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woelmer\Desktop\BayOfPlenty\data\raw_data\"/>
    </mc:Choice>
  </mc:AlternateContent>
  <xr:revisionPtr revIDLastSave="0" documentId="13_ncr:1_{FC804918-629B-4182-900D-6301C8EF60AB}" xr6:coauthVersionLast="47" xr6:coauthVersionMax="47" xr10:uidLastSave="{00000000-0000-0000-0000-000000000000}"/>
  <bookViews>
    <workbookView xWindow="-120" yWindow="-120" windowWidth="29040" windowHeight="15840" xr2:uid="{F38D263B-4857-4DEC-AC10-A0D4923C01FE}"/>
  </bookViews>
  <sheets>
    <sheet name="WQ top monthly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'WQ top monthly'!$A$1:$AN$3755</definedName>
    <definedName name="EWCDK22pauls">'[1]Te Wairoa 2003-2004 data.xls'!$A$1:$S$13</definedName>
    <definedName name="Lakename">[2]Sheet1!$A$1</definedName>
    <definedName name="STWBD_StatToolsScatterplot_ColorCategoryVariable" hidden="1">"U_x0001_VG262E49E10FB4A08_x0001_"</definedName>
    <definedName name="STWBD_StatToolsScatterplot_DisplayCorrelationCoefficient" hidden="1">"TRUE"</definedName>
    <definedName name="STWBD_StatToolsScatterplot_HasDefaultInfo" hidden="1">"TRUE"</definedName>
    <definedName name="STWBD_StatToolsScatterplot_ScatterplotChartType" hidden="1">" 1"</definedName>
    <definedName name="STWBD_StatToolsScatterplot_VarSelectorDefaultDataSet" hidden="1">"DG2376F151"</definedName>
    <definedName name="STWBD_StatToolsScatterplot_XVariableList" hidden="1">1</definedName>
    <definedName name="STWBD_StatToolsScatterplot_XVariableList_1" hidden="1">"U_x0001_VG750F9A64BB1B1B_x0001_"</definedName>
    <definedName name="STWBD_StatToolsScatterplot_YVariableList" hidden="1">1</definedName>
    <definedName name="STWBD_StatToolsScatterplot_YVariableList_1" hidden="1">"U_x0001_VG2383D6283A931232_x0001_"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755" i="1" l="1"/>
  <c r="T3755" i="1"/>
  <c r="S3755" i="1"/>
  <c r="E3755" i="1"/>
  <c r="AD3754" i="1"/>
  <c r="T3754" i="1"/>
  <c r="S3754" i="1"/>
  <c r="R3754" i="1"/>
  <c r="E3754" i="1"/>
  <c r="AD3753" i="1"/>
  <c r="T3753" i="1"/>
  <c r="S3753" i="1"/>
  <c r="R3753" i="1"/>
  <c r="Q3753" i="1"/>
  <c r="E3753" i="1"/>
  <c r="AD3752" i="1"/>
  <c r="T3752" i="1"/>
  <c r="S3752" i="1"/>
  <c r="R3752" i="1"/>
  <c r="Q3752" i="1"/>
  <c r="E3752" i="1"/>
  <c r="AD3751" i="1"/>
  <c r="T3751" i="1"/>
  <c r="S3751" i="1"/>
  <c r="R3751" i="1"/>
  <c r="Q3751" i="1"/>
  <c r="E3751" i="1"/>
  <c r="AL3750" i="1"/>
  <c r="AK3750" i="1"/>
  <c r="AD3750" i="1"/>
  <c r="T3750" i="1"/>
  <c r="S3750" i="1"/>
  <c r="R3750" i="1"/>
  <c r="Q3750" i="1"/>
  <c r="E3750" i="1"/>
  <c r="AL3749" i="1"/>
  <c r="AK3749" i="1"/>
  <c r="AD3749" i="1"/>
  <c r="T3749" i="1"/>
  <c r="S3749" i="1"/>
  <c r="R3749" i="1"/>
  <c r="Q3749" i="1"/>
  <c r="E3749" i="1"/>
  <c r="AL3748" i="1"/>
  <c r="AK3748" i="1"/>
  <c r="AD3748" i="1"/>
  <c r="T3748" i="1"/>
  <c r="S3748" i="1"/>
  <c r="R3748" i="1"/>
  <c r="Q3748" i="1"/>
  <c r="E3748" i="1"/>
  <c r="AL3747" i="1"/>
  <c r="AK3747" i="1"/>
  <c r="AD3747" i="1"/>
  <c r="T3747" i="1"/>
  <c r="S3747" i="1"/>
  <c r="R3747" i="1"/>
  <c r="Q3747" i="1"/>
  <c r="E3747" i="1"/>
  <c r="AL3746" i="1"/>
  <c r="AK3746" i="1"/>
  <c r="AD3746" i="1"/>
  <c r="T3746" i="1"/>
  <c r="S3746" i="1"/>
  <c r="R3746" i="1"/>
  <c r="Q3746" i="1"/>
  <c r="E3746" i="1"/>
  <c r="AL3745" i="1"/>
  <c r="AK3745" i="1"/>
  <c r="AD3745" i="1"/>
  <c r="T3745" i="1"/>
  <c r="S3745" i="1"/>
  <c r="Q3745" i="1"/>
  <c r="E3745" i="1"/>
  <c r="AL3744" i="1"/>
  <c r="AK3744" i="1"/>
  <c r="AD3744" i="1"/>
  <c r="T3744" i="1"/>
  <c r="S3744" i="1"/>
  <c r="R3744" i="1"/>
  <c r="Q3744" i="1"/>
  <c r="E3744" i="1"/>
  <c r="AL3743" i="1"/>
  <c r="AK3743" i="1"/>
  <c r="AD3743" i="1"/>
  <c r="T3743" i="1"/>
  <c r="S3743" i="1"/>
  <c r="R3743" i="1"/>
  <c r="Q3743" i="1"/>
  <c r="E3743" i="1"/>
  <c r="AL3742" i="1"/>
  <c r="AK3742" i="1"/>
  <c r="AD3742" i="1"/>
  <c r="T3742" i="1"/>
  <c r="Y3753" i="1" s="1"/>
  <c r="S3742" i="1"/>
  <c r="R3742" i="1"/>
  <c r="Q3742" i="1"/>
  <c r="E3742" i="1"/>
  <c r="AL3741" i="1"/>
  <c r="AK3741" i="1"/>
  <c r="AD3741" i="1"/>
  <c r="T3741" i="1"/>
  <c r="S3741" i="1"/>
  <c r="R3741" i="1"/>
  <c r="Q3741" i="1"/>
  <c r="E3741" i="1"/>
  <c r="AL3740" i="1"/>
  <c r="AK3740" i="1"/>
  <c r="AD3740" i="1"/>
  <c r="T3740" i="1"/>
  <c r="S3740" i="1"/>
  <c r="R3740" i="1"/>
  <c r="Q3740" i="1"/>
  <c r="E3740" i="1"/>
  <c r="AL3739" i="1"/>
  <c r="AK3739" i="1"/>
  <c r="AD3739" i="1"/>
  <c r="T3739" i="1"/>
  <c r="S3739" i="1"/>
  <c r="R3739" i="1"/>
  <c r="Q3739" i="1"/>
  <c r="E3739" i="1"/>
  <c r="AL3738" i="1"/>
  <c r="AK3738" i="1"/>
  <c r="AD3738" i="1"/>
  <c r="T3738" i="1"/>
  <c r="S3738" i="1"/>
  <c r="R3738" i="1"/>
  <c r="Q3738" i="1"/>
  <c r="E3738" i="1"/>
  <c r="AL3737" i="1"/>
  <c r="AK3737" i="1"/>
  <c r="AD3737" i="1"/>
  <c r="T3737" i="1"/>
  <c r="S3737" i="1"/>
  <c r="R3737" i="1"/>
  <c r="Q3737" i="1"/>
  <c r="E3737" i="1"/>
  <c r="AL3736" i="1"/>
  <c r="AK3736" i="1"/>
  <c r="AD3736" i="1"/>
  <c r="T3736" i="1"/>
  <c r="S3736" i="1"/>
  <c r="R3736" i="1"/>
  <c r="Q3736" i="1"/>
  <c r="E3736" i="1"/>
  <c r="AL3735" i="1"/>
  <c r="AK3735" i="1"/>
  <c r="AD3735" i="1"/>
  <c r="T3735" i="1"/>
  <c r="S3735" i="1"/>
  <c r="R3735" i="1"/>
  <c r="Q3735" i="1"/>
  <c r="E3735" i="1"/>
  <c r="AL3734" i="1"/>
  <c r="AK3734" i="1"/>
  <c r="AD3734" i="1"/>
  <c r="T3734" i="1"/>
  <c r="S3734" i="1"/>
  <c r="R3734" i="1"/>
  <c r="Q3734" i="1"/>
  <c r="E3734" i="1"/>
  <c r="AL3733" i="1"/>
  <c r="AK3733" i="1"/>
  <c r="AD3733" i="1"/>
  <c r="T3733" i="1"/>
  <c r="S3733" i="1"/>
  <c r="R3733" i="1"/>
  <c r="Q3733" i="1"/>
  <c r="E3733" i="1"/>
  <c r="AL3732" i="1"/>
  <c r="AK3732" i="1"/>
  <c r="AD3732" i="1"/>
  <c r="T3732" i="1"/>
  <c r="S3732" i="1"/>
  <c r="R3732" i="1"/>
  <c r="Q3732" i="1"/>
  <c r="E3732" i="1"/>
  <c r="AL3731" i="1"/>
  <c r="AK3731" i="1"/>
  <c r="AD3731" i="1"/>
  <c r="T3731" i="1"/>
  <c r="S3731" i="1"/>
  <c r="U3731" i="1" s="1"/>
  <c r="Q3731" i="1"/>
  <c r="E3731" i="1"/>
  <c r="AL3730" i="1"/>
  <c r="AK3730" i="1"/>
  <c r="AD3730" i="1"/>
  <c r="T3730" i="1"/>
  <c r="S3730" i="1"/>
  <c r="R3730" i="1"/>
  <c r="Q3730" i="1"/>
  <c r="E3730" i="1"/>
  <c r="AL3729" i="1"/>
  <c r="AK3729" i="1"/>
  <c r="AD3729" i="1"/>
  <c r="T3729" i="1"/>
  <c r="S3729" i="1"/>
  <c r="R3729" i="1"/>
  <c r="Q3729" i="1"/>
  <c r="E3729" i="1"/>
  <c r="AL3728" i="1"/>
  <c r="AK3728" i="1"/>
  <c r="AD3728" i="1"/>
  <c r="T3728" i="1"/>
  <c r="S3728" i="1"/>
  <c r="R3728" i="1"/>
  <c r="Q3728" i="1"/>
  <c r="E3728" i="1"/>
  <c r="AL3727" i="1"/>
  <c r="AK3727" i="1"/>
  <c r="AD3727" i="1"/>
  <c r="T3727" i="1"/>
  <c r="S3727" i="1"/>
  <c r="R3727" i="1"/>
  <c r="Q3727" i="1"/>
  <c r="E3727" i="1"/>
  <c r="AL3726" i="1"/>
  <c r="AK3726" i="1"/>
  <c r="AD3726" i="1"/>
  <c r="T3726" i="1"/>
  <c r="S3726" i="1"/>
  <c r="R3726" i="1"/>
  <c r="Q3726" i="1"/>
  <c r="E3726" i="1"/>
  <c r="AL3725" i="1"/>
  <c r="AK3725" i="1"/>
  <c r="AD3725" i="1"/>
  <c r="T3725" i="1"/>
  <c r="S3725" i="1"/>
  <c r="R3725" i="1"/>
  <c r="Q3725" i="1"/>
  <c r="U3725" i="1" s="1"/>
  <c r="E3725" i="1"/>
  <c r="AL3724" i="1"/>
  <c r="AK3724" i="1"/>
  <c r="AD3724" i="1"/>
  <c r="T3724" i="1"/>
  <c r="S3724" i="1"/>
  <c r="R3724" i="1"/>
  <c r="Q3724" i="1"/>
  <c r="E3724" i="1"/>
  <c r="AL3723" i="1"/>
  <c r="AK3723" i="1"/>
  <c r="AD3723" i="1"/>
  <c r="T3723" i="1"/>
  <c r="S3723" i="1"/>
  <c r="R3723" i="1"/>
  <c r="Q3723" i="1"/>
  <c r="E3723" i="1"/>
  <c r="AL3722" i="1"/>
  <c r="AK3722" i="1"/>
  <c r="AD3722" i="1"/>
  <c r="T3722" i="1"/>
  <c r="S3722" i="1"/>
  <c r="R3722" i="1"/>
  <c r="Q3722" i="1"/>
  <c r="E3722" i="1"/>
  <c r="AL3721" i="1"/>
  <c r="AK3721" i="1"/>
  <c r="AD3721" i="1"/>
  <c r="T3721" i="1"/>
  <c r="S3721" i="1"/>
  <c r="R3721" i="1"/>
  <c r="Q3721" i="1"/>
  <c r="E3721" i="1"/>
  <c r="AL3720" i="1"/>
  <c r="AK3720" i="1"/>
  <c r="AD3720" i="1"/>
  <c r="T3720" i="1"/>
  <c r="S3720" i="1"/>
  <c r="R3720" i="1"/>
  <c r="Q3720" i="1"/>
  <c r="E3720" i="1"/>
  <c r="AL3719" i="1"/>
  <c r="AK3719" i="1"/>
  <c r="AD3719" i="1"/>
  <c r="T3719" i="1"/>
  <c r="S3719" i="1"/>
  <c r="R3719" i="1"/>
  <c r="Q3719" i="1"/>
  <c r="E3719" i="1"/>
  <c r="AL3718" i="1"/>
  <c r="AK3718" i="1"/>
  <c r="AD3718" i="1"/>
  <c r="T3718" i="1"/>
  <c r="S3718" i="1"/>
  <c r="R3718" i="1"/>
  <c r="Q3718" i="1"/>
  <c r="E3718" i="1"/>
  <c r="AL3717" i="1"/>
  <c r="AK3717" i="1"/>
  <c r="AD3717" i="1"/>
  <c r="T3717" i="1"/>
  <c r="S3717" i="1"/>
  <c r="R3717" i="1"/>
  <c r="Q3717" i="1"/>
  <c r="E3717" i="1"/>
  <c r="AL3716" i="1"/>
  <c r="AK3716" i="1"/>
  <c r="AD3716" i="1"/>
  <c r="T3716" i="1"/>
  <c r="S3716" i="1"/>
  <c r="R3716" i="1"/>
  <c r="Q3716" i="1"/>
  <c r="E3716" i="1"/>
  <c r="AL3715" i="1"/>
  <c r="AK3715" i="1"/>
  <c r="AD3715" i="1"/>
  <c r="T3715" i="1"/>
  <c r="S3715" i="1"/>
  <c r="R3715" i="1"/>
  <c r="Q3715" i="1"/>
  <c r="E3715" i="1"/>
  <c r="AL3714" i="1"/>
  <c r="AK3714" i="1"/>
  <c r="AD3714" i="1"/>
  <c r="T3714" i="1"/>
  <c r="S3714" i="1"/>
  <c r="R3714" i="1"/>
  <c r="U3714" i="1" s="1"/>
  <c r="Q3714" i="1"/>
  <c r="E3714" i="1"/>
  <c r="AL3713" i="1"/>
  <c r="AK3713" i="1"/>
  <c r="AD3713" i="1"/>
  <c r="T3713" i="1"/>
  <c r="S3713" i="1"/>
  <c r="R3713" i="1"/>
  <c r="Q3713" i="1"/>
  <c r="E3713" i="1"/>
  <c r="AL3712" i="1"/>
  <c r="AK3712" i="1"/>
  <c r="AD3712" i="1"/>
  <c r="T3712" i="1"/>
  <c r="S3712" i="1"/>
  <c r="R3712" i="1"/>
  <c r="Q3712" i="1"/>
  <c r="E3712" i="1"/>
  <c r="AL3711" i="1"/>
  <c r="AK3711" i="1"/>
  <c r="AD3711" i="1"/>
  <c r="T3711" i="1"/>
  <c r="S3711" i="1"/>
  <c r="R3711" i="1"/>
  <c r="Q3711" i="1"/>
  <c r="E3711" i="1"/>
  <c r="AL3710" i="1"/>
  <c r="AK3710" i="1"/>
  <c r="AD3710" i="1"/>
  <c r="T3710" i="1"/>
  <c r="S3710" i="1"/>
  <c r="R3710" i="1"/>
  <c r="Q3710" i="1"/>
  <c r="E3710" i="1"/>
  <c r="AL3709" i="1"/>
  <c r="AK3709" i="1"/>
  <c r="AD3709" i="1"/>
  <c r="T3709" i="1"/>
  <c r="S3709" i="1"/>
  <c r="R3709" i="1"/>
  <c r="E3709" i="1"/>
  <c r="AL3708" i="1"/>
  <c r="AK3708" i="1"/>
  <c r="AD3708" i="1"/>
  <c r="T3708" i="1"/>
  <c r="S3708" i="1"/>
  <c r="R3708" i="1"/>
  <c r="Q3708" i="1"/>
  <c r="E3708" i="1"/>
  <c r="AL3707" i="1"/>
  <c r="AK3707" i="1"/>
  <c r="AD3707" i="1"/>
  <c r="T3707" i="1"/>
  <c r="S3707" i="1"/>
  <c r="R3707" i="1"/>
  <c r="Q3707" i="1"/>
  <c r="E3707" i="1"/>
  <c r="AL3706" i="1"/>
  <c r="AK3706" i="1"/>
  <c r="AD3706" i="1"/>
  <c r="T3706" i="1"/>
  <c r="S3706" i="1"/>
  <c r="R3706" i="1"/>
  <c r="Q3706" i="1"/>
  <c r="E3706" i="1"/>
  <c r="AL3705" i="1"/>
  <c r="AK3705" i="1"/>
  <c r="AD3705" i="1"/>
  <c r="T3705" i="1"/>
  <c r="S3705" i="1"/>
  <c r="R3705" i="1"/>
  <c r="Q3705" i="1"/>
  <c r="E3705" i="1"/>
  <c r="AL3704" i="1"/>
  <c r="AK3704" i="1"/>
  <c r="AD3704" i="1"/>
  <c r="T3704" i="1"/>
  <c r="S3704" i="1"/>
  <c r="R3704" i="1"/>
  <c r="Q3704" i="1"/>
  <c r="E3704" i="1"/>
  <c r="AL3703" i="1"/>
  <c r="AK3703" i="1"/>
  <c r="AD3703" i="1"/>
  <c r="T3703" i="1"/>
  <c r="S3703" i="1"/>
  <c r="R3703" i="1"/>
  <c r="Q3703" i="1"/>
  <c r="E3703" i="1"/>
  <c r="AL3702" i="1"/>
  <c r="AK3702" i="1"/>
  <c r="AD3702" i="1"/>
  <c r="T3702" i="1"/>
  <c r="S3702" i="1"/>
  <c r="R3702" i="1"/>
  <c r="Q3702" i="1"/>
  <c r="E3702" i="1"/>
  <c r="AL3701" i="1"/>
  <c r="AK3701" i="1"/>
  <c r="AD3701" i="1"/>
  <c r="T3701" i="1"/>
  <c r="S3701" i="1"/>
  <c r="R3701" i="1"/>
  <c r="Q3701" i="1"/>
  <c r="E3701" i="1"/>
  <c r="AL3700" i="1"/>
  <c r="AK3700" i="1"/>
  <c r="AD3700" i="1"/>
  <c r="T3700" i="1"/>
  <c r="S3700" i="1"/>
  <c r="R3700" i="1"/>
  <c r="Q3700" i="1"/>
  <c r="E3700" i="1"/>
  <c r="AL3699" i="1"/>
  <c r="AK3699" i="1"/>
  <c r="AD3699" i="1"/>
  <c r="T3699" i="1"/>
  <c r="S3699" i="1"/>
  <c r="R3699" i="1"/>
  <c r="Q3699" i="1"/>
  <c r="E3699" i="1"/>
  <c r="AL3698" i="1"/>
  <c r="AK3698" i="1"/>
  <c r="AD3698" i="1"/>
  <c r="T3698" i="1"/>
  <c r="S3698" i="1"/>
  <c r="R3698" i="1"/>
  <c r="Q3698" i="1"/>
  <c r="E3698" i="1"/>
  <c r="AL3697" i="1"/>
  <c r="AK3697" i="1"/>
  <c r="AD3697" i="1"/>
  <c r="T3697" i="1"/>
  <c r="S3697" i="1"/>
  <c r="R3697" i="1"/>
  <c r="Q3697" i="1"/>
  <c r="E3697" i="1"/>
  <c r="AL3696" i="1"/>
  <c r="AK3696" i="1"/>
  <c r="AD3696" i="1"/>
  <c r="T3696" i="1"/>
  <c r="S3696" i="1"/>
  <c r="R3696" i="1"/>
  <c r="Q3696" i="1"/>
  <c r="E3696" i="1"/>
  <c r="AL3695" i="1"/>
  <c r="AK3695" i="1"/>
  <c r="AD3695" i="1"/>
  <c r="T3695" i="1"/>
  <c r="S3695" i="1"/>
  <c r="R3695" i="1"/>
  <c r="Q3695" i="1"/>
  <c r="E3695" i="1"/>
  <c r="AL3694" i="1"/>
  <c r="AK3694" i="1"/>
  <c r="AD3694" i="1"/>
  <c r="T3694" i="1"/>
  <c r="S3694" i="1"/>
  <c r="R3694" i="1"/>
  <c r="Q3694" i="1"/>
  <c r="E3694" i="1"/>
  <c r="AL3693" i="1"/>
  <c r="AK3693" i="1"/>
  <c r="AD3693" i="1"/>
  <c r="T3693" i="1"/>
  <c r="S3693" i="1"/>
  <c r="R3693" i="1"/>
  <c r="Q3693" i="1"/>
  <c r="E3693" i="1"/>
  <c r="AL3692" i="1"/>
  <c r="AK3692" i="1"/>
  <c r="AD3692" i="1"/>
  <c r="T3692" i="1"/>
  <c r="S3692" i="1"/>
  <c r="R3692" i="1"/>
  <c r="Q3692" i="1"/>
  <c r="E3692" i="1"/>
  <c r="AL3691" i="1"/>
  <c r="AK3691" i="1"/>
  <c r="AD3691" i="1"/>
  <c r="T3691" i="1"/>
  <c r="S3691" i="1"/>
  <c r="R3691" i="1"/>
  <c r="Q3691" i="1"/>
  <c r="E3691" i="1"/>
  <c r="AL3690" i="1"/>
  <c r="AK3690" i="1"/>
  <c r="AD3690" i="1"/>
  <c r="T3690" i="1"/>
  <c r="S3690" i="1"/>
  <c r="R3690" i="1"/>
  <c r="U3690" i="1" s="1"/>
  <c r="Q3690" i="1"/>
  <c r="E3690" i="1"/>
  <c r="AL3689" i="1"/>
  <c r="AK3689" i="1"/>
  <c r="AD3689" i="1"/>
  <c r="T3689" i="1"/>
  <c r="S3689" i="1"/>
  <c r="R3689" i="1"/>
  <c r="Q3689" i="1"/>
  <c r="V3700" i="1" s="1"/>
  <c r="E3689" i="1"/>
  <c r="AL3688" i="1"/>
  <c r="AK3688" i="1"/>
  <c r="AD3688" i="1"/>
  <c r="T3688" i="1"/>
  <c r="S3688" i="1"/>
  <c r="R3688" i="1"/>
  <c r="Q3688" i="1"/>
  <c r="E3688" i="1"/>
  <c r="AL3687" i="1"/>
  <c r="AK3687" i="1"/>
  <c r="AD3687" i="1"/>
  <c r="T3687" i="1"/>
  <c r="S3687" i="1"/>
  <c r="R3687" i="1"/>
  <c r="Q3687" i="1"/>
  <c r="E3687" i="1"/>
  <c r="AL3686" i="1"/>
  <c r="AK3686" i="1"/>
  <c r="AD3686" i="1"/>
  <c r="T3686" i="1"/>
  <c r="S3686" i="1"/>
  <c r="Q3686" i="1"/>
  <c r="E3686" i="1"/>
  <c r="AL3685" i="1"/>
  <c r="AK3685" i="1"/>
  <c r="AD3685" i="1"/>
  <c r="T3685" i="1"/>
  <c r="S3685" i="1"/>
  <c r="Q3685" i="1"/>
  <c r="E3685" i="1"/>
  <c r="AL3684" i="1"/>
  <c r="AK3684" i="1"/>
  <c r="AD3684" i="1"/>
  <c r="T3684" i="1"/>
  <c r="S3684" i="1"/>
  <c r="R3684" i="1"/>
  <c r="Q3684" i="1"/>
  <c r="E3684" i="1"/>
  <c r="AL3683" i="1"/>
  <c r="AK3683" i="1"/>
  <c r="AD3683" i="1"/>
  <c r="T3683" i="1"/>
  <c r="S3683" i="1"/>
  <c r="R3683" i="1"/>
  <c r="Q3683" i="1"/>
  <c r="E3683" i="1"/>
  <c r="AL3682" i="1"/>
  <c r="AK3682" i="1"/>
  <c r="AD3682" i="1"/>
  <c r="T3682" i="1"/>
  <c r="S3682" i="1"/>
  <c r="Q3682" i="1"/>
  <c r="E3682" i="1"/>
  <c r="AL3681" i="1"/>
  <c r="AK3681" i="1"/>
  <c r="AD3681" i="1"/>
  <c r="T3681" i="1"/>
  <c r="S3681" i="1"/>
  <c r="R3681" i="1"/>
  <c r="Q3681" i="1"/>
  <c r="E3681" i="1"/>
  <c r="AL3680" i="1"/>
  <c r="AK3680" i="1"/>
  <c r="AD3680" i="1"/>
  <c r="T3680" i="1"/>
  <c r="S3680" i="1"/>
  <c r="R3680" i="1"/>
  <c r="Q3680" i="1"/>
  <c r="E3680" i="1"/>
  <c r="AL3679" i="1"/>
  <c r="AK3679" i="1"/>
  <c r="AD3679" i="1"/>
  <c r="T3679" i="1"/>
  <c r="S3679" i="1"/>
  <c r="R3679" i="1"/>
  <c r="Q3679" i="1"/>
  <c r="E3679" i="1"/>
  <c r="AL3678" i="1"/>
  <c r="AK3678" i="1"/>
  <c r="AD3678" i="1"/>
  <c r="T3678" i="1"/>
  <c r="S3678" i="1"/>
  <c r="R3678" i="1"/>
  <c r="Q3678" i="1"/>
  <c r="E3678" i="1"/>
  <c r="AL3677" i="1"/>
  <c r="AK3677" i="1"/>
  <c r="AD3677" i="1"/>
  <c r="T3677" i="1"/>
  <c r="S3677" i="1"/>
  <c r="R3677" i="1"/>
  <c r="Q3677" i="1"/>
  <c r="E3677" i="1"/>
  <c r="AL3676" i="1"/>
  <c r="AK3676" i="1"/>
  <c r="AD3676" i="1"/>
  <c r="T3676" i="1"/>
  <c r="S3676" i="1"/>
  <c r="R3676" i="1"/>
  <c r="Q3676" i="1"/>
  <c r="E3676" i="1"/>
  <c r="AL3675" i="1"/>
  <c r="AK3675" i="1"/>
  <c r="AD3675" i="1"/>
  <c r="T3675" i="1"/>
  <c r="S3675" i="1"/>
  <c r="Q3675" i="1"/>
  <c r="E3675" i="1"/>
  <c r="AL3674" i="1"/>
  <c r="AK3674" i="1"/>
  <c r="AD3674" i="1"/>
  <c r="T3674" i="1"/>
  <c r="S3674" i="1"/>
  <c r="R3674" i="1"/>
  <c r="Q3674" i="1"/>
  <c r="E3674" i="1"/>
  <c r="AL3673" i="1"/>
  <c r="AK3673" i="1"/>
  <c r="AD3673" i="1"/>
  <c r="T3673" i="1"/>
  <c r="S3673" i="1"/>
  <c r="R3673" i="1"/>
  <c r="Q3673" i="1"/>
  <c r="E3673" i="1"/>
  <c r="AL3672" i="1"/>
  <c r="AK3672" i="1"/>
  <c r="AD3672" i="1"/>
  <c r="T3672" i="1"/>
  <c r="S3672" i="1"/>
  <c r="R3672" i="1"/>
  <c r="Q3672" i="1"/>
  <c r="E3672" i="1"/>
  <c r="AL3671" i="1"/>
  <c r="AK3671" i="1"/>
  <c r="AD3671" i="1"/>
  <c r="T3671" i="1"/>
  <c r="S3671" i="1"/>
  <c r="R3671" i="1"/>
  <c r="Q3671" i="1"/>
  <c r="E3671" i="1"/>
  <c r="AL3670" i="1"/>
  <c r="AK3670" i="1"/>
  <c r="AD3670" i="1"/>
  <c r="T3670" i="1"/>
  <c r="S3670" i="1"/>
  <c r="R3670" i="1"/>
  <c r="Q3670" i="1"/>
  <c r="E3670" i="1"/>
  <c r="AL3669" i="1"/>
  <c r="AK3669" i="1"/>
  <c r="AD3669" i="1"/>
  <c r="T3669" i="1"/>
  <c r="S3669" i="1"/>
  <c r="R3669" i="1"/>
  <c r="Q3669" i="1"/>
  <c r="E3669" i="1"/>
  <c r="AL3668" i="1"/>
  <c r="AK3668" i="1"/>
  <c r="AD3668" i="1"/>
  <c r="T3668" i="1"/>
  <c r="S3668" i="1"/>
  <c r="R3668" i="1"/>
  <c r="U3668" i="1" s="1"/>
  <c r="Q3668" i="1"/>
  <c r="E3668" i="1"/>
  <c r="AL3667" i="1"/>
  <c r="AK3667" i="1"/>
  <c r="AD3667" i="1"/>
  <c r="T3667" i="1"/>
  <c r="S3667" i="1"/>
  <c r="Q3667" i="1"/>
  <c r="E3667" i="1"/>
  <c r="AL3666" i="1"/>
  <c r="AK3666" i="1"/>
  <c r="AD3666" i="1"/>
  <c r="T3666" i="1"/>
  <c r="S3666" i="1"/>
  <c r="R3666" i="1"/>
  <c r="Q3666" i="1"/>
  <c r="E3666" i="1"/>
  <c r="AL3665" i="1"/>
  <c r="AK3665" i="1"/>
  <c r="AD3665" i="1"/>
  <c r="T3665" i="1"/>
  <c r="S3665" i="1"/>
  <c r="R3665" i="1"/>
  <c r="Q3665" i="1"/>
  <c r="E3665" i="1"/>
  <c r="AL3664" i="1"/>
  <c r="AK3664" i="1"/>
  <c r="AD3664" i="1"/>
  <c r="T3664" i="1"/>
  <c r="S3664" i="1"/>
  <c r="X3675" i="1" s="1"/>
  <c r="R3664" i="1"/>
  <c r="Q3664" i="1"/>
  <c r="E3664" i="1"/>
  <c r="AL3663" i="1"/>
  <c r="AK3663" i="1"/>
  <c r="AD3663" i="1"/>
  <c r="T3663" i="1"/>
  <c r="Y3674" i="1" s="1"/>
  <c r="S3663" i="1"/>
  <c r="R3663" i="1"/>
  <c r="Q3663" i="1"/>
  <c r="E3663" i="1"/>
  <c r="AL3662" i="1"/>
  <c r="AK3662" i="1"/>
  <c r="AD3662" i="1"/>
  <c r="T3662" i="1"/>
  <c r="S3662" i="1"/>
  <c r="R3662" i="1"/>
  <c r="Q3662" i="1"/>
  <c r="E3662" i="1"/>
  <c r="AL3661" i="1"/>
  <c r="AK3661" i="1"/>
  <c r="AD3661" i="1"/>
  <c r="T3661" i="1"/>
  <c r="S3661" i="1"/>
  <c r="R3661" i="1"/>
  <c r="Q3661" i="1"/>
  <c r="E3661" i="1"/>
  <c r="AL3660" i="1"/>
  <c r="AK3660" i="1"/>
  <c r="AD3660" i="1"/>
  <c r="T3660" i="1"/>
  <c r="S3660" i="1"/>
  <c r="R3660" i="1"/>
  <c r="Q3660" i="1"/>
  <c r="E3660" i="1"/>
  <c r="AL3659" i="1"/>
  <c r="AK3659" i="1"/>
  <c r="AD3659" i="1"/>
  <c r="T3659" i="1"/>
  <c r="S3659" i="1"/>
  <c r="R3659" i="1"/>
  <c r="Q3659" i="1"/>
  <c r="E3659" i="1"/>
  <c r="AL3658" i="1"/>
  <c r="AK3658" i="1"/>
  <c r="AD3658" i="1"/>
  <c r="T3658" i="1"/>
  <c r="Y3669" i="1" s="1"/>
  <c r="S3658" i="1"/>
  <c r="R3658" i="1"/>
  <c r="Q3658" i="1"/>
  <c r="E3658" i="1"/>
  <c r="AL3657" i="1"/>
  <c r="AK3657" i="1"/>
  <c r="AD3657" i="1"/>
  <c r="T3657" i="1"/>
  <c r="S3657" i="1"/>
  <c r="Q3657" i="1"/>
  <c r="E3657" i="1"/>
  <c r="AL3656" i="1"/>
  <c r="AK3656" i="1"/>
  <c r="AD3656" i="1"/>
  <c r="T3656" i="1"/>
  <c r="S3656" i="1"/>
  <c r="R3656" i="1"/>
  <c r="Q3656" i="1"/>
  <c r="E3656" i="1"/>
  <c r="AL3655" i="1"/>
  <c r="AK3655" i="1"/>
  <c r="AD3655" i="1"/>
  <c r="T3655" i="1"/>
  <c r="S3655" i="1"/>
  <c r="R3655" i="1"/>
  <c r="Q3655" i="1"/>
  <c r="E3655" i="1"/>
  <c r="AL3654" i="1"/>
  <c r="AK3654" i="1"/>
  <c r="AD3654" i="1"/>
  <c r="T3654" i="1"/>
  <c r="S3654" i="1"/>
  <c r="R3654" i="1"/>
  <c r="Q3654" i="1"/>
  <c r="E3654" i="1"/>
  <c r="AL3653" i="1"/>
  <c r="AK3653" i="1"/>
  <c r="AD3653" i="1"/>
  <c r="T3653" i="1"/>
  <c r="S3653" i="1"/>
  <c r="R3653" i="1"/>
  <c r="Q3653" i="1"/>
  <c r="E3653" i="1"/>
  <c r="AL3652" i="1"/>
  <c r="AK3652" i="1"/>
  <c r="AD3652" i="1"/>
  <c r="T3652" i="1"/>
  <c r="S3652" i="1"/>
  <c r="R3652" i="1"/>
  <c r="Q3652" i="1"/>
  <c r="E3652" i="1"/>
  <c r="AL3651" i="1"/>
  <c r="AK3651" i="1"/>
  <c r="AD3651" i="1"/>
  <c r="T3651" i="1"/>
  <c r="S3651" i="1"/>
  <c r="R3651" i="1"/>
  <c r="Q3651" i="1"/>
  <c r="E3651" i="1"/>
  <c r="AL3650" i="1"/>
  <c r="AK3650" i="1"/>
  <c r="AD3650" i="1"/>
  <c r="T3650" i="1"/>
  <c r="S3650" i="1"/>
  <c r="R3650" i="1"/>
  <c r="Q3650" i="1"/>
  <c r="E3650" i="1"/>
  <c r="AL3649" i="1"/>
  <c r="AK3649" i="1"/>
  <c r="AD3649" i="1"/>
  <c r="T3649" i="1"/>
  <c r="S3649" i="1"/>
  <c r="R3649" i="1"/>
  <c r="U3649" i="1" s="1"/>
  <c r="Q3649" i="1"/>
  <c r="E3649" i="1"/>
  <c r="AL3648" i="1"/>
  <c r="AK3648" i="1"/>
  <c r="AD3648" i="1"/>
  <c r="T3648" i="1"/>
  <c r="S3648" i="1"/>
  <c r="X3659" i="1" s="1"/>
  <c r="R3648" i="1"/>
  <c r="Q3648" i="1"/>
  <c r="E3648" i="1"/>
  <c r="AL3647" i="1"/>
  <c r="AK3647" i="1"/>
  <c r="AD3647" i="1"/>
  <c r="T3647" i="1"/>
  <c r="S3647" i="1"/>
  <c r="R3647" i="1"/>
  <c r="Q3647" i="1"/>
  <c r="E3647" i="1"/>
  <c r="AL3646" i="1"/>
  <c r="AK3646" i="1"/>
  <c r="AD3646" i="1"/>
  <c r="T3646" i="1"/>
  <c r="S3646" i="1"/>
  <c r="R3646" i="1"/>
  <c r="Q3646" i="1"/>
  <c r="E3646" i="1"/>
  <c r="AL3645" i="1"/>
  <c r="AK3645" i="1"/>
  <c r="AD3645" i="1"/>
  <c r="T3645" i="1"/>
  <c r="S3645" i="1"/>
  <c r="R3645" i="1"/>
  <c r="Q3645" i="1"/>
  <c r="E3645" i="1"/>
  <c r="AL3644" i="1"/>
  <c r="AK3644" i="1"/>
  <c r="AD3644" i="1"/>
  <c r="T3644" i="1"/>
  <c r="S3644" i="1"/>
  <c r="R3644" i="1"/>
  <c r="Q3644" i="1"/>
  <c r="E3644" i="1"/>
  <c r="AL3643" i="1"/>
  <c r="AK3643" i="1"/>
  <c r="AD3643" i="1"/>
  <c r="T3643" i="1"/>
  <c r="S3643" i="1"/>
  <c r="R3643" i="1"/>
  <c r="Q3643" i="1"/>
  <c r="E3643" i="1"/>
  <c r="AL3642" i="1"/>
  <c r="AK3642" i="1"/>
  <c r="AD3642" i="1"/>
  <c r="T3642" i="1"/>
  <c r="S3642" i="1"/>
  <c r="R3642" i="1"/>
  <c r="Q3642" i="1"/>
  <c r="E3642" i="1"/>
  <c r="AL3641" i="1"/>
  <c r="AK3641" i="1"/>
  <c r="AD3641" i="1"/>
  <c r="T3641" i="1"/>
  <c r="S3641" i="1"/>
  <c r="R3641" i="1"/>
  <c r="Q3641" i="1"/>
  <c r="E3641" i="1"/>
  <c r="AL3640" i="1"/>
  <c r="AK3640" i="1"/>
  <c r="AD3640" i="1"/>
  <c r="T3640" i="1"/>
  <c r="S3640" i="1"/>
  <c r="R3640" i="1"/>
  <c r="Q3640" i="1"/>
  <c r="E3640" i="1"/>
  <c r="AL3639" i="1"/>
  <c r="AK3639" i="1"/>
  <c r="AD3639" i="1"/>
  <c r="T3639" i="1"/>
  <c r="S3639" i="1"/>
  <c r="R3639" i="1"/>
  <c r="Q3639" i="1"/>
  <c r="E3639" i="1"/>
  <c r="AL3638" i="1"/>
  <c r="AK3638" i="1"/>
  <c r="AD3638" i="1"/>
  <c r="T3638" i="1"/>
  <c r="S3638" i="1"/>
  <c r="R3638" i="1"/>
  <c r="Q3638" i="1"/>
  <c r="E3638" i="1"/>
  <c r="AL3637" i="1"/>
  <c r="AK3637" i="1"/>
  <c r="AD3637" i="1"/>
  <c r="T3637" i="1"/>
  <c r="S3637" i="1"/>
  <c r="R3637" i="1"/>
  <c r="Q3637" i="1"/>
  <c r="E3637" i="1"/>
  <c r="AL3636" i="1"/>
  <c r="AK3636" i="1"/>
  <c r="AD3636" i="1"/>
  <c r="T3636" i="1"/>
  <c r="S3636" i="1"/>
  <c r="R3636" i="1"/>
  <c r="Q3636" i="1"/>
  <c r="E3636" i="1"/>
  <c r="AL3635" i="1"/>
  <c r="AK3635" i="1"/>
  <c r="AD3635" i="1"/>
  <c r="T3635" i="1"/>
  <c r="S3635" i="1"/>
  <c r="R3635" i="1"/>
  <c r="Q3635" i="1"/>
  <c r="E3635" i="1"/>
  <c r="AL3634" i="1"/>
  <c r="AK3634" i="1"/>
  <c r="AD3634" i="1"/>
  <c r="T3634" i="1"/>
  <c r="S3634" i="1"/>
  <c r="R3634" i="1"/>
  <c r="Q3634" i="1"/>
  <c r="E3634" i="1"/>
  <c r="AL3633" i="1"/>
  <c r="AK3633" i="1"/>
  <c r="AD3633" i="1"/>
  <c r="T3633" i="1"/>
  <c r="S3633" i="1"/>
  <c r="R3633" i="1"/>
  <c r="Q3633" i="1"/>
  <c r="E3633" i="1"/>
  <c r="AL3632" i="1"/>
  <c r="AK3632" i="1"/>
  <c r="AD3632" i="1"/>
  <c r="T3632" i="1"/>
  <c r="S3632" i="1"/>
  <c r="R3632" i="1"/>
  <c r="Q3632" i="1"/>
  <c r="E3632" i="1"/>
  <c r="AL3631" i="1"/>
  <c r="AK3631" i="1"/>
  <c r="AD3631" i="1"/>
  <c r="T3631" i="1"/>
  <c r="S3631" i="1"/>
  <c r="R3631" i="1"/>
  <c r="Q3631" i="1"/>
  <c r="E3631" i="1"/>
  <c r="AL3630" i="1"/>
  <c r="AK3630" i="1"/>
  <c r="AD3630" i="1"/>
  <c r="T3630" i="1"/>
  <c r="S3630" i="1"/>
  <c r="Q3630" i="1"/>
  <c r="E3630" i="1"/>
  <c r="AL3629" i="1"/>
  <c r="AK3629" i="1"/>
  <c r="AD3629" i="1"/>
  <c r="T3629" i="1"/>
  <c r="S3629" i="1"/>
  <c r="R3629" i="1"/>
  <c r="Q3629" i="1"/>
  <c r="E3629" i="1"/>
  <c r="AL3628" i="1"/>
  <c r="AK3628" i="1"/>
  <c r="AD3628" i="1"/>
  <c r="T3628" i="1"/>
  <c r="S3628" i="1"/>
  <c r="R3628" i="1"/>
  <c r="Q3628" i="1"/>
  <c r="E3628" i="1"/>
  <c r="AL3627" i="1"/>
  <c r="AK3627" i="1"/>
  <c r="AD3627" i="1"/>
  <c r="T3627" i="1"/>
  <c r="S3627" i="1"/>
  <c r="R3627" i="1"/>
  <c r="Q3627" i="1"/>
  <c r="E3627" i="1"/>
  <c r="AL3626" i="1"/>
  <c r="AK3626" i="1"/>
  <c r="AD3626" i="1"/>
  <c r="T3626" i="1"/>
  <c r="S3626" i="1"/>
  <c r="R3626" i="1"/>
  <c r="Q3626" i="1"/>
  <c r="E3626" i="1"/>
  <c r="AL3625" i="1"/>
  <c r="AK3625" i="1"/>
  <c r="AD3625" i="1"/>
  <c r="T3625" i="1"/>
  <c r="S3625" i="1"/>
  <c r="R3625" i="1"/>
  <c r="Q3625" i="1"/>
  <c r="E3625" i="1"/>
  <c r="AL3624" i="1"/>
  <c r="AK3624" i="1"/>
  <c r="AD3624" i="1"/>
  <c r="T3624" i="1"/>
  <c r="S3624" i="1"/>
  <c r="R3624" i="1"/>
  <c r="Q3624" i="1"/>
  <c r="E3624" i="1"/>
  <c r="AL3623" i="1"/>
  <c r="AK3623" i="1"/>
  <c r="AD3623" i="1"/>
  <c r="T3623" i="1"/>
  <c r="S3623" i="1"/>
  <c r="R3623" i="1"/>
  <c r="Q3623" i="1"/>
  <c r="E3623" i="1"/>
  <c r="AL3622" i="1"/>
  <c r="AK3622" i="1"/>
  <c r="AD3622" i="1"/>
  <c r="T3622" i="1"/>
  <c r="S3622" i="1"/>
  <c r="R3622" i="1"/>
  <c r="Q3622" i="1"/>
  <c r="E3622" i="1"/>
  <c r="AL3621" i="1"/>
  <c r="AK3621" i="1"/>
  <c r="AD3621" i="1"/>
  <c r="T3621" i="1"/>
  <c r="S3621" i="1"/>
  <c r="R3621" i="1"/>
  <c r="Q3621" i="1"/>
  <c r="E3621" i="1"/>
  <c r="AL3620" i="1"/>
  <c r="AK3620" i="1"/>
  <c r="AD3620" i="1"/>
  <c r="T3620" i="1"/>
  <c r="S3620" i="1"/>
  <c r="R3620" i="1"/>
  <c r="Q3620" i="1"/>
  <c r="E3620" i="1"/>
  <c r="AL3619" i="1"/>
  <c r="AK3619" i="1"/>
  <c r="AD3619" i="1"/>
  <c r="T3619" i="1"/>
  <c r="S3619" i="1"/>
  <c r="R3619" i="1"/>
  <c r="Q3619" i="1"/>
  <c r="U3619" i="1" s="1"/>
  <c r="E3619" i="1"/>
  <c r="AL3618" i="1"/>
  <c r="AK3618" i="1"/>
  <c r="AD3618" i="1"/>
  <c r="T3618" i="1"/>
  <c r="S3618" i="1"/>
  <c r="R3618" i="1"/>
  <c r="Q3618" i="1"/>
  <c r="E3618" i="1"/>
  <c r="AL3617" i="1"/>
  <c r="AK3617" i="1"/>
  <c r="AD3617" i="1"/>
  <c r="T3617" i="1"/>
  <c r="S3617" i="1"/>
  <c r="R3617" i="1"/>
  <c r="Q3617" i="1"/>
  <c r="E3617" i="1"/>
  <c r="AL3616" i="1"/>
  <c r="AK3616" i="1"/>
  <c r="AD3616" i="1"/>
  <c r="T3616" i="1"/>
  <c r="S3616" i="1"/>
  <c r="R3616" i="1"/>
  <c r="Q3616" i="1"/>
  <c r="E3616" i="1"/>
  <c r="AL3615" i="1"/>
  <c r="AK3615" i="1"/>
  <c r="AD3615" i="1"/>
  <c r="T3615" i="1"/>
  <c r="S3615" i="1"/>
  <c r="R3615" i="1"/>
  <c r="Q3615" i="1"/>
  <c r="E3615" i="1"/>
  <c r="AL3614" i="1"/>
  <c r="AK3614" i="1"/>
  <c r="AD3614" i="1"/>
  <c r="T3614" i="1"/>
  <c r="S3614" i="1"/>
  <c r="R3614" i="1"/>
  <c r="Q3614" i="1"/>
  <c r="E3614" i="1"/>
  <c r="AL3613" i="1"/>
  <c r="AK3613" i="1"/>
  <c r="AD3613" i="1"/>
  <c r="T3613" i="1"/>
  <c r="S3613" i="1"/>
  <c r="X3622" i="1" s="1"/>
  <c r="R3613" i="1"/>
  <c r="Q3613" i="1"/>
  <c r="E3613" i="1"/>
  <c r="AL3612" i="1"/>
  <c r="AK3612" i="1"/>
  <c r="AD3612" i="1"/>
  <c r="T3612" i="1"/>
  <c r="S3612" i="1"/>
  <c r="R3612" i="1"/>
  <c r="Q3612" i="1"/>
  <c r="E3612" i="1"/>
  <c r="AL3611" i="1"/>
  <c r="AK3611" i="1"/>
  <c r="AD3611" i="1"/>
  <c r="T3611" i="1"/>
  <c r="S3611" i="1"/>
  <c r="R3611" i="1"/>
  <c r="Q3611" i="1"/>
  <c r="E3611" i="1"/>
  <c r="AL3610" i="1"/>
  <c r="AK3610" i="1"/>
  <c r="AD3610" i="1"/>
  <c r="T3610" i="1"/>
  <c r="S3610" i="1"/>
  <c r="R3610" i="1"/>
  <c r="Q3610" i="1"/>
  <c r="E3610" i="1"/>
  <c r="AL3609" i="1"/>
  <c r="AK3609" i="1"/>
  <c r="AD3609" i="1"/>
  <c r="T3609" i="1"/>
  <c r="Y3620" i="1" s="1"/>
  <c r="S3609" i="1"/>
  <c r="R3609" i="1"/>
  <c r="Q3609" i="1"/>
  <c r="E3609" i="1"/>
  <c r="AL3608" i="1"/>
  <c r="AK3608" i="1"/>
  <c r="AD3608" i="1"/>
  <c r="T3608" i="1"/>
  <c r="S3608" i="1"/>
  <c r="X3618" i="1" s="1"/>
  <c r="R3608" i="1"/>
  <c r="Q3608" i="1"/>
  <c r="E3608" i="1"/>
  <c r="AL3607" i="1"/>
  <c r="AK3607" i="1"/>
  <c r="AD3607" i="1"/>
  <c r="T3607" i="1"/>
  <c r="S3607" i="1"/>
  <c r="R3607" i="1"/>
  <c r="Q3607" i="1"/>
  <c r="E3607" i="1"/>
  <c r="AL3606" i="1"/>
  <c r="AK3606" i="1"/>
  <c r="AD3606" i="1"/>
  <c r="T3606" i="1"/>
  <c r="S3606" i="1"/>
  <c r="R3606" i="1"/>
  <c r="Q3606" i="1"/>
  <c r="E3606" i="1"/>
  <c r="AL3605" i="1"/>
  <c r="AK3605" i="1"/>
  <c r="AD3605" i="1"/>
  <c r="T3605" i="1"/>
  <c r="S3605" i="1"/>
  <c r="R3605" i="1"/>
  <c r="Q3605" i="1"/>
  <c r="E3605" i="1"/>
  <c r="AL3604" i="1"/>
  <c r="AK3604" i="1"/>
  <c r="AD3604" i="1"/>
  <c r="T3604" i="1"/>
  <c r="S3604" i="1"/>
  <c r="R3604" i="1"/>
  <c r="Q3604" i="1"/>
  <c r="E3604" i="1"/>
  <c r="AL3603" i="1"/>
  <c r="AK3603" i="1"/>
  <c r="AD3603" i="1"/>
  <c r="T3603" i="1"/>
  <c r="S3603" i="1"/>
  <c r="R3603" i="1"/>
  <c r="Q3603" i="1"/>
  <c r="E3603" i="1"/>
  <c r="AL3602" i="1"/>
  <c r="AK3602" i="1"/>
  <c r="AD3602" i="1"/>
  <c r="T3602" i="1"/>
  <c r="S3602" i="1"/>
  <c r="R3602" i="1"/>
  <c r="Q3602" i="1"/>
  <c r="E3602" i="1"/>
  <c r="AL3601" i="1"/>
  <c r="AK3601" i="1"/>
  <c r="AD3601" i="1"/>
  <c r="T3601" i="1"/>
  <c r="S3601" i="1"/>
  <c r="R3601" i="1"/>
  <c r="Q3601" i="1"/>
  <c r="E3601" i="1"/>
  <c r="AL3600" i="1"/>
  <c r="AK3600" i="1"/>
  <c r="AD3600" i="1"/>
  <c r="T3600" i="1"/>
  <c r="S3600" i="1"/>
  <c r="R3600" i="1"/>
  <c r="Q3600" i="1"/>
  <c r="E3600" i="1"/>
  <c r="AL3599" i="1"/>
  <c r="AK3599" i="1"/>
  <c r="AD3599" i="1"/>
  <c r="T3599" i="1"/>
  <c r="S3599" i="1"/>
  <c r="X3602" i="1" s="1"/>
  <c r="R3599" i="1"/>
  <c r="Q3599" i="1"/>
  <c r="E3599" i="1"/>
  <c r="AL3598" i="1"/>
  <c r="AK3598" i="1"/>
  <c r="AD3598" i="1"/>
  <c r="X3598" i="1"/>
  <c r="T3598" i="1"/>
  <c r="S3598" i="1"/>
  <c r="R3598" i="1"/>
  <c r="Q3598" i="1"/>
  <c r="E3598" i="1"/>
  <c r="AL3597" i="1"/>
  <c r="AK3597" i="1"/>
  <c r="AD3597" i="1"/>
  <c r="T3597" i="1"/>
  <c r="S3597" i="1"/>
  <c r="R3597" i="1"/>
  <c r="Q3597" i="1"/>
  <c r="E3597" i="1"/>
  <c r="AL3596" i="1"/>
  <c r="AK3596" i="1"/>
  <c r="AD3596" i="1"/>
  <c r="T3596" i="1"/>
  <c r="S3596" i="1"/>
  <c r="R3596" i="1"/>
  <c r="Q3596" i="1"/>
  <c r="E3596" i="1"/>
  <c r="AL3595" i="1"/>
  <c r="AK3595" i="1"/>
  <c r="AD3595" i="1"/>
  <c r="T3595" i="1"/>
  <c r="S3595" i="1"/>
  <c r="R3595" i="1"/>
  <c r="Q3595" i="1"/>
  <c r="E3595" i="1"/>
  <c r="AL3594" i="1"/>
  <c r="AK3594" i="1"/>
  <c r="AD3594" i="1"/>
  <c r="T3594" i="1"/>
  <c r="S3594" i="1"/>
  <c r="R3594" i="1"/>
  <c r="Q3594" i="1"/>
  <c r="V3605" i="1" s="1"/>
  <c r="E3594" i="1"/>
  <c r="AL3593" i="1"/>
  <c r="AK3593" i="1"/>
  <c r="AD3593" i="1"/>
  <c r="T3593" i="1"/>
  <c r="S3593" i="1"/>
  <c r="R3593" i="1"/>
  <c r="Q3593" i="1"/>
  <c r="E3593" i="1"/>
  <c r="AL3592" i="1"/>
  <c r="AK3592" i="1"/>
  <c r="AD3592" i="1"/>
  <c r="T3592" i="1"/>
  <c r="S3592" i="1"/>
  <c r="R3592" i="1"/>
  <c r="Q3592" i="1"/>
  <c r="E3592" i="1"/>
  <c r="AL3591" i="1"/>
  <c r="AK3591" i="1"/>
  <c r="AD3591" i="1"/>
  <c r="T3591" i="1"/>
  <c r="S3591" i="1"/>
  <c r="R3591" i="1"/>
  <c r="Q3591" i="1"/>
  <c r="U3591" i="1" s="1"/>
  <c r="E3591" i="1"/>
  <c r="AL3590" i="1"/>
  <c r="AK3590" i="1"/>
  <c r="AD3590" i="1"/>
  <c r="T3590" i="1"/>
  <c r="S3590" i="1"/>
  <c r="R3590" i="1"/>
  <c r="Q3590" i="1"/>
  <c r="E3590" i="1"/>
  <c r="AL3589" i="1"/>
  <c r="AK3589" i="1"/>
  <c r="AD3589" i="1"/>
  <c r="T3589" i="1"/>
  <c r="S3589" i="1"/>
  <c r="R3589" i="1"/>
  <c r="Q3589" i="1"/>
  <c r="E3589" i="1"/>
  <c r="AL3588" i="1"/>
  <c r="AK3588" i="1"/>
  <c r="AD3588" i="1"/>
  <c r="T3588" i="1"/>
  <c r="S3588" i="1"/>
  <c r="R3588" i="1"/>
  <c r="Q3588" i="1"/>
  <c r="E3588" i="1"/>
  <c r="AL3587" i="1"/>
  <c r="AK3587" i="1"/>
  <c r="AD3587" i="1"/>
  <c r="T3587" i="1"/>
  <c r="S3587" i="1"/>
  <c r="R3587" i="1"/>
  <c r="Q3587" i="1"/>
  <c r="E3587" i="1"/>
  <c r="AL3586" i="1"/>
  <c r="AK3586" i="1"/>
  <c r="AD3586" i="1"/>
  <c r="T3586" i="1"/>
  <c r="S3586" i="1"/>
  <c r="R3586" i="1"/>
  <c r="Q3586" i="1"/>
  <c r="V3596" i="1" s="1"/>
  <c r="E3586" i="1"/>
  <c r="AL3585" i="1"/>
  <c r="AK3585" i="1"/>
  <c r="AD3585" i="1"/>
  <c r="T3585" i="1"/>
  <c r="S3585" i="1"/>
  <c r="R3585" i="1"/>
  <c r="Q3585" i="1"/>
  <c r="E3585" i="1"/>
  <c r="AL3584" i="1"/>
  <c r="AK3584" i="1"/>
  <c r="AD3584" i="1"/>
  <c r="T3584" i="1"/>
  <c r="S3584" i="1"/>
  <c r="R3584" i="1"/>
  <c r="Q3584" i="1"/>
  <c r="E3584" i="1"/>
  <c r="AL3583" i="1"/>
  <c r="AK3583" i="1"/>
  <c r="AD3583" i="1"/>
  <c r="T3583" i="1"/>
  <c r="S3583" i="1"/>
  <c r="R3583" i="1"/>
  <c r="Q3583" i="1"/>
  <c r="E3583" i="1"/>
  <c r="AL3582" i="1"/>
  <c r="AK3582" i="1"/>
  <c r="AD3582" i="1"/>
  <c r="T3582" i="1"/>
  <c r="S3582" i="1"/>
  <c r="R3582" i="1"/>
  <c r="Q3582" i="1"/>
  <c r="E3582" i="1"/>
  <c r="AL3581" i="1"/>
  <c r="AK3581" i="1"/>
  <c r="AD3581" i="1"/>
  <c r="T3581" i="1"/>
  <c r="S3581" i="1"/>
  <c r="R3581" i="1"/>
  <c r="Q3581" i="1"/>
  <c r="E3581" i="1"/>
  <c r="AL3580" i="1"/>
  <c r="AK3580" i="1"/>
  <c r="AD3580" i="1"/>
  <c r="T3580" i="1"/>
  <c r="S3580" i="1"/>
  <c r="R3580" i="1"/>
  <c r="Q3580" i="1"/>
  <c r="E3580" i="1"/>
  <c r="AL3579" i="1"/>
  <c r="AK3579" i="1"/>
  <c r="AD3579" i="1"/>
  <c r="T3579" i="1"/>
  <c r="S3579" i="1"/>
  <c r="R3579" i="1"/>
  <c r="Q3579" i="1"/>
  <c r="E3579" i="1"/>
  <c r="AL3578" i="1"/>
  <c r="AK3578" i="1"/>
  <c r="AD3578" i="1"/>
  <c r="T3578" i="1"/>
  <c r="S3578" i="1"/>
  <c r="R3578" i="1"/>
  <c r="Q3578" i="1"/>
  <c r="E3578" i="1"/>
  <c r="AL3577" i="1"/>
  <c r="AK3577" i="1"/>
  <c r="AD3577" i="1"/>
  <c r="T3577" i="1"/>
  <c r="S3577" i="1"/>
  <c r="R3577" i="1"/>
  <c r="Q3577" i="1"/>
  <c r="E3577" i="1"/>
  <c r="AL3576" i="1"/>
  <c r="AK3576" i="1"/>
  <c r="AD3576" i="1"/>
  <c r="T3576" i="1"/>
  <c r="S3576" i="1"/>
  <c r="R3576" i="1"/>
  <c r="W3587" i="1" s="1"/>
  <c r="Q3576" i="1"/>
  <c r="E3576" i="1"/>
  <c r="AL3575" i="1"/>
  <c r="AK3575" i="1"/>
  <c r="AD3575" i="1"/>
  <c r="T3575" i="1"/>
  <c r="S3575" i="1"/>
  <c r="R3575" i="1"/>
  <c r="Q3575" i="1"/>
  <c r="E3575" i="1"/>
  <c r="AL3574" i="1"/>
  <c r="AK3574" i="1"/>
  <c r="AD3574" i="1"/>
  <c r="T3574" i="1"/>
  <c r="S3574" i="1"/>
  <c r="R3574" i="1"/>
  <c r="Q3574" i="1"/>
  <c r="E3574" i="1"/>
  <c r="AL3573" i="1"/>
  <c r="AK3573" i="1"/>
  <c r="AD3573" i="1"/>
  <c r="T3573" i="1"/>
  <c r="S3573" i="1"/>
  <c r="R3573" i="1"/>
  <c r="Q3573" i="1"/>
  <c r="E3573" i="1"/>
  <c r="AL3572" i="1"/>
  <c r="AK3572" i="1"/>
  <c r="AD3572" i="1"/>
  <c r="T3572" i="1"/>
  <c r="R3572" i="1"/>
  <c r="Q3572" i="1"/>
  <c r="E3572" i="1"/>
  <c r="AL3571" i="1"/>
  <c r="AK3571" i="1"/>
  <c r="AD3571" i="1"/>
  <c r="T3571" i="1"/>
  <c r="S3571" i="1"/>
  <c r="R3571" i="1"/>
  <c r="Q3571" i="1"/>
  <c r="E3571" i="1"/>
  <c r="AL3570" i="1"/>
  <c r="AK3570" i="1"/>
  <c r="AD3570" i="1"/>
  <c r="T3570" i="1"/>
  <c r="S3570" i="1"/>
  <c r="R3570" i="1"/>
  <c r="Q3570" i="1"/>
  <c r="E3570" i="1"/>
  <c r="AL3569" i="1"/>
  <c r="AK3569" i="1"/>
  <c r="AD3569" i="1"/>
  <c r="T3569" i="1"/>
  <c r="S3569" i="1"/>
  <c r="R3569" i="1"/>
  <c r="Q3569" i="1"/>
  <c r="E3569" i="1"/>
  <c r="AL3568" i="1"/>
  <c r="AK3568" i="1"/>
  <c r="AD3568" i="1"/>
  <c r="T3568" i="1"/>
  <c r="S3568" i="1"/>
  <c r="R3568" i="1"/>
  <c r="Q3568" i="1"/>
  <c r="E3568" i="1"/>
  <c r="AL3567" i="1"/>
  <c r="AK3567" i="1"/>
  <c r="AD3567" i="1"/>
  <c r="T3567" i="1"/>
  <c r="S3567" i="1"/>
  <c r="R3567" i="1"/>
  <c r="Q3567" i="1"/>
  <c r="E3567" i="1"/>
  <c r="AL3566" i="1"/>
  <c r="AK3566" i="1"/>
  <c r="AD3566" i="1"/>
  <c r="T3566" i="1"/>
  <c r="S3566" i="1"/>
  <c r="R3566" i="1"/>
  <c r="Q3566" i="1"/>
  <c r="E3566" i="1"/>
  <c r="AL3565" i="1"/>
  <c r="AK3565" i="1"/>
  <c r="AD3565" i="1"/>
  <c r="T3565" i="1"/>
  <c r="S3565" i="1"/>
  <c r="R3565" i="1"/>
  <c r="Q3565" i="1"/>
  <c r="E3565" i="1"/>
  <c r="AL3564" i="1"/>
  <c r="AK3564" i="1"/>
  <c r="AD3564" i="1"/>
  <c r="T3564" i="1"/>
  <c r="S3564" i="1"/>
  <c r="R3564" i="1"/>
  <c r="Q3564" i="1"/>
  <c r="E3564" i="1"/>
  <c r="AL3563" i="1"/>
  <c r="AK3563" i="1"/>
  <c r="AD3563" i="1"/>
  <c r="T3563" i="1"/>
  <c r="S3563" i="1"/>
  <c r="R3563" i="1"/>
  <c r="Q3563" i="1"/>
  <c r="E3563" i="1"/>
  <c r="AL3562" i="1"/>
  <c r="AK3562" i="1"/>
  <c r="AD3562" i="1"/>
  <c r="T3562" i="1"/>
  <c r="S3562" i="1"/>
  <c r="R3562" i="1"/>
  <c r="Q3562" i="1"/>
  <c r="E3562" i="1"/>
  <c r="AL3561" i="1"/>
  <c r="AK3561" i="1"/>
  <c r="AD3561" i="1"/>
  <c r="T3561" i="1"/>
  <c r="S3561" i="1"/>
  <c r="R3561" i="1"/>
  <c r="Q3561" i="1"/>
  <c r="E3561" i="1"/>
  <c r="AL3560" i="1"/>
  <c r="AK3560" i="1"/>
  <c r="AD3560" i="1"/>
  <c r="T3560" i="1"/>
  <c r="S3560" i="1"/>
  <c r="R3560" i="1"/>
  <c r="Q3560" i="1"/>
  <c r="E3560" i="1"/>
  <c r="AL3559" i="1"/>
  <c r="AK3559" i="1"/>
  <c r="AD3559" i="1"/>
  <c r="T3559" i="1"/>
  <c r="S3559" i="1"/>
  <c r="R3559" i="1"/>
  <c r="Q3559" i="1"/>
  <c r="E3559" i="1"/>
  <c r="AL3558" i="1"/>
  <c r="AK3558" i="1"/>
  <c r="AD3558" i="1"/>
  <c r="T3558" i="1"/>
  <c r="S3558" i="1"/>
  <c r="R3558" i="1"/>
  <c r="Q3558" i="1"/>
  <c r="E3558" i="1"/>
  <c r="AL3557" i="1"/>
  <c r="AK3557" i="1"/>
  <c r="AD3557" i="1"/>
  <c r="T3557" i="1"/>
  <c r="S3557" i="1"/>
  <c r="R3557" i="1"/>
  <c r="Q3557" i="1"/>
  <c r="E3557" i="1"/>
  <c r="AL3556" i="1"/>
  <c r="AK3556" i="1"/>
  <c r="AD3556" i="1"/>
  <c r="T3556" i="1"/>
  <c r="S3556" i="1"/>
  <c r="R3556" i="1"/>
  <c r="Q3556" i="1"/>
  <c r="E3556" i="1"/>
  <c r="AL3555" i="1"/>
  <c r="AK3555" i="1"/>
  <c r="AD3555" i="1"/>
  <c r="T3555" i="1"/>
  <c r="S3555" i="1"/>
  <c r="R3555" i="1"/>
  <c r="Q3555" i="1"/>
  <c r="E3555" i="1"/>
  <c r="AL3554" i="1"/>
  <c r="AK3554" i="1"/>
  <c r="AD3554" i="1"/>
  <c r="T3554" i="1"/>
  <c r="S3554" i="1"/>
  <c r="R3554" i="1"/>
  <c r="Q3554" i="1"/>
  <c r="E3554" i="1"/>
  <c r="AL3553" i="1"/>
  <c r="AK3553" i="1"/>
  <c r="AD3553" i="1"/>
  <c r="T3553" i="1"/>
  <c r="S3553" i="1"/>
  <c r="R3553" i="1"/>
  <c r="Q3553" i="1"/>
  <c r="E3553" i="1"/>
  <c r="AL3552" i="1"/>
  <c r="AK3552" i="1"/>
  <c r="AD3552" i="1"/>
  <c r="T3552" i="1"/>
  <c r="S3552" i="1"/>
  <c r="R3552" i="1"/>
  <c r="Q3552" i="1"/>
  <c r="E3552" i="1"/>
  <c r="AL3551" i="1"/>
  <c r="AK3551" i="1"/>
  <c r="AD3551" i="1"/>
  <c r="T3551" i="1"/>
  <c r="S3551" i="1"/>
  <c r="R3551" i="1"/>
  <c r="E3551" i="1"/>
  <c r="AL3550" i="1"/>
  <c r="AK3550" i="1"/>
  <c r="AD3550" i="1"/>
  <c r="T3550" i="1"/>
  <c r="S3550" i="1"/>
  <c r="R3550" i="1"/>
  <c r="Q3550" i="1"/>
  <c r="E3550" i="1"/>
  <c r="AL3549" i="1"/>
  <c r="AK3549" i="1"/>
  <c r="AD3549" i="1"/>
  <c r="T3549" i="1"/>
  <c r="S3549" i="1"/>
  <c r="R3549" i="1"/>
  <c r="Q3549" i="1"/>
  <c r="E3549" i="1"/>
  <c r="AL3548" i="1"/>
  <c r="AK3548" i="1"/>
  <c r="AD3548" i="1"/>
  <c r="T3548" i="1"/>
  <c r="S3548" i="1"/>
  <c r="R3548" i="1"/>
  <c r="Q3548" i="1"/>
  <c r="E3548" i="1"/>
  <c r="AL3547" i="1"/>
  <c r="AK3547" i="1"/>
  <c r="AD3547" i="1"/>
  <c r="T3547" i="1"/>
  <c r="S3547" i="1"/>
  <c r="R3547" i="1"/>
  <c r="Q3547" i="1"/>
  <c r="E3547" i="1"/>
  <c r="AL3546" i="1"/>
  <c r="AK3546" i="1"/>
  <c r="AD3546" i="1"/>
  <c r="T3546" i="1"/>
  <c r="S3546" i="1"/>
  <c r="R3546" i="1"/>
  <c r="Q3546" i="1"/>
  <c r="E3546" i="1"/>
  <c r="AL3545" i="1"/>
  <c r="AK3545" i="1"/>
  <c r="AD3545" i="1"/>
  <c r="T3545" i="1"/>
  <c r="S3545" i="1"/>
  <c r="R3545" i="1"/>
  <c r="Q3545" i="1"/>
  <c r="E3545" i="1"/>
  <c r="AL3544" i="1"/>
  <c r="AK3544" i="1"/>
  <c r="AD3544" i="1"/>
  <c r="T3544" i="1"/>
  <c r="S3544" i="1"/>
  <c r="R3544" i="1"/>
  <c r="Q3544" i="1"/>
  <c r="E3544" i="1"/>
  <c r="AL3543" i="1"/>
  <c r="AK3543" i="1"/>
  <c r="AD3543" i="1"/>
  <c r="T3543" i="1"/>
  <c r="S3543" i="1"/>
  <c r="X3554" i="1" s="1"/>
  <c r="R3543" i="1"/>
  <c r="Q3543" i="1"/>
  <c r="E3543" i="1"/>
  <c r="AL3542" i="1"/>
  <c r="AK3542" i="1"/>
  <c r="AD3542" i="1"/>
  <c r="T3542" i="1"/>
  <c r="S3542" i="1"/>
  <c r="R3542" i="1"/>
  <c r="Q3542" i="1"/>
  <c r="E3542" i="1"/>
  <c r="AL3541" i="1"/>
  <c r="AK3541" i="1"/>
  <c r="AD3541" i="1"/>
  <c r="T3541" i="1"/>
  <c r="S3541" i="1"/>
  <c r="R3541" i="1"/>
  <c r="Q3541" i="1"/>
  <c r="E3541" i="1"/>
  <c r="AL3540" i="1"/>
  <c r="AK3540" i="1"/>
  <c r="AD3540" i="1"/>
  <c r="T3540" i="1"/>
  <c r="S3540" i="1"/>
  <c r="R3540" i="1"/>
  <c r="Q3540" i="1"/>
  <c r="E3540" i="1"/>
  <c r="AL3539" i="1"/>
  <c r="AK3539" i="1"/>
  <c r="AD3539" i="1"/>
  <c r="T3539" i="1"/>
  <c r="S3539" i="1"/>
  <c r="R3539" i="1"/>
  <c r="Q3539" i="1"/>
  <c r="E3539" i="1"/>
  <c r="AL3538" i="1"/>
  <c r="AK3538" i="1"/>
  <c r="AD3538" i="1"/>
  <c r="T3538" i="1"/>
  <c r="S3538" i="1"/>
  <c r="X3549" i="1" s="1"/>
  <c r="R3538" i="1"/>
  <c r="Q3538" i="1"/>
  <c r="E3538" i="1"/>
  <c r="AL3537" i="1"/>
  <c r="AK3537" i="1"/>
  <c r="AD3537" i="1"/>
  <c r="T3537" i="1"/>
  <c r="S3537" i="1"/>
  <c r="R3537" i="1"/>
  <c r="Q3537" i="1"/>
  <c r="E3537" i="1"/>
  <c r="AL3536" i="1"/>
  <c r="AK3536" i="1"/>
  <c r="AD3536" i="1"/>
  <c r="T3536" i="1"/>
  <c r="S3536" i="1"/>
  <c r="R3536" i="1"/>
  <c r="Q3536" i="1"/>
  <c r="E3536" i="1"/>
  <c r="AL3535" i="1"/>
  <c r="AK3535" i="1"/>
  <c r="AD3535" i="1"/>
  <c r="T3535" i="1"/>
  <c r="S3535" i="1"/>
  <c r="R3535" i="1"/>
  <c r="Q3535" i="1"/>
  <c r="E3535" i="1"/>
  <c r="AL3534" i="1"/>
  <c r="AK3534" i="1"/>
  <c r="AD3534" i="1"/>
  <c r="T3534" i="1"/>
  <c r="S3534" i="1"/>
  <c r="R3534" i="1"/>
  <c r="Q3534" i="1"/>
  <c r="E3534" i="1"/>
  <c r="AL3533" i="1"/>
  <c r="AK3533" i="1"/>
  <c r="AD3533" i="1"/>
  <c r="T3533" i="1"/>
  <c r="S3533" i="1"/>
  <c r="X3544" i="1" s="1"/>
  <c r="R3533" i="1"/>
  <c r="Q3533" i="1"/>
  <c r="E3533" i="1"/>
  <c r="AL3532" i="1"/>
  <c r="AK3532" i="1"/>
  <c r="AD3532" i="1"/>
  <c r="T3532" i="1"/>
  <c r="S3532" i="1"/>
  <c r="R3532" i="1"/>
  <c r="Q3532" i="1"/>
  <c r="U3532" i="1" s="1"/>
  <c r="E3532" i="1"/>
  <c r="AL3531" i="1"/>
  <c r="AK3531" i="1"/>
  <c r="AD3531" i="1"/>
  <c r="T3531" i="1"/>
  <c r="S3531" i="1"/>
  <c r="R3531" i="1"/>
  <c r="Q3531" i="1"/>
  <c r="E3531" i="1"/>
  <c r="AL3530" i="1"/>
  <c r="AK3530" i="1"/>
  <c r="AD3530" i="1"/>
  <c r="T3530" i="1"/>
  <c r="R3530" i="1"/>
  <c r="Q3530" i="1"/>
  <c r="E3530" i="1"/>
  <c r="AL3529" i="1"/>
  <c r="AK3529" i="1"/>
  <c r="AD3529" i="1"/>
  <c r="T3529" i="1"/>
  <c r="S3529" i="1"/>
  <c r="R3529" i="1"/>
  <c r="Q3529" i="1"/>
  <c r="E3529" i="1"/>
  <c r="AL3528" i="1"/>
  <c r="AK3528" i="1"/>
  <c r="AD3528" i="1"/>
  <c r="T3528" i="1"/>
  <c r="S3528" i="1"/>
  <c r="X3530" i="1" s="1"/>
  <c r="R3528" i="1"/>
  <c r="Q3528" i="1"/>
  <c r="E3528" i="1"/>
  <c r="AL3527" i="1"/>
  <c r="AK3527" i="1"/>
  <c r="AD3527" i="1"/>
  <c r="T3527" i="1"/>
  <c r="S3527" i="1"/>
  <c r="R3527" i="1"/>
  <c r="Q3527" i="1"/>
  <c r="E3527" i="1"/>
  <c r="AL3526" i="1"/>
  <c r="AK3526" i="1"/>
  <c r="T3526" i="1"/>
  <c r="U3526" i="1" s="1"/>
  <c r="S3526" i="1"/>
  <c r="R3526" i="1"/>
  <c r="Q3526" i="1"/>
  <c r="E3526" i="1"/>
  <c r="AL3525" i="1"/>
  <c r="AK3525" i="1"/>
  <c r="T3525" i="1"/>
  <c r="S3525" i="1"/>
  <c r="R3525" i="1"/>
  <c r="Q3525" i="1"/>
  <c r="E3525" i="1"/>
  <c r="AL3524" i="1"/>
  <c r="AK3524" i="1"/>
  <c r="T3524" i="1"/>
  <c r="S3524" i="1"/>
  <c r="R3524" i="1"/>
  <c r="Q3524" i="1"/>
  <c r="E3524" i="1"/>
  <c r="AL3523" i="1"/>
  <c r="AK3523" i="1"/>
  <c r="T3523" i="1"/>
  <c r="S3523" i="1"/>
  <c r="R3523" i="1"/>
  <c r="Q3523" i="1"/>
  <c r="E3523" i="1"/>
  <c r="AL3522" i="1"/>
  <c r="AK3522" i="1"/>
  <c r="T3522" i="1"/>
  <c r="U3522" i="1" s="1"/>
  <c r="S3522" i="1"/>
  <c r="R3522" i="1"/>
  <c r="Q3522" i="1"/>
  <c r="E3522" i="1"/>
  <c r="AL3521" i="1"/>
  <c r="AK3521" i="1"/>
  <c r="T3521" i="1"/>
  <c r="S3521" i="1"/>
  <c r="R3521" i="1"/>
  <c r="Q3521" i="1"/>
  <c r="E3521" i="1"/>
  <c r="AL3520" i="1"/>
  <c r="AK3520" i="1"/>
  <c r="T3520" i="1"/>
  <c r="S3520" i="1"/>
  <c r="R3520" i="1"/>
  <c r="Q3520" i="1"/>
  <c r="E3520" i="1"/>
  <c r="AL3519" i="1"/>
  <c r="AK3519" i="1"/>
  <c r="T3519" i="1"/>
  <c r="S3519" i="1"/>
  <c r="R3519" i="1"/>
  <c r="Q3519" i="1"/>
  <c r="E3519" i="1"/>
  <c r="AL3518" i="1"/>
  <c r="AK3518" i="1"/>
  <c r="T3518" i="1"/>
  <c r="S3518" i="1"/>
  <c r="R3518" i="1"/>
  <c r="Q3518" i="1"/>
  <c r="E3518" i="1"/>
  <c r="AL3517" i="1"/>
  <c r="AK3517" i="1"/>
  <c r="T3517" i="1"/>
  <c r="S3517" i="1"/>
  <c r="R3517" i="1"/>
  <c r="Q3517" i="1"/>
  <c r="E3517" i="1"/>
  <c r="AL3516" i="1"/>
  <c r="AK3516" i="1"/>
  <c r="T3516" i="1"/>
  <c r="R3516" i="1"/>
  <c r="Q3516" i="1"/>
  <c r="E3516" i="1"/>
  <c r="AD3515" i="1"/>
  <c r="T3515" i="1"/>
  <c r="S3515" i="1"/>
  <c r="E3515" i="1"/>
  <c r="AD3514" i="1"/>
  <c r="T3514" i="1"/>
  <c r="S3514" i="1"/>
  <c r="R3514" i="1"/>
  <c r="E3514" i="1"/>
  <c r="AD3513" i="1"/>
  <c r="T3513" i="1"/>
  <c r="S3513" i="1"/>
  <c r="R3513" i="1"/>
  <c r="Q3513" i="1"/>
  <c r="E3513" i="1"/>
  <c r="AD3512" i="1"/>
  <c r="T3512" i="1"/>
  <c r="S3512" i="1"/>
  <c r="R3512" i="1"/>
  <c r="Q3512" i="1"/>
  <c r="E3512" i="1"/>
  <c r="AD3511" i="1"/>
  <c r="T3511" i="1"/>
  <c r="S3511" i="1"/>
  <c r="R3511" i="1"/>
  <c r="Q3511" i="1"/>
  <c r="E3511" i="1"/>
  <c r="AL3510" i="1"/>
  <c r="AK3510" i="1"/>
  <c r="AD3510" i="1"/>
  <c r="T3510" i="1"/>
  <c r="S3510" i="1"/>
  <c r="R3510" i="1"/>
  <c r="Q3510" i="1"/>
  <c r="E3510" i="1"/>
  <c r="AL3509" i="1"/>
  <c r="AK3509" i="1"/>
  <c r="AD3509" i="1"/>
  <c r="T3509" i="1"/>
  <c r="S3509" i="1"/>
  <c r="R3509" i="1"/>
  <c r="Q3509" i="1"/>
  <c r="E3509" i="1"/>
  <c r="AL3508" i="1"/>
  <c r="AK3508" i="1"/>
  <c r="AD3508" i="1"/>
  <c r="T3508" i="1"/>
  <c r="S3508" i="1"/>
  <c r="R3508" i="1"/>
  <c r="Q3508" i="1"/>
  <c r="E3508" i="1"/>
  <c r="AL3507" i="1"/>
  <c r="AK3507" i="1"/>
  <c r="AD3507" i="1"/>
  <c r="T3507" i="1"/>
  <c r="S3507" i="1"/>
  <c r="R3507" i="1"/>
  <c r="Q3507" i="1"/>
  <c r="E3507" i="1"/>
  <c r="AL3506" i="1"/>
  <c r="AK3506" i="1"/>
  <c r="AD3506" i="1"/>
  <c r="T3506" i="1"/>
  <c r="S3506" i="1"/>
  <c r="R3506" i="1"/>
  <c r="Q3506" i="1"/>
  <c r="E3506" i="1"/>
  <c r="AL3505" i="1"/>
  <c r="AK3505" i="1"/>
  <c r="AD3505" i="1"/>
  <c r="T3505" i="1"/>
  <c r="S3505" i="1"/>
  <c r="R3505" i="1"/>
  <c r="Q3505" i="1"/>
  <c r="E3505" i="1"/>
  <c r="AL3504" i="1"/>
  <c r="AK3504" i="1"/>
  <c r="AD3504" i="1"/>
  <c r="T3504" i="1"/>
  <c r="S3504" i="1"/>
  <c r="R3504" i="1"/>
  <c r="Q3504" i="1"/>
  <c r="E3504" i="1"/>
  <c r="AL3503" i="1"/>
  <c r="AK3503" i="1"/>
  <c r="AD3503" i="1"/>
  <c r="T3503" i="1"/>
  <c r="S3503" i="1"/>
  <c r="R3503" i="1"/>
  <c r="Q3503" i="1"/>
  <c r="E3503" i="1"/>
  <c r="AL3502" i="1"/>
  <c r="AK3502" i="1"/>
  <c r="AD3502" i="1"/>
  <c r="T3502" i="1"/>
  <c r="S3502" i="1"/>
  <c r="R3502" i="1"/>
  <c r="Q3502" i="1"/>
  <c r="E3502" i="1"/>
  <c r="AL3501" i="1"/>
  <c r="AK3501" i="1"/>
  <c r="AD3501" i="1"/>
  <c r="T3501" i="1"/>
  <c r="S3501" i="1"/>
  <c r="R3501" i="1"/>
  <c r="Q3501" i="1"/>
  <c r="E3501" i="1"/>
  <c r="AL3500" i="1"/>
  <c r="AK3500" i="1"/>
  <c r="AD3500" i="1"/>
  <c r="T3500" i="1"/>
  <c r="S3500" i="1"/>
  <c r="R3500" i="1"/>
  <c r="Q3500" i="1"/>
  <c r="E3500" i="1"/>
  <c r="AL3499" i="1"/>
  <c r="AK3499" i="1"/>
  <c r="AD3499" i="1"/>
  <c r="T3499" i="1"/>
  <c r="S3499" i="1"/>
  <c r="R3499" i="1"/>
  <c r="Q3499" i="1"/>
  <c r="E3499" i="1"/>
  <c r="AL3498" i="1"/>
  <c r="AK3498" i="1"/>
  <c r="AD3498" i="1"/>
  <c r="T3498" i="1"/>
  <c r="S3498" i="1"/>
  <c r="R3498" i="1"/>
  <c r="Q3498" i="1"/>
  <c r="E3498" i="1"/>
  <c r="AL3497" i="1"/>
  <c r="AK3497" i="1"/>
  <c r="AD3497" i="1"/>
  <c r="T3497" i="1"/>
  <c r="S3497" i="1"/>
  <c r="R3497" i="1"/>
  <c r="Q3497" i="1"/>
  <c r="E3497" i="1"/>
  <c r="AL3496" i="1"/>
  <c r="AK3496" i="1"/>
  <c r="AD3496" i="1"/>
  <c r="T3496" i="1"/>
  <c r="S3496" i="1"/>
  <c r="R3496" i="1"/>
  <c r="Q3496" i="1"/>
  <c r="E3496" i="1"/>
  <c r="AL3495" i="1"/>
  <c r="AK3495" i="1"/>
  <c r="AD3495" i="1"/>
  <c r="T3495" i="1"/>
  <c r="S3495" i="1"/>
  <c r="R3495" i="1"/>
  <c r="Q3495" i="1"/>
  <c r="E3495" i="1"/>
  <c r="AL3494" i="1"/>
  <c r="AK3494" i="1"/>
  <c r="AD3494" i="1"/>
  <c r="T3494" i="1"/>
  <c r="S3494" i="1"/>
  <c r="R3494" i="1"/>
  <c r="Q3494" i="1"/>
  <c r="E3494" i="1"/>
  <c r="AL3493" i="1"/>
  <c r="AK3493" i="1"/>
  <c r="AD3493" i="1"/>
  <c r="T3493" i="1"/>
  <c r="S3493" i="1"/>
  <c r="R3493" i="1"/>
  <c r="Q3493" i="1"/>
  <c r="E3493" i="1"/>
  <c r="AL3492" i="1"/>
  <c r="AK3492" i="1"/>
  <c r="AD3492" i="1"/>
  <c r="T3492" i="1"/>
  <c r="S3492" i="1"/>
  <c r="R3492" i="1"/>
  <c r="Q3492" i="1"/>
  <c r="E3492" i="1"/>
  <c r="AL3491" i="1"/>
  <c r="AK3491" i="1"/>
  <c r="AD3491" i="1"/>
  <c r="T3491" i="1"/>
  <c r="S3491" i="1"/>
  <c r="R3491" i="1"/>
  <c r="Q3491" i="1"/>
  <c r="E3491" i="1"/>
  <c r="AL3490" i="1"/>
  <c r="AK3490" i="1"/>
  <c r="AD3490" i="1"/>
  <c r="T3490" i="1"/>
  <c r="S3490" i="1"/>
  <c r="R3490" i="1"/>
  <c r="Q3490" i="1"/>
  <c r="E3490" i="1"/>
  <c r="AL3489" i="1"/>
  <c r="AK3489" i="1"/>
  <c r="AD3489" i="1"/>
  <c r="T3489" i="1"/>
  <c r="S3489" i="1"/>
  <c r="R3489" i="1"/>
  <c r="U3489" i="1" s="1"/>
  <c r="Q3489" i="1"/>
  <c r="E3489" i="1"/>
  <c r="AL3488" i="1"/>
  <c r="AK3488" i="1"/>
  <c r="AD3488" i="1"/>
  <c r="T3488" i="1"/>
  <c r="S3488" i="1"/>
  <c r="R3488" i="1"/>
  <c r="Q3488" i="1"/>
  <c r="E3488" i="1"/>
  <c r="AL3487" i="1"/>
  <c r="AK3487" i="1"/>
  <c r="AD3487" i="1"/>
  <c r="T3487" i="1"/>
  <c r="S3487" i="1"/>
  <c r="R3487" i="1"/>
  <c r="Q3487" i="1"/>
  <c r="E3487" i="1"/>
  <c r="AL3486" i="1"/>
  <c r="AK3486" i="1"/>
  <c r="AD3486" i="1"/>
  <c r="T3486" i="1"/>
  <c r="S3486" i="1"/>
  <c r="R3486" i="1"/>
  <c r="Q3486" i="1"/>
  <c r="E3486" i="1"/>
  <c r="AL3485" i="1"/>
  <c r="AK3485" i="1"/>
  <c r="AD3485" i="1"/>
  <c r="T3485" i="1"/>
  <c r="S3485" i="1"/>
  <c r="R3485" i="1"/>
  <c r="Q3485" i="1"/>
  <c r="E3485" i="1"/>
  <c r="AL3484" i="1"/>
  <c r="AK3484" i="1"/>
  <c r="AD3484" i="1"/>
  <c r="T3484" i="1"/>
  <c r="S3484" i="1"/>
  <c r="R3484" i="1"/>
  <c r="Q3484" i="1"/>
  <c r="E3484" i="1"/>
  <c r="AL3483" i="1"/>
  <c r="AK3483" i="1"/>
  <c r="AD3483" i="1"/>
  <c r="T3483" i="1"/>
  <c r="S3483" i="1"/>
  <c r="R3483" i="1"/>
  <c r="Q3483" i="1"/>
  <c r="E3483" i="1"/>
  <c r="AL3482" i="1"/>
  <c r="AK3482" i="1"/>
  <c r="AD3482" i="1"/>
  <c r="T3482" i="1"/>
  <c r="S3482" i="1"/>
  <c r="R3482" i="1"/>
  <c r="Q3482" i="1"/>
  <c r="E3482" i="1"/>
  <c r="AL3481" i="1"/>
  <c r="AK3481" i="1"/>
  <c r="AD3481" i="1"/>
  <c r="T3481" i="1"/>
  <c r="S3481" i="1"/>
  <c r="R3481" i="1"/>
  <c r="Q3481" i="1"/>
  <c r="E3481" i="1"/>
  <c r="AL3480" i="1"/>
  <c r="AK3480" i="1"/>
  <c r="AD3480" i="1"/>
  <c r="T3480" i="1"/>
  <c r="S3480" i="1"/>
  <c r="R3480" i="1"/>
  <c r="U3480" i="1" s="1"/>
  <c r="Q3480" i="1"/>
  <c r="E3480" i="1"/>
  <c r="AL3479" i="1"/>
  <c r="AK3479" i="1"/>
  <c r="AD3479" i="1"/>
  <c r="T3479" i="1"/>
  <c r="S3479" i="1"/>
  <c r="R3479" i="1"/>
  <c r="Q3479" i="1"/>
  <c r="E3479" i="1"/>
  <c r="AL3478" i="1"/>
  <c r="AK3478" i="1"/>
  <c r="AD3478" i="1"/>
  <c r="T3478" i="1"/>
  <c r="S3478" i="1"/>
  <c r="R3478" i="1"/>
  <c r="U3478" i="1" s="1"/>
  <c r="Q3478" i="1"/>
  <c r="E3478" i="1"/>
  <c r="AL3477" i="1"/>
  <c r="AK3477" i="1"/>
  <c r="AD3477" i="1"/>
  <c r="T3477" i="1"/>
  <c r="S3477" i="1"/>
  <c r="R3477" i="1"/>
  <c r="Q3477" i="1"/>
  <c r="E3477" i="1"/>
  <c r="AL3476" i="1"/>
  <c r="AK3476" i="1"/>
  <c r="AD3476" i="1"/>
  <c r="T3476" i="1"/>
  <c r="S3476" i="1"/>
  <c r="R3476" i="1"/>
  <c r="Q3476" i="1"/>
  <c r="E3476" i="1"/>
  <c r="AL3475" i="1"/>
  <c r="AK3475" i="1"/>
  <c r="AD3475" i="1"/>
  <c r="T3475" i="1"/>
  <c r="S3475" i="1"/>
  <c r="R3475" i="1"/>
  <c r="Q3475" i="1"/>
  <c r="E3475" i="1"/>
  <c r="AL3474" i="1"/>
  <c r="AK3474" i="1"/>
  <c r="AD3474" i="1"/>
  <c r="T3474" i="1"/>
  <c r="S3474" i="1"/>
  <c r="R3474" i="1"/>
  <c r="Q3474" i="1"/>
  <c r="E3474" i="1"/>
  <c r="AL3473" i="1"/>
  <c r="AK3473" i="1"/>
  <c r="AD3473" i="1"/>
  <c r="T3473" i="1"/>
  <c r="S3473" i="1"/>
  <c r="R3473" i="1"/>
  <c r="U3473" i="1" s="1"/>
  <c r="Q3473" i="1"/>
  <c r="E3473" i="1"/>
  <c r="AL3472" i="1"/>
  <c r="AK3472" i="1"/>
  <c r="AD3472" i="1"/>
  <c r="T3472" i="1"/>
  <c r="S3472" i="1"/>
  <c r="R3472" i="1"/>
  <c r="Q3472" i="1"/>
  <c r="E3472" i="1"/>
  <c r="AL3471" i="1"/>
  <c r="AK3471" i="1"/>
  <c r="AD3471" i="1"/>
  <c r="T3471" i="1"/>
  <c r="S3471" i="1"/>
  <c r="R3471" i="1"/>
  <c r="Q3471" i="1"/>
  <c r="E3471" i="1"/>
  <c r="AL3470" i="1"/>
  <c r="AK3470" i="1"/>
  <c r="AD3470" i="1"/>
  <c r="T3470" i="1"/>
  <c r="S3470" i="1"/>
  <c r="R3470" i="1"/>
  <c r="Q3470" i="1"/>
  <c r="E3470" i="1"/>
  <c r="AL3469" i="1"/>
  <c r="AK3469" i="1"/>
  <c r="AD3469" i="1"/>
  <c r="T3469" i="1"/>
  <c r="S3469" i="1"/>
  <c r="R3469" i="1"/>
  <c r="Q3469" i="1"/>
  <c r="U3469" i="1" s="1"/>
  <c r="E3469" i="1"/>
  <c r="AL3468" i="1"/>
  <c r="AK3468" i="1"/>
  <c r="AD3468" i="1"/>
  <c r="T3468" i="1"/>
  <c r="S3468" i="1"/>
  <c r="R3468" i="1"/>
  <c r="Q3468" i="1"/>
  <c r="E3468" i="1"/>
  <c r="AL3467" i="1"/>
  <c r="AK3467" i="1"/>
  <c r="AD3467" i="1"/>
  <c r="T3467" i="1"/>
  <c r="S3467" i="1"/>
  <c r="R3467" i="1"/>
  <c r="Q3467" i="1"/>
  <c r="E3467" i="1"/>
  <c r="AL3466" i="1"/>
  <c r="AK3466" i="1"/>
  <c r="AD3466" i="1"/>
  <c r="T3466" i="1"/>
  <c r="S3466" i="1"/>
  <c r="R3466" i="1"/>
  <c r="Q3466" i="1"/>
  <c r="E3466" i="1"/>
  <c r="AL3465" i="1"/>
  <c r="AK3465" i="1"/>
  <c r="AD3465" i="1"/>
  <c r="T3465" i="1"/>
  <c r="S3465" i="1"/>
  <c r="R3465" i="1"/>
  <c r="U3465" i="1" s="1"/>
  <c r="Q3465" i="1"/>
  <c r="E3465" i="1"/>
  <c r="AL3464" i="1"/>
  <c r="AK3464" i="1"/>
  <c r="AD3464" i="1"/>
  <c r="T3464" i="1"/>
  <c r="S3464" i="1"/>
  <c r="R3464" i="1"/>
  <c r="Q3464" i="1"/>
  <c r="E3464" i="1"/>
  <c r="AL3463" i="1"/>
  <c r="AK3463" i="1"/>
  <c r="AD3463" i="1"/>
  <c r="T3463" i="1"/>
  <c r="S3463" i="1"/>
  <c r="R3463" i="1"/>
  <c r="Q3463" i="1"/>
  <c r="E3463" i="1"/>
  <c r="AL3462" i="1"/>
  <c r="AK3462" i="1"/>
  <c r="AD3462" i="1"/>
  <c r="T3462" i="1"/>
  <c r="S3462" i="1"/>
  <c r="R3462" i="1"/>
  <c r="Q3462" i="1"/>
  <c r="E3462" i="1"/>
  <c r="AL3461" i="1"/>
  <c r="AK3461" i="1"/>
  <c r="AD3461" i="1"/>
  <c r="T3461" i="1"/>
  <c r="S3461" i="1"/>
  <c r="R3461" i="1"/>
  <c r="Q3461" i="1"/>
  <c r="E3461" i="1"/>
  <c r="AL3460" i="1"/>
  <c r="AK3460" i="1"/>
  <c r="AD3460" i="1"/>
  <c r="T3460" i="1"/>
  <c r="S3460" i="1"/>
  <c r="R3460" i="1"/>
  <c r="Q3460" i="1"/>
  <c r="E3460" i="1"/>
  <c r="AL3459" i="1"/>
  <c r="AK3459" i="1"/>
  <c r="AD3459" i="1"/>
  <c r="T3459" i="1"/>
  <c r="S3459" i="1"/>
  <c r="R3459" i="1"/>
  <c r="Q3459" i="1"/>
  <c r="E3459" i="1"/>
  <c r="AL3458" i="1"/>
  <c r="AK3458" i="1"/>
  <c r="AD3458" i="1"/>
  <c r="T3458" i="1"/>
  <c r="S3458" i="1"/>
  <c r="R3458" i="1"/>
  <c r="Q3458" i="1"/>
  <c r="E3458" i="1"/>
  <c r="AL3457" i="1"/>
  <c r="AK3457" i="1"/>
  <c r="AD3457" i="1"/>
  <c r="T3457" i="1"/>
  <c r="S3457" i="1"/>
  <c r="R3457" i="1"/>
  <c r="Q3457" i="1"/>
  <c r="E3457" i="1"/>
  <c r="AL3456" i="1"/>
  <c r="AK3456" i="1"/>
  <c r="AD3456" i="1"/>
  <c r="T3456" i="1"/>
  <c r="S3456" i="1"/>
  <c r="X3467" i="1" s="1"/>
  <c r="R3456" i="1"/>
  <c r="Q3456" i="1"/>
  <c r="E3456" i="1"/>
  <c r="AL3455" i="1"/>
  <c r="AK3455" i="1"/>
  <c r="AD3455" i="1"/>
  <c r="T3455" i="1"/>
  <c r="S3455" i="1"/>
  <c r="R3455" i="1"/>
  <c r="Q3455" i="1"/>
  <c r="E3455" i="1"/>
  <c r="AL3454" i="1"/>
  <c r="AK3454" i="1"/>
  <c r="AD3454" i="1"/>
  <c r="T3454" i="1"/>
  <c r="S3454" i="1"/>
  <c r="R3454" i="1"/>
  <c r="Q3454" i="1"/>
  <c r="E3454" i="1"/>
  <c r="AL3453" i="1"/>
  <c r="AK3453" i="1"/>
  <c r="AD3453" i="1"/>
  <c r="T3453" i="1"/>
  <c r="S3453" i="1"/>
  <c r="R3453" i="1"/>
  <c r="Q3453" i="1"/>
  <c r="E3453" i="1"/>
  <c r="AL3452" i="1"/>
  <c r="AK3452" i="1"/>
  <c r="AD3452" i="1"/>
  <c r="T3452" i="1"/>
  <c r="S3452" i="1"/>
  <c r="R3452" i="1"/>
  <c r="Q3452" i="1"/>
  <c r="E3452" i="1"/>
  <c r="AL3451" i="1"/>
  <c r="AK3451" i="1"/>
  <c r="AD3451" i="1"/>
  <c r="T3451" i="1"/>
  <c r="S3451" i="1"/>
  <c r="X3462" i="1" s="1"/>
  <c r="R3451" i="1"/>
  <c r="Q3451" i="1"/>
  <c r="E3451" i="1"/>
  <c r="AL3450" i="1"/>
  <c r="AK3450" i="1"/>
  <c r="AD3450" i="1"/>
  <c r="T3450" i="1"/>
  <c r="S3450" i="1"/>
  <c r="R3450" i="1"/>
  <c r="Q3450" i="1"/>
  <c r="E3450" i="1"/>
  <c r="AL3449" i="1"/>
  <c r="AK3449" i="1"/>
  <c r="AD3449" i="1"/>
  <c r="T3449" i="1"/>
  <c r="S3449" i="1"/>
  <c r="R3449" i="1"/>
  <c r="Q3449" i="1"/>
  <c r="E3449" i="1"/>
  <c r="AL3448" i="1"/>
  <c r="AK3448" i="1"/>
  <c r="AD3448" i="1"/>
  <c r="T3448" i="1"/>
  <c r="S3448" i="1"/>
  <c r="R3448" i="1"/>
  <c r="Q3448" i="1"/>
  <c r="E3448" i="1"/>
  <c r="AL3447" i="1"/>
  <c r="AK3447" i="1"/>
  <c r="AD3447" i="1"/>
  <c r="T3447" i="1"/>
  <c r="S3447" i="1"/>
  <c r="R3447" i="1"/>
  <c r="Q3447" i="1"/>
  <c r="E3447" i="1"/>
  <c r="AL3446" i="1"/>
  <c r="AK3446" i="1"/>
  <c r="AD3446" i="1"/>
  <c r="T3446" i="1"/>
  <c r="S3446" i="1"/>
  <c r="R3446" i="1"/>
  <c r="Q3446" i="1"/>
  <c r="E3446" i="1"/>
  <c r="AL3445" i="1"/>
  <c r="AK3445" i="1"/>
  <c r="AD3445" i="1"/>
  <c r="T3445" i="1"/>
  <c r="S3445" i="1"/>
  <c r="R3445" i="1"/>
  <c r="Q3445" i="1"/>
  <c r="E3445" i="1"/>
  <c r="AL3444" i="1"/>
  <c r="AK3444" i="1"/>
  <c r="AD3444" i="1"/>
  <c r="T3444" i="1"/>
  <c r="S3444" i="1"/>
  <c r="R3444" i="1"/>
  <c r="Q3444" i="1"/>
  <c r="E3444" i="1"/>
  <c r="AL3443" i="1"/>
  <c r="AK3443" i="1"/>
  <c r="AD3443" i="1"/>
  <c r="T3443" i="1"/>
  <c r="S3443" i="1"/>
  <c r="R3443" i="1"/>
  <c r="Q3443" i="1"/>
  <c r="E3443" i="1"/>
  <c r="AL3442" i="1"/>
  <c r="AK3442" i="1"/>
  <c r="AD3442" i="1"/>
  <c r="T3442" i="1"/>
  <c r="S3442" i="1"/>
  <c r="R3442" i="1"/>
  <c r="Q3442" i="1"/>
  <c r="E3442" i="1"/>
  <c r="AL3441" i="1"/>
  <c r="AK3441" i="1"/>
  <c r="AD3441" i="1"/>
  <c r="T3441" i="1"/>
  <c r="S3441" i="1"/>
  <c r="R3441" i="1"/>
  <c r="Q3441" i="1"/>
  <c r="E3441" i="1"/>
  <c r="AL3440" i="1"/>
  <c r="AK3440" i="1"/>
  <c r="AD3440" i="1"/>
  <c r="T3440" i="1"/>
  <c r="S3440" i="1"/>
  <c r="R3440" i="1"/>
  <c r="Q3440" i="1"/>
  <c r="E3440" i="1"/>
  <c r="AL3439" i="1"/>
  <c r="AK3439" i="1"/>
  <c r="AD3439" i="1"/>
  <c r="T3439" i="1"/>
  <c r="S3439" i="1"/>
  <c r="R3439" i="1"/>
  <c r="Q3439" i="1"/>
  <c r="E3439" i="1"/>
  <c r="AL3438" i="1"/>
  <c r="AK3438" i="1"/>
  <c r="AD3438" i="1"/>
  <c r="T3438" i="1"/>
  <c r="S3438" i="1"/>
  <c r="Q3438" i="1"/>
  <c r="E3438" i="1"/>
  <c r="AL3437" i="1"/>
  <c r="AK3437" i="1"/>
  <c r="AD3437" i="1"/>
  <c r="T3437" i="1"/>
  <c r="S3437" i="1"/>
  <c r="R3437" i="1"/>
  <c r="Q3437" i="1"/>
  <c r="E3437" i="1"/>
  <c r="AL3436" i="1"/>
  <c r="AK3436" i="1"/>
  <c r="AD3436" i="1"/>
  <c r="T3436" i="1"/>
  <c r="S3436" i="1"/>
  <c r="R3436" i="1"/>
  <c r="Q3436" i="1"/>
  <c r="E3436" i="1"/>
  <c r="AL3435" i="1"/>
  <c r="AK3435" i="1"/>
  <c r="AD3435" i="1"/>
  <c r="T3435" i="1"/>
  <c r="S3435" i="1"/>
  <c r="R3435" i="1"/>
  <c r="Q3435" i="1"/>
  <c r="E3435" i="1"/>
  <c r="AL3434" i="1"/>
  <c r="AK3434" i="1"/>
  <c r="AD3434" i="1"/>
  <c r="T3434" i="1"/>
  <c r="S3434" i="1"/>
  <c r="R3434" i="1"/>
  <c r="Q3434" i="1"/>
  <c r="E3434" i="1"/>
  <c r="AL3433" i="1"/>
  <c r="AK3433" i="1"/>
  <c r="AD3433" i="1"/>
  <c r="T3433" i="1"/>
  <c r="S3433" i="1"/>
  <c r="R3433" i="1"/>
  <c r="Q3433" i="1"/>
  <c r="E3433" i="1"/>
  <c r="AL3432" i="1"/>
  <c r="AK3432" i="1"/>
  <c r="AD3432" i="1"/>
  <c r="T3432" i="1"/>
  <c r="S3432" i="1"/>
  <c r="R3432" i="1"/>
  <c r="Q3432" i="1"/>
  <c r="E3432" i="1"/>
  <c r="AL3431" i="1"/>
  <c r="AK3431" i="1"/>
  <c r="AD3431" i="1"/>
  <c r="T3431" i="1"/>
  <c r="S3431" i="1"/>
  <c r="R3431" i="1"/>
  <c r="Q3431" i="1"/>
  <c r="E3431" i="1"/>
  <c r="AL3430" i="1"/>
  <c r="AK3430" i="1"/>
  <c r="AD3430" i="1"/>
  <c r="T3430" i="1"/>
  <c r="S3430" i="1"/>
  <c r="R3430" i="1"/>
  <c r="Q3430" i="1"/>
  <c r="E3430" i="1"/>
  <c r="AL3429" i="1"/>
  <c r="AK3429" i="1"/>
  <c r="AD3429" i="1"/>
  <c r="T3429" i="1"/>
  <c r="S3429" i="1"/>
  <c r="R3429" i="1"/>
  <c r="Q3429" i="1"/>
  <c r="E3429" i="1"/>
  <c r="AL3428" i="1"/>
  <c r="AK3428" i="1"/>
  <c r="AD3428" i="1"/>
  <c r="T3428" i="1"/>
  <c r="S3428" i="1"/>
  <c r="R3428" i="1"/>
  <c r="Q3428" i="1"/>
  <c r="E3428" i="1"/>
  <c r="AL3427" i="1"/>
  <c r="AK3427" i="1"/>
  <c r="AD3427" i="1"/>
  <c r="T3427" i="1"/>
  <c r="S3427" i="1"/>
  <c r="R3427" i="1"/>
  <c r="Q3427" i="1"/>
  <c r="E3427" i="1"/>
  <c r="AL3426" i="1"/>
  <c r="AK3426" i="1"/>
  <c r="AD3426" i="1"/>
  <c r="T3426" i="1"/>
  <c r="S3426" i="1"/>
  <c r="R3426" i="1"/>
  <c r="Q3426" i="1"/>
  <c r="E3426" i="1"/>
  <c r="AL3425" i="1"/>
  <c r="AK3425" i="1"/>
  <c r="AD3425" i="1"/>
  <c r="T3425" i="1"/>
  <c r="S3425" i="1"/>
  <c r="R3425" i="1"/>
  <c r="Q3425" i="1"/>
  <c r="E3425" i="1"/>
  <c r="AL3424" i="1"/>
  <c r="AK3424" i="1"/>
  <c r="AD3424" i="1"/>
  <c r="T3424" i="1"/>
  <c r="S3424" i="1"/>
  <c r="R3424" i="1"/>
  <c r="Q3424" i="1"/>
  <c r="E3424" i="1"/>
  <c r="AL3423" i="1"/>
  <c r="AK3423" i="1"/>
  <c r="AD3423" i="1"/>
  <c r="T3423" i="1"/>
  <c r="S3423" i="1"/>
  <c r="R3423" i="1"/>
  <c r="Q3423" i="1"/>
  <c r="E3423" i="1"/>
  <c r="AL3422" i="1"/>
  <c r="AK3422" i="1"/>
  <c r="AD3422" i="1"/>
  <c r="T3422" i="1"/>
  <c r="S3422" i="1"/>
  <c r="R3422" i="1"/>
  <c r="Q3422" i="1"/>
  <c r="E3422" i="1"/>
  <c r="AL3421" i="1"/>
  <c r="AK3421" i="1"/>
  <c r="AD3421" i="1"/>
  <c r="T3421" i="1"/>
  <c r="S3421" i="1"/>
  <c r="R3421" i="1"/>
  <c r="Q3421" i="1"/>
  <c r="E3421" i="1"/>
  <c r="AL3420" i="1"/>
  <c r="AK3420" i="1"/>
  <c r="AD3420" i="1"/>
  <c r="T3420" i="1"/>
  <c r="S3420" i="1"/>
  <c r="R3420" i="1"/>
  <c r="Q3420" i="1"/>
  <c r="E3420" i="1"/>
  <c r="AL3419" i="1"/>
  <c r="AK3419" i="1"/>
  <c r="AD3419" i="1"/>
  <c r="T3419" i="1"/>
  <c r="S3419" i="1"/>
  <c r="R3419" i="1"/>
  <c r="Q3419" i="1"/>
  <c r="E3419" i="1"/>
  <c r="AL3418" i="1"/>
  <c r="AK3418" i="1"/>
  <c r="AD3418" i="1"/>
  <c r="U3418" i="1"/>
  <c r="T3418" i="1"/>
  <c r="S3418" i="1"/>
  <c r="R3418" i="1"/>
  <c r="Q3418" i="1"/>
  <c r="E3418" i="1"/>
  <c r="AL3417" i="1"/>
  <c r="AK3417" i="1"/>
  <c r="AD3417" i="1"/>
  <c r="T3417" i="1"/>
  <c r="S3417" i="1"/>
  <c r="R3417" i="1"/>
  <c r="Q3417" i="1"/>
  <c r="E3417" i="1"/>
  <c r="AL3416" i="1"/>
  <c r="AK3416" i="1"/>
  <c r="AD3416" i="1"/>
  <c r="T3416" i="1"/>
  <c r="S3416" i="1"/>
  <c r="R3416" i="1"/>
  <c r="Q3416" i="1"/>
  <c r="U3416" i="1" s="1"/>
  <c r="E3416" i="1"/>
  <c r="AL3415" i="1"/>
  <c r="AK3415" i="1"/>
  <c r="AD3415" i="1"/>
  <c r="T3415" i="1"/>
  <c r="S3415" i="1"/>
  <c r="R3415" i="1"/>
  <c r="Q3415" i="1"/>
  <c r="E3415" i="1"/>
  <c r="AL3414" i="1"/>
  <c r="AK3414" i="1"/>
  <c r="AD3414" i="1"/>
  <c r="T3414" i="1"/>
  <c r="S3414" i="1"/>
  <c r="R3414" i="1"/>
  <c r="Q3414" i="1"/>
  <c r="E3414" i="1"/>
  <c r="AL3413" i="1"/>
  <c r="AK3413" i="1"/>
  <c r="AD3413" i="1"/>
  <c r="T3413" i="1"/>
  <c r="S3413" i="1"/>
  <c r="R3413" i="1"/>
  <c r="Q3413" i="1"/>
  <c r="E3413" i="1"/>
  <c r="AL3412" i="1"/>
  <c r="AK3412" i="1"/>
  <c r="AD3412" i="1"/>
  <c r="T3412" i="1"/>
  <c r="S3412" i="1"/>
  <c r="R3412" i="1"/>
  <c r="Q3412" i="1"/>
  <c r="E3412" i="1"/>
  <c r="AL3411" i="1"/>
  <c r="AK3411" i="1"/>
  <c r="AD3411" i="1"/>
  <c r="T3411" i="1"/>
  <c r="S3411" i="1"/>
  <c r="Q3411" i="1"/>
  <c r="E3411" i="1"/>
  <c r="AL3410" i="1"/>
  <c r="AK3410" i="1"/>
  <c r="AD3410" i="1"/>
  <c r="T3410" i="1"/>
  <c r="S3410" i="1"/>
  <c r="R3410" i="1"/>
  <c r="Q3410" i="1"/>
  <c r="U3410" i="1" s="1"/>
  <c r="E3410" i="1"/>
  <c r="AL3409" i="1"/>
  <c r="AK3409" i="1"/>
  <c r="AD3409" i="1"/>
  <c r="T3409" i="1"/>
  <c r="S3409" i="1"/>
  <c r="R3409" i="1"/>
  <c r="Q3409" i="1"/>
  <c r="E3409" i="1"/>
  <c r="AL3408" i="1"/>
  <c r="AK3408" i="1"/>
  <c r="AD3408" i="1"/>
  <c r="T3408" i="1"/>
  <c r="S3408" i="1"/>
  <c r="R3408" i="1"/>
  <c r="Q3408" i="1"/>
  <c r="E3408" i="1"/>
  <c r="AL3407" i="1"/>
  <c r="AK3407" i="1"/>
  <c r="AD3407" i="1"/>
  <c r="T3407" i="1"/>
  <c r="S3407" i="1"/>
  <c r="R3407" i="1"/>
  <c r="Q3407" i="1"/>
  <c r="E3407" i="1"/>
  <c r="AL3406" i="1"/>
  <c r="AK3406" i="1"/>
  <c r="AD3406" i="1"/>
  <c r="T3406" i="1"/>
  <c r="S3406" i="1"/>
  <c r="Q3406" i="1"/>
  <c r="E3406" i="1"/>
  <c r="AL3405" i="1"/>
  <c r="AK3405" i="1"/>
  <c r="AD3405" i="1"/>
  <c r="T3405" i="1"/>
  <c r="S3405" i="1"/>
  <c r="R3405" i="1"/>
  <c r="Q3405" i="1"/>
  <c r="E3405" i="1"/>
  <c r="AL3404" i="1"/>
  <c r="AK3404" i="1"/>
  <c r="AD3404" i="1"/>
  <c r="T3404" i="1"/>
  <c r="S3404" i="1"/>
  <c r="R3404" i="1"/>
  <c r="Q3404" i="1"/>
  <c r="E3404" i="1"/>
  <c r="AL3403" i="1"/>
  <c r="AK3403" i="1"/>
  <c r="AD3403" i="1"/>
  <c r="T3403" i="1"/>
  <c r="S3403" i="1"/>
  <c r="R3403" i="1"/>
  <c r="Q3403" i="1"/>
  <c r="E3403" i="1"/>
  <c r="AL3402" i="1"/>
  <c r="AK3402" i="1"/>
  <c r="AD3402" i="1"/>
  <c r="T3402" i="1"/>
  <c r="S3402" i="1"/>
  <c r="R3402" i="1"/>
  <c r="Q3402" i="1"/>
  <c r="E3402" i="1"/>
  <c r="AL3401" i="1"/>
  <c r="AK3401" i="1"/>
  <c r="AD3401" i="1"/>
  <c r="T3401" i="1"/>
  <c r="S3401" i="1"/>
  <c r="Q3401" i="1"/>
  <c r="E3401" i="1"/>
  <c r="AL3400" i="1"/>
  <c r="AK3400" i="1"/>
  <c r="AD3400" i="1"/>
  <c r="T3400" i="1"/>
  <c r="S3400" i="1"/>
  <c r="R3400" i="1"/>
  <c r="Q3400" i="1"/>
  <c r="E3400" i="1"/>
  <c r="AL3399" i="1"/>
  <c r="AK3399" i="1"/>
  <c r="AD3399" i="1"/>
  <c r="T3399" i="1"/>
  <c r="S3399" i="1"/>
  <c r="R3399" i="1"/>
  <c r="Q3399" i="1"/>
  <c r="E3399" i="1"/>
  <c r="AL3398" i="1"/>
  <c r="AK3398" i="1"/>
  <c r="AD3398" i="1"/>
  <c r="T3398" i="1"/>
  <c r="S3398" i="1"/>
  <c r="R3398" i="1"/>
  <c r="Q3398" i="1"/>
  <c r="E3398" i="1"/>
  <c r="AL3397" i="1"/>
  <c r="AK3397" i="1"/>
  <c r="AD3397" i="1"/>
  <c r="T3397" i="1"/>
  <c r="S3397" i="1"/>
  <c r="R3397" i="1"/>
  <c r="Q3397" i="1"/>
  <c r="E3397" i="1"/>
  <c r="AL3396" i="1"/>
  <c r="AK3396" i="1"/>
  <c r="AD3396" i="1"/>
  <c r="T3396" i="1"/>
  <c r="S3396" i="1"/>
  <c r="R3396" i="1"/>
  <c r="Q3396" i="1"/>
  <c r="E3396" i="1"/>
  <c r="AL3395" i="1"/>
  <c r="AK3395" i="1"/>
  <c r="AD3395" i="1"/>
  <c r="T3395" i="1"/>
  <c r="S3395" i="1"/>
  <c r="R3395" i="1"/>
  <c r="Q3395" i="1"/>
  <c r="E3395" i="1"/>
  <c r="AL3394" i="1"/>
  <c r="AK3394" i="1"/>
  <c r="AD3394" i="1"/>
  <c r="T3394" i="1"/>
  <c r="S3394" i="1"/>
  <c r="R3394" i="1"/>
  <c r="Q3394" i="1"/>
  <c r="E3394" i="1"/>
  <c r="AL3393" i="1"/>
  <c r="AK3393" i="1"/>
  <c r="AD3393" i="1"/>
  <c r="T3393" i="1"/>
  <c r="S3393" i="1"/>
  <c r="R3393" i="1"/>
  <c r="Q3393" i="1"/>
  <c r="E3393" i="1"/>
  <c r="AL3392" i="1"/>
  <c r="AK3392" i="1"/>
  <c r="AD3392" i="1"/>
  <c r="U3392" i="1"/>
  <c r="T3392" i="1"/>
  <c r="S3392" i="1"/>
  <c r="R3392" i="1"/>
  <c r="Q3392" i="1"/>
  <c r="E3392" i="1"/>
  <c r="AL3391" i="1"/>
  <c r="AK3391" i="1"/>
  <c r="AD3391" i="1"/>
  <c r="T3391" i="1"/>
  <c r="S3391" i="1"/>
  <c r="R3391" i="1"/>
  <c r="Q3391" i="1"/>
  <c r="E3391" i="1"/>
  <c r="AL3390" i="1"/>
  <c r="AK3390" i="1"/>
  <c r="AD3390" i="1"/>
  <c r="T3390" i="1"/>
  <c r="S3390" i="1"/>
  <c r="R3390" i="1"/>
  <c r="Q3390" i="1"/>
  <c r="E3390" i="1"/>
  <c r="AL3389" i="1"/>
  <c r="AK3389" i="1"/>
  <c r="AD3389" i="1"/>
  <c r="T3389" i="1"/>
  <c r="S3389" i="1"/>
  <c r="R3389" i="1"/>
  <c r="Q3389" i="1"/>
  <c r="E3389" i="1"/>
  <c r="AL3388" i="1"/>
  <c r="AK3388" i="1"/>
  <c r="AD3388" i="1"/>
  <c r="T3388" i="1"/>
  <c r="S3388" i="1"/>
  <c r="R3388" i="1"/>
  <c r="Q3388" i="1"/>
  <c r="E3388" i="1"/>
  <c r="AL3387" i="1"/>
  <c r="AK3387" i="1"/>
  <c r="AD3387" i="1"/>
  <c r="T3387" i="1"/>
  <c r="S3387" i="1"/>
  <c r="R3387" i="1"/>
  <c r="Q3387" i="1"/>
  <c r="E3387" i="1"/>
  <c r="AL3386" i="1"/>
  <c r="AK3386" i="1"/>
  <c r="AD3386" i="1"/>
  <c r="T3386" i="1"/>
  <c r="S3386" i="1"/>
  <c r="R3386" i="1"/>
  <c r="Q3386" i="1"/>
  <c r="E3386" i="1"/>
  <c r="AL3385" i="1"/>
  <c r="AK3385" i="1"/>
  <c r="AD3385" i="1"/>
  <c r="T3385" i="1"/>
  <c r="S3385" i="1"/>
  <c r="R3385" i="1"/>
  <c r="Q3385" i="1"/>
  <c r="E3385" i="1"/>
  <c r="AL3384" i="1"/>
  <c r="AK3384" i="1"/>
  <c r="AD3384" i="1"/>
  <c r="T3384" i="1"/>
  <c r="S3384" i="1"/>
  <c r="R3384" i="1"/>
  <c r="Q3384" i="1"/>
  <c r="E3384" i="1"/>
  <c r="AL3383" i="1"/>
  <c r="AK3383" i="1"/>
  <c r="AD3383" i="1"/>
  <c r="T3383" i="1"/>
  <c r="S3383" i="1"/>
  <c r="R3383" i="1"/>
  <c r="Q3383" i="1"/>
  <c r="E3383" i="1"/>
  <c r="AL3382" i="1"/>
  <c r="AK3382" i="1"/>
  <c r="AD3382" i="1"/>
  <c r="T3382" i="1"/>
  <c r="S3382" i="1"/>
  <c r="R3382" i="1"/>
  <c r="Q3382" i="1"/>
  <c r="E3382" i="1"/>
  <c r="AL3381" i="1"/>
  <c r="AK3381" i="1"/>
  <c r="AD3381" i="1"/>
  <c r="T3381" i="1"/>
  <c r="S3381" i="1"/>
  <c r="R3381" i="1"/>
  <c r="Q3381" i="1"/>
  <c r="E3381" i="1"/>
  <c r="AL3380" i="1"/>
  <c r="AK3380" i="1"/>
  <c r="AD3380" i="1"/>
  <c r="T3380" i="1"/>
  <c r="S3380" i="1"/>
  <c r="R3380" i="1"/>
  <c r="Q3380" i="1"/>
  <c r="E3380" i="1"/>
  <c r="AL3379" i="1"/>
  <c r="AK3379" i="1"/>
  <c r="AD3379" i="1"/>
  <c r="T3379" i="1"/>
  <c r="S3379" i="1"/>
  <c r="R3379" i="1"/>
  <c r="Q3379" i="1"/>
  <c r="E3379" i="1"/>
  <c r="AL3378" i="1"/>
  <c r="AK3378" i="1"/>
  <c r="AD3378" i="1"/>
  <c r="T3378" i="1"/>
  <c r="S3378" i="1"/>
  <c r="Q3378" i="1"/>
  <c r="E3378" i="1"/>
  <c r="AL3377" i="1"/>
  <c r="AK3377" i="1"/>
  <c r="AD3377" i="1"/>
  <c r="T3377" i="1"/>
  <c r="S3377" i="1"/>
  <c r="Q3377" i="1"/>
  <c r="E3377" i="1"/>
  <c r="AL3376" i="1"/>
  <c r="AK3376" i="1"/>
  <c r="AD3376" i="1"/>
  <c r="T3376" i="1"/>
  <c r="S3376" i="1"/>
  <c r="R3376" i="1"/>
  <c r="Q3376" i="1"/>
  <c r="E3376" i="1"/>
  <c r="AL3375" i="1"/>
  <c r="AK3375" i="1"/>
  <c r="AD3375" i="1"/>
  <c r="T3375" i="1"/>
  <c r="S3375" i="1"/>
  <c r="R3375" i="1"/>
  <c r="Q3375" i="1"/>
  <c r="E3375" i="1"/>
  <c r="AL3374" i="1"/>
  <c r="AK3374" i="1"/>
  <c r="AD3374" i="1"/>
  <c r="T3374" i="1"/>
  <c r="S3374" i="1"/>
  <c r="R3374" i="1"/>
  <c r="Q3374" i="1"/>
  <c r="E3374" i="1"/>
  <c r="AL3373" i="1"/>
  <c r="AK3373" i="1"/>
  <c r="AD3373" i="1"/>
  <c r="T3373" i="1"/>
  <c r="S3373" i="1"/>
  <c r="R3373" i="1"/>
  <c r="W3384" i="1" s="1"/>
  <c r="Q3373" i="1"/>
  <c r="E3373" i="1"/>
  <c r="AL3372" i="1"/>
  <c r="AK3372" i="1"/>
  <c r="AD3372" i="1"/>
  <c r="T3372" i="1"/>
  <c r="S3372" i="1"/>
  <c r="R3372" i="1"/>
  <c r="Q3372" i="1"/>
  <c r="E3372" i="1"/>
  <c r="AL3371" i="1"/>
  <c r="AK3371" i="1"/>
  <c r="AD3371" i="1"/>
  <c r="T3371" i="1"/>
  <c r="S3371" i="1"/>
  <c r="R3371" i="1"/>
  <c r="Q3371" i="1"/>
  <c r="E3371" i="1"/>
  <c r="AL3370" i="1"/>
  <c r="AK3370" i="1"/>
  <c r="AD3370" i="1"/>
  <c r="T3370" i="1"/>
  <c r="S3370" i="1"/>
  <c r="R3370" i="1"/>
  <c r="Q3370" i="1"/>
  <c r="E3370" i="1"/>
  <c r="AL3369" i="1"/>
  <c r="AK3369" i="1"/>
  <c r="AD3369" i="1"/>
  <c r="T3369" i="1"/>
  <c r="S3369" i="1"/>
  <c r="R3369" i="1"/>
  <c r="Q3369" i="1"/>
  <c r="E3369" i="1"/>
  <c r="AL3368" i="1"/>
  <c r="AK3368" i="1"/>
  <c r="AD3368" i="1"/>
  <c r="T3368" i="1"/>
  <c r="S3368" i="1"/>
  <c r="R3368" i="1"/>
  <c r="W3379" i="1" s="1"/>
  <c r="Q3368" i="1"/>
  <c r="E3368" i="1"/>
  <c r="AL3367" i="1"/>
  <c r="AK3367" i="1"/>
  <c r="AD3367" i="1"/>
  <c r="T3367" i="1"/>
  <c r="S3367" i="1"/>
  <c r="R3367" i="1"/>
  <c r="Q3367" i="1"/>
  <c r="E3367" i="1"/>
  <c r="AL3366" i="1"/>
  <c r="AK3366" i="1"/>
  <c r="AD3366" i="1"/>
  <c r="T3366" i="1"/>
  <c r="S3366" i="1"/>
  <c r="R3366" i="1"/>
  <c r="Q3366" i="1"/>
  <c r="E3366" i="1"/>
  <c r="AL3365" i="1"/>
  <c r="AK3365" i="1"/>
  <c r="AD3365" i="1"/>
  <c r="T3365" i="1"/>
  <c r="S3365" i="1"/>
  <c r="R3365" i="1"/>
  <c r="Q3365" i="1"/>
  <c r="E3365" i="1"/>
  <c r="AL3364" i="1"/>
  <c r="AK3364" i="1"/>
  <c r="AD3364" i="1"/>
  <c r="T3364" i="1"/>
  <c r="S3364" i="1"/>
  <c r="R3364" i="1"/>
  <c r="Q3364" i="1"/>
  <c r="E3364" i="1"/>
  <c r="AL3363" i="1"/>
  <c r="AK3363" i="1"/>
  <c r="AD3363" i="1"/>
  <c r="T3363" i="1"/>
  <c r="S3363" i="1"/>
  <c r="R3363" i="1"/>
  <c r="W3374" i="1" s="1"/>
  <c r="Q3363" i="1"/>
  <c r="E3363" i="1"/>
  <c r="AL3362" i="1"/>
  <c r="AK3362" i="1"/>
  <c r="AD3362" i="1"/>
  <c r="T3362" i="1"/>
  <c r="S3362" i="1"/>
  <c r="R3362" i="1"/>
  <c r="Q3362" i="1"/>
  <c r="E3362" i="1"/>
  <c r="AL3361" i="1"/>
  <c r="AK3361" i="1"/>
  <c r="AD3361" i="1"/>
  <c r="T3361" i="1"/>
  <c r="S3361" i="1"/>
  <c r="R3361" i="1"/>
  <c r="Q3361" i="1"/>
  <c r="E3361" i="1"/>
  <c r="AL3360" i="1"/>
  <c r="AK3360" i="1"/>
  <c r="AD3360" i="1"/>
  <c r="T3360" i="1"/>
  <c r="S3360" i="1"/>
  <c r="R3360" i="1"/>
  <c r="Q3360" i="1"/>
  <c r="E3360" i="1"/>
  <c r="AL3359" i="1"/>
  <c r="AK3359" i="1"/>
  <c r="AD3359" i="1"/>
  <c r="T3359" i="1"/>
  <c r="S3359" i="1"/>
  <c r="R3359" i="1"/>
  <c r="Q3359" i="1"/>
  <c r="E3359" i="1"/>
  <c r="AL3358" i="1"/>
  <c r="AK3358" i="1"/>
  <c r="AD3358" i="1"/>
  <c r="S3358" i="1"/>
  <c r="R3358" i="1"/>
  <c r="E3358" i="1"/>
  <c r="AL3357" i="1"/>
  <c r="AK3357" i="1"/>
  <c r="AD3357" i="1"/>
  <c r="S3357" i="1"/>
  <c r="R3357" i="1"/>
  <c r="Q3357" i="1"/>
  <c r="U3357" i="1" s="1"/>
  <c r="E3357" i="1"/>
  <c r="AL3356" i="1"/>
  <c r="AK3356" i="1"/>
  <c r="AD3356" i="1"/>
  <c r="T3356" i="1"/>
  <c r="S3356" i="1"/>
  <c r="R3356" i="1"/>
  <c r="Q3356" i="1"/>
  <c r="E3356" i="1"/>
  <c r="AL3355" i="1"/>
  <c r="AK3355" i="1"/>
  <c r="AD3355" i="1"/>
  <c r="T3355" i="1"/>
  <c r="S3355" i="1"/>
  <c r="Q3355" i="1"/>
  <c r="E3355" i="1"/>
  <c r="AL3354" i="1"/>
  <c r="AK3354" i="1"/>
  <c r="AD3354" i="1"/>
  <c r="T3354" i="1"/>
  <c r="S3354" i="1"/>
  <c r="R3354" i="1"/>
  <c r="Q3354" i="1"/>
  <c r="E3354" i="1"/>
  <c r="AL3353" i="1"/>
  <c r="AK3353" i="1"/>
  <c r="AD3353" i="1"/>
  <c r="T3353" i="1"/>
  <c r="S3353" i="1"/>
  <c r="R3353" i="1"/>
  <c r="Q3353" i="1"/>
  <c r="E3353" i="1"/>
  <c r="AL3352" i="1"/>
  <c r="AK3352" i="1"/>
  <c r="AD3352" i="1"/>
  <c r="T3352" i="1"/>
  <c r="S3352" i="1"/>
  <c r="R3352" i="1"/>
  <c r="Q3352" i="1"/>
  <c r="E3352" i="1"/>
  <c r="AL3351" i="1"/>
  <c r="AK3351" i="1"/>
  <c r="AD3351" i="1"/>
  <c r="T3351" i="1"/>
  <c r="S3351" i="1"/>
  <c r="R3351" i="1"/>
  <c r="Q3351" i="1"/>
  <c r="E3351" i="1"/>
  <c r="AL3350" i="1"/>
  <c r="AK3350" i="1"/>
  <c r="AD3350" i="1"/>
  <c r="T3350" i="1"/>
  <c r="S3350" i="1"/>
  <c r="R3350" i="1"/>
  <c r="Q3350" i="1"/>
  <c r="E3350" i="1"/>
  <c r="AL3349" i="1"/>
  <c r="AK3349" i="1"/>
  <c r="AD3349" i="1"/>
  <c r="T3349" i="1"/>
  <c r="S3349" i="1"/>
  <c r="R3349" i="1"/>
  <c r="Q3349" i="1"/>
  <c r="E3349" i="1"/>
  <c r="AL3348" i="1"/>
  <c r="AK3348" i="1"/>
  <c r="AD3348" i="1"/>
  <c r="S3348" i="1"/>
  <c r="R3348" i="1"/>
  <c r="Q3348" i="1"/>
  <c r="U3348" i="1" s="1"/>
  <c r="E3348" i="1"/>
  <c r="AL3347" i="1"/>
  <c r="AK3347" i="1"/>
  <c r="AD3347" i="1"/>
  <c r="T3347" i="1"/>
  <c r="S3347" i="1"/>
  <c r="R3347" i="1"/>
  <c r="Q3347" i="1"/>
  <c r="E3347" i="1"/>
  <c r="AL3346" i="1"/>
  <c r="AK3346" i="1"/>
  <c r="AD3346" i="1"/>
  <c r="T3346" i="1"/>
  <c r="S3346" i="1"/>
  <c r="Q3346" i="1"/>
  <c r="E3346" i="1"/>
  <c r="AL3345" i="1"/>
  <c r="AK3345" i="1"/>
  <c r="AD3345" i="1"/>
  <c r="T3345" i="1"/>
  <c r="S3345" i="1"/>
  <c r="R3345" i="1"/>
  <c r="Q3345" i="1"/>
  <c r="E3345" i="1"/>
  <c r="AL3344" i="1"/>
  <c r="AK3344" i="1"/>
  <c r="AD3344" i="1"/>
  <c r="T3344" i="1"/>
  <c r="S3344" i="1"/>
  <c r="R3344" i="1"/>
  <c r="Q3344" i="1"/>
  <c r="E3344" i="1"/>
  <c r="AL3343" i="1"/>
  <c r="AK3343" i="1"/>
  <c r="AD3343" i="1"/>
  <c r="T3343" i="1"/>
  <c r="S3343" i="1"/>
  <c r="R3343" i="1"/>
  <c r="Q3343" i="1"/>
  <c r="E3343" i="1"/>
  <c r="AL3342" i="1"/>
  <c r="AK3342" i="1"/>
  <c r="AD3342" i="1"/>
  <c r="T3342" i="1"/>
  <c r="S3342" i="1"/>
  <c r="R3342" i="1"/>
  <c r="Q3342" i="1"/>
  <c r="E3342" i="1"/>
  <c r="AL3341" i="1"/>
  <c r="AK3341" i="1"/>
  <c r="AD3341" i="1"/>
  <c r="T3341" i="1"/>
  <c r="S3341" i="1"/>
  <c r="R3341" i="1"/>
  <c r="Q3341" i="1"/>
  <c r="E3341" i="1"/>
  <c r="AL3340" i="1"/>
  <c r="AK3340" i="1"/>
  <c r="AD3340" i="1"/>
  <c r="T3340" i="1"/>
  <c r="S3340" i="1"/>
  <c r="R3340" i="1"/>
  <c r="Q3340" i="1"/>
  <c r="E3340" i="1"/>
  <c r="AL3339" i="1"/>
  <c r="AK3339" i="1"/>
  <c r="AD3339" i="1"/>
  <c r="T3339" i="1"/>
  <c r="S3339" i="1"/>
  <c r="R3339" i="1"/>
  <c r="Q3339" i="1"/>
  <c r="E3339" i="1"/>
  <c r="AL3338" i="1"/>
  <c r="AK3338" i="1"/>
  <c r="AD3338" i="1"/>
  <c r="T3338" i="1"/>
  <c r="S3338" i="1"/>
  <c r="R3338" i="1"/>
  <c r="Q3338" i="1"/>
  <c r="U3338" i="1" s="1"/>
  <c r="E3338" i="1"/>
  <c r="AL3337" i="1"/>
  <c r="AK3337" i="1"/>
  <c r="AD3337" i="1"/>
  <c r="T3337" i="1"/>
  <c r="S3337" i="1"/>
  <c r="R3337" i="1"/>
  <c r="Q3337" i="1"/>
  <c r="E3337" i="1"/>
  <c r="AL3336" i="1"/>
  <c r="AK3336" i="1"/>
  <c r="AD3336" i="1"/>
  <c r="T3336" i="1"/>
  <c r="S3336" i="1"/>
  <c r="R3336" i="1"/>
  <c r="Q3336" i="1"/>
  <c r="E3336" i="1"/>
  <c r="AL3335" i="1"/>
  <c r="AK3335" i="1"/>
  <c r="AD3335" i="1"/>
  <c r="T3335" i="1"/>
  <c r="S3335" i="1"/>
  <c r="R3335" i="1"/>
  <c r="Q3335" i="1"/>
  <c r="E3335" i="1"/>
  <c r="AL3334" i="1"/>
  <c r="AK3334" i="1"/>
  <c r="AD3334" i="1"/>
  <c r="T3334" i="1"/>
  <c r="S3334" i="1"/>
  <c r="R3334" i="1"/>
  <c r="Q3334" i="1"/>
  <c r="E3334" i="1"/>
  <c r="AL3333" i="1"/>
  <c r="AK3333" i="1"/>
  <c r="AD3333" i="1"/>
  <c r="S3333" i="1"/>
  <c r="R3333" i="1"/>
  <c r="Q3333" i="1"/>
  <c r="E3333" i="1"/>
  <c r="AL3332" i="1"/>
  <c r="AK3332" i="1"/>
  <c r="AD3332" i="1"/>
  <c r="T3332" i="1"/>
  <c r="S3332" i="1"/>
  <c r="R3332" i="1"/>
  <c r="Q3332" i="1"/>
  <c r="E3332" i="1"/>
  <c r="AL3331" i="1"/>
  <c r="AK3331" i="1"/>
  <c r="AD3331" i="1"/>
  <c r="T3331" i="1"/>
  <c r="S3331" i="1"/>
  <c r="R3331" i="1"/>
  <c r="Q3331" i="1"/>
  <c r="E3331" i="1"/>
  <c r="AL3330" i="1"/>
  <c r="AK3330" i="1"/>
  <c r="AD3330" i="1"/>
  <c r="T3330" i="1"/>
  <c r="S3330" i="1"/>
  <c r="R3330" i="1"/>
  <c r="Q3330" i="1"/>
  <c r="E3330" i="1"/>
  <c r="AL3329" i="1"/>
  <c r="AK3329" i="1"/>
  <c r="AD3329" i="1"/>
  <c r="T3329" i="1"/>
  <c r="S3329" i="1"/>
  <c r="R3329" i="1"/>
  <c r="Q3329" i="1"/>
  <c r="E3329" i="1"/>
  <c r="AL3328" i="1"/>
  <c r="AK3328" i="1"/>
  <c r="AD3328" i="1"/>
  <c r="T3328" i="1"/>
  <c r="S3328" i="1"/>
  <c r="R3328" i="1"/>
  <c r="Q3328" i="1"/>
  <c r="E3328" i="1"/>
  <c r="AL3327" i="1"/>
  <c r="AK3327" i="1"/>
  <c r="AD3327" i="1"/>
  <c r="T3327" i="1"/>
  <c r="S3327" i="1"/>
  <c r="R3327" i="1"/>
  <c r="Q3327" i="1"/>
  <c r="E3327" i="1"/>
  <c r="AL3326" i="1"/>
  <c r="AK3326" i="1"/>
  <c r="AD3326" i="1"/>
  <c r="T3326" i="1"/>
  <c r="S3326" i="1"/>
  <c r="R3326" i="1"/>
  <c r="E3326" i="1"/>
  <c r="AL3325" i="1"/>
  <c r="AK3325" i="1"/>
  <c r="AD3325" i="1"/>
  <c r="T3325" i="1"/>
  <c r="S3325" i="1"/>
  <c r="R3325" i="1"/>
  <c r="Q3325" i="1"/>
  <c r="E3325" i="1"/>
  <c r="AL3324" i="1"/>
  <c r="AK3324" i="1"/>
  <c r="AD3324" i="1"/>
  <c r="T3324" i="1"/>
  <c r="S3324" i="1"/>
  <c r="R3324" i="1"/>
  <c r="Q3324" i="1"/>
  <c r="E3324" i="1"/>
  <c r="AL3323" i="1"/>
  <c r="AK3323" i="1"/>
  <c r="AD3323" i="1"/>
  <c r="T3323" i="1"/>
  <c r="S3323" i="1"/>
  <c r="R3323" i="1"/>
  <c r="Q3323" i="1"/>
  <c r="E3323" i="1"/>
  <c r="AL3322" i="1"/>
  <c r="AK3322" i="1"/>
  <c r="AD3322" i="1"/>
  <c r="T3322" i="1"/>
  <c r="S3322" i="1"/>
  <c r="R3322" i="1"/>
  <c r="Q3322" i="1"/>
  <c r="E3322" i="1"/>
  <c r="AL3321" i="1"/>
  <c r="AK3321" i="1"/>
  <c r="AD3321" i="1"/>
  <c r="T3321" i="1"/>
  <c r="S3321" i="1"/>
  <c r="R3321" i="1"/>
  <c r="Q3321" i="1"/>
  <c r="E3321" i="1"/>
  <c r="AL3320" i="1"/>
  <c r="AK3320" i="1"/>
  <c r="AD3320" i="1"/>
  <c r="T3320" i="1"/>
  <c r="S3320" i="1"/>
  <c r="R3320" i="1"/>
  <c r="Q3320" i="1"/>
  <c r="U3320" i="1" s="1"/>
  <c r="E3320" i="1"/>
  <c r="AL3319" i="1"/>
  <c r="AK3319" i="1"/>
  <c r="AD3319" i="1"/>
  <c r="T3319" i="1"/>
  <c r="S3319" i="1"/>
  <c r="R3319" i="1"/>
  <c r="Q3319" i="1"/>
  <c r="E3319" i="1"/>
  <c r="AL3318" i="1"/>
  <c r="AK3318" i="1"/>
  <c r="AD3318" i="1"/>
  <c r="T3318" i="1"/>
  <c r="S3318" i="1"/>
  <c r="R3318" i="1"/>
  <c r="Q3318" i="1"/>
  <c r="E3318" i="1"/>
  <c r="AL3317" i="1"/>
  <c r="AK3317" i="1"/>
  <c r="AD3317" i="1"/>
  <c r="T3317" i="1"/>
  <c r="S3317" i="1"/>
  <c r="R3317" i="1"/>
  <c r="Q3317" i="1"/>
  <c r="E3317" i="1"/>
  <c r="AL3316" i="1"/>
  <c r="AK3316" i="1"/>
  <c r="AD3316" i="1"/>
  <c r="T3316" i="1"/>
  <c r="S3316" i="1"/>
  <c r="R3316" i="1"/>
  <c r="Q3316" i="1"/>
  <c r="E3316" i="1"/>
  <c r="AL3315" i="1"/>
  <c r="AK3315" i="1"/>
  <c r="AD3315" i="1"/>
  <c r="T3315" i="1"/>
  <c r="S3315" i="1"/>
  <c r="Q3315" i="1"/>
  <c r="E3315" i="1"/>
  <c r="AL3314" i="1"/>
  <c r="AK3314" i="1"/>
  <c r="AD3314" i="1"/>
  <c r="T3314" i="1"/>
  <c r="S3314" i="1"/>
  <c r="R3314" i="1"/>
  <c r="Q3314" i="1"/>
  <c r="E3314" i="1"/>
  <c r="AL3313" i="1"/>
  <c r="AK3313" i="1"/>
  <c r="AD3313" i="1"/>
  <c r="T3313" i="1"/>
  <c r="S3313" i="1"/>
  <c r="R3313" i="1"/>
  <c r="Q3313" i="1"/>
  <c r="E3313" i="1"/>
  <c r="AL3312" i="1"/>
  <c r="AK3312" i="1"/>
  <c r="AD3312" i="1"/>
  <c r="T3312" i="1"/>
  <c r="S3312" i="1"/>
  <c r="R3312" i="1"/>
  <c r="Q3312" i="1"/>
  <c r="E3312" i="1"/>
  <c r="AL3311" i="1"/>
  <c r="AK3311" i="1"/>
  <c r="AD3311" i="1"/>
  <c r="T3311" i="1"/>
  <c r="S3311" i="1"/>
  <c r="R3311" i="1"/>
  <c r="Q3311" i="1"/>
  <c r="E3311" i="1"/>
  <c r="AL3310" i="1"/>
  <c r="AK3310" i="1"/>
  <c r="AD3310" i="1"/>
  <c r="T3310" i="1"/>
  <c r="S3310" i="1"/>
  <c r="R3310" i="1"/>
  <c r="Q3310" i="1"/>
  <c r="E3310" i="1"/>
  <c r="AL3309" i="1"/>
  <c r="AK3309" i="1"/>
  <c r="AD3309" i="1"/>
  <c r="T3309" i="1"/>
  <c r="S3309" i="1"/>
  <c r="R3309" i="1"/>
  <c r="Q3309" i="1"/>
  <c r="E3309" i="1"/>
  <c r="AL3308" i="1"/>
  <c r="AK3308" i="1"/>
  <c r="AD3308" i="1"/>
  <c r="T3308" i="1"/>
  <c r="S3308" i="1"/>
  <c r="R3308" i="1"/>
  <c r="Q3308" i="1"/>
  <c r="E3308" i="1"/>
  <c r="AL3307" i="1"/>
  <c r="AK3307" i="1"/>
  <c r="AD3307" i="1"/>
  <c r="T3307" i="1"/>
  <c r="S3307" i="1"/>
  <c r="R3307" i="1"/>
  <c r="Q3307" i="1"/>
  <c r="E3307" i="1"/>
  <c r="AL3306" i="1"/>
  <c r="AK3306" i="1"/>
  <c r="AD3306" i="1"/>
  <c r="T3306" i="1"/>
  <c r="S3306" i="1"/>
  <c r="U3306" i="1" s="1"/>
  <c r="R3306" i="1"/>
  <c r="Q3306" i="1"/>
  <c r="E3306" i="1"/>
  <c r="AL3305" i="1"/>
  <c r="AK3305" i="1"/>
  <c r="AD3305" i="1"/>
  <c r="T3305" i="1"/>
  <c r="S3305" i="1"/>
  <c r="R3305" i="1"/>
  <c r="Q3305" i="1"/>
  <c r="E3305" i="1"/>
  <c r="AL3304" i="1"/>
  <c r="AK3304" i="1"/>
  <c r="AD3304" i="1"/>
  <c r="T3304" i="1"/>
  <c r="S3304" i="1"/>
  <c r="R3304" i="1"/>
  <c r="Q3304" i="1"/>
  <c r="E3304" i="1"/>
  <c r="AL3303" i="1"/>
  <c r="AK3303" i="1"/>
  <c r="AD3303" i="1"/>
  <c r="T3303" i="1"/>
  <c r="S3303" i="1"/>
  <c r="R3303" i="1"/>
  <c r="Q3303" i="1"/>
  <c r="E3303" i="1"/>
  <c r="AL3302" i="1"/>
  <c r="AK3302" i="1"/>
  <c r="AD3302" i="1"/>
  <c r="T3302" i="1"/>
  <c r="S3302" i="1"/>
  <c r="R3302" i="1"/>
  <c r="Q3302" i="1"/>
  <c r="U3302" i="1" s="1"/>
  <c r="E3302" i="1"/>
  <c r="AL3301" i="1"/>
  <c r="AK3301" i="1"/>
  <c r="AD3301" i="1"/>
  <c r="T3301" i="1"/>
  <c r="S3301" i="1"/>
  <c r="R3301" i="1"/>
  <c r="Q3301" i="1"/>
  <c r="E3301" i="1"/>
  <c r="AL3300" i="1"/>
  <c r="AK3300" i="1"/>
  <c r="AD3300" i="1"/>
  <c r="T3300" i="1"/>
  <c r="S3300" i="1"/>
  <c r="R3300" i="1"/>
  <c r="Q3300" i="1"/>
  <c r="E3300" i="1"/>
  <c r="AL3299" i="1"/>
  <c r="AK3299" i="1"/>
  <c r="AD3299" i="1"/>
  <c r="T3299" i="1"/>
  <c r="S3299" i="1"/>
  <c r="R3299" i="1"/>
  <c r="Q3299" i="1"/>
  <c r="E3299" i="1"/>
  <c r="AL3298" i="1"/>
  <c r="AK3298" i="1"/>
  <c r="AD3298" i="1"/>
  <c r="T3298" i="1"/>
  <c r="S3298" i="1"/>
  <c r="R3298" i="1"/>
  <c r="Q3298" i="1"/>
  <c r="E3298" i="1"/>
  <c r="AL3297" i="1"/>
  <c r="AK3297" i="1"/>
  <c r="AD3297" i="1"/>
  <c r="T3297" i="1"/>
  <c r="S3297" i="1"/>
  <c r="R3297" i="1"/>
  <c r="Q3297" i="1"/>
  <c r="E3297" i="1"/>
  <c r="AL3296" i="1"/>
  <c r="AK3296" i="1"/>
  <c r="AD3296" i="1"/>
  <c r="T3296" i="1"/>
  <c r="S3296" i="1"/>
  <c r="R3296" i="1"/>
  <c r="Q3296" i="1"/>
  <c r="E3296" i="1"/>
  <c r="AL3295" i="1"/>
  <c r="AK3295" i="1"/>
  <c r="AD3295" i="1"/>
  <c r="T3295" i="1"/>
  <c r="S3295" i="1"/>
  <c r="R3295" i="1"/>
  <c r="Q3295" i="1"/>
  <c r="E3295" i="1"/>
  <c r="AL3294" i="1"/>
  <c r="AK3294" i="1"/>
  <c r="AD3294" i="1"/>
  <c r="T3294" i="1"/>
  <c r="R3294" i="1"/>
  <c r="Q3294" i="1"/>
  <c r="E3294" i="1"/>
  <c r="AL3293" i="1"/>
  <c r="AK3293" i="1"/>
  <c r="AD3293" i="1"/>
  <c r="T3293" i="1"/>
  <c r="S3293" i="1"/>
  <c r="R3293" i="1"/>
  <c r="Q3293" i="1"/>
  <c r="E3293" i="1"/>
  <c r="AL3292" i="1"/>
  <c r="AK3292" i="1"/>
  <c r="AD3292" i="1"/>
  <c r="T3292" i="1"/>
  <c r="S3292" i="1"/>
  <c r="Q3292" i="1"/>
  <c r="U3292" i="1" s="1"/>
  <c r="E3292" i="1"/>
  <c r="AL3291" i="1"/>
  <c r="AK3291" i="1"/>
  <c r="AD3291" i="1"/>
  <c r="T3291" i="1"/>
  <c r="S3291" i="1"/>
  <c r="R3291" i="1"/>
  <c r="Q3291" i="1"/>
  <c r="E3291" i="1"/>
  <c r="AL3290" i="1"/>
  <c r="AK3290" i="1"/>
  <c r="AD3290" i="1"/>
  <c r="T3290" i="1"/>
  <c r="S3290" i="1"/>
  <c r="R3290" i="1"/>
  <c r="Q3290" i="1"/>
  <c r="E3290" i="1"/>
  <c r="AL3289" i="1"/>
  <c r="AK3289" i="1"/>
  <c r="AD3289" i="1"/>
  <c r="T3289" i="1"/>
  <c r="S3289" i="1"/>
  <c r="R3289" i="1"/>
  <c r="Q3289" i="1"/>
  <c r="E3289" i="1"/>
  <c r="AL3288" i="1"/>
  <c r="AK3288" i="1"/>
  <c r="AD3288" i="1"/>
  <c r="T3288" i="1"/>
  <c r="S3288" i="1"/>
  <c r="R3288" i="1"/>
  <c r="Q3288" i="1"/>
  <c r="E3288" i="1"/>
  <c r="AL3287" i="1"/>
  <c r="AK3287" i="1"/>
  <c r="AD3287" i="1"/>
  <c r="T3287" i="1"/>
  <c r="S3287" i="1"/>
  <c r="R3287" i="1"/>
  <c r="Q3287" i="1"/>
  <c r="E3287" i="1"/>
  <c r="AL3286" i="1"/>
  <c r="AK3286" i="1"/>
  <c r="AD3286" i="1"/>
  <c r="T3286" i="1"/>
  <c r="S3286" i="1"/>
  <c r="R3286" i="1"/>
  <c r="Q3286" i="1"/>
  <c r="E3286" i="1"/>
  <c r="AL3285" i="1"/>
  <c r="AK3285" i="1"/>
  <c r="AD3285" i="1"/>
  <c r="T3285" i="1"/>
  <c r="S3285" i="1"/>
  <c r="X3294" i="1" s="1"/>
  <c r="R3285" i="1"/>
  <c r="Q3285" i="1"/>
  <c r="V3296" i="1" s="1"/>
  <c r="E3285" i="1"/>
  <c r="AL3284" i="1"/>
  <c r="AK3284" i="1"/>
  <c r="AD3284" i="1"/>
  <c r="S3284" i="1"/>
  <c r="R3284" i="1"/>
  <c r="U3284" i="1" s="1"/>
  <c r="Q3284" i="1"/>
  <c r="E3284" i="1"/>
  <c r="AL3283" i="1"/>
  <c r="AK3283" i="1"/>
  <c r="AD3283" i="1"/>
  <c r="T3283" i="1"/>
  <c r="S3283" i="1"/>
  <c r="R3283" i="1"/>
  <c r="Q3283" i="1"/>
  <c r="U3283" i="1" s="1"/>
  <c r="E3283" i="1"/>
  <c r="AL3282" i="1"/>
  <c r="AK3282" i="1"/>
  <c r="AD3282" i="1"/>
  <c r="T3282" i="1"/>
  <c r="S3282" i="1"/>
  <c r="R3282" i="1"/>
  <c r="Q3282" i="1"/>
  <c r="E3282" i="1"/>
  <c r="AL3281" i="1"/>
  <c r="AK3281" i="1"/>
  <c r="AD3281" i="1"/>
  <c r="T3281" i="1"/>
  <c r="S3281" i="1"/>
  <c r="R3281" i="1"/>
  <c r="Q3281" i="1"/>
  <c r="E3281" i="1"/>
  <c r="AL3280" i="1"/>
  <c r="AK3280" i="1"/>
  <c r="AD3280" i="1"/>
  <c r="T3280" i="1"/>
  <c r="S3280" i="1"/>
  <c r="R3280" i="1"/>
  <c r="Q3280" i="1"/>
  <c r="E3280" i="1"/>
  <c r="AL3279" i="1"/>
  <c r="AK3279" i="1"/>
  <c r="AD3279" i="1"/>
  <c r="T3279" i="1"/>
  <c r="S3279" i="1"/>
  <c r="R3279" i="1"/>
  <c r="Q3279" i="1"/>
  <c r="E3279" i="1"/>
  <c r="AL3278" i="1"/>
  <c r="AK3278" i="1"/>
  <c r="AD3278" i="1"/>
  <c r="T3278" i="1"/>
  <c r="S3278" i="1"/>
  <c r="R3278" i="1"/>
  <c r="Q3278" i="1"/>
  <c r="E3278" i="1"/>
  <c r="AL3277" i="1"/>
  <c r="AK3277" i="1"/>
  <c r="AD3277" i="1"/>
  <c r="T3277" i="1"/>
  <c r="S3277" i="1"/>
  <c r="R3277" i="1"/>
  <c r="Q3277" i="1"/>
  <c r="U3277" i="1" s="1"/>
  <c r="E3277" i="1"/>
  <c r="AL3276" i="1"/>
  <c r="AK3276" i="1"/>
  <c r="AD3276" i="1"/>
  <c r="T3276" i="1"/>
  <c r="S3276" i="1"/>
  <c r="R3276" i="1"/>
  <c r="Q3276" i="1"/>
  <c r="E3276" i="1"/>
  <c r="AL3275" i="1"/>
  <c r="AK3275" i="1"/>
  <c r="AD3275" i="1"/>
  <c r="T3275" i="1"/>
  <c r="S3275" i="1"/>
  <c r="R3275" i="1"/>
  <c r="Q3275" i="1"/>
  <c r="E3275" i="1"/>
  <c r="AL3274" i="1"/>
  <c r="AK3274" i="1"/>
  <c r="AD3274" i="1"/>
  <c r="T3274" i="1"/>
  <c r="S3274" i="1"/>
  <c r="R3274" i="1"/>
  <c r="E3274" i="1"/>
  <c r="AL3273" i="1"/>
  <c r="AK3273" i="1"/>
  <c r="AD3273" i="1"/>
  <c r="T3273" i="1"/>
  <c r="S3273" i="1"/>
  <c r="R3273" i="1"/>
  <c r="Q3273" i="1"/>
  <c r="E3273" i="1"/>
  <c r="AL3272" i="1"/>
  <c r="AK3272" i="1"/>
  <c r="AD3272" i="1"/>
  <c r="T3272" i="1"/>
  <c r="S3272" i="1"/>
  <c r="Q3272" i="1"/>
  <c r="E3272" i="1"/>
  <c r="AL3271" i="1"/>
  <c r="AK3271" i="1"/>
  <c r="AD3271" i="1"/>
  <c r="T3271" i="1"/>
  <c r="S3271" i="1"/>
  <c r="R3271" i="1"/>
  <c r="Q3271" i="1"/>
  <c r="E3271" i="1"/>
  <c r="AL3270" i="1"/>
  <c r="AK3270" i="1"/>
  <c r="AD3270" i="1"/>
  <c r="R3270" i="1"/>
  <c r="Q3270" i="1"/>
  <c r="E3270" i="1"/>
  <c r="AL3269" i="1"/>
  <c r="AK3269" i="1"/>
  <c r="AD3269" i="1"/>
  <c r="T3269" i="1"/>
  <c r="S3269" i="1"/>
  <c r="R3269" i="1"/>
  <c r="Q3269" i="1"/>
  <c r="E3269" i="1"/>
  <c r="AL3268" i="1"/>
  <c r="AK3268" i="1"/>
  <c r="AD3268" i="1"/>
  <c r="T3268" i="1"/>
  <c r="S3268" i="1"/>
  <c r="R3268" i="1"/>
  <c r="Q3268" i="1"/>
  <c r="E3268" i="1"/>
  <c r="AL3267" i="1"/>
  <c r="AK3267" i="1"/>
  <c r="AD3267" i="1"/>
  <c r="S3267" i="1"/>
  <c r="R3267" i="1"/>
  <c r="Q3267" i="1"/>
  <c r="E3267" i="1"/>
  <c r="AL3266" i="1"/>
  <c r="AK3266" i="1"/>
  <c r="AD3266" i="1"/>
  <c r="T3266" i="1"/>
  <c r="S3266" i="1"/>
  <c r="U3266" i="1" s="1"/>
  <c r="R3266" i="1"/>
  <c r="Q3266" i="1"/>
  <c r="E3266" i="1"/>
  <c r="AL3265" i="1"/>
  <c r="AK3265" i="1"/>
  <c r="AD3265" i="1"/>
  <c r="T3265" i="1"/>
  <c r="S3265" i="1"/>
  <c r="R3265" i="1"/>
  <c r="Q3265" i="1"/>
  <c r="E3265" i="1"/>
  <c r="AL3264" i="1"/>
  <c r="AK3264" i="1"/>
  <c r="AD3264" i="1"/>
  <c r="T3264" i="1"/>
  <c r="S3264" i="1"/>
  <c r="R3264" i="1"/>
  <c r="Q3264" i="1"/>
  <c r="E3264" i="1"/>
  <c r="AL3263" i="1"/>
  <c r="AK3263" i="1"/>
  <c r="AD3263" i="1"/>
  <c r="T3263" i="1"/>
  <c r="S3263" i="1"/>
  <c r="R3263" i="1"/>
  <c r="Q3263" i="1"/>
  <c r="E3263" i="1"/>
  <c r="AL3262" i="1"/>
  <c r="AK3262" i="1"/>
  <c r="AD3262" i="1"/>
  <c r="T3262" i="1"/>
  <c r="S3262" i="1"/>
  <c r="U3262" i="1" s="1"/>
  <c r="R3262" i="1"/>
  <c r="Q3262" i="1"/>
  <c r="E3262" i="1"/>
  <c r="AL3261" i="1"/>
  <c r="AK3261" i="1"/>
  <c r="AD3261" i="1"/>
  <c r="T3261" i="1"/>
  <c r="S3261" i="1"/>
  <c r="R3261" i="1"/>
  <c r="Q3261" i="1"/>
  <c r="E3261" i="1"/>
  <c r="AL3260" i="1"/>
  <c r="AK3260" i="1"/>
  <c r="AD3260" i="1"/>
  <c r="T3260" i="1"/>
  <c r="S3260" i="1"/>
  <c r="R3260" i="1"/>
  <c r="Q3260" i="1"/>
  <c r="E3260" i="1"/>
  <c r="AL3259" i="1"/>
  <c r="AK3259" i="1"/>
  <c r="AD3259" i="1"/>
  <c r="T3259" i="1"/>
  <c r="S3259" i="1"/>
  <c r="R3259" i="1"/>
  <c r="Q3259" i="1"/>
  <c r="E3259" i="1"/>
  <c r="AL3258" i="1"/>
  <c r="AK3258" i="1"/>
  <c r="AD3258" i="1"/>
  <c r="T3258" i="1"/>
  <c r="S3258" i="1"/>
  <c r="R3258" i="1"/>
  <c r="Q3258" i="1"/>
  <c r="E3258" i="1"/>
  <c r="AL3257" i="1"/>
  <c r="AK3257" i="1"/>
  <c r="AD3257" i="1"/>
  <c r="T3257" i="1"/>
  <c r="S3257" i="1"/>
  <c r="R3257" i="1"/>
  <c r="E3257" i="1"/>
  <c r="AL3256" i="1"/>
  <c r="AK3256" i="1"/>
  <c r="AD3256" i="1"/>
  <c r="T3256" i="1"/>
  <c r="S3256" i="1"/>
  <c r="R3256" i="1"/>
  <c r="Q3256" i="1"/>
  <c r="E3256" i="1"/>
  <c r="AL3255" i="1"/>
  <c r="AK3255" i="1"/>
  <c r="AD3255" i="1"/>
  <c r="T3255" i="1"/>
  <c r="S3255" i="1"/>
  <c r="R3255" i="1"/>
  <c r="Q3255" i="1"/>
  <c r="E3255" i="1"/>
  <c r="AL3254" i="1"/>
  <c r="AK3254" i="1"/>
  <c r="AD3254" i="1"/>
  <c r="T3254" i="1"/>
  <c r="S3254" i="1"/>
  <c r="R3254" i="1"/>
  <c r="Q3254" i="1"/>
  <c r="E3254" i="1"/>
  <c r="AL3253" i="1"/>
  <c r="AK3253" i="1"/>
  <c r="AD3253" i="1"/>
  <c r="T3253" i="1"/>
  <c r="S3253" i="1"/>
  <c r="R3253" i="1"/>
  <c r="Q3253" i="1"/>
  <c r="E3253" i="1"/>
  <c r="AL3252" i="1"/>
  <c r="AK3252" i="1"/>
  <c r="AD3252" i="1"/>
  <c r="T3252" i="1"/>
  <c r="S3252" i="1"/>
  <c r="Q3252" i="1"/>
  <c r="E3252" i="1"/>
  <c r="AL3251" i="1"/>
  <c r="AK3251" i="1"/>
  <c r="AD3251" i="1"/>
  <c r="T3251" i="1"/>
  <c r="S3251" i="1"/>
  <c r="R3251" i="1"/>
  <c r="Q3251" i="1"/>
  <c r="E3251" i="1"/>
  <c r="AL3250" i="1"/>
  <c r="AK3250" i="1"/>
  <c r="T3250" i="1"/>
  <c r="S3250" i="1"/>
  <c r="R3250" i="1"/>
  <c r="Q3250" i="1"/>
  <c r="E3250" i="1"/>
  <c r="AL3249" i="1"/>
  <c r="AK3249" i="1"/>
  <c r="T3249" i="1"/>
  <c r="S3249" i="1"/>
  <c r="R3249" i="1"/>
  <c r="Q3249" i="1"/>
  <c r="E3249" i="1"/>
  <c r="AL3248" i="1"/>
  <c r="AK3248" i="1"/>
  <c r="T3248" i="1"/>
  <c r="S3248" i="1"/>
  <c r="R3248" i="1"/>
  <c r="Q3248" i="1"/>
  <c r="E3248" i="1"/>
  <c r="AL3247" i="1"/>
  <c r="AK3247" i="1"/>
  <c r="T3247" i="1"/>
  <c r="S3247" i="1"/>
  <c r="R3247" i="1"/>
  <c r="Q3247" i="1"/>
  <c r="E3247" i="1"/>
  <c r="AL3246" i="1"/>
  <c r="AK3246" i="1"/>
  <c r="T3246" i="1"/>
  <c r="S3246" i="1"/>
  <c r="R3246" i="1"/>
  <c r="Q3246" i="1"/>
  <c r="E3246" i="1"/>
  <c r="AL3245" i="1"/>
  <c r="AK3245" i="1"/>
  <c r="T3245" i="1"/>
  <c r="S3245" i="1"/>
  <c r="R3245" i="1"/>
  <c r="Q3245" i="1"/>
  <c r="E3245" i="1"/>
  <c r="AL3244" i="1"/>
  <c r="AK3244" i="1"/>
  <c r="T3244" i="1"/>
  <c r="S3244" i="1"/>
  <c r="R3244" i="1"/>
  <c r="Q3244" i="1"/>
  <c r="E3244" i="1"/>
  <c r="AL3243" i="1"/>
  <c r="AK3243" i="1"/>
  <c r="T3243" i="1"/>
  <c r="S3243" i="1"/>
  <c r="R3243" i="1"/>
  <c r="Q3243" i="1"/>
  <c r="E3243" i="1"/>
  <c r="AL3242" i="1"/>
  <c r="AK3242" i="1"/>
  <c r="T3242" i="1"/>
  <c r="S3242" i="1"/>
  <c r="R3242" i="1"/>
  <c r="Q3242" i="1"/>
  <c r="E3242" i="1"/>
  <c r="AL3241" i="1"/>
  <c r="AK3241" i="1"/>
  <c r="T3241" i="1"/>
  <c r="S3241" i="1"/>
  <c r="R3241" i="1"/>
  <c r="E3241" i="1"/>
  <c r="AL3240" i="1"/>
  <c r="AK3240" i="1"/>
  <c r="T3240" i="1"/>
  <c r="S3240" i="1"/>
  <c r="R3240" i="1"/>
  <c r="Q3240" i="1"/>
  <c r="E3240" i="1"/>
  <c r="AD3239" i="1"/>
  <c r="T3239" i="1"/>
  <c r="S3239" i="1"/>
  <c r="E3239" i="1"/>
  <c r="AD3238" i="1"/>
  <c r="T3238" i="1"/>
  <c r="S3238" i="1"/>
  <c r="R3238" i="1"/>
  <c r="E3238" i="1"/>
  <c r="AD3237" i="1"/>
  <c r="T3237" i="1"/>
  <c r="S3237" i="1"/>
  <c r="R3237" i="1"/>
  <c r="Q3237" i="1"/>
  <c r="E3237" i="1"/>
  <c r="AD3236" i="1"/>
  <c r="T3236" i="1"/>
  <c r="S3236" i="1"/>
  <c r="R3236" i="1"/>
  <c r="Q3236" i="1"/>
  <c r="E3236" i="1"/>
  <c r="AD3235" i="1"/>
  <c r="T3235" i="1"/>
  <c r="S3235" i="1"/>
  <c r="R3235" i="1"/>
  <c r="Q3235" i="1"/>
  <c r="E3235" i="1"/>
  <c r="AL3234" i="1"/>
  <c r="AK3234" i="1"/>
  <c r="AD3234" i="1"/>
  <c r="T3234" i="1"/>
  <c r="S3234" i="1"/>
  <c r="R3234" i="1"/>
  <c r="Q3234" i="1"/>
  <c r="E3234" i="1"/>
  <c r="AL3233" i="1"/>
  <c r="AK3233" i="1"/>
  <c r="AD3233" i="1"/>
  <c r="T3233" i="1"/>
  <c r="S3233" i="1"/>
  <c r="R3233" i="1"/>
  <c r="Q3233" i="1"/>
  <c r="E3233" i="1"/>
  <c r="AL3232" i="1"/>
  <c r="AK3232" i="1"/>
  <c r="AD3232" i="1"/>
  <c r="T3232" i="1"/>
  <c r="S3232" i="1"/>
  <c r="R3232" i="1"/>
  <c r="Q3232" i="1"/>
  <c r="E3232" i="1"/>
  <c r="AL3231" i="1"/>
  <c r="AK3231" i="1"/>
  <c r="AD3231" i="1"/>
  <c r="T3231" i="1"/>
  <c r="S3231" i="1"/>
  <c r="R3231" i="1"/>
  <c r="Q3231" i="1"/>
  <c r="E3231" i="1"/>
  <c r="AL3230" i="1"/>
  <c r="AK3230" i="1"/>
  <c r="AD3230" i="1"/>
  <c r="T3230" i="1"/>
  <c r="S3230" i="1"/>
  <c r="R3230" i="1"/>
  <c r="Q3230" i="1"/>
  <c r="E3230" i="1"/>
  <c r="AL3229" i="1"/>
  <c r="AK3229" i="1"/>
  <c r="AD3229" i="1"/>
  <c r="T3229" i="1"/>
  <c r="S3229" i="1"/>
  <c r="R3229" i="1"/>
  <c r="Q3229" i="1"/>
  <c r="E3229" i="1"/>
  <c r="AL3228" i="1"/>
  <c r="AK3228" i="1"/>
  <c r="AD3228" i="1"/>
  <c r="T3228" i="1"/>
  <c r="S3228" i="1"/>
  <c r="R3228" i="1"/>
  <c r="Q3228" i="1"/>
  <c r="E3228" i="1"/>
  <c r="AL3227" i="1"/>
  <c r="AK3227" i="1"/>
  <c r="AD3227" i="1"/>
  <c r="T3227" i="1"/>
  <c r="S3227" i="1"/>
  <c r="R3227" i="1"/>
  <c r="Q3227" i="1"/>
  <c r="E3227" i="1"/>
  <c r="AL3226" i="1"/>
  <c r="AK3226" i="1"/>
  <c r="AD3226" i="1"/>
  <c r="T3226" i="1"/>
  <c r="S3226" i="1"/>
  <c r="R3226" i="1"/>
  <c r="Q3226" i="1"/>
  <c r="E3226" i="1"/>
  <c r="AL3225" i="1"/>
  <c r="AK3225" i="1"/>
  <c r="AD3225" i="1"/>
  <c r="T3225" i="1"/>
  <c r="S3225" i="1"/>
  <c r="R3225" i="1"/>
  <c r="Q3225" i="1"/>
  <c r="E3225" i="1"/>
  <c r="AL3224" i="1"/>
  <c r="AK3224" i="1"/>
  <c r="AD3224" i="1"/>
  <c r="T3224" i="1"/>
  <c r="S3224" i="1"/>
  <c r="R3224" i="1"/>
  <c r="Q3224" i="1"/>
  <c r="E3224" i="1"/>
  <c r="AL3223" i="1"/>
  <c r="AK3223" i="1"/>
  <c r="AD3223" i="1"/>
  <c r="T3223" i="1"/>
  <c r="S3223" i="1"/>
  <c r="R3223" i="1"/>
  <c r="Q3223" i="1"/>
  <c r="E3223" i="1"/>
  <c r="AL3222" i="1"/>
  <c r="AK3222" i="1"/>
  <c r="AD3222" i="1"/>
  <c r="T3222" i="1"/>
  <c r="S3222" i="1"/>
  <c r="R3222" i="1"/>
  <c r="Q3222" i="1"/>
  <c r="E3222" i="1"/>
  <c r="AL3221" i="1"/>
  <c r="AK3221" i="1"/>
  <c r="AD3221" i="1"/>
  <c r="T3221" i="1"/>
  <c r="Y3232" i="1" s="1"/>
  <c r="S3221" i="1"/>
  <c r="R3221" i="1"/>
  <c r="Q3221" i="1"/>
  <c r="E3221" i="1"/>
  <c r="AL3220" i="1"/>
  <c r="AK3220" i="1"/>
  <c r="AD3220" i="1"/>
  <c r="T3220" i="1"/>
  <c r="S3220" i="1"/>
  <c r="R3220" i="1"/>
  <c r="Q3220" i="1"/>
  <c r="E3220" i="1"/>
  <c r="AL3219" i="1"/>
  <c r="AK3219" i="1"/>
  <c r="AD3219" i="1"/>
  <c r="T3219" i="1"/>
  <c r="S3219" i="1"/>
  <c r="R3219" i="1"/>
  <c r="Q3219" i="1"/>
  <c r="E3219" i="1"/>
  <c r="AL3218" i="1"/>
  <c r="AK3218" i="1"/>
  <c r="AD3218" i="1"/>
  <c r="T3218" i="1"/>
  <c r="S3218" i="1"/>
  <c r="R3218" i="1"/>
  <c r="Q3218" i="1"/>
  <c r="E3218" i="1"/>
  <c r="AL3217" i="1"/>
  <c r="AK3217" i="1"/>
  <c r="AD3217" i="1"/>
  <c r="T3217" i="1"/>
  <c r="S3217" i="1"/>
  <c r="R3217" i="1"/>
  <c r="Q3217" i="1"/>
  <c r="E3217" i="1"/>
  <c r="AL3216" i="1"/>
  <c r="AK3216" i="1"/>
  <c r="AD3216" i="1"/>
  <c r="T3216" i="1"/>
  <c r="S3216" i="1"/>
  <c r="R3216" i="1"/>
  <c r="Q3216" i="1"/>
  <c r="E3216" i="1"/>
  <c r="AL3215" i="1"/>
  <c r="AK3215" i="1"/>
  <c r="AD3215" i="1"/>
  <c r="T3215" i="1"/>
  <c r="S3215" i="1"/>
  <c r="R3215" i="1"/>
  <c r="Q3215" i="1"/>
  <c r="E3215" i="1"/>
  <c r="AL3214" i="1"/>
  <c r="AK3214" i="1"/>
  <c r="AD3214" i="1"/>
  <c r="T3214" i="1"/>
  <c r="S3214" i="1"/>
  <c r="R3214" i="1"/>
  <c r="Q3214" i="1"/>
  <c r="E3214" i="1"/>
  <c r="AL3213" i="1"/>
  <c r="AK3213" i="1"/>
  <c r="AD3213" i="1"/>
  <c r="T3213" i="1"/>
  <c r="S3213" i="1"/>
  <c r="R3213" i="1"/>
  <c r="Q3213" i="1"/>
  <c r="E3213" i="1"/>
  <c r="AL3212" i="1"/>
  <c r="AK3212" i="1"/>
  <c r="AD3212" i="1"/>
  <c r="T3212" i="1"/>
  <c r="S3212" i="1"/>
  <c r="R3212" i="1"/>
  <c r="Q3212" i="1"/>
  <c r="E3212" i="1"/>
  <c r="AL3211" i="1"/>
  <c r="AK3211" i="1"/>
  <c r="AD3211" i="1"/>
  <c r="T3211" i="1"/>
  <c r="Y3222" i="1" s="1"/>
  <c r="S3211" i="1"/>
  <c r="R3211" i="1"/>
  <c r="Q3211" i="1"/>
  <c r="E3211" i="1"/>
  <c r="AL3210" i="1"/>
  <c r="AK3210" i="1"/>
  <c r="AD3210" i="1"/>
  <c r="T3210" i="1"/>
  <c r="S3210" i="1"/>
  <c r="R3210" i="1"/>
  <c r="Q3210" i="1"/>
  <c r="E3210" i="1"/>
  <c r="AL3209" i="1"/>
  <c r="AK3209" i="1"/>
  <c r="AD3209" i="1"/>
  <c r="S3209" i="1"/>
  <c r="R3209" i="1"/>
  <c r="Q3209" i="1"/>
  <c r="E3209" i="1"/>
  <c r="AL3208" i="1"/>
  <c r="AK3208" i="1"/>
  <c r="AD3208" i="1"/>
  <c r="T3208" i="1"/>
  <c r="S3208" i="1"/>
  <c r="R3208" i="1"/>
  <c r="Q3208" i="1"/>
  <c r="E3208" i="1"/>
  <c r="AL3207" i="1"/>
  <c r="AK3207" i="1"/>
  <c r="AD3207" i="1"/>
  <c r="T3207" i="1"/>
  <c r="S3207" i="1"/>
  <c r="R3207" i="1"/>
  <c r="Q3207" i="1"/>
  <c r="E3207" i="1"/>
  <c r="AL3206" i="1"/>
  <c r="AK3206" i="1"/>
  <c r="AD3206" i="1"/>
  <c r="T3206" i="1"/>
  <c r="S3206" i="1"/>
  <c r="R3206" i="1"/>
  <c r="Q3206" i="1"/>
  <c r="E3206" i="1"/>
  <c r="AL3205" i="1"/>
  <c r="AK3205" i="1"/>
  <c r="AD3205" i="1"/>
  <c r="T3205" i="1"/>
  <c r="S3205" i="1"/>
  <c r="R3205" i="1"/>
  <c r="Q3205" i="1"/>
  <c r="E3205" i="1"/>
  <c r="AL3204" i="1"/>
  <c r="AK3204" i="1"/>
  <c r="AD3204" i="1"/>
  <c r="T3204" i="1"/>
  <c r="S3204" i="1"/>
  <c r="R3204" i="1"/>
  <c r="Q3204" i="1"/>
  <c r="E3204" i="1"/>
  <c r="AL3203" i="1"/>
  <c r="AK3203" i="1"/>
  <c r="AD3203" i="1"/>
  <c r="T3203" i="1"/>
  <c r="S3203" i="1"/>
  <c r="R3203" i="1"/>
  <c r="Q3203" i="1"/>
  <c r="E3203" i="1"/>
  <c r="AL3202" i="1"/>
  <c r="AK3202" i="1"/>
  <c r="AD3202" i="1"/>
  <c r="T3202" i="1"/>
  <c r="S3202" i="1"/>
  <c r="R3202" i="1"/>
  <c r="Q3202" i="1"/>
  <c r="E3202" i="1"/>
  <c r="AL3201" i="1"/>
  <c r="AK3201" i="1"/>
  <c r="AD3201" i="1"/>
  <c r="T3201" i="1"/>
  <c r="S3201" i="1"/>
  <c r="R3201" i="1"/>
  <c r="Q3201" i="1"/>
  <c r="E3201" i="1"/>
  <c r="AL3200" i="1"/>
  <c r="AK3200" i="1"/>
  <c r="AD3200" i="1"/>
  <c r="T3200" i="1"/>
  <c r="S3200" i="1"/>
  <c r="R3200" i="1"/>
  <c r="Q3200" i="1"/>
  <c r="E3200" i="1"/>
  <c r="AL3199" i="1"/>
  <c r="AK3199" i="1"/>
  <c r="AD3199" i="1"/>
  <c r="T3199" i="1"/>
  <c r="S3199" i="1"/>
  <c r="R3199" i="1"/>
  <c r="Q3199" i="1"/>
  <c r="E3199" i="1"/>
  <c r="AL3198" i="1"/>
  <c r="AK3198" i="1"/>
  <c r="AD3198" i="1"/>
  <c r="T3198" i="1"/>
  <c r="S3198" i="1"/>
  <c r="R3198" i="1"/>
  <c r="Q3198" i="1"/>
  <c r="E3198" i="1"/>
  <c r="AL3197" i="1"/>
  <c r="AK3197" i="1"/>
  <c r="AD3197" i="1"/>
  <c r="T3197" i="1"/>
  <c r="S3197" i="1"/>
  <c r="R3197" i="1"/>
  <c r="Q3197" i="1"/>
  <c r="E3197" i="1"/>
  <c r="AL3196" i="1"/>
  <c r="AK3196" i="1"/>
  <c r="AD3196" i="1"/>
  <c r="T3196" i="1"/>
  <c r="S3196" i="1"/>
  <c r="X3206" i="1" s="1"/>
  <c r="R3196" i="1"/>
  <c r="Q3196" i="1"/>
  <c r="E3196" i="1"/>
  <c r="AL3195" i="1"/>
  <c r="AK3195" i="1"/>
  <c r="AD3195" i="1"/>
  <c r="T3195" i="1"/>
  <c r="S3195" i="1"/>
  <c r="R3195" i="1"/>
  <c r="Q3195" i="1"/>
  <c r="E3195" i="1"/>
  <c r="AL3194" i="1"/>
  <c r="AK3194" i="1"/>
  <c r="AD3194" i="1"/>
  <c r="T3194" i="1"/>
  <c r="S3194" i="1"/>
  <c r="R3194" i="1"/>
  <c r="Q3194" i="1"/>
  <c r="E3194" i="1"/>
  <c r="AL3193" i="1"/>
  <c r="AK3193" i="1"/>
  <c r="AD3193" i="1"/>
  <c r="T3193" i="1"/>
  <c r="S3193" i="1"/>
  <c r="R3193" i="1"/>
  <c r="Q3193" i="1"/>
  <c r="E3193" i="1"/>
  <c r="AL3192" i="1"/>
  <c r="AK3192" i="1"/>
  <c r="AD3192" i="1"/>
  <c r="T3192" i="1"/>
  <c r="S3192" i="1"/>
  <c r="R3192" i="1"/>
  <c r="Q3192" i="1"/>
  <c r="E3192" i="1"/>
  <c r="AL3191" i="1"/>
  <c r="AK3191" i="1"/>
  <c r="AD3191" i="1"/>
  <c r="T3191" i="1"/>
  <c r="S3191" i="1"/>
  <c r="R3191" i="1"/>
  <c r="Q3191" i="1"/>
  <c r="E3191" i="1"/>
  <c r="AL3190" i="1"/>
  <c r="AK3190" i="1"/>
  <c r="AD3190" i="1"/>
  <c r="T3190" i="1"/>
  <c r="S3190" i="1"/>
  <c r="R3190" i="1"/>
  <c r="Q3190" i="1"/>
  <c r="E3190" i="1"/>
  <c r="AL3189" i="1"/>
  <c r="AK3189" i="1"/>
  <c r="AD3189" i="1"/>
  <c r="T3189" i="1"/>
  <c r="S3189" i="1"/>
  <c r="R3189" i="1"/>
  <c r="Q3189" i="1"/>
  <c r="E3189" i="1"/>
  <c r="AL3188" i="1"/>
  <c r="AK3188" i="1"/>
  <c r="AD3188" i="1"/>
  <c r="T3188" i="1"/>
  <c r="S3188" i="1"/>
  <c r="R3188" i="1"/>
  <c r="Q3188" i="1"/>
  <c r="E3188" i="1"/>
  <c r="AL3187" i="1"/>
  <c r="AK3187" i="1"/>
  <c r="AD3187" i="1"/>
  <c r="T3187" i="1"/>
  <c r="S3187" i="1"/>
  <c r="R3187" i="1"/>
  <c r="Q3187" i="1"/>
  <c r="E3187" i="1"/>
  <c r="AL3186" i="1"/>
  <c r="AK3186" i="1"/>
  <c r="AD3186" i="1"/>
  <c r="T3186" i="1"/>
  <c r="S3186" i="1"/>
  <c r="R3186" i="1"/>
  <c r="Q3186" i="1"/>
  <c r="E3186" i="1"/>
  <c r="AL3185" i="1"/>
  <c r="AK3185" i="1"/>
  <c r="AD3185" i="1"/>
  <c r="T3185" i="1"/>
  <c r="S3185" i="1"/>
  <c r="R3185" i="1"/>
  <c r="Q3185" i="1"/>
  <c r="E3185" i="1"/>
  <c r="AL3184" i="1"/>
  <c r="AK3184" i="1"/>
  <c r="AD3184" i="1"/>
  <c r="T3184" i="1"/>
  <c r="S3184" i="1"/>
  <c r="R3184" i="1"/>
  <c r="Q3184" i="1"/>
  <c r="E3184" i="1"/>
  <c r="AL3183" i="1"/>
  <c r="AK3183" i="1"/>
  <c r="AD3183" i="1"/>
  <c r="T3183" i="1"/>
  <c r="S3183" i="1"/>
  <c r="R3183" i="1"/>
  <c r="Q3183" i="1"/>
  <c r="E3183" i="1"/>
  <c r="AL3182" i="1"/>
  <c r="AK3182" i="1"/>
  <c r="AD3182" i="1"/>
  <c r="T3182" i="1"/>
  <c r="S3182" i="1"/>
  <c r="R3182" i="1"/>
  <c r="Q3182" i="1"/>
  <c r="E3182" i="1"/>
  <c r="AL3181" i="1"/>
  <c r="AK3181" i="1"/>
  <c r="AD3181" i="1"/>
  <c r="T3181" i="1"/>
  <c r="S3181" i="1"/>
  <c r="R3181" i="1"/>
  <c r="Q3181" i="1"/>
  <c r="E3181" i="1"/>
  <c r="AL3180" i="1"/>
  <c r="AK3180" i="1"/>
  <c r="AD3180" i="1"/>
  <c r="T3180" i="1"/>
  <c r="S3180" i="1"/>
  <c r="R3180" i="1"/>
  <c r="Q3180" i="1"/>
  <c r="E3180" i="1"/>
  <c r="AL3179" i="1"/>
  <c r="AK3179" i="1"/>
  <c r="AD3179" i="1"/>
  <c r="T3179" i="1"/>
  <c r="S3179" i="1"/>
  <c r="R3179" i="1"/>
  <c r="Q3179" i="1"/>
  <c r="E3179" i="1"/>
  <c r="AL3178" i="1"/>
  <c r="AK3178" i="1"/>
  <c r="AD3178" i="1"/>
  <c r="T3178" i="1"/>
  <c r="S3178" i="1"/>
  <c r="R3178" i="1"/>
  <c r="Q3178" i="1"/>
  <c r="E3178" i="1"/>
  <c r="AL3177" i="1"/>
  <c r="AK3177" i="1"/>
  <c r="AD3177" i="1"/>
  <c r="T3177" i="1"/>
  <c r="S3177" i="1"/>
  <c r="R3177" i="1"/>
  <c r="Q3177" i="1"/>
  <c r="E3177" i="1"/>
  <c r="AL3176" i="1"/>
  <c r="AK3176" i="1"/>
  <c r="AD3176" i="1"/>
  <c r="T3176" i="1"/>
  <c r="S3176" i="1"/>
  <c r="R3176" i="1"/>
  <c r="Q3176" i="1"/>
  <c r="E3176" i="1"/>
  <c r="AL3175" i="1"/>
  <c r="AK3175" i="1"/>
  <c r="AD3175" i="1"/>
  <c r="T3175" i="1"/>
  <c r="S3175" i="1"/>
  <c r="R3175" i="1"/>
  <c r="Q3175" i="1"/>
  <c r="E3175" i="1"/>
  <c r="AL3174" i="1"/>
  <c r="AK3174" i="1"/>
  <c r="AD3174" i="1"/>
  <c r="T3174" i="1"/>
  <c r="S3174" i="1"/>
  <c r="R3174" i="1"/>
  <c r="Q3174" i="1"/>
  <c r="E3174" i="1"/>
  <c r="AL3173" i="1"/>
  <c r="AK3173" i="1"/>
  <c r="AD3173" i="1"/>
  <c r="T3173" i="1"/>
  <c r="S3173" i="1"/>
  <c r="R3173" i="1"/>
  <c r="Q3173" i="1"/>
  <c r="E3173" i="1"/>
  <c r="AL3172" i="1"/>
  <c r="AK3172" i="1"/>
  <c r="AD3172" i="1"/>
  <c r="T3172" i="1"/>
  <c r="S3172" i="1"/>
  <c r="R3172" i="1"/>
  <c r="Q3172" i="1"/>
  <c r="E3172" i="1"/>
  <c r="AL3171" i="1"/>
  <c r="AK3171" i="1"/>
  <c r="AD3171" i="1"/>
  <c r="T3171" i="1"/>
  <c r="S3171" i="1"/>
  <c r="R3171" i="1"/>
  <c r="Q3171" i="1"/>
  <c r="E3171" i="1"/>
  <c r="AL3170" i="1"/>
  <c r="AK3170" i="1"/>
  <c r="AD3170" i="1"/>
  <c r="T3170" i="1"/>
  <c r="S3170" i="1"/>
  <c r="R3170" i="1"/>
  <c r="Q3170" i="1"/>
  <c r="E3170" i="1"/>
  <c r="AL3169" i="1"/>
  <c r="AK3169" i="1"/>
  <c r="AD3169" i="1"/>
  <c r="T3169" i="1"/>
  <c r="S3169" i="1"/>
  <c r="R3169" i="1"/>
  <c r="Q3169" i="1"/>
  <c r="E3169" i="1"/>
  <c r="AL3168" i="1"/>
  <c r="AK3168" i="1"/>
  <c r="AD3168" i="1"/>
  <c r="T3168" i="1"/>
  <c r="S3168" i="1"/>
  <c r="R3168" i="1"/>
  <c r="Q3168" i="1"/>
  <c r="E3168" i="1"/>
  <c r="AL3167" i="1"/>
  <c r="AK3167" i="1"/>
  <c r="AD3167" i="1"/>
  <c r="T3167" i="1"/>
  <c r="S3167" i="1"/>
  <c r="R3167" i="1"/>
  <c r="Q3167" i="1"/>
  <c r="U3167" i="1" s="1"/>
  <c r="E3167" i="1"/>
  <c r="AL3166" i="1"/>
  <c r="AK3166" i="1"/>
  <c r="AD3166" i="1"/>
  <c r="T3166" i="1"/>
  <c r="S3166" i="1"/>
  <c r="R3166" i="1"/>
  <c r="Q3166" i="1"/>
  <c r="E3166" i="1"/>
  <c r="AL3165" i="1"/>
  <c r="AK3165" i="1"/>
  <c r="AD3165" i="1"/>
  <c r="T3165" i="1"/>
  <c r="S3165" i="1"/>
  <c r="R3165" i="1"/>
  <c r="Q3165" i="1"/>
  <c r="E3165" i="1"/>
  <c r="AL3164" i="1"/>
  <c r="AK3164" i="1"/>
  <c r="AD3164" i="1"/>
  <c r="T3164" i="1"/>
  <c r="S3164" i="1"/>
  <c r="R3164" i="1"/>
  <c r="Q3164" i="1"/>
  <c r="E3164" i="1"/>
  <c r="AL3163" i="1"/>
  <c r="AK3163" i="1"/>
  <c r="AD3163" i="1"/>
  <c r="T3163" i="1"/>
  <c r="S3163" i="1"/>
  <c r="R3163" i="1"/>
  <c r="Q3163" i="1"/>
  <c r="E3163" i="1"/>
  <c r="AL3162" i="1"/>
  <c r="AK3162" i="1"/>
  <c r="AD3162" i="1"/>
  <c r="T3162" i="1"/>
  <c r="S3162" i="1"/>
  <c r="R3162" i="1"/>
  <c r="Q3162" i="1"/>
  <c r="E3162" i="1"/>
  <c r="AL3161" i="1"/>
  <c r="AK3161" i="1"/>
  <c r="AD3161" i="1"/>
  <c r="T3161" i="1"/>
  <c r="S3161" i="1"/>
  <c r="R3161" i="1"/>
  <c r="Q3161" i="1"/>
  <c r="E3161" i="1"/>
  <c r="AL3160" i="1"/>
  <c r="AK3160" i="1"/>
  <c r="AD3160" i="1"/>
  <c r="T3160" i="1"/>
  <c r="S3160" i="1"/>
  <c r="R3160" i="1"/>
  <c r="Q3160" i="1"/>
  <c r="E3160" i="1"/>
  <c r="AL3159" i="1"/>
  <c r="AK3159" i="1"/>
  <c r="AD3159" i="1"/>
  <c r="T3159" i="1"/>
  <c r="S3159" i="1"/>
  <c r="R3159" i="1"/>
  <c r="Q3159" i="1"/>
  <c r="E3159" i="1"/>
  <c r="AL3158" i="1"/>
  <c r="AK3158" i="1"/>
  <c r="AD3158" i="1"/>
  <c r="T3158" i="1"/>
  <c r="S3158" i="1"/>
  <c r="R3158" i="1"/>
  <c r="Q3158" i="1"/>
  <c r="E3158" i="1"/>
  <c r="AL3157" i="1"/>
  <c r="AK3157" i="1"/>
  <c r="AD3157" i="1"/>
  <c r="T3157" i="1"/>
  <c r="S3157" i="1"/>
  <c r="R3157" i="1"/>
  <c r="Q3157" i="1"/>
  <c r="U3157" i="1" s="1"/>
  <c r="E3157" i="1"/>
  <c r="AL3156" i="1"/>
  <c r="AK3156" i="1"/>
  <c r="AD3156" i="1"/>
  <c r="T3156" i="1"/>
  <c r="S3156" i="1"/>
  <c r="R3156" i="1"/>
  <c r="Q3156" i="1"/>
  <c r="U3156" i="1" s="1"/>
  <c r="E3156" i="1"/>
  <c r="AL3155" i="1"/>
  <c r="AK3155" i="1"/>
  <c r="AD3155" i="1"/>
  <c r="T3155" i="1"/>
  <c r="S3155" i="1"/>
  <c r="R3155" i="1"/>
  <c r="Q3155" i="1"/>
  <c r="E3155" i="1"/>
  <c r="AL3154" i="1"/>
  <c r="AK3154" i="1"/>
  <c r="AD3154" i="1"/>
  <c r="T3154" i="1"/>
  <c r="S3154" i="1"/>
  <c r="R3154" i="1"/>
  <c r="Q3154" i="1"/>
  <c r="E3154" i="1"/>
  <c r="AL3153" i="1"/>
  <c r="AK3153" i="1"/>
  <c r="AD3153" i="1"/>
  <c r="T3153" i="1"/>
  <c r="S3153" i="1"/>
  <c r="R3153" i="1"/>
  <c r="Q3153" i="1"/>
  <c r="E3153" i="1"/>
  <c r="AL3152" i="1"/>
  <c r="AK3152" i="1"/>
  <c r="AD3152" i="1"/>
  <c r="T3152" i="1"/>
  <c r="S3152" i="1"/>
  <c r="R3152" i="1"/>
  <c r="Q3152" i="1"/>
  <c r="E3152" i="1"/>
  <c r="AL3151" i="1"/>
  <c r="AK3151" i="1"/>
  <c r="AD3151" i="1"/>
  <c r="T3151" i="1"/>
  <c r="S3151" i="1"/>
  <c r="R3151" i="1"/>
  <c r="Q3151" i="1"/>
  <c r="E3151" i="1"/>
  <c r="AL3150" i="1"/>
  <c r="AK3150" i="1"/>
  <c r="AD3150" i="1"/>
  <c r="T3150" i="1"/>
  <c r="S3150" i="1"/>
  <c r="R3150" i="1"/>
  <c r="Q3150" i="1"/>
  <c r="E3150" i="1"/>
  <c r="AL3149" i="1"/>
  <c r="AK3149" i="1"/>
  <c r="AD3149" i="1"/>
  <c r="T3149" i="1"/>
  <c r="S3149" i="1"/>
  <c r="R3149" i="1"/>
  <c r="W3160" i="1" s="1"/>
  <c r="Q3149" i="1"/>
  <c r="E3149" i="1"/>
  <c r="AL3148" i="1"/>
  <c r="AK3148" i="1"/>
  <c r="AD3148" i="1"/>
  <c r="T3148" i="1"/>
  <c r="S3148" i="1"/>
  <c r="X3159" i="1" s="1"/>
  <c r="R3148" i="1"/>
  <c r="Q3148" i="1"/>
  <c r="E3148" i="1"/>
  <c r="AL3147" i="1"/>
  <c r="AK3147" i="1"/>
  <c r="AD3147" i="1"/>
  <c r="T3147" i="1"/>
  <c r="S3147" i="1"/>
  <c r="R3147" i="1"/>
  <c r="Q3147" i="1"/>
  <c r="E3147" i="1"/>
  <c r="AL3146" i="1"/>
  <c r="AK3146" i="1"/>
  <c r="AD3146" i="1"/>
  <c r="T3146" i="1"/>
  <c r="S3146" i="1"/>
  <c r="R3146" i="1"/>
  <c r="Q3146" i="1"/>
  <c r="E3146" i="1"/>
  <c r="AL3145" i="1"/>
  <c r="AK3145" i="1"/>
  <c r="AD3145" i="1"/>
  <c r="S3145" i="1"/>
  <c r="R3145" i="1"/>
  <c r="Q3145" i="1"/>
  <c r="E3145" i="1"/>
  <c r="AL3144" i="1"/>
  <c r="AK3144" i="1"/>
  <c r="AD3144" i="1"/>
  <c r="T3144" i="1"/>
  <c r="S3144" i="1"/>
  <c r="R3144" i="1"/>
  <c r="Q3144" i="1"/>
  <c r="E3144" i="1"/>
  <c r="AL3143" i="1"/>
  <c r="AK3143" i="1"/>
  <c r="AD3143" i="1"/>
  <c r="T3143" i="1"/>
  <c r="S3143" i="1"/>
  <c r="R3143" i="1"/>
  <c r="Q3143" i="1"/>
  <c r="E3143" i="1"/>
  <c r="AL3142" i="1"/>
  <c r="AK3142" i="1"/>
  <c r="AD3142" i="1"/>
  <c r="T3142" i="1"/>
  <c r="S3142" i="1"/>
  <c r="R3142" i="1"/>
  <c r="Q3142" i="1"/>
  <c r="E3142" i="1"/>
  <c r="AL3141" i="1"/>
  <c r="AK3141" i="1"/>
  <c r="AD3141" i="1"/>
  <c r="T3141" i="1"/>
  <c r="S3141" i="1"/>
  <c r="R3141" i="1"/>
  <c r="Q3141" i="1"/>
  <c r="E3141" i="1"/>
  <c r="AL3140" i="1"/>
  <c r="AK3140" i="1"/>
  <c r="AD3140" i="1"/>
  <c r="T3140" i="1"/>
  <c r="S3140" i="1"/>
  <c r="R3140" i="1"/>
  <c r="Q3140" i="1"/>
  <c r="E3140" i="1"/>
  <c r="AL3139" i="1"/>
  <c r="AK3139" i="1"/>
  <c r="AD3139" i="1"/>
  <c r="T3139" i="1"/>
  <c r="S3139" i="1"/>
  <c r="R3139" i="1"/>
  <c r="Q3139" i="1"/>
  <c r="E3139" i="1"/>
  <c r="AL3138" i="1"/>
  <c r="AK3138" i="1"/>
  <c r="AD3138" i="1"/>
  <c r="T3138" i="1"/>
  <c r="S3138" i="1"/>
  <c r="R3138" i="1"/>
  <c r="Q3138" i="1"/>
  <c r="E3138" i="1"/>
  <c r="AL3137" i="1"/>
  <c r="AK3137" i="1"/>
  <c r="AD3137" i="1"/>
  <c r="T3137" i="1"/>
  <c r="S3137" i="1"/>
  <c r="R3137" i="1"/>
  <c r="Q3137" i="1"/>
  <c r="E3137" i="1"/>
  <c r="AL3136" i="1"/>
  <c r="AK3136" i="1"/>
  <c r="AD3136" i="1"/>
  <c r="T3136" i="1"/>
  <c r="S3136" i="1"/>
  <c r="R3136" i="1"/>
  <c r="Q3136" i="1"/>
  <c r="E3136" i="1"/>
  <c r="AL3135" i="1"/>
  <c r="AK3135" i="1"/>
  <c r="AD3135" i="1"/>
  <c r="T3135" i="1"/>
  <c r="S3135" i="1"/>
  <c r="R3135" i="1"/>
  <c r="Q3135" i="1"/>
  <c r="E3135" i="1"/>
  <c r="AL3134" i="1"/>
  <c r="AK3134" i="1"/>
  <c r="AD3134" i="1"/>
  <c r="T3134" i="1"/>
  <c r="S3134" i="1"/>
  <c r="R3134" i="1"/>
  <c r="Q3134" i="1"/>
  <c r="E3134" i="1"/>
  <c r="AL3133" i="1"/>
  <c r="AK3133" i="1"/>
  <c r="AD3133" i="1"/>
  <c r="T3133" i="1"/>
  <c r="S3133" i="1"/>
  <c r="R3133" i="1"/>
  <c r="Q3133" i="1"/>
  <c r="E3133" i="1"/>
  <c r="AL3132" i="1"/>
  <c r="AK3132" i="1"/>
  <c r="AD3132" i="1"/>
  <c r="T3132" i="1"/>
  <c r="S3132" i="1"/>
  <c r="R3132" i="1"/>
  <c r="Q3132" i="1"/>
  <c r="E3132" i="1"/>
  <c r="AL3131" i="1"/>
  <c r="AK3131" i="1"/>
  <c r="AD3131" i="1"/>
  <c r="T3131" i="1"/>
  <c r="S3131" i="1"/>
  <c r="R3131" i="1"/>
  <c r="Q3131" i="1"/>
  <c r="E3131" i="1"/>
  <c r="AL3130" i="1"/>
  <c r="AK3130" i="1"/>
  <c r="AD3130" i="1"/>
  <c r="T3130" i="1"/>
  <c r="S3130" i="1"/>
  <c r="R3130" i="1"/>
  <c r="Q3130" i="1"/>
  <c r="E3130" i="1"/>
  <c r="AL3129" i="1"/>
  <c r="AK3129" i="1"/>
  <c r="AD3129" i="1"/>
  <c r="T3129" i="1"/>
  <c r="S3129" i="1"/>
  <c r="R3129" i="1"/>
  <c r="Q3129" i="1"/>
  <c r="E3129" i="1"/>
  <c r="AL3128" i="1"/>
  <c r="AK3128" i="1"/>
  <c r="AD3128" i="1"/>
  <c r="T3128" i="1"/>
  <c r="S3128" i="1"/>
  <c r="Q3128" i="1"/>
  <c r="E3128" i="1"/>
  <c r="AL3127" i="1"/>
  <c r="AK3127" i="1"/>
  <c r="AD3127" i="1"/>
  <c r="T3127" i="1"/>
  <c r="S3127" i="1"/>
  <c r="R3127" i="1"/>
  <c r="Q3127" i="1"/>
  <c r="E3127" i="1"/>
  <c r="AL3126" i="1"/>
  <c r="AK3126" i="1"/>
  <c r="AD3126" i="1"/>
  <c r="T3126" i="1"/>
  <c r="S3126" i="1"/>
  <c r="R3126" i="1"/>
  <c r="Q3126" i="1"/>
  <c r="E3126" i="1"/>
  <c r="AL3125" i="1"/>
  <c r="AK3125" i="1"/>
  <c r="AD3125" i="1"/>
  <c r="T3125" i="1"/>
  <c r="S3125" i="1"/>
  <c r="R3125" i="1"/>
  <c r="Q3125" i="1"/>
  <c r="E3125" i="1"/>
  <c r="AL3124" i="1"/>
  <c r="AK3124" i="1"/>
  <c r="AD3124" i="1"/>
  <c r="T3124" i="1"/>
  <c r="S3124" i="1"/>
  <c r="R3124" i="1"/>
  <c r="Q3124" i="1"/>
  <c r="E3124" i="1"/>
  <c r="AL3123" i="1"/>
  <c r="AK3123" i="1"/>
  <c r="AD3123" i="1"/>
  <c r="T3123" i="1"/>
  <c r="S3123" i="1"/>
  <c r="R3123" i="1"/>
  <c r="Q3123" i="1"/>
  <c r="U3123" i="1" s="1"/>
  <c r="E3123" i="1"/>
  <c r="AL3122" i="1"/>
  <c r="AK3122" i="1"/>
  <c r="AD3122" i="1"/>
  <c r="T3122" i="1"/>
  <c r="S3122" i="1"/>
  <c r="R3122" i="1"/>
  <c r="Q3122" i="1"/>
  <c r="U3122" i="1" s="1"/>
  <c r="E3122" i="1"/>
  <c r="AL3121" i="1"/>
  <c r="AK3121" i="1"/>
  <c r="AD3121" i="1"/>
  <c r="T3121" i="1"/>
  <c r="S3121" i="1"/>
  <c r="R3121" i="1"/>
  <c r="Q3121" i="1"/>
  <c r="E3121" i="1"/>
  <c r="AL3120" i="1"/>
  <c r="AK3120" i="1"/>
  <c r="AD3120" i="1"/>
  <c r="T3120" i="1"/>
  <c r="S3120" i="1"/>
  <c r="R3120" i="1"/>
  <c r="Q3120" i="1"/>
  <c r="E3120" i="1"/>
  <c r="AL3119" i="1"/>
  <c r="AK3119" i="1"/>
  <c r="AD3119" i="1"/>
  <c r="T3119" i="1"/>
  <c r="S3119" i="1"/>
  <c r="R3119" i="1"/>
  <c r="Q3119" i="1"/>
  <c r="E3119" i="1"/>
  <c r="AL3118" i="1"/>
  <c r="AK3118" i="1"/>
  <c r="AD3118" i="1"/>
  <c r="T3118" i="1"/>
  <c r="S3118" i="1"/>
  <c r="R3118" i="1"/>
  <c r="W3128" i="1" s="1"/>
  <c r="Q3118" i="1"/>
  <c r="E3118" i="1"/>
  <c r="AL3117" i="1"/>
  <c r="AK3117" i="1"/>
  <c r="AD3117" i="1"/>
  <c r="T3117" i="1"/>
  <c r="S3117" i="1"/>
  <c r="R3117" i="1"/>
  <c r="Q3117" i="1"/>
  <c r="E3117" i="1"/>
  <c r="AL3116" i="1"/>
  <c r="AK3116" i="1"/>
  <c r="AD3116" i="1"/>
  <c r="T3116" i="1"/>
  <c r="R3116" i="1"/>
  <c r="Q3116" i="1"/>
  <c r="E3116" i="1"/>
  <c r="AL3115" i="1"/>
  <c r="AK3115" i="1"/>
  <c r="AD3115" i="1"/>
  <c r="U3115" i="1"/>
  <c r="T3115" i="1"/>
  <c r="S3115" i="1"/>
  <c r="R3115" i="1"/>
  <c r="Q3115" i="1"/>
  <c r="E3115" i="1"/>
  <c r="AL3114" i="1"/>
  <c r="AK3114" i="1"/>
  <c r="AD3114" i="1"/>
  <c r="T3114" i="1"/>
  <c r="S3114" i="1"/>
  <c r="R3114" i="1"/>
  <c r="Q3114" i="1"/>
  <c r="E3114" i="1"/>
  <c r="AL3113" i="1"/>
  <c r="AK3113" i="1"/>
  <c r="AD3113" i="1"/>
  <c r="T3113" i="1"/>
  <c r="S3113" i="1"/>
  <c r="R3113" i="1"/>
  <c r="W3124" i="1" s="1"/>
  <c r="Q3113" i="1"/>
  <c r="E3113" i="1"/>
  <c r="AL3112" i="1"/>
  <c r="AK3112" i="1"/>
  <c r="AD3112" i="1"/>
  <c r="T3112" i="1"/>
  <c r="S3112" i="1"/>
  <c r="R3112" i="1"/>
  <c r="Q3112" i="1"/>
  <c r="E3112" i="1"/>
  <c r="AL3111" i="1"/>
  <c r="AK3111" i="1"/>
  <c r="AD3111" i="1"/>
  <c r="T3111" i="1"/>
  <c r="S3111" i="1"/>
  <c r="R3111" i="1"/>
  <c r="Q3111" i="1"/>
  <c r="E3111" i="1"/>
  <c r="AL3110" i="1"/>
  <c r="AK3110" i="1"/>
  <c r="AD3110" i="1"/>
  <c r="T3110" i="1"/>
  <c r="S3110" i="1"/>
  <c r="R3110" i="1"/>
  <c r="Q3110" i="1"/>
  <c r="E3110" i="1"/>
  <c r="AL3109" i="1"/>
  <c r="AK3109" i="1"/>
  <c r="AD3109" i="1"/>
  <c r="T3109" i="1"/>
  <c r="S3109" i="1"/>
  <c r="R3109" i="1"/>
  <c r="Q3109" i="1"/>
  <c r="E3109" i="1"/>
  <c r="AL3108" i="1"/>
  <c r="AK3108" i="1"/>
  <c r="AD3108" i="1"/>
  <c r="T3108" i="1"/>
  <c r="S3108" i="1"/>
  <c r="R3108" i="1"/>
  <c r="Q3108" i="1"/>
  <c r="E3108" i="1"/>
  <c r="AL3107" i="1"/>
  <c r="AK3107" i="1"/>
  <c r="AD3107" i="1"/>
  <c r="T3107" i="1"/>
  <c r="S3107" i="1"/>
  <c r="R3107" i="1"/>
  <c r="Q3107" i="1"/>
  <c r="U3107" i="1" s="1"/>
  <c r="E3107" i="1"/>
  <c r="AL3106" i="1"/>
  <c r="AK3106" i="1"/>
  <c r="AD3106" i="1"/>
  <c r="T3106" i="1"/>
  <c r="S3106" i="1"/>
  <c r="R3106" i="1"/>
  <c r="Q3106" i="1"/>
  <c r="E3106" i="1"/>
  <c r="AL3105" i="1"/>
  <c r="AK3105" i="1"/>
  <c r="AD3105" i="1"/>
  <c r="T3105" i="1"/>
  <c r="S3105" i="1"/>
  <c r="R3105" i="1"/>
  <c r="Q3105" i="1"/>
  <c r="E3105" i="1"/>
  <c r="AL3104" i="1"/>
  <c r="AK3104" i="1"/>
  <c r="AD3104" i="1"/>
  <c r="T3104" i="1"/>
  <c r="S3104" i="1"/>
  <c r="R3104" i="1"/>
  <c r="Q3104" i="1"/>
  <c r="E3104" i="1"/>
  <c r="AL3103" i="1"/>
  <c r="AK3103" i="1"/>
  <c r="AD3103" i="1"/>
  <c r="T3103" i="1"/>
  <c r="S3103" i="1"/>
  <c r="R3103" i="1"/>
  <c r="Q3103" i="1"/>
  <c r="E3103" i="1"/>
  <c r="AL3102" i="1"/>
  <c r="AK3102" i="1"/>
  <c r="AD3102" i="1"/>
  <c r="T3102" i="1"/>
  <c r="S3102" i="1"/>
  <c r="R3102" i="1"/>
  <c r="Q3102" i="1"/>
  <c r="E3102" i="1"/>
  <c r="AL3101" i="1"/>
  <c r="AK3101" i="1"/>
  <c r="AD3101" i="1"/>
  <c r="T3101" i="1"/>
  <c r="S3101" i="1"/>
  <c r="R3101" i="1"/>
  <c r="Q3101" i="1"/>
  <c r="E3101" i="1"/>
  <c r="AL3100" i="1"/>
  <c r="AK3100" i="1"/>
  <c r="AD3100" i="1"/>
  <c r="T3100" i="1"/>
  <c r="S3100" i="1"/>
  <c r="R3100" i="1"/>
  <c r="Q3100" i="1"/>
  <c r="E3100" i="1"/>
  <c r="AL3099" i="1"/>
  <c r="AK3099" i="1"/>
  <c r="AD3099" i="1"/>
  <c r="T3099" i="1"/>
  <c r="S3099" i="1"/>
  <c r="U3099" i="1" s="1"/>
  <c r="R3099" i="1"/>
  <c r="Q3099" i="1"/>
  <c r="E3099" i="1"/>
  <c r="AL3098" i="1"/>
  <c r="AK3098" i="1"/>
  <c r="AD3098" i="1"/>
  <c r="T3098" i="1"/>
  <c r="S3098" i="1"/>
  <c r="R3098" i="1"/>
  <c r="Q3098" i="1"/>
  <c r="E3098" i="1"/>
  <c r="AL3097" i="1"/>
  <c r="AK3097" i="1"/>
  <c r="AD3097" i="1"/>
  <c r="T3097" i="1"/>
  <c r="S3097" i="1"/>
  <c r="R3097" i="1"/>
  <c r="Q3097" i="1"/>
  <c r="E3097" i="1"/>
  <c r="AL3096" i="1"/>
  <c r="AK3096" i="1"/>
  <c r="AD3096" i="1"/>
  <c r="T3096" i="1"/>
  <c r="S3096" i="1"/>
  <c r="R3096" i="1"/>
  <c r="Q3096" i="1"/>
  <c r="E3096" i="1"/>
  <c r="AL3095" i="1"/>
  <c r="AK3095" i="1"/>
  <c r="AD3095" i="1"/>
  <c r="T3095" i="1"/>
  <c r="S3095" i="1"/>
  <c r="R3095" i="1"/>
  <c r="Q3095" i="1"/>
  <c r="E3095" i="1"/>
  <c r="AL3094" i="1"/>
  <c r="AK3094" i="1"/>
  <c r="AD3094" i="1"/>
  <c r="T3094" i="1"/>
  <c r="S3094" i="1"/>
  <c r="R3094" i="1"/>
  <c r="Q3094" i="1"/>
  <c r="E3094" i="1"/>
  <c r="AL3093" i="1"/>
  <c r="AK3093" i="1"/>
  <c r="AD3093" i="1"/>
  <c r="T3093" i="1"/>
  <c r="S3093" i="1"/>
  <c r="Q3093" i="1"/>
  <c r="E3093" i="1"/>
  <c r="AL3092" i="1"/>
  <c r="AK3092" i="1"/>
  <c r="AD3092" i="1"/>
  <c r="T3092" i="1"/>
  <c r="S3092" i="1"/>
  <c r="R3092" i="1"/>
  <c r="Q3092" i="1"/>
  <c r="U3092" i="1" s="1"/>
  <c r="E3092" i="1"/>
  <c r="AL3091" i="1"/>
  <c r="AK3091" i="1"/>
  <c r="AD3091" i="1"/>
  <c r="T3091" i="1"/>
  <c r="S3091" i="1"/>
  <c r="R3091" i="1"/>
  <c r="Q3091" i="1"/>
  <c r="E3091" i="1"/>
  <c r="AL3090" i="1"/>
  <c r="AK3090" i="1"/>
  <c r="AD3090" i="1"/>
  <c r="T3090" i="1"/>
  <c r="S3090" i="1"/>
  <c r="R3090" i="1"/>
  <c r="Q3090" i="1"/>
  <c r="E3090" i="1"/>
  <c r="AL3089" i="1"/>
  <c r="AK3089" i="1"/>
  <c r="AD3089" i="1"/>
  <c r="T3089" i="1"/>
  <c r="S3089" i="1"/>
  <c r="R3089" i="1"/>
  <c r="Q3089" i="1"/>
  <c r="E3089" i="1"/>
  <c r="AL3088" i="1"/>
  <c r="AK3088" i="1"/>
  <c r="AD3088" i="1"/>
  <c r="T3088" i="1"/>
  <c r="S3088" i="1"/>
  <c r="R3088" i="1"/>
  <c r="Q3088" i="1"/>
  <c r="E3088" i="1"/>
  <c r="AL3087" i="1"/>
  <c r="AK3087" i="1"/>
  <c r="AD3087" i="1"/>
  <c r="T3087" i="1"/>
  <c r="S3087" i="1"/>
  <c r="R3087" i="1"/>
  <c r="Q3087" i="1"/>
  <c r="E3087" i="1"/>
  <c r="AL3086" i="1"/>
  <c r="AK3086" i="1"/>
  <c r="AD3086" i="1"/>
  <c r="T3086" i="1"/>
  <c r="S3086" i="1"/>
  <c r="R3086" i="1"/>
  <c r="Q3086" i="1"/>
  <c r="E3086" i="1"/>
  <c r="AL3085" i="1"/>
  <c r="AK3085" i="1"/>
  <c r="AD3085" i="1"/>
  <c r="T3085" i="1"/>
  <c r="S3085" i="1"/>
  <c r="R3085" i="1"/>
  <c r="Q3085" i="1"/>
  <c r="E3085" i="1"/>
  <c r="AL3084" i="1"/>
  <c r="AK3084" i="1"/>
  <c r="AD3084" i="1"/>
  <c r="T3084" i="1"/>
  <c r="S3084" i="1"/>
  <c r="R3084" i="1"/>
  <c r="Q3084" i="1"/>
  <c r="E3084" i="1"/>
  <c r="AL3083" i="1"/>
  <c r="AK3083" i="1"/>
  <c r="AD3083" i="1"/>
  <c r="T3083" i="1"/>
  <c r="S3083" i="1"/>
  <c r="R3083" i="1"/>
  <c r="Q3083" i="1"/>
  <c r="E3083" i="1"/>
  <c r="AL3082" i="1"/>
  <c r="AK3082" i="1"/>
  <c r="AD3082" i="1"/>
  <c r="T3082" i="1"/>
  <c r="S3082" i="1"/>
  <c r="R3082" i="1"/>
  <c r="Q3082" i="1"/>
  <c r="E3082" i="1"/>
  <c r="AL3081" i="1"/>
  <c r="AK3081" i="1"/>
  <c r="AD3081" i="1"/>
  <c r="T3081" i="1"/>
  <c r="S3081" i="1"/>
  <c r="R3081" i="1"/>
  <c r="Q3081" i="1"/>
  <c r="E3081" i="1"/>
  <c r="AL3080" i="1"/>
  <c r="AK3080" i="1"/>
  <c r="AD3080" i="1"/>
  <c r="T3080" i="1"/>
  <c r="S3080" i="1"/>
  <c r="R3080" i="1"/>
  <c r="Q3080" i="1"/>
  <c r="E3080" i="1"/>
  <c r="AL3079" i="1"/>
  <c r="AK3079" i="1"/>
  <c r="AD3079" i="1"/>
  <c r="T3079" i="1"/>
  <c r="S3079" i="1"/>
  <c r="R3079" i="1"/>
  <c r="Q3079" i="1"/>
  <c r="E3079" i="1"/>
  <c r="AL3078" i="1"/>
  <c r="AK3078" i="1"/>
  <c r="AD3078" i="1"/>
  <c r="T3078" i="1"/>
  <c r="S3078" i="1"/>
  <c r="R3078" i="1"/>
  <c r="Q3078" i="1"/>
  <c r="E3078" i="1"/>
  <c r="AL3077" i="1"/>
  <c r="AK3077" i="1"/>
  <c r="AD3077" i="1"/>
  <c r="T3077" i="1"/>
  <c r="S3077" i="1"/>
  <c r="R3077" i="1"/>
  <c r="Q3077" i="1"/>
  <c r="U3077" i="1" s="1"/>
  <c r="E3077" i="1"/>
  <c r="AL3076" i="1"/>
  <c r="AK3076" i="1"/>
  <c r="AD3076" i="1"/>
  <c r="T3076" i="1"/>
  <c r="S3076" i="1"/>
  <c r="R3076" i="1"/>
  <c r="Q3076" i="1"/>
  <c r="E3076" i="1"/>
  <c r="AL3075" i="1"/>
  <c r="AK3075" i="1"/>
  <c r="AD3075" i="1"/>
  <c r="T3075" i="1"/>
  <c r="S3075" i="1"/>
  <c r="R3075" i="1"/>
  <c r="Q3075" i="1"/>
  <c r="E3075" i="1"/>
  <c r="AL3074" i="1"/>
  <c r="AK3074" i="1"/>
  <c r="AD3074" i="1"/>
  <c r="T3074" i="1"/>
  <c r="S3074" i="1"/>
  <c r="R3074" i="1"/>
  <c r="Q3074" i="1"/>
  <c r="E3074" i="1"/>
  <c r="AL3073" i="1"/>
  <c r="AK3073" i="1"/>
  <c r="AD3073" i="1"/>
  <c r="T3073" i="1"/>
  <c r="S3073" i="1"/>
  <c r="R3073" i="1"/>
  <c r="Q3073" i="1"/>
  <c r="E3073" i="1"/>
  <c r="AL3072" i="1"/>
  <c r="AK3072" i="1"/>
  <c r="AD3072" i="1"/>
  <c r="T3072" i="1"/>
  <c r="S3072" i="1"/>
  <c r="R3072" i="1"/>
  <c r="Q3072" i="1"/>
  <c r="E3072" i="1"/>
  <c r="AL3071" i="1"/>
  <c r="AK3071" i="1"/>
  <c r="AD3071" i="1"/>
  <c r="T3071" i="1"/>
  <c r="S3071" i="1"/>
  <c r="R3071" i="1"/>
  <c r="Q3071" i="1"/>
  <c r="E3071" i="1"/>
  <c r="AL3070" i="1"/>
  <c r="AK3070" i="1"/>
  <c r="AD3070" i="1"/>
  <c r="T3070" i="1"/>
  <c r="S3070" i="1"/>
  <c r="Q3070" i="1"/>
  <c r="E3070" i="1"/>
  <c r="AL3069" i="1"/>
  <c r="AK3069" i="1"/>
  <c r="AD3069" i="1"/>
  <c r="T3069" i="1"/>
  <c r="S3069" i="1"/>
  <c r="R3069" i="1"/>
  <c r="Q3069" i="1"/>
  <c r="E3069" i="1"/>
  <c r="AL3068" i="1"/>
  <c r="AK3068" i="1"/>
  <c r="AD3068" i="1"/>
  <c r="T3068" i="1"/>
  <c r="S3068" i="1"/>
  <c r="R3068" i="1"/>
  <c r="Q3068" i="1"/>
  <c r="E3068" i="1"/>
  <c r="AL3067" i="1"/>
  <c r="AK3067" i="1"/>
  <c r="AD3067" i="1"/>
  <c r="T3067" i="1"/>
  <c r="S3067" i="1"/>
  <c r="R3067" i="1"/>
  <c r="Q3067" i="1"/>
  <c r="E3067" i="1"/>
  <c r="AL3066" i="1"/>
  <c r="AK3066" i="1"/>
  <c r="AD3066" i="1"/>
  <c r="T3066" i="1"/>
  <c r="S3066" i="1"/>
  <c r="R3066" i="1"/>
  <c r="Q3066" i="1"/>
  <c r="E3066" i="1"/>
  <c r="AL3065" i="1"/>
  <c r="AK3065" i="1"/>
  <c r="AD3065" i="1"/>
  <c r="T3065" i="1"/>
  <c r="U3065" i="1" s="1"/>
  <c r="S3065" i="1"/>
  <c r="R3065" i="1"/>
  <c r="Q3065" i="1"/>
  <c r="E3065" i="1"/>
  <c r="AL3064" i="1"/>
  <c r="AK3064" i="1"/>
  <c r="AD3064" i="1"/>
  <c r="T3064" i="1"/>
  <c r="S3064" i="1"/>
  <c r="R3064" i="1"/>
  <c r="Q3064" i="1"/>
  <c r="E3064" i="1"/>
  <c r="AL3063" i="1"/>
  <c r="AK3063" i="1"/>
  <c r="AD3063" i="1"/>
  <c r="T3063" i="1"/>
  <c r="S3063" i="1"/>
  <c r="R3063" i="1"/>
  <c r="Q3063" i="1"/>
  <c r="E3063" i="1"/>
  <c r="AL3062" i="1"/>
  <c r="AK3062" i="1"/>
  <c r="AD3062" i="1"/>
  <c r="T3062" i="1"/>
  <c r="S3062" i="1"/>
  <c r="R3062" i="1"/>
  <c r="Q3062" i="1"/>
  <c r="U3062" i="1" s="1"/>
  <c r="E3062" i="1"/>
  <c r="AL3061" i="1"/>
  <c r="AK3061" i="1"/>
  <c r="AD3061" i="1"/>
  <c r="T3061" i="1"/>
  <c r="S3061" i="1"/>
  <c r="R3061" i="1"/>
  <c r="Q3061" i="1"/>
  <c r="E3061" i="1"/>
  <c r="AL3060" i="1"/>
  <c r="AK3060" i="1"/>
  <c r="AD3060" i="1"/>
  <c r="T3060" i="1"/>
  <c r="S3060" i="1"/>
  <c r="R3060" i="1"/>
  <c r="Q3060" i="1"/>
  <c r="E3060" i="1"/>
  <c r="AL3059" i="1"/>
  <c r="AK3059" i="1"/>
  <c r="AD3059" i="1"/>
  <c r="T3059" i="1"/>
  <c r="S3059" i="1"/>
  <c r="R3059" i="1"/>
  <c r="Q3059" i="1"/>
  <c r="E3059" i="1"/>
  <c r="AL3058" i="1"/>
  <c r="AK3058" i="1"/>
  <c r="AD3058" i="1"/>
  <c r="T3058" i="1"/>
  <c r="S3058" i="1"/>
  <c r="X3069" i="1" s="1"/>
  <c r="R3058" i="1"/>
  <c r="Q3058" i="1"/>
  <c r="E3058" i="1"/>
  <c r="AL3057" i="1"/>
  <c r="AK3057" i="1"/>
  <c r="AD3057" i="1"/>
  <c r="T3057" i="1"/>
  <c r="S3057" i="1"/>
  <c r="R3057" i="1"/>
  <c r="Q3057" i="1"/>
  <c r="E3057" i="1"/>
  <c r="AL3056" i="1"/>
  <c r="AK3056" i="1"/>
  <c r="AD3056" i="1"/>
  <c r="T3056" i="1"/>
  <c r="S3056" i="1"/>
  <c r="R3056" i="1"/>
  <c r="Q3056" i="1"/>
  <c r="E3056" i="1"/>
  <c r="AL3055" i="1"/>
  <c r="AK3055" i="1"/>
  <c r="AD3055" i="1"/>
  <c r="T3055" i="1"/>
  <c r="S3055" i="1"/>
  <c r="R3055" i="1"/>
  <c r="Q3055" i="1"/>
  <c r="E3055" i="1"/>
  <c r="AL3054" i="1"/>
  <c r="AK3054" i="1"/>
  <c r="AD3054" i="1"/>
  <c r="T3054" i="1"/>
  <c r="R3054" i="1"/>
  <c r="U3054" i="1" s="1"/>
  <c r="Q3054" i="1"/>
  <c r="E3054" i="1"/>
  <c r="AL3053" i="1"/>
  <c r="AK3053" i="1"/>
  <c r="AD3053" i="1"/>
  <c r="T3053" i="1"/>
  <c r="S3053" i="1"/>
  <c r="R3053" i="1"/>
  <c r="Q3053" i="1"/>
  <c r="E3053" i="1"/>
  <c r="AL3052" i="1"/>
  <c r="AK3052" i="1"/>
  <c r="AD3052" i="1"/>
  <c r="T3052" i="1"/>
  <c r="S3052" i="1"/>
  <c r="R3052" i="1"/>
  <c r="Q3052" i="1"/>
  <c r="E3052" i="1"/>
  <c r="AL3051" i="1"/>
  <c r="AK3051" i="1"/>
  <c r="AD3051" i="1"/>
  <c r="T3051" i="1"/>
  <c r="S3051" i="1"/>
  <c r="R3051" i="1"/>
  <c r="Q3051" i="1"/>
  <c r="E3051" i="1"/>
  <c r="AL3050" i="1"/>
  <c r="AK3050" i="1"/>
  <c r="AD3050" i="1"/>
  <c r="T3050" i="1"/>
  <c r="S3050" i="1"/>
  <c r="R3050" i="1"/>
  <c r="Q3050" i="1"/>
  <c r="E3050" i="1"/>
  <c r="AL3049" i="1"/>
  <c r="AK3049" i="1"/>
  <c r="AD3049" i="1"/>
  <c r="T3049" i="1"/>
  <c r="S3049" i="1"/>
  <c r="R3049" i="1"/>
  <c r="U3049" i="1" s="1"/>
  <c r="Q3049" i="1"/>
  <c r="E3049" i="1"/>
  <c r="AL3048" i="1"/>
  <c r="AK3048" i="1"/>
  <c r="AD3048" i="1"/>
  <c r="T3048" i="1"/>
  <c r="S3048" i="1"/>
  <c r="X3058" i="1" s="1"/>
  <c r="R3048" i="1"/>
  <c r="Q3048" i="1"/>
  <c r="E3048" i="1"/>
  <c r="AL3047" i="1"/>
  <c r="AK3047" i="1"/>
  <c r="AD3047" i="1"/>
  <c r="T3047" i="1"/>
  <c r="S3047" i="1"/>
  <c r="R3047" i="1"/>
  <c r="Q3047" i="1"/>
  <c r="E3047" i="1"/>
  <c r="AL3046" i="1"/>
  <c r="AK3046" i="1"/>
  <c r="AD3046" i="1"/>
  <c r="T3046" i="1"/>
  <c r="S3046" i="1"/>
  <c r="R3046" i="1"/>
  <c r="Q3046" i="1"/>
  <c r="E3046" i="1"/>
  <c r="AL3045" i="1"/>
  <c r="AK3045" i="1"/>
  <c r="AD3045" i="1"/>
  <c r="T3045" i="1"/>
  <c r="S3045" i="1"/>
  <c r="R3045" i="1"/>
  <c r="Q3045" i="1"/>
  <c r="E3045" i="1"/>
  <c r="AL3044" i="1"/>
  <c r="AK3044" i="1"/>
  <c r="AD3044" i="1"/>
  <c r="T3044" i="1"/>
  <c r="S3044" i="1"/>
  <c r="R3044" i="1"/>
  <c r="W3055" i="1" s="1"/>
  <c r="Q3044" i="1"/>
  <c r="E3044" i="1"/>
  <c r="AL3043" i="1"/>
  <c r="AK3043" i="1"/>
  <c r="AD3043" i="1"/>
  <c r="T3043" i="1"/>
  <c r="S3043" i="1"/>
  <c r="R3043" i="1"/>
  <c r="Q3043" i="1"/>
  <c r="E3043" i="1"/>
  <c r="AL3042" i="1"/>
  <c r="AK3042" i="1"/>
  <c r="AD3042" i="1"/>
  <c r="T3042" i="1"/>
  <c r="S3042" i="1"/>
  <c r="R3042" i="1"/>
  <c r="Q3042" i="1"/>
  <c r="E3042" i="1"/>
  <c r="AL3041" i="1"/>
  <c r="AK3041" i="1"/>
  <c r="AD3041" i="1"/>
  <c r="T3041" i="1"/>
  <c r="S3041" i="1"/>
  <c r="R3041" i="1"/>
  <c r="Q3041" i="1"/>
  <c r="E3041" i="1"/>
  <c r="AL3040" i="1"/>
  <c r="AK3040" i="1"/>
  <c r="AD3040" i="1"/>
  <c r="T3040" i="1"/>
  <c r="S3040" i="1"/>
  <c r="R3040" i="1"/>
  <c r="Q3040" i="1"/>
  <c r="E3040" i="1"/>
  <c r="AL3039" i="1"/>
  <c r="AK3039" i="1"/>
  <c r="AD3039" i="1"/>
  <c r="T3039" i="1"/>
  <c r="S3039" i="1"/>
  <c r="R3039" i="1"/>
  <c r="E3039" i="1"/>
  <c r="AL3038" i="1"/>
  <c r="AK3038" i="1"/>
  <c r="AD3038" i="1"/>
  <c r="T3038" i="1"/>
  <c r="S3038" i="1"/>
  <c r="R3038" i="1"/>
  <c r="U3038" i="1" s="1"/>
  <c r="Q3038" i="1"/>
  <c r="E3038" i="1"/>
  <c r="AL3037" i="1"/>
  <c r="AK3037" i="1"/>
  <c r="AD3037" i="1"/>
  <c r="T3037" i="1"/>
  <c r="S3037" i="1"/>
  <c r="R3037" i="1"/>
  <c r="Q3037" i="1"/>
  <c r="E3037" i="1"/>
  <c r="AL3036" i="1"/>
  <c r="AK3036" i="1"/>
  <c r="AD3036" i="1"/>
  <c r="T3036" i="1"/>
  <c r="S3036" i="1"/>
  <c r="R3036" i="1"/>
  <c r="Q3036" i="1"/>
  <c r="E3036" i="1"/>
  <c r="AL3035" i="1"/>
  <c r="AK3035" i="1"/>
  <c r="AD3035" i="1"/>
  <c r="T3035" i="1"/>
  <c r="S3035" i="1"/>
  <c r="R3035" i="1"/>
  <c r="Q3035" i="1"/>
  <c r="E3035" i="1"/>
  <c r="AL3034" i="1"/>
  <c r="AK3034" i="1"/>
  <c r="AD3034" i="1"/>
  <c r="T3034" i="1"/>
  <c r="S3034" i="1"/>
  <c r="R3034" i="1"/>
  <c r="Q3034" i="1"/>
  <c r="V3045" i="1" s="1"/>
  <c r="E3034" i="1"/>
  <c r="AL3033" i="1"/>
  <c r="AK3033" i="1"/>
  <c r="AD3033" i="1"/>
  <c r="T3033" i="1"/>
  <c r="S3033" i="1"/>
  <c r="R3033" i="1"/>
  <c r="Q3033" i="1"/>
  <c r="E3033" i="1"/>
  <c r="AL3032" i="1"/>
  <c r="AK3032" i="1"/>
  <c r="AD3032" i="1"/>
  <c r="T3032" i="1"/>
  <c r="S3032" i="1"/>
  <c r="R3032" i="1"/>
  <c r="Q3032" i="1"/>
  <c r="E3032" i="1"/>
  <c r="AL3031" i="1"/>
  <c r="AK3031" i="1"/>
  <c r="AD3031" i="1"/>
  <c r="T3031" i="1"/>
  <c r="S3031" i="1"/>
  <c r="R3031" i="1"/>
  <c r="Q3031" i="1"/>
  <c r="E3031" i="1"/>
  <c r="AL3030" i="1"/>
  <c r="AK3030" i="1"/>
  <c r="AD3030" i="1"/>
  <c r="T3030" i="1"/>
  <c r="R3030" i="1"/>
  <c r="Q3030" i="1"/>
  <c r="E3030" i="1"/>
  <c r="AL3029" i="1"/>
  <c r="AK3029" i="1"/>
  <c r="AD3029" i="1"/>
  <c r="T3029" i="1"/>
  <c r="S3029" i="1"/>
  <c r="R3029" i="1"/>
  <c r="Q3029" i="1"/>
  <c r="E3029" i="1"/>
  <c r="AL3028" i="1"/>
  <c r="AK3028" i="1"/>
  <c r="AD3028" i="1"/>
  <c r="T3028" i="1"/>
  <c r="S3028" i="1"/>
  <c r="R3028" i="1"/>
  <c r="Q3028" i="1"/>
  <c r="E3028" i="1"/>
  <c r="AL3027" i="1"/>
  <c r="AK3027" i="1"/>
  <c r="AD3027" i="1"/>
  <c r="T3027" i="1"/>
  <c r="S3027" i="1"/>
  <c r="R3027" i="1"/>
  <c r="Q3027" i="1"/>
  <c r="E3027" i="1"/>
  <c r="AL3026" i="1"/>
  <c r="AK3026" i="1"/>
  <c r="AD3026" i="1"/>
  <c r="T3026" i="1"/>
  <c r="Y3037" i="1" s="1"/>
  <c r="R3026" i="1"/>
  <c r="Q3026" i="1"/>
  <c r="E3026" i="1"/>
  <c r="AL3025" i="1"/>
  <c r="AK3025" i="1"/>
  <c r="AD3025" i="1"/>
  <c r="T3025" i="1"/>
  <c r="S3025" i="1"/>
  <c r="R3025" i="1"/>
  <c r="Q3025" i="1"/>
  <c r="E3025" i="1"/>
  <c r="AL3024" i="1"/>
  <c r="AK3024" i="1"/>
  <c r="AD3024" i="1"/>
  <c r="T3024" i="1"/>
  <c r="S3024" i="1"/>
  <c r="R3024" i="1"/>
  <c r="Q3024" i="1"/>
  <c r="E3024" i="1"/>
  <c r="AL3023" i="1"/>
  <c r="AK3023" i="1"/>
  <c r="AD3023" i="1"/>
  <c r="T3023" i="1"/>
  <c r="S3023" i="1"/>
  <c r="R3023" i="1"/>
  <c r="Q3023" i="1"/>
  <c r="E3023" i="1"/>
  <c r="AL3022" i="1"/>
  <c r="AK3022" i="1"/>
  <c r="AD3022" i="1"/>
  <c r="T3022" i="1"/>
  <c r="S3022" i="1"/>
  <c r="R3022" i="1"/>
  <c r="Q3022" i="1"/>
  <c r="E3022" i="1"/>
  <c r="AL3021" i="1"/>
  <c r="AK3021" i="1"/>
  <c r="AD3021" i="1"/>
  <c r="T3021" i="1"/>
  <c r="S3021" i="1"/>
  <c r="X3031" i="1" s="1"/>
  <c r="R3021" i="1"/>
  <c r="Q3021" i="1"/>
  <c r="E3021" i="1"/>
  <c r="AL3020" i="1"/>
  <c r="AK3020" i="1"/>
  <c r="AD3020" i="1"/>
  <c r="T3020" i="1"/>
  <c r="S3020" i="1"/>
  <c r="Q3020" i="1"/>
  <c r="E3020" i="1"/>
  <c r="AL3019" i="1"/>
  <c r="AK3019" i="1"/>
  <c r="AD3019" i="1"/>
  <c r="T3019" i="1"/>
  <c r="S3019" i="1"/>
  <c r="R3019" i="1"/>
  <c r="Q3019" i="1"/>
  <c r="E3019" i="1"/>
  <c r="AL3018" i="1"/>
  <c r="AK3018" i="1"/>
  <c r="AD3018" i="1"/>
  <c r="T3018" i="1"/>
  <c r="S3018" i="1"/>
  <c r="R3018" i="1"/>
  <c r="Q3018" i="1"/>
  <c r="U3018" i="1" s="1"/>
  <c r="E3018" i="1"/>
  <c r="AL3017" i="1"/>
  <c r="AK3017" i="1"/>
  <c r="AD3017" i="1"/>
  <c r="T3017" i="1"/>
  <c r="R3017" i="1"/>
  <c r="Q3017" i="1"/>
  <c r="E3017" i="1"/>
  <c r="AL3016" i="1"/>
  <c r="AK3016" i="1"/>
  <c r="AD3016" i="1"/>
  <c r="T3016" i="1"/>
  <c r="S3016" i="1"/>
  <c r="R3016" i="1"/>
  <c r="W3026" i="1" s="1"/>
  <c r="Q3016" i="1"/>
  <c r="E3016" i="1"/>
  <c r="AL3015" i="1"/>
  <c r="AK3015" i="1"/>
  <c r="AD3015" i="1"/>
  <c r="T3015" i="1"/>
  <c r="S3015" i="1"/>
  <c r="R3015" i="1"/>
  <c r="Q3015" i="1"/>
  <c r="E3015" i="1"/>
  <c r="AL3014" i="1"/>
  <c r="AK3014" i="1"/>
  <c r="AD3014" i="1"/>
  <c r="T3014" i="1"/>
  <c r="S3014" i="1"/>
  <c r="R3014" i="1"/>
  <c r="Q3014" i="1"/>
  <c r="E3014" i="1"/>
  <c r="AL3013" i="1"/>
  <c r="AK3013" i="1"/>
  <c r="AD3013" i="1"/>
  <c r="T3013" i="1"/>
  <c r="S3013" i="1"/>
  <c r="R3013" i="1"/>
  <c r="Q3013" i="1"/>
  <c r="E3013" i="1"/>
  <c r="AL3012" i="1"/>
  <c r="AK3012" i="1"/>
  <c r="AD3012" i="1"/>
  <c r="T3012" i="1"/>
  <c r="S3012" i="1"/>
  <c r="R3012" i="1"/>
  <c r="Q3012" i="1"/>
  <c r="E3012" i="1"/>
  <c r="AL3011" i="1"/>
  <c r="AK3011" i="1"/>
  <c r="AD3011" i="1"/>
  <c r="T3011" i="1"/>
  <c r="S3011" i="1"/>
  <c r="R3011" i="1"/>
  <c r="Q3011" i="1"/>
  <c r="E3011" i="1"/>
  <c r="AL3010" i="1"/>
  <c r="AK3010" i="1"/>
  <c r="AD3010" i="1"/>
  <c r="T3010" i="1"/>
  <c r="S3010" i="1"/>
  <c r="R3010" i="1"/>
  <c r="Q3010" i="1"/>
  <c r="E3010" i="1"/>
  <c r="AL3009" i="1"/>
  <c r="AK3009" i="1"/>
  <c r="AD3009" i="1"/>
  <c r="T3009" i="1"/>
  <c r="S3009" i="1"/>
  <c r="R3009" i="1"/>
  <c r="Q3009" i="1"/>
  <c r="E3009" i="1"/>
  <c r="AL3008" i="1"/>
  <c r="AK3008" i="1"/>
  <c r="AD3008" i="1"/>
  <c r="T3008" i="1"/>
  <c r="S3008" i="1"/>
  <c r="R3008" i="1"/>
  <c r="Q3008" i="1"/>
  <c r="E3008" i="1"/>
  <c r="AL3007" i="1"/>
  <c r="AK3007" i="1"/>
  <c r="AD3007" i="1"/>
  <c r="T3007" i="1"/>
  <c r="S3007" i="1"/>
  <c r="R3007" i="1"/>
  <c r="Q3007" i="1"/>
  <c r="E3007" i="1"/>
  <c r="AL3006" i="1"/>
  <c r="AK3006" i="1"/>
  <c r="AD3006" i="1"/>
  <c r="T3006" i="1"/>
  <c r="S3006" i="1"/>
  <c r="R3006" i="1"/>
  <c r="Q3006" i="1"/>
  <c r="E3006" i="1"/>
  <c r="AL3005" i="1"/>
  <c r="AK3005" i="1"/>
  <c r="AD3005" i="1"/>
  <c r="T3005" i="1"/>
  <c r="S3005" i="1"/>
  <c r="R3005" i="1"/>
  <c r="Q3005" i="1"/>
  <c r="E3005" i="1"/>
  <c r="AL3004" i="1"/>
  <c r="AK3004" i="1"/>
  <c r="AD3004" i="1"/>
  <c r="T3004" i="1"/>
  <c r="S3004" i="1"/>
  <c r="R3004" i="1"/>
  <c r="Q3004" i="1"/>
  <c r="E3004" i="1"/>
  <c r="AL3003" i="1"/>
  <c r="AK3003" i="1"/>
  <c r="AD3003" i="1"/>
  <c r="T3003" i="1"/>
  <c r="S3003" i="1"/>
  <c r="R3003" i="1"/>
  <c r="Q3003" i="1"/>
  <c r="E3003" i="1"/>
  <c r="AL3002" i="1"/>
  <c r="AK3002" i="1"/>
  <c r="AD3002" i="1"/>
  <c r="T3002" i="1"/>
  <c r="S3002" i="1"/>
  <c r="R3002" i="1"/>
  <c r="Q3002" i="1"/>
  <c r="E3002" i="1"/>
  <c r="AL3001" i="1"/>
  <c r="AK3001" i="1"/>
  <c r="AD3001" i="1"/>
  <c r="T3001" i="1"/>
  <c r="Y3011" i="1" s="1"/>
  <c r="S3001" i="1"/>
  <c r="R3001" i="1"/>
  <c r="Q3001" i="1"/>
  <c r="E3001" i="1"/>
  <c r="AL3000" i="1"/>
  <c r="AK3000" i="1"/>
  <c r="AD3000" i="1"/>
  <c r="T3000" i="1"/>
  <c r="S3000" i="1"/>
  <c r="R3000" i="1"/>
  <c r="Q3000" i="1"/>
  <c r="E3000" i="1"/>
  <c r="AL2999" i="1"/>
  <c r="AK2999" i="1"/>
  <c r="AD2999" i="1"/>
  <c r="T2999" i="1"/>
  <c r="S2999" i="1"/>
  <c r="R2999" i="1"/>
  <c r="Q2999" i="1"/>
  <c r="E2999" i="1"/>
  <c r="AL2998" i="1"/>
  <c r="AK2998" i="1"/>
  <c r="AD2998" i="1"/>
  <c r="T2998" i="1"/>
  <c r="S2998" i="1"/>
  <c r="R2998" i="1"/>
  <c r="Q2998" i="1"/>
  <c r="U2998" i="1" s="1"/>
  <c r="E2998" i="1"/>
  <c r="AL2997" i="1"/>
  <c r="AK2997" i="1"/>
  <c r="AD2997" i="1"/>
  <c r="T2997" i="1"/>
  <c r="S2997" i="1"/>
  <c r="R2997" i="1"/>
  <c r="Q2997" i="1"/>
  <c r="E2997" i="1"/>
  <c r="AL2996" i="1"/>
  <c r="AK2996" i="1"/>
  <c r="AD2996" i="1"/>
  <c r="T2996" i="1"/>
  <c r="S2996" i="1"/>
  <c r="R2996" i="1"/>
  <c r="Q2996" i="1"/>
  <c r="E2996" i="1"/>
  <c r="AL2995" i="1"/>
  <c r="AK2995" i="1"/>
  <c r="AD2995" i="1"/>
  <c r="R2995" i="1"/>
  <c r="Q2995" i="1"/>
  <c r="E2995" i="1"/>
  <c r="AL2994" i="1"/>
  <c r="AK2994" i="1"/>
  <c r="AD2994" i="1"/>
  <c r="T2994" i="1"/>
  <c r="S2994" i="1"/>
  <c r="R2994" i="1"/>
  <c r="Q2994" i="1"/>
  <c r="E2994" i="1"/>
  <c r="AL2993" i="1"/>
  <c r="AK2993" i="1"/>
  <c r="AD2993" i="1"/>
  <c r="T2993" i="1"/>
  <c r="S2993" i="1"/>
  <c r="R2993" i="1"/>
  <c r="Q2993" i="1"/>
  <c r="E2993" i="1"/>
  <c r="AL2992" i="1"/>
  <c r="AK2992" i="1"/>
  <c r="AD2992" i="1"/>
  <c r="T2992" i="1"/>
  <c r="S2992" i="1"/>
  <c r="R2992" i="1"/>
  <c r="Q2992" i="1"/>
  <c r="E2992" i="1"/>
  <c r="AL2991" i="1"/>
  <c r="AK2991" i="1"/>
  <c r="AD2991" i="1"/>
  <c r="T2991" i="1"/>
  <c r="S2991" i="1"/>
  <c r="R2991" i="1"/>
  <c r="Q2991" i="1"/>
  <c r="E2991" i="1"/>
  <c r="AL2990" i="1"/>
  <c r="AK2990" i="1"/>
  <c r="AD2990" i="1"/>
  <c r="T2990" i="1"/>
  <c r="S2990" i="1"/>
  <c r="R2990" i="1"/>
  <c r="Q2990" i="1"/>
  <c r="E2990" i="1"/>
  <c r="AL2989" i="1"/>
  <c r="AK2989" i="1"/>
  <c r="AD2989" i="1"/>
  <c r="T2989" i="1"/>
  <c r="S2989" i="1"/>
  <c r="R2989" i="1"/>
  <c r="Q2989" i="1"/>
  <c r="E2989" i="1"/>
  <c r="AL2988" i="1"/>
  <c r="AK2988" i="1"/>
  <c r="AD2988" i="1"/>
  <c r="T2988" i="1"/>
  <c r="S2988" i="1"/>
  <c r="R2988" i="1"/>
  <c r="Q2988" i="1"/>
  <c r="E2988" i="1"/>
  <c r="AL2987" i="1"/>
  <c r="AK2987" i="1"/>
  <c r="AD2987" i="1"/>
  <c r="T2987" i="1"/>
  <c r="S2987" i="1"/>
  <c r="R2987" i="1"/>
  <c r="Q2987" i="1"/>
  <c r="E2987" i="1"/>
  <c r="AL2986" i="1"/>
  <c r="AK2986" i="1"/>
  <c r="AD2986" i="1"/>
  <c r="T2986" i="1"/>
  <c r="S2986" i="1"/>
  <c r="R2986" i="1"/>
  <c r="Q2986" i="1"/>
  <c r="E2986" i="1"/>
  <c r="AL2985" i="1"/>
  <c r="AK2985" i="1"/>
  <c r="AD2985" i="1"/>
  <c r="T2985" i="1"/>
  <c r="S2985" i="1"/>
  <c r="R2985" i="1"/>
  <c r="Q2985" i="1"/>
  <c r="E2985" i="1"/>
  <c r="AL2984" i="1"/>
  <c r="AK2984" i="1"/>
  <c r="AD2984" i="1"/>
  <c r="T2984" i="1"/>
  <c r="S2984" i="1"/>
  <c r="R2984" i="1"/>
  <c r="E2984" i="1"/>
  <c r="AL2983" i="1"/>
  <c r="AK2983" i="1"/>
  <c r="AD2983" i="1"/>
  <c r="T2983" i="1"/>
  <c r="S2983" i="1"/>
  <c r="R2983" i="1"/>
  <c r="Q2983" i="1"/>
  <c r="E2983" i="1"/>
  <c r="AL2982" i="1"/>
  <c r="AK2982" i="1"/>
  <c r="AD2982" i="1"/>
  <c r="T2982" i="1"/>
  <c r="S2982" i="1"/>
  <c r="R2982" i="1"/>
  <c r="Q2982" i="1"/>
  <c r="E2982" i="1"/>
  <c r="AL2981" i="1"/>
  <c r="AK2981" i="1"/>
  <c r="AD2981" i="1"/>
  <c r="T2981" i="1"/>
  <c r="S2981" i="1"/>
  <c r="R2981" i="1"/>
  <c r="Q2981" i="1"/>
  <c r="E2981" i="1"/>
  <c r="AL2980" i="1"/>
  <c r="AK2980" i="1"/>
  <c r="AD2980" i="1"/>
  <c r="T2980" i="1"/>
  <c r="S2980" i="1"/>
  <c r="R2980" i="1"/>
  <c r="Q2980" i="1"/>
  <c r="E2980" i="1"/>
  <c r="AL2979" i="1"/>
  <c r="AK2979" i="1"/>
  <c r="AD2979" i="1"/>
  <c r="T2979" i="1"/>
  <c r="S2979" i="1"/>
  <c r="R2979" i="1"/>
  <c r="Q2979" i="1"/>
  <c r="E2979" i="1"/>
  <c r="AL2978" i="1"/>
  <c r="AK2978" i="1"/>
  <c r="AD2978" i="1"/>
  <c r="T2978" i="1"/>
  <c r="S2978" i="1"/>
  <c r="R2978" i="1"/>
  <c r="Q2978" i="1"/>
  <c r="E2978" i="1"/>
  <c r="AL2977" i="1"/>
  <c r="AK2977" i="1"/>
  <c r="T2977" i="1"/>
  <c r="S2977" i="1"/>
  <c r="R2977" i="1"/>
  <c r="Q2977" i="1"/>
  <c r="E2977" i="1"/>
  <c r="AL2976" i="1"/>
  <c r="AK2976" i="1"/>
  <c r="T2976" i="1"/>
  <c r="S2976" i="1"/>
  <c r="R2976" i="1"/>
  <c r="Q2976" i="1"/>
  <c r="E2976" i="1"/>
  <c r="AL2975" i="1"/>
  <c r="AK2975" i="1"/>
  <c r="T2975" i="1"/>
  <c r="S2975" i="1"/>
  <c r="Q2975" i="1"/>
  <c r="E2975" i="1"/>
  <c r="AL2974" i="1"/>
  <c r="AK2974" i="1"/>
  <c r="T2974" i="1"/>
  <c r="U2974" i="1" s="1"/>
  <c r="S2974" i="1"/>
  <c r="R2974" i="1"/>
  <c r="Q2974" i="1"/>
  <c r="E2974" i="1"/>
  <c r="AL2973" i="1"/>
  <c r="AK2973" i="1"/>
  <c r="T2973" i="1"/>
  <c r="R2973" i="1"/>
  <c r="Q2973" i="1"/>
  <c r="E2973" i="1"/>
  <c r="AL2972" i="1"/>
  <c r="AK2972" i="1"/>
  <c r="T2972" i="1"/>
  <c r="S2972" i="1"/>
  <c r="R2972" i="1"/>
  <c r="Q2972" i="1"/>
  <c r="E2972" i="1"/>
  <c r="AL2971" i="1"/>
  <c r="AK2971" i="1"/>
  <c r="T2971" i="1"/>
  <c r="S2971" i="1"/>
  <c r="R2971" i="1"/>
  <c r="Q2971" i="1"/>
  <c r="E2971" i="1"/>
  <c r="AL2970" i="1"/>
  <c r="AK2970" i="1"/>
  <c r="T2970" i="1"/>
  <c r="S2970" i="1"/>
  <c r="R2970" i="1"/>
  <c r="E2970" i="1"/>
  <c r="AL2969" i="1"/>
  <c r="AK2969" i="1"/>
  <c r="T2969" i="1"/>
  <c r="S2969" i="1"/>
  <c r="R2969" i="1"/>
  <c r="Q2969" i="1"/>
  <c r="E2969" i="1"/>
  <c r="AL2968" i="1"/>
  <c r="AK2968" i="1"/>
  <c r="T2968" i="1"/>
  <c r="S2968" i="1"/>
  <c r="R2968" i="1"/>
  <c r="E2968" i="1"/>
  <c r="AL2967" i="1"/>
  <c r="AK2967" i="1"/>
  <c r="T2967" i="1"/>
  <c r="S2967" i="1"/>
  <c r="R2967" i="1"/>
  <c r="Q2967" i="1"/>
  <c r="E2967" i="1"/>
  <c r="AD2966" i="1"/>
  <c r="T2966" i="1"/>
  <c r="S2966" i="1"/>
  <c r="E2966" i="1"/>
  <c r="AD2965" i="1"/>
  <c r="T2965" i="1"/>
  <c r="S2965" i="1"/>
  <c r="R2965" i="1"/>
  <c r="E2965" i="1"/>
  <c r="AD2964" i="1"/>
  <c r="T2964" i="1"/>
  <c r="S2964" i="1"/>
  <c r="R2964" i="1"/>
  <c r="Q2964" i="1"/>
  <c r="E2964" i="1"/>
  <c r="AD2963" i="1"/>
  <c r="T2963" i="1"/>
  <c r="S2963" i="1"/>
  <c r="R2963" i="1"/>
  <c r="Q2963" i="1"/>
  <c r="E2963" i="1"/>
  <c r="AD2962" i="1"/>
  <c r="T2962" i="1"/>
  <c r="S2962" i="1"/>
  <c r="R2962" i="1"/>
  <c r="Q2962" i="1"/>
  <c r="E2962" i="1"/>
  <c r="AL2961" i="1"/>
  <c r="AK2961" i="1"/>
  <c r="AD2961" i="1"/>
  <c r="T2961" i="1"/>
  <c r="S2961" i="1"/>
  <c r="R2961" i="1"/>
  <c r="Q2961" i="1"/>
  <c r="E2961" i="1"/>
  <c r="AL2960" i="1"/>
  <c r="AK2960" i="1"/>
  <c r="AD2960" i="1"/>
  <c r="T2960" i="1"/>
  <c r="S2960" i="1"/>
  <c r="R2960" i="1"/>
  <c r="Q2960" i="1"/>
  <c r="E2960" i="1"/>
  <c r="AL2959" i="1"/>
  <c r="AK2959" i="1"/>
  <c r="AD2959" i="1"/>
  <c r="T2959" i="1"/>
  <c r="S2959" i="1"/>
  <c r="R2959" i="1"/>
  <c r="Q2959" i="1"/>
  <c r="E2959" i="1"/>
  <c r="AL2958" i="1"/>
  <c r="AK2958" i="1"/>
  <c r="AD2958" i="1"/>
  <c r="T2958" i="1"/>
  <c r="S2958" i="1"/>
  <c r="R2958" i="1"/>
  <c r="Q2958" i="1"/>
  <c r="E2958" i="1"/>
  <c r="AL2957" i="1"/>
  <c r="AK2957" i="1"/>
  <c r="AD2957" i="1"/>
  <c r="T2957" i="1"/>
  <c r="U2957" i="1" s="1"/>
  <c r="S2957" i="1"/>
  <c r="R2957" i="1"/>
  <c r="Q2957" i="1"/>
  <c r="E2957" i="1"/>
  <c r="AL2956" i="1"/>
  <c r="AK2956" i="1"/>
  <c r="AD2956" i="1"/>
  <c r="T2956" i="1"/>
  <c r="S2956" i="1"/>
  <c r="R2956" i="1"/>
  <c r="Q2956" i="1"/>
  <c r="E2956" i="1"/>
  <c r="AL2955" i="1"/>
  <c r="AK2955" i="1"/>
  <c r="AD2955" i="1"/>
  <c r="T2955" i="1"/>
  <c r="S2955" i="1"/>
  <c r="R2955" i="1"/>
  <c r="Q2955" i="1"/>
  <c r="E2955" i="1"/>
  <c r="AL2954" i="1"/>
  <c r="AK2954" i="1"/>
  <c r="AD2954" i="1"/>
  <c r="T2954" i="1"/>
  <c r="S2954" i="1"/>
  <c r="R2954" i="1"/>
  <c r="Q2954" i="1"/>
  <c r="E2954" i="1"/>
  <c r="AL2953" i="1"/>
  <c r="AK2953" i="1"/>
  <c r="AD2953" i="1"/>
  <c r="T2953" i="1"/>
  <c r="S2953" i="1"/>
  <c r="R2953" i="1"/>
  <c r="Q2953" i="1"/>
  <c r="E2953" i="1"/>
  <c r="AL2952" i="1"/>
  <c r="AK2952" i="1"/>
  <c r="AD2952" i="1"/>
  <c r="T2952" i="1"/>
  <c r="S2952" i="1"/>
  <c r="R2952" i="1"/>
  <c r="Q2952" i="1"/>
  <c r="E2952" i="1"/>
  <c r="AL2951" i="1"/>
  <c r="AK2951" i="1"/>
  <c r="AD2951" i="1"/>
  <c r="T2951" i="1"/>
  <c r="S2951" i="1"/>
  <c r="R2951" i="1"/>
  <c r="Q2951" i="1"/>
  <c r="E2951" i="1"/>
  <c r="AL2950" i="1"/>
  <c r="AK2950" i="1"/>
  <c r="AD2950" i="1"/>
  <c r="T2950" i="1"/>
  <c r="S2950" i="1"/>
  <c r="R2950" i="1"/>
  <c r="Q2950" i="1"/>
  <c r="E2950" i="1"/>
  <c r="AL2949" i="1"/>
  <c r="AK2949" i="1"/>
  <c r="AD2949" i="1"/>
  <c r="T2949" i="1"/>
  <c r="S2949" i="1"/>
  <c r="R2949" i="1"/>
  <c r="Q2949" i="1"/>
  <c r="E2949" i="1"/>
  <c r="AL2948" i="1"/>
  <c r="AK2948" i="1"/>
  <c r="AD2948" i="1"/>
  <c r="T2948" i="1"/>
  <c r="S2948" i="1"/>
  <c r="R2948" i="1"/>
  <c r="Q2948" i="1"/>
  <c r="E2948" i="1"/>
  <c r="AL2947" i="1"/>
  <c r="AK2947" i="1"/>
  <c r="AD2947" i="1"/>
  <c r="T2947" i="1"/>
  <c r="S2947" i="1"/>
  <c r="R2947" i="1"/>
  <c r="Q2947" i="1"/>
  <c r="E2947" i="1"/>
  <c r="AL2946" i="1"/>
  <c r="AK2946" i="1"/>
  <c r="AD2946" i="1"/>
  <c r="T2946" i="1"/>
  <c r="S2946" i="1"/>
  <c r="R2946" i="1"/>
  <c r="Q2946" i="1"/>
  <c r="E2946" i="1"/>
  <c r="AL2945" i="1"/>
  <c r="AK2945" i="1"/>
  <c r="AD2945" i="1"/>
  <c r="T2945" i="1"/>
  <c r="S2945" i="1"/>
  <c r="R2945" i="1"/>
  <c r="Q2945" i="1"/>
  <c r="E2945" i="1"/>
  <c r="AL2944" i="1"/>
  <c r="AK2944" i="1"/>
  <c r="AD2944" i="1"/>
  <c r="T2944" i="1"/>
  <c r="S2944" i="1"/>
  <c r="R2944" i="1"/>
  <c r="Q2944" i="1"/>
  <c r="E2944" i="1"/>
  <c r="AL2943" i="1"/>
  <c r="AK2943" i="1"/>
  <c r="AD2943" i="1"/>
  <c r="T2943" i="1"/>
  <c r="S2943" i="1"/>
  <c r="R2943" i="1"/>
  <c r="Q2943" i="1"/>
  <c r="E2943" i="1"/>
  <c r="AL2942" i="1"/>
  <c r="AK2942" i="1"/>
  <c r="AD2942" i="1"/>
  <c r="T2942" i="1"/>
  <c r="S2942" i="1"/>
  <c r="R2942" i="1"/>
  <c r="Q2942" i="1"/>
  <c r="E2942" i="1"/>
  <c r="AL2941" i="1"/>
  <c r="AK2941" i="1"/>
  <c r="AD2941" i="1"/>
  <c r="T2941" i="1"/>
  <c r="S2941" i="1"/>
  <c r="R2941" i="1"/>
  <c r="Q2941" i="1"/>
  <c r="E2941" i="1"/>
  <c r="AL2940" i="1"/>
  <c r="AK2940" i="1"/>
  <c r="AD2940" i="1"/>
  <c r="T2940" i="1"/>
  <c r="S2940" i="1"/>
  <c r="R2940" i="1"/>
  <c r="Q2940" i="1"/>
  <c r="E2940" i="1"/>
  <c r="AL2939" i="1"/>
  <c r="AK2939" i="1"/>
  <c r="AD2939" i="1"/>
  <c r="T2939" i="1"/>
  <c r="S2939" i="1"/>
  <c r="R2939" i="1"/>
  <c r="Q2939" i="1"/>
  <c r="E2939" i="1"/>
  <c r="AL2938" i="1"/>
  <c r="AK2938" i="1"/>
  <c r="AD2938" i="1"/>
  <c r="T2938" i="1"/>
  <c r="S2938" i="1"/>
  <c r="R2938" i="1"/>
  <c r="Q2938" i="1"/>
  <c r="E2938" i="1"/>
  <c r="AL2937" i="1"/>
  <c r="AK2937" i="1"/>
  <c r="AD2937" i="1"/>
  <c r="T2937" i="1"/>
  <c r="Y2948" i="1" s="1"/>
  <c r="S2937" i="1"/>
  <c r="R2937" i="1"/>
  <c r="Q2937" i="1"/>
  <c r="E2937" i="1"/>
  <c r="AL2936" i="1"/>
  <c r="AK2936" i="1"/>
  <c r="AD2936" i="1"/>
  <c r="T2936" i="1"/>
  <c r="S2936" i="1"/>
  <c r="R2936" i="1"/>
  <c r="Q2936" i="1"/>
  <c r="E2936" i="1"/>
  <c r="AL2935" i="1"/>
  <c r="AK2935" i="1"/>
  <c r="AD2935" i="1"/>
  <c r="T2935" i="1"/>
  <c r="S2935" i="1"/>
  <c r="R2935" i="1"/>
  <c r="Q2935" i="1"/>
  <c r="E2935" i="1"/>
  <c r="AL2934" i="1"/>
  <c r="AK2934" i="1"/>
  <c r="AD2934" i="1"/>
  <c r="T2934" i="1"/>
  <c r="S2934" i="1"/>
  <c r="R2934" i="1"/>
  <c r="Q2934" i="1"/>
  <c r="E2934" i="1"/>
  <c r="AL2933" i="1"/>
  <c r="AK2933" i="1"/>
  <c r="AD2933" i="1"/>
  <c r="T2933" i="1"/>
  <c r="S2933" i="1"/>
  <c r="R2933" i="1"/>
  <c r="U2933" i="1" s="1"/>
  <c r="Q2933" i="1"/>
  <c r="E2933" i="1"/>
  <c r="AL2932" i="1"/>
  <c r="AK2932" i="1"/>
  <c r="AD2932" i="1"/>
  <c r="T2932" i="1"/>
  <c r="S2932" i="1"/>
  <c r="R2932" i="1"/>
  <c r="Q2932" i="1"/>
  <c r="E2932" i="1"/>
  <c r="AL2931" i="1"/>
  <c r="AK2931" i="1"/>
  <c r="AD2931" i="1"/>
  <c r="T2931" i="1"/>
  <c r="S2931" i="1"/>
  <c r="R2931" i="1"/>
  <c r="Q2931" i="1"/>
  <c r="E2931" i="1"/>
  <c r="AL2930" i="1"/>
  <c r="AK2930" i="1"/>
  <c r="AD2930" i="1"/>
  <c r="T2930" i="1"/>
  <c r="S2930" i="1"/>
  <c r="R2930" i="1"/>
  <c r="W2941" i="1" s="1"/>
  <c r="Q2930" i="1"/>
  <c r="E2930" i="1"/>
  <c r="AL2929" i="1"/>
  <c r="AK2929" i="1"/>
  <c r="AD2929" i="1"/>
  <c r="T2929" i="1"/>
  <c r="S2929" i="1"/>
  <c r="R2929" i="1"/>
  <c r="Q2929" i="1"/>
  <c r="E2929" i="1"/>
  <c r="AL2928" i="1"/>
  <c r="AK2928" i="1"/>
  <c r="AD2928" i="1"/>
  <c r="T2928" i="1"/>
  <c r="S2928" i="1"/>
  <c r="R2928" i="1"/>
  <c r="Q2928" i="1"/>
  <c r="E2928" i="1"/>
  <c r="AL2927" i="1"/>
  <c r="AK2927" i="1"/>
  <c r="AD2927" i="1"/>
  <c r="T2927" i="1"/>
  <c r="S2927" i="1"/>
  <c r="R2927" i="1"/>
  <c r="Q2927" i="1"/>
  <c r="E2927" i="1"/>
  <c r="AL2926" i="1"/>
  <c r="AK2926" i="1"/>
  <c r="AD2926" i="1"/>
  <c r="T2926" i="1"/>
  <c r="S2926" i="1"/>
  <c r="R2926" i="1"/>
  <c r="Q2926" i="1"/>
  <c r="E2926" i="1"/>
  <c r="AL2925" i="1"/>
  <c r="AK2925" i="1"/>
  <c r="AD2925" i="1"/>
  <c r="T2925" i="1"/>
  <c r="S2925" i="1"/>
  <c r="R2925" i="1"/>
  <c r="Q2925" i="1"/>
  <c r="E2925" i="1"/>
  <c r="AL2924" i="1"/>
  <c r="AK2924" i="1"/>
  <c r="AD2924" i="1"/>
  <c r="T2924" i="1"/>
  <c r="S2924" i="1"/>
  <c r="R2924" i="1"/>
  <c r="Q2924" i="1"/>
  <c r="E2924" i="1"/>
  <c r="AL2923" i="1"/>
  <c r="AK2923" i="1"/>
  <c r="AD2923" i="1"/>
  <c r="T2923" i="1"/>
  <c r="S2923" i="1"/>
  <c r="R2923" i="1"/>
  <c r="Q2923" i="1"/>
  <c r="E2923" i="1"/>
  <c r="AL2922" i="1"/>
  <c r="AK2922" i="1"/>
  <c r="AD2922" i="1"/>
  <c r="T2922" i="1"/>
  <c r="S2922" i="1"/>
  <c r="R2922" i="1"/>
  <c r="Q2922" i="1"/>
  <c r="E2922" i="1"/>
  <c r="AL2921" i="1"/>
  <c r="AK2921" i="1"/>
  <c r="AD2921" i="1"/>
  <c r="T2921" i="1"/>
  <c r="S2921" i="1"/>
  <c r="R2921" i="1"/>
  <c r="Q2921" i="1"/>
  <c r="E2921" i="1"/>
  <c r="AL2920" i="1"/>
  <c r="AK2920" i="1"/>
  <c r="AD2920" i="1"/>
  <c r="T2920" i="1"/>
  <c r="S2920" i="1"/>
  <c r="R2920" i="1"/>
  <c r="W2931" i="1" s="1"/>
  <c r="Q2920" i="1"/>
  <c r="E2920" i="1"/>
  <c r="AL2919" i="1"/>
  <c r="AK2919" i="1"/>
  <c r="AD2919" i="1"/>
  <c r="T2919" i="1"/>
  <c r="S2919" i="1"/>
  <c r="R2919" i="1"/>
  <c r="Q2919" i="1"/>
  <c r="E2919" i="1"/>
  <c r="AL2918" i="1"/>
  <c r="AK2918" i="1"/>
  <c r="AD2918" i="1"/>
  <c r="T2918" i="1"/>
  <c r="S2918" i="1"/>
  <c r="R2918" i="1"/>
  <c r="Q2918" i="1"/>
  <c r="E2918" i="1"/>
  <c r="AL2917" i="1"/>
  <c r="AK2917" i="1"/>
  <c r="AD2917" i="1"/>
  <c r="T2917" i="1"/>
  <c r="S2917" i="1"/>
  <c r="R2917" i="1"/>
  <c r="Q2917" i="1"/>
  <c r="E2917" i="1"/>
  <c r="AL2916" i="1"/>
  <c r="AK2916" i="1"/>
  <c r="AD2916" i="1"/>
  <c r="T2916" i="1"/>
  <c r="S2916" i="1"/>
  <c r="R2916" i="1"/>
  <c r="Q2916" i="1"/>
  <c r="E2916" i="1"/>
  <c r="AL2915" i="1"/>
  <c r="AK2915" i="1"/>
  <c r="AD2915" i="1"/>
  <c r="T2915" i="1"/>
  <c r="S2915" i="1"/>
  <c r="R2915" i="1"/>
  <c r="W2926" i="1" s="1"/>
  <c r="Q2915" i="1"/>
  <c r="E2915" i="1"/>
  <c r="AL2914" i="1"/>
  <c r="AK2914" i="1"/>
  <c r="AD2914" i="1"/>
  <c r="T2914" i="1"/>
  <c r="S2914" i="1"/>
  <c r="R2914" i="1"/>
  <c r="Q2914" i="1"/>
  <c r="E2914" i="1"/>
  <c r="AL2913" i="1"/>
  <c r="AK2913" i="1"/>
  <c r="AD2913" i="1"/>
  <c r="T2913" i="1"/>
  <c r="S2913" i="1"/>
  <c r="R2913" i="1"/>
  <c r="Q2913" i="1"/>
  <c r="E2913" i="1"/>
  <c r="AL2912" i="1"/>
  <c r="AK2912" i="1"/>
  <c r="AD2912" i="1"/>
  <c r="T2912" i="1"/>
  <c r="S2912" i="1"/>
  <c r="R2912" i="1"/>
  <c r="Q2912" i="1"/>
  <c r="E2912" i="1"/>
  <c r="AL2911" i="1"/>
  <c r="AK2911" i="1"/>
  <c r="AD2911" i="1"/>
  <c r="T2911" i="1"/>
  <c r="S2911" i="1"/>
  <c r="R2911" i="1"/>
  <c r="Q2911" i="1"/>
  <c r="E2911" i="1"/>
  <c r="AL2910" i="1"/>
  <c r="AK2910" i="1"/>
  <c r="AD2910" i="1"/>
  <c r="T2910" i="1"/>
  <c r="S2910" i="1"/>
  <c r="R2910" i="1"/>
  <c r="W2921" i="1" s="1"/>
  <c r="Q2910" i="1"/>
  <c r="E2910" i="1"/>
  <c r="AL2909" i="1"/>
  <c r="AK2909" i="1"/>
  <c r="AD2909" i="1"/>
  <c r="T2909" i="1"/>
  <c r="S2909" i="1"/>
  <c r="R2909" i="1"/>
  <c r="Q2909" i="1"/>
  <c r="E2909" i="1"/>
  <c r="AL2908" i="1"/>
  <c r="AK2908" i="1"/>
  <c r="AD2908" i="1"/>
  <c r="T2908" i="1"/>
  <c r="S2908" i="1"/>
  <c r="R2908" i="1"/>
  <c r="Q2908" i="1"/>
  <c r="E2908" i="1"/>
  <c r="AL2907" i="1"/>
  <c r="AK2907" i="1"/>
  <c r="AD2907" i="1"/>
  <c r="T2907" i="1"/>
  <c r="S2907" i="1"/>
  <c r="R2907" i="1"/>
  <c r="Q2907" i="1"/>
  <c r="E2907" i="1"/>
  <c r="AL2906" i="1"/>
  <c r="AK2906" i="1"/>
  <c r="AD2906" i="1"/>
  <c r="T2906" i="1"/>
  <c r="S2906" i="1"/>
  <c r="R2906" i="1"/>
  <c r="Q2906" i="1"/>
  <c r="E2906" i="1"/>
  <c r="AL2905" i="1"/>
  <c r="AK2905" i="1"/>
  <c r="AD2905" i="1"/>
  <c r="T2905" i="1"/>
  <c r="S2905" i="1"/>
  <c r="R2905" i="1"/>
  <c r="Q2905" i="1"/>
  <c r="E2905" i="1"/>
  <c r="AL2904" i="1"/>
  <c r="AK2904" i="1"/>
  <c r="AD2904" i="1"/>
  <c r="T2904" i="1"/>
  <c r="S2904" i="1"/>
  <c r="R2904" i="1"/>
  <c r="Q2904" i="1"/>
  <c r="E2904" i="1"/>
  <c r="AL2903" i="1"/>
  <c r="AK2903" i="1"/>
  <c r="AD2903" i="1"/>
  <c r="T2903" i="1"/>
  <c r="S2903" i="1"/>
  <c r="R2903" i="1"/>
  <c r="Q2903" i="1"/>
  <c r="E2903" i="1"/>
  <c r="AL2902" i="1"/>
  <c r="AK2902" i="1"/>
  <c r="AD2902" i="1"/>
  <c r="T2902" i="1"/>
  <c r="S2902" i="1"/>
  <c r="R2902" i="1"/>
  <c r="Q2902" i="1"/>
  <c r="E2902" i="1"/>
  <c r="AL2901" i="1"/>
  <c r="AK2901" i="1"/>
  <c r="AD2901" i="1"/>
  <c r="T2901" i="1"/>
  <c r="S2901" i="1"/>
  <c r="R2901" i="1"/>
  <c r="Q2901" i="1"/>
  <c r="E2901" i="1"/>
  <c r="AL2900" i="1"/>
  <c r="AK2900" i="1"/>
  <c r="AD2900" i="1"/>
  <c r="T2900" i="1"/>
  <c r="S2900" i="1"/>
  <c r="R2900" i="1"/>
  <c r="W2911" i="1" s="1"/>
  <c r="Q2900" i="1"/>
  <c r="E2900" i="1"/>
  <c r="AL2899" i="1"/>
  <c r="AK2899" i="1"/>
  <c r="AD2899" i="1"/>
  <c r="T2899" i="1"/>
  <c r="S2899" i="1"/>
  <c r="R2899" i="1"/>
  <c r="Q2899" i="1"/>
  <c r="E2899" i="1"/>
  <c r="AL2898" i="1"/>
  <c r="AK2898" i="1"/>
  <c r="AD2898" i="1"/>
  <c r="T2898" i="1"/>
  <c r="S2898" i="1"/>
  <c r="R2898" i="1"/>
  <c r="Q2898" i="1"/>
  <c r="E2898" i="1"/>
  <c r="AL2897" i="1"/>
  <c r="AK2897" i="1"/>
  <c r="AD2897" i="1"/>
  <c r="T2897" i="1"/>
  <c r="S2897" i="1"/>
  <c r="R2897" i="1"/>
  <c r="Q2897" i="1"/>
  <c r="E2897" i="1"/>
  <c r="AL2896" i="1"/>
  <c r="AK2896" i="1"/>
  <c r="AD2896" i="1"/>
  <c r="T2896" i="1"/>
  <c r="S2896" i="1"/>
  <c r="R2896" i="1"/>
  <c r="Q2896" i="1"/>
  <c r="E2896" i="1"/>
  <c r="AL2895" i="1"/>
  <c r="AK2895" i="1"/>
  <c r="AD2895" i="1"/>
  <c r="T2895" i="1"/>
  <c r="S2895" i="1"/>
  <c r="R2895" i="1"/>
  <c r="W2906" i="1" s="1"/>
  <c r="Q2895" i="1"/>
  <c r="E2895" i="1"/>
  <c r="AL2894" i="1"/>
  <c r="AK2894" i="1"/>
  <c r="AD2894" i="1"/>
  <c r="T2894" i="1"/>
  <c r="S2894" i="1"/>
  <c r="R2894" i="1"/>
  <c r="Q2894" i="1"/>
  <c r="E2894" i="1"/>
  <c r="AL2893" i="1"/>
  <c r="AK2893" i="1"/>
  <c r="AD2893" i="1"/>
  <c r="T2893" i="1"/>
  <c r="S2893" i="1"/>
  <c r="R2893" i="1"/>
  <c r="Q2893" i="1"/>
  <c r="E2893" i="1"/>
  <c r="AL2892" i="1"/>
  <c r="AK2892" i="1"/>
  <c r="AD2892" i="1"/>
  <c r="T2892" i="1"/>
  <c r="S2892" i="1"/>
  <c r="R2892" i="1"/>
  <c r="Q2892" i="1"/>
  <c r="E2892" i="1"/>
  <c r="AL2891" i="1"/>
  <c r="AK2891" i="1"/>
  <c r="AD2891" i="1"/>
  <c r="T2891" i="1"/>
  <c r="S2891" i="1"/>
  <c r="R2891" i="1"/>
  <c r="Q2891" i="1"/>
  <c r="E2891" i="1"/>
  <c r="AL2890" i="1"/>
  <c r="AK2890" i="1"/>
  <c r="AD2890" i="1"/>
  <c r="T2890" i="1"/>
  <c r="S2890" i="1"/>
  <c r="R2890" i="1"/>
  <c r="W2901" i="1" s="1"/>
  <c r="Q2890" i="1"/>
  <c r="E2890" i="1"/>
  <c r="AL2889" i="1"/>
  <c r="AK2889" i="1"/>
  <c r="AD2889" i="1"/>
  <c r="T2889" i="1"/>
  <c r="S2889" i="1"/>
  <c r="R2889" i="1"/>
  <c r="Q2889" i="1"/>
  <c r="E2889" i="1"/>
  <c r="AL2888" i="1"/>
  <c r="AK2888" i="1"/>
  <c r="AD2888" i="1"/>
  <c r="T2888" i="1"/>
  <c r="S2888" i="1"/>
  <c r="R2888" i="1"/>
  <c r="Q2888" i="1"/>
  <c r="E2888" i="1"/>
  <c r="AL2887" i="1"/>
  <c r="AK2887" i="1"/>
  <c r="AD2887" i="1"/>
  <c r="T2887" i="1"/>
  <c r="S2887" i="1"/>
  <c r="R2887" i="1"/>
  <c r="Q2887" i="1"/>
  <c r="E2887" i="1"/>
  <c r="AL2886" i="1"/>
  <c r="AK2886" i="1"/>
  <c r="AD2886" i="1"/>
  <c r="T2886" i="1"/>
  <c r="S2886" i="1"/>
  <c r="R2886" i="1"/>
  <c r="Q2886" i="1"/>
  <c r="E2886" i="1"/>
  <c r="AL2885" i="1"/>
  <c r="AK2885" i="1"/>
  <c r="AD2885" i="1"/>
  <c r="T2885" i="1"/>
  <c r="S2885" i="1"/>
  <c r="R2885" i="1"/>
  <c r="Q2885" i="1"/>
  <c r="E2885" i="1"/>
  <c r="AL2884" i="1"/>
  <c r="AK2884" i="1"/>
  <c r="AD2884" i="1"/>
  <c r="T2884" i="1"/>
  <c r="S2884" i="1"/>
  <c r="R2884" i="1"/>
  <c r="Q2884" i="1"/>
  <c r="E2884" i="1"/>
  <c r="AL2883" i="1"/>
  <c r="AK2883" i="1"/>
  <c r="AD2883" i="1"/>
  <c r="T2883" i="1"/>
  <c r="S2883" i="1"/>
  <c r="R2883" i="1"/>
  <c r="Q2883" i="1"/>
  <c r="E2883" i="1"/>
  <c r="AL2882" i="1"/>
  <c r="AK2882" i="1"/>
  <c r="AD2882" i="1"/>
  <c r="T2882" i="1"/>
  <c r="S2882" i="1"/>
  <c r="R2882" i="1"/>
  <c r="Q2882" i="1"/>
  <c r="E2882" i="1"/>
  <c r="AL2881" i="1"/>
  <c r="AK2881" i="1"/>
  <c r="AD2881" i="1"/>
  <c r="T2881" i="1"/>
  <c r="S2881" i="1"/>
  <c r="R2881" i="1"/>
  <c r="U2881" i="1" s="1"/>
  <c r="Q2881" i="1"/>
  <c r="E2881" i="1"/>
  <c r="AL2880" i="1"/>
  <c r="AK2880" i="1"/>
  <c r="AD2880" i="1"/>
  <c r="T2880" i="1"/>
  <c r="S2880" i="1"/>
  <c r="R2880" i="1"/>
  <c r="W2891" i="1" s="1"/>
  <c r="Q2880" i="1"/>
  <c r="E2880" i="1"/>
  <c r="AL2879" i="1"/>
  <c r="AK2879" i="1"/>
  <c r="AD2879" i="1"/>
  <c r="T2879" i="1"/>
  <c r="S2879" i="1"/>
  <c r="R2879" i="1"/>
  <c r="Q2879" i="1"/>
  <c r="E2879" i="1"/>
  <c r="AL2878" i="1"/>
  <c r="AK2878" i="1"/>
  <c r="AD2878" i="1"/>
  <c r="T2878" i="1"/>
  <c r="S2878" i="1"/>
  <c r="R2878" i="1"/>
  <c r="Q2878" i="1"/>
  <c r="E2878" i="1"/>
  <c r="AL2877" i="1"/>
  <c r="AK2877" i="1"/>
  <c r="AD2877" i="1"/>
  <c r="T2877" i="1"/>
  <c r="S2877" i="1"/>
  <c r="R2877" i="1"/>
  <c r="Q2877" i="1"/>
  <c r="E2877" i="1"/>
  <c r="AL2876" i="1"/>
  <c r="AK2876" i="1"/>
  <c r="AD2876" i="1"/>
  <c r="T2876" i="1"/>
  <c r="S2876" i="1"/>
  <c r="R2876" i="1"/>
  <c r="Q2876" i="1"/>
  <c r="E2876" i="1"/>
  <c r="AL2875" i="1"/>
  <c r="AK2875" i="1"/>
  <c r="AD2875" i="1"/>
  <c r="T2875" i="1"/>
  <c r="S2875" i="1"/>
  <c r="R2875" i="1"/>
  <c r="W2886" i="1" s="1"/>
  <c r="Q2875" i="1"/>
  <c r="E2875" i="1"/>
  <c r="AL2874" i="1"/>
  <c r="AK2874" i="1"/>
  <c r="AD2874" i="1"/>
  <c r="T2874" i="1"/>
  <c r="S2874" i="1"/>
  <c r="R2874" i="1"/>
  <c r="Q2874" i="1"/>
  <c r="E2874" i="1"/>
  <c r="AL2873" i="1"/>
  <c r="AK2873" i="1"/>
  <c r="AD2873" i="1"/>
  <c r="T2873" i="1"/>
  <c r="S2873" i="1"/>
  <c r="R2873" i="1"/>
  <c r="Q2873" i="1"/>
  <c r="E2873" i="1"/>
  <c r="AL2872" i="1"/>
  <c r="AK2872" i="1"/>
  <c r="AD2872" i="1"/>
  <c r="T2872" i="1"/>
  <c r="S2872" i="1"/>
  <c r="R2872" i="1"/>
  <c r="Q2872" i="1"/>
  <c r="E2872" i="1"/>
  <c r="AL2871" i="1"/>
  <c r="AK2871" i="1"/>
  <c r="AD2871" i="1"/>
  <c r="T2871" i="1"/>
  <c r="S2871" i="1"/>
  <c r="R2871" i="1"/>
  <c r="Q2871" i="1"/>
  <c r="E2871" i="1"/>
  <c r="AL2870" i="1"/>
  <c r="AK2870" i="1"/>
  <c r="AD2870" i="1"/>
  <c r="T2870" i="1"/>
  <c r="S2870" i="1"/>
  <c r="R2870" i="1"/>
  <c r="W2881" i="1" s="1"/>
  <c r="Q2870" i="1"/>
  <c r="E2870" i="1"/>
  <c r="AL2869" i="1"/>
  <c r="AK2869" i="1"/>
  <c r="AD2869" i="1"/>
  <c r="T2869" i="1"/>
  <c r="S2869" i="1"/>
  <c r="R2869" i="1"/>
  <c r="Q2869" i="1"/>
  <c r="E2869" i="1"/>
  <c r="AL2868" i="1"/>
  <c r="AK2868" i="1"/>
  <c r="AD2868" i="1"/>
  <c r="T2868" i="1"/>
  <c r="S2868" i="1"/>
  <c r="R2868" i="1"/>
  <c r="Q2868" i="1"/>
  <c r="E2868" i="1"/>
  <c r="AL2867" i="1"/>
  <c r="AK2867" i="1"/>
  <c r="AD2867" i="1"/>
  <c r="T2867" i="1"/>
  <c r="S2867" i="1"/>
  <c r="R2867" i="1"/>
  <c r="Q2867" i="1"/>
  <c r="E2867" i="1"/>
  <c r="AL2866" i="1"/>
  <c r="AK2866" i="1"/>
  <c r="AD2866" i="1"/>
  <c r="T2866" i="1"/>
  <c r="S2866" i="1"/>
  <c r="R2866" i="1"/>
  <c r="Q2866" i="1"/>
  <c r="E2866" i="1"/>
  <c r="AL2865" i="1"/>
  <c r="AK2865" i="1"/>
  <c r="AD2865" i="1"/>
  <c r="T2865" i="1"/>
  <c r="S2865" i="1"/>
  <c r="R2865" i="1"/>
  <c r="Q2865" i="1"/>
  <c r="E2865" i="1"/>
  <c r="AL2864" i="1"/>
  <c r="AK2864" i="1"/>
  <c r="AD2864" i="1"/>
  <c r="T2864" i="1"/>
  <c r="S2864" i="1"/>
  <c r="R2864" i="1"/>
  <c r="Q2864" i="1"/>
  <c r="E2864" i="1"/>
  <c r="AL2863" i="1"/>
  <c r="AK2863" i="1"/>
  <c r="AD2863" i="1"/>
  <c r="T2863" i="1"/>
  <c r="S2863" i="1"/>
  <c r="R2863" i="1"/>
  <c r="Q2863" i="1"/>
  <c r="E2863" i="1"/>
  <c r="AL2862" i="1"/>
  <c r="AK2862" i="1"/>
  <c r="AD2862" i="1"/>
  <c r="T2862" i="1"/>
  <c r="S2862" i="1"/>
  <c r="R2862" i="1"/>
  <c r="Q2862" i="1"/>
  <c r="E2862" i="1"/>
  <c r="AL2861" i="1"/>
  <c r="AK2861" i="1"/>
  <c r="AD2861" i="1"/>
  <c r="T2861" i="1"/>
  <c r="S2861" i="1"/>
  <c r="R2861" i="1"/>
  <c r="Q2861" i="1"/>
  <c r="E2861" i="1"/>
  <c r="AL2860" i="1"/>
  <c r="AK2860" i="1"/>
  <c r="AD2860" i="1"/>
  <c r="T2860" i="1"/>
  <c r="S2860" i="1"/>
  <c r="R2860" i="1"/>
  <c r="Q2860" i="1"/>
  <c r="E2860" i="1"/>
  <c r="AL2859" i="1"/>
  <c r="AK2859" i="1"/>
  <c r="AD2859" i="1"/>
  <c r="T2859" i="1"/>
  <c r="S2859" i="1"/>
  <c r="R2859" i="1"/>
  <c r="Q2859" i="1"/>
  <c r="E2859" i="1"/>
  <c r="AL2858" i="1"/>
  <c r="AK2858" i="1"/>
  <c r="AD2858" i="1"/>
  <c r="T2858" i="1"/>
  <c r="S2858" i="1"/>
  <c r="R2858" i="1"/>
  <c r="Q2858" i="1"/>
  <c r="E2858" i="1"/>
  <c r="AL2857" i="1"/>
  <c r="AK2857" i="1"/>
  <c r="AD2857" i="1"/>
  <c r="T2857" i="1"/>
  <c r="S2857" i="1"/>
  <c r="R2857" i="1"/>
  <c r="Q2857" i="1"/>
  <c r="E2857" i="1"/>
  <c r="AL2856" i="1"/>
  <c r="AK2856" i="1"/>
  <c r="AD2856" i="1"/>
  <c r="T2856" i="1"/>
  <c r="S2856" i="1"/>
  <c r="R2856" i="1"/>
  <c r="U2856" i="1" s="1"/>
  <c r="Q2856" i="1"/>
  <c r="E2856" i="1"/>
  <c r="AL2855" i="1"/>
  <c r="AK2855" i="1"/>
  <c r="AD2855" i="1"/>
  <c r="T2855" i="1"/>
  <c r="S2855" i="1"/>
  <c r="R2855" i="1"/>
  <c r="W2866" i="1" s="1"/>
  <c r="Q2855" i="1"/>
  <c r="E2855" i="1"/>
  <c r="AL2854" i="1"/>
  <c r="AK2854" i="1"/>
  <c r="AD2854" i="1"/>
  <c r="T2854" i="1"/>
  <c r="S2854" i="1"/>
  <c r="R2854" i="1"/>
  <c r="Q2854" i="1"/>
  <c r="E2854" i="1"/>
  <c r="AL2853" i="1"/>
  <c r="AK2853" i="1"/>
  <c r="AD2853" i="1"/>
  <c r="T2853" i="1"/>
  <c r="S2853" i="1"/>
  <c r="R2853" i="1"/>
  <c r="Q2853" i="1"/>
  <c r="E2853" i="1"/>
  <c r="AL2852" i="1"/>
  <c r="AK2852" i="1"/>
  <c r="AD2852" i="1"/>
  <c r="T2852" i="1"/>
  <c r="S2852" i="1"/>
  <c r="R2852" i="1"/>
  <c r="Q2852" i="1"/>
  <c r="E2852" i="1"/>
  <c r="AL2851" i="1"/>
  <c r="AK2851" i="1"/>
  <c r="AD2851" i="1"/>
  <c r="T2851" i="1"/>
  <c r="S2851" i="1"/>
  <c r="R2851" i="1"/>
  <c r="Q2851" i="1"/>
  <c r="E2851" i="1"/>
  <c r="AL2850" i="1"/>
  <c r="AK2850" i="1"/>
  <c r="AD2850" i="1"/>
  <c r="T2850" i="1"/>
  <c r="S2850" i="1"/>
  <c r="R2850" i="1"/>
  <c r="W2861" i="1" s="1"/>
  <c r="Q2850" i="1"/>
  <c r="E2850" i="1"/>
  <c r="AL2849" i="1"/>
  <c r="AK2849" i="1"/>
  <c r="AD2849" i="1"/>
  <c r="T2849" i="1"/>
  <c r="S2849" i="1"/>
  <c r="R2849" i="1"/>
  <c r="Q2849" i="1"/>
  <c r="E2849" i="1"/>
  <c r="AL2848" i="1"/>
  <c r="AK2848" i="1"/>
  <c r="AD2848" i="1"/>
  <c r="T2848" i="1"/>
  <c r="S2848" i="1"/>
  <c r="R2848" i="1"/>
  <c r="Q2848" i="1"/>
  <c r="E2848" i="1"/>
  <c r="AL2847" i="1"/>
  <c r="AK2847" i="1"/>
  <c r="AD2847" i="1"/>
  <c r="T2847" i="1"/>
  <c r="S2847" i="1"/>
  <c r="R2847" i="1"/>
  <c r="Q2847" i="1"/>
  <c r="E2847" i="1"/>
  <c r="AL2846" i="1"/>
  <c r="AK2846" i="1"/>
  <c r="AD2846" i="1"/>
  <c r="T2846" i="1"/>
  <c r="S2846" i="1"/>
  <c r="R2846" i="1"/>
  <c r="Q2846" i="1"/>
  <c r="E2846" i="1"/>
  <c r="AL2845" i="1"/>
  <c r="AK2845" i="1"/>
  <c r="AD2845" i="1"/>
  <c r="T2845" i="1"/>
  <c r="S2845" i="1"/>
  <c r="R2845" i="1"/>
  <c r="W2856" i="1" s="1"/>
  <c r="Q2845" i="1"/>
  <c r="E2845" i="1"/>
  <c r="AL2844" i="1"/>
  <c r="AK2844" i="1"/>
  <c r="AD2844" i="1"/>
  <c r="T2844" i="1"/>
  <c r="S2844" i="1"/>
  <c r="R2844" i="1"/>
  <c r="Q2844" i="1"/>
  <c r="E2844" i="1"/>
  <c r="AL2843" i="1"/>
  <c r="AK2843" i="1"/>
  <c r="AD2843" i="1"/>
  <c r="T2843" i="1"/>
  <c r="S2843" i="1"/>
  <c r="R2843" i="1"/>
  <c r="Q2843" i="1"/>
  <c r="E2843" i="1"/>
  <c r="AL2842" i="1"/>
  <c r="AK2842" i="1"/>
  <c r="AD2842" i="1"/>
  <c r="T2842" i="1"/>
  <c r="S2842" i="1"/>
  <c r="R2842" i="1"/>
  <c r="Q2842" i="1"/>
  <c r="E2842" i="1"/>
  <c r="AL2841" i="1"/>
  <c r="AK2841" i="1"/>
  <c r="AD2841" i="1"/>
  <c r="T2841" i="1"/>
  <c r="S2841" i="1"/>
  <c r="R2841" i="1"/>
  <c r="Q2841" i="1"/>
  <c r="E2841" i="1"/>
  <c r="AL2840" i="1"/>
  <c r="AK2840" i="1"/>
  <c r="AD2840" i="1"/>
  <c r="T2840" i="1"/>
  <c r="S2840" i="1"/>
  <c r="R2840" i="1"/>
  <c r="Q2840" i="1"/>
  <c r="E2840" i="1"/>
  <c r="AL2839" i="1"/>
  <c r="AK2839" i="1"/>
  <c r="AD2839" i="1"/>
  <c r="T2839" i="1"/>
  <c r="S2839" i="1"/>
  <c r="R2839" i="1"/>
  <c r="Q2839" i="1"/>
  <c r="E2839" i="1"/>
  <c r="AL2838" i="1"/>
  <c r="AK2838" i="1"/>
  <c r="AD2838" i="1"/>
  <c r="T2838" i="1"/>
  <c r="S2838" i="1"/>
  <c r="R2838" i="1"/>
  <c r="Q2838" i="1"/>
  <c r="E2838" i="1"/>
  <c r="AL2837" i="1"/>
  <c r="AK2837" i="1"/>
  <c r="AD2837" i="1"/>
  <c r="T2837" i="1"/>
  <c r="S2837" i="1"/>
  <c r="R2837" i="1"/>
  <c r="Q2837" i="1"/>
  <c r="E2837" i="1"/>
  <c r="AL2836" i="1"/>
  <c r="AK2836" i="1"/>
  <c r="AD2836" i="1"/>
  <c r="T2836" i="1"/>
  <c r="S2836" i="1"/>
  <c r="R2836" i="1"/>
  <c r="U2836" i="1" s="1"/>
  <c r="Q2836" i="1"/>
  <c r="E2836" i="1"/>
  <c r="AL2835" i="1"/>
  <c r="AK2835" i="1"/>
  <c r="AD2835" i="1"/>
  <c r="T2835" i="1"/>
  <c r="S2835" i="1"/>
  <c r="R2835" i="1"/>
  <c r="W2846" i="1" s="1"/>
  <c r="Q2835" i="1"/>
  <c r="E2835" i="1"/>
  <c r="AL2834" i="1"/>
  <c r="AK2834" i="1"/>
  <c r="AD2834" i="1"/>
  <c r="T2834" i="1"/>
  <c r="S2834" i="1"/>
  <c r="R2834" i="1"/>
  <c r="Q2834" i="1"/>
  <c r="E2834" i="1"/>
  <c r="AL2833" i="1"/>
  <c r="AK2833" i="1"/>
  <c r="AD2833" i="1"/>
  <c r="T2833" i="1"/>
  <c r="S2833" i="1"/>
  <c r="R2833" i="1"/>
  <c r="Q2833" i="1"/>
  <c r="E2833" i="1"/>
  <c r="AL2832" i="1"/>
  <c r="AK2832" i="1"/>
  <c r="AD2832" i="1"/>
  <c r="T2832" i="1"/>
  <c r="S2832" i="1"/>
  <c r="R2832" i="1"/>
  <c r="Q2832" i="1"/>
  <c r="E2832" i="1"/>
  <c r="AL2831" i="1"/>
  <c r="AK2831" i="1"/>
  <c r="AD2831" i="1"/>
  <c r="T2831" i="1"/>
  <c r="S2831" i="1"/>
  <c r="R2831" i="1"/>
  <c r="Q2831" i="1"/>
  <c r="E2831" i="1"/>
  <c r="AL2830" i="1"/>
  <c r="AK2830" i="1"/>
  <c r="AD2830" i="1"/>
  <c r="T2830" i="1"/>
  <c r="S2830" i="1"/>
  <c r="R2830" i="1"/>
  <c r="W2841" i="1" s="1"/>
  <c r="Q2830" i="1"/>
  <c r="E2830" i="1"/>
  <c r="AL2829" i="1"/>
  <c r="AK2829" i="1"/>
  <c r="AD2829" i="1"/>
  <c r="T2829" i="1"/>
  <c r="S2829" i="1"/>
  <c r="R2829" i="1"/>
  <c r="Q2829" i="1"/>
  <c r="E2829" i="1"/>
  <c r="AL2828" i="1"/>
  <c r="AK2828" i="1"/>
  <c r="AD2828" i="1"/>
  <c r="T2828" i="1"/>
  <c r="S2828" i="1"/>
  <c r="R2828" i="1"/>
  <c r="Q2828" i="1"/>
  <c r="E2828" i="1"/>
  <c r="AL2827" i="1"/>
  <c r="AK2827" i="1"/>
  <c r="AD2827" i="1"/>
  <c r="T2827" i="1"/>
  <c r="S2827" i="1"/>
  <c r="R2827" i="1"/>
  <c r="Q2827" i="1"/>
  <c r="E2827" i="1"/>
  <c r="AL2826" i="1"/>
  <c r="AK2826" i="1"/>
  <c r="AD2826" i="1"/>
  <c r="T2826" i="1"/>
  <c r="S2826" i="1"/>
  <c r="R2826" i="1"/>
  <c r="Q2826" i="1"/>
  <c r="E2826" i="1"/>
  <c r="AL2825" i="1"/>
  <c r="AK2825" i="1"/>
  <c r="AD2825" i="1"/>
  <c r="T2825" i="1"/>
  <c r="S2825" i="1"/>
  <c r="R2825" i="1"/>
  <c r="Q2825" i="1"/>
  <c r="E2825" i="1"/>
  <c r="AL2824" i="1"/>
  <c r="AK2824" i="1"/>
  <c r="AD2824" i="1"/>
  <c r="T2824" i="1"/>
  <c r="S2824" i="1"/>
  <c r="R2824" i="1"/>
  <c r="Q2824" i="1"/>
  <c r="E2824" i="1"/>
  <c r="AL2823" i="1"/>
  <c r="AK2823" i="1"/>
  <c r="AD2823" i="1"/>
  <c r="T2823" i="1"/>
  <c r="S2823" i="1"/>
  <c r="R2823" i="1"/>
  <c r="Q2823" i="1"/>
  <c r="E2823" i="1"/>
  <c r="AL2822" i="1"/>
  <c r="AK2822" i="1"/>
  <c r="AD2822" i="1"/>
  <c r="T2822" i="1"/>
  <c r="Y2833" i="1" s="1"/>
  <c r="S2822" i="1"/>
  <c r="R2822" i="1"/>
  <c r="Q2822" i="1"/>
  <c r="E2822" i="1"/>
  <c r="AL2821" i="1"/>
  <c r="AK2821" i="1"/>
  <c r="AD2821" i="1"/>
  <c r="T2821" i="1"/>
  <c r="S2821" i="1"/>
  <c r="R2821" i="1"/>
  <c r="Q2821" i="1"/>
  <c r="E2821" i="1"/>
  <c r="AL2820" i="1"/>
  <c r="AK2820" i="1"/>
  <c r="AD2820" i="1"/>
  <c r="T2820" i="1"/>
  <c r="S2820" i="1"/>
  <c r="R2820" i="1"/>
  <c r="Q2820" i="1"/>
  <c r="E2820" i="1"/>
  <c r="AL2819" i="1"/>
  <c r="AK2819" i="1"/>
  <c r="AD2819" i="1"/>
  <c r="T2819" i="1"/>
  <c r="S2819" i="1"/>
  <c r="R2819" i="1"/>
  <c r="Q2819" i="1"/>
  <c r="U2819" i="1" s="1"/>
  <c r="E2819" i="1"/>
  <c r="AL2818" i="1"/>
  <c r="AK2818" i="1"/>
  <c r="AD2818" i="1"/>
  <c r="T2818" i="1"/>
  <c r="S2818" i="1"/>
  <c r="R2818" i="1"/>
  <c r="Q2818" i="1"/>
  <c r="E2818" i="1"/>
  <c r="AL2817" i="1"/>
  <c r="AK2817" i="1"/>
  <c r="AD2817" i="1"/>
  <c r="T2817" i="1"/>
  <c r="Y2828" i="1" s="1"/>
  <c r="S2817" i="1"/>
  <c r="R2817" i="1"/>
  <c r="Q2817" i="1"/>
  <c r="E2817" i="1"/>
  <c r="AL2816" i="1"/>
  <c r="AK2816" i="1"/>
  <c r="AD2816" i="1"/>
  <c r="T2816" i="1"/>
  <c r="S2816" i="1"/>
  <c r="R2816" i="1"/>
  <c r="Q2816" i="1"/>
  <c r="E2816" i="1"/>
  <c r="AL2815" i="1"/>
  <c r="AK2815" i="1"/>
  <c r="AD2815" i="1"/>
  <c r="T2815" i="1"/>
  <c r="S2815" i="1"/>
  <c r="R2815" i="1"/>
  <c r="Q2815" i="1"/>
  <c r="E2815" i="1"/>
  <c r="AL2814" i="1"/>
  <c r="AK2814" i="1"/>
  <c r="AD2814" i="1"/>
  <c r="T2814" i="1"/>
  <c r="S2814" i="1"/>
  <c r="R2814" i="1"/>
  <c r="Q2814" i="1"/>
  <c r="E2814" i="1"/>
  <c r="AL2813" i="1"/>
  <c r="AK2813" i="1"/>
  <c r="AD2813" i="1"/>
  <c r="T2813" i="1"/>
  <c r="S2813" i="1"/>
  <c r="R2813" i="1"/>
  <c r="U2813" i="1" s="1"/>
  <c r="Q2813" i="1"/>
  <c r="E2813" i="1"/>
  <c r="AL2812" i="1"/>
  <c r="AK2812" i="1"/>
  <c r="AD2812" i="1"/>
  <c r="T2812" i="1"/>
  <c r="S2812" i="1"/>
  <c r="R2812" i="1"/>
  <c r="Q2812" i="1"/>
  <c r="E2812" i="1"/>
  <c r="AL2811" i="1"/>
  <c r="AK2811" i="1"/>
  <c r="AD2811" i="1"/>
  <c r="T2811" i="1"/>
  <c r="S2811" i="1"/>
  <c r="R2811" i="1"/>
  <c r="Q2811" i="1"/>
  <c r="E2811" i="1"/>
  <c r="AL2810" i="1"/>
  <c r="AK2810" i="1"/>
  <c r="AD2810" i="1"/>
  <c r="T2810" i="1"/>
  <c r="S2810" i="1"/>
  <c r="R2810" i="1"/>
  <c r="Q2810" i="1"/>
  <c r="E2810" i="1"/>
  <c r="AL2809" i="1"/>
  <c r="AK2809" i="1"/>
  <c r="AD2809" i="1"/>
  <c r="T2809" i="1"/>
  <c r="S2809" i="1"/>
  <c r="R2809" i="1"/>
  <c r="Q2809" i="1"/>
  <c r="E2809" i="1"/>
  <c r="AL2808" i="1"/>
  <c r="AK2808" i="1"/>
  <c r="AD2808" i="1"/>
  <c r="T2808" i="1"/>
  <c r="S2808" i="1"/>
  <c r="R2808" i="1"/>
  <c r="Q2808" i="1"/>
  <c r="E2808" i="1"/>
  <c r="AL2807" i="1"/>
  <c r="AK2807" i="1"/>
  <c r="AD2807" i="1"/>
  <c r="T2807" i="1"/>
  <c r="S2807" i="1"/>
  <c r="R2807" i="1"/>
  <c r="Q2807" i="1"/>
  <c r="E2807" i="1"/>
  <c r="AL2806" i="1"/>
  <c r="AK2806" i="1"/>
  <c r="AD2806" i="1"/>
  <c r="T2806" i="1"/>
  <c r="S2806" i="1"/>
  <c r="R2806" i="1"/>
  <c r="Q2806" i="1"/>
  <c r="E2806" i="1"/>
  <c r="AL2805" i="1"/>
  <c r="AK2805" i="1"/>
  <c r="AD2805" i="1"/>
  <c r="T2805" i="1"/>
  <c r="S2805" i="1"/>
  <c r="R2805" i="1"/>
  <c r="Q2805" i="1"/>
  <c r="E2805" i="1"/>
  <c r="AL2804" i="1"/>
  <c r="AK2804" i="1"/>
  <c r="AD2804" i="1"/>
  <c r="T2804" i="1"/>
  <c r="S2804" i="1"/>
  <c r="R2804" i="1"/>
  <c r="Q2804" i="1"/>
  <c r="E2804" i="1"/>
  <c r="AL2803" i="1"/>
  <c r="AK2803" i="1"/>
  <c r="AD2803" i="1"/>
  <c r="T2803" i="1"/>
  <c r="S2803" i="1"/>
  <c r="R2803" i="1"/>
  <c r="Q2803" i="1"/>
  <c r="E2803" i="1"/>
  <c r="AL2802" i="1"/>
  <c r="AK2802" i="1"/>
  <c r="AD2802" i="1"/>
  <c r="T2802" i="1"/>
  <c r="S2802" i="1"/>
  <c r="R2802" i="1"/>
  <c r="Q2802" i="1"/>
  <c r="E2802" i="1"/>
  <c r="AL2801" i="1"/>
  <c r="AK2801" i="1"/>
  <c r="AD2801" i="1"/>
  <c r="T2801" i="1"/>
  <c r="S2801" i="1"/>
  <c r="R2801" i="1"/>
  <c r="Q2801" i="1"/>
  <c r="E2801" i="1"/>
  <c r="AL2800" i="1"/>
  <c r="AK2800" i="1"/>
  <c r="AD2800" i="1"/>
  <c r="T2800" i="1"/>
  <c r="S2800" i="1"/>
  <c r="R2800" i="1"/>
  <c r="Q2800" i="1"/>
  <c r="E2800" i="1"/>
  <c r="AL2799" i="1"/>
  <c r="AK2799" i="1"/>
  <c r="AD2799" i="1"/>
  <c r="T2799" i="1"/>
  <c r="S2799" i="1"/>
  <c r="R2799" i="1"/>
  <c r="Q2799" i="1"/>
  <c r="E2799" i="1"/>
  <c r="AL2798" i="1"/>
  <c r="AK2798" i="1"/>
  <c r="AD2798" i="1"/>
  <c r="T2798" i="1"/>
  <c r="S2798" i="1"/>
  <c r="R2798" i="1"/>
  <c r="Q2798" i="1"/>
  <c r="E2798" i="1"/>
  <c r="AL2797" i="1"/>
  <c r="AK2797" i="1"/>
  <c r="AD2797" i="1"/>
  <c r="T2797" i="1"/>
  <c r="S2797" i="1"/>
  <c r="R2797" i="1"/>
  <c r="Q2797" i="1"/>
  <c r="E2797" i="1"/>
  <c r="AL2796" i="1"/>
  <c r="AK2796" i="1"/>
  <c r="AD2796" i="1"/>
  <c r="T2796" i="1"/>
  <c r="S2796" i="1"/>
  <c r="Q2796" i="1"/>
  <c r="E2796" i="1"/>
  <c r="AL2795" i="1"/>
  <c r="AK2795" i="1"/>
  <c r="AD2795" i="1"/>
  <c r="T2795" i="1"/>
  <c r="S2795" i="1"/>
  <c r="R2795" i="1"/>
  <c r="Q2795" i="1"/>
  <c r="E2795" i="1"/>
  <c r="AL2794" i="1"/>
  <c r="AK2794" i="1"/>
  <c r="AD2794" i="1"/>
  <c r="T2794" i="1"/>
  <c r="S2794" i="1"/>
  <c r="R2794" i="1"/>
  <c r="Q2794" i="1"/>
  <c r="E2794" i="1"/>
  <c r="AL2793" i="1"/>
  <c r="AK2793" i="1"/>
  <c r="AD2793" i="1"/>
  <c r="T2793" i="1"/>
  <c r="S2793" i="1"/>
  <c r="R2793" i="1"/>
  <c r="Q2793" i="1"/>
  <c r="E2793" i="1"/>
  <c r="AL2792" i="1"/>
  <c r="AK2792" i="1"/>
  <c r="AD2792" i="1"/>
  <c r="T2792" i="1"/>
  <c r="S2792" i="1"/>
  <c r="R2792" i="1"/>
  <c r="Q2792" i="1"/>
  <c r="E2792" i="1"/>
  <c r="AL2791" i="1"/>
  <c r="AK2791" i="1"/>
  <c r="AD2791" i="1"/>
  <c r="T2791" i="1"/>
  <c r="S2791" i="1"/>
  <c r="R2791" i="1"/>
  <c r="Q2791" i="1"/>
  <c r="E2791" i="1"/>
  <c r="AL2790" i="1"/>
  <c r="AK2790" i="1"/>
  <c r="AD2790" i="1"/>
  <c r="T2790" i="1"/>
  <c r="S2790" i="1"/>
  <c r="R2790" i="1"/>
  <c r="Q2790" i="1"/>
  <c r="E2790" i="1"/>
  <c r="AL2789" i="1"/>
  <c r="AK2789" i="1"/>
  <c r="AD2789" i="1"/>
  <c r="T2789" i="1"/>
  <c r="S2789" i="1"/>
  <c r="R2789" i="1"/>
  <c r="Q2789" i="1"/>
  <c r="E2789" i="1"/>
  <c r="AL2788" i="1"/>
  <c r="AK2788" i="1"/>
  <c r="AD2788" i="1"/>
  <c r="T2788" i="1"/>
  <c r="S2788" i="1"/>
  <c r="R2788" i="1"/>
  <c r="Q2788" i="1"/>
  <c r="E2788" i="1"/>
  <c r="AL2787" i="1"/>
  <c r="AK2787" i="1"/>
  <c r="AD2787" i="1"/>
  <c r="T2787" i="1"/>
  <c r="S2787" i="1"/>
  <c r="R2787" i="1"/>
  <c r="Q2787" i="1"/>
  <c r="E2787" i="1"/>
  <c r="AL2786" i="1"/>
  <c r="AK2786" i="1"/>
  <c r="AD2786" i="1"/>
  <c r="T2786" i="1"/>
  <c r="S2786" i="1"/>
  <c r="R2786" i="1"/>
  <c r="Q2786" i="1"/>
  <c r="E2786" i="1"/>
  <c r="AL2785" i="1"/>
  <c r="AK2785" i="1"/>
  <c r="AD2785" i="1"/>
  <c r="T2785" i="1"/>
  <c r="S2785" i="1"/>
  <c r="R2785" i="1"/>
  <c r="E2785" i="1"/>
  <c r="AL2784" i="1"/>
  <c r="AK2784" i="1"/>
  <c r="AD2784" i="1"/>
  <c r="T2784" i="1"/>
  <c r="S2784" i="1"/>
  <c r="R2784" i="1"/>
  <c r="Q2784" i="1"/>
  <c r="E2784" i="1"/>
  <c r="AL2783" i="1"/>
  <c r="AK2783" i="1"/>
  <c r="AD2783" i="1"/>
  <c r="T2783" i="1"/>
  <c r="S2783" i="1"/>
  <c r="R2783" i="1"/>
  <c r="Q2783" i="1"/>
  <c r="E2783" i="1"/>
  <c r="AL2782" i="1"/>
  <c r="AK2782" i="1"/>
  <c r="AD2782" i="1"/>
  <c r="T2782" i="1"/>
  <c r="S2782" i="1"/>
  <c r="R2782" i="1"/>
  <c r="Q2782" i="1"/>
  <c r="U2782" i="1" s="1"/>
  <c r="E2782" i="1"/>
  <c r="AL2781" i="1"/>
  <c r="AK2781" i="1"/>
  <c r="AD2781" i="1"/>
  <c r="T2781" i="1"/>
  <c r="S2781" i="1"/>
  <c r="R2781" i="1"/>
  <c r="Q2781" i="1"/>
  <c r="E2781" i="1"/>
  <c r="AL2780" i="1"/>
  <c r="AK2780" i="1"/>
  <c r="AD2780" i="1"/>
  <c r="T2780" i="1"/>
  <c r="S2780" i="1"/>
  <c r="R2780" i="1"/>
  <c r="Q2780" i="1"/>
  <c r="E2780" i="1"/>
  <c r="AL2779" i="1"/>
  <c r="AK2779" i="1"/>
  <c r="AD2779" i="1"/>
  <c r="T2779" i="1"/>
  <c r="S2779" i="1"/>
  <c r="R2779" i="1"/>
  <c r="Q2779" i="1"/>
  <c r="E2779" i="1"/>
  <c r="AL2778" i="1"/>
  <c r="AK2778" i="1"/>
  <c r="AD2778" i="1"/>
  <c r="T2778" i="1"/>
  <c r="S2778" i="1"/>
  <c r="R2778" i="1"/>
  <c r="Q2778" i="1"/>
  <c r="E2778" i="1"/>
  <c r="AL2777" i="1"/>
  <c r="AK2777" i="1"/>
  <c r="AD2777" i="1"/>
  <c r="T2777" i="1"/>
  <c r="S2777" i="1"/>
  <c r="R2777" i="1"/>
  <c r="Q2777" i="1"/>
  <c r="E2777" i="1"/>
  <c r="AL2776" i="1"/>
  <c r="AK2776" i="1"/>
  <c r="AD2776" i="1"/>
  <c r="T2776" i="1"/>
  <c r="S2776" i="1"/>
  <c r="R2776" i="1"/>
  <c r="Q2776" i="1"/>
  <c r="V2787" i="1" s="1"/>
  <c r="E2776" i="1"/>
  <c r="AL2775" i="1"/>
  <c r="AK2775" i="1"/>
  <c r="AD2775" i="1"/>
  <c r="T2775" i="1"/>
  <c r="S2775" i="1"/>
  <c r="R2775" i="1"/>
  <c r="Q2775" i="1"/>
  <c r="E2775" i="1"/>
  <c r="AL2774" i="1"/>
  <c r="AK2774" i="1"/>
  <c r="AD2774" i="1"/>
  <c r="T2774" i="1"/>
  <c r="S2774" i="1"/>
  <c r="R2774" i="1"/>
  <c r="Q2774" i="1"/>
  <c r="E2774" i="1"/>
  <c r="AL2773" i="1"/>
  <c r="AK2773" i="1"/>
  <c r="AD2773" i="1"/>
  <c r="T2773" i="1"/>
  <c r="S2773" i="1"/>
  <c r="R2773" i="1"/>
  <c r="Q2773" i="1"/>
  <c r="E2773" i="1"/>
  <c r="AL2772" i="1"/>
  <c r="AK2772" i="1"/>
  <c r="AD2772" i="1"/>
  <c r="T2772" i="1"/>
  <c r="S2772" i="1"/>
  <c r="R2772" i="1"/>
  <c r="Q2772" i="1"/>
  <c r="E2772" i="1"/>
  <c r="AL2771" i="1"/>
  <c r="AK2771" i="1"/>
  <c r="AD2771" i="1"/>
  <c r="T2771" i="1"/>
  <c r="S2771" i="1"/>
  <c r="R2771" i="1"/>
  <c r="Q2771" i="1"/>
  <c r="E2771" i="1"/>
  <c r="AL2770" i="1"/>
  <c r="AK2770" i="1"/>
  <c r="AD2770" i="1"/>
  <c r="T2770" i="1"/>
  <c r="S2770" i="1"/>
  <c r="R2770" i="1"/>
  <c r="Q2770" i="1"/>
  <c r="U2770" i="1" s="1"/>
  <c r="E2770" i="1"/>
  <c r="AL2769" i="1"/>
  <c r="AK2769" i="1"/>
  <c r="AD2769" i="1"/>
  <c r="T2769" i="1"/>
  <c r="S2769" i="1"/>
  <c r="R2769" i="1"/>
  <c r="Q2769" i="1"/>
  <c r="E2769" i="1"/>
  <c r="AL2768" i="1"/>
  <c r="AK2768" i="1"/>
  <c r="AD2768" i="1"/>
  <c r="T2768" i="1"/>
  <c r="S2768" i="1"/>
  <c r="R2768" i="1"/>
  <c r="Q2768" i="1"/>
  <c r="E2768" i="1"/>
  <c r="AL2767" i="1"/>
  <c r="AK2767" i="1"/>
  <c r="AD2767" i="1"/>
  <c r="T2767" i="1"/>
  <c r="S2767" i="1"/>
  <c r="R2767" i="1"/>
  <c r="Q2767" i="1"/>
  <c r="U2767" i="1" s="1"/>
  <c r="E2767" i="1"/>
  <c r="AL2766" i="1"/>
  <c r="AK2766" i="1"/>
  <c r="AD2766" i="1"/>
  <c r="T2766" i="1"/>
  <c r="S2766" i="1"/>
  <c r="R2766" i="1"/>
  <c r="Q2766" i="1"/>
  <c r="E2766" i="1"/>
  <c r="AL2765" i="1"/>
  <c r="AK2765" i="1"/>
  <c r="AD2765" i="1"/>
  <c r="T2765" i="1"/>
  <c r="S2765" i="1"/>
  <c r="R2765" i="1"/>
  <c r="Q2765" i="1"/>
  <c r="E2765" i="1"/>
  <c r="AL2764" i="1"/>
  <c r="AK2764" i="1"/>
  <c r="AD2764" i="1"/>
  <c r="T2764" i="1"/>
  <c r="S2764" i="1"/>
  <c r="R2764" i="1"/>
  <c r="Q2764" i="1"/>
  <c r="E2764" i="1"/>
  <c r="AL2763" i="1"/>
  <c r="AK2763" i="1"/>
  <c r="AD2763" i="1"/>
  <c r="T2763" i="1"/>
  <c r="S2763" i="1"/>
  <c r="R2763" i="1"/>
  <c r="Q2763" i="1"/>
  <c r="E2763" i="1"/>
  <c r="AL2762" i="1"/>
  <c r="AK2762" i="1"/>
  <c r="AD2762" i="1"/>
  <c r="T2762" i="1"/>
  <c r="S2762" i="1"/>
  <c r="R2762" i="1"/>
  <c r="Q2762" i="1"/>
  <c r="E2762" i="1"/>
  <c r="AL2761" i="1"/>
  <c r="AK2761" i="1"/>
  <c r="AD2761" i="1"/>
  <c r="U2761" i="1"/>
  <c r="T2761" i="1"/>
  <c r="S2761" i="1"/>
  <c r="R2761" i="1"/>
  <c r="Q2761" i="1"/>
  <c r="E2761" i="1"/>
  <c r="AL2760" i="1"/>
  <c r="AK2760" i="1"/>
  <c r="AD2760" i="1"/>
  <c r="T2760" i="1"/>
  <c r="S2760" i="1"/>
  <c r="R2760" i="1"/>
  <c r="Q2760" i="1"/>
  <c r="E2760" i="1"/>
  <c r="AL2759" i="1"/>
  <c r="AK2759" i="1"/>
  <c r="AD2759" i="1"/>
  <c r="T2759" i="1"/>
  <c r="S2759" i="1"/>
  <c r="R2759" i="1"/>
  <c r="Q2759" i="1"/>
  <c r="E2759" i="1"/>
  <c r="AL2758" i="1"/>
  <c r="AK2758" i="1"/>
  <c r="AD2758" i="1"/>
  <c r="T2758" i="1"/>
  <c r="S2758" i="1"/>
  <c r="R2758" i="1"/>
  <c r="Q2758" i="1"/>
  <c r="E2758" i="1"/>
  <c r="AL2757" i="1"/>
  <c r="AK2757" i="1"/>
  <c r="AD2757" i="1"/>
  <c r="T2757" i="1"/>
  <c r="S2757" i="1"/>
  <c r="R2757" i="1"/>
  <c r="Q2757" i="1"/>
  <c r="U2757" i="1" s="1"/>
  <c r="E2757" i="1"/>
  <c r="AL2756" i="1"/>
  <c r="AK2756" i="1"/>
  <c r="AD2756" i="1"/>
  <c r="T2756" i="1"/>
  <c r="S2756" i="1"/>
  <c r="R2756" i="1"/>
  <c r="Q2756" i="1"/>
  <c r="E2756" i="1"/>
  <c r="AL2755" i="1"/>
  <c r="AK2755" i="1"/>
  <c r="AD2755" i="1"/>
  <c r="T2755" i="1"/>
  <c r="S2755" i="1"/>
  <c r="R2755" i="1"/>
  <c r="Q2755" i="1"/>
  <c r="E2755" i="1"/>
  <c r="AL2754" i="1"/>
  <c r="AK2754" i="1"/>
  <c r="AD2754" i="1"/>
  <c r="T2754" i="1"/>
  <c r="S2754" i="1"/>
  <c r="R2754" i="1"/>
  <c r="Q2754" i="1"/>
  <c r="E2754" i="1"/>
  <c r="AL2753" i="1"/>
  <c r="AK2753" i="1"/>
  <c r="AD2753" i="1"/>
  <c r="T2753" i="1"/>
  <c r="S2753" i="1"/>
  <c r="R2753" i="1"/>
  <c r="Q2753" i="1"/>
  <c r="E2753" i="1"/>
  <c r="AL2752" i="1"/>
  <c r="AK2752" i="1"/>
  <c r="AD2752" i="1"/>
  <c r="T2752" i="1"/>
  <c r="S2752" i="1"/>
  <c r="R2752" i="1"/>
  <c r="Q2752" i="1"/>
  <c r="E2752" i="1"/>
  <c r="AL2751" i="1"/>
  <c r="AK2751" i="1"/>
  <c r="AD2751" i="1"/>
  <c r="T2751" i="1"/>
  <c r="S2751" i="1"/>
  <c r="R2751" i="1"/>
  <c r="Q2751" i="1"/>
  <c r="E2751" i="1"/>
  <c r="AL2750" i="1"/>
  <c r="AK2750" i="1"/>
  <c r="AD2750" i="1"/>
  <c r="T2750" i="1"/>
  <c r="S2750" i="1"/>
  <c r="R2750" i="1"/>
  <c r="Q2750" i="1"/>
  <c r="E2750" i="1"/>
  <c r="AL2749" i="1"/>
  <c r="AK2749" i="1"/>
  <c r="AD2749" i="1"/>
  <c r="T2749" i="1"/>
  <c r="S2749" i="1"/>
  <c r="R2749" i="1"/>
  <c r="Q2749" i="1"/>
  <c r="E2749" i="1"/>
  <c r="AL2748" i="1"/>
  <c r="AK2748" i="1"/>
  <c r="AD2748" i="1"/>
  <c r="T2748" i="1"/>
  <c r="S2748" i="1"/>
  <c r="R2748" i="1"/>
  <c r="Q2748" i="1"/>
  <c r="E2748" i="1"/>
  <c r="AL2747" i="1"/>
  <c r="AK2747" i="1"/>
  <c r="AD2747" i="1"/>
  <c r="T2747" i="1"/>
  <c r="S2747" i="1"/>
  <c r="R2747" i="1"/>
  <c r="Q2747" i="1"/>
  <c r="E2747" i="1"/>
  <c r="AL2746" i="1"/>
  <c r="AK2746" i="1"/>
  <c r="AD2746" i="1"/>
  <c r="T2746" i="1"/>
  <c r="S2746" i="1"/>
  <c r="R2746" i="1"/>
  <c r="Q2746" i="1"/>
  <c r="E2746" i="1"/>
  <c r="AL2745" i="1"/>
  <c r="AK2745" i="1"/>
  <c r="AD2745" i="1"/>
  <c r="U2745" i="1"/>
  <c r="T2745" i="1"/>
  <c r="S2745" i="1"/>
  <c r="R2745" i="1"/>
  <c r="Q2745" i="1"/>
  <c r="E2745" i="1"/>
  <c r="AL2744" i="1"/>
  <c r="AK2744" i="1"/>
  <c r="AD2744" i="1"/>
  <c r="T2744" i="1"/>
  <c r="S2744" i="1"/>
  <c r="R2744" i="1"/>
  <c r="Q2744" i="1"/>
  <c r="E2744" i="1"/>
  <c r="AL2743" i="1"/>
  <c r="AK2743" i="1"/>
  <c r="AD2743" i="1"/>
  <c r="T2743" i="1"/>
  <c r="S2743" i="1"/>
  <c r="R2743" i="1"/>
  <c r="Q2743" i="1"/>
  <c r="E2743" i="1"/>
  <c r="AL2742" i="1"/>
  <c r="AK2742" i="1"/>
  <c r="AD2742" i="1"/>
  <c r="T2742" i="1"/>
  <c r="S2742" i="1"/>
  <c r="R2742" i="1"/>
  <c r="Q2742" i="1"/>
  <c r="E2742" i="1"/>
  <c r="AL2741" i="1"/>
  <c r="AK2741" i="1"/>
  <c r="AD2741" i="1"/>
  <c r="T2741" i="1"/>
  <c r="S2741" i="1"/>
  <c r="R2741" i="1"/>
  <c r="Q2741" i="1"/>
  <c r="E2741" i="1"/>
  <c r="AL2740" i="1"/>
  <c r="AK2740" i="1"/>
  <c r="AD2740" i="1"/>
  <c r="T2740" i="1"/>
  <c r="S2740" i="1"/>
  <c r="R2740" i="1"/>
  <c r="Q2740" i="1"/>
  <c r="E2740" i="1"/>
  <c r="AL2739" i="1"/>
  <c r="AK2739" i="1"/>
  <c r="AD2739" i="1"/>
  <c r="T2739" i="1"/>
  <c r="S2739" i="1"/>
  <c r="R2739" i="1"/>
  <c r="Q2739" i="1"/>
  <c r="E2739" i="1"/>
  <c r="AL2738" i="1"/>
  <c r="AK2738" i="1"/>
  <c r="AD2738" i="1"/>
  <c r="T2738" i="1"/>
  <c r="S2738" i="1"/>
  <c r="R2738" i="1"/>
  <c r="Q2738" i="1"/>
  <c r="E2738" i="1"/>
  <c r="AL2737" i="1"/>
  <c r="AK2737" i="1"/>
  <c r="AD2737" i="1"/>
  <c r="T2737" i="1"/>
  <c r="S2737" i="1"/>
  <c r="R2737" i="1"/>
  <c r="Q2737" i="1"/>
  <c r="E2737" i="1"/>
  <c r="AL2736" i="1"/>
  <c r="AK2736" i="1"/>
  <c r="AD2736" i="1"/>
  <c r="T2736" i="1"/>
  <c r="S2736" i="1"/>
  <c r="R2736" i="1"/>
  <c r="Q2736" i="1"/>
  <c r="E2736" i="1"/>
  <c r="AL2735" i="1"/>
  <c r="AK2735" i="1"/>
  <c r="AD2735" i="1"/>
  <c r="T2735" i="1"/>
  <c r="S2735" i="1"/>
  <c r="R2735" i="1"/>
  <c r="Q2735" i="1"/>
  <c r="E2735" i="1"/>
  <c r="AL2734" i="1"/>
  <c r="AK2734" i="1"/>
  <c r="AD2734" i="1"/>
  <c r="T2734" i="1"/>
  <c r="S2734" i="1"/>
  <c r="R2734" i="1"/>
  <c r="Q2734" i="1"/>
  <c r="E2734" i="1"/>
  <c r="AL2733" i="1"/>
  <c r="AK2733" i="1"/>
  <c r="AD2733" i="1"/>
  <c r="T2733" i="1"/>
  <c r="S2733" i="1"/>
  <c r="R2733" i="1"/>
  <c r="Q2733" i="1"/>
  <c r="E2733" i="1"/>
  <c r="AL2732" i="1"/>
  <c r="AK2732" i="1"/>
  <c r="AD2732" i="1"/>
  <c r="T2732" i="1"/>
  <c r="S2732" i="1"/>
  <c r="R2732" i="1"/>
  <c r="Q2732" i="1"/>
  <c r="E2732" i="1"/>
  <c r="AL2731" i="1"/>
  <c r="AK2731" i="1"/>
  <c r="AD2731" i="1"/>
  <c r="T2731" i="1"/>
  <c r="S2731" i="1"/>
  <c r="R2731" i="1"/>
  <c r="Q2731" i="1"/>
  <c r="E2731" i="1"/>
  <c r="AL2730" i="1"/>
  <c r="AK2730" i="1"/>
  <c r="AD2730" i="1"/>
  <c r="T2730" i="1"/>
  <c r="S2730" i="1"/>
  <c r="R2730" i="1"/>
  <c r="Q2730" i="1"/>
  <c r="E2730" i="1"/>
  <c r="AL2729" i="1"/>
  <c r="AK2729" i="1"/>
  <c r="AD2729" i="1"/>
  <c r="T2729" i="1"/>
  <c r="S2729" i="1"/>
  <c r="R2729" i="1"/>
  <c r="Q2729" i="1"/>
  <c r="E2729" i="1"/>
  <c r="AL2728" i="1"/>
  <c r="AK2728" i="1"/>
  <c r="AD2728" i="1"/>
  <c r="T2728" i="1"/>
  <c r="S2728" i="1"/>
  <c r="R2728" i="1"/>
  <c r="Q2728" i="1"/>
  <c r="U2728" i="1" s="1"/>
  <c r="E2728" i="1"/>
  <c r="AL2727" i="1"/>
  <c r="AK2727" i="1"/>
  <c r="AD2727" i="1"/>
  <c r="T2727" i="1"/>
  <c r="S2727" i="1"/>
  <c r="Q2727" i="1"/>
  <c r="E2727" i="1"/>
  <c r="AL2726" i="1"/>
  <c r="AK2726" i="1"/>
  <c r="AD2726" i="1"/>
  <c r="T2726" i="1"/>
  <c r="S2726" i="1"/>
  <c r="R2726" i="1"/>
  <c r="Q2726" i="1"/>
  <c r="E2726" i="1"/>
  <c r="AL2725" i="1"/>
  <c r="AK2725" i="1"/>
  <c r="AD2725" i="1"/>
  <c r="T2725" i="1"/>
  <c r="S2725" i="1"/>
  <c r="R2725" i="1"/>
  <c r="Q2725" i="1"/>
  <c r="E2725" i="1"/>
  <c r="AL2724" i="1"/>
  <c r="AK2724" i="1"/>
  <c r="AD2724" i="1"/>
  <c r="T2724" i="1"/>
  <c r="S2724" i="1"/>
  <c r="R2724" i="1"/>
  <c r="Q2724" i="1"/>
  <c r="E2724" i="1"/>
  <c r="AL2723" i="1"/>
  <c r="AK2723" i="1"/>
  <c r="AD2723" i="1"/>
  <c r="T2723" i="1"/>
  <c r="S2723" i="1"/>
  <c r="R2723" i="1"/>
  <c r="Q2723" i="1"/>
  <c r="E2723" i="1"/>
  <c r="AL2722" i="1"/>
  <c r="AK2722" i="1"/>
  <c r="AD2722" i="1"/>
  <c r="T2722" i="1"/>
  <c r="S2722" i="1"/>
  <c r="R2722" i="1"/>
  <c r="Q2722" i="1"/>
  <c r="E2722" i="1"/>
  <c r="AL2721" i="1"/>
  <c r="AK2721" i="1"/>
  <c r="AD2721" i="1"/>
  <c r="T2721" i="1"/>
  <c r="S2721" i="1"/>
  <c r="R2721" i="1"/>
  <c r="Q2721" i="1"/>
  <c r="E2721" i="1"/>
  <c r="AL2720" i="1"/>
  <c r="AK2720" i="1"/>
  <c r="AD2720" i="1"/>
  <c r="T2720" i="1"/>
  <c r="S2720" i="1"/>
  <c r="R2720" i="1"/>
  <c r="Q2720" i="1"/>
  <c r="E2720" i="1"/>
  <c r="AL2719" i="1"/>
  <c r="AK2719" i="1"/>
  <c r="AD2719" i="1"/>
  <c r="T2719" i="1"/>
  <c r="S2719" i="1"/>
  <c r="R2719" i="1"/>
  <c r="Q2719" i="1"/>
  <c r="E2719" i="1"/>
  <c r="AL2718" i="1"/>
  <c r="AK2718" i="1"/>
  <c r="AD2718" i="1"/>
  <c r="T2718" i="1"/>
  <c r="S2718" i="1"/>
  <c r="R2718" i="1"/>
  <c r="Q2718" i="1"/>
  <c r="E2718" i="1"/>
  <c r="AL2717" i="1"/>
  <c r="AK2717" i="1"/>
  <c r="AD2717" i="1"/>
  <c r="T2717" i="1"/>
  <c r="S2717" i="1"/>
  <c r="R2717" i="1"/>
  <c r="Q2717" i="1"/>
  <c r="E2717" i="1"/>
  <c r="AL2716" i="1"/>
  <c r="AK2716" i="1"/>
  <c r="AD2716" i="1"/>
  <c r="T2716" i="1"/>
  <c r="S2716" i="1"/>
  <c r="R2716" i="1"/>
  <c r="U2716" i="1" s="1"/>
  <c r="Q2716" i="1"/>
  <c r="E2716" i="1"/>
  <c r="AL2715" i="1"/>
  <c r="AK2715" i="1"/>
  <c r="AD2715" i="1"/>
  <c r="T2715" i="1"/>
  <c r="S2715" i="1"/>
  <c r="R2715" i="1"/>
  <c r="Q2715" i="1"/>
  <c r="E2715" i="1"/>
  <c r="AL2714" i="1"/>
  <c r="AK2714" i="1"/>
  <c r="AD2714" i="1"/>
  <c r="T2714" i="1"/>
  <c r="S2714" i="1"/>
  <c r="R2714" i="1"/>
  <c r="Q2714" i="1"/>
  <c r="E2714" i="1"/>
  <c r="AL2713" i="1"/>
  <c r="AK2713" i="1"/>
  <c r="AD2713" i="1"/>
  <c r="T2713" i="1"/>
  <c r="S2713" i="1"/>
  <c r="X2724" i="1" s="1"/>
  <c r="R2713" i="1"/>
  <c r="Q2713" i="1"/>
  <c r="E2713" i="1"/>
  <c r="AL2712" i="1"/>
  <c r="AK2712" i="1"/>
  <c r="AD2712" i="1"/>
  <c r="T2712" i="1"/>
  <c r="S2712" i="1"/>
  <c r="R2712" i="1"/>
  <c r="Q2712" i="1"/>
  <c r="E2712" i="1"/>
  <c r="AL2711" i="1"/>
  <c r="AK2711" i="1"/>
  <c r="AD2711" i="1"/>
  <c r="T2711" i="1"/>
  <c r="S2711" i="1"/>
  <c r="R2711" i="1"/>
  <c r="Q2711" i="1"/>
  <c r="E2711" i="1"/>
  <c r="AL2710" i="1"/>
  <c r="AK2710" i="1"/>
  <c r="AD2710" i="1"/>
  <c r="T2710" i="1"/>
  <c r="S2710" i="1"/>
  <c r="R2710" i="1"/>
  <c r="Q2710" i="1"/>
  <c r="E2710" i="1"/>
  <c r="AL2709" i="1"/>
  <c r="AK2709" i="1"/>
  <c r="AD2709" i="1"/>
  <c r="T2709" i="1"/>
  <c r="S2709" i="1"/>
  <c r="R2709" i="1"/>
  <c r="Q2709" i="1"/>
  <c r="E2709" i="1"/>
  <c r="AL2708" i="1"/>
  <c r="AK2708" i="1"/>
  <c r="AD2708" i="1"/>
  <c r="T2708" i="1"/>
  <c r="S2708" i="1"/>
  <c r="R2708" i="1"/>
  <c r="Q2708" i="1"/>
  <c r="E2708" i="1"/>
  <c r="AL2707" i="1"/>
  <c r="AK2707" i="1"/>
  <c r="AD2707" i="1"/>
  <c r="T2707" i="1"/>
  <c r="S2707" i="1"/>
  <c r="R2707" i="1"/>
  <c r="Q2707" i="1"/>
  <c r="E2707" i="1"/>
  <c r="AL2706" i="1"/>
  <c r="AK2706" i="1"/>
  <c r="AD2706" i="1"/>
  <c r="S2706" i="1"/>
  <c r="R2706" i="1"/>
  <c r="Q2706" i="1"/>
  <c r="E2706" i="1"/>
  <c r="AL2705" i="1"/>
  <c r="AK2705" i="1"/>
  <c r="AD2705" i="1"/>
  <c r="R2705" i="1"/>
  <c r="Q2705" i="1"/>
  <c r="E2705" i="1"/>
  <c r="AL2704" i="1"/>
  <c r="AK2704" i="1"/>
  <c r="AD2704" i="1"/>
  <c r="R2704" i="1"/>
  <c r="Q2704" i="1"/>
  <c r="E2704" i="1"/>
  <c r="AL2703" i="1"/>
  <c r="AK2703" i="1"/>
  <c r="AD2703" i="1"/>
  <c r="R2703" i="1"/>
  <c r="Q2703" i="1"/>
  <c r="E2703" i="1"/>
  <c r="AL2702" i="1"/>
  <c r="AK2702" i="1"/>
  <c r="AD2702" i="1"/>
  <c r="R2702" i="1"/>
  <c r="W2713" i="1" s="1"/>
  <c r="Q2702" i="1"/>
  <c r="E2702" i="1"/>
  <c r="AL2701" i="1"/>
  <c r="AK2701" i="1"/>
  <c r="AD2701" i="1"/>
  <c r="R2701" i="1"/>
  <c r="Q2701" i="1"/>
  <c r="E2701" i="1"/>
  <c r="AL2700" i="1"/>
  <c r="AK2700" i="1"/>
  <c r="AD2700" i="1"/>
  <c r="T2700" i="1"/>
  <c r="S2700" i="1"/>
  <c r="R2700" i="1"/>
  <c r="Q2700" i="1"/>
  <c r="E2700" i="1"/>
  <c r="AL2699" i="1"/>
  <c r="AK2699" i="1"/>
  <c r="AD2699" i="1"/>
  <c r="T2699" i="1"/>
  <c r="S2699" i="1"/>
  <c r="R2699" i="1"/>
  <c r="U2699" i="1" s="1"/>
  <c r="Q2699" i="1"/>
  <c r="E2699" i="1"/>
  <c r="AL2698" i="1"/>
  <c r="AK2698" i="1"/>
  <c r="AD2698" i="1"/>
  <c r="T2698" i="1"/>
  <c r="S2698" i="1"/>
  <c r="R2698" i="1"/>
  <c r="Q2698" i="1"/>
  <c r="E2698" i="1"/>
  <c r="AL2697" i="1"/>
  <c r="AK2697" i="1"/>
  <c r="AD2697" i="1"/>
  <c r="T2697" i="1"/>
  <c r="S2697" i="1"/>
  <c r="R2697" i="1"/>
  <c r="Q2697" i="1"/>
  <c r="U2697" i="1" s="1"/>
  <c r="E2697" i="1"/>
  <c r="AL2696" i="1"/>
  <c r="AK2696" i="1"/>
  <c r="AD2696" i="1"/>
  <c r="T2696" i="1"/>
  <c r="S2696" i="1"/>
  <c r="R2696" i="1"/>
  <c r="Q2696" i="1"/>
  <c r="E2696" i="1"/>
  <c r="AL2695" i="1"/>
  <c r="AK2695" i="1"/>
  <c r="AD2695" i="1"/>
  <c r="T2695" i="1"/>
  <c r="S2695" i="1"/>
  <c r="R2695" i="1"/>
  <c r="Q2695" i="1"/>
  <c r="E2695" i="1"/>
  <c r="AL2694" i="1"/>
  <c r="AK2694" i="1"/>
  <c r="AD2694" i="1"/>
  <c r="T2694" i="1"/>
  <c r="S2694" i="1"/>
  <c r="R2694" i="1"/>
  <c r="Q2694" i="1"/>
  <c r="E2694" i="1"/>
  <c r="AL2693" i="1"/>
  <c r="AK2693" i="1"/>
  <c r="AD2693" i="1"/>
  <c r="T2693" i="1"/>
  <c r="S2693" i="1"/>
  <c r="R2693" i="1"/>
  <c r="Q2693" i="1"/>
  <c r="E2693" i="1"/>
  <c r="AL2692" i="1"/>
  <c r="AK2692" i="1"/>
  <c r="AD2692" i="1"/>
  <c r="T2692" i="1"/>
  <c r="S2692" i="1"/>
  <c r="E2692" i="1"/>
  <c r="AL2691" i="1"/>
  <c r="AK2691" i="1"/>
  <c r="AD2691" i="1"/>
  <c r="T2691" i="1"/>
  <c r="S2691" i="1"/>
  <c r="R2691" i="1"/>
  <c r="Q2691" i="1"/>
  <c r="E2691" i="1"/>
  <c r="AL2690" i="1"/>
  <c r="AK2690" i="1"/>
  <c r="AD2690" i="1"/>
  <c r="T2690" i="1"/>
  <c r="S2690" i="1"/>
  <c r="R2690" i="1"/>
  <c r="Q2690" i="1"/>
  <c r="E2690" i="1"/>
  <c r="AL2689" i="1"/>
  <c r="AK2689" i="1"/>
  <c r="AD2689" i="1"/>
  <c r="T2689" i="1"/>
  <c r="S2689" i="1"/>
  <c r="R2689" i="1"/>
  <c r="Q2689" i="1"/>
  <c r="E2689" i="1"/>
  <c r="AL2688" i="1"/>
  <c r="AK2688" i="1"/>
  <c r="AD2688" i="1"/>
  <c r="T2688" i="1"/>
  <c r="S2688" i="1"/>
  <c r="R2688" i="1"/>
  <c r="Q2688" i="1"/>
  <c r="E2688" i="1"/>
  <c r="AL2687" i="1"/>
  <c r="AK2687" i="1"/>
  <c r="AD2687" i="1"/>
  <c r="T2687" i="1"/>
  <c r="S2687" i="1"/>
  <c r="R2687" i="1"/>
  <c r="Q2687" i="1"/>
  <c r="E2687" i="1"/>
  <c r="AL2686" i="1"/>
  <c r="AK2686" i="1"/>
  <c r="AD2686" i="1"/>
  <c r="T2686" i="1"/>
  <c r="S2686" i="1"/>
  <c r="R2686" i="1"/>
  <c r="Q2686" i="1"/>
  <c r="E2686" i="1"/>
  <c r="AL2685" i="1"/>
  <c r="AK2685" i="1"/>
  <c r="AD2685" i="1"/>
  <c r="T2685" i="1"/>
  <c r="S2685" i="1"/>
  <c r="R2685" i="1"/>
  <c r="Q2685" i="1"/>
  <c r="E2685" i="1"/>
  <c r="AL2684" i="1"/>
  <c r="AK2684" i="1"/>
  <c r="AD2684" i="1"/>
  <c r="T2684" i="1"/>
  <c r="S2684" i="1"/>
  <c r="R2684" i="1"/>
  <c r="Q2684" i="1"/>
  <c r="E2684" i="1"/>
  <c r="AL2683" i="1"/>
  <c r="AK2683" i="1"/>
  <c r="AD2683" i="1"/>
  <c r="T2683" i="1"/>
  <c r="S2683" i="1"/>
  <c r="R2683" i="1"/>
  <c r="Q2683" i="1"/>
  <c r="E2683" i="1"/>
  <c r="AL2682" i="1"/>
  <c r="AK2682" i="1"/>
  <c r="AD2682" i="1"/>
  <c r="T2682" i="1"/>
  <c r="S2682" i="1"/>
  <c r="R2682" i="1"/>
  <c r="Q2682" i="1"/>
  <c r="E2682" i="1"/>
  <c r="AL2681" i="1"/>
  <c r="AK2681" i="1"/>
  <c r="AD2681" i="1"/>
  <c r="T2681" i="1"/>
  <c r="S2681" i="1"/>
  <c r="R2681" i="1"/>
  <c r="E2681" i="1"/>
  <c r="AL2680" i="1"/>
  <c r="AK2680" i="1"/>
  <c r="AD2680" i="1"/>
  <c r="T2680" i="1"/>
  <c r="S2680" i="1"/>
  <c r="R2680" i="1"/>
  <c r="Q2680" i="1"/>
  <c r="E2680" i="1"/>
  <c r="AL2679" i="1"/>
  <c r="AK2679" i="1"/>
  <c r="AD2679" i="1"/>
  <c r="T2679" i="1"/>
  <c r="S2679" i="1"/>
  <c r="R2679" i="1"/>
  <c r="Q2679" i="1"/>
  <c r="E2679" i="1"/>
  <c r="AL2678" i="1"/>
  <c r="AK2678" i="1"/>
  <c r="AD2678" i="1"/>
  <c r="T2678" i="1"/>
  <c r="S2678" i="1"/>
  <c r="R2678" i="1"/>
  <c r="Q2678" i="1"/>
  <c r="E2678" i="1"/>
  <c r="AL2677" i="1"/>
  <c r="AK2677" i="1"/>
  <c r="AD2677" i="1"/>
  <c r="T2677" i="1"/>
  <c r="S2677" i="1"/>
  <c r="R2677" i="1"/>
  <c r="Q2677" i="1"/>
  <c r="E2677" i="1"/>
  <c r="AL2676" i="1"/>
  <c r="AK2676" i="1"/>
  <c r="AD2676" i="1"/>
  <c r="T2676" i="1"/>
  <c r="S2676" i="1"/>
  <c r="R2676" i="1"/>
  <c r="Q2676" i="1"/>
  <c r="E2676" i="1"/>
  <c r="AL2675" i="1"/>
  <c r="AK2675" i="1"/>
  <c r="AD2675" i="1"/>
  <c r="T2675" i="1"/>
  <c r="Y2684" i="1" s="1"/>
  <c r="S2675" i="1"/>
  <c r="R2675" i="1"/>
  <c r="Q2675" i="1"/>
  <c r="E2675" i="1"/>
  <c r="AL2674" i="1"/>
  <c r="AK2674" i="1"/>
  <c r="AD2674" i="1"/>
  <c r="R2674" i="1"/>
  <c r="E2674" i="1"/>
  <c r="AL2673" i="1"/>
  <c r="AK2673" i="1"/>
  <c r="AD2673" i="1"/>
  <c r="R2673" i="1"/>
  <c r="E2673" i="1"/>
  <c r="AL2672" i="1"/>
  <c r="AK2672" i="1"/>
  <c r="AD2672" i="1"/>
  <c r="R2672" i="1"/>
  <c r="E2672" i="1"/>
  <c r="AL2671" i="1"/>
  <c r="AK2671" i="1"/>
  <c r="AD2671" i="1"/>
  <c r="R2671" i="1"/>
  <c r="Q2671" i="1"/>
  <c r="E2671" i="1"/>
  <c r="AL2670" i="1"/>
  <c r="AK2670" i="1"/>
  <c r="AD2670" i="1"/>
  <c r="T2670" i="1"/>
  <c r="S2670" i="1"/>
  <c r="R2670" i="1"/>
  <c r="E2670" i="1"/>
  <c r="AD2669" i="1"/>
  <c r="T2669" i="1"/>
  <c r="S2669" i="1"/>
  <c r="R2669" i="1"/>
  <c r="Q2669" i="1"/>
  <c r="E2669" i="1"/>
  <c r="AL2668" i="1"/>
  <c r="AK2668" i="1"/>
  <c r="AD2668" i="1"/>
  <c r="T2668" i="1"/>
  <c r="S2668" i="1"/>
  <c r="R2668" i="1"/>
  <c r="E2668" i="1"/>
  <c r="AL2667" i="1"/>
  <c r="AK2667" i="1"/>
  <c r="AD2667" i="1"/>
  <c r="T2667" i="1"/>
  <c r="S2667" i="1"/>
  <c r="R2667" i="1"/>
  <c r="E2667" i="1"/>
  <c r="AL2666" i="1"/>
  <c r="AK2666" i="1"/>
  <c r="AD2666" i="1"/>
  <c r="T2666" i="1"/>
  <c r="S2666" i="1"/>
  <c r="R2666" i="1"/>
  <c r="E2666" i="1"/>
  <c r="AL2665" i="1"/>
  <c r="AK2665" i="1"/>
  <c r="AD2665" i="1"/>
  <c r="T2665" i="1"/>
  <c r="S2665" i="1"/>
  <c r="R2665" i="1"/>
  <c r="E2665" i="1"/>
  <c r="AL2664" i="1"/>
  <c r="AK2664" i="1"/>
  <c r="AD2664" i="1"/>
  <c r="R2664" i="1"/>
  <c r="E2664" i="1"/>
  <c r="AL2663" i="1"/>
  <c r="AK2663" i="1"/>
  <c r="AD2663" i="1"/>
  <c r="R2663" i="1"/>
  <c r="E2663" i="1"/>
  <c r="AL2662" i="1"/>
  <c r="AK2662" i="1"/>
  <c r="AD2662" i="1"/>
  <c r="R2662" i="1"/>
  <c r="E2662" i="1"/>
  <c r="AL2661" i="1"/>
  <c r="AK2661" i="1"/>
  <c r="AD2661" i="1"/>
  <c r="R2661" i="1"/>
  <c r="E2661" i="1"/>
  <c r="AL2660" i="1"/>
  <c r="AK2660" i="1"/>
  <c r="AD2660" i="1"/>
  <c r="V2660" i="1"/>
  <c r="T2660" i="1"/>
  <c r="S2660" i="1"/>
  <c r="R2660" i="1"/>
  <c r="Q2660" i="1"/>
  <c r="E2660" i="1"/>
  <c r="AL2659" i="1"/>
  <c r="AK2659" i="1"/>
  <c r="AD2659" i="1"/>
  <c r="T2659" i="1"/>
  <c r="S2659" i="1"/>
  <c r="E2659" i="1"/>
  <c r="AL2658" i="1"/>
  <c r="AK2658" i="1"/>
  <c r="AD2658" i="1"/>
  <c r="T2658" i="1"/>
  <c r="S2658" i="1"/>
  <c r="R2658" i="1"/>
  <c r="Q2658" i="1"/>
  <c r="E2658" i="1"/>
  <c r="AL2657" i="1"/>
  <c r="AK2657" i="1"/>
  <c r="AD2657" i="1"/>
  <c r="W2657" i="1"/>
  <c r="R2657" i="1"/>
  <c r="E2657" i="1"/>
  <c r="AL2656" i="1"/>
  <c r="AK2656" i="1"/>
  <c r="AD2656" i="1"/>
  <c r="R2656" i="1"/>
  <c r="E2656" i="1"/>
  <c r="AL2655" i="1"/>
  <c r="AK2655" i="1"/>
  <c r="AD2655" i="1"/>
  <c r="R2655" i="1"/>
  <c r="E2655" i="1"/>
  <c r="AL2654" i="1"/>
  <c r="AK2654" i="1"/>
  <c r="AD2654" i="1"/>
  <c r="R2654" i="1"/>
  <c r="E2654" i="1"/>
  <c r="AL2653" i="1"/>
  <c r="AK2653" i="1"/>
  <c r="AD2653" i="1"/>
  <c r="T2653" i="1"/>
  <c r="S2653" i="1"/>
  <c r="Q2653" i="1"/>
  <c r="E2653" i="1"/>
  <c r="AL2652" i="1"/>
  <c r="AK2652" i="1"/>
  <c r="AD2652" i="1"/>
  <c r="T2652" i="1"/>
  <c r="S2652" i="1"/>
  <c r="R2652" i="1"/>
  <c r="Q2652" i="1"/>
  <c r="E2652" i="1"/>
  <c r="AL2651" i="1"/>
  <c r="AK2651" i="1"/>
  <c r="AD2651" i="1"/>
  <c r="T2651" i="1"/>
  <c r="S2651" i="1"/>
  <c r="Q2651" i="1"/>
  <c r="V2658" i="1" s="1"/>
  <c r="E2651" i="1"/>
  <c r="AL2650" i="1"/>
  <c r="AK2650" i="1"/>
  <c r="AD2650" i="1"/>
  <c r="T2650" i="1"/>
  <c r="S2650" i="1"/>
  <c r="E2650" i="1"/>
  <c r="AL2649" i="1"/>
  <c r="AK2649" i="1"/>
  <c r="AD2649" i="1"/>
  <c r="R2649" i="1"/>
  <c r="E2649" i="1"/>
  <c r="AL2648" i="1"/>
  <c r="AK2648" i="1"/>
  <c r="AD2648" i="1"/>
  <c r="R2648" i="1"/>
  <c r="E2648" i="1"/>
  <c r="AL2647" i="1"/>
  <c r="AK2647" i="1"/>
  <c r="AD2647" i="1"/>
  <c r="R2647" i="1"/>
  <c r="E2647" i="1"/>
  <c r="AL2646" i="1"/>
  <c r="AK2646" i="1"/>
  <c r="AD2646" i="1"/>
  <c r="R2646" i="1"/>
  <c r="E2646" i="1"/>
  <c r="AL2645" i="1"/>
  <c r="AK2645" i="1"/>
  <c r="AD2645" i="1"/>
  <c r="T2645" i="1"/>
  <c r="S2645" i="1"/>
  <c r="R2645" i="1"/>
  <c r="E2645" i="1"/>
  <c r="AL2644" i="1"/>
  <c r="AK2644" i="1"/>
  <c r="AD2644" i="1"/>
  <c r="R2644" i="1"/>
  <c r="E2644" i="1"/>
  <c r="AD2643" i="1"/>
  <c r="V2643" i="1"/>
  <c r="T2643" i="1"/>
  <c r="S2643" i="1"/>
  <c r="R2643" i="1"/>
  <c r="Q2643" i="1"/>
  <c r="E2643" i="1"/>
  <c r="AL2642" i="1"/>
  <c r="AK2642" i="1"/>
  <c r="AD2642" i="1"/>
  <c r="T2642" i="1"/>
  <c r="S2642" i="1"/>
  <c r="R2642" i="1"/>
  <c r="W2652" i="1" s="1"/>
  <c r="E2642" i="1"/>
  <c r="AL2641" i="1"/>
  <c r="AK2641" i="1"/>
  <c r="AD2641" i="1"/>
  <c r="R2641" i="1"/>
  <c r="E2641" i="1"/>
  <c r="AL2640" i="1"/>
  <c r="AK2640" i="1"/>
  <c r="AD2640" i="1"/>
  <c r="R2640" i="1"/>
  <c r="E2640" i="1"/>
  <c r="AL2639" i="1"/>
  <c r="AK2639" i="1"/>
  <c r="AD2639" i="1"/>
  <c r="R2639" i="1"/>
  <c r="E2639" i="1"/>
  <c r="AD2638" i="1"/>
  <c r="T2638" i="1"/>
  <c r="S2638" i="1"/>
  <c r="R2638" i="1"/>
  <c r="E2638" i="1"/>
  <c r="AL2637" i="1"/>
  <c r="AK2637" i="1"/>
  <c r="AD2637" i="1"/>
  <c r="T2637" i="1"/>
  <c r="S2637" i="1"/>
  <c r="R2637" i="1"/>
  <c r="E2637" i="1"/>
  <c r="AL2636" i="1"/>
  <c r="AK2636" i="1"/>
  <c r="AD2636" i="1"/>
  <c r="T2636" i="1"/>
  <c r="S2636" i="1"/>
  <c r="R2636" i="1"/>
  <c r="E2636" i="1"/>
  <c r="AD2635" i="1"/>
  <c r="R2635" i="1"/>
  <c r="E2635" i="1"/>
  <c r="AD2634" i="1"/>
  <c r="T2634" i="1"/>
  <c r="S2634" i="1"/>
  <c r="R2634" i="1"/>
  <c r="E2634" i="1"/>
  <c r="AL2633" i="1"/>
  <c r="AK2633" i="1"/>
  <c r="AD2633" i="1"/>
  <c r="R2633" i="1"/>
  <c r="E2633" i="1"/>
  <c r="AL2632" i="1"/>
  <c r="AK2632" i="1"/>
  <c r="AD2632" i="1"/>
  <c r="R2632" i="1"/>
  <c r="E2632" i="1"/>
  <c r="AL2631" i="1"/>
  <c r="AK2631" i="1"/>
  <c r="AD2631" i="1"/>
  <c r="R2631" i="1"/>
  <c r="E2631" i="1"/>
  <c r="AL2630" i="1"/>
  <c r="AK2630" i="1"/>
  <c r="AD2630" i="1"/>
  <c r="R2630" i="1"/>
  <c r="E2630" i="1"/>
  <c r="AD2629" i="1"/>
  <c r="T2629" i="1"/>
  <c r="S2629" i="1"/>
  <c r="R2629" i="1"/>
  <c r="E2629" i="1"/>
  <c r="AL2628" i="1"/>
  <c r="AK2628" i="1"/>
  <c r="AD2628" i="1"/>
  <c r="T2628" i="1"/>
  <c r="S2628" i="1"/>
  <c r="R2628" i="1"/>
  <c r="E2628" i="1"/>
  <c r="AL2627" i="1"/>
  <c r="AK2627" i="1"/>
  <c r="AD2627" i="1"/>
  <c r="Y2627" i="1"/>
  <c r="T2627" i="1"/>
  <c r="S2627" i="1"/>
  <c r="R2627" i="1"/>
  <c r="E2627" i="1"/>
  <c r="AL2626" i="1"/>
  <c r="AK2626" i="1"/>
  <c r="AD2626" i="1"/>
  <c r="Y2626" i="1"/>
  <c r="T2626" i="1"/>
  <c r="Y2628" i="1" s="1"/>
  <c r="S2626" i="1"/>
  <c r="X2626" i="1" s="1"/>
  <c r="R2626" i="1"/>
  <c r="E2626" i="1"/>
  <c r="AL2625" i="1"/>
  <c r="AK2625" i="1"/>
  <c r="AD2625" i="1"/>
  <c r="R2625" i="1"/>
  <c r="E2625" i="1"/>
  <c r="AL2624" i="1"/>
  <c r="AK2624" i="1"/>
  <c r="AD2624" i="1"/>
  <c r="R2624" i="1"/>
  <c r="E2624" i="1"/>
  <c r="AD2623" i="1"/>
  <c r="R2623" i="1"/>
  <c r="E2623" i="1"/>
  <c r="AL2622" i="1"/>
  <c r="AK2622" i="1"/>
  <c r="AD2622" i="1"/>
  <c r="R2622" i="1"/>
  <c r="E2622" i="1"/>
  <c r="AL2621" i="1"/>
  <c r="AK2621" i="1"/>
  <c r="AD2621" i="1"/>
  <c r="R2621" i="1"/>
  <c r="E2621" i="1"/>
  <c r="AL2620" i="1"/>
  <c r="AK2620" i="1"/>
  <c r="AD2620" i="1"/>
  <c r="R2620" i="1"/>
  <c r="E2620" i="1"/>
  <c r="AL2619" i="1"/>
  <c r="AK2619" i="1"/>
  <c r="AD2619" i="1"/>
  <c r="R2619" i="1"/>
  <c r="E2619" i="1"/>
  <c r="AL2618" i="1"/>
  <c r="AK2618" i="1"/>
  <c r="AD2618" i="1"/>
  <c r="R2618" i="1"/>
  <c r="E2618" i="1"/>
  <c r="AL2617" i="1"/>
  <c r="AK2617" i="1"/>
  <c r="AD2617" i="1"/>
  <c r="R2617" i="1"/>
  <c r="E2617" i="1"/>
  <c r="AL2616" i="1"/>
  <c r="AK2616" i="1"/>
  <c r="AD2616" i="1"/>
  <c r="R2616" i="1"/>
  <c r="E2616" i="1"/>
  <c r="AD2615" i="1"/>
  <c r="R2615" i="1"/>
  <c r="E2615" i="1"/>
  <c r="AL2614" i="1"/>
  <c r="AK2614" i="1"/>
  <c r="AD2614" i="1"/>
  <c r="R2614" i="1"/>
  <c r="E2614" i="1"/>
  <c r="AL2613" i="1"/>
  <c r="AK2613" i="1"/>
  <c r="AD2613" i="1"/>
  <c r="R2613" i="1"/>
  <c r="E2613" i="1"/>
  <c r="AL2612" i="1"/>
  <c r="AK2612" i="1"/>
  <c r="AD2612" i="1"/>
  <c r="R2612" i="1"/>
  <c r="E2612" i="1"/>
  <c r="AD2611" i="1"/>
  <c r="R2611" i="1"/>
  <c r="E2611" i="1"/>
  <c r="AD2610" i="1"/>
  <c r="R2610" i="1"/>
  <c r="E2610" i="1"/>
  <c r="AD2609" i="1"/>
  <c r="R2609" i="1"/>
  <c r="E2609" i="1"/>
  <c r="AL2608" i="1"/>
  <c r="AK2608" i="1"/>
  <c r="AD2608" i="1"/>
  <c r="R2608" i="1"/>
  <c r="E2608" i="1"/>
  <c r="AL2607" i="1"/>
  <c r="AK2607" i="1"/>
  <c r="AD2607" i="1"/>
  <c r="R2607" i="1"/>
  <c r="E2607" i="1"/>
  <c r="AL2606" i="1"/>
  <c r="AK2606" i="1"/>
  <c r="AD2606" i="1"/>
  <c r="R2606" i="1"/>
  <c r="E2606" i="1"/>
  <c r="AL2605" i="1"/>
  <c r="AK2605" i="1"/>
  <c r="AD2605" i="1"/>
  <c r="R2605" i="1"/>
  <c r="E2605" i="1"/>
  <c r="AL2604" i="1"/>
  <c r="AK2604" i="1"/>
  <c r="AD2604" i="1"/>
  <c r="R2604" i="1"/>
  <c r="E2604" i="1"/>
  <c r="AL2603" i="1"/>
  <c r="AK2603" i="1"/>
  <c r="AD2603" i="1"/>
  <c r="R2603" i="1"/>
  <c r="E2603" i="1"/>
  <c r="AL2602" i="1"/>
  <c r="AK2602" i="1"/>
  <c r="AD2602" i="1"/>
  <c r="R2602" i="1"/>
  <c r="E2602" i="1"/>
  <c r="AL2601" i="1"/>
  <c r="AK2601" i="1"/>
  <c r="AD2601" i="1"/>
  <c r="R2601" i="1"/>
  <c r="E2601" i="1"/>
  <c r="AL2600" i="1"/>
  <c r="AK2600" i="1"/>
  <c r="AD2600" i="1"/>
  <c r="R2600" i="1"/>
  <c r="E2600" i="1"/>
  <c r="AL2599" i="1"/>
  <c r="AK2599" i="1"/>
  <c r="AD2599" i="1"/>
  <c r="R2599" i="1"/>
  <c r="E2599" i="1"/>
  <c r="AL2598" i="1"/>
  <c r="AK2598" i="1"/>
  <c r="AD2598" i="1"/>
  <c r="R2598" i="1"/>
  <c r="E2598" i="1"/>
  <c r="AD2597" i="1"/>
  <c r="R2597" i="1"/>
  <c r="E2597" i="1"/>
  <c r="AD2596" i="1"/>
  <c r="R2596" i="1"/>
  <c r="E2596" i="1"/>
  <c r="AD2595" i="1"/>
  <c r="R2595" i="1"/>
  <c r="E2595" i="1"/>
  <c r="AL2594" i="1"/>
  <c r="AK2594" i="1"/>
  <c r="AD2594" i="1"/>
  <c r="R2594" i="1"/>
  <c r="E2594" i="1"/>
  <c r="AL2593" i="1"/>
  <c r="AK2593" i="1"/>
  <c r="AD2593" i="1"/>
  <c r="R2593" i="1"/>
  <c r="E2593" i="1"/>
  <c r="AL2592" i="1"/>
  <c r="AK2592" i="1"/>
  <c r="AD2592" i="1"/>
  <c r="R2592" i="1"/>
  <c r="E2592" i="1"/>
  <c r="AL2591" i="1"/>
  <c r="AK2591" i="1"/>
  <c r="AD2591" i="1"/>
  <c r="R2591" i="1"/>
  <c r="E2591" i="1"/>
  <c r="AL2590" i="1"/>
  <c r="AK2590" i="1"/>
  <c r="AD2590" i="1"/>
  <c r="R2590" i="1"/>
  <c r="W2597" i="1" s="1"/>
  <c r="E2590" i="1"/>
  <c r="AL2589" i="1"/>
  <c r="AK2589" i="1"/>
  <c r="AD2589" i="1"/>
  <c r="R2589" i="1"/>
  <c r="E2589" i="1"/>
  <c r="AL2588" i="1"/>
  <c r="AK2588" i="1"/>
  <c r="AD2588" i="1"/>
  <c r="R2588" i="1"/>
  <c r="E2588" i="1"/>
  <c r="AD2587" i="1"/>
  <c r="R2587" i="1"/>
  <c r="E2587" i="1"/>
  <c r="AD2586" i="1"/>
  <c r="R2586" i="1"/>
  <c r="E2586" i="1"/>
  <c r="AL2585" i="1"/>
  <c r="AK2585" i="1"/>
  <c r="AD2585" i="1"/>
  <c r="R2585" i="1"/>
  <c r="W2596" i="1" s="1"/>
  <c r="E2585" i="1"/>
  <c r="AL2584" i="1"/>
  <c r="AK2584" i="1"/>
  <c r="AD2584" i="1"/>
  <c r="R2584" i="1"/>
  <c r="E2584" i="1"/>
  <c r="AL2583" i="1"/>
  <c r="AK2583" i="1"/>
  <c r="AD2583" i="1"/>
  <c r="R2583" i="1"/>
  <c r="E2583" i="1"/>
  <c r="AL2582" i="1"/>
  <c r="AK2582" i="1"/>
  <c r="AD2582" i="1"/>
  <c r="R2582" i="1"/>
  <c r="E2582" i="1"/>
  <c r="AL2581" i="1"/>
  <c r="AK2581" i="1"/>
  <c r="AD2581" i="1"/>
  <c r="R2581" i="1"/>
  <c r="W2592" i="1" s="1"/>
  <c r="E2581" i="1"/>
  <c r="AL2580" i="1"/>
  <c r="AK2580" i="1"/>
  <c r="AD2580" i="1"/>
  <c r="R2580" i="1"/>
  <c r="E2580" i="1"/>
  <c r="AL2579" i="1"/>
  <c r="AK2579" i="1"/>
  <c r="AD2579" i="1"/>
  <c r="R2579" i="1"/>
  <c r="E2579" i="1"/>
  <c r="AD2578" i="1"/>
  <c r="R2578" i="1"/>
  <c r="E2578" i="1"/>
  <c r="AD2577" i="1"/>
  <c r="R2577" i="1"/>
  <c r="E2577" i="1"/>
  <c r="AL2576" i="1"/>
  <c r="AK2576" i="1"/>
  <c r="R2576" i="1"/>
  <c r="E2576" i="1"/>
  <c r="AL2575" i="1"/>
  <c r="AK2575" i="1"/>
  <c r="R2575" i="1"/>
  <c r="E2575" i="1"/>
  <c r="AL2574" i="1"/>
  <c r="AK2574" i="1"/>
  <c r="R2574" i="1"/>
  <c r="E2574" i="1"/>
  <c r="AL2573" i="1"/>
  <c r="AK2573" i="1"/>
  <c r="R2573" i="1"/>
  <c r="E2573" i="1"/>
  <c r="AL2572" i="1"/>
  <c r="AK2572" i="1"/>
  <c r="R2572" i="1"/>
  <c r="E2572" i="1"/>
  <c r="AL2571" i="1"/>
  <c r="AK2571" i="1"/>
  <c r="R2571" i="1"/>
  <c r="E2571" i="1"/>
  <c r="AL2570" i="1"/>
  <c r="AK2570" i="1"/>
  <c r="R2570" i="1"/>
  <c r="E2570" i="1"/>
  <c r="AL2569" i="1"/>
  <c r="AK2569" i="1"/>
  <c r="R2569" i="1"/>
  <c r="E2569" i="1"/>
  <c r="AL2568" i="1"/>
  <c r="AK2568" i="1"/>
  <c r="R2568" i="1"/>
  <c r="E2568" i="1"/>
  <c r="AL2567" i="1"/>
  <c r="AK2567" i="1"/>
  <c r="R2567" i="1"/>
  <c r="E2567" i="1"/>
  <c r="AL2566" i="1"/>
  <c r="AK2566" i="1"/>
  <c r="R2566" i="1"/>
  <c r="E2566" i="1"/>
  <c r="AL2565" i="1"/>
  <c r="AK2565" i="1"/>
  <c r="R2565" i="1"/>
  <c r="E2565" i="1"/>
  <c r="AD2564" i="1"/>
  <c r="T2564" i="1"/>
  <c r="S2564" i="1"/>
  <c r="E2564" i="1"/>
  <c r="AD2563" i="1"/>
  <c r="T2563" i="1"/>
  <c r="S2563" i="1"/>
  <c r="R2563" i="1"/>
  <c r="E2563" i="1"/>
  <c r="AD2562" i="1"/>
  <c r="T2562" i="1"/>
  <c r="S2562" i="1"/>
  <c r="R2562" i="1"/>
  <c r="Q2562" i="1"/>
  <c r="E2562" i="1"/>
  <c r="AD2561" i="1"/>
  <c r="T2561" i="1"/>
  <c r="S2561" i="1"/>
  <c r="R2561" i="1"/>
  <c r="Q2561" i="1"/>
  <c r="E2561" i="1"/>
  <c r="AD2560" i="1"/>
  <c r="T2560" i="1"/>
  <c r="S2560" i="1"/>
  <c r="R2560" i="1"/>
  <c r="Q2560" i="1"/>
  <c r="E2560" i="1"/>
  <c r="AL2559" i="1"/>
  <c r="AK2559" i="1"/>
  <c r="AD2559" i="1"/>
  <c r="T2559" i="1"/>
  <c r="S2559" i="1"/>
  <c r="R2559" i="1"/>
  <c r="Q2559" i="1"/>
  <c r="E2559" i="1"/>
  <c r="AL2558" i="1"/>
  <c r="AK2558" i="1"/>
  <c r="AD2558" i="1"/>
  <c r="T2558" i="1"/>
  <c r="S2558" i="1"/>
  <c r="R2558" i="1"/>
  <c r="Q2558" i="1"/>
  <c r="E2558" i="1"/>
  <c r="AL2557" i="1"/>
  <c r="AK2557" i="1"/>
  <c r="AD2557" i="1"/>
  <c r="W2557" i="1"/>
  <c r="T2557" i="1"/>
  <c r="S2557" i="1"/>
  <c r="R2557" i="1"/>
  <c r="Q2557" i="1"/>
  <c r="E2557" i="1"/>
  <c r="AL2556" i="1"/>
  <c r="AK2556" i="1"/>
  <c r="AD2556" i="1"/>
  <c r="T2556" i="1"/>
  <c r="S2556" i="1"/>
  <c r="U2556" i="1" s="1"/>
  <c r="R2556" i="1"/>
  <c r="Q2556" i="1"/>
  <c r="E2556" i="1"/>
  <c r="AL2555" i="1"/>
  <c r="AK2555" i="1"/>
  <c r="AD2555" i="1"/>
  <c r="T2555" i="1"/>
  <c r="S2555" i="1"/>
  <c r="R2555" i="1"/>
  <c r="Q2555" i="1"/>
  <c r="U2555" i="1" s="1"/>
  <c r="E2555" i="1"/>
  <c r="AL2554" i="1"/>
  <c r="AK2554" i="1"/>
  <c r="AD2554" i="1"/>
  <c r="T2554" i="1"/>
  <c r="S2554" i="1"/>
  <c r="R2554" i="1"/>
  <c r="Q2554" i="1"/>
  <c r="E2554" i="1"/>
  <c r="AL2553" i="1"/>
  <c r="AK2553" i="1"/>
  <c r="AD2553" i="1"/>
  <c r="T2553" i="1"/>
  <c r="S2553" i="1"/>
  <c r="R2553" i="1"/>
  <c r="Q2553" i="1"/>
  <c r="E2553" i="1"/>
  <c r="AL2552" i="1"/>
  <c r="AK2552" i="1"/>
  <c r="AD2552" i="1"/>
  <c r="T2552" i="1"/>
  <c r="S2552" i="1"/>
  <c r="R2552" i="1"/>
  <c r="W2562" i="1" s="1"/>
  <c r="Q2552" i="1"/>
  <c r="E2552" i="1"/>
  <c r="AL2551" i="1"/>
  <c r="AK2551" i="1"/>
  <c r="AD2551" i="1"/>
  <c r="T2551" i="1"/>
  <c r="S2551" i="1"/>
  <c r="R2551" i="1"/>
  <c r="Q2551" i="1"/>
  <c r="E2551" i="1"/>
  <c r="AL2550" i="1"/>
  <c r="AK2550" i="1"/>
  <c r="AD2550" i="1"/>
  <c r="T2550" i="1"/>
  <c r="S2550" i="1"/>
  <c r="R2550" i="1"/>
  <c r="Q2550" i="1"/>
  <c r="E2550" i="1"/>
  <c r="AL2549" i="1"/>
  <c r="AK2549" i="1"/>
  <c r="AD2549" i="1"/>
  <c r="T2549" i="1"/>
  <c r="S2549" i="1"/>
  <c r="R2549" i="1"/>
  <c r="Q2549" i="1"/>
  <c r="E2549" i="1"/>
  <c r="AL2548" i="1"/>
  <c r="AK2548" i="1"/>
  <c r="AD2548" i="1"/>
  <c r="T2548" i="1"/>
  <c r="S2548" i="1"/>
  <c r="R2548" i="1"/>
  <c r="Q2548" i="1"/>
  <c r="E2548" i="1"/>
  <c r="AL2547" i="1"/>
  <c r="AK2547" i="1"/>
  <c r="AD2547" i="1"/>
  <c r="T2547" i="1"/>
  <c r="S2547" i="1"/>
  <c r="R2547" i="1"/>
  <c r="Q2547" i="1"/>
  <c r="E2547" i="1"/>
  <c r="AL2546" i="1"/>
  <c r="AK2546" i="1"/>
  <c r="AD2546" i="1"/>
  <c r="T2546" i="1"/>
  <c r="S2546" i="1"/>
  <c r="R2546" i="1"/>
  <c r="Q2546" i="1"/>
  <c r="E2546" i="1"/>
  <c r="AL2545" i="1"/>
  <c r="AK2545" i="1"/>
  <c r="AD2545" i="1"/>
  <c r="T2545" i="1"/>
  <c r="S2545" i="1"/>
  <c r="R2545" i="1"/>
  <c r="U2545" i="1" s="1"/>
  <c r="Q2545" i="1"/>
  <c r="E2545" i="1"/>
  <c r="AL2544" i="1"/>
  <c r="AK2544" i="1"/>
  <c r="AD2544" i="1"/>
  <c r="T2544" i="1"/>
  <c r="S2544" i="1"/>
  <c r="R2544" i="1"/>
  <c r="Q2544" i="1"/>
  <c r="E2544" i="1"/>
  <c r="AL2543" i="1"/>
  <c r="AK2543" i="1"/>
  <c r="AD2543" i="1"/>
  <c r="T2543" i="1"/>
  <c r="S2543" i="1"/>
  <c r="R2543" i="1"/>
  <c r="Q2543" i="1"/>
  <c r="E2543" i="1"/>
  <c r="AL2542" i="1"/>
  <c r="AK2542" i="1"/>
  <c r="AD2542" i="1"/>
  <c r="T2542" i="1"/>
  <c r="S2542" i="1"/>
  <c r="R2542" i="1"/>
  <c r="Q2542" i="1"/>
  <c r="E2542" i="1"/>
  <c r="AL2541" i="1"/>
  <c r="AK2541" i="1"/>
  <c r="AD2541" i="1"/>
  <c r="T2541" i="1"/>
  <c r="S2541" i="1"/>
  <c r="R2541" i="1"/>
  <c r="Q2541" i="1"/>
  <c r="E2541" i="1"/>
  <c r="AL2540" i="1"/>
  <c r="AK2540" i="1"/>
  <c r="AD2540" i="1"/>
  <c r="T2540" i="1"/>
  <c r="S2540" i="1"/>
  <c r="R2540" i="1"/>
  <c r="Q2540" i="1"/>
  <c r="E2540" i="1"/>
  <c r="AL2539" i="1"/>
  <c r="AK2539" i="1"/>
  <c r="AD2539" i="1"/>
  <c r="T2539" i="1"/>
  <c r="S2539" i="1"/>
  <c r="R2539" i="1"/>
  <c r="Q2539" i="1"/>
  <c r="E2539" i="1"/>
  <c r="AL2538" i="1"/>
  <c r="AK2538" i="1"/>
  <c r="AD2538" i="1"/>
  <c r="T2538" i="1"/>
  <c r="S2538" i="1"/>
  <c r="R2538" i="1"/>
  <c r="Q2538" i="1"/>
  <c r="E2538" i="1"/>
  <c r="AL2537" i="1"/>
  <c r="AK2537" i="1"/>
  <c r="AD2537" i="1"/>
  <c r="T2537" i="1"/>
  <c r="S2537" i="1"/>
  <c r="R2537" i="1"/>
  <c r="Q2537" i="1"/>
  <c r="U2537" i="1" s="1"/>
  <c r="E2537" i="1"/>
  <c r="AL2536" i="1"/>
  <c r="AK2536" i="1"/>
  <c r="AD2536" i="1"/>
  <c r="T2536" i="1"/>
  <c r="S2536" i="1"/>
  <c r="R2536" i="1"/>
  <c r="Q2536" i="1"/>
  <c r="E2536" i="1"/>
  <c r="AL2535" i="1"/>
  <c r="AK2535" i="1"/>
  <c r="AD2535" i="1"/>
  <c r="T2535" i="1"/>
  <c r="S2535" i="1"/>
  <c r="R2535" i="1"/>
  <c r="Q2535" i="1"/>
  <c r="E2535" i="1"/>
  <c r="AL2534" i="1"/>
  <c r="AK2534" i="1"/>
  <c r="AD2534" i="1"/>
  <c r="T2534" i="1"/>
  <c r="S2534" i="1"/>
  <c r="R2534" i="1"/>
  <c r="Q2534" i="1"/>
  <c r="E2534" i="1"/>
  <c r="AL2533" i="1"/>
  <c r="AK2533" i="1"/>
  <c r="AD2533" i="1"/>
  <c r="S2533" i="1"/>
  <c r="R2533" i="1"/>
  <c r="Q2533" i="1"/>
  <c r="E2533" i="1"/>
  <c r="AL2532" i="1"/>
  <c r="AK2532" i="1"/>
  <c r="AD2532" i="1"/>
  <c r="T2532" i="1"/>
  <c r="S2532" i="1"/>
  <c r="R2532" i="1"/>
  <c r="Q2532" i="1"/>
  <c r="E2532" i="1"/>
  <c r="AL2531" i="1"/>
  <c r="AK2531" i="1"/>
  <c r="AD2531" i="1"/>
  <c r="T2531" i="1"/>
  <c r="S2531" i="1"/>
  <c r="R2531" i="1"/>
  <c r="Q2531" i="1"/>
  <c r="E2531" i="1"/>
  <c r="AL2530" i="1"/>
  <c r="AK2530" i="1"/>
  <c r="AD2530" i="1"/>
  <c r="T2530" i="1"/>
  <c r="S2530" i="1"/>
  <c r="R2530" i="1"/>
  <c r="U2530" i="1" s="1"/>
  <c r="Q2530" i="1"/>
  <c r="E2530" i="1"/>
  <c r="AL2529" i="1"/>
  <c r="AK2529" i="1"/>
  <c r="AD2529" i="1"/>
  <c r="T2529" i="1"/>
  <c r="S2529" i="1"/>
  <c r="R2529" i="1"/>
  <c r="Q2529" i="1"/>
  <c r="E2529" i="1"/>
  <c r="AL2528" i="1"/>
  <c r="AK2528" i="1"/>
  <c r="AD2528" i="1"/>
  <c r="T2528" i="1"/>
  <c r="S2528" i="1"/>
  <c r="R2528" i="1"/>
  <c r="Q2528" i="1"/>
  <c r="E2528" i="1"/>
  <c r="AL2527" i="1"/>
  <c r="AK2527" i="1"/>
  <c r="AD2527" i="1"/>
  <c r="T2527" i="1"/>
  <c r="S2527" i="1"/>
  <c r="R2527" i="1"/>
  <c r="Q2527" i="1"/>
  <c r="E2527" i="1"/>
  <c r="AL2526" i="1"/>
  <c r="AK2526" i="1"/>
  <c r="AD2526" i="1"/>
  <c r="T2526" i="1"/>
  <c r="S2526" i="1"/>
  <c r="R2526" i="1"/>
  <c r="Q2526" i="1"/>
  <c r="E2526" i="1"/>
  <c r="AL2525" i="1"/>
  <c r="AK2525" i="1"/>
  <c r="AD2525" i="1"/>
  <c r="T2525" i="1"/>
  <c r="S2525" i="1"/>
  <c r="U2525" i="1" s="1"/>
  <c r="R2525" i="1"/>
  <c r="Q2525" i="1"/>
  <c r="E2525" i="1"/>
  <c r="AL2524" i="1"/>
  <c r="AK2524" i="1"/>
  <c r="AD2524" i="1"/>
  <c r="T2524" i="1"/>
  <c r="S2524" i="1"/>
  <c r="R2524" i="1"/>
  <c r="Q2524" i="1"/>
  <c r="E2524" i="1"/>
  <c r="AL2523" i="1"/>
  <c r="AK2523" i="1"/>
  <c r="AD2523" i="1"/>
  <c r="T2523" i="1"/>
  <c r="S2523" i="1"/>
  <c r="R2523" i="1"/>
  <c r="Q2523" i="1"/>
  <c r="E2523" i="1"/>
  <c r="AL2522" i="1"/>
  <c r="AK2522" i="1"/>
  <c r="AD2522" i="1"/>
  <c r="T2522" i="1"/>
  <c r="S2522" i="1"/>
  <c r="R2522" i="1"/>
  <c r="Q2522" i="1"/>
  <c r="U2522" i="1" s="1"/>
  <c r="E2522" i="1"/>
  <c r="AL2521" i="1"/>
  <c r="AK2521" i="1"/>
  <c r="AD2521" i="1"/>
  <c r="T2521" i="1"/>
  <c r="S2521" i="1"/>
  <c r="R2521" i="1"/>
  <c r="Q2521" i="1"/>
  <c r="E2521" i="1"/>
  <c r="AL2520" i="1"/>
  <c r="AK2520" i="1"/>
  <c r="AD2520" i="1"/>
  <c r="T2520" i="1"/>
  <c r="S2520" i="1"/>
  <c r="R2520" i="1"/>
  <c r="Q2520" i="1"/>
  <c r="E2520" i="1"/>
  <c r="AL2519" i="1"/>
  <c r="AK2519" i="1"/>
  <c r="AD2519" i="1"/>
  <c r="T2519" i="1"/>
  <c r="S2519" i="1"/>
  <c r="R2519" i="1"/>
  <c r="Q2519" i="1"/>
  <c r="E2519" i="1"/>
  <c r="AL2518" i="1"/>
  <c r="AK2518" i="1"/>
  <c r="AD2518" i="1"/>
  <c r="T2518" i="1"/>
  <c r="S2518" i="1"/>
  <c r="R2518" i="1"/>
  <c r="Q2518" i="1"/>
  <c r="E2518" i="1"/>
  <c r="AL2517" i="1"/>
  <c r="AK2517" i="1"/>
  <c r="AD2517" i="1"/>
  <c r="T2517" i="1"/>
  <c r="S2517" i="1"/>
  <c r="R2517" i="1"/>
  <c r="Q2517" i="1"/>
  <c r="E2517" i="1"/>
  <c r="AL2516" i="1"/>
  <c r="AK2516" i="1"/>
  <c r="AD2516" i="1"/>
  <c r="T2516" i="1"/>
  <c r="S2516" i="1"/>
  <c r="R2516" i="1"/>
  <c r="Q2516" i="1"/>
  <c r="E2516" i="1"/>
  <c r="AL2515" i="1"/>
  <c r="AK2515" i="1"/>
  <c r="AD2515" i="1"/>
  <c r="T2515" i="1"/>
  <c r="S2515" i="1"/>
  <c r="R2515" i="1"/>
  <c r="Q2515" i="1"/>
  <c r="E2515" i="1"/>
  <c r="AL2514" i="1"/>
  <c r="AK2514" i="1"/>
  <c r="AD2514" i="1"/>
  <c r="T2514" i="1"/>
  <c r="S2514" i="1"/>
  <c r="U2514" i="1" s="1"/>
  <c r="R2514" i="1"/>
  <c r="Q2514" i="1"/>
  <c r="E2514" i="1"/>
  <c r="AL2513" i="1"/>
  <c r="AK2513" i="1"/>
  <c r="AD2513" i="1"/>
  <c r="T2513" i="1"/>
  <c r="S2513" i="1"/>
  <c r="R2513" i="1"/>
  <c r="Q2513" i="1"/>
  <c r="E2513" i="1"/>
  <c r="AL2512" i="1"/>
  <c r="AK2512" i="1"/>
  <c r="AD2512" i="1"/>
  <c r="T2512" i="1"/>
  <c r="S2512" i="1"/>
  <c r="R2512" i="1"/>
  <c r="Q2512" i="1"/>
  <c r="E2512" i="1"/>
  <c r="AL2511" i="1"/>
  <c r="AK2511" i="1"/>
  <c r="AD2511" i="1"/>
  <c r="T2511" i="1"/>
  <c r="S2511" i="1"/>
  <c r="R2511" i="1"/>
  <c r="Q2511" i="1"/>
  <c r="E2511" i="1"/>
  <c r="AL2510" i="1"/>
  <c r="AK2510" i="1"/>
  <c r="AD2510" i="1"/>
  <c r="T2510" i="1"/>
  <c r="S2510" i="1"/>
  <c r="R2510" i="1"/>
  <c r="Q2510" i="1"/>
  <c r="E2510" i="1"/>
  <c r="AL2509" i="1"/>
  <c r="AK2509" i="1"/>
  <c r="AD2509" i="1"/>
  <c r="T2509" i="1"/>
  <c r="S2509" i="1"/>
  <c r="R2509" i="1"/>
  <c r="Q2509" i="1"/>
  <c r="E2509" i="1"/>
  <c r="AL2508" i="1"/>
  <c r="AK2508" i="1"/>
  <c r="AD2508" i="1"/>
  <c r="T2508" i="1"/>
  <c r="S2508" i="1"/>
  <c r="R2508" i="1"/>
  <c r="Q2508" i="1"/>
  <c r="E2508" i="1"/>
  <c r="AL2507" i="1"/>
  <c r="AK2507" i="1"/>
  <c r="AD2507" i="1"/>
  <c r="T2507" i="1"/>
  <c r="S2507" i="1"/>
  <c r="R2507" i="1"/>
  <c r="Q2507" i="1"/>
  <c r="E2507" i="1"/>
  <c r="AL2506" i="1"/>
  <c r="AK2506" i="1"/>
  <c r="AD2506" i="1"/>
  <c r="T2506" i="1"/>
  <c r="S2506" i="1"/>
  <c r="R2506" i="1"/>
  <c r="Q2506" i="1"/>
  <c r="E2506" i="1"/>
  <c r="AL2505" i="1"/>
  <c r="AK2505" i="1"/>
  <c r="AD2505" i="1"/>
  <c r="T2505" i="1"/>
  <c r="S2505" i="1"/>
  <c r="R2505" i="1"/>
  <c r="Q2505" i="1"/>
  <c r="E2505" i="1"/>
  <c r="AL2504" i="1"/>
  <c r="AK2504" i="1"/>
  <c r="AD2504" i="1"/>
  <c r="T2504" i="1"/>
  <c r="S2504" i="1"/>
  <c r="R2504" i="1"/>
  <c r="Q2504" i="1"/>
  <c r="E2504" i="1"/>
  <c r="AL2503" i="1"/>
  <c r="AK2503" i="1"/>
  <c r="AD2503" i="1"/>
  <c r="T2503" i="1"/>
  <c r="S2503" i="1"/>
  <c r="R2503" i="1"/>
  <c r="Q2503" i="1"/>
  <c r="U2503" i="1" s="1"/>
  <c r="E2503" i="1"/>
  <c r="AL2502" i="1"/>
  <c r="AK2502" i="1"/>
  <c r="AD2502" i="1"/>
  <c r="T2502" i="1"/>
  <c r="S2502" i="1"/>
  <c r="R2502" i="1"/>
  <c r="Q2502" i="1"/>
  <c r="E2502" i="1"/>
  <c r="AL2501" i="1"/>
  <c r="AK2501" i="1"/>
  <c r="AD2501" i="1"/>
  <c r="T2501" i="1"/>
  <c r="S2501" i="1"/>
  <c r="U2501" i="1" s="1"/>
  <c r="R2501" i="1"/>
  <c r="Q2501" i="1"/>
  <c r="E2501" i="1"/>
  <c r="AL2500" i="1"/>
  <c r="AK2500" i="1"/>
  <c r="AD2500" i="1"/>
  <c r="T2500" i="1"/>
  <c r="S2500" i="1"/>
  <c r="R2500" i="1"/>
  <c r="Q2500" i="1"/>
  <c r="E2500" i="1"/>
  <c r="AL2499" i="1"/>
  <c r="AK2499" i="1"/>
  <c r="AD2499" i="1"/>
  <c r="T2499" i="1"/>
  <c r="S2499" i="1"/>
  <c r="R2499" i="1"/>
  <c r="Q2499" i="1"/>
  <c r="E2499" i="1"/>
  <c r="AL2498" i="1"/>
  <c r="AK2498" i="1"/>
  <c r="AD2498" i="1"/>
  <c r="T2498" i="1"/>
  <c r="S2498" i="1"/>
  <c r="R2498" i="1"/>
  <c r="Q2498" i="1"/>
  <c r="E2498" i="1"/>
  <c r="AL2497" i="1"/>
  <c r="AK2497" i="1"/>
  <c r="AD2497" i="1"/>
  <c r="T2497" i="1"/>
  <c r="S2497" i="1"/>
  <c r="R2497" i="1"/>
  <c r="Q2497" i="1"/>
  <c r="E2497" i="1"/>
  <c r="AL2496" i="1"/>
  <c r="AK2496" i="1"/>
  <c r="AD2496" i="1"/>
  <c r="T2496" i="1"/>
  <c r="S2496" i="1"/>
  <c r="R2496" i="1"/>
  <c r="Q2496" i="1"/>
  <c r="E2496" i="1"/>
  <c r="AL2495" i="1"/>
  <c r="AK2495" i="1"/>
  <c r="AD2495" i="1"/>
  <c r="T2495" i="1"/>
  <c r="S2495" i="1"/>
  <c r="R2495" i="1"/>
  <c r="Q2495" i="1"/>
  <c r="E2495" i="1"/>
  <c r="AL2494" i="1"/>
  <c r="AK2494" i="1"/>
  <c r="AD2494" i="1"/>
  <c r="T2494" i="1"/>
  <c r="S2494" i="1"/>
  <c r="R2494" i="1"/>
  <c r="Q2494" i="1"/>
  <c r="E2494" i="1"/>
  <c r="AL2493" i="1"/>
  <c r="AK2493" i="1"/>
  <c r="AD2493" i="1"/>
  <c r="T2493" i="1"/>
  <c r="S2493" i="1"/>
  <c r="X2504" i="1" s="1"/>
  <c r="R2493" i="1"/>
  <c r="Q2493" i="1"/>
  <c r="E2493" i="1"/>
  <c r="AL2492" i="1"/>
  <c r="AK2492" i="1"/>
  <c r="AD2492" i="1"/>
  <c r="T2492" i="1"/>
  <c r="S2492" i="1"/>
  <c r="R2492" i="1"/>
  <c r="Q2492" i="1"/>
  <c r="E2492" i="1"/>
  <c r="AL2491" i="1"/>
  <c r="AK2491" i="1"/>
  <c r="AD2491" i="1"/>
  <c r="T2491" i="1"/>
  <c r="S2491" i="1"/>
  <c r="R2491" i="1"/>
  <c r="Q2491" i="1"/>
  <c r="E2491" i="1"/>
  <c r="AL2490" i="1"/>
  <c r="AK2490" i="1"/>
  <c r="AD2490" i="1"/>
  <c r="T2490" i="1"/>
  <c r="S2490" i="1"/>
  <c r="R2490" i="1"/>
  <c r="Q2490" i="1"/>
  <c r="E2490" i="1"/>
  <c r="AL2489" i="1"/>
  <c r="AK2489" i="1"/>
  <c r="AD2489" i="1"/>
  <c r="T2489" i="1"/>
  <c r="S2489" i="1"/>
  <c r="R2489" i="1"/>
  <c r="Q2489" i="1"/>
  <c r="E2489" i="1"/>
  <c r="AL2488" i="1"/>
  <c r="AK2488" i="1"/>
  <c r="AD2488" i="1"/>
  <c r="T2488" i="1"/>
  <c r="S2488" i="1"/>
  <c r="R2488" i="1"/>
  <c r="Q2488" i="1"/>
  <c r="E2488" i="1"/>
  <c r="AL2487" i="1"/>
  <c r="AK2487" i="1"/>
  <c r="AD2487" i="1"/>
  <c r="T2487" i="1"/>
  <c r="S2487" i="1"/>
  <c r="R2487" i="1"/>
  <c r="Q2487" i="1"/>
  <c r="E2487" i="1"/>
  <c r="AL2486" i="1"/>
  <c r="AK2486" i="1"/>
  <c r="AD2486" i="1"/>
  <c r="T2486" i="1"/>
  <c r="S2486" i="1"/>
  <c r="R2486" i="1"/>
  <c r="Q2486" i="1"/>
  <c r="E2486" i="1"/>
  <c r="AL2485" i="1"/>
  <c r="AK2485" i="1"/>
  <c r="AD2485" i="1"/>
  <c r="T2485" i="1"/>
  <c r="S2485" i="1"/>
  <c r="R2485" i="1"/>
  <c r="Q2485" i="1"/>
  <c r="E2485" i="1"/>
  <c r="AL2484" i="1"/>
  <c r="AK2484" i="1"/>
  <c r="AD2484" i="1"/>
  <c r="T2484" i="1"/>
  <c r="S2484" i="1"/>
  <c r="R2484" i="1"/>
  <c r="Q2484" i="1"/>
  <c r="E2484" i="1"/>
  <c r="AL2483" i="1"/>
  <c r="AK2483" i="1"/>
  <c r="AD2483" i="1"/>
  <c r="T2483" i="1"/>
  <c r="S2483" i="1"/>
  <c r="R2483" i="1"/>
  <c r="Q2483" i="1"/>
  <c r="E2483" i="1"/>
  <c r="AL2482" i="1"/>
  <c r="AK2482" i="1"/>
  <c r="AD2482" i="1"/>
  <c r="T2482" i="1"/>
  <c r="S2482" i="1"/>
  <c r="R2482" i="1"/>
  <c r="Q2482" i="1"/>
  <c r="E2482" i="1"/>
  <c r="AL2481" i="1"/>
  <c r="AK2481" i="1"/>
  <c r="AD2481" i="1"/>
  <c r="T2481" i="1"/>
  <c r="S2481" i="1"/>
  <c r="R2481" i="1"/>
  <c r="Q2481" i="1"/>
  <c r="E2481" i="1"/>
  <c r="AL2480" i="1"/>
  <c r="AK2480" i="1"/>
  <c r="AD2480" i="1"/>
  <c r="T2480" i="1"/>
  <c r="S2480" i="1"/>
  <c r="R2480" i="1"/>
  <c r="Q2480" i="1"/>
  <c r="E2480" i="1"/>
  <c r="AL2479" i="1"/>
  <c r="AK2479" i="1"/>
  <c r="AD2479" i="1"/>
  <c r="T2479" i="1"/>
  <c r="S2479" i="1"/>
  <c r="R2479" i="1"/>
  <c r="Q2479" i="1"/>
  <c r="E2479" i="1"/>
  <c r="AL2478" i="1"/>
  <c r="AK2478" i="1"/>
  <c r="AD2478" i="1"/>
  <c r="T2478" i="1"/>
  <c r="S2478" i="1"/>
  <c r="R2478" i="1"/>
  <c r="Q2478" i="1"/>
  <c r="E2478" i="1"/>
  <c r="AL2477" i="1"/>
  <c r="AK2477" i="1"/>
  <c r="AD2477" i="1"/>
  <c r="T2477" i="1"/>
  <c r="S2477" i="1"/>
  <c r="R2477" i="1"/>
  <c r="Q2477" i="1"/>
  <c r="E2477" i="1"/>
  <c r="AL2476" i="1"/>
  <c r="AK2476" i="1"/>
  <c r="AD2476" i="1"/>
  <c r="T2476" i="1"/>
  <c r="S2476" i="1"/>
  <c r="R2476" i="1"/>
  <c r="Q2476" i="1"/>
  <c r="E2476" i="1"/>
  <c r="AL2475" i="1"/>
  <c r="AK2475" i="1"/>
  <c r="AD2475" i="1"/>
  <c r="T2475" i="1"/>
  <c r="S2475" i="1"/>
  <c r="R2475" i="1"/>
  <c r="Q2475" i="1"/>
  <c r="E2475" i="1"/>
  <c r="AL2474" i="1"/>
  <c r="AK2474" i="1"/>
  <c r="AD2474" i="1"/>
  <c r="T2474" i="1"/>
  <c r="S2474" i="1"/>
  <c r="R2474" i="1"/>
  <c r="Q2474" i="1"/>
  <c r="E2474" i="1"/>
  <c r="AL2473" i="1"/>
  <c r="AK2473" i="1"/>
  <c r="AD2473" i="1"/>
  <c r="T2473" i="1"/>
  <c r="S2473" i="1"/>
  <c r="X2483" i="1" s="1"/>
  <c r="R2473" i="1"/>
  <c r="Q2473" i="1"/>
  <c r="E2473" i="1"/>
  <c r="AL2472" i="1"/>
  <c r="AK2472" i="1"/>
  <c r="AD2472" i="1"/>
  <c r="T2472" i="1"/>
  <c r="S2472" i="1"/>
  <c r="R2472" i="1"/>
  <c r="Q2472" i="1"/>
  <c r="E2472" i="1"/>
  <c r="AL2471" i="1"/>
  <c r="AK2471" i="1"/>
  <c r="AD2471" i="1"/>
  <c r="T2471" i="1"/>
  <c r="S2471" i="1"/>
  <c r="R2471" i="1"/>
  <c r="Q2471" i="1"/>
  <c r="E2471" i="1"/>
  <c r="AL2470" i="1"/>
  <c r="AK2470" i="1"/>
  <c r="AD2470" i="1"/>
  <c r="T2470" i="1"/>
  <c r="S2470" i="1"/>
  <c r="R2470" i="1"/>
  <c r="Q2470" i="1"/>
  <c r="E2470" i="1"/>
  <c r="AL2469" i="1"/>
  <c r="AK2469" i="1"/>
  <c r="AD2469" i="1"/>
  <c r="T2469" i="1"/>
  <c r="S2469" i="1"/>
  <c r="R2469" i="1"/>
  <c r="Q2469" i="1"/>
  <c r="E2469" i="1"/>
  <c r="AL2468" i="1"/>
  <c r="AK2468" i="1"/>
  <c r="AD2468" i="1"/>
  <c r="T2468" i="1"/>
  <c r="S2468" i="1"/>
  <c r="R2468" i="1"/>
  <c r="Q2468" i="1"/>
  <c r="E2468" i="1"/>
  <c r="AL2467" i="1"/>
  <c r="AK2467" i="1"/>
  <c r="AD2467" i="1"/>
  <c r="T2467" i="1"/>
  <c r="S2467" i="1"/>
  <c r="R2467" i="1"/>
  <c r="Q2467" i="1"/>
  <c r="E2467" i="1"/>
  <c r="AL2466" i="1"/>
  <c r="AK2466" i="1"/>
  <c r="AD2466" i="1"/>
  <c r="T2466" i="1"/>
  <c r="S2466" i="1"/>
  <c r="R2466" i="1"/>
  <c r="Q2466" i="1"/>
  <c r="E2466" i="1"/>
  <c r="AL2465" i="1"/>
  <c r="AK2465" i="1"/>
  <c r="AD2465" i="1"/>
  <c r="T2465" i="1"/>
  <c r="S2465" i="1"/>
  <c r="R2465" i="1"/>
  <c r="Q2465" i="1"/>
  <c r="E2465" i="1"/>
  <c r="AL2464" i="1"/>
  <c r="AK2464" i="1"/>
  <c r="AD2464" i="1"/>
  <c r="T2464" i="1"/>
  <c r="S2464" i="1"/>
  <c r="R2464" i="1"/>
  <c r="Q2464" i="1"/>
  <c r="E2464" i="1"/>
  <c r="AL2463" i="1"/>
  <c r="AK2463" i="1"/>
  <c r="AD2463" i="1"/>
  <c r="T2463" i="1"/>
  <c r="S2463" i="1"/>
  <c r="X2473" i="1" s="1"/>
  <c r="R2463" i="1"/>
  <c r="Q2463" i="1"/>
  <c r="E2463" i="1"/>
  <c r="AL2462" i="1"/>
  <c r="AK2462" i="1"/>
  <c r="AD2462" i="1"/>
  <c r="T2462" i="1"/>
  <c r="S2462" i="1"/>
  <c r="R2462" i="1"/>
  <c r="Q2462" i="1"/>
  <c r="E2462" i="1"/>
  <c r="AL2461" i="1"/>
  <c r="AK2461" i="1"/>
  <c r="AD2461" i="1"/>
  <c r="T2461" i="1"/>
  <c r="S2461" i="1"/>
  <c r="R2461" i="1"/>
  <c r="Q2461" i="1"/>
  <c r="E2461" i="1"/>
  <c r="AL2460" i="1"/>
  <c r="AK2460" i="1"/>
  <c r="AD2460" i="1"/>
  <c r="T2460" i="1"/>
  <c r="S2460" i="1"/>
  <c r="R2460" i="1"/>
  <c r="Q2460" i="1"/>
  <c r="E2460" i="1"/>
  <c r="AL2459" i="1"/>
  <c r="AK2459" i="1"/>
  <c r="AD2459" i="1"/>
  <c r="T2459" i="1"/>
  <c r="S2459" i="1"/>
  <c r="R2459" i="1"/>
  <c r="Q2459" i="1"/>
  <c r="E2459" i="1"/>
  <c r="AL2458" i="1"/>
  <c r="AK2458" i="1"/>
  <c r="AD2458" i="1"/>
  <c r="T2458" i="1"/>
  <c r="S2458" i="1"/>
  <c r="R2458" i="1"/>
  <c r="Q2458" i="1"/>
  <c r="E2458" i="1"/>
  <c r="AL2457" i="1"/>
  <c r="AK2457" i="1"/>
  <c r="AD2457" i="1"/>
  <c r="T2457" i="1"/>
  <c r="S2457" i="1"/>
  <c r="R2457" i="1"/>
  <c r="E2457" i="1"/>
  <c r="AL2456" i="1"/>
  <c r="AK2456" i="1"/>
  <c r="AD2456" i="1"/>
  <c r="T2456" i="1"/>
  <c r="S2456" i="1"/>
  <c r="R2456" i="1"/>
  <c r="Q2456" i="1"/>
  <c r="E2456" i="1"/>
  <c r="AL2455" i="1"/>
  <c r="AK2455" i="1"/>
  <c r="AD2455" i="1"/>
  <c r="T2455" i="1"/>
  <c r="S2455" i="1"/>
  <c r="R2455" i="1"/>
  <c r="Q2455" i="1"/>
  <c r="E2455" i="1"/>
  <c r="AL2454" i="1"/>
  <c r="AK2454" i="1"/>
  <c r="AD2454" i="1"/>
  <c r="T2454" i="1"/>
  <c r="S2454" i="1"/>
  <c r="R2454" i="1"/>
  <c r="Q2454" i="1"/>
  <c r="E2454" i="1"/>
  <c r="AL2453" i="1"/>
  <c r="AK2453" i="1"/>
  <c r="AD2453" i="1"/>
  <c r="T2453" i="1"/>
  <c r="S2453" i="1"/>
  <c r="R2453" i="1"/>
  <c r="Q2453" i="1"/>
  <c r="E2453" i="1"/>
  <c r="AL2452" i="1"/>
  <c r="AK2452" i="1"/>
  <c r="AD2452" i="1"/>
  <c r="T2452" i="1"/>
  <c r="S2452" i="1"/>
  <c r="R2452" i="1"/>
  <c r="Q2452" i="1"/>
  <c r="E2452" i="1"/>
  <c r="AL2451" i="1"/>
  <c r="AK2451" i="1"/>
  <c r="AD2451" i="1"/>
  <c r="T2451" i="1"/>
  <c r="S2451" i="1"/>
  <c r="R2451" i="1"/>
  <c r="Q2451" i="1"/>
  <c r="E2451" i="1"/>
  <c r="AL2450" i="1"/>
  <c r="AK2450" i="1"/>
  <c r="AD2450" i="1"/>
  <c r="T2450" i="1"/>
  <c r="S2450" i="1"/>
  <c r="R2450" i="1"/>
  <c r="Q2450" i="1"/>
  <c r="E2450" i="1"/>
  <c r="AL2449" i="1"/>
  <c r="AK2449" i="1"/>
  <c r="AD2449" i="1"/>
  <c r="T2449" i="1"/>
  <c r="S2449" i="1"/>
  <c r="R2449" i="1"/>
  <c r="Q2449" i="1"/>
  <c r="E2449" i="1"/>
  <c r="AL2448" i="1"/>
  <c r="AK2448" i="1"/>
  <c r="AD2448" i="1"/>
  <c r="T2448" i="1"/>
  <c r="S2448" i="1"/>
  <c r="R2448" i="1"/>
  <c r="Q2448" i="1"/>
  <c r="E2448" i="1"/>
  <c r="AL2447" i="1"/>
  <c r="AK2447" i="1"/>
  <c r="AD2447" i="1"/>
  <c r="T2447" i="1"/>
  <c r="S2447" i="1"/>
  <c r="R2447" i="1"/>
  <c r="Q2447" i="1"/>
  <c r="E2447" i="1"/>
  <c r="AL2446" i="1"/>
  <c r="AK2446" i="1"/>
  <c r="AD2446" i="1"/>
  <c r="T2446" i="1"/>
  <c r="S2446" i="1"/>
  <c r="R2446" i="1"/>
  <c r="Q2446" i="1"/>
  <c r="E2446" i="1"/>
  <c r="AL2445" i="1"/>
  <c r="AK2445" i="1"/>
  <c r="AD2445" i="1"/>
  <c r="T2445" i="1"/>
  <c r="S2445" i="1"/>
  <c r="R2445" i="1"/>
  <c r="Q2445" i="1"/>
  <c r="E2445" i="1"/>
  <c r="AL2444" i="1"/>
  <c r="AK2444" i="1"/>
  <c r="AD2444" i="1"/>
  <c r="T2444" i="1"/>
  <c r="S2444" i="1"/>
  <c r="R2444" i="1"/>
  <c r="Q2444" i="1"/>
  <c r="E2444" i="1"/>
  <c r="AL2443" i="1"/>
  <c r="AK2443" i="1"/>
  <c r="AD2443" i="1"/>
  <c r="T2443" i="1"/>
  <c r="S2443" i="1"/>
  <c r="R2443" i="1"/>
  <c r="W2454" i="1" s="1"/>
  <c r="Q2443" i="1"/>
  <c r="E2443" i="1"/>
  <c r="AL2442" i="1"/>
  <c r="AK2442" i="1"/>
  <c r="AD2442" i="1"/>
  <c r="T2442" i="1"/>
  <c r="S2442" i="1"/>
  <c r="R2442" i="1"/>
  <c r="Q2442" i="1"/>
  <c r="E2442" i="1"/>
  <c r="AL2441" i="1"/>
  <c r="AK2441" i="1"/>
  <c r="AD2441" i="1"/>
  <c r="T2441" i="1"/>
  <c r="S2441" i="1"/>
  <c r="R2441" i="1"/>
  <c r="Q2441" i="1"/>
  <c r="E2441" i="1"/>
  <c r="AL2440" i="1"/>
  <c r="AK2440" i="1"/>
  <c r="AD2440" i="1"/>
  <c r="T2440" i="1"/>
  <c r="S2440" i="1"/>
  <c r="R2440" i="1"/>
  <c r="Q2440" i="1"/>
  <c r="E2440" i="1"/>
  <c r="AL2439" i="1"/>
  <c r="AK2439" i="1"/>
  <c r="AD2439" i="1"/>
  <c r="T2439" i="1"/>
  <c r="S2439" i="1"/>
  <c r="R2439" i="1"/>
  <c r="Q2439" i="1"/>
  <c r="E2439" i="1"/>
  <c r="AL2438" i="1"/>
  <c r="AK2438" i="1"/>
  <c r="AD2438" i="1"/>
  <c r="T2438" i="1"/>
  <c r="S2438" i="1"/>
  <c r="R2438" i="1"/>
  <c r="W2449" i="1" s="1"/>
  <c r="Q2438" i="1"/>
  <c r="E2438" i="1"/>
  <c r="AL2437" i="1"/>
  <c r="AK2437" i="1"/>
  <c r="AD2437" i="1"/>
  <c r="T2437" i="1"/>
  <c r="S2437" i="1"/>
  <c r="R2437" i="1"/>
  <c r="Q2437" i="1"/>
  <c r="E2437" i="1"/>
  <c r="AL2436" i="1"/>
  <c r="AK2436" i="1"/>
  <c r="AD2436" i="1"/>
  <c r="T2436" i="1"/>
  <c r="S2436" i="1"/>
  <c r="R2436" i="1"/>
  <c r="Q2436" i="1"/>
  <c r="E2436" i="1"/>
  <c r="AL2435" i="1"/>
  <c r="AK2435" i="1"/>
  <c r="AD2435" i="1"/>
  <c r="T2435" i="1"/>
  <c r="S2435" i="1"/>
  <c r="R2435" i="1"/>
  <c r="Q2435" i="1"/>
  <c r="E2435" i="1"/>
  <c r="AL2434" i="1"/>
  <c r="AK2434" i="1"/>
  <c r="AD2434" i="1"/>
  <c r="T2434" i="1"/>
  <c r="S2434" i="1"/>
  <c r="R2434" i="1"/>
  <c r="Q2434" i="1"/>
  <c r="E2434" i="1"/>
  <c r="AL2433" i="1"/>
  <c r="AK2433" i="1"/>
  <c r="AD2433" i="1"/>
  <c r="T2433" i="1"/>
  <c r="S2433" i="1"/>
  <c r="R2433" i="1"/>
  <c r="W2444" i="1" s="1"/>
  <c r="Q2433" i="1"/>
  <c r="E2433" i="1"/>
  <c r="AL2432" i="1"/>
  <c r="AK2432" i="1"/>
  <c r="AD2432" i="1"/>
  <c r="T2432" i="1"/>
  <c r="S2432" i="1"/>
  <c r="R2432" i="1"/>
  <c r="Q2432" i="1"/>
  <c r="E2432" i="1"/>
  <c r="AL2431" i="1"/>
  <c r="AK2431" i="1"/>
  <c r="AD2431" i="1"/>
  <c r="T2431" i="1"/>
  <c r="S2431" i="1"/>
  <c r="R2431" i="1"/>
  <c r="Q2431" i="1"/>
  <c r="E2431" i="1"/>
  <c r="AL2430" i="1"/>
  <c r="AK2430" i="1"/>
  <c r="AD2430" i="1"/>
  <c r="T2430" i="1"/>
  <c r="S2430" i="1"/>
  <c r="R2430" i="1"/>
  <c r="Q2430" i="1"/>
  <c r="E2430" i="1"/>
  <c r="AL2429" i="1"/>
  <c r="AK2429" i="1"/>
  <c r="AD2429" i="1"/>
  <c r="T2429" i="1"/>
  <c r="S2429" i="1"/>
  <c r="R2429" i="1"/>
  <c r="Q2429" i="1"/>
  <c r="E2429" i="1"/>
  <c r="AL2428" i="1"/>
  <c r="AK2428" i="1"/>
  <c r="AD2428" i="1"/>
  <c r="T2428" i="1"/>
  <c r="S2428" i="1"/>
  <c r="R2428" i="1"/>
  <c r="Q2428" i="1"/>
  <c r="E2428" i="1"/>
  <c r="AL2427" i="1"/>
  <c r="AK2427" i="1"/>
  <c r="AD2427" i="1"/>
  <c r="T2427" i="1"/>
  <c r="S2427" i="1"/>
  <c r="R2427" i="1"/>
  <c r="Q2427" i="1"/>
  <c r="E2427" i="1"/>
  <c r="AL2426" i="1"/>
  <c r="AK2426" i="1"/>
  <c r="AD2426" i="1"/>
  <c r="T2426" i="1"/>
  <c r="S2426" i="1"/>
  <c r="R2426" i="1"/>
  <c r="U2426" i="1" s="1"/>
  <c r="Q2426" i="1"/>
  <c r="E2426" i="1"/>
  <c r="AL2425" i="1"/>
  <c r="AK2425" i="1"/>
  <c r="AD2425" i="1"/>
  <c r="T2425" i="1"/>
  <c r="S2425" i="1"/>
  <c r="R2425" i="1"/>
  <c r="Q2425" i="1"/>
  <c r="E2425" i="1"/>
  <c r="AL2424" i="1"/>
  <c r="AK2424" i="1"/>
  <c r="AD2424" i="1"/>
  <c r="T2424" i="1"/>
  <c r="S2424" i="1"/>
  <c r="R2424" i="1"/>
  <c r="Q2424" i="1"/>
  <c r="E2424" i="1"/>
  <c r="AL2423" i="1"/>
  <c r="AK2423" i="1"/>
  <c r="AD2423" i="1"/>
  <c r="T2423" i="1"/>
  <c r="S2423" i="1"/>
  <c r="R2423" i="1"/>
  <c r="W2434" i="1" s="1"/>
  <c r="Q2423" i="1"/>
  <c r="E2423" i="1"/>
  <c r="AL2422" i="1"/>
  <c r="AK2422" i="1"/>
  <c r="AD2422" i="1"/>
  <c r="T2422" i="1"/>
  <c r="S2422" i="1"/>
  <c r="R2422" i="1"/>
  <c r="Q2422" i="1"/>
  <c r="E2422" i="1"/>
  <c r="AL2421" i="1"/>
  <c r="AK2421" i="1"/>
  <c r="AD2421" i="1"/>
  <c r="T2421" i="1"/>
  <c r="S2421" i="1"/>
  <c r="R2421" i="1"/>
  <c r="Q2421" i="1"/>
  <c r="E2421" i="1"/>
  <c r="AL2420" i="1"/>
  <c r="AK2420" i="1"/>
  <c r="AD2420" i="1"/>
  <c r="T2420" i="1"/>
  <c r="S2420" i="1"/>
  <c r="R2420" i="1"/>
  <c r="Q2420" i="1"/>
  <c r="E2420" i="1"/>
  <c r="AL2419" i="1"/>
  <c r="AK2419" i="1"/>
  <c r="AD2419" i="1"/>
  <c r="T2419" i="1"/>
  <c r="S2419" i="1"/>
  <c r="R2419" i="1"/>
  <c r="Q2419" i="1"/>
  <c r="E2419" i="1"/>
  <c r="AL2418" i="1"/>
  <c r="AK2418" i="1"/>
  <c r="AD2418" i="1"/>
  <c r="T2418" i="1"/>
  <c r="S2418" i="1"/>
  <c r="R2418" i="1"/>
  <c r="W2429" i="1" s="1"/>
  <c r="Q2418" i="1"/>
  <c r="E2418" i="1"/>
  <c r="AL2417" i="1"/>
  <c r="AK2417" i="1"/>
  <c r="AD2417" i="1"/>
  <c r="T2417" i="1"/>
  <c r="S2417" i="1"/>
  <c r="R2417" i="1"/>
  <c r="Q2417" i="1"/>
  <c r="E2417" i="1"/>
  <c r="AL2416" i="1"/>
  <c r="AK2416" i="1"/>
  <c r="AD2416" i="1"/>
  <c r="T2416" i="1"/>
  <c r="S2416" i="1"/>
  <c r="R2416" i="1"/>
  <c r="Q2416" i="1"/>
  <c r="E2416" i="1"/>
  <c r="AL2415" i="1"/>
  <c r="AK2415" i="1"/>
  <c r="AD2415" i="1"/>
  <c r="T2415" i="1"/>
  <c r="S2415" i="1"/>
  <c r="R2415" i="1"/>
  <c r="Q2415" i="1"/>
  <c r="E2415" i="1"/>
  <c r="AL2414" i="1"/>
  <c r="AK2414" i="1"/>
  <c r="AD2414" i="1"/>
  <c r="T2414" i="1"/>
  <c r="S2414" i="1"/>
  <c r="R2414" i="1"/>
  <c r="Q2414" i="1"/>
  <c r="E2414" i="1"/>
  <c r="AL2413" i="1"/>
  <c r="AK2413" i="1"/>
  <c r="AD2413" i="1"/>
  <c r="T2413" i="1"/>
  <c r="S2413" i="1"/>
  <c r="R2413" i="1"/>
  <c r="W2424" i="1" s="1"/>
  <c r="Q2413" i="1"/>
  <c r="E2413" i="1"/>
  <c r="AL2412" i="1"/>
  <c r="AK2412" i="1"/>
  <c r="AD2412" i="1"/>
  <c r="T2412" i="1"/>
  <c r="S2412" i="1"/>
  <c r="R2412" i="1"/>
  <c r="Q2412" i="1"/>
  <c r="E2412" i="1"/>
  <c r="AL2411" i="1"/>
  <c r="AK2411" i="1"/>
  <c r="AD2411" i="1"/>
  <c r="T2411" i="1"/>
  <c r="S2411" i="1"/>
  <c r="R2411" i="1"/>
  <c r="Q2411" i="1"/>
  <c r="E2411" i="1"/>
  <c r="AL2410" i="1"/>
  <c r="AK2410" i="1"/>
  <c r="AD2410" i="1"/>
  <c r="T2410" i="1"/>
  <c r="S2410" i="1"/>
  <c r="R2410" i="1"/>
  <c r="Q2410" i="1"/>
  <c r="E2410" i="1"/>
  <c r="AL2409" i="1"/>
  <c r="AK2409" i="1"/>
  <c r="AD2409" i="1"/>
  <c r="T2409" i="1"/>
  <c r="S2409" i="1"/>
  <c r="R2409" i="1"/>
  <c r="Q2409" i="1"/>
  <c r="E2409" i="1"/>
  <c r="AL2408" i="1"/>
  <c r="AK2408" i="1"/>
  <c r="AD2408" i="1"/>
  <c r="T2408" i="1"/>
  <c r="S2408" i="1"/>
  <c r="Q2408" i="1"/>
  <c r="E2408" i="1"/>
  <c r="AL2407" i="1"/>
  <c r="AK2407" i="1"/>
  <c r="AD2407" i="1"/>
  <c r="T2407" i="1"/>
  <c r="S2407" i="1"/>
  <c r="R2407" i="1"/>
  <c r="Q2407" i="1"/>
  <c r="E2407" i="1"/>
  <c r="AL2406" i="1"/>
  <c r="AK2406" i="1"/>
  <c r="AD2406" i="1"/>
  <c r="T2406" i="1"/>
  <c r="S2406" i="1"/>
  <c r="R2406" i="1"/>
  <c r="Q2406" i="1"/>
  <c r="E2406" i="1"/>
  <c r="AL2405" i="1"/>
  <c r="AK2405" i="1"/>
  <c r="AD2405" i="1"/>
  <c r="T2405" i="1"/>
  <c r="S2405" i="1"/>
  <c r="R2405" i="1"/>
  <c r="Q2405" i="1"/>
  <c r="E2405" i="1"/>
  <c r="AL2404" i="1"/>
  <c r="AK2404" i="1"/>
  <c r="AD2404" i="1"/>
  <c r="T2404" i="1"/>
  <c r="S2404" i="1"/>
  <c r="R2404" i="1"/>
  <c r="Q2404" i="1"/>
  <c r="E2404" i="1"/>
  <c r="AL2403" i="1"/>
  <c r="AK2403" i="1"/>
  <c r="AD2403" i="1"/>
  <c r="T2403" i="1"/>
  <c r="S2403" i="1"/>
  <c r="R2403" i="1"/>
  <c r="Q2403" i="1"/>
  <c r="E2403" i="1"/>
  <c r="AL2402" i="1"/>
  <c r="AK2402" i="1"/>
  <c r="AD2402" i="1"/>
  <c r="T2402" i="1"/>
  <c r="S2402" i="1"/>
  <c r="R2402" i="1"/>
  <c r="Q2402" i="1"/>
  <c r="E2402" i="1"/>
  <c r="AL2401" i="1"/>
  <c r="AK2401" i="1"/>
  <c r="AD2401" i="1"/>
  <c r="T2401" i="1"/>
  <c r="S2401" i="1"/>
  <c r="R2401" i="1"/>
  <c r="Q2401" i="1"/>
  <c r="E2401" i="1"/>
  <c r="AL2400" i="1"/>
  <c r="AK2400" i="1"/>
  <c r="AD2400" i="1"/>
  <c r="T2400" i="1"/>
  <c r="S2400" i="1"/>
  <c r="R2400" i="1"/>
  <c r="Q2400" i="1"/>
  <c r="E2400" i="1"/>
  <c r="AL2399" i="1"/>
  <c r="AK2399" i="1"/>
  <c r="AD2399" i="1"/>
  <c r="T2399" i="1"/>
  <c r="S2399" i="1"/>
  <c r="R2399" i="1"/>
  <c r="Q2399" i="1"/>
  <c r="E2399" i="1"/>
  <c r="AL2398" i="1"/>
  <c r="AK2398" i="1"/>
  <c r="AD2398" i="1"/>
  <c r="T2398" i="1"/>
  <c r="S2398" i="1"/>
  <c r="R2398" i="1"/>
  <c r="Q2398" i="1"/>
  <c r="E2398" i="1"/>
  <c r="AL2397" i="1"/>
  <c r="AK2397" i="1"/>
  <c r="AD2397" i="1"/>
  <c r="T2397" i="1"/>
  <c r="S2397" i="1"/>
  <c r="R2397" i="1"/>
  <c r="Q2397" i="1"/>
  <c r="U2397" i="1" s="1"/>
  <c r="E2397" i="1"/>
  <c r="AL2396" i="1"/>
  <c r="AK2396" i="1"/>
  <c r="AD2396" i="1"/>
  <c r="T2396" i="1"/>
  <c r="S2396" i="1"/>
  <c r="R2396" i="1"/>
  <c r="Q2396" i="1"/>
  <c r="E2396" i="1"/>
  <c r="AL2395" i="1"/>
  <c r="AK2395" i="1"/>
  <c r="AD2395" i="1"/>
  <c r="T2395" i="1"/>
  <c r="S2395" i="1"/>
  <c r="R2395" i="1"/>
  <c r="Q2395" i="1"/>
  <c r="E2395" i="1"/>
  <c r="AL2394" i="1"/>
  <c r="AK2394" i="1"/>
  <c r="AD2394" i="1"/>
  <c r="T2394" i="1"/>
  <c r="S2394" i="1"/>
  <c r="R2394" i="1"/>
  <c r="Q2394" i="1"/>
  <c r="E2394" i="1"/>
  <c r="AL2393" i="1"/>
  <c r="AK2393" i="1"/>
  <c r="AD2393" i="1"/>
  <c r="T2393" i="1"/>
  <c r="S2393" i="1"/>
  <c r="R2393" i="1"/>
  <c r="Q2393" i="1"/>
  <c r="E2393" i="1"/>
  <c r="AL2392" i="1"/>
  <c r="AK2392" i="1"/>
  <c r="AD2392" i="1"/>
  <c r="T2392" i="1"/>
  <c r="S2392" i="1"/>
  <c r="R2392" i="1"/>
  <c r="Q2392" i="1"/>
  <c r="E2392" i="1"/>
  <c r="AL2391" i="1"/>
  <c r="AK2391" i="1"/>
  <c r="AD2391" i="1"/>
  <c r="T2391" i="1"/>
  <c r="S2391" i="1"/>
  <c r="R2391" i="1"/>
  <c r="Q2391" i="1"/>
  <c r="E2391" i="1"/>
  <c r="AL2390" i="1"/>
  <c r="AK2390" i="1"/>
  <c r="AD2390" i="1"/>
  <c r="T2390" i="1"/>
  <c r="R2390" i="1"/>
  <c r="Q2390" i="1"/>
  <c r="E2390" i="1"/>
  <c r="AL2389" i="1"/>
  <c r="AK2389" i="1"/>
  <c r="AD2389" i="1"/>
  <c r="T2389" i="1"/>
  <c r="S2389" i="1"/>
  <c r="R2389" i="1"/>
  <c r="Q2389" i="1"/>
  <c r="E2389" i="1"/>
  <c r="AL2388" i="1"/>
  <c r="AK2388" i="1"/>
  <c r="AD2388" i="1"/>
  <c r="T2388" i="1"/>
  <c r="S2388" i="1"/>
  <c r="R2388" i="1"/>
  <c r="Q2388" i="1"/>
  <c r="E2388" i="1"/>
  <c r="AL2387" i="1"/>
  <c r="AK2387" i="1"/>
  <c r="AD2387" i="1"/>
  <c r="T2387" i="1"/>
  <c r="S2387" i="1"/>
  <c r="R2387" i="1"/>
  <c r="Q2387" i="1"/>
  <c r="E2387" i="1"/>
  <c r="AL2386" i="1"/>
  <c r="AK2386" i="1"/>
  <c r="AD2386" i="1"/>
  <c r="T2386" i="1"/>
  <c r="S2386" i="1"/>
  <c r="R2386" i="1"/>
  <c r="Q2386" i="1"/>
  <c r="E2386" i="1"/>
  <c r="AL2385" i="1"/>
  <c r="AK2385" i="1"/>
  <c r="AD2385" i="1"/>
  <c r="T2385" i="1"/>
  <c r="S2385" i="1"/>
  <c r="R2385" i="1"/>
  <c r="Q2385" i="1"/>
  <c r="E2385" i="1"/>
  <c r="AL2384" i="1"/>
  <c r="AK2384" i="1"/>
  <c r="AD2384" i="1"/>
  <c r="T2384" i="1"/>
  <c r="S2384" i="1"/>
  <c r="R2384" i="1"/>
  <c r="Q2384" i="1"/>
  <c r="E2384" i="1"/>
  <c r="AL2383" i="1"/>
  <c r="AK2383" i="1"/>
  <c r="AD2383" i="1"/>
  <c r="T2383" i="1"/>
  <c r="S2383" i="1"/>
  <c r="R2383" i="1"/>
  <c r="Q2383" i="1"/>
  <c r="E2383" i="1"/>
  <c r="AL2382" i="1"/>
  <c r="AK2382" i="1"/>
  <c r="AD2382" i="1"/>
  <c r="T2382" i="1"/>
  <c r="S2382" i="1"/>
  <c r="R2382" i="1"/>
  <c r="Q2382" i="1"/>
  <c r="E2382" i="1"/>
  <c r="AL2381" i="1"/>
  <c r="AK2381" i="1"/>
  <c r="AD2381" i="1"/>
  <c r="U2381" i="1"/>
  <c r="T2381" i="1"/>
  <c r="S2381" i="1"/>
  <c r="R2381" i="1"/>
  <c r="Q2381" i="1"/>
  <c r="E2381" i="1"/>
  <c r="AL2380" i="1"/>
  <c r="AK2380" i="1"/>
  <c r="AD2380" i="1"/>
  <c r="T2380" i="1"/>
  <c r="S2380" i="1"/>
  <c r="R2380" i="1"/>
  <c r="Q2380" i="1"/>
  <c r="E2380" i="1"/>
  <c r="AL2379" i="1"/>
  <c r="AK2379" i="1"/>
  <c r="AD2379" i="1"/>
  <c r="T2379" i="1"/>
  <c r="S2379" i="1"/>
  <c r="R2379" i="1"/>
  <c r="Q2379" i="1"/>
  <c r="E2379" i="1"/>
  <c r="AL2378" i="1"/>
  <c r="AK2378" i="1"/>
  <c r="AD2378" i="1"/>
  <c r="T2378" i="1"/>
  <c r="S2378" i="1"/>
  <c r="R2378" i="1"/>
  <c r="Q2378" i="1"/>
  <c r="E2378" i="1"/>
  <c r="AL2377" i="1"/>
  <c r="AK2377" i="1"/>
  <c r="AD2377" i="1"/>
  <c r="T2377" i="1"/>
  <c r="S2377" i="1"/>
  <c r="R2377" i="1"/>
  <c r="Q2377" i="1"/>
  <c r="E2377" i="1"/>
  <c r="AL2376" i="1"/>
  <c r="AK2376" i="1"/>
  <c r="AD2376" i="1"/>
  <c r="T2376" i="1"/>
  <c r="S2376" i="1"/>
  <c r="R2376" i="1"/>
  <c r="Q2376" i="1"/>
  <c r="E2376" i="1"/>
  <c r="AL2375" i="1"/>
  <c r="AK2375" i="1"/>
  <c r="AD2375" i="1"/>
  <c r="T2375" i="1"/>
  <c r="S2375" i="1"/>
  <c r="R2375" i="1"/>
  <c r="Q2375" i="1"/>
  <c r="E2375" i="1"/>
  <c r="AL2374" i="1"/>
  <c r="AK2374" i="1"/>
  <c r="AD2374" i="1"/>
  <c r="T2374" i="1"/>
  <c r="S2374" i="1"/>
  <c r="R2374" i="1"/>
  <c r="Q2374" i="1"/>
  <c r="E2374" i="1"/>
  <c r="AL2373" i="1"/>
  <c r="AK2373" i="1"/>
  <c r="AD2373" i="1"/>
  <c r="T2373" i="1"/>
  <c r="R2373" i="1"/>
  <c r="Q2373" i="1"/>
  <c r="E2373" i="1"/>
  <c r="AL2372" i="1"/>
  <c r="AK2372" i="1"/>
  <c r="AD2372" i="1"/>
  <c r="T2372" i="1"/>
  <c r="S2372" i="1"/>
  <c r="R2372" i="1"/>
  <c r="Q2372" i="1"/>
  <c r="E2372" i="1"/>
  <c r="AL2371" i="1"/>
  <c r="AK2371" i="1"/>
  <c r="AD2371" i="1"/>
  <c r="T2371" i="1"/>
  <c r="S2371" i="1"/>
  <c r="R2371" i="1"/>
  <c r="Q2371" i="1"/>
  <c r="E2371" i="1"/>
  <c r="AL2370" i="1"/>
  <c r="AK2370" i="1"/>
  <c r="AD2370" i="1"/>
  <c r="T2370" i="1"/>
  <c r="S2370" i="1"/>
  <c r="R2370" i="1"/>
  <c r="Q2370" i="1"/>
  <c r="E2370" i="1"/>
  <c r="AL2369" i="1"/>
  <c r="AK2369" i="1"/>
  <c r="AD2369" i="1"/>
  <c r="T2369" i="1"/>
  <c r="S2369" i="1"/>
  <c r="R2369" i="1"/>
  <c r="Q2369" i="1"/>
  <c r="E2369" i="1"/>
  <c r="AL2368" i="1"/>
  <c r="AK2368" i="1"/>
  <c r="AD2368" i="1"/>
  <c r="T2368" i="1"/>
  <c r="S2368" i="1"/>
  <c r="R2368" i="1"/>
  <c r="Q2368" i="1"/>
  <c r="E2368" i="1"/>
  <c r="AL2367" i="1"/>
  <c r="AK2367" i="1"/>
  <c r="AD2367" i="1"/>
  <c r="T2367" i="1"/>
  <c r="S2367" i="1"/>
  <c r="R2367" i="1"/>
  <c r="Q2367" i="1"/>
  <c r="E2367" i="1"/>
  <c r="AL2366" i="1"/>
  <c r="AK2366" i="1"/>
  <c r="AD2366" i="1"/>
  <c r="U2366" i="1"/>
  <c r="T2366" i="1"/>
  <c r="S2366" i="1"/>
  <c r="R2366" i="1"/>
  <c r="Q2366" i="1"/>
  <c r="E2366" i="1"/>
  <c r="AL2365" i="1"/>
  <c r="AK2365" i="1"/>
  <c r="AD2365" i="1"/>
  <c r="T2365" i="1"/>
  <c r="S2365" i="1"/>
  <c r="R2365" i="1"/>
  <c r="Q2365" i="1"/>
  <c r="E2365" i="1"/>
  <c r="AL2364" i="1"/>
  <c r="AK2364" i="1"/>
  <c r="AD2364" i="1"/>
  <c r="T2364" i="1"/>
  <c r="S2364" i="1"/>
  <c r="R2364" i="1"/>
  <c r="Q2364" i="1"/>
  <c r="E2364" i="1"/>
  <c r="AL2363" i="1"/>
  <c r="AK2363" i="1"/>
  <c r="AD2363" i="1"/>
  <c r="T2363" i="1"/>
  <c r="S2363" i="1"/>
  <c r="R2363" i="1"/>
  <c r="Q2363" i="1"/>
  <c r="U2363" i="1" s="1"/>
  <c r="E2363" i="1"/>
  <c r="AL2362" i="1"/>
  <c r="AK2362" i="1"/>
  <c r="AD2362" i="1"/>
  <c r="T2362" i="1"/>
  <c r="S2362" i="1"/>
  <c r="R2362" i="1"/>
  <c r="Q2362" i="1"/>
  <c r="U2362" i="1" s="1"/>
  <c r="E2362" i="1"/>
  <c r="AL2361" i="1"/>
  <c r="AK2361" i="1"/>
  <c r="AD2361" i="1"/>
  <c r="T2361" i="1"/>
  <c r="S2361" i="1"/>
  <c r="R2361" i="1"/>
  <c r="Q2361" i="1"/>
  <c r="E2361" i="1"/>
  <c r="AL2360" i="1"/>
  <c r="AK2360" i="1"/>
  <c r="AD2360" i="1"/>
  <c r="T2360" i="1"/>
  <c r="S2360" i="1"/>
  <c r="R2360" i="1"/>
  <c r="Q2360" i="1"/>
  <c r="E2360" i="1"/>
  <c r="AL2359" i="1"/>
  <c r="AK2359" i="1"/>
  <c r="AD2359" i="1"/>
  <c r="T2359" i="1"/>
  <c r="S2359" i="1"/>
  <c r="R2359" i="1"/>
  <c r="Q2359" i="1"/>
  <c r="E2359" i="1"/>
  <c r="AL2358" i="1"/>
  <c r="AK2358" i="1"/>
  <c r="AD2358" i="1"/>
  <c r="T2358" i="1"/>
  <c r="S2358" i="1"/>
  <c r="R2358" i="1"/>
  <c r="Q2358" i="1"/>
  <c r="E2358" i="1"/>
  <c r="AL2357" i="1"/>
  <c r="AK2357" i="1"/>
  <c r="AD2357" i="1"/>
  <c r="T2357" i="1"/>
  <c r="S2357" i="1"/>
  <c r="R2357" i="1"/>
  <c r="Q2357" i="1"/>
  <c r="E2357" i="1"/>
  <c r="AL2356" i="1"/>
  <c r="AK2356" i="1"/>
  <c r="AD2356" i="1"/>
  <c r="T2356" i="1"/>
  <c r="S2356" i="1"/>
  <c r="R2356" i="1"/>
  <c r="Q2356" i="1"/>
  <c r="E2356" i="1"/>
  <c r="AL2355" i="1"/>
  <c r="AK2355" i="1"/>
  <c r="AD2355" i="1"/>
  <c r="T2355" i="1"/>
  <c r="S2355" i="1"/>
  <c r="R2355" i="1"/>
  <c r="Q2355" i="1"/>
  <c r="E2355" i="1"/>
  <c r="AL2354" i="1"/>
  <c r="AK2354" i="1"/>
  <c r="AD2354" i="1"/>
  <c r="T2354" i="1"/>
  <c r="S2354" i="1"/>
  <c r="R2354" i="1"/>
  <c r="E2354" i="1"/>
  <c r="AL2353" i="1"/>
  <c r="AK2353" i="1"/>
  <c r="AD2353" i="1"/>
  <c r="T2353" i="1"/>
  <c r="S2353" i="1"/>
  <c r="R2353" i="1"/>
  <c r="Q2353" i="1"/>
  <c r="E2353" i="1"/>
  <c r="AL2352" i="1"/>
  <c r="AK2352" i="1"/>
  <c r="AD2352" i="1"/>
  <c r="T2352" i="1"/>
  <c r="S2352" i="1"/>
  <c r="R2352" i="1"/>
  <c r="Q2352" i="1"/>
  <c r="E2352" i="1"/>
  <c r="AL2351" i="1"/>
  <c r="AK2351" i="1"/>
  <c r="AD2351" i="1"/>
  <c r="T2351" i="1"/>
  <c r="S2351" i="1"/>
  <c r="R2351" i="1"/>
  <c r="Q2351" i="1"/>
  <c r="E2351" i="1"/>
  <c r="AL2350" i="1"/>
  <c r="AK2350" i="1"/>
  <c r="AD2350" i="1"/>
  <c r="T2350" i="1"/>
  <c r="S2350" i="1"/>
  <c r="R2350" i="1"/>
  <c r="Q2350" i="1"/>
  <c r="E2350" i="1"/>
  <c r="AL2349" i="1"/>
  <c r="AK2349" i="1"/>
  <c r="AD2349" i="1"/>
  <c r="T2349" i="1"/>
  <c r="S2349" i="1"/>
  <c r="R2349" i="1"/>
  <c r="Q2349" i="1"/>
  <c r="E2349" i="1"/>
  <c r="AL2348" i="1"/>
  <c r="AK2348" i="1"/>
  <c r="AD2348" i="1"/>
  <c r="T2348" i="1"/>
  <c r="S2348" i="1"/>
  <c r="R2348" i="1"/>
  <c r="Q2348" i="1"/>
  <c r="U2348" i="1" s="1"/>
  <c r="E2348" i="1"/>
  <c r="AL2347" i="1"/>
  <c r="AK2347" i="1"/>
  <c r="AD2347" i="1"/>
  <c r="T2347" i="1"/>
  <c r="S2347" i="1"/>
  <c r="R2347" i="1"/>
  <c r="Q2347" i="1"/>
  <c r="E2347" i="1"/>
  <c r="AL2346" i="1"/>
  <c r="AK2346" i="1"/>
  <c r="AD2346" i="1"/>
  <c r="T2346" i="1"/>
  <c r="S2346" i="1"/>
  <c r="R2346" i="1"/>
  <c r="Q2346" i="1"/>
  <c r="E2346" i="1"/>
  <c r="AL2345" i="1"/>
  <c r="AK2345" i="1"/>
  <c r="AD2345" i="1"/>
  <c r="R2345" i="1"/>
  <c r="E2345" i="1"/>
  <c r="AL2344" i="1"/>
  <c r="AK2344" i="1"/>
  <c r="AD2344" i="1"/>
  <c r="T2344" i="1"/>
  <c r="S2344" i="1"/>
  <c r="R2344" i="1"/>
  <c r="Q2344" i="1"/>
  <c r="V2355" i="1" s="1"/>
  <c r="E2344" i="1"/>
  <c r="AL2343" i="1"/>
  <c r="AK2343" i="1"/>
  <c r="AD2343" i="1"/>
  <c r="T2343" i="1"/>
  <c r="R2343" i="1"/>
  <c r="Q2343" i="1"/>
  <c r="E2343" i="1"/>
  <c r="AL2342" i="1"/>
  <c r="AK2342" i="1"/>
  <c r="AD2342" i="1"/>
  <c r="T2342" i="1"/>
  <c r="S2342" i="1"/>
  <c r="R2342" i="1"/>
  <c r="Q2342" i="1"/>
  <c r="E2342" i="1"/>
  <c r="AL2341" i="1"/>
  <c r="AK2341" i="1"/>
  <c r="AD2341" i="1"/>
  <c r="T2341" i="1"/>
  <c r="Y2351" i="1" s="1"/>
  <c r="S2341" i="1"/>
  <c r="R2341" i="1"/>
  <c r="Q2341" i="1"/>
  <c r="E2341" i="1"/>
  <c r="AL2340" i="1"/>
  <c r="AK2340" i="1"/>
  <c r="AD2340" i="1"/>
  <c r="T2340" i="1"/>
  <c r="S2340" i="1"/>
  <c r="R2340" i="1"/>
  <c r="Q2340" i="1"/>
  <c r="E2340" i="1"/>
  <c r="AL2339" i="1"/>
  <c r="AK2339" i="1"/>
  <c r="AD2339" i="1"/>
  <c r="T2339" i="1"/>
  <c r="S2339" i="1"/>
  <c r="R2339" i="1"/>
  <c r="Q2339" i="1"/>
  <c r="U2339" i="1" s="1"/>
  <c r="E2339" i="1"/>
  <c r="AL2338" i="1"/>
  <c r="AK2338" i="1"/>
  <c r="AD2338" i="1"/>
  <c r="T2338" i="1"/>
  <c r="R2338" i="1"/>
  <c r="Q2338" i="1"/>
  <c r="E2338" i="1"/>
  <c r="AL2337" i="1"/>
  <c r="AK2337" i="1"/>
  <c r="AD2337" i="1"/>
  <c r="T2337" i="1"/>
  <c r="S2337" i="1"/>
  <c r="R2337" i="1"/>
  <c r="Q2337" i="1"/>
  <c r="E2337" i="1"/>
  <c r="AL2336" i="1"/>
  <c r="AK2336" i="1"/>
  <c r="AD2336" i="1"/>
  <c r="T2336" i="1"/>
  <c r="S2336" i="1"/>
  <c r="X2347" i="1" s="1"/>
  <c r="R2336" i="1"/>
  <c r="Q2336" i="1"/>
  <c r="E2336" i="1"/>
  <c r="AL2335" i="1"/>
  <c r="AK2335" i="1"/>
  <c r="AD2335" i="1"/>
  <c r="T2335" i="1"/>
  <c r="S2335" i="1"/>
  <c r="R2335" i="1"/>
  <c r="Q2335" i="1"/>
  <c r="E2335" i="1"/>
  <c r="AL2334" i="1"/>
  <c r="AK2334" i="1"/>
  <c r="AD2334" i="1"/>
  <c r="T2334" i="1"/>
  <c r="S2334" i="1"/>
  <c r="R2334" i="1"/>
  <c r="Q2334" i="1"/>
  <c r="E2334" i="1"/>
  <c r="AL2333" i="1"/>
  <c r="AK2333" i="1"/>
  <c r="AD2333" i="1"/>
  <c r="T2333" i="1"/>
  <c r="S2333" i="1"/>
  <c r="R2333" i="1"/>
  <c r="Q2333" i="1"/>
  <c r="E2333" i="1"/>
  <c r="AL2332" i="1"/>
  <c r="AK2332" i="1"/>
  <c r="AD2332" i="1"/>
  <c r="T2332" i="1"/>
  <c r="S2332" i="1"/>
  <c r="R2332" i="1"/>
  <c r="Q2332" i="1"/>
  <c r="E2332" i="1"/>
  <c r="AL2331" i="1"/>
  <c r="AK2331" i="1"/>
  <c r="AD2331" i="1"/>
  <c r="T2331" i="1"/>
  <c r="S2331" i="1"/>
  <c r="R2331" i="1"/>
  <c r="Q2331" i="1"/>
  <c r="E2331" i="1"/>
  <c r="AL2330" i="1"/>
  <c r="AK2330" i="1"/>
  <c r="AD2330" i="1"/>
  <c r="T2330" i="1"/>
  <c r="S2330" i="1"/>
  <c r="R2330" i="1"/>
  <c r="Q2330" i="1"/>
  <c r="E2330" i="1"/>
  <c r="AL2329" i="1"/>
  <c r="AK2329" i="1"/>
  <c r="AD2329" i="1"/>
  <c r="T2329" i="1"/>
  <c r="S2329" i="1"/>
  <c r="R2329" i="1"/>
  <c r="Q2329" i="1"/>
  <c r="E2329" i="1"/>
  <c r="AL2328" i="1"/>
  <c r="AK2328" i="1"/>
  <c r="AD2328" i="1"/>
  <c r="T2328" i="1"/>
  <c r="S2328" i="1"/>
  <c r="R2328" i="1"/>
  <c r="Q2328" i="1"/>
  <c r="E2328" i="1"/>
  <c r="AL2327" i="1"/>
  <c r="AK2327" i="1"/>
  <c r="AD2327" i="1"/>
  <c r="R2327" i="1"/>
  <c r="Q2327" i="1"/>
  <c r="E2327" i="1"/>
  <c r="AL2326" i="1"/>
  <c r="AK2326" i="1"/>
  <c r="AD2326" i="1"/>
  <c r="R2326" i="1"/>
  <c r="Q2326" i="1"/>
  <c r="E2326" i="1"/>
  <c r="AL2325" i="1"/>
  <c r="AK2325" i="1"/>
  <c r="AD2325" i="1"/>
  <c r="R2325" i="1"/>
  <c r="Q2325" i="1"/>
  <c r="E2325" i="1"/>
  <c r="AL2324" i="1"/>
  <c r="AK2324" i="1"/>
  <c r="AD2324" i="1"/>
  <c r="T2324" i="1"/>
  <c r="S2324" i="1"/>
  <c r="R2324" i="1"/>
  <c r="Q2324" i="1"/>
  <c r="E2324" i="1"/>
  <c r="AL2323" i="1"/>
  <c r="AK2323" i="1"/>
  <c r="AD2323" i="1"/>
  <c r="R2323" i="1"/>
  <c r="Q2323" i="1"/>
  <c r="E2323" i="1"/>
  <c r="AL2322" i="1"/>
  <c r="AK2322" i="1"/>
  <c r="AD2322" i="1"/>
  <c r="R2322" i="1"/>
  <c r="Q2322" i="1"/>
  <c r="E2322" i="1"/>
  <c r="AL2321" i="1"/>
  <c r="AK2321" i="1"/>
  <c r="AD2321" i="1"/>
  <c r="R2321" i="1"/>
  <c r="Q2321" i="1"/>
  <c r="E2321" i="1"/>
  <c r="AL2320" i="1"/>
  <c r="AK2320" i="1"/>
  <c r="AD2320" i="1"/>
  <c r="R2320" i="1"/>
  <c r="Q2320" i="1"/>
  <c r="E2320" i="1"/>
  <c r="AL2319" i="1"/>
  <c r="AK2319" i="1"/>
  <c r="AD2319" i="1"/>
  <c r="R2319" i="1"/>
  <c r="Q2319" i="1"/>
  <c r="E2319" i="1"/>
  <c r="AL2318" i="1"/>
  <c r="AK2318" i="1"/>
  <c r="AD2318" i="1"/>
  <c r="R2318" i="1"/>
  <c r="Q2318" i="1"/>
  <c r="E2318" i="1"/>
  <c r="AL2317" i="1"/>
  <c r="AK2317" i="1"/>
  <c r="AD2317" i="1"/>
  <c r="R2317" i="1"/>
  <c r="Q2317" i="1"/>
  <c r="E2317" i="1"/>
  <c r="AL2316" i="1"/>
  <c r="AK2316" i="1"/>
  <c r="AD2316" i="1"/>
  <c r="R2316" i="1"/>
  <c r="Q2316" i="1"/>
  <c r="E2316" i="1"/>
  <c r="AL2315" i="1"/>
  <c r="AK2315" i="1"/>
  <c r="AD2315" i="1"/>
  <c r="R2315" i="1"/>
  <c r="Q2315" i="1"/>
  <c r="E2315" i="1"/>
  <c r="AL2314" i="1"/>
  <c r="AK2314" i="1"/>
  <c r="AD2314" i="1"/>
  <c r="T2314" i="1"/>
  <c r="S2314" i="1"/>
  <c r="R2314" i="1"/>
  <c r="Q2314" i="1"/>
  <c r="E2314" i="1"/>
  <c r="AL2313" i="1"/>
  <c r="AK2313" i="1"/>
  <c r="AD2313" i="1"/>
  <c r="R2313" i="1"/>
  <c r="Q2313" i="1"/>
  <c r="E2313" i="1"/>
  <c r="AL2312" i="1"/>
  <c r="AK2312" i="1"/>
  <c r="AD2312" i="1"/>
  <c r="R2312" i="1"/>
  <c r="Q2312" i="1"/>
  <c r="E2312" i="1"/>
  <c r="AL2311" i="1"/>
  <c r="AK2311" i="1"/>
  <c r="AD2311" i="1"/>
  <c r="T2311" i="1"/>
  <c r="S2311" i="1"/>
  <c r="R2311" i="1"/>
  <c r="Q2311" i="1"/>
  <c r="E2311" i="1"/>
  <c r="AL2310" i="1"/>
  <c r="AK2310" i="1"/>
  <c r="AD2310" i="1"/>
  <c r="T2310" i="1"/>
  <c r="S2310" i="1"/>
  <c r="R2310" i="1"/>
  <c r="Q2310" i="1"/>
  <c r="E2310" i="1"/>
  <c r="AL2309" i="1"/>
  <c r="AK2309" i="1"/>
  <c r="AD2309" i="1"/>
  <c r="T2309" i="1"/>
  <c r="R2309" i="1"/>
  <c r="Q2309" i="1"/>
  <c r="E2309" i="1"/>
  <c r="AL2308" i="1"/>
  <c r="AK2308" i="1"/>
  <c r="AD2308" i="1"/>
  <c r="T2308" i="1"/>
  <c r="R2308" i="1"/>
  <c r="Q2308" i="1"/>
  <c r="E2308" i="1"/>
  <c r="AL2307" i="1"/>
  <c r="AK2307" i="1"/>
  <c r="AD2307" i="1"/>
  <c r="T2307" i="1"/>
  <c r="S2307" i="1"/>
  <c r="R2307" i="1"/>
  <c r="Q2307" i="1"/>
  <c r="E2307" i="1"/>
  <c r="AD2306" i="1"/>
  <c r="T2306" i="1"/>
  <c r="S2306" i="1"/>
  <c r="R2306" i="1"/>
  <c r="Q2306" i="1"/>
  <c r="E2306" i="1"/>
  <c r="AL2305" i="1"/>
  <c r="AK2305" i="1"/>
  <c r="AD2305" i="1"/>
  <c r="T2305" i="1"/>
  <c r="S2305" i="1"/>
  <c r="Q2305" i="1"/>
  <c r="E2305" i="1"/>
  <c r="AL2304" i="1"/>
  <c r="AK2304" i="1"/>
  <c r="AD2304" i="1"/>
  <c r="T2304" i="1"/>
  <c r="S2304" i="1"/>
  <c r="R2304" i="1"/>
  <c r="Q2304" i="1"/>
  <c r="E2304" i="1"/>
  <c r="AL2303" i="1"/>
  <c r="AK2303" i="1"/>
  <c r="AD2303" i="1"/>
  <c r="T2303" i="1"/>
  <c r="R2303" i="1"/>
  <c r="E2303" i="1"/>
  <c r="AL2302" i="1"/>
  <c r="AK2302" i="1"/>
  <c r="AD2302" i="1"/>
  <c r="T2302" i="1"/>
  <c r="S2302" i="1"/>
  <c r="R2302" i="1"/>
  <c r="Q2302" i="1"/>
  <c r="E2302" i="1"/>
  <c r="AL2301" i="1"/>
  <c r="AK2301" i="1"/>
  <c r="T2301" i="1"/>
  <c r="R2301" i="1"/>
  <c r="Q2301" i="1"/>
  <c r="E2301" i="1"/>
  <c r="AL2300" i="1"/>
  <c r="AK2300" i="1"/>
  <c r="T2300" i="1"/>
  <c r="R2300" i="1"/>
  <c r="Q2300" i="1"/>
  <c r="E2300" i="1"/>
  <c r="T2299" i="1"/>
  <c r="Q2299" i="1"/>
  <c r="E2299" i="1"/>
  <c r="AL2298" i="1"/>
  <c r="AK2298" i="1"/>
  <c r="T2298" i="1"/>
  <c r="R2298" i="1"/>
  <c r="Q2298" i="1"/>
  <c r="E2298" i="1"/>
  <c r="AL2297" i="1"/>
  <c r="AK2297" i="1"/>
  <c r="T2297" i="1"/>
  <c r="R2297" i="1"/>
  <c r="Q2297" i="1"/>
  <c r="E2297" i="1"/>
  <c r="AL2296" i="1"/>
  <c r="AK2296" i="1"/>
  <c r="T2296" i="1"/>
  <c r="R2296" i="1"/>
  <c r="Q2296" i="1"/>
  <c r="E2296" i="1"/>
  <c r="AL2295" i="1"/>
  <c r="AK2295" i="1"/>
  <c r="T2295" i="1"/>
  <c r="R2295" i="1"/>
  <c r="Q2295" i="1"/>
  <c r="E2295" i="1"/>
  <c r="AL2294" i="1"/>
  <c r="AK2294" i="1"/>
  <c r="T2294" i="1"/>
  <c r="R2294" i="1"/>
  <c r="Q2294" i="1"/>
  <c r="E2294" i="1"/>
  <c r="AL2293" i="1"/>
  <c r="AK2293" i="1"/>
  <c r="T2293" i="1"/>
  <c r="R2293" i="1"/>
  <c r="Q2293" i="1"/>
  <c r="E2293" i="1"/>
  <c r="AL2292" i="1"/>
  <c r="AK2292" i="1"/>
  <c r="T2292" i="1"/>
  <c r="R2292" i="1"/>
  <c r="Q2292" i="1"/>
  <c r="E2292" i="1"/>
  <c r="T2291" i="1"/>
  <c r="R2291" i="1"/>
  <c r="Q2291" i="1"/>
  <c r="E2291" i="1"/>
  <c r="AD2290" i="1"/>
  <c r="E2290" i="1"/>
  <c r="AD2289" i="1"/>
  <c r="T2289" i="1"/>
  <c r="S2289" i="1"/>
  <c r="E2289" i="1"/>
  <c r="AD2288" i="1"/>
  <c r="T2288" i="1"/>
  <c r="S2288" i="1"/>
  <c r="R2288" i="1"/>
  <c r="E2288" i="1"/>
  <c r="AD2287" i="1"/>
  <c r="T2287" i="1"/>
  <c r="S2287" i="1"/>
  <c r="R2287" i="1"/>
  <c r="Q2287" i="1"/>
  <c r="E2287" i="1"/>
  <c r="AD2286" i="1"/>
  <c r="U2286" i="1"/>
  <c r="T2286" i="1"/>
  <c r="S2286" i="1"/>
  <c r="R2286" i="1"/>
  <c r="Q2286" i="1"/>
  <c r="E2286" i="1"/>
  <c r="AD2285" i="1"/>
  <c r="T2285" i="1"/>
  <c r="S2285" i="1"/>
  <c r="R2285" i="1"/>
  <c r="Q2285" i="1"/>
  <c r="E2285" i="1"/>
  <c r="AL2284" i="1"/>
  <c r="AK2284" i="1"/>
  <c r="AD2284" i="1"/>
  <c r="T2284" i="1"/>
  <c r="S2284" i="1"/>
  <c r="R2284" i="1"/>
  <c r="Q2284" i="1"/>
  <c r="E2284" i="1"/>
  <c r="AL2283" i="1"/>
  <c r="AK2283" i="1"/>
  <c r="AD2283" i="1"/>
  <c r="T2283" i="1"/>
  <c r="S2283" i="1"/>
  <c r="R2283" i="1"/>
  <c r="Q2283" i="1"/>
  <c r="E2283" i="1"/>
  <c r="AL2282" i="1"/>
  <c r="AK2282" i="1"/>
  <c r="AD2282" i="1"/>
  <c r="T2282" i="1"/>
  <c r="S2282" i="1"/>
  <c r="R2282" i="1"/>
  <c r="Q2282" i="1"/>
  <c r="E2282" i="1"/>
  <c r="AL2281" i="1"/>
  <c r="AK2281" i="1"/>
  <c r="AD2281" i="1"/>
  <c r="T2281" i="1"/>
  <c r="S2281" i="1"/>
  <c r="R2281" i="1"/>
  <c r="Q2281" i="1"/>
  <c r="E2281" i="1"/>
  <c r="AL2280" i="1"/>
  <c r="AK2280" i="1"/>
  <c r="AD2280" i="1"/>
  <c r="T2280" i="1"/>
  <c r="S2280" i="1"/>
  <c r="R2280" i="1"/>
  <c r="Q2280" i="1"/>
  <c r="E2280" i="1"/>
  <c r="AL2279" i="1"/>
  <c r="AK2279" i="1"/>
  <c r="AD2279" i="1"/>
  <c r="T2279" i="1"/>
  <c r="S2279" i="1"/>
  <c r="R2279" i="1"/>
  <c r="Q2279" i="1"/>
  <c r="E2279" i="1"/>
  <c r="AL2278" i="1"/>
  <c r="AK2278" i="1"/>
  <c r="AD2278" i="1"/>
  <c r="T2278" i="1"/>
  <c r="S2278" i="1"/>
  <c r="R2278" i="1"/>
  <c r="Q2278" i="1"/>
  <c r="E2278" i="1"/>
  <c r="AL2277" i="1"/>
  <c r="AK2277" i="1"/>
  <c r="AD2277" i="1"/>
  <c r="T2277" i="1"/>
  <c r="S2277" i="1"/>
  <c r="R2277" i="1"/>
  <c r="Q2277" i="1"/>
  <c r="E2277" i="1"/>
  <c r="AL2276" i="1"/>
  <c r="AK2276" i="1"/>
  <c r="AD2276" i="1"/>
  <c r="T2276" i="1"/>
  <c r="S2276" i="1"/>
  <c r="R2276" i="1"/>
  <c r="Q2276" i="1"/>
  <c r="E2276" i="1"/>
  <c r="AL2275" i="1"/>
  <c r="AK2275" i="1"/>
  <c r="AD2275" i="1"/>
  <c r="T2275" i="1"/>
  <c r="S2275" i="1"/>
  <c r="R2275" i="1"/>
  <c r="Q2275" i="1"/>
  <c r="U2275" i="1" s="1"/>
  <c r="E2275" i="1"/>
  <c r="AL2274" i="1"/>
  <c r="AK2274" i="1"/>
  <c r="AD2274" i="1"/>
  <c r="T2274" i="1"/>
  <c r="S2274" i="1"/>
  <c r="R2274" i="1"/>
  <c r="Q2274" i="1"/>
  <c r="E2274" i="1"/>
  <c r="AL2273" i="1"/>
  <c r="AK2273" i="1"/>
  <c r="AD2273" i="1"/>
  <c r="T2273" i="1"/>
  <c r="S2273" i="1"/>
  <c r="R2273" i="1"/>
  <c r="Q2273" i="1"/>
  <c r="E2273" i="1"/>
  <c r="AL2272" i="1"/>
  <c r="AK2272" i="1"/>
  <c r="AD2272" i="1"/>
  <c r="T2272" i="1"/>
  <c r="U2272" i="1" s="1"/>
  <c r="S2272" i="1"/>
  <c r="R2272" i="1"/>
  <c r="Q2272" i="1"/>
  <c r="E2272" i="1"/>
  <c r="AL2271" i="1"/>
  <c r="AK2271" i="1"/>
  <c r="AD2271" i="1"/>
  <c r="T2271" i="1"/>
  <c r="S2271" i="1"/>
  <c r="R2271" i="1"/>
  <c r="Q2271" i="1"/>
  <c r="E2271" i="1"/>
  <c r="AL2270" i="1"/>
  <c r="AK2270" i="1"/>
  <c r="AD2270" i="1"/>
  <c r="T2270" i="1"/>
  <c r="S2270" i="1"/>
  <c r="R2270" i="1"/>
  <c r="Q2270" i="1"/>
  <c r="E2270" i="1"/>
  <c r="AL2269" i="1"/>
  <c r="AK2269" i="1"/>
  <c r="AD2269" i="1"/>
  <c r="T2269" i="1"/>
  <c r="S2269" i="1"/>
  <c r="R2269" i="1"/>
  <c r="Q2269" i="1"/>
  <c r="E2269" i="1"/>
  <c r="AL2268" i="1"/>
  <c r="AK2268" i="1"/>
  <c r="AD2268" i="1"/>
  <c r="R2268" i="1"/>
  <c r="Q2268" i="1"/>
  <c r="E2268" i="1"/>
  <c r="AL2267" i="1"/>
  <c r="AK2267" i="1"/>
  <c r="AD2267" i="1"/>
  <c r="T2267" i="1"/>
  <c r="S2267" i="1"/>
  <c r="R2267" i="1"/>
  <c r="Q2267" i="1"/>
  <c r="E2267" i="1"/>
  <c r="AL2266" i="1"/>
  <c r="AK2266" i="1"/>
  <c r="AD2266" i="1"/>
  <c r="T2266" i="1"/>
  <c r="S2266" i="1"/>
  <c r="R2266" i="1"/>
  <c r="Q2266" i="1"/>
  <c r="E2266" i="1"/>
  <c r="AL2265" i="1"/>
  <c r="AK2265" i="1"/>
  <c r="AD2265" i="1"/>
  <c r="T2265" i="1"/>
  <c r="S2265" i="1"/>
  <c r="R2265" i="1"/>
  <c r="Q2265" i="1"/>
  <c r="E2265" i="1"/>
  <c r="AL2264" i="1"/>
  <c r="AK2264" i="1"/>
  <c r="AD2264" i="1"/>
  <c r="T2264" i="1"/>
  <c r="S2264" i="1"/>
  <c r="R2264" i="1"/>
  <c r="Q2264" i="1"/>
  <c r="E2264" i="1"/>
  <c r="AL2263" i="1"/>
  <c r="AK2263" i="1"/>
  <c r="AD2263" i="1"/>
  <c r="T2263" i="1"/>
  <c r="S2263" i="1"/>
  <c r="R2263" i="1"/>
  <c r="Q2263" i="1"/>
  <c r="E2263" i="1"/>
  <c r="AL2262" i="1"/>
  <c r="AK2262" i="1"/>
  <c r="AD2262" i="1"/>
  <c r="T2262" i="1"/>
  <c r="S2262" i="1"/>
  <c r="R2262" i="1"/>
  <c r="Q2262" i="1"/>
  <c r="E2262" i="1"/>
  <c r="AL2261" i="1"/>
  <c r="AK2261" i="1"/>
  <c r="AD2261" i="1"/>
  <c r="T2261" i="1"/>
  <c r="S2261" i="1"/>
  <c r="R2261" i="1"/>
  <c r="Q2261" i="1"/>
  <c r="E2261" i="1"/>
  <c r="AL2260" i="1"/>
  <c r="AK2260" i="1"/>
  <c r="AD2260" i="1"/>
  <c r="T2260" i="1"/>
  <c r="S2260" i="1"/>
  <c r="R2260" i="1"/>
  <c r="Q2260" i="1"/>
  <c r="E2260" i="1"/>
  <c r="AL2259" i="1"/>
  <c r="AK2259" i="1"/>
  <c r="AD2259" i="1"/>
  <c r="T2259" i="1"/>
  <c r="S2259" i="1"/>
  <c r="R2259" i="1"/>
  <c r="Q2259" i="1"/>
  <c r="E2259" i="1"/>
  <c r="AL2258" i="1"/>
  <c r="AK2258" i="1"/>
  <c r="AD2258" i="1"/>
  <c r="T2258" i="1"/>
  <c r="S2258" i="1"/>
  <c r="R2258" i="1"/>
  <c r="Q2258" i="1"/>
  <c r="E2258" i="1"/>
  <c r="AL2257" i="1"/>
  <c r="AK2257" i="1"/>
  <c r="AD2257" i="1"/>
  <c r="T2257" i="1"/>
  <c r="S2257" i="1"/>
  <c r="R2257" i="1"/>
  <c r="Q2257" i="1"/>
  <c r="E2257" i="1"/>
  <c r="AL2256" i="1"/>
  <c r="AK2256" i="1"/>
  <c r="AD2256" i="1"/>
  <c r="T2256" i="1"/>
  <c r="S2256" i="1"/>
  <c r="R2256" i="1"/>
  <c r="Q2256" i="1"/>
  <c r="E2256" i="1"/>
  <c r="AL2255" i="1"/>
  <c r="AK2255" i="1"/>
  <c r="AD2255" i="1"/>
  <c r="X2255" i="1"/>
  <c r="T2255" i="1"/>
  <c r="S2255" i="1"/>
  <c r="R2255" i="1"/>
  <c r="Q2255" i="1"/>
  <c r="E2255" i="1"/>
  <c r="AL2254" i="1"/>
  <c r="AK2254" i="1"/>
  <c r="AD2254" i="1"/>
  <c r="T2254" i="1"/>
  <c r="S2254" i="1"/>
  <c r="R2254" i="1"/>
  <c r="Q2254" i="1"/>
  <c r="U2254" i="1" s="1"/>
  <c r="E2254" i="1"/>
  <c r="AL2253" i="1"/>
  <c r="AK2253" i="1"/>
  <c r="AD2253" i="1"/>
  <c r="T2253" i="1"/>
  <c r="S2253" i="1"/>
  <c r="R2253" i="1"/>
  <c r="Q2253" i="1"/>
  <c r="E2253" i="1"/>
  <c r="AL2252" i="1"/>
  <c r="AK2252" i="1"/>
  <c r="AD2252" i="1"/>
  <c r="T2252" i="1"/>
  <c r="S2252" i="1"/>
  <c r="R2252" i="1"/>
  <c r="Q2252" i="1"/>
  <c r="E2252" i="1"/>
  <c r="AL2251" i="1"/>
  <c r="AK2251" i="1"/>
  <c r="AD2251" i="1"/>
  <c r="T2251" i="1"/>
  <c r="S2251" i="1"/>
  <c r="R2251" i="1"/>
  <c r="Q2251" i="1"/>
  <c r="E2251" i="1"/>
  <c r="AL2250" i="1"/>
  <c r="AK2250" i="1"/>
  <c r="AD2250" i="1"/>
  <c r="T2250" i="1"/>
  <c r="S2250" i="1"/>
  <c r="R2250" i="1"/>
  <c r="Q2250" i="1"/>
  <c r="E2250" i="1"/>
  <c r="AL2249" i="1"/>
  <c r="AK2249" i="1"/>
  <c r="AD2249" i="1"/>
  <c r="T2249" i="1"/>
  <c r="S2249" i="1"/>
  <c r="R2249" i="1"/>
  <c r="Q2249" i="1"/>
  <c r="E2249" i="1"/>
  <c r="AL2248" i="1"/>
  <c r="AK2248" i="1"/>
  <c r="AD2248" i="1"/>
  <c r="T2248" i="1"/>
  <c r="S2248" i="1"/>
  <c r="R2248" i="1"/>
  <c r="Q2248" i="1"/>
  <c r="E2248" i="1"/>
  <c r="AL2247" i="1"/>
  <c r="AK2247" i="1"/>
  <c r="AD2247" i="1"/>
  <c r="T2247" i="1"/>
  <c r="S2247" i="1"/>
  <c r="R2247" i="1"/>
  <c r="Q2247" i="1"/>
  <c r="E2247" i="1"/>
  <c r="AL2246" i="1"/>
  <c r="AK2246" i="1"/>
  <c r="AD2246" i="1"/>
  <c r="T2246" i="1"/>
  <c r="S2246" i="1"/>
  <c r="R2246" i="1"/>
  <c r="Q2246" i="1"/>
  <c r="E2246" i="1"/>
  <c r="AL2245" i="1"/>
  <c r="AK2245" i="1"/>
  <c r="AD2245" i="1"/>
  <c r="T2245" i="1"/>
  <c r="S2245" i="1"/>
  <c r="R2245" i="1"/>
  <c r="Q2245" i="1"/>
  <c r="E2245" i="1"/>
  <c r="AL2244" i="1"/>
  <c r="AK2244" i="1"/>
  <c r="AD2244" i="1"/>
  <c r="T2244" i="1"/>
  <c r="S2244" i="1"/>
  <c r="R2244" i="1"/>
  <c r="Q2244" i="1"/>
  <c r="U2244" i="1" s="1"/>
  <c r="E2244" i="1"/>
  <c r="AL2243" i="1"/>
  <c r="AK2243" i="1"/>
  <c r="AD2243" i="1"/>
  <c r="T2243" i="1"/>
  <c r="S2243" i="1"/>
  <c r="R2243" i="1"/>
  <c r="Q2243" i="1"/>
  <c r="E2243" i="1"/>
  <c r="AL2242" i="1"/>
  <c r="AK2242" i="1"/>
  <c r="AD2242" i="1"/>
  <c r="T2242" i="1"/>
  <c r="S2242" i="1"/>
  <c r="R2242" i="1"/>
  <c r="Q2242" i="1"/>
  <c r="E2242" i="1"/>
  <c r="AL2241" i="1"/>
  <c r="AK2241" i="1"/>
  <c r="AD2241" i="1"/>
  <c r="T2241" i="1"/>
  <c r="S2241" i="1"/>
  <c r="R2241" i="1"/>
  <c r="Q2241" i="1"/>
  <c r="E2241" i="1"/>
  <c r="AL2240" i="1"/>
  <c r="AK2240" i="1"/>
  <c r="AD2240" i="1"/>
  <c r="T2240" i="1"/>
  <c r="S2240" i="1"/>
  <c r="R2240" i="1"/>
  <c r="Q2240" i="1"/>
  <c r="E2240" i="1"/>
  <c r="AL2239" i="1"/>
  <c r="AK2239" i="1"/>
  <c r="AD2239" i="1"/>
  <c r="T2239" i="1"/>
  <c r="S2239" i="1"/>
  <c r="R2239" i="1"/>
  <c r="Q2239" i="1"/>
  <c r="E2239" i="1"/>
  <c r="AL2238" i="1"/>
  <c r="AK2238" i="1"/>
  <c r="AD2238" i="1"/>
  <c r="T2238" i="1"/>
  <c r="S2238" i="1"/>
  <c r="U2238" i="1" s="1"/>
  <c r="R2238" i="1"/>
  <c r="Q2238" i="1"/>
  <c r="E2238" i="1"/>
  <c r="AL2237" i="1"/>
  <c r="AK2237" i="1"/>
  <c r="AD2237" i="1"/>
  <c r="T2237" i="1"/>
  <c r="S2237" i="1"/>
  <c r="R2237" i="1"/>
  <c r="Q2237" i="1"/>
  <c r="E2237" i="1"/>
  <c r="AL2236" i="1"/>
  <c r="AK2236" i="1"/>
  <c r="AD2236" i="1"/>
  <c r="T2236" i="1"/>
  <c r="S2236" i="1"/>
  <c r="X2247" i="1" s="1"/>
  <c r="R2236" i="1"/>
  <c r="Q2236" i="1"/>
  <c r="E2236" i="1"/>
  <c r="AL2235" i="1"/>
  <c r="AK2235" i="1"/>
  <c r="AD2235" i="1"/>
  <c r="T2235" i="1"/>
  <c r="S2235" i="1"/>
  <c r="R2235" i="1"/>
  <c r="Q2235" i="1"/>
  <c r="E2235" i="1"/>
  <c r="AL2234" i="1"/>
  <c r="AK2234" i="1"/>
  <c r="AD2234" i="1"/>
  <c r="T2234" i="1"/>
  <c r="S2234" i="1"/>
  <c r="R2234" i="1"/>
  <c r="W2245" i="1" s="1"/>
  <c r="Q2234" i="1"/>
  <c r="E2234" i="1"/>
  <c r="AL2233" i="1"/>
  <c r="AK2233" i="1"/>
  <c r="AD2233" i="1"/>
  <c r="T2233" i="1"/>
  <c r="S2233" i="1"/>
  <c r="R2233" i="1"/>
  <c r="Q2233" i="1"/>
  <c r="E2233" i="1"/>
  <c r="AL2232" i="1"/>
  <c r="AK2232" i="1"/>
  <c r="AD2232" i="1"/>
  <c r="T2232" i="1"/>
  <c r="S2232" i="1"/>
  <c r="R2232" i="1"/>
  <c r="Q2232" i="1"/>
  <c r="E2232" i="1"/>
  <c r="AL2231" i="1"/>
  <c r="AK2231" i="1"/>
  <c r="AD2231" i="1"/>
  <c r="T2231" i="1"/>
  <c r="S2231" i="1"/>
  <c r="R2231" i="1"/>
  <c r="Q2231" i="1"/>
  <c r="E2231" i="1"/>
  <c r="AL2230" i="1"/>
  <c r="AK2230" i="1"/>
  <c r="AD2230" i="1"/>
  <c r="T2230" i="1"/>
  <c r="S2230" i="1"/>
  <c r="R2230" i="1"/>
  <c r="Q2230" i="1"/>
  <c r="E2230" i="1"/>
  <c r="AL2229" i="1"/>
  <c r="AK2229" i="1"/>
  <c r="AD2229" i="1"/>
  <c r="T2229" i="1"/>
  <c r="S2229" i="1"/>
  <c r="R2229" i="1"/>
  <c r="Q2229" i="1"/>
  <c r="E2229" i="1"/>
  <c r="AL2228" i="1"/>
  <c r="AK2228" i="1"/>
  <c r="AD2228" i="1"/>
  <c r="T2228" i="1"/>
  <c r="S2228" i="1"/>
  <c r="R2228" i="1"/>
  <c r="E2228" i="1"/>
  <c r="AL2227" i="1"/>
  <c r="AK2227" i="1"/>
  <c r="AD2227" i="1"/>
  <c r="T2227" i="1"/>
  <c r="S2227" i="1"/>
  <c r="R2227" i="1"/>
  <c r="Q2227" i="1"/>
  <c r="E2227" i="1"/>
  <c r="AL2226" i="1"/>
  <c r="AK2226" i="1"/>
  <c r="AD2226" i="1"/>
  <c r="T2226" i="1"/>
  <c r="S2226" i="1"/>
  <c r="R2226" i="1"/>
  <c r="Q2226" i="1"/>
  <c r="E2226" i="1"/>
  <c r="AL2225" i="1"/>
  <c r="AK2225" i="1"/>
  <c r="AD2225" i="1"/>
  <c r="T2225" i="1"/>
  <c r="S2225" i="1"/>
  <c r="R2225" i="1"/>
  <c r="Q2225" i="1"/>
  <c r="E2225" i="1"/>
  <c r="AL2224" i="1"/>
  <c r="AK2224" i="1"/>
  <c r="AD2224" i="1"/>
  <c r="T2224" i="1"/>
  <c r="S2224" i="1"/>
  <c r="R2224" i="1"/>
  <c r="Q2224" i="1"/>
  <c r="E2224" i="1"/>
  <c r="AL2223" i="1"/>
  <c r="AK2223" i="1"/>
  <c r="AD2223" i="1"/>
  <c r="T2223" i="1"/>
  <c r="S2223" i="1"/>
  <c r="U2223" i="1" s="1"/>
  <c r="R2223" i="1"/>
  <c r="Q2223" i="1"/>
  <c r="E2223" i="1"/>
  <c r="AL2222" i="1"/>
  <c r="AK2222" i="1"/>
  <c r="AD2222" i="1"/>
  <c r="T2222" i="1"/>
  <c r="S2222" i="1"/>
  <c r="R2222" i="1"/>
  <c r="Q2222" i="1"/>
  <c r="E2222" i="1"/>
  <c r="AL2221" i="1"/>
  <c r="AK2221" i="1"/>
  <c r="AD2221" i="1"/>
  <c r="T2221" i="1"/>
  <c r="S2221" i="1"/>
  <c r="R2221" i="1"/>
  <c r="Q2221" i="1"/>
  <c r="E2221" i="1"/>
  <c r="AL2220" i="1"/>
  <c r="AK2220" i="1"/>
  <c r="AD2220" i="1"/>
  <c r="T2220" i="1"/>
  <c r="S2220" i="1"/>
  <c r="R2220" i="1"/>
  <c r="Q2220" i="1"/>
  <c r="U2220" i="1" s="1"/>
  <c r="E2220" i="1"/>
  <c r="AL2219" i="1"/>
  <c r="AK2219" i="1"/>
  <c r="AD2219" i="1"/>
  <c r="T2219" i="1"/>
  <c r="S2219" i="1"/>
  <c r="R2219" i="1"/>
  <c r="Q2219" i="1"/>
  <c r="E2219" i="1"/>
  <c r="AL2218" i="1"/>
  <c r="AK2218" i="1"/>
  <c r="AD2218" i="1"/>
  <c r="T2218" i="1"/>
  <c r="S2218" i="1"/>
  <c r="R2218" i="1"/>
  <c r="Q2218" i="1"/>
  <c r="E2218" i="1"/>
  <c r="AL2217" i="1"/>
  <c r="AK2217" i="1"/>
  <c r="AD2217" i="1"/>
  <c r="T2217" i="1"/>
  <c r="S2217" i="1"/>
  <c r="R2217" i="1"/>
  <c r="Q2217" i="1"/>
  <c r="E2217" i="1"/>
  <c r="AL2216" i="1"/>
  <c r="AK2216" i="1"/>
  <c r="AD2216" i="1"/>
  <c r="T2216" i="1"/>
  <c r="S2216" i="1"/>
  <c r="R2216" i="1"/>
  <c r="Q2216" i="1"/>
  <c r="E2216" i="1"/>
  <c r="AL2215" i="1"/>
  <c r="AK2215" i="1"/>
  <c r="AD2215" i="1"/>
  <c r="T2215" i="1"/>
  <c r="S2215" i="1"/>
  <c r="R2215" i="1"/>
  <c r="Q2215" i="1"/>
  <c r="E2215" i="1"/>
  <c r="AL2214" i="1"/>
  <c r="AK2214" i="1"/>
  <c r="AD2214" i="1"/>
  <c r="T2214" i="1"/>
  <c r="S2214" i="1"/>
  <c r="R2214" i="1"/>
  <c r="Q2214" i="1"/>
  <c r="E2214" i="1"/>
  <c r="AL2213" i="1"/>
  <c r="AK2213" i="1"/>
  <c r="AD2213" i="1"/>
  <c r="T2213" i="1"/>
  <c r="S2213" i="1"/>
  <c r="R2213" i="1"/>
  <c r="Q2213" i="1"/>
  <c r="E2213" i="1"/>
  <c r="AL2212" i="1"/>
  <c r="AK2212" i="1"/>
  <c r="AD2212" i="1"/>
  <c r="T2212" i="1"/>
  <c r="S2212" i="1"/>
  <c r="R2212" i="1"/>
  <c r="Q2212" i="1"/>
  <c r="E2212" i="1"/>
  <c r="AL2211" i="1"/>
  <c r="AK2211" i="1"/>
  <c r="AD2211" i="1"/>
  <c r="T2211" i="1"/>
  <c r="S2211" i="1"/>
  <c r="R2211" i="1"/>
  <c r="Q2211" i="1"/>
  <c r="E2211" i="1"/>
  <c r="AL2210" i="1"/>
  <c r="AK2210" i="1"/>
  <c r="AD2210" i="1"/>
  <c r="T2210" i="1"/>
  <c r="S2210" i="1"/>
  <c r="R2210" i="1"/>
  <c r="Q2210" i="1"/>
  <c r="E2210" i="1"/>
  <c r="AL2209" i="1"/>
  <c r="AK2209" i="1"/>
  <c r="AD2209" i="1"/>
  <c r="T2209" i="1"/>
  <c r="S2209" i="1"/>
  <c r="R2209" i="1"/>
  <c r="Q2209" i="1"/>
  <c r="E2209" i="1"/>
  <c r="AL2208" i="1"/>
  <c r="AK2208" i="1"/>
  <c r="AD2208" i="1"/>
  <c r="T2208" i="1"/>
  <c r="S2208" i="1"/>
  <c r="R2208" i="1"/>
  <c r="Q2208" i="1"/>
  <c r="E2208" i="1"/>
  <c r="AL2207" i="1"/>
  <c r="AK2207" i="1"/>
  <c r="AD2207" i="1"/>
  <c r="T2207" i="1"/>
  <c r="S2207" i="1"/>
  <c r="Q2207" i="1"/>
  <c r="E2207" i="1"/>
  <c r="AL2206" i="1"/>
  <c r="AK2206" i="1"/>
  <c r="AD2206" i="1"/>
  <c r="T2206" i="1"/>
  <c r="S2206" i="1"/>
  <c r="R2206" i="1"/>
  <c r="Q2206" i="1"/>
  <c r="E2206" i="1"/>
  <c r="AL2205" i="1"/>
  <c r="AK2205" i="1"/>
  <c r="AD2205" i="1"/>
  <c r="T2205" i="1"/>
  <c r="S2205" i="1"/>
  <c r="R2205" i="1"/>
  <c r="Q2205" i="1"/>
  <c r="E2205" i="1"/>
  <c r="AL2204" i="1"/>
  <c r="AK2204" i="1"/>
  <c r="AD2204" i="1"/>
  <c r="T2204" i="1"/>
  <c r="S2204" i="1"/>
  <c r="R2204" i="1"/>
  <c r="Q2204" i="1"/>
  <c r="E2204" i="1"/>
  <c r="AL2203" i="1"/>
  <c r="AK2203" i="1"/>
  <c r="AD2203" i="1"/>
  <c r="T2203" i="1"/>
  <c r="S2203" i="1"/>
  <c r="R2203" i="1"/>
  <c r="Q2203" i="1"/>
  <c r="E2203" i="1"/>
  <c r="AL2202" i="1"/>
  <c r="AK2202" i="1"/>
  <c r="AD2202" i="1"/>
  <c r="T2202" i="1"/>
  <c r="S2202" i="1"/>
  <c r="R2202" i="1"/>
  <c r="Q2202" i="1"/>
  <c r="E2202" i="1"/>
  <c r="AL2201" i="1"/>
  <c r="AK2201" i="1"/>
  <c r="AD2201" i="1"/>
  <c r="T2201" i="1"/>
  <c r="S2201" i="1"/>
  <c r="R2201" i="1"/>
  <c r="Q2201" i="1"/>
  <c r="E2201" i="1"/>
  <c r="AL2200" i="1"/>
  <c r="AK2200" i="1"/>
  <c r="AD2200" i="1"/>
  <c r="T2200" i="1"/>
  <c r="S2200" i="1"/>
  <c r="R2200" i="1"/>
  <c r="Q2200" i="1"/>
  <c r="E2200" i="1"/>
  <c r="AL2199" i="1"/>
  <c r="AK2199" i="1"/>
  <c r="AD2199" i="1"/>
  <c r="T2199" i="1"/>
  <c r="S2199" i="1"/>
  <c r="R2199" i="1"/>
  <c r="Q2199" i="1"/>
  <c r="E2199" i="1"/>
  <c r="AL2198" i="1"/>
  <c r="AK2198" i="1"/>
  <c r="AD2198" i="1"/>
  <c r="T2198" i="1"/>
  <c r="S2198" i="1"/>
  <c r="R2198" i="1"/>
  <c r="Q2198" i="1"/>
  <c r="E2198" i="1"/>
  <c r="AL2197" i="1"/>
  <c r="AK2197" i="1"/>
  <c r="AD2197" i="1"/>
  <c r="T2197" i="1"/>
  <c r="S2197" i="1"/>
  <c r="R2197" i="1"/>
  <c r="Q2197" i="1"/>
  <c r="E2197" i="1"/>
  <c r="AL2196" i="1"/>
  <c r="AK2196" i="1"/>
  <c r="AD2196" i="1"/>
  <c r="S2196" i="1"/>
  <c r="R2196" i="1"/>
  <c r="Q2196" i="1"/>
  <c r="E2196" i="1"/>
  <c r="AL2195" i="1"/>
  <c r="AK2195" i="1"/>
  <c r="AD2195" i="1"/>
  <c r="T2195" i="1"/>
  <c r="S2195" i="1"/>
  <c r="R2195" i="1"/>
  <c r="Q2195" i="1"/>
  <c r="E2195" i="1"/>
  <c r="AL2194" i="1"/>
  <c r="AK2194" i="1"/>
  <c r="AD2194" i="1"/>
  <c r="S2194" i="1"/>
  <c r="R2194" i="1"/>
  <c r="Q2194" i="1"/>
  <c r="E2194" i="1"/>
  <c r="AL2193" i="1"/>
  <c r="AK2193" i="1"/>
  <c r="AD2193" i="1"/>
  <c r="T2193" i="1"/>
  <c r="S2193" i="1"/>
  <c r="R2193" i="1"/>
  <c r="W2204" i="1" s="1"/>
  <c r="Q2193" i="1"/>
  <c r="E2193" i="1"/>
  <c r="AL2192" i="1"/>
  <c r="AK2192" i="1"/>
  <c r="AD2192" i="1"/>
  <c r="T2192" i="1"/>
  <c r="S2192" i="1"/>
  <c r="R2192" i="1"/>
  <c r="Q2192" i="1"/>
  <c r="E2192" i="1"/>
  <c r="AL2191" i="1"/>
  <c r="AK2191" i="1"/>
  <c r="AD2191" i="1"/>
  <c r="T2191" i="1"/>
  <c r="S2191" i="1"/>
  <c r="Q2191" i="1"/>
  <c r="E2191" i="1"/>
  <c r="AL2190" i="1"/>
  <c r="AK2190" i="1"/>
  <c r="AD2190" i="1"/>
  <c r="T2190" i="1"/>
  <c r="S2190" i="1"/>
  <c r="R2190" i="1"/>
  <c r="Q2190" i="1"/>
  <c r="E2190" i="1"/>
  <c r="AL2189" i="1"/>
  <c r="AK2189" i="1"/>
  <c r="AD2189" i="1"/>
  <c r="T2189" i="1"/>
  <c r="S2189" i="1"/>
  <c r="R2189" i="1"/>
  <c r="Q2189" i="1"/>
  <c r="U2189" i="1" s="1"/>
  <c r="E2189" i="1"/>
  <c r="AL2188" i="1"/>
  <c r="AK2188" i="1"/>
  <c r="AD2188" i="1"/>
  <c r="T2188" i="1"/>
  <c r="S2188" i="1"/>
  <c r="R2188" i="1"/>
  <c r="Q2188" i="1"/>
  <c r="E2188" i="1"/>
  <c r="AL2187" i="1"/>
  <c r="AK2187" i="1"/>
  <c r="AD2187" i="1"/>
  <c r="T2187" i="1"/>
  <c r="S2187" i="1"/>
  <c r="R2187" i="1"/>
  <c r="Q2187" i="1"/>
  <c r="E2187" i="1"/>
  <c r="AL2186" i="1"/>
  <c r="AK2186" i="1"/>
  <c r="AD2186" i="1"/>
  <c r="T2186" i="1"/>
  <c r="S2186" i="1"/>
  <c r="R2186" i="1"/>
  <c r="Q2186" i="1"/>
  <c r="E2186" i="1"/>
  <c r="AL2185" i="1"/>
  <c r="AK2185" i="1"/>
  <c r="AD2185" i="1"/>
  <c r="T2185" i="1"/>
  <c r="S2185" i="1"/>
  <c r="R2185" i="1"/>
  <c r="Q2185" i="1"/>
  <c r="U2185" i="1" s="1"/>
  <c r="E2185" i="1"/>
  <c r="AL2184" i="1"/>
  <c r="AK2184" i="1"/>
  <c r="AD2184" i="1"/>
  <c r="T2184" i="1"/>
  <c r="S2184" i="1"/>
  <c r="R2184" i="1"/>
  <c r="Q2184" i="1"/>
  <c r="E2184" i="1"/>
  <c r="AL2183" i="1"/>
  <c r="AK2183" i="1"/>
  <c r="AD2183" i="1"/>
  <c r="T2183" i="1"/>
  <c r="S2183" i="1"/>
  <c r="R2183" i="1"/>
  <c r="Q2183" i="1"/>
  <c r="E2183" i="1"/>
  <c r="AL2182" i="1"/>
  <c r="AK2182" i="1"/>
  <c r="AD2182" i="1"/>
  <c r="T2182" i="1"/>
  <c r="S2182" i="1"/>
  <c r="R2182" i="1"/>
  <c r="Q2182" i="1"/>
  <c r="E2182" i="1"/>
  <c r="AL2181" i="1"/>
  <c r="AK2181" i="1"/>
  <c r="AD2181" i="1"/>
  <c r="T2181" i="1"/>
  <c r="S2181" i="1"/>
  <c r="U2181" i="1" s="1"/>
  <c r="R2181" i="1"/>
  <c r="Q2181" i="1"/>
  <c r="E2181" i="1"/>
  <c r="AL2180" i="1"/>
  <c r="AK2180" i="1"/>
  <c r="AD2180" i="1"/>
  <c r="T2180" i="1"/>
  <c r="S2180" i="1"/>
  <c r="R2180" i="1"/>
  <c r="Q2180" i="1"/>
  <c r="E2180" i="1"/>
  <c r="AL2179" i="1"/>
  <c r="AK2179" i="1"/>
  <c r="AD2179" i="1"/>
  <c r="T2179" i="1"/>
  <c r="S2179" i="1"/>
  <c r="R2179" i="1"/>
  <c r="Q2179" i="1"/>
  <c r="E2179" i="1"/>
  <c r="AL2178" i="1"/>
  <c r="AK2178" i="1"/>
  <c r="AD2178" i="1"/>
  <c r="T2178" i="1"/>
  <c r="S2178" i="1"/>
  <c r="R2178" i="1"/>
  <c r="Q2178" i="1"/>
  <c r="E2178" i="1"/>
  <c r="AL2177" i="1"/>
  <c r="AK2177" i="1"/>
  <c r="AD2177" i="1"/>
  <c r="T2177" i="1"/>
  <c r="S2177" i="1"/>
  <c r="R2177" i="1"/>
  <c r="Q2177" i="1"/>
  <c r="E2177" i="1"/>
  <c r="AL2176" i="1"/>
  <c r="AK2176" i="1"/>
  <c r="AD2176" i="1"/>
  <c r="T2176" i="1"/>
  <c r="S2176" i="1"/>
  <c r="R2176" i="1"/>
  <c r="Q2176" i="1"/>
  <c r="E2176" i="1"/>
  <c r="AL2175" i="1"/>
  <c r="AK2175" i="1"/>
  <c r="AD2175" i="1"/>
  <c r="T2175" i="1"/>
  <c r="S2175" i="1"/>
  <c r="R2175" i="1"/>
  <c r="Q2175" i="1"/>
  <c r="E2175" i="1"/>
  <c r="AL2174" i="1"/>
  <c r="AK2174" i="1"/>
  <c r="AD2174" i="1"/>
  <c r="T2174" i="1"/>
  <c r="S2174" i="1"/>
  <c r="R2174" i="1"/>
  <c r="Q2174" i="1"/>
  <c r="E2174" i="1"/>
  <c r="AL2173" i="1"/>
  <c r="AK2173" i="1"/>
  <c r="AD2173" i="1"/>
  <c r="T2173" i="1"/>
  <c r="S2173" i="1"/>
  <c r="R2173" i="1"/>
  <c r="Q2173" i="1"/>
  <c r="E2173" i="1"/>
  <c r="AL2172" i="1"/>
  <c r="AK2172" i="1"/>
  <c r="AD2172" i="1"/>
  <c r="T2172" i="1"/>
  <c r="S2172" i="1"/>
  <c r="R2172" i="1"/>
  <c r="Q2172" i="1"/>
  <c r="E2172" i="1"/>
  <c r="AL2171" i="1"/>
  <c r="AK2171" i="1"/>
  <c r="AD2171" i="1"/>
  <c r="T2171" i="1"/>
  <c r="S2171" i="1"/>
  <c r="R2171" i="1"/>
  <c r="Q2171" i="1"/>
  <c r="E2171" i="1"/>
  <c r="AL2170" i="1"/>
  <c r="AK2170" i="1"/>
  <c r="AD2170" i="1"/>
  <c r="S2170" i="1"/>
  <c r="R2170" i="1"/>
  <c r="Q2170" i="1"/>
  <c r="E2170" i="1"/>
  <c r="AL2169" i="1"/>
  <c r="AK2169" i="1"/>
  <c r="AD2169" i="1"/>
  <c r="T2169" i="1"/>
  <c r="S2169" i="1"/>
  <c r="R2169" i="1"/>
  <c r="Q2169" i="1"/>
  <c r="E2169" i="1"/>
  <c r="AL2168" i="1"/>
  <c r="AK2168" i="1"/>
  <c r="AD2168" i="1"/>
  <c r="T2168" i="1"/>
  <c r="S2168" i="1"/>
  <c r="R2168" i="1"/>
  <c r="Q2168" i="1"/>
  <c r="E2168" i="1"/>
  <c r="AL2167" i="1"/>
  <c r="AK2167" i="1"/>
  <c r="AD2167" i="1"/>
  <c r="T2167" i="1"/>
  <c r="Y2178" i="1" s="1"/>
  <c r="S2167" i="1"/>
  <c r="R2167" i="1"/>
  <c r="Q2167" i="1"/>
  <c r="E2167" i="1"/>
  <c r="AL2166" i="1"/>
  <c r="AK2166" i="1"/>
  <c r="AD2166" i="1"/>
  <c r="T2166" i="1"/>
  <c r="S2166" i="1"/>
  <c r="R2166" i="1"/>
  <c r="Q2166" i="1"/>
  <c r="E2166" i="1"/>
  <c r="AL2165" i="1"/>
  <c r="AK2165" i="1"/>
  <c r="AD2165" i="1"/>
  <c r="T2165" i="1"/>
  <c r="S2165" i="1"/>
  <c r="R2165" i="1"/>
  <c r="Q2165" i="1"/>
  <c r="E2165" i="1"/>
  <c r="AL2164" i="1"/>
  <c r="AK2164" i="1"/>
  <c r="AD2164" i="1"/>
  <c r="T2164" i="1"/>
  <c r="S2164" i="1"/>
  <c r="R2164" i="1"/>
  <c r="Q2164" i="1"/>
  <c r="E2164" i="1"/>
  <c r="AL2163" i="1"/>
  <c r="AK2163" i="1"/>
  <c r="AD2163" i="1"/>
  <c r="S2163" i="1"/>
  <c r="R2163" i="1"/>
  <c r="Q2163" i="1"/>
  <c r="E2163" i="1"/>
  <c r="AL2162" i="1"/>
  <c r="AK2162" i="1"/>
  <c r="AD2162" i="1"/>
  <c r="U2162" i="1"/>
  <c r="T2162" i="1"/>
  <c r="S2162" i="1"/>
  <c r="R2162" i="1"/>
  <c r="Q2162" i="1"/>
  <c r="E2162" i="1"/>
  <c r="AL2161" i="1"/>
  <c r="AK2161" i="1"/>
  <c r="AD2161" i="1"/>
  <c r="S2161" i="1"/>
  <c r="R2161" i="1"/>
  <c r="Q2161" i="1"/>
  <c r="E2161" i="1"/>
  <c r="AL2160" i="1"/>
  <c r="AK2160" i="1"/>
  <c r="AD2160" i="1"/>
  <c r="T2160" i="1"/>
  <c r="S2160" i="1"/>
  <c r="Q2160" i="1"/>
  <c r="E2160" i="1"/>
  <c r="AL2159" i="1"/>
  <c r="AK2159" i="1"/>
  <c r="AD2159" i="1"/>
  <c r="T2159" i="1"/>
  <c r="S2159" i="1"/>
  <c r="R2159" i="1"/>
  <c r="Q2159" i="1"/>
  <c r="E2159" i="1"/>
  <c r="AL2158" i="1"/>
  <c r="AK2158" i="1"/>
  <c r="AD2158" i="1"/>
  <c r="T2158" i="1"/>
  <c r="S2158" i="1"/>
  <c r="R2158" i="1"/>
  <c r="Q2158" i="1"/>
  <c r="E2158" i="1"/>
  <c r="AL2157" i="1"/>
  <c r="AK2157" i="1"/>
  <c r="AD2157" i="1"/>
  <c r="T2157" i="1"/>
  <c r="S2157" i="1"/>
  <c r="R2157" i="1"/>
  <c r="Q2157" i="1"/>
  <c r="E2157" i="1"/>
  <c r="AL2156" i="1"/>
  <c r="AK2156" i="1"/>
  <c r="AD2156" i="1"/>
  <c r="T2156" i="1"/>
  <c r="S2156" i="1"/>
  <c r="R2156" i="1"/>
  <c r="Q2156" i="1"/>
  <c r="E2156" i="1"/>
  <c r="AL2155" i="1"/>
  <c r="AK2155" i="1"/>
  <c r="AD2155" i="1"/>
  <c r="T2155" i="1"/>
  <c r="S2155" i="1"/>
  <c r="R2155" i="1"/>
  <c r="Q2155" i="1"/>
  <c r="E2155" i="1"/>
  <c r="AL2154" i="1"/>
  <c r="AK2154" i="1"/>
  <c r="AD2154" i="1"/>
  <c r="T2154" i="1"/>
  <c r="S2154" i="1"/>
  <c r="R2154" i="1"/>
  <c r="Q2154" i="1"/>
  <c r="E2154" i="1"/>
  <c r="AL2153" i="1"/>
  <c r="AK2153" i="1"/>
  <c r="AD2153" i="1"/>
  <c r="T2153" i="1"/>
  <c r="S2153" i="1"/>
  <c r="R2153" i="1"/>
  <c r="Q2153" i="1"/>
  <c r="V2162" i="1" s="1"/>
  <c r="E2153" i="1"/>
  <c r="AL2152" i="1"/>
  <c r="AK2152" i="1"/>
  <c r="AD2152" i="1"/>
  <c r="T2152" i="1"/>
  <c r="S2152" i="1"/>
  <c r="R2152" i="1"/>
  <c r="Q2152" i="1"/>
  <c r="E2152" i="1"/>
  <c r="AL2151" i="1"/>
  <c r="AK2151" i="1"/>
  <c r="AD2151" i="1"/>
  <c r="T2151" i="1"/>
  <c r="S2151" i="1"/>
  <c r="R2151" i="1"/>
  <c r="Q2151" i="1"/>
  <c r="E2151" i="1"/>
  <c r="AL2150" i="1"/>
  <c r="AK2150" i="1"/>
  <c r="AD2150" i="1"/>
  <c r="T2150" i="1"/>
  <c r="S2150" i="1"/>
  <c r="R2150" i="1"/>
  <c r="Q2150" i="1"/>
  <c r="E2150" i="1"/>
  <c r="AL2149" i="1"/>
  <c r="AK2149" i="1"/>
  <c r="AD2149" i="1"/>
  <c r="T2149" i="1"/>
  <c r="S2149" i="1"/>
  <c r="R2149" i="1"/>
  <c r="Q2149" i="1"/>
  <c r="E2149" i="1"/>
  <c r="AL2148" i="1"/>
  <c r="AK2148" i="1"/>
  <c r="AD2148" i="1"/>
  <c r="T2148" i="1"/>
  <c r="S2148" i="1"/>
  <c r="R2148" i="1"/>
  <c r="Q2148" i="1"/>
  <c r="E2148" i="1"/>
  <c r="AL2147" i="1"/>
  <c r="AK2147" i="1"/>
  <c r="AD2147" i="1"/>
  <c r="T2147" i="1"/>
  <c r="S2147" i="1"/>
  <c r="R2147" i="1"/>
  <c r="Q2147" i="1"/>
  <c r="E2147" i="1"/>
  <c r="AL2146" i="1"/>
  <c r="AK2146" i="1"/>
  <c r="AD2146" i="1"/>
  <c r="T2146" i="1"/>
  <c r="S2146" i="1"/>
  <c r="R2146" i="1"/>
  <c r="Q2146" i="1"/>
  <c r="E2146" i="1"/>
  <c r="AL2145" i="1"/>
  <c r="AK2145" i="1"/>
  <c r="AD2145" i="1"/>
  <c r="T2145" i="1"/>
  <c r="S2145" i="1"/>
  <c r="R2145" i="1"/>
  <c r="Q2145" i="1"/>
  <c r="E2145" i="1"/>
  <c r="AL2144" i="1"/>
  <c r="AK2144" i="1"/>
  <c r="AD2144" i="1"/>
  <c r="T2144" i="1"/>
  <c r="S2144" i="1"/>
  <c r="R2144" i="1"/>
  <c r="Q2144" i="1"/>
  <c r="V2151" i="1" s="1"/>
  <c r="E2144" i="1"/>
  <c r="AL2143" i="1"/>
  <c r="AK2143" i="1"/>
  <c r="AD2143" i="1"/>
  <c r="T2143" i="1"/>
  <c r="S2143" i="1"/>
  <c r="R2143" i="1"/>
  <c r="Q2143" i="1"/>
  <c r="E2143" i="1"/>
  <c r="AL2142" i="1"/>
  <c r="AK2142" i="1"/>
  <c r="AD2142" i="1"/>
  <c r="T2142" i="1"/>
  <c r="S2142" i="1"/>
  <c r="R2142" i="1"/>
  <c r="Q2142" i="1"/>
  <c r="E2142" i="1"/>
  <c r="AL2141" i="1"/>
  <c r="AK2141" i="1"/>
  <c r="AD2141" i="1"/>
  <c r="T2141" i="1"/>
  <c r="S2141" i="1"/>
  <c r="R2141" i="1"/>
  <c r="Q2141" i="1"/>
  <c r="E2141" i="1"/>
  <c r="AL2140" i="1"/>
  <c r="AK2140" i="1"/>
  <c r="AD2140" i="1"/>
  <c r="T2140" i="1"/>
  <c r="S2140" i="1"/>
  <c r="R2140" i="1"/>
  <c r="Q2140" i="1"/>
  <c r="E2140" i="1"/>
  <c r="AL2139" i="1"/>
  <c r="AK2139" i="1"/>
  <c r="AD2139" i="1"/>
  <c r="T2139" i="1"/>
  <c r="S2139" i="1"/>
  <c r="X2150" i="1" s="1"/>
  <c r="R2139" i="1"/>
  <c r="Q2139" i="1"/>
  <c r="E2139" i="1"/>
  <c r="AL2138" i="1"/>
  <c r="AK2138" i="1"/>
  <c r="AD2138" i="1"/>
  <c r="T2138" i="1"/>
  <c r="S2138" i="1"/>
  <c r="R2138" i="1"/>
  <c r="Q2138" i="1"/>
  <c r="E2138" i="1"/>
  <c r="AL2137" i="1"/>
  <c r="AK2137" i="1"/>
  <c r="AD2137" i="1"/>
  <c r="T2137" i="1"/>
  <c r="S2137" i="1"/>
  <c r="R2137" i="1"/>
  <c r="Q2137" i="1"/>
  <c r="E2137" i="1"/>
  <c r="AL2136" i="1"/>
  <c r="AK2136" i="1"/>
  <c r="AD2136" i="1"/>
  <c r="T2136" i="1"/>
  <c r="S2136" i="1"/>
  <c r="R2136" i="1"/>
  <c r="Q2136" i="1"/>
  <c r="E2136" i="1"/>
  <c r="AL2135" i="1"/>
  <c r="AK2135" i="1"/>
  <c r="AD2135" i="1"/>
  <c r="T2135" i="1"/>
  <c r="S2135" i="1"/>
  <c r="R2135" i="1"/>
  <c r="Q2135" i="1"/>
  <c r="E2135" i="1"/>
  <c r="AL2134" i="1"/>
  <c r="AK2134" i="1"/>
  <c r="AD2134" i="1"/>
  <c r="T2134" i="1"/>
  <c r="S2134" i="1"/>
  <c r="R2134" i="1"/>
  <c r="Q2134" i="1"/>
  <c r="E2134" i="1"/>
  <c r="AL2133" i="1"/>
  <c r="AK2133" i="1"/>
  <c r="AD2133" i="1"/>
  <c r="T2133" i="1"/>
  <c r="S2133" i="1"/>
  <c r="R2133" i="1"/>
  <c r="Q2133" i="1"/>
  <c r="E2133" i="1"/>
  <c r="AL2132" i="1"/>
  <c r="AK2132" i="1"/>
  <c r="AD2132" i="1"/>
  <c r="T2132" i="1"/>
  <c r="S2132" i="1"/>
  <c r="R2132" i="1"/>
  <c r="Q2132" i="1"/>
  <c r="V2143" i="1" s="1"/>
  <c r="E2132" i="1"/>
  <c r="AL2131" i="1"/>
  <c r="AK2131" i="1"/>
  <c r="AD2131" i="1"/>
  <c r="T2131" i="1"/>
  <c r="S2131" i="1"/>
  <c r="R2131" i="1"/>
  <c r="Q2131" i="1"/>
  <c r="E2131" i="1"/>
  <c r="AL2130" i="1"/>
  <c r="AK2130" i="1"/>
  <c r="AD2130" i="1"/>
  <c r="T2130" i="1"/>
  <c r="S2130" i="1"/>
  <c r="R2130" i="1"/>
  <c r="Q2130" i="1"/>
  <c r="E2130" i="1"/>
  <c r="AL2129" i="1"/>
  <c r="AK2129" i="1"/>
  <c r="AD2129" i="1"/>
  <c r="T2129" i="1"/>
  <c r="S2129" i="1"/>
  <c r="X2140" i="1" s="1"/>
  <c r="R2129" i="1"/>
  <c r="Q2129" i="1"/>
  <c r="E2129" i="1"/>
  <c r="AL2128" i="1"/>
  <c r="AK2128" i="1"/>
  <c r="AD2128" i="1"/>
  <c r="T2128" i="1"/>
  <c r="S2128" i="1"/>
  <c r="R2128" i="1"/>
  <c r="Q2128" i="1"/>
  <c r="E2128" i="1"/>
  <c r="AL2127" i="1"/>
  <c r="AK2127" i="1"/>
  <c r="AD2127" i="1"/>
  <c r="T2127" i="1"/>
  <c r="S2127" i="1"/>
  <c r="R2127" i="1"/>
  <c r="Q2127" i="1"/>
  <c r="E2127" i="1"/>
  <c r="AL2126" i="1"/>
  <c r="AK2126" i="1"/>
  <c r="AD2126" i="1"/>
  <c r="S2126" i="1"/>
  <c r="R2126" i="1"/>
  <c r="Q2126" i="1"/>
  <c r="E2126" i="1"/>
  <c r="AL2125" i="1"/>
  <c r="AK2125" i="1"/>
  <c r="AD2125" i="1"/>
  <c r="T2125" i="1"/>
  <c r="S2125" i="1"/>
  <c r="R2125" i="1"/>
  <c r="Q2125" i="1"/>
  <c r="E2125" i="1"/>
  <c r="AL2124" i="1"/>
  <c r="AK2124" i="1"/>
  <c r="AD2124" i="1"/>
  <c r="T2124" i="1"/>
  <c r="S2124" i="1"/>
  <c r="Q2124" i="1"/>
  <c r="E2124" i="1"/>
  <c r="AL2123" i="1"/>
  <c r="AK2123" i="1"/>
  <c r="AD2123" i="1"/>
  <c r="T2123" i="1"/>
  <c r="S2123" i="1"/>
  <c r="R2123" i="1"/>
  <c r="Q2123" i="1"/>
  <c r="E2123" i="1"/>
  <c r="AL2122" i="1"/>
  <c r="AK2122" i="1"/>
  <c r="AD2122" i="1"/>
  <c r="T2122" i="1"/>
  <c r="S2122" i="1"/>
  <c r="R2122" i="1"/>
  <c r="Q2122" i="1"/>
  <c r="E2122" i="1"/>
  <c r="AL2121" i="1"/>
  <c r="AK2121" i="1"/>
  <c r="AD2121" i="1"/>
  <c r="S2121" i="1"/>
  <c r="R2121" i="1"/>
  <c r="Q2121" i="1"/>
  <c r="E2121" i="1"/>
  <c r="AL2120" i="1"/>
  <c r="AK2120" i="1"/>
  <c r="AD2120" i="1"/>
  <c r="T2120" i="1"/>
  <c r="S2120" i="1"/>
  <c r="R2120" i="1"/>
  <c r="Q2120" i="1"/>
  <c r="U2120" i="1" s="1"/>
  <c r="E2120" i="1"/>
  <c r="AL2119" i="1"/>
  <c r="AK2119" i="1"/>
  <c r="AD2119" i="1"/>
  <c r="T2119" i="1"/>
  <c r="S2119" i="1"/>
  <c r="R2119" i="1"/>
  <c r="Q2119" i="1"/>
  <c r="E2119" i="1"/>
  <c r="AL2118" i="1"/>
  <c r="AK2118" i="1"/>
  <c r="AD2118" i="1"/>
  <c r="T2118" i="1"/>
  <c r="Q2118" i="1"/>
  <c r="E2118" i="1"/>
  <c r="AL2117" i="1"/>
  <c r="AK2117" i="1"/>
  <c r="AD2117" i="1"/>
  <c r="T2117" i="1"/>
  <c r="S2117" i="1"/>
  <c r="R2117" i="1"/>
  <c r="Q2117" i="1"/>
  <c r="E2117" i="1"/>
  <c r="AL2116" i="1"/>
  <c r="AK2116" i="1"/>
  <c r="AD2116" i="1"/>
  <c r="S2116" i="1"/>
  <c r="R2116" i="1"/>
  <c r="Q2116" i="1"/>
  <c r="E2116" i="1"/>
  <c r="AL2115" i="1"/>
  <c r="AK2115" i="1"/>
  <c r="AD2115" i="1"/>
  <c r="T2115" i="1"/>
  <c r="S2115" i="1"/>
  <c r="R2115" i="1"/>
  <c r="E2115" i="1"/>
  <c r="AL2114" i="1"/>
  <c r="AK2114" i="1"/>
  <c r="AD2114" i="1"/>
  <c r="T2114" i="1"/>
  <c r="S2114" i="1"/>
  <c r="R2114" i="1"/>
  <c r="Q2114" i="1"/>
  <c r="E2114" i="1"/>
  <c r="AL2113" i="1"/>
  <c r="AK2113" i="1"/>
  <c r="AD2113" i="1"/>
  <c r="T2113" i="1"/>
  <c r="S2113" i="1"/>
  <c r="R2113" i="1"/>
  <c r="Q2113" i="1"/>
  <c r="E2113" i="1"/>
  <c r="AL2112" i="1"/>
  <c r="AK2112" i="1"/>
  <c r="AD2112" i="1"/>
  <c r="T2112" i="1"/>
  <c r="S2112" i="1"/>
  <c r="R2112" i="1"/>
  <c r="Q2112" i="1"/>
  <c r="E2112" i="1"/>
  <c r="AL2111" i="1"/>
  <c r="AK2111" i="1"/>
  <c r="AD2111" i="1"/>
  <c r="T2111" i="1"/>
  <c r="S2111" i="1"/>
  <c r="R2111" i="1"/>
  <c r="Q2111" i="1"/>
  <c r="E2111" i="1"/>
  <c r="AL2110" i="1"/>
  <c r="AK2110" i="1"/>
  <c r="AD2110" i="1"/>
  <c r="T2110" i="1"/>
  <c r="S2110" i="1"/>
  <c r="R2110" i="1"/>
  <c r="Q2110" i="1"/>
  <c r="E2110" i="1"/>
  <c r="AL2109" i="1"/>
  <c r="AK2109" i="1"/>
  <c r="AD2109" i="1"/>
  <c r="T2109" i="1"/>
  <c r="S2109" i="1"/>
  <c r="R2109" i="1"/>
  <c r="Q2109" i="1"/>
  <c r="E2109" i="1"/>
  <c r="AL2108" i="1"/>
  <c r="AK2108" i="1"/>
  <c r="AD2108" i="1"/>
  <c r="T2108" i="1"/>
  <c r="S2108" i="1"/>
  <c r="R2108" i="1"/>
  <c r="E2108" i="1"/>
  <c r="AL2107" i="1"/>
  <c r="AK2107" i="1"/>
  <c r="AD2107" i="1"/>
  <c r="S2107" i="1"/>
  <c r="R2107" i="1"/>
  <c r="Q2107" i="1"/>
  <c r="E2107" i="1"/>
  <c r="AL2106" i="1"/>
  <c r="AK2106" i="1"/>
  <c r="AD2106" i="1"/>
  <c r="T2106" i="1"/>
  <c r="S2106" i="1"/>
  <c r="R2106" i="1"/>
  <c r="Q2106" i="1"/>
  <c r="E2106" i="1"/>
  <c r="AL2105" i="1"/>
  <c r="AK2105" i="1"/>
  <c r="AD2105" i="1"/>
  <c r="T2105" i="1"/>
  <c r="R2105" i="1"/>
  <c r="Q2105" i="1"/>
  <c r="E2105" i="1"/>
  <c r="AL2104" i="1"/>
  <c r="AK2104" i="1"/>
  <c r="AD2104" i="1"/>
  <c r="T2104" i="1"/>
  <c r="S2104" i="1"/>
  <c r="R2104" i="1"/>
  <c r="Q2104" i="1"/>
  <c r="E2104" i="1"/>
  <c r="AL2103" i="1"/>
  <c r="AK2103" i="1"/>
  <c r="AD2103" i="1"/>
  <c r="T2103" i="1"/>
  <c r="S2103" i="1"/>
  <c r="R2103" i="1"/>
  <c r="Q2103" i="1"/>
  <c r="E2103" i="1"/>
  <c r="AL2102" i="1"/>
  <c r="AK2102" i="1"/>
  <c r="AD2102" i="1"/>
  <c r="T2102" i="1"/>
  <c r="S2102" i="1"/>
  <c r="R2102" i="1"/>
  <c r="Q2102" i="1"/>
  <c r="E2102" i="1"/>
  <c r="AL2101" i="1"/>
  <c r="AK2101" i="1"/>
  <c r="AD2101" i="1"/>
  <c r="T2101" i="1"/>
  <c r="S2101" i="1"/>
  <c r="R2101" i="1"/>
  <c r="Q2101" i="1"/>
  <c r="E2101" i="1"/>
  <c r="AL2100" i="1"/>
  <c r="AK2100" i="1"/>
  <c r="AD2100" i="1"/>
  <c r="T2100" i="1"/>
  <c r="S2100" i="1"/>
  <c r="R2100" i="1"/>
  <c r="Q2100" i="1"/>
  <c r="E2100" i="1"/>
  <c r="AL2099" i="1"/>
  <c r="AK2099" i="1"/>
  <c r="AD2099" i="1"/>
  <c r="T2099" i="1"/>
  <c r="S2099" i="1"/>
  <c r="R2099" i="1"/>
  <c r="Q2099" i="1"/>
  <c r="E2099" i="1"/>
  <c r="AL2098" i="1"/>
  <c r="AK2098" i="1"/>
  <c r="AD2098" i="1"/>
  <c r="T2098" i="1"/>
  <c r="S2098" i="1"/>
  <c r="R2098" i="1"/>
  <c r="Q2098" i="1"/>
  <c r="E2098" i="1"/>
  <c r="AL2097" i="1"/>
  <c r="AK2097" i="1"/>
  <c r="AD2097" i="1"/>
  <c r="T2097" i="1"/>
  <c r="S2097" i="1"/>
  <c r="R2097" i="1"/>
  <c r="Q2097" i="1"/>
  <c r="E2097" i="1"/>
  <c r="AL2096" i="1"/>
  <c r="AK2096" i="1"/>
  <c r="AD2096" i="1"/>
  <c r="T2096" i="1"/>
  <c r="S2096" i="1"/>
  <c r="R2096" i="1"/>
  <c r="Q2096" i="1"/>
  <c r="E2096" i="1"/>
  <c r="AL2095" i="1"/>
  <c r="AK2095" i="1"/>
  <c r="AD2095" i="1"/>
  <c r="S2095" i="1"/>
  <c r="R2095" i="1"/>
  <c r="Q2095" i="1"/>
  <c r="E2095" i="1"/>
  <c r="AL2094" i="1"/>
  <c r="AK2094" i="1"/>
  <c r="AD2094" i="1"/>
  <c r="T2094" i="1"/>
  <c r="S2094" i="1"/>
  <c r="R2094" i="1"/>
  <c r="Q2094" i="1"/>
  <c r="E2094" i="1"/>
  <c r="AL2093" i="1"/>
  <c r="AK2093" i="1"/>
  <c r="AD2093" i="1"/>
  <c r="T2093" i="1"/>
  <c r="S2093" i="1"/>
  <c r="R2093" i="1"/>
  <c r="Q2093" i="1"/>
  <c r="E2093" i="1"/>
  <c r="AL2092" i="1"/>
  <c r="AK2092" i="1"/>
  <c r="AD2092" i="1"/>
  <c r="T2092" i="1"/>
  <c r="S2092" i="1"/>
  <c r="U2092" i="1" s="1"/>
  <c r="R2092" i="1"/>
  <c r="Q2092" i="1"/>
  <c r="E2092" i="1"/>
  <c r="AL2091" i="1"/>
  <c r="AK2091" i="1"/>
  <c r="AD2091" i="1"/>
  <c r="T2091" i="1"/>
  <c r="S2091" i="1"/>
  <c r="R2091" i="1"/>
  <c r="Q2091" i="1"/>
  <c r="E2091" i="1"/>
  <c r="AL2090" i="1"/>
  <c r="AK2090" i="1"/>
  <c r="AD2090" i="1"/>
  <c r="T2090" i="1"/>
  <c r="S2090" i="1"/>
  <c r="R2090" i="1"/>
  <c r="Q2090" i="1"/>
  <c r="E2090" i="1"/>
  <c r="AL2089" i="1"/>
  <c r="AK2089" i="1"/>
  <c r="AD2089" i="1"/>
  <c r="T2089" i="1"/>
  <c r="S2089" i="1"/>
  <c r="R2089" i="1"/>
  <c r="Q2089" i="1"/>
  <c r="E2089" i="1"/>
  <c r="AL2088" i="1"/>
  <c r="AK2088" i="1"/>
  <c r="AD2088" i="1"/>
  <c r="T2088" i="1"/>
  <c r="S2088" i="1"/>
  <c r="R2088" i="1"/>
  <c r="Q2088" i="1"/>
  <c r="E2088" i="1"/>
  <c r="AL2087" i="1"/>
  <c r="AK2087" i="1"/>
  <c r="AD2087" i="1"/>
  <c r="T2087" i="1"/>
  <c r="S2087" i="1"/>
  <c r="R2087" i="1"/>
  <c r="Q2087" i="1"/>
  <c r="E2087" i="1"/>
  <c r="AL2086" i="1"/>
  <c r="AK2086" i="1"/>
  <c r="AD2086" i="1"/>
  <c r="T2086" i="1"/>
  <c r="S2086" i="1"/>
  <c r="R2086" i="1"/>
  <c r="Q2086" i="1"/>
  <c r="E2086" i="1"/>
  <c r="AL2085" i="1"/>
  <c r="AK2085" i="1"/>
  <c r="AD2085" i="1"/>
  <c r="T2085" i="1"/>
  <c r="S2085" i="1"/>
  <c r="R2085" i="1"/>
  <c r="Q2085" i="1"/>
  <c r="E2085" i="1"/>
  <c r="AL2084" i="1"/>
  <c r="AK2084" i="1"/>
  <c r="AD2084" i="1"/>
  <c r="T2084" i="1"/>
  <c r="S2084" i="1"/>
  <c r="R2084" i="1"/>
  <c r="Q2084" i="1"/>
  <c r="E2084" i="1"/>
  <c r="AL2083" i="1"/>
  <c r="AK2083" i="1"/>
  <c r="AD2083" i="1"/>
  <c r="T2083" i="1"/>
  <c r="S2083" i="1"/>
  <c r="R2083" i="1"/>
  <c r="U2083" i="1" s="1"/>
  <c r="Q2083" i="1"/>
  <c r="E2083" i="1"/>
  <c r="AL2082" i="1"/>
  <c r="AK2082" i="1"/>
  <c r="AD2082" i="1"/>
  <c r="T2082" i="1"/>
  <c r="S2082" i="1"/>
  <c r="R2082" i="1"/>
  <c r="Q2082" i="1"/>
  <c r="E2082" i="1"/>
  <c r="AL2081" i="1"/>
  <c r="AK2081" i="1"/>
  <c r="AD2081" i="1"/>
  <c r="T2081" i="1"/>
  <c r="S2081" i="1"/>
  <c r="R2081" i="1"/>
  <c r="Q2081" i="1"/>
  <c r="E2081" i="1"/>
  <c r="AL2080" i="1"/>
  <c r="AK2080" i="1"/>
  <c r="AD2080" i="1"/>
  <c r="T2080" i="1"/>
  <c r="S2080" i="1"/>
  <c r="R2080" i="1"/>
  <c r="Q2080" i="1"/>
  <c r="E2080" i="1"/>
  <c r="AL2079" i="1"/>
  <c r="AK2079" i="1"/>
  <c r="AD2079" i="1"/>
  <c r="T2079" i="1"/>
  <c r="S2079" i="1"/>
  <c r="R2079" i="1"/>
  <c r="Q2079" i="1"/>
  <c r="E2079" i="1"/>
  <c r="AL2078" i="1"/>
  <c r="AK2078" i="1"/>
  <c r="AD2078" i="1"/>
  <c r="T2078" i="1"/>
  <c r="S2078" i="1"/>
  <c r="R2078" i="1"/>
  <c r="Q2078" i="1"/>
  <c r="E2078" i="1"/>
  <c r="AL2077" i="1"/>
  <c r="AK2077" i="1"/>
  <c r="AD2077" i="1"/>
  <c r="T2077" i="1"/>
  <c r="S2077" i="1"/>
  <c r="R2077" i="1"/>
  <c r="Q2077" i="1"/>
  <c r="E2077" i="1"/>
  <c r="AL2076" i="1"/>
  <c r="AK2076" i="1"/>
  <c r="AD2076" i="1"/>
  <c r="T2076" i="1"/>
  <c r="S2076" i="1"/>
  <c r="R2076" i="1"/>
  <c r="Q2076" i="1"/>
  <c r="E2076" i="1"/>
  <c r="AL2075" i="1"/>
  <c r="AK2075" i="1"/>
  <c r="AD2075" i="1"/>
  <c r="T2075" i="1"/>
  <c r="S2075" i="1"/>
  <c r="R2075" i="1"/>
  <c r="Q2075" i="1"/>
  <c r="E2075" i="1"/>
  <c r="AL2074" i="1"/>
  <c r="AK2074" i="1"/>
  <c r="AD2074" i="1"/>
  <c r="T2074" i="1"/>
  <c r="S2074" i="1"/>
  <c r="R2074" i="1"/>
  <c r="Q2074" i="1"/>
  <c r="E2074" i="1"/>
  <c r="AL2073" i="1"/>
  <c r="AK2073" i="1"/>
  <c r="AD2073" i="1"/>
  <c r="T2073" i="1"/>
  <c r="R2073" i="1"/>
  <c r="Q2073" i="1"/>
  <c r="E2073" i="1"/>
  <c r="AL2072" i="1"/>
  <c r="AK2072" i="1"/>
  <c r="AD2072" i="1"/>
  <c r="T2072" i="1"/>
  <c r="S2072" i="1"/>
  <c r="R2072" i="1"/>
  <c r="Q2072" i="1"/>
  <c r="E2072" i="1"/>
  <c r="AL2071" i="1"/>
  <c r="AK2071" i="1"/>
  <c r="AD2071" i="1"/>
  <c r="T2071" i="1"/>
  <c r="S2071" i="1"/>
  <c r="R2071" i="1"/>
  <c r="Q2071" i="1"/>
  <c r="E2071" i="1"/>
  <c r="AL2070" i="1"/>
  <c r="AK2070" i="1"/>
  <c r="AD2070" i="1"/>
  <c r="T2070" i="1"/>
  <c r="S2070" i="1"/>
  <c r="R2070" i="1"/>
  <c r="Q2070" i="1"/>
  <c r="E2070" i="1"/>
  <c r="AL2069" i="1"/>
  <c r="AK2069" i="1"/>
  <c r="AD2069" i="1"/>
  <c r="T2069" i="1"/>
  <c r="S2069" i="1"/>
  <c r="R2069" i="1"/>
  <c r="Q2069" i="1"/>
  <c r="E2069" i="1"/>
  <c r="AL2068" i="1"/>
  <c r="AK2068" i="1"/>
  <c r="AD2068" i="1"/>
  <c r="T2068" i="1"/>
  <c r="S2068" i="1"/>
  <c r="R2068" i="1"/>
  <c r="Q2068" i="1"/>
  <c r="E2068" i="1"/>
  <c r="AL2067" i="1"/>
  <c r="AK2067" i="1"/>
  <c r="AD2067" i="1"/>
  <c r="T2067" i="1"/>
  <c r="S2067" i="1"/>
  <c r="R2067" i="1"/>
  <c r="Q2067" i="1"/>
  <c r="E2067" i="1"/>
  <c r="AL2066" i="1"/>
  <c r="AK2066" i="1"/>
  <c r="AD2066" i="1"/>
  <c r="T2066" i="1"/>
  <c r="S2066" i="1"/>
  <c r="R2066" i="1"/>
  <c r="Q2066" i="1"/>
  <c r="E2066" i="1"/>
  <c r="AL2065" i="1"/>
  <c r="AK2065" i="1"/>
  <c r="AD2065" i="1"/>
  <c r="T2065" i="1"/>
  <c r="S2065" i="1"/>
  <c r="R2065" i="1"/>
  <c r="Q2065" i="1"/>
  <c r="E2065" i="1"/>
  <c r="AL2064" i="1"/>
  <c r="AK2064" i="1"/>
  <c r="AD2064" i="1"/>
  <c r="T2064" i="1"/>
  <c r="S2064" i="1"/>
  <c r="R2064" i="1"/>
  <c r="Q2064" i="1"/>
  <c r="E2064" i="1"/>
  <c r="AL2063" i="1"/>
  <c r="AK2063" i="1"/>
  <c r="AD2063" i="1"/>
  <c r="T2063" i="1"/>
  <c r="S2063" i="1"/>
  <c r="R2063" i="1"/>
  <c r="Q2063" i="1"/>
  <c r="E2063" i="1"/>
  <c r="AL2062" i="1"/>
  <c r="AK2062" i="1"/>
  <c r="AD2062" i="1"/>
  <c r="T2062" i="1"/>
  <c r="S2062" i="1"/>
  <c r="R2062" i="1"/>
  <c r="Q2062" i="1"/>
  <c r="E2062" i="1"/>
  <c r="AL2061" i="1"/>
  <c r="AK2061" i="1"/>
  <c r="AD2061" i="1"/>
  <c r="T2061" i="1"/>
  <c r="S2061" i="1"/>
  <c r="R2061" i="1"/>
  <c r="Q2061" i="1"/>
  <c r="E2061" i="1"/>
  <c r="AL2060" i="1"/>
  <c r="AK2060" i="1"/>
  <c r="AD2060" i="1"/>
  <c r="T2060" i="1"/>
  <c r="S2060" i="1"/>
  <c r="R2060" i="1"/>
  <c r="W2070" i="1" s="1"/>
  <c r="Q2060" i="1"/>
  <c r="E2060" i="1"/>
  <c r="AL2059" i="1"/>
  <c r="AK2059" i="1"/>
  <c r="AD2059" i="1"/>
  <c r="T2059" i="1"/>
  <c r="S2059" i="1"/>
  <c r="R2059" i="1"/>
  <c r="Q2059" i="1"/>
  <c r="E2059" i="1"/>
  <c r="AL2058" i="1"/>
  <c r="AK2058" i="1"/>
  <c r="AD2058" i="1"/>
  <c r="T2058" i="1"/>
  <c r="S2058" i="1"/>
  <c r="R2058" i="1"/>
  <c r="Q2058" i="1"/>
  <c r="E2058" i="1"/>
  <c r="AL2057" i="1"/>
  <c r="AK2057" i="1"/>
  <c r="AD2057" i="1"/>
  <c r="T2057" i="1"/>
  <c r="S2057" i="1"/>
  <c r="R2057" i="1"/>
  <c r="Q2057" i="1"/>
  <c r="E2057" i="1"/>
  <c r="AL2056" i="1"/>
  <c r="AK2056" i="1"/>
  <c r="AD2056" i="1"/>
  <c r="T2056" i="1"/>
  <c r="S2056" i="1"/>
  <c r="R2056" i="1"/>
  <c r="Q2056" i="1"/>
  <c r="E2056" i="1"/>
  <c r="AL2055" i="1"/>
  <c r="AK2055" i="1"/>
  <c r="AD2055" i="1"/>
  <c r="T2055" i="1"/>
  <c r="S2055" i="1"/>
  <c r="R2055" i="1"/>
  <c r="Q2055" i="1"/>
  <c r="E2055" i="1"/>
  <c r="AL2054" i="1"/>
  <c r="AK2054" i="1"/>
  <c r="AD2054" i="1"/>
  <c r="T2054" i="1"/>
  <c r="S2054" i="1"/>
  <c r="R2054" i="1"/>
  <c r="Q2054" i="1"/>
  <c r="E2054" i="1"/>
  <c r="AL2053" i="1"/>
  <c r="AK2053" i="1"/>
  <c r="AD2053" i="1"/>
  <c r="T2053" i="1"/>
  <c r="S2053" i="1"/>
  <c r="R2053" i="1"/>
  <c r="Q2053" i="1"/>
  <c r="E2053" i="1"/>
  <c r="AL2052" i="1"/>
  <c r="AK2052" i="1"/>
  <c r="AD2052" i="1"/>
  <c r="T2052" i="1"/>
  <c r="S2052" i="1"/>
  <c r="R2052" i="1"/>
  <c r="Q2052" i="1"/>
  <c r="E2052" i="1"/>
  <c r="AL2051" i="1"/>
  <c r="AK2051" i="1"/>
  <c r="AD2051" i="1"/>
  <c r="S2051" i="1"/>
  <c r="R2051" i="1"/>
  <c r="Q2051" i="1"/>
  <c r="E2051" i="1"/>
  <c r="AL2050" i="1"/>
  <c r="AK2050" i="1"/>
  <c r="AD2050" i="1"/>
  <c r="T2050" i="1"/>
  <c r="S2050" i="1"/>
  <c r="R2050" i="1"/>
  <c r="Q2050" i="1"/>
  <c r="E2050" i="1"/>
  <c r="AL2049" i="1"/>
  <c r="AK2049" i="1"/>
  <c r="AD2049" i="1"/>
  <c r="T2049" i="1"/>
  <c r="S2049" i="1"/>
  <c r="R2049" i="1"/>
  <c r="Q2049" i="1"/>
  <c r="E2049" i="1"/>
  <c r="AL2048" i="1"/>
  <c r="AK2048" i="1"/>
  <c r="AD2048" i="1"/>
  <c r="T2048" i="1"/>
  <c r="S2048" i="1"/>
  <c r="R2048" i="1"/>
  <c r="Q2048" i="1"/>
  <c r="E2048" i="1"/>
  <c r="AL2047" i="1"/>
  <c r="AK2047" i="1"/>
  <c r="AD2047" i="1"/>
  <c r="R2047" i="1"/>
  <c r="Q2047" i="1"/>
  <c r="E2047" i="1"/>
  <c r="AL2046" i="1"/>
  <c r="AK2046" i="1"/>
  <c r="AD2046" i="1"/>
  <c r="R2046" i="1"/>
  <c r="Q2046" i="1"/>
  <c r="E2046" i="1"/>
  <c r="AL2045" i="1"/>
  <c r="AK2045" i="1"/>
  <c r="AD2045" i="1"/>
  <c r="T2045" i="1"/>
  <c r="S2045" i="1"/>
  <c r="R2045" i="1"/>
  <c r="Q2045" i="1"/>
  <c r="E2045" i="1"/>
  <c r="AD2044" i="1"/>
  <c r="T2044" i="1"/>
  <c r="S2044" i="1"/>
  <c r="R2044" i="1"/>
  <c r="Q2044" i="1"/>
  <c r="E2044" i="1"/>
  <c r="AL2043" i="1"/>
  <c r="AK2043" i="1"/>
  <c r="AD2043" i="1"/>
  <c r="T2043" i="1"/>
  <c r="S2043" i="1"/>
  <c r="R2043" i="1"/>
  <c r="Q2043" i="1"/>
  <c r="U2043" i="1" s="1"/>
  <c r="E2043" i="1"/>
  <c r="AL2042" i="1"/>
  <c r="AK2042" i="1"/>
  <c r="AD2042" i="1"/>
  <c r="T2042" i="1"/>
  <c r="S2042" i="1"/>
  <c r="R2042" i="1"/>
  <c r="Q2042" i="1"/>
  <c r="E2042" i="1"/>
  <c r="AL2041" i="1"/>
  <c r="AK2041" i="1"/>
  <c r="AD2041" i="1"/>
  <c r="T2041" i="1"/>
  <c r="S2041" i="1"/>
  <c r="R2041" i="1"/>
  <c r="Q2041" i="1"/>
  <c r="E2041" i="1"/>
  <c r="AL2040" i="1"/>
  <c r="AK2040" i="1"/>
  <c r="AD2040" i="1"/>
  <c r="T2040" i="1"/>
  <c r="S2040" i="1"/>
  <c r="R2040" i="1"/>
  <c r="Q2040" i="1"/>
  <c r="E2040" i="1"/>
  <c r="AL2039" i="1"/>
  <c r="AK2039" i="1"/>
  <c r="AD2039" i="1"/>
  <c r="T2039" i="1"/>
  <c r="S2039" i="1"/>
  <c r="R2039" i="1"/>
  <c r="Q2039" i="1"/>
  <c r="E2039" i="1"/>
  <c r="AL2038" i="1"/>
  <c r="AK2038" i="1"/>
  <c r="AD2038" i="1"/>
  <c r="T2038" i="1"/>
  <c r="S2038" i="1"/>
  <c r="R2038" i="1"/>
  <c r="Q2038" i="1"/>
  <c r="E2038" i="1"/>
  <c r="AL2037" i="1"/>
  <c r="AK2037" i="1"/>
  <c r="AD2037" i="1"/>
  <c r="T2037" i="1"/>
  <c r="S2037" i="1"/>
  <c r="R2037" i="1"/>
  <c r="Q2037" i="1"/>
  <c r="E2037" i="1"/>
  <c r="AL2036" i="1"/>
  <c r="AK2036" i="1"/>
  <c r="AD2036" i="1"/>
  <c r="T2036" i="1"/>
  <c r="S2036" i="1"/>
  <c r="R2036" i="1"/>
  <c r="Q2036" i="1"/>
  <c r="E2036" i="1"/>
  <c r="AL2035" i="1"/>
  <c r="AK2035" i="1"/>
  <c r="AD2035" i="1"/>
  <c r="T2035" i="1"/>
  <c r="S2035" i="1"/>
  <c r="R2035" i="1"/>
  <c r="U2035" i="1" s="1"/>
  <c r="Q2035" i="1"/>
  <c r="E2035" i="1"/>
  <c r="AL2034" i="1"/>
  <c r="AK2034" i="1"/>
  <c r="AD2034" i="1"/>
  <c r="T2034" i="1"/>
  <c r="S2034" i="1"/>
  <c r="R2034" i="1"/>
  <c r="Q2034" i="1"/>
  <c r="E2034" i="1"/>
  <c r="AL2033" i="1"/>
  <c r="AK2033" i="1"/>
  <c r="AD2033" i="1"/>
  <c r="T2033" i="1"/>
  <c r="S2033" i="1"/>
  <c r="R2033" i="1"/>
  <c r="Q2033" i="1"/>
  <c r="E2033" i="1"/>
  <c r="AL2032" i="1"/>
  <c r="AK2032" i="1"/>
  <c r="AD2032" i="1"/>
  <c r="T2032" i="1"/>
  <c r="S2032" i="1"/>
  <c r="R2032" i="1"/>
  <c r="E2032" i="1"/>
  <c r="AL2031" i="1"/>
  <c r="AK2031" i="1"/>
  <c r="AD2031" i="1"/>
  <c r="T2031" i="1"/>
  <c r="S2031" i="1"/>
  <c r="R2031" i="1"/>
  <c r="Q2031" i="1"/>
  <c r="E2031" i="1"/>
  <c r="AL2030" i="1"/>
  <c r="AK2030" i="1"/>
  <c r="AD2030" i="1"/>
  <c r="T2030" i="1"/>
  <c r="S2030" i="1"/>
  <c r="R2030" i="1"/>
  <c r="Q2030" i="1"/>
  <c r="E2030" i="1"/>
  <c r="AL2029" i="1"/>
  <c r="AK2029" i="1"/>
  <c r="AD2029" i="1"/>
  <c r="T2029" i="1"/>
  <c r="S2029" i="1"/>
  <c r="U2029" i="1" s="1"/>
  <c r="Q2029" i="1"/>
  <c r="E2029" i="1"/>
  <c r="AD2028" i="1"/>
  <c r="T2028" i="1"/>
  <c r="S2028" i="1"/>
  <c r="R2028" i="1"/>
  <c r="Q2028" i="1"/>
  <c r="E2028" i="1"/>
  <c r="AL2027" i="1"/>
  <c r="AK2027" i="1"/>
  <c r="AD2027" i="1"/>
  <c r="T2027" i="1"/>
  <c r="S2027" i="1"/>
  <c r="R2027" i="1"/>
  <c r="Q2027" i="1"/>
  <c r="E2027" i="1"/>
  <c r="AL2026" i="1"/>
  <c r="AK2026" i="1"/>
  <c r="AD2026" i="1"/>
  <c r="T2026" i="1"/>
  <c r="S2026" i="1"/>
  <c r="R2026" i="1"/>
  <c r="Q2026" i="1"/>
  <c r="E2026" i="1"/>
  <c r="AL2025" i="1"/>
  <c r="AK2025" i="1"/>
  <c r="AD2025" i="1"/>
  <c r="T2025" i="1"/>
  <c r="R2025" i="1"/>
  <c r="Q2025" i="1"/>
  <c r="E2025" i="1"/>
  <c r="AL2024" i="1"/>
  <c r="AK2024" i="1"/>
  <c r="AD2024" i="1"/>
  <c r="T2024" i="1"/>
  <c r="S2024" i="1"/>
  <c r="R2024" i="1"/>
  <c r="Q2024" i="1"/>
  <c r="E2024" i="1"/>
  <c r="AL2023" i="1"/>
  <c r="AK2023" i="1"/>
  <c r="AD2023" i="1"/>
  <c r="T2023" i="1"/>
  <c r="S2023" i="1"/>
  <c r="R2023" i="1"/>
  <c r="Q2023" i="1"/>
  <c r="E2023" i="1"/>
  <c r="AL2022" i="1"/>
  <c r="AK2022" i="1"/>
  <c r="AD2022" i="1"/>
  <c r="T2022" i="1"/>
  <c r="S2022" i="1"/>
  <c r="R2022" i="1"/>
  <c r="Q2022" i="1"/>
  <c r="E2022" i="1"/>
  <c r="AL2021" i="1"/>
  <c r="AK2021" i="1"/>
  <c r="AD2021" i="1"/>
  <c r="T2021" i="1"/>
  <c r="S2021" i="1"/>
  <c r="R2021" i="1"/>
  <c r="Q2021" i="1"/>
  <c r="E2021" i="1"/>
  <c r="AL2020" i="1"/>
  <c r="AK2020" i="1"/>
  <c r="T2020" i="1"/>
  <c r="S2020" i="1"/>
  <c r="R2020" i="1"/>
  <c r="Q2020" i="1"/>
  <c r="E2020" i="1"/>
  <c r="AL2019" i="1"/>
  <c r="AK2019" i="1"/>
  <c r="T2019" i="1"/>
  <c r="S2019" i="1"/>
  <c r="R2019" i="1"/>
  <c r="Q2019" i="1"/>
  <c r="E2019" i="1"/>
  <c r="AL2018" i="1"/>
  <c r="AK2018" i="1"/>
  <c r="T2018" i="1"/>
  <c r="S2018" i="1"/>
  <c r="R2018" i="1"/>
  <c r="Q2018" i="1"/>
  <c r="E2018" i="1"/>
  <c r="AL2017" i="1"/>
  <c r="AK2017" i="1"/>
  <c r="T2017" i="1"/>
  <c r="S2017" i="1"/>
  <c r="R2017" i="1"/>
  <c r="Q2017" i="1"/>
  <c r="E2017" i="1"/>
  <c r="AL2016" i="1"/>
  <c r="AK2016" i="1"/>
  <c r="T2016" i="1"/>
  <c r="S2016" i="1"/>
  <c r="R2016" i="1"/>
  <c r="Q2016" i="1"/>
  <c r="E2016" i="1"/>
  <c r="AL2015" i="1"/>
  <c r="AK2015" i="1"/>
  <c r="T2015" i="1"/>
  <c r="S2015" i="1"/>
  <c r="R2015" i="1"/>
  <c r="Q2015" i="1"/>
  <c r="E2015" i="1"/>
  <c r="AL2014" i="1"/>
  <c r="AK2014" i="1"/>
  <c r="T2014" i="1"/>
  <c r="E2014" i="1"/>
  <c r="AL2013" i="1"/>
  <c r="AK2013" i="1"/>
  <c r="E2013" i="1"/>
  <c r="AL2012" i="1"/>
  <c r="AK2012" i="1"/>
  <c r="T2012" i="1"/>
  <c r="E2012" i="1"/>
  <c r="AL2011" i="1"/>
  <c r="AK2011" i="1"/>
  <c r="T2011" i="1"/>
  <c r="E2011" i="1"/>
  <c r="AL2010" i="1"/>
  <c r="AK2010" i="1"/>
  <c r="E2010" i="1"/>
  <c r="AD2009" i="1"/>
  <c r="T2009" i="1"/>
  <c r="S2009" i="1"/>
  <c r="R2009" i="1"/>
  <c r="E2009" i="1"/>
  <c r="AD2008" i="1"/>
  <c r="T2008" i="1"/>
  <c r="S2008" i="1"/>
  <c r="R2008" i="1"/>
  <c r="E2008" i="1"/>
  <c r="AD2007" i="1"/>
  <c r="T2007" i="1"/>
  <c r="S2007" i="1"/>
  <c r="R2007" i="1"/>
  <c r="Q2007" i="1"/>
  <c r="E2007" i="1"/>
  <c r="AD2006" i="1"/>
  <c r="T2006" i="1"/>
  <c r="S2006" i="1"/>
  <c r="R2006" i="1"/>
  <c r="Q2006" i="1"/>
  <c r="E2006" i="1"/>
  <c r="AD2005" i="1"/>
  <c r="T2005" i="1"/>
  <c r="S2005" i="1"/>
  <c r="R2005" i="1"/>
  <c r="Q2005" i="1"/>
  <c r="U2005" i="1" s="1"/>
  <c r="E2005" i="1"/>
  <c r="AL2004" i="1"/>
  <c r="AK2004" i="1"/>
  <c r="AD2004" i="1"/>
  <c r="T2004" i="1"/>
  <c r="S2004" i="1"/>
  <c r="Q2004" i="1"/>
  <c r="U2004" i="1" s="1"/>
  <c r="E2004" i="1"/>
  <c r="AL2003" i="1"/>
  <c r="AK2003" i="1"/>
  <c r="AD2003" i="1"/>
  <c r="T2003" i="1"/>
  <c r="S2003" i="1"/>
  <c r="R2003" i="1"/>
  <c r="Q2003" i="1"/>
  <c r="E2003" i="1"/>
  <c r="AL2002" i="1"/>
  <c r="AK2002" i="1"/>
  <c r="AD2002" i="1"/>
  <c r="U2002" i="1"/>
  <c r="T2002" i="1"/>
  <c r="S2002" i="1"/>
  <c r="R2002" i="1"/>
  <c r="Q2002" i="1"/>
  <c r="E2002" i="1"/>
  <c r="AL2001" i="1"/>
  <c r="AK2001" i="1"/>
  <c r="AD2001" i="1"/>
  <c r="T2001" i="1"/>
  <c r="S2001" i="1"/>
  <c r="R2001" i="1"/>
  <c r="Q2001" i="1"/>
  <c r="E2001" i="1"/>
  <c r="AL2000" i="1"/>
  <c r="AK2000" i="1"/>
  <c r="AD2000" i="1"/>
  <c r="T2000" i="1"/>
  <c r="S2000" i="1"/>
  <c r="R2000" i="1"/>
  <c r="Q2000" i="1"/>
  <c r="U2000" i="1" s="1"/>
  <c r="E2000" i="1"/>
  <c r="AL1999" i="1"/>
  <c r="AK1999" i="1"/>
  <c r="AD1999" i="1"/>
  <c r="T1999" i="1"/>
  <c r="S1999" i="1"/>
  <c r="R1999" i="1"/>
  <c r="Q1999" i="1"/>
  <c r="E1999" i="1"/>
  <c r="AL1998" i="1"/>
  <c r="AK1998" i="1"/>
  <c r="AD1998" i="1"/>
  <c r="T1998" i="1"/>
  <c r="S1998" i="1"/>
  <c r="R1998" i="1"/>
  <c r="Q1998" i="1"/>
  <c r="E1998" i="1"/>
  <c r="AL1997" i="1"/>
  <c r="AK1997" i="1"/>
  <c r="AD1997" i="1"/>
  <c r="T1997" i="1"/>
  <c r="S1997" i="1"/>
  <c r="R1997" i="1"/>
  <c r="Q1997" i="1"/>
  <c r="E1997" i="1"/>
  <c r="AL1996" i="1"/>
  <c r="AK1996" i="1"/>
  <c r="AD1996" i="1"/>
  <c r="T1996" i="1"/>
  <c r="S1996" i="1"/>
  <c r="R1996" i="1"/>
  <c r="Q1996" i="1"/>
  <c r="E1996" i="1"/>
  <c r="AL1995" i="1"/>
  <c r="AK1995" i="1"/>
  <c r="AD1995" i="1"/>
  <c r="T1995" i="1"/>
  <c r="Y2005" i="1" s="1"/>
  <c r="S1995" i="1"/>
  <c r="R1995" i="1"/>
  <c r="Q1995" i="1"/>
  <c r="E1995" i="1"/>
  <c r="AL1994" i="1"/>
  <c r="AK1994" i="1"/>
  <c r="AD1994" i="1"/>
  <c r="T1994" i="1"/>
  <c r="S1994" i="1"/>
  <c r="R1994" i="1"/>
  <c r="Q1994" i="1"/>
  <c r="E1994" i="1"/>
  <c r="AL1993" i="1"/>
  <c r="AK1993" i="1"/>
  <c r="AD1993" i="1"/>
  <c r="T1993" i="1"/>
  <c r="S1993" i="1"/>
  <c r="R1993" i="1"/>
  <c r="Q1993" i="1"/>
  <c r="E1993" i="1"/>
  <c r="AL1992" i="1"/>
  <c r="AK1992" i="1"/>
  <c r="AD1992" i="1"/>
  <c r="T1992" i="1"/>
  <c r="S1992" i="1"/>
  <c r="R1992" i="1"/>
  <c r="Q1992" i="1"/>
  <c r="E1992" i="1"/>
  <c r="AL1991" i="1"/>
  <c r="AK1991" i="1"/>
  <c r="AD1991" i="1"/>
  <c r="T1991" i="1"/>
  <c r="S1991" i="1"/>
  <c r="R1991" i="1"/>
  <c r="Q1991" i="1"/>
  <c r="E1991" i="1"/>
  <c r="AL1990" i="1"/>
  <c r="AK1990" i="1"/>
  <c r="AD1990" i="1"/>
  <c r="T1990" i="1"/>
  <c r="Y2001" i="1" s="1"/>
  <c r="S1990" i="1"/>
  <c r="R1990" i="1"/>
  <c r="Q1990" i="1"/>
  <c r="E1990" i="1"/>
  <c r="AL1989" i="1"/>
  <c r="AK1989" i="1"/>
  <c r="AD1989" i="1"/>
  <c r="T1989" i="1"/>
  <c r="S1989" i="1"/>
  <c r="R1989" i="1"/>
  <c r="Q1989" i="1"/>
  <c r="E1989" i="1"/>
  <c r="AL1988" i="1"/>
  <c r="AK1988" i="1"/>
  <c r="AD1988" i="1"/>
  <c r="T1988" i="1"/>
  <c r="S1988" i="1"/>
  <c r="Q1988" i="1"/>
  <c r="E1988" i="1"/>
  <c r="AL1987" i="1"/>
  <c r="AK1987" i="1"/>
  <c r="AD1987" i="1"/>
  <c r="T1987" i="1"/>
  <c r="S1987" i="1"/>
  <c r="R1987" i="1"/>
  <c r="Q1987" i="1"/>
  <c r="E1987" i="1"/>
  <c r="AL1986" i="1"/>
  <c r="AK1986" i="1"/>
  <c r="AD1986" i="1"/>
  <c r="T1986" i="1"/>
  <c r="S1986" i="1"/>
  <c r="R1986" i="1"/>
  <c r="Q1986" i="1"/>
  <c r="E1986" i="1"/>
  <c r="AL1985" i="1"/>
  <c r="AK1985" i="1"/>
  <c r="AD1985" i="1"/>
  <c r="T1985" i="1"/>
  <c r="S1985" i="1"/>
  <c r="R1985" i="1"/>
  <c r="Q1985" i="1"/>
  <c r="E1985" i="1"/>
  <c r="AL1984" i="1"/>
  <c r="AK1984" i="1"/>
  <c r="AD1984" i="1"/>
  <c r="T1984" i="1"/>
  <c r="S1984" i="1"/>
  <c r="R1984" i="1"/>
  <c r="Q1984" i="1"/>
  <c r="E1984" i="1"/>
  <c r="AL1983" i="1"/>
  <c r="AK1983" i="1"/>
  <c r="AD1983" i="1"/>
  <c r="T1983" i="1"/>
  <c r="S1983" i="1"/>
  <c r="R1983" i="1"/>
  <c r="Q1983" i="1"/>
  <c r="E1983" i="1"/>
  <c r="AL1982" i="1"/>
  <c r="AK1982" i="1"/>
  <c r="AD1982" i="1"/>
  <c r="T1982" i="1"/>
  <c r="S1982" i="1"/>
  <c r="R1982" i="1"/>
  <c r="Q1982" i="1"/>
  <c r="E1982" i="1"/>
  <c r="AL1981" i="1"/>
  <c r="AK1981" i="1"/>
  <c r="AD1981" i="1"/>
  <c r="T1981" i="1"/>
  <c r="S1981" i="1"/>
  <c r="R1981" i="1"/>
  <c r="Q1981" i="1"/>
  <c r="E1981" i="1"/>
  <c r="AL1980" i="1"/>
  <c r="AK1980" i="1"/>
  <c r="AD1980" i="1"/>
  <c r="T1980" i="1"/>
  <c r="S1980" i="1"/>
  <c r="Q1980" i="1"/>
  <c r="E1980" i="1"/>
  <c r="AL1979" i="1"/>
  <c r="AK1979" i="1"/>
  <c r="AD1979" i="1"/>
  <c r="T1979" i="1"/>
  <c r="S1979" i="1"/>
  <c r="Q1979" i="1"/>
  <c r="U1979" i="1" s="1"/>
  <c r="E1979" i="1"/>
  <c r="AL1978" i="1"/>
  <c r="AK1978" i="1"/>
  <c r="AD1978" i="1"/>
  <c r="T1978" i="1"/>
  <c r="S1978" i="1"/>
  <c r="R1978" i="1"/>
  <c r="Q1978" i="1"/>
  <c r="E1978" i="1"/>
  <c r="AL1977" i="1"/>
  <c r="AK1977" i="1"/>
  <c r="AD1977" i="1"/>
  <c r="T1977" i="1"/>
  <c r="S1977" i="1"/>
  <c r="R1977" i="1"/>
  <c r="Q1977" i="1"/>
  <c r="E1977" i="1"/>
  <c r="AL1976" i="1"/>
  <c r="AK1976" i="1"/>
  <c r="AD1976" i="1"/>
  <c r="T1976" i="1"/>
  <c r="S1976" i="1"/>
  <c r="R1976" i="1"/>
  <c r="Q1976" i="1"/>
  <c r="E1976" i="1"/>
  <c r="AL1975" i="1"/>
  <c r="AK1975" i="1"/>
  <c r="AD1975" i="1"/>
  <c r="T1975" i="1"/>
  <c r="S1975" i="1"/>
  <c r="R1975" i="1"/>
  <c r="Q1975" i="1"/>
  <c r="E1975" i="1"/>
  <c r="AL1974" i="1"/>
  <c r="AK1974" i="1"/>
  <c r="AD1974" i="1"/>
  <c r="T1974" i="1"/>
  <c r="S1974" i="1"/>
  <c r="R1974" i="1"/>
  <c r="Q1974" i="1"/>
  <c r="E1974" i="1"/>
  <c r="AL1973" i="1"/>
  <c r="AK1973" i="1"/>
  <c r="AD1973" i="1"/>
  <c r="T1973" i="1"/>
  <c r="S1973" i="1"/>
  <c r="R1973" i="1"/>
  <c r="Q1973" i="1"/>
  <c r="E1973" i="1"/>
  <c r="AL1972" i="1"/>
  <c r="AK1972" i="1"/>
  <c r="AD1972" i="1"/>
  <c r="T1972" i="1"/>
  <c r="S1972" i="1"/>
  <c r="R1972" i="1"/>
  <c r="Q1972" i="1"/>
  <c r="E1972" i="1"/>
  <c r="AL1971" i="1"/>
  <c r="AK1971" i="1"/>
  <c r="AD1971" i="1"/>
  <c r="T1971" i="1"/>
  <c r="S1971" i="1"/>
  <c r="R1971" i="1"/>
  <c r="Q1971" i="1"/>
  <c r="E1971" i="1"/>
  <c r="AL1970" i="1"/>
  <c r="AK1970" i="1"/>
  <c r="AD1970" i="1"/>
  <c r="T1970" i="1"/>
  <c r="S1970" i="1"/>
  <c r="R1970" i="1"/>
  <c r="Q1970" i="1"/>
  <c r="E1970" i="1"/>
  <c r="AL1969" i="1"/>
  <c r="AK1969" i="1"/>
  <c r="AD1969" i="1"/>
  <c r="T1969" i="1"/>
  <c r="S1969" i="1"/>
  <c r="R1969" i="1"/>
  <c r="Q1969" i="1"/>
  <c r="E1969" i="1"/>
  <c r="AL1968" i="1"/>
  <c r="AK1968" i="1"/>
  <c r="AD1968" i="1"/>
  <c r="T1968" i="1"/>
  <c r="Y1979" i="1" s="1"/>
  <c r="S1968" i="1"/>
  <c r="Q1968" i="1"/>
  <c r="E1968" i="1"/>
  <c r="AL1967" i="1"/>
  <c r="AK1967" i="1"/>
  <c r="AD1967" i="1"/>
  <c r="T1967" i="1"/>
  <c r="S1967" i="1"/>
  <c r="Q1967" i="1"/>
  <c r="E1967" i="1"/>
  <c r="AL1966" i="1"/>
  <c r="AK1966" i="1"/>
  <c r="AD1966" i="1"/>
  <c r="T1966" i="1"/>
  <c r="S1966" i="1"/>
  <c r="Q1966" i="1"/>
  <c r="E1966" i="1"/>
  <c r="AL1965" i="1"/>
  <c r="AK1965" i="1"/>
  <c r="AD1965" i="1"/>
  <c r="T1965" i="1"/>
  <c r="S1965" i="1"/>
  <c r="R1965" i="1"/>
  <c r="Q1965" i="1"/>
  <c r="E1965" i="1"/>
  <c r="AL1964" i="1"/>
  <c r="AK1964" i="1"/>
  <c r="AD1964" i="1"/>
  <c r="T1964" i="1"/>
  <c r="U1964" i="1" s="1"/>
  <c r="S1964" i="1"/>
  <c r="Q1964" i="1"/>
  <c r="E1964" i="1"/>
  <c r="AL1963" i="1"/>
  <c r="AK1963" i="1"/>
  <c r="AD1963" i="1"/>
  <c r="T1963" i="1"/>
  <c r="S1963" i="1"/>
  <c r="R1963" i="1"/>
  <c r="Q1963" i="1"/>
  <c r="E1963" i="1"/>
  <c r="AL1962" i="1"/>
  <c r="AK1962" i="1"/>
  <c r="AD1962" i="1"/>
  <c r="T1962" i="1"/>
  <c r="S1962" i="1"/>
  <c r="Q1962" i="1"/>
  <c r="E1962" i="1"/>
  <c r="AL1961" i="1"/>
  <c r="AK1961" i="1"/>
  <c r="AD1961" i="1"/>
  <c r="T1961" i="1"/>
  <c r="S1961" i="1"/>
  <c r="Q1961" i="1"/>
  <c r="E1961" i="1"/>
  <c r="AL1960" i="1"/>
  <c r="AK1960" i="1"/>
  <c r="AD1960" i="1"/>
  <c r="T1960" i="1"/>
  <c r="S1960" i="1"/>
  <c r="R1960" i="1"/>
  <c r="Q1960" i="1"/>
  <c r="E1960" i="1"/>
  <c r="AL1959" i="1"/>
  <c r="AK1959" i="1"/>
  <c r="AD1959" i="1"/>
  <c r="T1959" i="1"/>
  <c r="S1959" i="1"/>
  <c r="R1959" i="1"/>
  <c r="Q1959" i="1"/>
  <c r="E1959" i="1"/>
  <c r="AL1958" i="1"/>
  <c r="AK1958" i="1"/>
  <c r="AD1958" i="1"/>
  <c r="T1958" i="1"/>
  <c r="S1958" i="1"/>
  <c r="R1958" i="1"/>
  <c r="Q1958" i="1"/>
  <c r="E1958" i="1"/>
  <c r="AL1957" i="1"/>
  <c r="AK1957" i="1"/>
  <c r="AD1957" i="1"/>
  <c r="T1957" i="1"/>
  <c r="S1957" i="1"/>
  <c r="R1957" i="1"/>
  <c r="Q1957" i="1"/>
  <c r="E1957" i="1"/>
  <c r="AL1956" i="1"/>
  <c r="AK1956" i="1"/>
  <c r="AD1956" i="1"/>
  <c r="T1956" i="1"/>
  <c r="S1956" i="1"/>
  <c r="Q1956" i="1"/>
  <c r="E1956" i="1"/>
  <c r="AL1955" i="1"/>
  <c r="AK1955" i="1"/>
  <c r="AD1955" i="1"/>
  <c r="T1955" i="1"/>
  <c r="S1955" i="1"/>
  <c r="R1955" i="1"/>
  <c r="Q1955" i="1"/>
  <c r="E1955" i="1"/>
  <c r="AL1954" i="1"/>
  <c r="AK1954" i="1"/>
  <c r="AD1954" i="1"/>
  <c r="T1954" i="1"/>
  <c r="S1954" i="1"/>
  <c r="Q1954" i="1"/>
  <c r="E1954" i="1"/>
  <c r="AL1953" i="1"/>
  <c r="AK1953" i="1"/>
  <c r="AD1953" i="1"/>
  <c r="T1953" i="1"/>
  <c r="S1953" i="1"/>
  <c r="R1953" i="1"/>
  <c r="Q1953" i="1"/>
  <c r="E1953" i="1"/>
  <c r="AL1952" i="1"/>
  <c r="AK1952" i="1"/>
  <c r="AD1952" i="1"/>
  <c r="T1952" i="1"/>
  <c r="S1952" i="1"/>
  <c r="R1952" i="1"/>
  <c r="Q1952" i="1"/>
  <c r="E1952" i="1"/>
  <c r="AL1951" i="1"/>
  <c r="AK1951" i="1"/>
  <c r="AD1951" i="1"/>
  <c r="T1951" i="1"/>
  <c r="S1951" i="1"/>
  <c r="Q1951" i="1"/>
  <c r="E1951" i="1"/>
  <c r="AL1950" i="1"/>
  <c r="AK1950" i="1"/>
  <c r="AD1950" i="1"/>
  <c r="T1950" i="1"/>
  <c r="S1950" i="1"/>
  <c r="R1950" i="1"/>
  <c r="Q1950" i="1"/>
  <c r="E1950" i="1"/>
  <c r="AL1949" i="1"/>
  <c r="AK1949" i="1"/>
  <c r="AD1949" i="1"/>
  <c r="T1949" i="1"/>
  <c r="S1949" i="1"/>
  <c r="Q1949" i="1"/>
  <c r="E1949" i="1"/>
  <c r="AL1948" i="1"/>
  <c r="AK1948" i="1"/>
  <c r="AD1948" i="1"/>
  <c r="T1948" i="1"/>
  <c r="S1948" i="1"/>
  <c r="R1948" i="1"/>
  <c r="Q1948" i="1"/>
  <c r="E1948" i="1"/>
  <c r="AL1947" i="1"/>
  <c r="AK1947" i="1"/>
  <c r="AD1947" i="1"/>
  <c r="T1947" i="1"/>
  <c r="S1947" i="1"/>
  <c r="Q1947" i="1"/>
  <c r="E1947" i="1"/>
  <c r="AL1946" i="1"/>
  <c r="AK1946" i="1"/>
  <c r="AD1946" i="1"/>
  <c r="T1946" i="1"/>
  <c r="S1946" i="1"/>
  <c r="Q1946" i="1"/>
  <c r="U1946" i="1" s="1"/>
  <c r="E1946" i="1"/>
  <c r="AL1945" i="1"/>
  <c r="AK1945" i="1"/>
  <c r="AD1945" i="1"/>
  <c r="T1945" i="1"/>
  <c r="S1945" i="1"/>
  <c r="R1945" i="1"/>
  <c r="Q1945" i="1"/>
  <c r="E1945" i="1"/>
  <c r="AL1944" i="1"/>
  <c r="AK1944" i="1"/>
  <c r="AD1944" i="1"/>
  <c r="T1944" i="1"/>
  <c r="S1944" i="1"/>
  <c r="R1944" i="1"/>
  <c r="Q1944" i="1"/>
  <c r="E1944" i="1"/>
  <c r="AL1943" i="1"/>
  <c r="AK1943" i="1"/>
  <c r="AD1943" i="1"/>
  <c r="T1943" i="1"/>
  <c r="S1943" i="1"/>
  <c r="Q1943" i="1"/>
  <c r="U1943" i="1" s="1"/>
  <c r="E1943" i="1"/>
  <c r="AL1942" i="1"/>
  <c r="AK1942" i="1"/>
  <c r="AD1942" i="1"/>
  <c r="T1942" i="1"/>
  <c r="S1942" i="1"/>
  <c r="Q1942" i="1"/>
  <c r="E1942" i="1"/>
  <c r="AL1941" i="1"/>
  <c r="AK1941" i="1"/>
  <c r="AD1941" i="1"/>
  <c r="T1941" i="1"/>
  <c r="S1941" i="1"/>
  <c r="Q1941" i="1"/>
  <c r="E1941" i="1"/>
  <c r="AL1940" i="1"/>
  <c r="AK1940" i="1"/>
  <c r="AD1940" i="1"/>
  <c r="T1940" i="1"/>
  <c r="S1940" i="1"/>
  <c r="Q1940" i="1"/>
  <c r="U1940" i="1" s="1"/>
  <c r="E1940" i="1"/>
  <c r="AL1939" i="1"/>
  <c r="AK1939" i="1"/>
  <c r="AD1939" i="1"/>
  <c r="T1939" i="1"/>
  <c r="S1939" i="1"/>
  <c r="Q1939" i="1"/>
  <c r="E1939" i="1"/>
  <c r="AL1938" i="1"/>
  <c r="AK1938" i="1"/>
  <c r="AD1938" i="1"/>
  <c r="T1938" i="1"/>
  <c r="S1938" i="1"/>
  <c r="Q1938" i="1"/>
  <c r="E1938" i="1"/>
  <c r="AL1937" i="1"/>
  <c r="AK1937" i="1"/>
  <c r="AD1937" i="1"/>
  <c r="T1937" i="1"/>
  <c r="S1937" i="1"/>
  <c r="Q1937" i="1"/>
  <c r="E1937" i="1"/>
  <c r="AL1936" i="1"/>
  <c r="AK1936" i="1"/>
  <c r="AD1936" i="1"/>
  <c r="T1936" i="1"/>
  <c r="S1936" i="1"/>
  <c r="Q1936" i="1"/>
  <c r="E1936" i="1"/>
  <c r="AL1935" i="1"/>
  <c r="AK1935" i="1"/>
  <c r="AD1935" i="1"/>
  <c r="T1935" i="1"/>
  <c r="U1935" i="1" s="1"/>
  <c r="S1935" i="1"/>
  <c r="Q1935" i="1"/>
  <c r="E1935" i="1"/>
  <c r="AL1934" i="1"/>
  <c r="AK1934" i="1"/>
  <c r="AD1934" i="1"/>
  <c r="T1934" i="1"/>
  <c r="S1934" i="1"/>
  <c r="Q1934" i="1"/>
  <c r="E1934" i="1"/>
  <c r="AL1933" i="1"/>
  <c r="AK1933" i="1"/>
  <c r="AD1933" i="1"/>
  <c r="T1933" i="1"/>
  <c r="S1933" i="1"/>
  <c r="Q1933" i="1"/>
  <c r="E1933" i="1"/>
  <c r="AL1932" i="1"/>
  <c r="AK1932" i="1"/>
  <c r="AD1932" i="1"/>
  <c r="T1932" i="1"/>
  <c r="S1932" i="1"/>
  <c r="R1932" i="1"/>
  <c r="Q1932" i="1"/>
  <c r="E1932" i="1"/>
  <c r="AL1931" i="1"/>
  <c r="AK1931" i="1"/>
  <c r="AD1931" i="1"/>
  <c r="T1931" i="1"/>
  <c r="S1931" i="1"/>
  <c r="R1931" i="1"/>
  <c r="Q1931" i="1"/>
  <c r="E1931" i="1"/>
  <c r="AL1930" i="1"/>
  <c r="AK1930" i="1"/>
  <c r="AD1930" i="1"/>
  <c r="T1930" i="1"/>
  <c r="S1930" i="1"/>
  <c r="R1930" i="1"/>
  <c r="Q1930" i="1"/>
  <c r="E1930" i="1"/>
  <c r="AL1929" i="1"/>
  <c r="AK1929" i="1"/>
  <c r="AD1929" i="1"/>
  <c r="T1929" i="1"/>
  <c r="S1929" i="1"/>
  <c r="R1929" i="1"/>
  <c r="Q1929" i="1"/>
  <c r="E1929" i="1"/>
  <c r="AL1928" i="1"/>
  <c r="AK1928" i="1"/>
  <c r="AD1928" i="1"/>
  <c r="T1928" i="1"/>
  <c r="S1928" i="1"/>
  <c r="R1928" i="1"/>
  <c r="Q1928" i="1"/>
  <c r="E1928" i="1"/>
  <c r="AL1927" i="1"/>
  <c r="AK1927" i="1"/>
  <c r="AD1927" i="1"/>
  <c r="T1927" i="1"/>
  <c r="S1927" i="1"/>
  <c r="R1927" i="1"/>
  <c r="Q1927" i="1"/>
  <c r="E1927" i="1"/>
  <c r="AL1926" i="1"/>
  <c r="AK1926" i="1"/>
  <c r="AD1926" i="1"/>
  <c r="T1926" i="1"/>
  <c r="S1926" i="1"/>
  <c r="R1926" i="1"/>
  <c r="Q1926" i="1"/>
  <c r="E1926" i="1"/>
  <c r="AL1925" i="1"/>
  <c r="AK1925" i="1"/>
  <c r="AD1925" i="1"/>
  <c r="T1925" i="1"/>
  <c r="S1925" i="1"/>
  <c r="Q1925" i="1"/>
  <c r="E1925" i="1"/>
  <c r="AL1924" i="1"/>
  <c r="AK1924" i="1"/>
  <c r="AD1924" i="1"/>
  <c r="T1924" i="1"/>
  <c r="S1924" i="1"/>
  <c r="R1924" i="1"/>
  <c r="Q1924" i="1"/>
  <c r="E1924" i="1"/>
  <c r="AL1923" i="1"/>
  <c r="AK1923" i="1"/>
  <c r="AD1923" i="1"/>
  <c r="T1923" i="1"/>
  <c r="S1923" i="1"/>
  <c r="R1923" i="1"/>
  <c r="U1923" i="1" s="1"/>
  <c r="Q1923" i="1"/>
  <c r="E1923" i="1"/>
  <c r="AL1922" i="1"/>
  <c r="AK1922" i="1"/>
  <c r="AD1922" i="1"/>
  <c r="T1922" i="1"/>
  <c r="S1922" i="1"/>
  <c r="R1922" i="1"/>
  <c r="Q1922" i="1"/>
  <c r="E1922" i="1"/>
  <c r="AL1921" i="1"/>
  <c r="AK1921" i="1"/>
  <c r="AD1921" i="1"/>
  <c r="T1921" i="1"/>
  <c r="S1921" i="1"/>
  <c r="R1921" i="1"/>
  <c r="Q1921" i="1"/>
  <c r="E1921" i="1"/>
  <c r="AL1920" i="1"/>
  <c r="AK1920" i="1"/>
  <c r="AD1920" i="1"/>
  <c r="T1920" i="1"/>
  <c r="S1920" i="1"/>
  <c r="Q1920" i="1"/>
  <c r="U1920" i="1" s="1"/>
  <c r="E1920" i="1"/>
  <c r="AL1919" i="1"/>
  <c r="AK1919" i="1"/>
  <c r="AD1919" i="1"/>
  <c r="T1919" i="1"/>
  <c r="S1919" i="1"/>
  <c r="R1919" i="1"/>
  <c r="Q1919" i="1"/>
  <c r="E1919" i="1"/>
  <c r="AL1918" i="1"/>
  <c r="AK1918" i="1"/>
  <c r="AD1918" i="1"/>
  <c r="T1918" i="1"/>
  <c r="S1918" i="1"/>
  <c r="R1918" i="1"/>
  <c r="Q1918" i="1"/>
  <c r="E1918" i="1"/>
  <c r="AL1917" i="1"/>
  <c r="AK1917" i="1"/>
  <c r="AD1917" i="1"/>
  <c r="T1917" i="1"/>
  <c r="S1917" i="1"/>
  <c r="R1917" i="1"/>
  <c r="Q1917" i="1"/>
  <c r="E1917" i="1"/>
  <c r="AL1916" i="1"/>
  <c r="AK1916" i="1"/>
  <c r="AD1916" i="1"/>
  <c r="T1916" i="1"/>
  <c r="S1916" i="1"/>
  <c r="R1916" i="1"/>
  <c r="Q1916" i="1"/>
  <c r="E1916" i="1"/>
  <c r="AL1915" i="1"/>
  <c r="AK1915" i="1"/>
  <c r="AD1915" i="1"/>
  <c r="T1915" i="1"/>
  <c r="S1915" i="1"/>
  <c r="R1915" i="1"/>
  <c r="Q1915" i="1"/>
  <c r="E1915" i="1"/>
  <c r="AL1914" i="1"/>
  <c r="AK1914" i="1"/>
  <c r="AD1914" i="1"/>
  <c r="T1914" i="1"/>
  <c r="S1914" i="1"/>
  <c r="R1914" i="1"/>
  <c r="Q1914" i="1"/>
  <c r="E1914" i="1"/>
  <c r="AL1913" i="1"/>
  <c r="AK1913" i="1"/>
  <c r="AD1913" i="1"/>
  <c r="T1913" i="1"/>
  <c r="S1913" i="1"/>
  <c r="R1913" i="1"/>
  <c r="Q1913" i="1"/>
  <c r="E1913" i="1"/>
  <c r="AL1912" i="1"/>
  <c r="AK1912" i="1"/>
  <c r="AD1912" i="1"/>
  <c r="T1912" i="1"/>
  <c r="S1912" i="1"/>
  <c r="R1912" i="1"/>
  <c r="Q1912" i="1"/>
  <c r="E1912" i="1"/>
  <c r="AL1911" i="1"/>
  <c r="AK1911" i="1"/>
  <c r="AD1911" i="1"/>
  <c r="T1911" i="1"/>
  <c r="S1911" i="1"/>
  <c r="R1911" i="1"/>
  <c r="Q1911" i="1"/>
  <c r="E1911" i="1"/>
  <c r="AL1910" i="1"/>
  <c r="AK1910" i="1"/>
  <c r="AD1910" i="1"/>
  <c r="T1910" i="1"/>
  <c r="S1910" i="1"/>
  <c r="R1910" i="1"/>
  <c r="Q1910" i="1"/>
  <c r="V1917" i="1" s="1"/>
  <c r="E1910" i="1"/>
  <c r="AL1909" i="1"/>
  <c r="AK1909" i="1"/>
  <c r="AD1909" i="1"/>
  <c r="T1909" i="1"/>
  <c r="S1909" i="1"/>
  <c r="R1909" i="1"/>
  <c r="Q1909" i="1"/>
  <c r="E1909" i="1"/>
  <c r="AL1908" i="1"/>
  <c r="AK1908" i="1"/>
  <c r="AD1908" i="1"/>
  <c r="T1908" i="1"/>
  <c r="S1908" i="1"/>
  <c r="R1908" i="1"/>
  <c r="Q1908" i="1"/>
  <c r="E1908" i="1"/>
  <c r="AL1907" i="1"/>
  <c r="AK1907" i="1"/>
  <c r="AD1907" i="1"/>
  <c r="T1907" i="1"/>
  <c r="S1907" i="1"/>
  <c r="R1907" i="1"/>
  <c r="Q1907" i="1"/>
  <c r="E1907" i="1"/>
  <c r="AL1906" i="1"/>
  <c r="AK1906" i="1"/>
  <c r="AD1906" i="1"/>
  <c r="T1906" i="1"/>
  <c r="S1906" i="1"/>
  <c r="R1906" i="1"/>
  <c r="Q1906" i="1"/>
  <c r="E1906" i="1"/>
  <c r="AL1905" i="1"/>
  <c r="AK1905" i="1"/>
  <c r="AD1905" i="1"/>
  <c r="T1905" i="1"/>
  <c r="S1905" i="1"/>
  <c r="R1905" i="1"/>
  <c r="Q1905" i="1"/>
  <c r="E1905" i="1"/>
  <c r="AL1904" i="1"/>
  <c r="AK1904" i="1"/>
  <c r="AD1904" i="1"/>
  <c r="T1904" i="1"/>
  <c r="S1904" i="1"/>
  <c r="R1904" i="1"/>
  <c r="Q1904" i="1"/>
  <c r="E1904" i="1"/>
  <c r="AL1903" i="1"/>
  <c r="AK1903" i="1"/>
  <c r="AD1903" i="1"/>
  <c r="T1903" i="1"/>
  <c r="S1903" i="1"/>
  <c r="R1903" i="1"/>
  <c r="Q1903" i="1"/>
  <c r="E1903" i="1"/>
  <c r="AL1902" i="1"/>
  <c r="AK1902" i="1"/>
  <c r="AD1902" i="1"/>
  <c r="T1902" i="1"/>
  <c r="S1902" i="1"/>
  <c r="R1902" i="1"/>
  <c r="Q1902" i="1"/>
  <c r="E1902" i="1"/>
  <c r="AL1901" i="1"/>
  <c r="AK1901" i="1"/>
  <c r="AD1901" i="1"/>
  <c r="T1901" i="1"/>
  <c r="S1901" i="1"/>
  <c r="R1901" i="1"/>
  <c r="Q1901" i="1"/>
  <c r="E1901" i="1"/>
  <c r="AL1900" i="1"/>
  <c r="AK1900" i="1"/>
  <c r="AD1900" i="1"/>
  <c r="T1900" i="1"/>
  <c r="S1900" i="1"/>
  <c r="R1900" i="1"/>
  <c r="Q1900" i="1"/>
  <c r="E1900" i="1"/>
  <c r="AL1899" i="1"/>
  <c r="AK1899" i="1"/>
  <c r="AD1899" i="1"/>
  <c r="T1899" i="1"/>
  <c r="S1899" i="1"/>
  <c r="R1899" i="1"/>
  <c r="W1910" i="1" s="1"/>
  <c r="Q1899" i="1"/>
  <c r="E1899" i="1"/>
  <c r="AL1898" i="1"/>
  <c r="AK1898" i="1"/>
  <c r="AD1898" i="1"/>
  <c r="T1898" i="1"/>
  <c r="S1898" i="1"/>
  <c r="R1898" i="1"/>
  <c r="Q1898" i="1"/>
  <c r="E1898" i="1"/>
  <c r="AL1897" i="1"/>
  <c r="AK1897" i="1"/>
  <c r="AD1897" i="1"/>
  <c r="T1897" i="1"/>
  <c r="S1897" i="1"/>
  <c r="R1897" i="1"/>
  <c r="Q1897" i="1"/>
  <c r="E1897" i="1"/>
  <c r="AL1896" i="1"/>
  <c r="AK1896" i="1"/>
  <c r="AD1896" i="1"/>
  <c r="T1896" i="1"/>
  <c r="S1896" i="1"/>
  <c r="R1896" i="1"/>
  <c r="Q1896" i="1"/>
  <c r="E1896" i="1"/>
  <c r="AL1895" i="1"/>
  <c r="AK1895" i="1"/>
  <c r="AD1895" i="1"/>
  <c r="T1895" i="1"/>
  <c r="S1895" i="1"/>
  <c r="Q1895" i="1"/>
  <c r="E1895" i="1"/>
  <c r="AL1894" i="1"/>
  <c r="AK1894" i="1"/>
  <c r="AD1894" i="1"/>
  <c r="T1894" i="1"/>
  <c r="S1894" i="1"/>
  <c r="R1894" i="1"/>
  <c r="Q1894" i="1"/>
  <c r="E1894" i="1"/>
  <c r="AL1893" i="1"/>
  <c r="AK1893" i="1"/>
  <c r="AD1893" i="1"/>
  <c r="T1893" i="1"/>
  <c r="S1893" i="1"/>
  <c r="R1893" i="1"/>
  <c r="U1893" i="1" s="1"/>
  <c r="Q1893" i="1"/>
  <c r="E1893" i="1"/>
  <c r="AL1892" i="1"/>
  <c r="AK1892" i="1"/>
  <c r="AD1892" i="1"/>
  <c r="T1892" i="1"/>
  <c r="S1892" i="1"/>
  <c r="R1892" i="1"/>
  <c r="Q1892" i="1"/>
  <c r="E1892" i="1"/>
  <c r="AL1891" i="1"/>
  <c r="AK1891" i="1"/>
  <c r="AD1891" i="1"/>
  <c r="T1891" i="1"/>
  <c r="S1891" i="1"/>
  <c r="R1891" i="1"/>
  <c r="Q1891" i="1"/>
  <c r="E1891" i="1"/>
  <c r="AL1890" i="1"/>
  <c r="AK1890" i="1"/>
  <c r="AD1890" i="1"/>
  <c r="T1890" i="1"/>
  <c r="S1890" i="1"/>
  <c r="R1890" i="1"/>
  <c r="Q1890" i="1"/>
  <c r="E1890" i="1"/>
  <c r="AL1889" i="1"/>
  <c r="AK1889" i="1"/>
  <c r="AD1889" i="1"/>
  <c r="T1889" i="1"/>
  <c r="S1889" i="1"/>
  <c r="R1889" i="1"/>
  <c r="Q1889" i="1"/>
  <c r="E1889" i="1"/>
  <c r="AL1888" i="1"/>
  <c r="AK1888" i="1"/>
  <c r="AD1888" i="1"/>
  <c r="T1888" i="1"/>
  <c r="S1888" i="1"/>
  <c r="R1888" i="1"/>
  <c r="Q1888" i="1"/>
  <c r="E1888" i="1"/>
  <c r="AL1887" i="1"/>
  <c r="AK1887" i="1"/>
  <c r="AD1887" i="1"/>
  <c r="T1887" i="1"/>
  <c r="S1887" i="1"/>
  <c r="R1887" i="1"/>
  <c r="Q1887" i="1"/>
  <c r="E1887" i="1"/>
  <c r="AL1886" i="1"/>
  <c r="AK1886" i="1"/>
  <c r="AD1886" i="1"/>
  <c r="T1886" i="1"/>
  <c r="S1886" i="1"/>
  <c r="R1886" i="1"/>
  <c r="Q1886" i="1"/>
  <c r="E1886" i="1"/>
  <c r="AL1885" i="1"/>
  <c r="AK1885" i="1"/>
  <c r="AD1885" i="1"/>
  <c r="T1885" i="1"/>
  <c r="S1885" i="1"/>
  <c r="R1885" i="1"/>
  <c r="Q1885" i="1"/>
  <c r="E1885" i="1"/>
  <c r="AL1884" i="1"/>
  <c r="AK1884" i="1"/>
  <c r="AD1884" i="1"/>
  <c r="T1884" i="1"/>
  <c r="S1884" i="1"/>
  <c r="R1884" i="1"/>
  <c r="Q1884" i="1"/>
  <c r="E1884" i="1"/>
  <c r="AL1883" i="1"/>
  <c r="AK1883" i="1"/>
  <c r="AD1883" i="1"/>
  <c r="T1883" i="1"/>
  <c r="S1883" i="1"/>
  <c r="R1883" i="1"/>
  <c r="Q1883" i="1"/>
  <c r="E1883" i="1"/>
  <c r="AL1882" i="1"/>
  <c r="AK1882" i="1"/>
  <c r="AD1882" i="1"/>
  <c r="T1882" i="1"/>
  <c r="S1882" i="1"/>
  <c r="Q1882" i="1"/>
  <c r="E1882" i="1"/>
  <c r="AL1881" i="1"/>
  <c r="AK1881" i="1"/>
  <c r="AD1881" i="1"/>
  <c r="T1881" i="1"/>
  <c r="S1881" i="1"/>
  <c r="R1881" i="1"/>
  <c r="Q1881" i="1"/>
  <c r="E1881" i="1"/>
  <c r="AL1880" i="1"/>
  <c r="AK1880" i="1"/>
  <c r="AD1880" i="1"/>
  <c r="T1880" i="1"/>
  <c r="S1880" i="1"/>
  <c r="R1880" i="1"/>
  <c r="Q1880" i="1"/>
  <c r="E1880" i="1"/>
  <c r="AL1879" i="1"/>
  <c r="AK1879" i="1"/>
  <c r="AD1879" i="1"/>
  <c r="T1879" i="1"/>
  <c r="S1879" i="1"/>
  <c r="R1879" i="1"/>
  <c r="Q1879" i="1"/>
  <c r="E1879" i="1"/>
  <c r="AL1878" i="1"/>
  <c r="AK1878" i="1"/>
  <c r="AD1878" i="1"/>
  <c r="T1878" i="1"/>
  <c r="S1878" i="1"/>
  <c r="R1878" i="1"/>
  <c r="Q1878" i="1"/>
  <c r="E1878" i="1"/>
  <c r="AL1877" i="1"/>
  <c r="AK1877" i="1"/>
  <c r="AD1877" i="1"/>
  <c r="T1877" i="1"/>
  <c r="S1877" i="1"/>
  <c r="R1877" i="1"/>
  <c r="Q1877" i="1"/>
  <c r="E1877" i="1"/>
  <c r="AL1876" i="1"/>
  <c r="AK1876" i="1"/>
  <c r="AD1876" i="1"/>
  <c r="T1876" i="1"/>
  <c r="S1876" i="1"/>
  <c r="R1876" i="1"/>
  <c r="Q1876" i="1"/>
  <c r="E1876" i="1"/>
  <c r="AL1875" i="1"/>
  <c r="AK1875" i="1"/>
  <c r="AD1875" i="1"/>
  <c r="T1875" i="1"/>
  <c r="S1875" i="1"/>
  <c r="R1875" i="1"/>
  <c r="Q1875" i="1"/>
  <c r="E1875" i="1"/>
  <c r="AL1874" i="1"/>
  <c r="AK1874" i="1"/>
  <c r="AD1874" i="1"/>
  <c r="T1874" i="1"/>
  <c r="S1874" i="1"/>
  <c r="R1874" i="1"/>
  <c r="Q1874" i="1"/>
  <c r="E1874" i="1"/>
  <c r="AL1873" i="1"/>
  <c r="AK1873" i="1"/>
  <c r="AD1873" i="1"/>
  <c r="T1873" i="1"/>
  <c r="S1873" i="1"/>
  <c r="R1873" i="1"/>
  <c r="Q1873" i="1"/>
  <c r="E1873" i="1"/>
  <c r="AL1872" i="1"/>
  <c r="AK1872" i="1"/>
  <c r="AD1872" i="1"/>
  <c r="T1872" i="1"/>
  <c r="S1872" i="1"/>
  <c r="R1872" i="1"/>
  <c r="Q1872" i="1"/>
  <c r="E1872" i="1"/>
  <c r="AL1871" i="1"/>
  <c r="AK1871" i="1"/>
  <c r="AD1871" i="1"/>
  <c r="T1871" i="1"/>
  <c r="S1871" i="1"/>
  <c r="R1871" i="1"/>
  <c r="Q1871" i="1"/>
  <c r="E1871" i="1"/>
  <c r="AL1870" i="1"/>
  <c r="AK1870" i="1"/>
  <c r="AD1870" i="1"/>
  <c r="T1870" i="1"/>
  <c r="S1870" i="1"/>
  <c r="R1870" i="1"/>
  <c r="Q1870" i="1"/>
  <c r="E1870" i="1"/>
  <c r="AL1869" i="1"/>
  <c r="AK1869" i="1"/>
  <c r="AD1869" i="1"/>
  <c r="T1869" i="1"/>
  <c r="S1869" i="1"/>
  <c r="R1869" i="1"/>
  <c r="Q1869" i="1"/>
  <c r="E1869" i="1"/>
  <c r="AL1868" i="1"/>
  <c r="AK1868" i="1"/>
  <c r="AD1868" i="1"/>
  <c r="T1868" i="1"/>
  <c r="S1868" i="1"/>
  <c r="R1868" i="1"/>
  <c r="Q1868" i="1"/>
  <c r="E1868" i="1"/>
  <c r="AL1867" i="1"/>
  <c r="AK1867" i="1"/>
  <c r="AD1867" i="1"/>
  <c r="T1867" i="1"/>
  <c r="S1867" i="1"/>
  <c r="R1867" i="1"/>
  <c r="Q1867" i="1"/>
  <c r="E1867" i="1"/>
  <c r="AL1866" i="1"/>
  <c r="AK1866" i="1"/>
  <c r="AD1866" i="1"/>
  <c r="T1866" i="1"/>
  <c r="S1866" i="1"/>
  <c r="R1866" i="1"/>
  <c r="Q1866" i="1"/>
  <c r="E1866" i="1"/>
  <c r="AL1865" i="1"/>
  <c r="AK1865" i="1"/>
  <c r="AD1865" i="1"/>
  <c r="T1865" i="1"/>
  <c r="S1865" i="1"/>
  <c r="R1865" i="1"/>
  <c r="Q1865" i="1"/>
  <c r="E1865" i="1"/>
  <c r="AL1864" i="1"/>
  <c r="AK1864" i="1"/>
  <c r="AD1864" i="1"/>
  <c r="T1864" i="1"/>
  <c r="S1864" i="1"/>
  <c r="R1864" i="1"/>
  <c r="Q1864" i="1"/>
  <c r="E1864" i="1"/>
  <c r="AL1863" i="1"/>
  <c r="AK1863" i="1"/>
  <c r="AD1863" i="1"/>
  <c r="T1863" i="1"/>
  <c r="S1863" i="1"/>
  <c r="R1863" i="1"/>
  <c r="Q1863" i="1"/>
  <c r="E1863" i="1"/>
  <c r="AL1862" i="1"/>
  <c r="AK1862" i="1"/>
  <c r="AD1862" i="1"/>
  <c r="T1862" i="1"/>
  <c r="S1862" i="1"/>
  <c r="R1862" i="1"/>
  <c r="Q1862" i="1"/>
  <c r="E1862" i="1"/>
  <c r="AL1861" i="1"/>
  <c r="AK1861" i="1"/>
  <c r="AD1861" i="1"/>
  <c r="T1861" i="1"/>
  <c r="U1861" i="1" s="1"/>
  <c r="S1861" i="1"/>
  <c r="R1861" i="1"/>
  <c r="Q1861" i="1"/>
  <c r="E1861" i="1"/>
  <c r="AL1860" i="1"/>
  <c r="AK1860" i="1"/>
  <c r="AD1860" i="1"/>
  <c r="T1860" i="1"/>
  <c r="S1860" i="1"/>
  <c r="R1860" i="1"/>
  <c r="Q1860" i="1"/>
  <c r="E1860" i="1"/>
  <c r="AL1859" i="1"/>
  <c r="AK1859" i="1"/>
  <c r="AD1859" i="1"/>
  <c r="T1859" i="1"/>
  <c r="S1859" i="1"/>
  <c r="R1859" i="1"/>
  <c r="Q1859" i="1"/>
  <c r="E1859" i="1"/>
  <c r="AL1858" i="1"/>
  <c r="AK1858" i="1"/>
  <c r="AD1858" i="1"/>
  <c r="T1858" i="1"/>
  <c r="S1858" i="1"/>
  <c r="R1858" i="1"/>
  <c r="Q1858" i="1"/>
  <c r="E1858" i="1"/>
  <c r="AL1857" i="1"/>
  <c r="AK1857" i="1"/>
  <c r="AD1857" i="1"/>
  <c r="T1857" i="1"/>
  <c r="S1857" i="1"/>
  <c r="R1857" i="1"/>
  <c r="Q1857" i="1"/>
  <c r="E1857" i="1"/>
  <c r="AL1856" i="1"/>
  <c r="AK1856" i="1"/>
  <c r="AD1856" i="1"/>
  <c r="T1856" i="1"/>
  <c r="S1856" i="1"/>
  <c r="R1856" i="1"/>
  <c r="Q1856" i="1"/>
  <c r="E1856" i="1"/>
  <c r="AL1855" i="1"/>
  <c r="AK1855" i="1"/>
  <c r="AD1855" i="1"/>
  <c r="T1855" i="1"/>
  <c r="S1855" i="1"/>
  <c r="Q1855" i="1"/>
  <c r="E1855" i="1"/>
  <c r="AL1854" i="1"/>
  <c r="AK1854" i="1"/>
  <c r="AD1854" i="1"/>
  <c r="T1854" i="1"/>
  <c r="S1854" i="1"/>
  <c r="R1854" i="1"/>
  <c r="Q1854" i="1"/>
  <c r="E1854" i="1"/>
  <c r="AL1853" i="1"/>
  <c r="AK1853" i="1"/>
  <c r="AD1853" i="1"/>
  <c r="T1853" i="1"/>
  <c r="S1853" i="1"/>
  <c r="Q1853" i="1"/>
  <c r="E1853" i="1"/>
  <c r="AL1852" i="1"/>
  <c r="AK1852" i="1"/>
  <c r="AD1852" i="1"/>
  <c r="Q1852" i="1"/>
  <c r="E1852" i="1"/>
  <c r="AL1851" i="1"/>
  <c r="AK1851" i="1"/>
  <c r="AD1851" i="1"/>
  <c r="T1851" i="1"/>
  <c r="S1851" i="1"/>
  <c r="Q1851" i="1"/>
  <c r="E1851" i="1"/>
  <c r="AL1850" i="1"/>
  <c r="AK1850" i="1"/>
  <c r="AD1850" i="1"/>
  <c r="T1850" i="1"/>
  <c r="S1850" i="1"/>
  <c r="Q1850" i="1"/>
  <c r="E1850" i="1"/>
  <c r="AL1849" i="1"/>
  <c r="AK1849" i="1"/>
  <c r="AD1849" i="1"/>
  <c r="T1849" i="1"/>
  <c r="S1849" i="1"/>
  <c r="Q1849" i="1"/>
  <c r="E1849" i="1"/>
  <c r="AL1848" i="1"/>
  <c r="AK1848" i="1"/>
  <c r="AD1848" i="1"/>
  <c r="T1848" i="1"/>
  <c r="S1848" i="1"/>
  <c r="Q1848" i="1"/>
  <c r="E1848" i="1"/>
  <c r="AL1847" i="1"/>
  <c r="AK1847" i="1"/>
  <c r="AD1847" i="1"/>
  <c r="T1847" i="1"/>
  <c r="S1847" i="1"/>
  <c r="Q1847" i="1"/>
  <c r="E1847" i="1"/>
  <c r="AL1846" i="1"/>
  <c r="AK1846" i="1"/>
  <c r="AD1846" i="1"/>
  <c r="T1846" i="1"/>
  <c r="S1846" i="1"/>
  <c r="Q1846" i="1"/>
  <c r="E1846" i="1"/>
  <c r="AL1845" i="1"/>
  <c r="AK1845" i="1"/>
  <c r="AD1845" i="1"/>
  <c r="T1845" i="1"/>
  <c r="S1845" i="1"/>
  <c r="Q1845" i="1"/>
  <c r="E1845" i="1"/>
  <c r="AL1844" i="1"/>
  <c r="AK1844" i="1"/>
  <c r="AD1844" i="1"/>
  <c r="T1844" i="1"/>
  <c r="Q1844" i="1"/>
  <c r="E1844" i="1"/>
  <c r="AL1843" i="1"/>
  <c r="AK1843" i="1"/>
  <c r="AD1843" i="1"/>
  <c r="T1843" i="1"/>
  <c r="S1843" i="1"/>
  <c r="Q1843" i="1"/>
  <c r="E1843" i="1"/>
  <c r="AL1842" i="1"/>
  <c r="AK1842" i="1"/>
  <c r="AD1842" i="1"/>
  <c r="T1842" i="1"/>
  <c r="S1842" i="1"/>
  <c r="Q1842" i="1"/>
  <c r="E1842" i="1"/>
  <c r="AL1841" i="1"/>
  <c r="AK1841" i="1"/>
  <c r="AD1841" i="1"/>
  <c r="T1841" i="1"/>
  <c r="S1841" i="1"/>
  <c r="Q1841" i="1"/>
  <c r="E1841" i="1"/>
  <c r="AL1840" i="1"/>
  <c r="AK1840" i="1"/>
  <c r="AD1840" i="1"/>
  <c r="T1840" i="1"/>
  <c r="S1840" i="1"/>
  <c r="Q1840" i="1"/>
  <c r="E1840" i="1"/>
  <c r="AL1839" i="1"/>
  <c r="AK1839" i="1"/>
  <c r="AD1839" i="1"/>
  <c r="T1839" i="1"/>
  <c r="S1839" i="1"/>
  <c r="Q1839" i="1"/>
  <c r="E1839" i="1"/>
  <c r="AL1838" i="1"/>
  <c r="AK1838" i="1"/>
  <c r="AD1838" i="1"/>
  <c r="T1838" i="1"/>
  <c r="S1838" i="1"/>
  <c r="Q1838" i="1"/>
  <c r="E1838" i="1"/>
  <c r="AL1837" i="1"/>
  <c r="AK1837" i="1"/>
  <c r="AD1837" i="1"/>
  <c r="T1837" i="1"/>
  <c r="S1837" i="1"/>
  <c r="Q1837" i="1"/>
  <c r="E1837" i="1"/>
  <c r="AL1836" i="1"/>
  <c r="AK1836" i="1"/>
  <c r="AD1836" i="1"/>
  <c r="T1836" i="1"/>
  <c r="S1836" i="1"/>
  <c r="Q1836" i="1"/>
  <c r="E1836" i="1"/>
  <c r="AL1835" i="1"/>
  <c r="AK1835" i="1"/>
  <c r="AD1835" i="1"/>
  <c r="T1835" i="1"/>
  <c r="S1835" i="1"/>
  <c r="Q1835" i="1"/>
  <c r="E1835" i="1"/>
  <c r="AL1834" i="1"/>
  <c r="AK1834" i="1"/>
  <c r="AD1834" i="1"/>
  <c r="T1834" i="1"/>
  <c r="S1834" i="1"/>
  <c r="Q1834" i="1"/>
  <c r="E1834" i="1"/>
  <c r="AL1833" i="1"/>
  <c r="AK1833" i="1"/>
  <c r="AD1833" i="1"/>
  <c r="T1833" i="1"/>
  <c r="S1833" i="1"/>
  <c r="Q1833" i="1"/>
  <c r="E1833" i="1"/>
  <c r="AL1832" i="1"/>
  <c r="AK1832" i="1"/>
  <c r="AD1832" i="1"/>
  <c r="T1832" i="1"/>
  <c r="S1832" i="1"/>
  <c r="Q1832" i="1"/>
  <c r="E1832" i="1"/>
  <c r="AL1831" i="1"/>
  <c r="AK1831" i="1"/>
  <c r="AD1831" i="1"/>
  <c r="T1831" i="1"/>
  <c r="S1831" i="1"/>
  <c r="Q1831" i="1"/>
  <c r="E1831" i="1"/>
  <c r="AL1830" i="1"/>
  <c r="AK1830" i="1"/>
  <c r="AD1830" i="1"/>
  <c r="T1830" i="1"/>
  <c r="S1830" i="1"/>
  <c r="E1830" i="1"/>
  <c r="AL1829" i="1"/>
  <c r="AK1829" i="1"/>
  <c r="AD1829" i="1"/>
  <c r="T1829" i="1"/>
  <c r="U1829" i="1" s="1"/>
  <c r="S1829" i="1"/>
  <c r="Q1829" i="1"/>
  <c r="E1829" i="1"/>
  <c r="AL1828" i="1"/>
  <c r="AK1828" i="1"/>
  <c r="AD1828" i="1"/>
  <c r="T1828" i="1"/>
  <c r="S1828" i="1"/>
  <c r="Q1828" i="1"/>
  <c r="E1828" i="1"/>
  <c r="AL1827" i="1"/>
  <c r="AK1827" i="1"/>
  <c r="AD1827" i="1"/>
  <c r="T1827" i="1"/>
  <c r="S1827" i="1"/>
  <c r="Q1827" i="1"/>
  <c r="E1827" i="1"/>
  <c r="AL1826" i="1"/>
  <c r="AK1826" i="1"/>
  <c r="AD1826" i="1"/>
  <c r="T1826" i="1"/>
  <c r="S1826" i="1"/>
  <c r="Q1826" i="1"/>
  <c r="E1826" i="1"/>
  <c r="AL1825" i="1"/>
  <c r="AK1825" i="1"/>
  <c r="AD1825" i="1"/>
  <c r="T1825" i="1"/>
  <c r="S1825" i="1"/>
  <c r="E1825" i="1"/>
  <c r="AL1824" i="1"/>
  <c r="AK1824" i="1"/>
  <c r="AD1824" i="1"/>
  <c r="T1824" i="1"/>
  <c r="S1824" i="1"/>
  <c r="U1824" i="1" s="1"/>
  <c r="Q1824" i="1"/>
  <c r="E1824" i="1"/>
  <c r="AL1823" i="1"/>
  <c r="AK1823" i="1"/>
  <c r="AD1823" i="1"/>
  <c r="T1823" i="1"/>
  <c r="S1823" i="1"/>
  <c r="Q1823" i="1"/>
  <c r="U1823" i="1" s="1"/>
  <c r="E1823" i="1"/>
  <c r="AL1822" i="1"/>
  <c r="AK1822" i="1"/>
  <c r="AD1822" i="1"/>
  <c r="T1822" i="1"/>
  <c r="S1822" i="1"/>
  <c r="Q1822" i="1"/>
  <c r="E1822" i="1"/>
  <c r="AL1821" i="1"/>
  <c r="AK1821" i="1"/>
  <c r="AD1821" i="1"/>
  <c r="T1821" i="1"/>
  <c r="S1821" i="1"/>
  <c r="Q1821" i="1"/>
  <c r="U1821" i="1" s="1"/>
  <c r="E1821" i="1"/>
  <c r="AL1820" i="1"/>
  <c r="AK1820" i="1"/>
  <c r="AD1820" i="1"/>
  <c r="T1820" i="1"/>
  <c r="S1820" i="1"/>
  <c r="Q1820" i="1"/>
  <c r="E1820" i="1"/>
  <c r="AL1819" i="1"/>
  <c r="AK1819" i="1"/>
  <c r="AD1819" i="1"/>
  <c r="T1819" i="1"/>
  <c r="U1819" i="1" s="1"/>
  <c r="S1819" i="1"/>
  <c r="Q1819" i="1"/>
  <c r="E1819" i="1"/>
  <c r="AL1818" i="1"/>
  <c r="AK1818" i="1"/>
  <c r="AD1818" i="1"/>
  <c r="U1818" i="1"/>
  <c r="T1818" i="1"/>
  <c r="S1818" i="1"/>
  <c r="Q1818" i="1"/>
  <c r="E1818" i="1"/>
  <c r="AL1817" i="1"/>
  <c r="AK1817" i="1"/>
  <c r="AD1817" i="1"/>
  <c r="T1817" i="1"/>
  <c r="S1817" i="1"/>
  <c r="Q1817" i="1"/>
  <c r="E1817" i="1"/>
  <c r="AL1816" i="1"/>
  <c r="AK1816" i="1"/>
  <c r="AD1816" i="1"/>
  <c r="T1816" i="1"/>
  <c r="U1816" i="1" s="1"/>
  <c r="S1816" i="1"/>
  <c r="Q1816" i="1"/>
  <c r="E1816" i="1"/>
  <c r="AL1815" i="1"/>
  <c r="AK1815" i="1"/>
  <c r="AD1815" i="1"/>
  <c r="T1815" i="1"/>
  <c r="S1815" i="1"/>
  <c r="Q1815" i="1"/>
  <c r="E1815" i="1"/>
  <c r="AL1814" i="1"/>
  <c r="AK1814" i="1"/>
  <c r="AD1814" i="1"/>
  <c r="T1814" i="1"/>
  <c r="S1814" i="1"/>
  <c r="Q1814" i="1"/>
  <c r="U1814" i="1" s="1"/>
  <c r="E1814" i="1"/>
  <c r="AL1813" i="1"/>
  <c r="AK1813" i="1"/>
  <c r="AD1813" i="1"/>
  <c r="T1813" i="1"/>
  <c r="S1813" i="1"/>
  <c r="Q1813" i="1"/>
  <c r="E1813" i="1"/>
  <c r="AL1812" i="1"/>
  <c r="AK1812" i="1"/>
  <c r="AD1812" i="1"/>
  <c r="T1812" i="1"/>
  <c r="S1812" i="1"/>
  <c r="Q1812" i="1"/>
  <c r="E1812" i="1"/>
  <c r="AL1811" i="1"/>
  <c r="AK1811" i="1"/>
  <c r="AD1811" i="1"/>
  <c r="T1811" i="1"/>
  <c r="U1811" i="1" s="1"/>
  <c r="S1811" i="1"/>
  <c r="Q1811" i="1"/>
  <c r="E1811" i="1"/>
  <c r="AL1810" i="1"/>
  <c r="AK1810" i="1"/>
  <c r="AD1810" i="1"/>
  <c r="T1810" i="1"/>
  <c r="S1810" i="1"/>
  <c r="Q1810" i="1"/>
  <c r="E1810" i="1"/>
  <c r="AL1809" i="1"/>
  <c r="AK1809" i="1"/>
  <c r="AD1809" i="1"/>
  <c r="T1809" i="1"/>
  <c r="S1809" i="1"/>
  <c r="Q1809" i="1"/>
  <c r="U1809" i="1" s="1"/>
  <c r="E1809" i="1"/>
  <c r="AL1808" i="1"/>
  <c r="AK1808" i="1"/>
  <c r="AD1808" i="1"/>
  <c r="T1808" i="1"/>
  <c r="S1808" i="1"/>
  <c r="Q1808" i="1"/>
  <c r="E1808" i="1"/>
  <c r="AL1807" i="1"/>
  <c r="AK1807" i="1"/>
  <c r="AD1807" i="1"/>
  <c r="T1807" i="1"/>
  <c r="S1807" i="1"/>
  <c r="E1807" i="1"/>
  <c r="AL1806" i="1"/>
  <c r="AK1806" i="1"/>
  <c r="AD1806" i="1"/>
  <c r="T1806" i="1"/>
  <c r="S1806" i="1"/>
  <c r="Q1806" i="1"/>
  <c r="E1806" i="1"/>
  <c r="AL1805" i="1"/>
  <c r="AK1805" i="1"/>
  <c r="AD1805" i="1"/>
  <c r="T1805" i="1"/>
  <c r="S1805" i="1"/>
  <c r="Q1805" i="1"/>
  <c r="E1805" i="1"/>
  <c r="AL1804" i="1"/>
  <c r="AK1804" i="1"/>
  <c r="AD1804" i="1"/>
  <c r="T1804" i="1"/>
  <c r="S1804" i="1"/>
  <c r="Q1804" i="1"/>
  <c r="E1804" i="1"/>
  <c r="AL1803" i="1"/>
  <c r="AK1803" i="1"/>
  <c r="AD1803" i="1"/>
  <c r="T1803" i="1"/>
  <c r="S1803" i="1"/>
  <c r="Q1803" i="1"/>
  <c r="E1803" i="1"/>
  <c r="AL1802" i="1"/>
  <c r="AK1802" i="1"/>
  <c r="AD1802" i="1"/>
  <c r="T1802" i="1"/>
  <c r="S1802" i="1"/>
  <c r="Q1802" i="1"/>
  <c r="E1802" i="1"/>
  <c r="AL1801" i="1"/>
  <c r="AK1801" i="1"/>
  <c r="AD1801" i="1"/>
  <c r="T1801" i="1"/>
  <c r="S1801" i="1"/>
  <c r="Q1801" i="1"/>
  <c r="E1801" i="1"/>
  <c r="AL1800" i="1"/>
  <c r="AK1800" i="1"/>
  <c r="AD1800" i="1"/>
  <c r="T1800" i="1"/>
  <c r="S1800" i="1"/>
  <c r="Q1800" i="1"/>
  <c r="E1800" i="1"/>
  <c r="AL1799" i="1"/>
  <c r="AK1799" i="1"/>
  <c r="AD1799" i="1"/>
  <c r="T1799" i="1"/>
  <c r="S1799" i="1"/>
  <c r="E1799" i="1"/>
  <c r="AL1798" i="1"/>
  <c r="AK1798" i="1"/>
  <c r="AD1798" i="1"/>
  <c r="T1798" i="1"/>
  <c r="S1798" i="1"/>
  <c r="Q1798" i="1"/>
  <c r="E1798" i="1"/>
  <c r="AL1797" i="1"/>
  <c r="AK1797" i="1"/>
  <c r="AD1797" i="1"/>
  <c r="T1797" i="1"/>
  <c r="S1797" i="1"/>
  <c r="Q1797" i="1"/>
  <c r="E1797" i="1"/>
  <c r="AL1796" i="1"/>
  <c r="AK1796" i="1"/>
  <c r="AD1796" i="1"/>
  <c r="T1796" i="1"/>
  <c r="S1796" i="1"/>
  <c r="Q1796" i="1"/>
  <c r="E1796" i="1"/>
  <c r="AL1795" i="1"/>
  <c r="AK1795" i="1"/>
  <c r="AD1795" i="1"/>
  <c r="T1795" i="1"/>
  <c r="S1795" i="1"/>
  <c r="Q1795" i="1"/>
  <c r="E1795" i="1"/>
  <c r="AL1794" i="1"/>
  <c r="AK1794" i="1"/>
  <c r="AD1794" i="1"/>
  <c r="T1794" i="1"/>
  <c r="S1794" i="1"/>
  <c r="E1794" i="1"/>
  <c r="AL1793" i="1"/>
  <c r="AK1793" i="1"/>
  <c r="AD1793" i="1"/>
  <c r="T1793" i="1"/>
  <c r="S1793" i="1"/>
  <c r="Q1793" i="1"/>
  <c r="E1793" i="1"/>
  <c r="AL1792" i="1"/>
  <c r="AK1792" i="1"/>
  <c r="AD1792" i="1"/>
  <c r="T1792" i="1"/>
  <c r="S1792" i="1"/>
  <c r="Q1792" i="1"/>
  <c r="E1792" i="1"/>
  <c r="AL1791" i="1"/>
  <c r="AK1791" i="1"/>
  <c r="AD1791" i="1"/>
  <c r="T1791" i="1"/>
  <c r="S1791" i="1"/>
  <c r="Q1791" i="1"/>
  <c r="E1791" i="1"/>
  <c r="AL1790" i="1"/>
  <c r="AK1790" i="1"/>
  <c r="AD1790" i="1"/>
  <c r="T1790" i="1"/>
  <c r="S1790" i="1"/>
  <c r="R1790" i="1"/>
  <c r="Q1790" i="1"/>
  <c r="E1790" i="1"/>
  <c r="AL1789" i="1"/>
  <c r="AK1789" i="1"/>
  <c r="AD1789" i="1"/>
  <c r="T1789" i="1"/>
  <c r="S1789" i="1"/>
  <c r="Q1789" i="1"/>
  <c r="E1789" i="1"/>
  <c r="AL1788" i="1"/>
  <c r="AK1788" i="1"/>
  <c r="AD1788" i="1"/>
  <c r="S1788" i="1"/>
  <c r="R1788" i="1"/>
  <c r="Q1788" i="1"/>
  <c r="E1788" i="1"/>
  <c r="AL1787" i="1"/>
  <c r="AK1787" i="1"/>
  <c r="AD1787" i="1"/>
  <c r="T1787" i="1"/>
  <c r="Q1787" i="1"/>
  <c r="E1787" i="1"/>
  <c r="AL1786" i="1"/>
  <c r="AK1786" i="1"/>
  <c r="AD1786" i="1"/>
  <c r="T1786" i="1"/>
  <c r="S1786" i="1"/>
  <c r="Q1786" i="1"/>
  <c r="E1786" i="1"/>
  <c r="AL1785" i="1"/>
  <c r="AK1785" i="1"/>
  <c r="AD1785" i="1"/>
  <c r="T1785" i="1"/>
  <c r="S1785" i="1"/>
  <c r="Q1785" i="1"/>
  <c r="E1785" i="1"/>
  <c r="AL1784" i="1"/>
  <c r="AK1784" i="1"/>
  <c r="AD1784" i="1"/>
  <c r="T1784" i="1"/>
  <c r="S1784" i="1"/>
  <c r="R1784" i="1"/>
  <c r="Q1784" i="1"/>
  <c r="E1784" i="1"/>
  <c r="AL1783" i="1"/>
  <c r="AK1783" i="1"/>
  <c r="AD1783" i="1"/>
  <c r="T1783" i="1"/>
  <c r="S1783" i="1"/>
  <c r="Q1783" i="1"/>
  <c r="E1783" i="1"/>
  <c r="AL1782" i="1"/>
  <c r="AK1782" i="1"/>
  <c r="AD1782" i="1"/>
  <c r="T1782" i="1"/>
  <c r="S1782" i="1"/>
  <c r="Q1782" i="1"/>
  <c r="E1782" i="1"/>
  <c r="AL1781" i="1"/>
  <c r="AK1781" i="1"/>
  <c r="AD1781" i="1"/>
  <c r="T1781" i="1"/>
  <c r="S1781" i="1"/>
  <c r="R1781" i="1"/>
  <c r="Q1781" i="1"/>
  <c r="E1781" i="1"/>
  <c r="AL1780" i="1"/>
  <c r="AK1780" i="1"/>
  <c r="AD1780" i="1"/>
  <c r="T1780" i="1"/>
  <c r="S1780" i="1"/>
  <c r="Q1780" i="1"/>
  <c r="E1780" i="1"/>
  <c r="AL1779" i="1"/>
  <c r="AK1779" i="1"/>
  <c r="AD1779" i="1"/>
  <c r="T1779" i="1"/>
  <c r="S1779" i="1"/>
  <c r="Q1779" i="1"/>
  <c r="E1779" i="1"/>
  <c r="AL1778" i="1"/>
  <c r="AK1778" i="1"/>
  <c r="AD1778" i="1"/>
  <c r="T1778" i="1"/>
  <c r="S1778" i="1"/>
  <c r="R1778" i="1"/>
  <c r="Q1778" i="1"/>
  <c r="E1778" i="1"/>
  <c r="AL1777" i="1"/>
  <c r="AK1777" i="1"/>
  <c r="AD1777" i="1"/>
  <c r="T1777" i="1"/>
  <c r="S1777" i="1"/>
  <c r="Q1777" i="1"/>
  <c r="E1777" i="1"/>
  <c r="AL1776" i="1"/>
  <c r="AK1776" i="1"/>
  <c r="AD1776" i="1"/>
  <c r="T1776" i="1"/>
  <c r="S1776" i="1"/>
  <c r="R1776" i="1"/>
  <c r="Q1776" i="1"/>
  <c r="E1776" i="1"/>
  <c r="AL1775" i="1"/>
  <c r="AK1775" i="1"/>
  <c r="AD1775" i="1"/>
  <c r="T1775" i="1"/>
  <c r="S1775" i="1"/>
  <c r="R1775" i="1"/>
  <c r="Q1775" i="1"/>
  <c r="E1775" i="1"/>
  <c r="AL1774" i="1"/>
  <c r="AK1774" i="1"/>
  <c r="AD1774" i="1"/>
  <c r="T1774" i="1"/>
  <c r="S1774" i="1"/>
  <c r="R1774" i="1"/>
  <c r="Q1774" i="1"/>
  <c r="E1774" i="1"/>
  <c r="AL1773" i="1"/>
  <c r="AK1773" i="1"/>
  <c r="AD1773" i="1"/>
  <c r="T1773" i="1"/>
  <c r="S1773" i="1"/>
  <c r="Q1773" i="1"/>
  <c r="E1773" i="1"/>
  <c r="AL1772" i="1"/>
  <c r="AK1772" i="1"/>
  <c r="AD1772" i="1"/>
  <c r="T1772" i="1"/>
  <c r="S1772" i="1"/>
  <c r="Q1772" i="1"/>
  <c r="E1772" i="1"/>
  <c r="AL1771" i="1"/>
  <c r="AK1771" i="1"/>
  <c r="AD1771" i="1"/>
  <c r="T1771" i="1"/>
  <c r="S1771" i="1"/>
  <c r="Q1771" i="1"/>
  <c r="E1771" i="1"/>
  <c r="AL1770" i="1"/>
  <c r="AK1770" i="1"/>
  <c r="T1770" i="1"/>
  <c r="S1770" i="1"/>
  <c r="Q1770" i="1"/>
  <c r="E1770" i="1"/>
  <c r="AL1769" i="1"/>
  <c r="AK1769" i="1"/>
  <c r="T1769" i="1"/>
  <c r="S1769" i="1"/>
  <c r="Q1769" i="1"/>
  <c r="U1769" i="1" s="1"/>
  <c r="E1769" i="1"/>
  <c r="AL1768" i="1"/>
  <c r="AK1768" i="1"/>
  <c r="T1768" i="1"/>
  <c r="Y1779" i="1" s="1"/>
  <c r="S1768" i="1"/>
  <c r="Q1768" i="1"/>
  <c r="E1768" i="1"/>
  <c r="AL1767" i="1"/>
  <c r="AK1767" i="1"/>
  <c r="T1767" i="1"/>
  <c r="S1767" i="1"/>
  <c r="Q1767" i="1"/>
  <c r="E1767" i="1"/>
  <c r="AL1766" i="1"/>
  <c r="AK1766" i="1"/>
  <c r="T1766" i="1"/>
  <c r="S1766" i="1"/>
  <c r="E1766" i="1"/>
  <c r="AL1765" i="1"/>
  <c r="AK1765" i="1"/>
  <c r="T1765" i="1"/>
  <c r="S1765" i="1"/>
  <c r="E1765" i="1"/>
  <c r="AL1764" i="1"/>
  <c r="AK1764" i="1"/>
  <c r="T1764" i="1"/>
  <c r="E1764" i="1"/>
  <c r="AL1763" i="1"/>
  <c r="AK1763" i="1"/>
  <c r="T1763" i="1"/>
  <c r="S1763" i="1"/>
  <c r="E1763" i="1"/>
  <c r="AL1762" i="1"/>
  <c r="AK1762" i="1"/>
  <c r="T1762" i="1"/>
  <c r="S1762" i="1"/>
  <c r="E1762" i="1"/>
  <c r="AL1761" i="1"/>
  <c r="AK1761" i="1"/>
  <c r="T1761" i="1"/>
  <c r="S1761" i="1"/>
  <c r="E1761" i="1"/>
  <c r="AL1760" i="1"/>
  <c r="AK1760" i="1"/>
  <c r="T1760" i="1"/>
  <c r="S1760" i="1"/>
  <c r="E1760" i="1"/>
  <c r="AD1759" i="1"/>
  <c r="E1759" i="1"/>
  <c r="AD1758" i="1"/>
  <c r="T1758" i="1"/>
  <c r="S1758" i="1"/>
  <c r="E1758" i="1"/>
  <c r="AD1757" i="1"/>
  <c r="T1757" i="1"/>
  <c r="S1757" i="1"/>
  <c r="R1757" i="1"/>
  <c r="E1757" i="1"/>
  <c r="AD1756" i="1"/>
  <c r="T1756" i="1"/>
  <c r="S1756" i="1"/>
  <c r="R1756" i="1"/>
  <c r="Q1756" i="1"/>
  <c r="E1756" i="1"/>
  <c r="AD1755" i="1"/>
  <c r="T1755" i="1"/>
  <c r="S1755" i="1"/>
  <c r="R1755" i="1"/>
  <c r="Q1755" i="1"/>
  <c r="E1755" i="1"/>
  <c r="AD1754" i="1"/>
  <c r="T1754" i="1"/>
  <c r="S1754" i="1"/>
  <c r="R1754" i="1"/>
  <c r="Q1754" i="1"/>
  <c r="E1754" i="1"/>
  <c r="AL1753" i="1"/>
  <c r="AK1753" i="1"/>
  <c r="AD1753" i="1"/>
  <c r="T1753" i="1"/>
  <c r="S1753" i="1"/>
  <c r="R1753" i="1"/>
  <c r="Q1753" i="1"/>
  <c r="E1753" i="1"/>
  <c r="AL1752" i="1"/>
  <c r="AK1752" i="1"/>
  <c r="AD1752" i="1"/>
  <c r="T1752" i="1"/>
  <c r="S1752" i="1"/>
  <c r="R1752" i="1"/>
  <c r="Q1752" i="1"/>
  <c r="E1752" i="1"/>
  <c r="AL1751" i="1"/>
  <c r="AK1751" i="1"/>
  <c r="AD1751" i="1"/>
  <c r="T1751" i="1"/>
  <c r="S1751" i="1"/>
  <c r="R1751" i="1"/>
  <c r="Q1751" i="1"/>
  <c r="E1751" i="1"/>
  <c r="AL1750" i="1"/>
  <c r="AK1750" i="1"/>
  <c r="AD1750" i="1"/>
  <c r="T1750" i="1"/>
  <c r="S1750" i="1"/>
  <c r="R1750" i="1"/>
  <c r="Q1750" i="1"/>
  <c r="E1750" i="1"/>
  <c r="AL1749" i="1"/>
  <c r="AK1749" i="1"/>
  <c r="AD1749" i="1"/>
  <c r="T1749" i="1"/>
  <c r="S1749" i="1"/>
  <c r="R1749" i="1"/>
  <c r="Q1749" i="1"/>
  <c r="E1749" i="1"/>
  <c r="AL1748" i="1"/>
  <c r="AK1748" i="1"/>
  <c r="AD1748" i="1"/>
  <c r="T1748" i="1"/>
  <c r="S1748" i="1"/>
  <c r="R1748" i="1"/>
  <c r="Q1748" i="1"/>
  <c r="E1748" i="1"/>
  <c r="AL1747" i="1"/>
  <c r="AK1747" i="1"/>
  <c r="AD1747" i="1"/>
  <c r="T1747" i="1"/>
  <c r="S1747" i="1"/>
  <c r="R1747" i="1"/>
  <c r="Q1747" i="1"/>
  <c r="E1747" i="1"/>
  <c r="AL1746" i="1"/>
  <c r="AK1746" i="1"/>
  <c r="AD1746" i="1"/>
  <c r="T1746" i="1"/>
  <c r="S1746" i="1"/>
  <c r="R1746" i="1"/>
  <c r="Q1746" i="1"/>
  <c r="E1746" i="1"/>
  <c r="AL1745" i="1"/>
  <c r="AK1745" i="1"/>
  <c r="AD1745" i="1"/>
  <c r="T1745" i="1"/>
  <c r="S1745" i="1"/>
  <c r="R1745" i="1"/>
  <c r="Q1745" i="1"/>
  <c r="E1745" i="1"/>
  <c r="AL1744" i="1"/>
  <c r="AK1744" i="1"/>
  <c r="AD1744" i="1"/>
  <c r="T1744" i="1"/>
  <c r="S1744" i="1"/>
  <c r="R1744" i="1"/>
  <c r="Q1744" i="1"/>
  <c r="E1744" i="1"/>
  <c r="AL1743" i="1"/>
  <c r="AK1743" i="1"/>
  <c r="AD1743" i="1"/>
  <c r="T1743" i="1"/>
  <c r="S1743" i="1"/>
  <c r="R1743" i="1"/>
  <c r="Q1743" i="1"/>
  <c r="E1743" i="1"/>
  <c r="AL1742" i="1"/>
  <c r="AK1742" i="1"/>
  <c r="AD1742" i="1"/>
  <c r="T1742" i="1"/>
  <c r="Y1753" i="1" s="1"/>
  <c r="S1742" i="1"/>
  <c r="R1742" i="1"/>
  <c r="Q1742" i="1"/>
  <c r="E1742" i="1"/>
  <c r="AL1741" i="1"/>
  <c r="AK1741" i="1"/>
  <c r="AD1741" i="1"/>
  <c r="T1741" i="1"/>
  <c r="S1741" i="1"/>
  <c r="R1741" i="1"/>
  <c r="Q1741" i="1"/>
  <c r="E1741" i="1"/>
  <c r="AL1740" i="1"/>
  <c r="AK1740" i="1"/>
  <c r="AD1740" i="1"/>
  <c r="T1740" i="1"/>
  <c r="S1740" i="1"/>
  <c r="R1740" i="1"/>
  <c r="Q1740" i="1"/>
  <c r="E1740" i="1"/>
  <c r="AL1739" i="1"/>
  <c r="AK1739" i="1"/>
  <c r="AD1739" i="1"/>
  <c r="T1739" i="1"/>
  <c r="S1739" i="1"/>
  <c r="R1739" i="1"/>
  <c r="Q1739" i="1"/>
  <c r="E1739" i="1"/>
  <c r="AL1738" i="1"/>
  <c r="AK1738" i="1"/>
  <c r="AD1738" i="1"/>
  <c r="T1738" i="1"/>
  <c r="S1738" i="1"/>
  <c r="R1738" i="1"/>
  <c r="Q1738" i="1"/>
  <c r="V1748" i="1" s="1"/>
  <c r="E1738" i="1"/>
  <c r="AL1737" i="1"/>
  <c r="AK1737" i="1"/>
  <c r="AD1737" i="1"/>
  <c r="T1737" i="1"/>
  <c r="Y1748" i="1" s="1"/>
  <c r="S1737" i="1"/>
  <c r="R1737" i="1"/>
  <c r="Q1737" i="1"/>
  <c r="E1737" i="1"/>
  <c r="AL1736" i="1"/>
  <c r="AK1736" i="1"/>
  <c r="AD1736" i="1"/>
  <c r="T1736" i="1"/>
  <c r="S1736" i="1"/>
  <c r="R1736" i="1"/>
  <c r="Q1736" i="1"/>
  <c r="E1736" i="1"/>
  <c r="AL1735" i="1"/>
  <c r="AK1735" i="1"/>
  <c r="AD1735" i="1"/>
  <c r="T1735" i="1"/>
  <c r="S1735" i="1"/>
  <c r="R1735" i="1"/>
  <c r="Q1735" i="1"/>
  <c r="E1735" i="1"/>
  <c r="AL1734" i="1"/>
  <c r="AK1734" i="1"/>
  <c r="AD1734" i="1"/>
  <c r="T1734" i="1"/>
  <c r="S1734" i="1"/>
  <c r="R1734" i="1"/>
  <c r="Q1734" i="1"/>
  <c r="E1734" i="1"/>
  <c r="AL1733" i="1"/>
  <c r="AK1733" i="1"/>
  <c r="AD1733" i="1"/>
  <c r="T1733" i="1"/>
  <c r="S1733" i="1"/>
  <c r="R1733" i="1"/>
  <c r="Q1733" i="1"/>
  <c r="E1733" i="1"/>
  <c r="AL1732" i="1"/>
  <c r="AK1732" i="1"/>
  <c r="AD1732" i="1"/>
  <c r="T1732" i="1"/>
  <c r="Y1743" i="1" s="1"/>
  <c r="S1732" i="1"/>
  <c r="R1732" i="1"/>
  <c r="Q1732" i="1"/>
  <c r="E1732" i="1"/>
  <c r="AL1731" i="1"/>
  <c r="AK1731" i="1"/>
  <c r="AD1731" i="1"/>
  <c r="T1731" i="1"/>
  <c r="S1731" i="1"/>
  <c r="R1731" i="1"/>
  <c r="Q1731" i="1"/>
  <c r="E1731" i="1"/>
  <c r="AL1730" i="1"/>
  <c r="AK1730" i="1"/>
  <c r="AD1730" i="1"/>
  <c r="T1730" i="1"/>
  <c r="S1730" i="1"/>
  <c r="R1730" i="1"/>
  <c r="Q1730" i="1"/>
  <c r="E1730" i="1"/>
  <c r="AL1729" i="1"/>
  <c r="AK1729" i="1"/>
  <c r="AD1729" i="1"/>
  <c r="T1729" i="1"/>
  <c r="S1729" i="1"/>
  <c r="R1729" i="1"/>
  <c r="Q1729" i="1"/>
  <c r="E1729" i="1"/>
  <c r="AL1728" i="1"/>
  <c r="AK1728" i="1"/>
  <c r="AD1728" i="1"/>
  <c r="T1728" i="1"/>
  <c r="S1728" i="1"/>
  <c r="R1728" i="1"/>
  <c r="Q1728" i="1"/>
  <c r="E1728" i="1"/>
  <c r="AL1727" i="1"/>
  <c r="AK1727" i="1"/>
  <c r="AD1727" i="1"/>
  <c r="T1727" i="1"/>
  <c r="Y1738" i="1" s="1"/>
  <c r="S1727" i="1"/>
  <c r="R1727" i="1"/>
  <c r="Q1727" i="1"/>
  <c r="E1727" i="1"/>
  <c r="AL1726" i="1"/>
  <c r="AK1726" i="1"/>
  <c r="AD1726" i="1"/>
  <c r="T1726" i="1"/>
  <c r="S1726" i="1"/>
  <c r="R1726" i="1"/>
  <c r="Q1726" i="1"/>
  <c r="E1726" i="1"/>
  <c r="AL1725" i="1"/>
  <c r="AK1725" i="1"/>
  <c r="AD1725" i="1"/>
  <c r="T1725" i="1"/>
  <c r="S1725" i="1"/>
  <c r="R1725" i="1"/>
  <c r="Q1725" i="1"/>
  <c r="E1725" i="1"/>
  <c r="AL1724" i="1"/>
  <c r="AK1724" i="1"/>
  <c r="AD1724" i="1"/>
  <c r="T1724" i="1"/>
  <c r="S1724" i="1"/>
  <c r="R1724" i="1"/>
  <c r="Q1724" i="1"/>
  <c r="E1724" i="1"/>
  <c r="AL1723" i="1"/>
  <c r="AK1723" i="1"/>
  <c r="AD1723" i="1"/>
  <c r="T1723" i="1"/>
  <c r="S1723" i="1"/>
  <c r="R1723" i="1"/>
  <c r="Q1723" i="1"/>
  <c r="E1723" i="1"/>
  <c r="AL1722" i="1"/>
  <c r="AK1722" i="1"/>
  <c r="AD1722" i="1"/>
  <c r="T1722" i="1"/>
  <c r="Y1733" i="1" s="1"/>
  <c r="S1722" i="1"/>
  <c r="R1722" i="1"/>
  <c r="Q1722" i="1"/>
  <c r="E1722" i="1"/>
  <c r="AL1721" i="1"/>
  <c r="AK1721" i="1"/>
  <c r="AD1721" i="1"/>
  <c r="T1721" i="1"/>
  <c r="S1721" i="1"/>
  <c r="R1721" i="1"/>
  <c r="Q1721" i="1"/>
  <c r="E1721" i="1"/>
  <c r="AL1720" i="1"/>
  <c r="AK1720" i="1"/>
  <c r="AD1720" i="1"/>
  <c r="T1720" i="1"/>
  <c r="S1720" i="1"/>
  <c r="R1720" i="1"/>
  <c r="Q1720" i="1"/>
  <c r="E1720" i="1"/>
  <c r="AL1719" i="1"/>
  <c r="AK1719" i="1"/>
  <c r="AD1719" i="1"/>
  <c r="T1719" i="1"/>
  <c r="S1719" i="1"/>
  <c r="R1719" i="1"/>
  <c r="Q1719" i="1"/>
  <c r="E1719" i="1"/>
  <c r="AL1718" i="1"/>
  <c r="AK1718" i="1"/>
  <c r="AD1718" i="1"/>
  <c r="T1718" i="1"/>
  <c r="S1718" i="1"/>
  <c r="R1718" i="1"/>
  <c r="Q1718" i="1"/>
  <c r="V1728" i="1" s="1"/>
  <c r="E1718" i="1"/>
  <c r="AL1717" i="1"/>
  <c r="AK1717" i="1"/>
  <c r="AD1717" i="1"/>
  <c r="T1717" i="1"/>
  <c r="Y1728" i="1" s="1"/>
  <c r="S1717" i="1"/>
  <c r="R1717" i="1"/>
  <c r="Q1717" i="1"/>
  <c r="E1717" i="1"/>
  <c r="AL1716" i="1"/>
  <c r="AK1716" i="1"/>
  <c r="AD1716" i="1"/>
  <c r="T1716" i="1"/>
  <c r="S1716" i="1"/>
  <c r="R1716" i="1"/>
  <c r="Q1716" i="1"/>
  <c r="E1716" i="1"/>
  <c r="AL1715" i="1"/>
  <c r="AK1715" i="1"/>
  <c r="AD1715" i="1"/>
  <c r="T1715" i="1"/>
  <c r="S1715" i="1"/>
  <c r="R1715" i="1"/>
  <c r="Q1715" i="1"/>
  <c r="E1715" i="1"/>
  <c r="AL1714" i="1"/>
  <c r="AK1714" i="1"/>
  <c r="AD1714" i="1"/>
  <c r="T1714" i="1"/>
  <c r="S1714" i="1"/>
  <c r="R1714" i="1"/>
  <c r="Q1714" i="1"/>
  <c r="E1714" i="1"/>
  <c r="AL1713" i="1"/>
  <c r="AK1713" i="1"/>
  <c r="AD1713" i="1"/>
  <c r="T1713" i="1"/>
  <c r="S1713" i="1"/>
  <c r="R1713" i="1"/>
  <c r="Q1713" i="1"/>
  <c r="E1713" i="1"/>
  <c r="AL1712" i="1"/>
  <c r="AK1712" i="1"/>
  <c r="AD1712" i="1"/>
  <c r="T1712" i="1"/>
  <c r="Y1723" i="1" s="1"/>
  <c r="S1712" i="1"/>
  <c r="R1712" i="1"/>
  <c r="Q1712" i="1"/>
  <c r="E1712" i="1"/>
  <c r="AL1711" i="1"/>
  <c r="AK1711" i="1"/>
  <c r="AD1711" i="1"/>
  <c r="T1711" i="1"/>
  <c r="S1711" i="1"/>
  <c r="R1711" i="1"/>
  <c r="Q1711" i="1"/>
  <c r="E1711" i="1"/>
  <c r="AL1710" i="1"/>
  <c r="AK1710" i="1"/>
  <c r="AD1710" i="1"/>
  <c r="T1710" i="1"/>
  <c r="S1710" i="1"/>
  <c r="R1710" i="1"/>
  <c r="Q1710" i="1"/>
  <c r="E1710" i="1"/>
  <c r="AL1709" i="1"/>
  <c r="AK1709" i="1"/>
  <c r="AD1709" i="1"/>
  <c r="T1709" i="1"/>
  <c r="S1709" i="1"/>
  <c r="R1709" i="1"/>
  <c r="Q1709" i="1"/>
  <c r="E1709" i="1"/>
  <c r="AL1708" i="1"/>
  <c r="AK1708" i="1"/>
  <c r="AD1708" i="1"/>
  <c r="T1708" i="1"/>
  <c r="S1708" i="1"/>
  <c r="R1708" i="1"/>
  <c r="Q1708" i="1"/>
  <c r="E1708" i="1"/>
  <c r="AL1707" i="1"/>
  <c r="AK1707" i="1"/>
  <c r="AD1707" i="1"/>
  <c r="T1707" i="1"/>
  <c r="S1707" i="1"/>
  <c r="R1707" i="1"/>
  <c r="Q1707" i="1"/>
  <c r="E1707" i="1"/>
  <c r="AL1706" i="1"/>
  <c r="AK1706" i="1"/>
  <c r="AD1706" i="1"/>
  <c r="T1706" i="1"/>
  <c r="S1706" i="1"/>
  <c r="R1706" i="1"/>
  <c r="Q1706" i="1"/>
  <c r="E1706" i="1"/>
  <c r="AL1705" i="1"/>
  <c r="AK1705" i="1"/>
  <c r="AD1705" i="1"/>
  <c r="T1705" i="1"/>
  <c r="S1705" i="1"/>
  <c r="R1705" i="1"/>
  <c r="Q1705" i="1"/>
  <c r="E1705" i="1"/>
  <c r="AL1704" i="1"/>
  <c r="AK1704" i="1"/>
  <c r="AD1704" i="1"/>
  <c r="T1704" i="1"/>
  <c r="S1704" i="1"/>
  <c r="R1704" i="1"/>
  <c r="Q1704" i="1"/>
  <c r="E1704" i="1"/>
  <c r="AL1703" i="1"/>
  <c r="AK1703" i="1"/>
  <c r="AD1703" i="1"/>
  <c r="T1703" i="1"/>
  <c r="S1703" i="1"/>
  <c r="X1713" i="1" s="1"/>
  <c r="R1703" i="1"/>
  <c r="Q1703" i="1"/>
  <c r="E1703" i="1"/>
  <c r="AL1702" i="1"/>
  <c r="AK1702" i="1"/>
  <c r="AD1702" i="1"/>
  <c r="T1702" i="1"/>
  <c r="S1702" i="1"/>
  <c r="R1702" i="1"/>
  <c r="Q1702" i="1"/>
  <c r="E1702" i="1"/>
  <c r="AL1701" i="1"/>
  <c r="AK1701" i="1"/>
  <c r="AD1701" i="1"/>
  <c r="T1701" i="1"/>
  <c r="S1701" i="1"/>
  <c r="R1701" i="1"/>
  <c r="Q1701" i="1"/>
  <c r="E1701" i="1"/>
  <c r="AL1700" i="1"/>
  <c r="AK1700" i="1"/>
  <c r="AD1700" i="1"/>
  <c r="T1700" i="1"/>
  <c r="S1700" i="1"/>
  <c r="R1700" i="1"/>
  <c r="Q1700" i="1"/>
  <c r="E1700" i="1"/>
  <c r="AL1699" i="1"/>
  <c r="AK1699" i="1"/>
  <c r="AD1699" i="1"/>
  <c r="T1699" i="1"/>
  <c r="S1699" i="1"/>
  <c r="R1699" i="1"/>
  <c r="Q1699" i="1"/>
  <c r="E1699" i="1"/>
  <c r="AL1698" i="1"/>
  <c r="AK1698" i="1"/>
  <c r="AD1698" i="1"/>
  <c r="T1698" i="1"/>
  <c r="S1698" i="1"/>
  <c r="R1698" i="1"/>
  <c r="Q1698" i="1"/>
  <c r="E1698" i="1"/>
  <c r="AL1697" i="1"/>
  <c r="AK1697" i="1"/>
  <c r="AD1697" i="1"/>
  <c r="T1697" i="1"/>
  <c r="S1697" i="1"/>
  <c r="R1697" i="1"/>
  <c r="Q1697" i="1"/>
  <c r="E1697" i="1"/>
  <c r="AL1696" i="1"/>
  <c r="AK1696" i="1"/>
  <c r="AD1696" i="1"/>
  <c r="T1696" i="1"/>
  <c r="S1696" i="1"/>
  <c r="R1696" i="1"/>
  <c r="Q1696" i="1"/>
  <c r="E1696" i="1"/>
  <c r="AL1695" i="1"/>
  <c r="AK1695" i="1"/>
  <c r="AD1695" i="1"/>
  <c r="T1695" i="1"/>
  <c r="S1695" i="1"/>
  <c r="R1695" i="1"/>
  <c r="Q1695" i="1"/>
  <c r="E1695" i="1"/>
  <c r="AL1694" i="1"/>
  <c r="AK1694" i="1"/>
  <c r="AD1694" i="1"/>
  <c r="T1694" i="1"/>
  <c r="S1694" i="1"/>
  <c r="R1694" i="1"/>
  <c r="W1705" i="1" s="1"/>
  <c r="Q1694" i="1"/>
  <c r="E1694" i="1"/>
  <c r="AL1693" i="1"/>
  <c r="AK1693" i="1"/>
  <c r="AD1693" i="1"/>
  <c r="T1693" i="1"/>
  <c r="S1693" i="1"/>
  <c r="R1693" i="1"/>
  <c r="Q1693" i="1"/>
  <c r="E1693" i="1"/>
  <c r="AL1692" i="1"/>
  <c r="AK1692" i="1"/>
  <c r="AD1692" i="1"/>
  <c r="T1692" i="1"/>
  <c r="S1692" i="1"/>
  <c r="R1692" i="1"/>
  <c r="Q1692" i="1"/>
  <c r="E1692" i="1"/>
  <c r="AL1691" i="1"/>
  <c r="AK1691" i="1"/>
  <c r="AD1691" i="1"/>
  <c r="T1691" i="1"/>
  <c r="S1691" i="1"/>
  <c r="R1691" i="1"/>
  <c r="Q1691" i="1"/>
  <c r="E1691" i="1"/>
  <c r="AL1690" i="1"/>
  <c r="AK1690" i="1"/>
  <c r="AD1690" i="1"/>
  <c r="T1690" i="1"/>
  <c r="S1690" i="1"/>
  <c r="R1690" i="1"/>
  <c r="Q1690" i="1"/>
  <c r="E1690" i="1"/>
  <c r="AL1689" i="1"/>
  <c r="AK1689" i="1"/>
  <c r="AD1689" i="1"/>
  <c r="T1689" i="1"/>
  <c r="S1689" i="1"/>
  <c r="R1689" i="1"/>
  <c r="Q1689" i="1"/>
  <c r="E1689" i="1"/>
  <c r="AL1688" i="1"/>
  <c r="AK1688" i="1"/>
  <c r="AD1688" i="1"/>
  <c r="T1688" i="1"/>
  <c r="S1688" i="1"/>
  <c r="R1688" i="1"/>
  <c r="Q1688" i="1"/>
  <c r="E1688" i="1"/>
  <c r="AL1687" i="1"/>
  <c r="AK1687" i="1"/>
  <c r="AD1687" i="1"/>
  <c r="T1687" i="1"/>
  <c r="S1687" i="1"/>
  <c r="R1687" i="1"/>
  <c r="Q1687" i="1"/>
  <c r="E1687" i="1"/>
  <c r="AL1686" i="1"/>
  <c r="AK1686" i="1"/>
  <c r="AD1686" i="1"/>
  <c r="T1686" i="1"/>
  <c r="S1686" i="1"/>
  <c r="R1686" i="1"/>
  <c r="Q1686" i="1"/>
  <c r="E1686" i="1"/>
  <c r="AL1685" i="1"/>
  <c r="AK1685" i="1"/>
  <c r="AD1685" i="1"/>
  <c r="T1685" i="1"/>
  <c r="S1685" i="1"/>
  <c r="R1685" i="1"/>
  <c r="Q1685" i="1"/>
  <c r="E1685" i="1"/>
  <c r="AL1684" i="1"/>
  <c r="AK1684" i="1"/>
  <c r="AD1684" i="1"/>
  <c r="T1684" i="1"/>
  <c r="S1684" i="1"/>
  <c r="R1684" i="1"/>
  <c r="Q1684" i="1"/>
  <c r="E1684" i="1"/>
  <c r="AL1683" i="1"/>
  <c r="AK1683" i="1"/>
  <c r="AD1683" i="1"/>
  <c r="T1683" i="1"/>
  <c r="S1683" i="1"/>
  <c r="R1683" i="1"/>
  <c r="Q1683" i="1"/>
  <c r="E1683" i="1"/>
  <c r="AL1682" i="1"/>
  <c r="AK1682" i="1"/>
  <c r="AD1682" i="1"/>
  <c r="T1682" i="1"/>
  <c r="S1682" i="1"/>
  <c r="R1682" i="1"/>
  <c r="Q1682" i="1"/>
  <c r="E1682" i="1"/>
  <c r="AL1681" i="1"/>
  <c r="AK1681" i="1"/>
  <c r="AD1681" i="1"/>
  <c r="T1681" i="1"/>
  <c r="S1681" i="1"/>
  <c r="R1681" i="1"/>
  <c r="Q1681" i="1"/>
  <c r="E1681" i="1"/>
  <c r="AL1680" i="1"/>
  <c r="AK1680" i="1"/>
  <c r="AD1680" i="1"/>
  <c r="T1680" i="1"/>
  <c r="S1680" i="1"/>
  <c r="R1680" i="1"/>
  <c r="Q1680" i="1"/>
  <c r="E1680" i="1"/>
  <c r="AL1679" i="1"/>
  <c r="AK1679" i="1"/>
  <c r="AD1679" i="1"/>
  <c r="T1679" i="1"/>
  <c r="S1679" i="1"/>
  <c r="R1679" i="1"/>
  <c r="Q1679" i="1"/>
  <c r="E1679" i="1"/>
  <c r="AL1678" i="1"/>
  <c r="AK1678" i="1"/>
  <c r="AD1678" i="1"/>
  <c r="T1678" i="1"/>
  <c r="S1678" i="1"/>
  <c r="X1689" i="1" s="1"/>
  <c r="R1678" i="1"/>
  <c r="Q1678" i="1"/>
  <c r="E1678" i="1"/>
  <c r="AL1677" i="1"/>
  <c r="AK1677" i="1"/>
  <c r="AD1677" i="1"/>
  <c r="T1677" i="1"/>
  <c r="S1677" i="1"/>
  <c r="R1677" i="1"/>
  <c r="Q1677" i="1"/>
  <c r="E1677" i="1"/>
  <c r="AL1676" i="1"/>
  <c r="AK1676" i="1"/>
  <c r="AD1676" i="1"/>
  <c r="T1676" i="1"/>
  <c r="S1676" i="1"/>
  <c r="R1676" i="1"/>
  <c r="Q1676" i="1"/>
  <c r="E1676" i="1"/>
  <c r="AL1675" i="1"/>
  <c r="AK1675" i="1"/>
  <c r="AD1675" i="1"/>
  <c r="T1675" i="1"/>
  <c r="S1675" i="1"/>
  <c r="R1675" i="1"/>
  <c r="Q1675" i="1"/>
  <c r="E1675" i="1"/>
  <c r="AL1674" i="1"/>
  <c r="AK1674" i="1"/>
  <c r="AD1674" i="1"/>
  <c r="T1674" i="1"/>
  <c r="S1674" i="1"/>
  <c r="R1674" i="1"/>
  <c r="Q1674" i="1"/>
  <c r="E1674" i="1"/>
  <c r="AL1673" i="1"/>
  <c r="AK1673" i="1"/>
  <c r="AD1673" i="1"/>
  <c r="T1673" i="1"/>
  <c r="S1673" i="1"/>
  <c r="R1673" i="1"/>
  <c r="Q1673" i="1"/>
  <c r="E1673" i="1"/>
  <c r="AL1672" i="1"/>
  <c r="AK1672" i="1"/>
  <c r="AD1672" i="1"/>
  <c r="T1672" i="1"/>
  <c r="S1672" i="1"/>
  <c r="X1683" i="1" s="1"/>
  <c r="R1672" i="1"/>
  <c r="Q1672" i="1"/>
  <c r="E1672" i="1"/>
  <c r="AL1671" i="1"/>
  <c r="AK1671" i="1"/>
  <c r="AD1671" i="1"/>
  <c r="T1671" i="1"/>
  <c r="S1671" i="1"/>
  <c r="R1671" i="1"/>
  <c r="Q1671" i="1"/>
  <c r="E1671" i="1"/>
  <c r="AL1670" i="1"/>
  <c r="AK1670" i="1"/>
  <c r="AD1670" i="1"/>
  <c r="T1670" i="1"/>
  <c r="S1670" i="1"/>
  <c r="R1670" i="1"/>
  <c r="Q1670" i="1"/>
  <c r="E1670" i="1"/>
  <c r="AL1669" i="1"/>
  <c r="AK1669" i="1"/>
  <c r="AD1669" i="1"/>
  <c r="T1669" i="1"/>
  <c r="S1669" i="1"/>
  <c r="R1669" i="1"/>
  <c r="Q1669" i="1"/>
  <c r="E1669" i="1"/>
  <c r="AL1668" i="1"/>
  <c r="AK1668" i="1"/>
  <c r="AD1668" i="1"/>
  <c r="T1668" i="1"/>
  <c r="S1668" i="1"/>
  <c r="R1668" i="1"/>
  <c r="Q1668" i="1"/>
  <c r="E1668" i="1"/>
  <c r="AL1667" i="1"/>
  <c r="AK1667" i="1"/>
  <c r="AD1667" i="1"/>
  <c r="T1667" i="1"/>
  <c r="S1667" i="1"/>
  <c r="R1667" i="1"/>
  <c r="Q1667" i="1"/>
  <c r="E1667" i="1"/>
  <c r="AL1666" i="1"/>
  <c r="AK1666" i="1"/>
  <c r="AD1666" i="1"/>
  <c r="T1666" i="1"/>
  <c r="S1666" i="1"/>
  <c r="R1666" i="1"/>
  <c r="Q1666" i="1"/>
  <c r="E1666" i="1"/>
  <c r="AL1665" i="1"/>
  <c r="AK1665" i="1"/>
  <c r="AD1665" i="1"/>
  <c r="T1665" i="1"/>
  <c r="S1665" i="1"/>
  <c r="R1665" i="1"/>
  <c r="Q1665" i="1"/>
  <c r="E1665" i="1"/>
  <c r="AL1664" i="1"/>
  <c r="AK1664" i="1"/>
  <c r="AD1664" i="1"/>
  <c r="T1664" i="1"/>
  <c r="S1664" i="1"/>
  <c r="R1664" i="1"/>
  <c r="Q1664" i="1"/>
  <c r="E1664" i="1"/>
  <c r="AL1663" i="1"/>
  <c r="AK1663" i="1"/>
  <c r="AD1663" i="1"/>
  <c r="T1663" i="1"/>
  <c r="S1663" i="1"/>
  <c r="R1663" i="1"/>
  <c r="Q1663" i="1"/>
  <c r="E1663" i="1"/>
  <c r="AL1662" i="1"/>
  <c r="AK1662" i="1"/>
  <c r="AD1662" i="1"/>
  <c r="T1662" i="1"/>
  <c r="S1662" i="1"/>
  <c r="X1671" i="1" s="1"/>
  <c r="R1662" i="1"/>
  <c r="Q1662" i="1"/>
  <c r="E1662" i="1"/>
  <c r="AL1661" i="1"/>
  <c r="AK1661" i="1"/>
  <c r="AD1661" i="1"/>
  <c r="T1661" i="1"/>
  <c r="S1661" i="1"/>
  <c r="R1661" i="1"/>
  <c r="Q1661" i="1"/>
  <c r="E1661" i="1"/>
  <c r="AL1660" i="1"/>
  <c r="AK1660" i="1"/>
  <c r="AD1660" i="1"/>
  <c r="T1660" i="1"/>
  <c r="S1660" i="1"/>
  <c r="R1660" i="1"/>
  <c r="Q1660" i="1"/>
  <c r="E1660" i="1"/>
  <c r="AL1659" i="1"/>
  <c r="AK1659" i="1"/>
  <c r="AD1659" i="1"/>
  <c r="T1659" i="1"/>
  <c r="S1659" i="1"/>
  <c r="R1659" i="1"/>
  <c r="Q1659" i="1"/>
  <c r="V1670" i="1" s="1"/>
  <c r="E1659" i="1"/>
  <c r="AL1658" i="1"/>
  <c r="AK1658" i="1"/>
  <c r="AD1658" i="1"/>
  <c r="T1658" i="1"/>
  <c r="S1658" i="1"/>
  <c r="R1658" i="1"/>
  <c r="Q1658" i="1"/>
  <c r="E1658" i="1"/>
  <c r="AL1657" i="1"/>
  <c r="AK1657" i="1"/>
  <c r="AD1657" i="1"/>
  <c r="T1657" i="1"/>
  <c r="S1657" i="1"/>
  <c r="X1667" i="1" s="1"/>
  <c r="R1657" i="1"/>
  <c r="Q1657" i="1"/>
  <c r="E1657" i="1"/>
  <c r="AL1656" i="1"/>
  <c r="AK1656" i="1"/>
  <c r="AD1656" i="1"/>
  <c r="T1656" i="1"/>
  <c r="S1656" i="1"/>
  <c r="R1656" i="1"/>
  <c r="Q1656" i="1"/>
  <c r="E1656" i="1"/>
  <c r="AL1655" i="1"/>
  <c r="AK1655" i="1"/>
  <c r="AD1655" i="1"/>
  <c r="T1655" i="1"/>
  <c r="S1655" i="1"/>
  <c r="R1655" i="1"/>
  <c r="Q1655" i="1"/>
  <c r="V1666" i="1" s="1"/>
  <c r="E1655" i="1"/>
  <c r="AL1654" i="1"/>
  <c r="AK1654" i="1"/>
  <c r="AD1654" i="1"/>
  <c r="T1654" i="1"/>
  <c r="S1654" i="1"/>
  <c r="R1654" i="1"/>
  <c r="Q1654" i="1"/>
  <c r="E1654" i="1"/>
  <c r="AL1653" i="1"/>
  <c r="AK1653" i="1"/>
  <c r="AD1653" i="1"/>
  <c r="T1653" i="1"/>
  <c r="S1653" i="1"/>
  <c r="R1653" i="1"/>
  <c r="Q1653" i="1"/>
  <c r="E1653" i="1"/>
  <c r="AL1652" i="1"/>
  <c r="AK1652" i="1"/>
  <c r="AD1652" i="1"/>
  <c r="T1652" i="1"/>
  <c r="S1652" i="1"/>
  <c r="R1652" i="1"/>
  <c r="Q1652" i="1"/>
  <c r="E1652" i="1"/>
  <c r="AL1651" i="1"/>
  <c r="AK1651" i="1"/>
  <c r="AD1651" i="1"/>
  <c r="T1651" i="1"/>
  <c r="S1651" i="1"/>
  <c r="R1651" i="1"/>
  <c r="Q1651" i="1"/>
  <c r="E1651" i="1"/>
  <c r="AL1650" i="1"/>
  <c r="AK1650" i="1"/>
  <c r="AD1650" i="1"/>
  <c r="T1650" i="1"/>
  <c r="S1650" i="1"/>
  <c r="R1650" i="1"/>
  <c r="Q1650" i="1"/>
  <c r="E1650" i="1"/>
  <c r="AL1649" i="1"/>
  <c r="AK1649" i="1"/>
  <c r="AD1649" i="1"/>
  <c r="T1649" i="1"/>
  <c r="S1649" i="1"/>
  <c r="R1649" i="1"/>
  <c r="Q1649" i="1"/>
  <c r="E1649" i="1"/>
  <c r="AL1648" i="1"/>
  <c r="AK1648" i="1"/>
  <c r="AD1648" i="1"/>
  <c r="T1648" i="1"/>
  <c r="S1648" i="1"/>
  <c r="R1648" i="1"/>
  <c r="Q1648" i="1"/>
  <c r="E1648" i="1"/>
  <c r="AL1647" i="1"/>
  <c r="AK1647" i="1"/>
  <c r="AD1647" i="1"/>
  <c r="T1647" i="1"/>
  <c r="S1647" i="1"/>
  <c r="R1647" i="1"/>
  <c r="Q1647" i="1"/>
  <c r="E1647" i="1"/>
  <c r="AL1646" i="1"/>
  <c r="AK1646" i="1"/>
  <c r="AD1646" i="1"/>
  <c r="T1646" i="1"/>
  <c r="S1646" i="1"/>
  <c r="R1646" i="1"/>
  <c r="Q1646" i="1"/>
  <c r="E1646" i="1"/>
  <c r="AL1645" i="1"/>
  <c r="AK1645" i="1"/>
  <c r="AD1645" i="1"/>
  <c r="T1645" i="1"/>
  <c r="S1645" i="1"/>
  <c r="R1645" i="1"/>
  <c r="Q1645" i="1"/>
  <c r="E1645" i="1"/>
  <c r="AL1644" i="1"/>
  <c r="AK1644" i="1"/>
  <c r="AD1644" i="1"/>
  <c r="T1644" i="1"/>
  <c r="S1644" i="1"/>
  <c r="R1644" i="1"/>
  <c r="Q1644" i="1"/>
  <c r="E1644" i="1"/>
  <c r="AL1643" i="1"/>
  <c r="AK1643" i="1"/>
  <c r="AD1643" i="1"/>
  <c r="T1643" i="1"/>
  <c r="S1643" i="1"/>
  <c r="R1643" i="1"/>
  <c r="Q1643" i="1"/>
  <c r="E1643" i="1"/>
  <c r="AL1642" i="1"/>
  <c r="AK1642" i="1"/>
  <c r="AD1642" i="1"/>
  <c r="T1642" i="1"/>
  <c r="S1642" i="1"/>
  <c r="R1642" i="1"/>
  <c r="Q1642" i="1"/>
  <c r="E1642" i="1"/>
  <c r="AL1641" i="1"/>
  <c r="AK1641" i="1"/>
  <c r="AD1641" i="1"/>
  <c r="T1641" i="1"/>
  <c r="S1641" i="1"/>
  <c r="R1641" i="1"/>
  <c r="Q1641" i="1"/>
  <c r="E1641" i="1"/>
  <c r="AL1640" i="1"/>
  <c r="AK1640" i="1"/>
  <c r="AD1640" i="1"/>
  <c r="T1640" i="1"/>
  <c r="S1640" i="1"/>
  <c r="R1640" i="1"/>
  <c r="Q1640" i="1"/>
  <c r="E1640" i="1"/>
  <c r="AL1639" i="1"/>
  <c r="AK1639" i="1"/>
  <c r="AD1639" i="1"/>
  <c r="T1639" i="1"/>
  <c r="S1639" i="1"/>
  <c r="R1639" i="1"/>
  <c r="Q1639" i="1"/>
  <c r="E1639" i="1"/>
  <c r="AL1638" i="1"/>
  <c r="AK1638" i="1"/>
  <c r="AD1638" i="1"/>
  <c r="T1638" i="1"/>
  <c r="S1638" i="1"/>
  <c r="R1638" i="1"/>
  <c r="Q1638" i="1"/>
  <c r="E1638" i="1"/>
  <c r="AL1637" i="1"/>
  <c r="AK1637" i="1"/>
  <c r="AD1637" i="1"/>
  <c r="T1637" i="1"/>
  <c r="S1637" i="1"/>
  <c r="R1637" i="1"/>
  <c r="Q1637" i="1"/>
  <c r="E1637" i="1"/>
  <c r="AL1636" i="1"/>
  <c r="AK1636" i="1"/>
  <c r="AD1636" i="1"/>
  <c r="T1636" i="1"/>
  <c r="S1636" i="1"/>
  <c r="R1636" i="1"/>
  <c r="Q1636" i="1"/>
  <c r="E1636" i="1"/>
  <c r="AL1635" i="1"/>
  <c r="AK1635" i="1"/>
  <c r="AD1635" i="1"/>
  <c r="T1635" i="1"/>
  <c r="S1635" i="1"/>
  <c r="R1635" i="1"/>
  <c r="Q1635" i="1"/>
  <c r="E1635" i="1"/>
  <c r="AL1634" i="1"/>
  <c r="AK1634" i="1"/>
  <c r="AD1634" i="1"/>
  <c r="T1634" i="1"/>
  <c r="S1634" i="1"/>
  <c r="R1634" i="1"/>
  <c r="Q1634" i="1"/>
  <c r="E1634" i="1"/>
  <c r="AL1633" i="1"/>
  <c r="AK1633" i="1"/>
  <c r="AD1633" i="1"/>
  <c r="T1633" i="1"/>
  <c r="S1633" i="1"/>
  <c r="R1633" i="1"/>
  <c r="Q1633" i="1"/>
  <c r="E1633" i="1"/>
  <c r="AL1632" i="1"/>
  <c r="AK1632" i="1"/>
  <c r="AD1632" i="1"/>
  <c r="T1632" i="1"/>
  <c r="S1632" i="1"/>
  <c r="R1632" i="1"/>
  <c r="Q1632" i="1"/>
  <c r="E1632" i="1"/>
  <c r="AL1631" i="1"/>
  <c r="AK1631" i="1"/>
  <c r="AD1631" i="1"/>
  <c r="T1631" i="1"/>
  <c r="S1631" i="1"/>
  <c r="R1631" i="1"/>
  <c r="Q1631" i="1"/>
  <c r="E1631" i="1"/>
  <c r="AL1630" i="1"/>
  <c r="AK1630" i="1"/>
  <c r="AD1630" i="1"/>
  <c r="T1630" i="1"/>
  <c r="S1630" i="1"/>
  <c r="R1630" i="1"/>
  <c r="Q1630" i="1"/>
  <c r="E1630" i="1"/>
  <c r="AL1629" i="1"/>
  <c r="AK1629" i="1"/>
  <c r="AD1629" i="1"/>
  <c r="T1629" i="1"/>
  <c r="S1629" i="1"/>
  <c r="R1629" i="1"/>
  <c r="Q1629" i="1"/>
  <c r="E1629" i="1"/>
  <c r="AL1628" i="1"/>
  <c r="AK1628" i="1"/>
  <c r="AD1628" i="1"/>
  <c r="T1628" i="1"/>
  <c r="S1628" i="1"/>
  <c r="R1628" i="1"/>
  <c r="Q1628" i="1"/>
  <c r="E1628" i="1"/>
  <c r="AL1627" i="1"/>
  <c r="AK1627" i="1"/>
  <c r="AD1627" i="1"/>
  <c r="T1627" i="1"/>
  <c r="S1627" i="1"/>
  <c r="R1627" i="1"/>
  <c r="Q1627" i="1"/>
  <c r="E1627" i="1"/>
  <c r="AL1626" i="1"/>
  <c r="AK1626" i="1"/>
  <c r="AD1626" i="1"/>
  <c r="T1626" i="1"/>
  <c r="S1626" i="1"/>
  <c r="R1626" i="1"/>
  <c r="Q1626" i="1"/>
  <c r="E1626" i="1"/>
  <c r="AL1625" i="1"/>
  <c r="AK1625" i="1"/>
  <c r="AD1625" i="1"/>
  <c r="T1625" i="1"/>
  <c r="S1625" i="1"/>
  <c r="R1625" i="1"/>
  <c r="Q1625" i="1"/>
  <c r="E1625" i="1"/>
  <c r="AL1624" i="1"/>
  <c r="AK1624" i="1"/>
  <c r="AD1624" i="1"/>
  <c r="T1624" i="1"/>
  <c r="S1624" i="1"/>
  <c r="R1624" i="1"/>
  <c r="Q1624" i="1"/>
  <c r="E1624" i="1"/>
  <c r="AL1623" i="1"/>
  <c r="AK1623" i="1"/>
  <c r="AD1623" i="1"/>
  <c r="T1623" i="1"/>
  <c r="S1623" i="1"/>
  <c r="R1623" i="1"/>
  <c r="Q1623" i="1"/>
  <c r="E1623" i="1"/>
  <c r="AL1622" i="1"/>
  <c r="AK1622" i="1"/>
  <c r="AD1622" i="1"/>
  <c r="T1622" i="1"/>
  <c r="S1622" i="1"/>
  <c r="R1622" i="1"/>
  <c r="Q1622" i="1"/>
  <c r="E1622" i="1"/>
  <c r="AL1621" i="1"/>
  <c r="AK1621" i="1"/>
  <c r="AD1621" i="1"/>
  <c r="T1621" i="1"/>
  <c r="S1621" i="1"/>
  <c r="R1621" i="1"/>
  <c r="Q1621" i="1"/>
  <c r="E1621" i="1"/>
  <c r="AL1620" i="1"/>
  <c r="AK1620" i="1"/>
  <c r="AD1620" i="1"/>
  <c r="T1620" i="1"/>
  <c r="S1620" i="1"/>
  <c r="R1620" i="1"/>
  <c r="Q1620" i="1"/>
  <c r="U1620" i="1" s="1"/>
  <c r="E1620" i="1"/>
  <c r="AL1619" i="1"/>
  <c r="AK1619" i="1"/>
  <c r="AD1619" i="1"/>
  <c r="T1619" i="1"/>
  <c r="S1619" i="1"/>
  <c r="R1619" i="1"/>
  <c r="Q1619" i="1"/>
  <c r="E1619" i="1"/>
  <c r="AL1618" i="1"/>
  <c r="AK1618" i="1"/>
  <c r="AD1618" i="1"/>
  <c r="T1618" i="1"/>
  <c r="S1618" i="1"/>
  <c r="R1618" i="1"/>
  <c r="Q1618" i="1"/>
  <c r="E1618" i="1"/>
  <c r="AL1617" i="1"/>
  <c r="AK1617" i="1"/>
  <c r="AD1617" i="1"/>
  <c r="T1617" i="1"/>
  <c r="S1617" i="1"/>
  <c r="R1617" i="1"/>
  <c r="Q1617" i="1"/>
  <c r="E1617" i="1"/>
  <c r="AL1616" i="1"/>
  <c r="AK1616" i="1"/>
  <c r="AD1616" i="1"/>
  <c r="T1616" i="1"/>
  <c r="S1616" i="1"/>
  <c r="R1616" i="1"/>
  <c r="Q1616" i="1"/>
  <c r="E1616" i="1"/>
  <c r="AL1615" i="1"/>
  <c r="AK1615" i="1"/>
  <c r="AD1615" i="1"/>
  <c r="T1615" i="1"/>
  <c r="S1615" i="1"/>
  <c r="R1615" i="1"/>
  <c r="Q1615" i="1"/>
  <c r="E1615" i="1"/>
  <c r="AL1614" i="1"/>
  <c r="AK1614" i="1"/>
  <c r="AD1614" i="1"/>
  <c r="T1614" i="1"/>
  <c r="S1614" i="1"/>
  <c r="R1614" i="1"/>
  <c r="Q1614" i="1"/>
  <c r="E1614" i="1"/>
  <c r="AL1613" i="1"/>
  <c r="AK1613" i="1"/>
  <c r="AD1613" i="1"/>
  <c r="T1613" i="1"/>
  <c r="S1613" i="1"/>
  <c r="R1613" i="1"/>
  <c r="Q1613" i="1"/>
  <c r="E1613" i="1"/>
  <c r="AL1612" i="1"/>
  <c r="AK1612" i="1"/>
  <c r="AD1612" i="1"/>
  <c r="T1612" i="1"/>
  <c r="S1612" i="1"/>
  <c r="R1612" i="1"/>
  <c r="Q1612" i="1"/>
  <c r="E1612" i="1"/>
  <c r="AL1611" i="1"/>
  <c r="AK1611" i="1"/>
  <c r="AD1611" i="1"/>
  <c r="T1611" i="1"/>
  <c r="S1611" i="1"/>
  <c r="R1611" i="1"/>
  <c r="Q1611" i="1"/>
  <c r="E1611" i="1"/>
  <c r="AL1610" i="1"/>
  <c r="AK1610" i="1"/>
  <c r="AD1610" i="1"/>
  <c r="T1610" i="1"/>
  <c r="S1610" i="1"/>
  <c r="R1610" i="1"/>
  <c r="Q1610" i="1"/>
  <c r="E1610" i="1"/>
  <c r="AL1609" i="1"/>
  <c r="AK1609" i="1"/>
  <c r="AD1609" i="1"/>
  <c r="T1609" i="1"/>
  <c r="S1609" i="1"/>
  <c r="R1609" i="1"/>
  <c r="Q1609" i="1"/>
  <c r="E1609" i="1"/>
  <c r="AL1608" i="1"/>
  <c r="AK1608" i="1"/>
  <c r="AD1608" i="1"/>
  <c r="T1608" i="1"/>
  <c r="S1608" i="1"/>
  <c r="R1608" i="1"/>
  <c r="Q1608" i="1"/>
  <c r="E1608" i="1"/>
  <c r="AL1607" i="1"/>
  <c r="AK1607" i="1"/>
  <c r="AD1607" i="1"/>
  <c r="T1607" i="1"/>
  <c r="S1607" i="1"/>
  <c r="R1607" i="1"/>
  <c r="Q1607" i="1"/>
  <c r="E1607" i="1"/>
  <c r="AL1606" i="1"/>
  <c r="AK1606" i="1"/>
  <c r="AD1606" i="1"/>
  <c r="T1606" i="1"/>
  <c r="S1606" i="1"/>
  <c r="R1606" i="1"/>
  <c r="Q1606" i="1"/>
  <c r="E1606" i="1"/>
  <c r="AL1605" i="1"/>
  <c r="AK1605" i="1"/>
  <c r="AD1605" i="1"/>
  <c r="T1605" i="1"/>
  <c r="S1605" i="1"/>
  <c r="R1605" i="1"/>
  <c r="Q1605" i="1"/>
  <c r="E1605" i="1"/>
  <c r="AL1604" i="1"/>
  <c r="AK1604" i="1"/>
  <c r="AD1604" i="1"/>
  <c r="T1604" i="1"/>
  <c r="S1604" i="1"/>
  <c r="R1604" i="1"/>
  <c r="Q1604" i="1"/>
  <c r="U1604" i="1" s="1"/>
  <c r="E1604" i="1"/>
  <c r="AL1603" i="1"/>
  <c r="AK1603" i="1"/>
  <c r="AD1603" i="1"/>
  <c r="T1603" i="1"/>
  <c r="S1603" i="1"/>
  <c r="R1603" i="1"/>
  <c r="Q1603" i="1"/>
  <c r="E1603" i="1"/>
  <c r="AL1602" i="1"/>
  <c r="AK1602" i="1"/>
  <c r="AD1602" i="1"/>
  <c r="T1602" i="1"/>
  <c r="S1602" i="1"/>
  <c r="R1602" i="1"/>
  <c r="Q1602" i="1"/>
  <c r="E1602" i="1"/>
  <c r="AL1601" i="1"/>
  <c r="AK1601" i="1"/>
  <c r="AD1601" i="1"/>
  <c r="T1601" i="1"/>
  <c r="S1601" i="1"/>
  <c r="R1601" i="1"/>
  <c r="Q1601" i="1"/>
  <c r="E1601" i="1"/>
  <c r="AL1600" i="1"/>
  <c r="AK1600" i="1"/>
  <c r="AD1600" i="1"/>
  <c r="T1600" i="1"/>
  <c r="S1600" i="1"/>
  <c r="R1600" i="1"/>
  <c r="Q1600" i="1"/>
  <c r="E1600" i="1"/>
  <c r="AL1599" i="1"/>
  <c r="AK1599" i="1"/>
  <c r="AD1599" i="1"/>
  <c r="T1599" i="1"/>
  <c r="S1599" i="1"/>
  <c r="R1599" i="1"/>
  <c r="Q1599" i="1"/>
  <c r="E1599" i="1"/>
  <c r="AL1598" i="1"/>
  <c r="AK1598" i="1"/>
  <c r="AD1598" i="1"/>
  <c r="T1598" i="1"/>
  <c r="S1598" i="1"/>
  <c r="R1598" i="1"/>
  <c r="Q1598" i="1"/>
  <c r="E1598" i="1"/>
  <c r="AL1597" i="1"/>
  <c r="AK1597" i="1"/>
  <c r="AD1597" i="1"/>
  <c r="T1597" i="1"/>
  <c r="S1597" i="1"/>
  <c r="R1597" i="1"/>
  <c r="Q1597" i="1"/>
  <c r="E1597" i="1"/>
  <c r="AL1596" i="1"/>
  <c r="AK1596" i="1"/>
  <c r="AD1596" i="1"/>
  <c r="T1596" i="1"/>
  <c r="S1596" i="1"/>
  <c r="R1596" i="1"/>
  <c r="Q1596" i="1"/>
  <c r="E1596" i="1"/>
  <c r="AL1595" i="1"/>
  <c r="AK1595" i="1"/>
  <c r="AD1595" i="1"/>
  <c r="T1595" i="1"/>
  <c r="S1595" i="1"/>
  <c r="R1595" i="1"/>
  <c r="Q1595" i="1"/>
  <c r="U1595" i="1" s="1"/>
  <c r="E1595" i="1"/>
  <c r="AL1594" i="1"/>
  <c r="AK1594" i="1"/>
  <c r="AD1594" i="1"/>
  <c r="T1594" i="1"/>
  <c r="S1594" i="1"/>
  <c r="R1594" i="1"/>
  <c r="Q1594" i="1"/>
  <c r="E1594" i="1"/>
  <c r="AL1593" i="1"/>
  <c r="AK1593" i="1"/>
  <c r="AD1593" i="1"/>
  <c r="T1593" i="1"/>
  <c r="S1593" i="1"/>
  <c r="R1593" i="1"/>
  <c r="W1604" i="1" s="1"/>
  <c r="Q1593" i="1"/>
  <c r="E1593" i="1"/>
  <c r="AL1592" i="1"/>
  <c r="AK1592" i="1"/>
  <c r="AD1592" i="1"/>
  <c r="T1592" i="1"/>
  <c r="S1592" i="1"/>
  <c r="R1592" i="1"/>
  <c r="Q1592" i="1"/>
  <c r="E1592" i="1"/>
  <c r="AL1591" i="1"/>
  <c r="AK1591" i="1"/>
  <c r="AD1591" i="1"/>
  <c r="T1591" i="1"/>
  <c r="S1591" i="1"/>
  <c r="U1591" i="1" s="1"/>
  <c r="R1591" i="1"/>
  <c r="Q1591" i="1"/>
  <c r="E1591" i="1"/>
  <c r="AL1590" i="1"/>
  <c r="AK1590" i="1"/>
  <c r="AD1590" i="1"/>
  <c r="T1590" i="1"/>
  <c r="S1590" i="1"/>
  <c r="R1590" i="1"/>
  <c r="Q1590" i="1"/>
  <c r="E1590" i="1"/>
  <c r="AL1589" i="1"/>
  <c r="AK1589" i="1"/>
  <c r="AD1589" i="1"/>
  <c r="T1589" i="1"/>
  <c r="S1589" i="1"/>
  <c r="R1589" i="1"/>
  <c r="Q1589" i="1"/>
  <c r="E1589" i="1"/>
  <c r="AL1588" i="1"/>
  <c r="AK1588" i="1"/>
  <c r="AD1588" i="1"/>
  <c r="T1588" i="1"/>
  <c r="S1588" i="1"/>
  <c r="R1588" i="1"/>
  <c r="Q1588" i="1"/>
  <c r="E1588" i="1"/>
  <c r="AL1587" i="1"/>
  <c r="AK1587" i="1"/>
  <c r="AD1587" i="1"/>
  <c r="T1587" i="1"/>
  <c r="S1587" i="1"/>
  <c r="R1587" i="1"/>
  <c r="Q1587" i="1"/>
  <c r="E1587" i="1"/>
  <c r="AL1586" i="1"/>
  <c r="AK1586" i="1"/>
  <c r="AD1586" i="1"/>
  <c r="T1586" i="1"/>
  <c r="S1586" i="1"/>
  <c r="R1586" i="1"/>
  <c r="Q1586" i="1"/>
  <c r="E1586" i="1"/>
  <c r="AL1585" i="1"/>
  <c r="AK1585" i="1"/>
  <c r="AD1585" i="1"/>
  <c r="T1585" i="1"/>
  <c r="S1585" i="1"/>
  <c r="R1585" i="1"/>
  <c r="Q1585" i="1"/>
  <c r="E1585" i="1"/>
  <c r="AL1584" i="1"/>
  <c r="AK1584" i="1"/>
  <c r="AD1584" i="1"/>
  <c r="T1584" i="1"/>
  <c r="S1584" i="1"/>
  <c r="R1584" i="1"/>
  <c r="U1584" i="1" s="1"/>
  <c r="Q1584" i="1"/>
  <c r="E1584" i="1"/>
  <c r="AL1583" i="1"/>
  <c r="AK1583" i="1"/>
  <c r="AD1583" i="1"/>
  <c r="T1583" i="1"/>
  <c r="S1583" i="1"/>
  <c r="R1583" i="1"/>
  <c r="Q1583" i="1"/>
  <c r="E1583" i="1"/>
  <c r="AL1582" i="1"/>
  <c r="AK1582" i="1"/>
  <c r="AD1582" i="1"/>
  <c r="T1582" i="1"/>
  <c r="S1582" i="1"/>
  <c r="R1582" i="1"/>
  <c r="Q1582" i="1"/>
  <c r="E1582" i="1"/>
  <c r="AL1581" i="1"/>
  <c r="AK1581" i="1"/>
  <c r="AD1581" i="1"/>
  <c r="T1581" i="1"/>
  <c r="S1581" i="1"/>
  <c r="R1581" i="1"/>
  <c r="Q1581" i="1"/>
  <c r="E1581" i="1"/>
  <c r="AL1580" i="1"/>
  <c r="AK1580" i="1"/>
  <c r="AD1580" i="1"/>
  <c r="T1580" i="1"/>
  <c r="S1580" i="1"/>
  <c r="R1580" i="1"/>
  <c r="Q1580" i="1"/>
  <c r="E1580" i="1"/>
  <c r="AL1579" i="1"/>
  <c r="AK1579" i="1"/>
  <c r="AD1579" i="1"/>
  <c r="T1579" i="1"/>
  <c r="S1579" i="1"/>
  <c r="R1579" i="1"/>
  <c r="Q1579" i="1"/>
  <c r="E1579" i="1"/>
  <c r="AL1578" i="1"/>
  <c r="AK1578" i="1"/>
  <c r="AD1578" i="1"/>
  <c r="T1578" i="1"/>
  <c r="S1578" i="1"/>
  <c r="R1578" i="1"/>
  <c r="Q1578" i="1"/>
  <c r="E1578" i="1"/>
  <c r="AL1577" i="1"/>
  <c r="AK1577" i="1"/>
  <c r="AD1577" i="1"/>
  <c r="T1577" i="1"/>
  <c r="S1577" i="1"/>
  <c r="R1577" i="1"/>
  <c r="Q1577" i="1"/>
  <c r="E1577" i="1"/>
  <c r="AL1576" i="1"/>
  <c r="AK1576" i="1"/>
  <c r="AD1576" i="1"/>
  <c r="T1576" i="1"/>
  <c r="S1576" i="1"/>
  <c r="R1576" i="1"/>
  <c r="Q1576" i="1"/>
  <c r="E1576" i="1"/>
  <c r="AL1575" i="1"/>
  <c r="AK1575" i="1"/>
  <c r="AD1575" i="1"/>
  <c r="T1575" i="1"/>
  <c r="S1575" i="1"/>
  <c r="R1575" i="1"/>
  <c r="Q1575" i="1"/>
  <c r="E1575" i="1"/>
  <c r="AL1574" i="1"/>
  <c r="AK1574" i="1"/>
  <c r="AD1574" i="1"/>
  <c r="T1574" i="1"/>
  <c r="S1574" i="1"/>
  <c r="R1574" i="1"/>
  <c r="Q1574" i="1"/>
  <c r="E1574" i="1"/>
  <c r="AL1573" i="1"/>
  <c r="AK1573" i="1"/>
  <c r="AD1573" i="1"/>
  <c r="T1573" i="1"/>
  <c r="S1573" i="1"/>
  <c r="R1573" i="1"/>
  <c r="Q1573" i="1"/>
  <c r="E1573" i="1"/>
  <c r="AL1572" i="1"/>
  <c r="AK1572" i="1"/>
  <c r="AD1572" i="1"/>
  <c r="T1572" i="1"/>
  <c r="S1572" i="1"/>
  <c r="R1572" i="1"/>
  <c r="Q1572" i="1"/>
  <c r="E1572" i="1"/>
  <c r="AL1571" i="1"/>
  <c r="AK1571" i="1"/>
  <c r="AD1571" i="1"/>
  <c r="T1571" i="1"/>
  <c r="S1571" i="1"/>
  <c r="R1571" i="1"/>
  <c r="Q1571" i="1"/>
  <c r="E1571" i="1"/>
  <c r="AL1570" i="1"/>
  <c r="AK1570" i="1"/>
  <c r="AD1570" i="1"/>
  <c r="T1570" i="1"/>
  <c r="S1570" i="1"/>
  <c r="R1570" i="1"/>
  <c r="Q1570" i="1"/>
  <c r="U1570" i="1" s="1"/>
  <c r="E1570" i="1"/>
  <c r="AL1569" i="1"/>
  <c r="AK1569" i="1"/>
  <c r="AD1569" i="1"/>
  <c r="T1569" i="1"/>
  <c r="S1569" i="1"/>
  <c r="R1569" i="1"/>
  <c r="Q1569" i="1"/>
  <c r="E1569" i="1"/>
  <c r="AL1568" i="1"/>
  <c r="AK1568" i="1"/>
  <c r="AD1568" i="1"/>
  <c r="T1568" i="1"/>
  <c r="S1568" i="1"/>
  <c r="R1568" i="1"/>
  <c r="Q1568" i="1"/>
  <c r="E1568" i="1"/>
  <c r="AL1567" i="1"/>
  <c r="AK1567" i="1"/>
  <c r="AD1567" i="1"/>
  <c r="T1567" i="1"/>
  <c r="S1567" i="1"/>
  <c r="R1567" i="1"/>
  <c r="Q1567" i="1"/>
  <c r="E1567" i="1"/>
  <c r="AL1566" i="1"/>
  <c r="AK1566" i="1"/>
  <c r="AD1566" i="1"/>
  <c r="T1566" i="1"/>
  <c r="S1566" i="1"/>
  <c r="R1566" i="1"/>
  <c r="Q1566" i="1"/>
  <c r="E1566" i="1"/>
  <c r="AL1565" i="1"/>
  <c r="AK1565" i="1"/>
  <c r="AD1565" i="1"/>
  <c r="T1565" i="1"/>
  <c r="S1565" i="1"/>
  <c r="R1565" i="1"/>
  <c r="Q1565" i="1"/>
  <c r="E1565" i="1"/>
  <c r="AL1564" i="1"/>
  <c r="AK1564" i="1"/>
  <c r="AD1564" i="1"/>
  <c r="T1564" i="1"/>
  <c r="S1564" i="1"/>
  <c r="R1564" i="1"/>
  <c r="Q1564" i="1"/>
  <c r="E1564" i="1"/>
  <c r="AL1563" i="1"/>
  <c r="AK1563" i="1"/>
  <c r="AD1563" i="1"/>
  <c r="T1563" i="1"/>
  <c r="S1563" i="1"/>
  <c r="R1563" i="1"/>
  <c r="Q1563" i="1"/>
  <c r="E1563" i="1"/>
  <c r="AL1562" i="1"/>
  <c r="AK1562" i="1"/>
  <c r="AD1562" i="1"/>
  <c r="T1562" i="1"/>
  <c r="S1562" i="1"/>
  <c r="R1562" i="1"/>
  <c r="Q1562" i="1"/>
  <c r="E1562" i="1"/>
  <c r="AL1561" i="1"/>
  <c r="AK1561" i="1"/>
  <c r="AD1561" i="1"/>
  <c r="T1561" i="1"/>
  <c r="Y1572" i="1" s="1"/>
  <c r="S1561" i="1"/>
  <c r="R1561" i="1"/>
  <c r="Q1561" i="1"/>
  <c r="E1561" i="1"/>
  <c r="AL1560" i="1"/>
  <c r="AK1560" i="1"/>
  <c r="AD1560" i="1"/>
  <c r="T1560" i="1"/>
  <c r="S1560" i="1"/>
  <c r="R1560" i="1"/>
  <c r="Q1560" i="1"/>
  <c r="E1560" i="1"/>
  <c r="AL1559" i="1"/>
  <c r="AK1559" i="1"/>
  <c r="AD1559" i="1"/>
  <c r="T1559" i="1"/>
  <c r="S1559" i="1"/>
  <c r="R1559" i="1"/>
  <c r="Q1559" i="1"/>
  <c r="E1559" i="1"/>
  <c r="AL1558" i="1"/>
  <c r="AK1558" i="1"/>
  <c r="AD1558" i="1"/>
  <c r="T1558" i="1"/>
  <c r="S1558" i="1"/>
  <c r="R1558" i="1"/>
  <c r="Q1558" i="1"/>
  <c r="E1558" i="1"/>
  <c r="AL1557" i="1"/>
  <c r="AK1557" i="1"/>
  <c r="AD1557" i="1"/>
  <c r="T1557" i="1"/>
  <c r="S1557" i="1"/>
  <c r="R1557" i="1"/>
  <c r="Q1557" i="1"/>
  <c r="E1557" i="1"/>
  <c r="AL1556" i="1"/>
  <c r="AK1556" i="1"/>
  <c r="AD1556" i="1"/>
  <c r="T1556" i="1"/>
  <c r="S1556" i="1"/>
  <c r="R1556" i="1"/>
  <c r="Q1556" i="1"/>
  <c r="E1556" i="1"/>
  <c r="AL1555" i="1"/>
  <c r="AK1555" i="1"/>
  <c r="AD1555" i="1"/>
  <c r="T1555" i="1"/>
  <c r="S1555" i="1"/>
  <c r="R1555" i="1"/>
  <c r="Q1555" i="1"/>
  <c r="E1555" i="1"/>
  <c r="AL1554" i="1"/>
  <c r="AK1554" i="1"/>
  <c r="AD1554" i="1"/>
  <c r="T1554" i="1"/>
  <c r="S1554" i="1"/>
  <c r="R1554" i="1"/>
  <c r="Q1554" i="1"/>
  <c r="E1554" i="1"/>
  <c r="AL1553" i="1"/>
  <c r="AK1553" i="1"/>
  <c r="AD1553" i="1"/>
  <c r="T1553" i="1"/>
  <c r="S1553" i="1"/>
  <c r="R1553" i="1"/>
  <c r="Q1553" i="1"/>
  <c r="E1553" i="1"/>
  <c r="AL1552" i="1"/>
  <c r="AK1552" i="1"/>
  <c r="AD1552" i="1"/>
  <c r="T1552" i="1"/>
  <c r="S1552" i="1"/>
  <c r="R1552" i="1"/>
  <c r="U1552" i="1" s="1"/>
  <c r="Q1552" i="1"/>
  <c r="E1552" i="1"/>
  <c r="AL1551" i="1"/>
  <c r="AK1551" i="1"/>
  <c r="AD1551" i="1"/>
  <c r="T1551" i="1"/>
  <c r="S1551" i="1"/>
  <c r="R1551" i="1"/>
  <c r="Q1551" i="1"/>
  <c r="E1551" i="1"/>
  <c r="AL1550" i="1"/>
  <c r="AK1550" i="1"/>
  <c r="AD1550" i="1"/>
  <c r="T1550" i="1"/>
  <c r="S1550" i="1"/>
  <c r="R1550" i="1"/>
  <c r="Q1550" i="1"/>
  <c r="E1550" i="1"/>
  <c r="AL1549" i="1"/>
  <c r="AK1549" i="1"/>
  <c r="AD1549" i="1"/>
  <c r="T1549" i="1"/>
  <c r="S1549" i="1"/>
  <c r="R1549" i="1"/>
  <c r="Q1549" i="1"/>
  <c r="E1549" i="1"/>
  <c r="AL1548" i="1"/>
  <c r="AK1548" i="1"/>
  <c r="AD1548" i="1"/>
  <c r="T1548" i="1"/>
  <c r="S1548" i="1"/>
  <c r="R1548" i="1"/>
  <c r="Q1548" i="1"/>
  <c r="E1548" i="1"/>
  <c r="AL1547" i="1"/>
  <c r="AK1547" i="1"/>
  <c r="AD1547" i="1"/>
  <c r="T1547" i="1"/>
  <c r="S1547" i="1"/>
  <c r="R1547" i="1"/>
  <c r="Q1547" i="1"/>
  <c r="E1547" i="1"/>
  <c r="AL1546" i="1"/>
  <c r="AK1546" i="1"/>
  <c r="AD1546" i="1"/>
  <c r="T1546" i="1"/>
  <c r="S1546" i="1"/>
  <c r="R1546" i="1"/>
  <c r="Q1546" i="1"/>
  <c r="E1546" i="1"/>
  <c r="AL1545" i="1"/>
  <c r="AK1545" i="1"/>
  <c r="AD1545" i="1"/>
  <c r="T1545" i="1"/>
  <c r="S1545" i="1"/>
  <c r="R1545" i="1"/>
  <c r="Q1545" i="1"/>
  <c r="E1545" i="1"/>
  <c r="AL1544" i="1"/>
  <c r="AK1544" i="1"/>
  <c r="AD1544" i="1"/>
  <c r="T1544" i="1"/>
  <c r="S1544" i="1"/>
  <c r="R1544" i="1"/>
  <c r="Q1544" i="1"/>
  <c r="E1544" i="1"/>
  <c r="AL1543" i="1"/>
  <c r="AK1543" i="1"/>
  <c r="AD1543" i="1"/>
  <c r="T1543" i="1"/>
  <c r="S1543" i="1"/>
  <c r="R1543" i="1"/>
  <c r="Q1543" i="1"/>
  <c r="E1543" i="1"/>
  <c r="AL1542" i="1"/>
  <c r="AK1542" i="1"/>
  <c r="AD1542" i="1"/>
  <c r="T1542" i="1"/>
  <c r="S1542" i="1"/>
  <c r="R1542" i="1"/>
  <c r="Q1542" i="1"/>
  <c r="E1542" i="1"/>
  <c r="AL1541" i="1"/>
  <c r="AK1541" i="1"/>
  <c r="AD1541" i="1"/>
  <c r="T1541" i="1"/>
  <c r="S1541" i="1"/>
  <c r="R1541" i="1"/>
  <c r="Q1541" i="1"/>
  <c r="E1541" i="1"/>
  <c r="AL1540" i="1"/>
  <c r="AK1540" i="1"/>
  <c r="AD1540" i="1"/>
  <c r="T1540" i="1"/>
  <c r="S1540" i="1"/>
  <c r="R1540" i="1"/>
  <c r="Q1540" i="1"/>
  <c r="E1540" i="1"/>
  <c r="AL1539" i="1"/>
  <c r="AK1539" i="1"/>
  <c r="AD1539" i="1"/>
  <c r="T1539" i="1"/>
  <c r="S1539" i="1"/>
  <c r="R1539" i="1"/>
  <c r="Q1539" i="1"/>
  <c r="E1539" i="1"/>
  <c r="AL1538" i="1"/>
  <c r="AK1538" i="1"/>
  <c r="AD1538" i="1"/>
  <c r="T1538" i="1"/>
  <c r="S1538" i="1"/>
  <c r="R1538" i="1"/>
  <c r="Q1538" i="1"/>
  <c r="E1538" i="1"/>
  <c r="AL1537" i="1"/>
  <c r="AK1537" i="1"/>
  <c r="AD1537" i="1"/>
  <c r="T1537" i="1"/>
  <c r="S1537" i="1"/>
  <c r="R1537" i="1"/>
  <c r="Q1537" i="1"/>
  <c r="E1537" i="1"/>
  <c r="AL1536" i="1"/>
  <c r="AK1536" i="1"/>
  <c r="AD1536" i="1"/>
  <c r="T1536" i="1"/>
  <c r="S1536" i="1"/>
  <c r="R1536" i="1"/>
  <c r="Q1536" i="1"/>
  <c r="E1536" i="1"/>
  <c r="AL1535" i="1"/>
  <c r="AK1535" i="1"/>
  <c r="AD1535" i="1"/>
  <c r="T1535" i="1"/>
  <c r="S1535" i="1"/>
  <c r="R1535" i="1"/>
  <c r="Q1535" i="1"/>
  <c r="E1535" i="1"/>
  <c r="AL1534" i="1"/>
  <c r="AK1534" i="1"/>
  <c r="AD1534" i="1"/>
  <c r="T1534" i="1"/>
  <c r="S1534" i="1"/>
  <c r="R1534" i="1"/>
  <c r="Q1534" i="1"/>
  <c r="E1534" i="1"/>
  <c r="AL1533" i="1"/>
  <c r="AK1533" i="1"/>
  <c r="AD1533" i="1"/>
  <c r="T1533" i="1"/>
  <c r="S1533" i="1"/>
  <c r="X1544" i="1" s="1"/>
  <c r="R1533" i="1"/>
  <c r="Q1533" i="1"/>
  <c r="E1533" i="1"/>
  <c r="AL1532" i="1"/>
  <c r="AK1532" i="1"/>
  <c r="AD1532" i="1"/>
  <c r="T1532" i="1"/>
  <c r="S1532" i="1"/>
  <c r="R1532" i="1"/>
  <c r="Q1532" i="1"/>
  <c r="E1532" i="1"/>
  <c r="AL1531" i="1"/>
  <c r="AK1531" i="1"/>
  <c r="AD1531" i="1"/>
  <c r="T1531" i="1"/>
  <c r="Y1542" i="1" s="1"/>
  <c r="S1531" i="1"/>
  <c r="R1531" i="1"/>
  <c r="Q1531" i="1"/>
  <c r="E1531" i="1"/>
  <c r="AL1530" i="1"/>
  <c r="AK1530" i="1"/>
  <c r="AD1530" i="1"/>
  <c r="T1530" i="1"/>
  <c r="S1530" i="1"/>
  <c r="R1530" i="1"/>
  <c r="Q1530" i="1"/>
  <c r="E1530" i="1"/>
  <c r="AL1529" i="1"/>
  <c r="AK1529" i="1"/>
  <c r="AD1529" i="1"/>
  <c r="T1529" i="1"/>
  <c r="S1529" i="1"/>
  <c r="R1529" i="1"/>
  <c r="Q1529" i="1"/>
  <c r="E1529" i="1"/>
  <c r="AL1528" i="1"/>
  <c r="AK1528" i="1"/>
  <c r="AD1528" i="1"/>
  <c r="T1528" i="1"/>
  <c r="Y1539" i="1" s="1"/>
  <c r="S1528" i="1"/>
  <c r="R1528" i="1"/>
  <c r="Q1528" i="1"/>
  <c r="E1528" i="1"/>
  <c r="AL1527" i="1"/>
  <c r="AK1527" i="1"/>
  <c r="AD1527" i="1"/>
  <c r="T1527" i="1"/>
  <c r="S1527" i="1"/>
  <c r="R1527" i="1"/>
  <c r="Q1527" i="1"/>
  <c r="E1527" i="1"/>
  <c r="AL1526" i="1"/>
  <c r="AK1526" i="1"/>
  <c r="AD1526" i="1"/>
  <c r="T1526" i="1"/>
  <c r="S1526" i="1"/>
  <c r="R1526" i="1"/>
  <c r="Q1526" i="1"/>
  <c r="E1526" i="1"/>
  <c r="AL1525" i="1"/>
  <c r="AK1525" i="1"/>
  <c r="AD1525" i="1"/>
  <c r="T1525" i="1"/>
  <c r="S1525" i="1"/>
  <c r="R1525" i="1"/>
  <c r="Q1525" i="1"/>
  <c r="E1525" i="1"/>
  <c r="AL1524" i="1"/>
  <c r="AK1524" i="1"/>
  <c r="AD1524" i="1"/>
  <c r="T1524" i="1"/>
  <c r="S1524" i="1"/>
  <c r="R1524" i="1"/>
  <c r="Q1524" i="1"/>
  <c r="E1524" i="1"/>
  <c r="AL1523" i="1"/>
  <c r="AK1523" i="1"/>
  <c r="AD1523" i="1"/>
  <c r="T1523" i="1"/>
  <c r="S1523" i="1"/>
  <c r="R1523" i="1"/>
  <c r="Q1523" i="1"/>
  <c r="E1523" i="1"/>
  <c r="AL1522" i="1"/>
  <c r="AK1522" i="1"/>
  <c r="AD1522" i="1"/>
  <c r="T1522" i="1"/>
  <c r="S1522" i="1"/>
  <c r="R1522" i="1"/>
  <c r="Q1522" i="1"/>
  <c r="E1522" i="1"/>
  <c r="AL1521" i="1"/>
  <c r="AK1521" i="1"/>
  <c r="AD1521" i="1"/>
  <c r="T1521" i="1"/>
  <c r="S1521" i="1"/>
  <c r="R1521" i="1"/>
  <c r="Q1521" i="1"/>
  <c r="E1521" i="1"/>
  <c r="AL1520" i="1"/>
  <c r="AK1520" i="1"/>
  <c r="AD1520" i="1"/>
  <c r="T1520" i="1"/>
  <c r="S1520" i="1"/>
  <c r="R1520" i="1"/>
  <c r="W1531" i="1" s="1"/>
  <c r="Q1520" i="1"/>
  <c r="E1520" i="1"/>
  <c r="AL1519" i="1"/>
  <c r="AK1519" i="1"/>
  <c r="AD1519" i="1"/>
  <c r="T1519" i="1"/>
  <c r="S1519" i="1"/>
  <c r="X1528" i="1" s="1"/>
  <c r="R1519" i="1"/>
  <c r="Q1519" i="1"/>
  <c r="E1519" i="1"/>
  <c r="AL1518" i="1"/>
  <c r="AK1518" i="1"/>
  <c r="AD1518" i="1"/>
  <c r="T1518" i="1"/>
  <c r="S1518" i="1"/>
  <c r="R1518" i="1"/>
  <c r="Q1518" i="1"/>
  <c r="E1518" i="1"/>
  <c r="AL1517" i="1"/>
  <c r="AK1517" i="1"/>
  <c r="AD1517" i="1"/>
  <c r="T1517" i="1"/>
  <c r="S1517" i="1"/>
  <c r="R1517" i="1"/>
  <c r="Q1517" i="1"/>
  <c r="E1517" i="1"/>
  <c r="AL1516" i="1"/>
  <c r="AK1516" i="1"/>
  <c r="AD1516" i="1"/>
  <c r="T1516" i="1"/>
  <c r="S1516" i="1"/>
  <c r="R1516" i="1"/>
  <c r="Q1516" i="1"/>
  <c r="E1516" i="1"/>
  <c r="AL1515" i="1"/>
  <c r="AK1515" i="1"/>
  <c r="AD1515" i="1"/>
  <c r="T1515" i="1"/>
  <c r="S1515" i="1"/>
  <c r="R1515" i="1"/>
  <c r="Q1515" i="1"/>
  <c r="E1515" i="1"/>
  <c r="AL1514" i="1"/>
  <c r="AK1514" i="1"/>
  <c r="AD1514" i="1"/>
  <c r="T1514" i="1"/>
  <c r="S1514" i="1"/>
  <c r="R1514" i="1"/>
  <c r="Q1514" i="1"/>
  <c r="E1514" i="1"/>
  <c r="AL1513" i="1"/>
  <c r="AK1513" i="1"/>
  <c r="AD1513" i="1"/>
  <c r="T1513" i="1"/>
  <c r="S1513" i="1"/>
  <c r="R1513" i="1"/>
  <c r="Q1513" i="1"/>
  <c r="E1513" i="1"/>
  <c r="AL1512" i="1"/>
  <c r="AK1512" i="1"/>
  <c r="AD1512" i="1"/>
  <c r="T1512" i="1"/>
  <c r="S1512" i="1"/>
  <c r="R1512" i="1"/>
  <c r="Q1512" i="1"/>
  <c r="U1512" i="1" s="1"/>
  <c r="E1512" i="1"/>
  <c r="AL1511" i="1"/>
  <c r="AK1511" i="1"/>
  <c r="AD1511" i="1"/>
  <c r="T1511" i="1"/>
  <c r="S1511" i="1"/>
  <c r="R1511" i="1"/>
  <c r="Q1511" i="1"/>
  <c r="E1511" i="1"/>
  <c r="AL1510" i="1"/>
  <c r="AK1510" i="1"/>
  <c r="AD1510" i="1"/>
  <c r="T1510" i="1"/>
  <c r="S1510" i="1"/>
  <c r="R1510" i="1"/>
  <c r="Q1510" i="1"/>
  <c r="E1510" i="1"/>
  <c r="AL1509" i="1"/>
  <c r="AK1509" i="1"/>
  <c r="AD1509" i="1"/>
  <c r="T1509" i="1"/>
  <c r="S1509" i="1"/>
  <c r="R1509" i="1"/>
  <c r="Q1509" i="1"/>
  <c r="E1509" i="1"/>
  <c r="AL1508" i="1"/>
  <c r="AK1508" i="1"/>
  <c r="AD1508" i="1"/>
  <c r="T1508" i="1"/>
  <c r="S1508" i="1"/>
  <c r="R1508" i="1"/>
  <c r="Q1508" i="1"/>
  <c r="E1508" i="1"/>
  <c r="AL1507" i="1"/>
  <c r="AK1507" i="1"/>
  <c r="AD1507" i="1"/>
  <c r="T1507" i="1"/>
  <c r="S1507" i="1"/>
  <c r="R1507" i="1"/>
  <c r="Q1507" i="1"/>
  <c r="E1507" i="1"/>
  <c r="AL1506" i="1"/>
  <c r="AK1506" i="1"/>
  <c r="AD1506" i="1"/>
  <c r="T1506" i="1"/>
  <c r="S1506" i="1"/>
  <c r="R1506" i="1"/>
  <c r="Q1506" i="1"/>
  <c r="E1506" i="1"/>
  <c r="AL1505" i="1"/>
  <c r="AK1505" i="1"/>
  <c r="AD1505" i="1"/>
  <c r="T1505" i="1"/>
  <c r="S1505" i="1"/>
  <c r="R1505" i="1"/>
  <c r="Q1505" i="1"/>
  <c r="E1505" i="1"/>
  <c r="AL1504" i="1"/>
  <c r="AK1504" i="1"/>
  <c r="AD1504" i="1"/>
  <c r="T1504" i="1"/>
  <c r="S1504" i="1"/>
  <c r="R1504" i="1"/>
  <c r="Q1504" i="1"/>
  <c r="E1504" i="1"/>
  <c r="AL1503" i="1"/>
  <c r="AK1503" i="1"/>
  <c r="AD1503" i="1"/>
  <c r="T1503" i="1"/>
  <c r="S1503" i="1"/>
  <c r="R1503" i="1"/>
  <c r="Q1503" i="1"/>
  <c r="E1503" i="1"/>
  <c r="AL1502" i="1"/>
  <c r="AK1502" i="1"/>
  <c r="AD1502" i="1"/>
  <c r="T1502" i="1"/>
  <c r="S1502" i="1"/>
  <c r="R1502" i="1"/>
  <c r="Q1502" i="1"/>
  <c r="E1502" i="1"/>
  <c r="AL1501" i="1"/>
  <c r="AK1501" i="1"/>
  <c r="AD1501" i="1"/>
  <c r="T1501" i="1"/>
  <c r="S1501" i="1"/>
  <c r="R1501" i="1"/>
  <c r="Q1501" i="1"/>
  <c r="E1501" i="1"/>
  <c r="AL1500" i="1"/>
  <c r="AK1500" i="1"/>
  <c r="AD1500" i="1"/>
  <c r="T1500" i="1"/>
  <c r="S1500" i="1"/>
  <c r="R1500" i="1"/>
  <c r="Q1500" i="1"/>
  <c r="E1500" i="1"/>
  <c r="AL1499" i="1"/>
  <c r="AK1499" i="1"/>
  <c r="AD1499" i="1"/>
  <c r="X1499" i="1"/>
  <c r="T1499" i="1"/>
  <c r="S1499" i="1"/>
  <c r="R1499" i="1"/>
  <c r="Q1499" i="1"/>
  <c r="E1499" i="1"/>
  <c r="AL1498" i="1"/>
  <c r="AK1498" i="1"/>
  <c r="AD1498" i="1"/>
  <c r="T1498" i="1"/>
  <c r="S1498" i="1"/>
  <c r="R1498" i="1"/>
  <c r="Q1498" i="1"/>
  <c r="E1498" i="1"/>
  <c r="AL1497" i="1"/>
  <c r="AK1497" i="1"/>
  <c r="AD1497" i="1"/>
  <c r="T1497" i="1"/>
  <c r="S1497" i="1"/>
  <c r="R1497" i="1"/>
  <c r="Q1497" i="1"/>
  <c r="E1497" i="1"/>
  <c r="AL1496" i="1"/>
  <c r="AK1496" i="1"/>
  <c r="AD1496" i="1"/>
  <c r="T1496" i="1"/>
  <c r="S1496" i="1"/>
  <c r="R1496" i="1"/>
  <c r="Q1496" i="1"/>
  <c r="E1496" i="1"/>
  <c r="AL1495" i="1"/>
  <c r="AK1495" i="1"/>
  <c r="AD1495" i="1"/>
  <c r="T1495" i="1"/>
  <c r="S1495" i="1"/>
  <c r="R1495" i="1"/>
  <c r="Q1495" i="1"/>
  <c r="E1495" i="1"/>
  <c r="AL1494" i="1"/>
  <c r="AK1494" i="1"/>
  <c r="AD1494" i="1"/>
  <c r="T1494" i="1"/>
  <c r="S1494" i="1"/>
  <c r="R1494" i="1"/>
  <c r="Q1494" i="1"/>
  <c r="E1494" i="1"/>
  <c r="AL1493" i="1"/>
  <c r="AK1493" i="1"/>
  <c r="AD1493" i="1"/>
  <c r="T1493" i="1"/>
  <c r="S1493" i="1"/>
  <c r="R1493" i="1"/>
  <c r="Q1493" i="1"/>
  <c r="E1493" i="1"/>
  <c r="AL1492" i="1"/>
  <c r="AK1492" i="1"/>
  <c r="AD1492" i="1"/>
  <c r="T1492" i="1"/>
  <c r="S1492" i="1"/>
  <c r="R1492" i="1"/>
  <c r="Q1492" i="1"/>
  <c r="V1503" i="1" s="1"/>
  <c r="E1492" i="1"/>
  <c r="AL1491" i="1"/>
  <c r="AK1491" i="1"/>
  <c r="AD1491" i="1"/>
  <c r="T1491" i="1"/>
  <c r="S1491" i="1"/>
  <c r="R1491" i="1"/>
  <c r="Q1491" i="1"/>
  <c r="E1491" i="1"/>
  <c r="AL1490" i="1"/>
  <c r="AK1490" i="1"/>
  <c r="AD1490" i="1"/>
  <c r="R1490" i="1"/>
  <c r="Q1490" i="1"/>
  <c r="E1490" i="1"/>
  <c r="AL1489" i="1"/>
  <c r="AK1489" i="1"/>
  <c r="AD1489" i="1"/>
  <c r="T1489" i="1"/>
  <c r="S1489" i="1"/>
  <c r="R1489" i="1"/>
  <c r="Q1489" i="1"/>
  <c r="E1489" i="1"/>
  <c r="AL1488" i="1"/>
  <c r="AK1488" i="1"/>
  <c r="AD1488" i="1"/>
  <c r="T1488" i="1"/>
  <c r="S1488" i="1"/>
  <c r="R1488" i="1"/>
  <c r="Q1488" i="1"/>
  <c r="U1488" i="1" s="1"/>
  <c r="E1488" i="1"/>
  <c r="AL1487" i="1"/>
  <c r="AK1487" i="1"/>
  <c r="AD1487" i="1"/>
  <c r="T1487" i="1"/>
  <c r="S1487" i="1"/>
  <c r="R1487" i="1"/>
  <c r="Q1487" i="1"/>
  <c r="E1487" i="1"/>
  <c r="AL1486" i="1"/>
  <c r="AK1486" i="1"/>
  <c r="AD1486" i="1"/>
  <c r="T1486" i="1"/>
  <c r="S1486" i="1"/>
  <c r="R1486" i="1"/>
  <c r="Q1486" i="1"/>
  <c r="E1486" i="1"/>
  <c r="AL1485" i="1"/>
  <c r="AK1485" i="1"/>
  <c r="AD1485" i="1"/>
  <c r="T1485" i="1"/>
  <c r="S1485" i="1"/>
  <c r="R1485" i="1"/>
  <c r="Q1485" i="1"/>
  <c r="E1485" i="1"/>
  <c r="AL1484" i="1"/>
  <c r="AK1484" i="1"/>
  <c r="AD1484" i="1"/>
  <c r="T1484" i="1"/>
  <c r="S1484" i="1"/>
  <c r="R1484" i="1"/>
  <c r="Q1484" i="1"/>
  <c r="E1484" i="1"/>
  <c r="AL1483" i="1"/>
  <c r="AK1483" i="1"/>
  <c r="AD1483" i="1"/>
  <c r="T1483" i="1"/>
  <c r="S1483" i="1"/>
  <c r="R1483" i="1"/>
  <c r="Q1483" i="1"/>
  <c r="E1483" i="1"/>
  <c r="AL1482" i="1"/>
  <c r="AK1482" i="1"/>
  <c r="AD1482" i="1"/>
  <c r="T1482" i="1"/>
  <c r="S1482" i="1"/>
  <c r="R1482" i="1"/>
  <c r="Q1482" i="1"/>
  <c r="E1482" i="1"/>
  <c r="AL1481" i="1"/>
  <c r="AK1481" i="1"/>
  <c r="AD1481" i="1"/>
  <c r="T1481" i="1"/>
  <c r="S1481" i="1"/>
  <c r="R1481" i="1"/>
  <c r="Q1481" i="1"/>
  <c r="E1481" i="1"/>
  <c r="AL1480" i="1"/>
  <c r="AK1480" i="1"/>
  <c r="AD1480" i="1"/>
  <c r="T1480" i="1"/>
  <c r="S1480" i="1"/>
  <c r="R1480" i="1"/>
  <c r="Q1480" i="1"/>
  <c r="E1480" i="1"/>
  <c r="AL1479" i="1"/>
  <c r="AK1479" i="1"/>
  <c r="AD1479" i="1"/>
  <c r="T1479" i="1"/>
  <c r="S1479" i="1"/>
  <c r="R1479" i="1"/>
  <c r="Q1479" i="1"/>
  <c r="E1479" i="1"/>
  <c r="AD1478" i="1"/>
  <c r="T1478" i="1"/>
  <c r="S1478" i="1"/>
  <c r="R1478" i="1"/>
  <c r="Q1478" i="1"/>
  <c r="E1478" i="1"/>
  <c r="AL1477" i="1"/>
  <c r="AK1477" i="1"/>
  <c r="AD1477" i="1"/>
  <c r="T1477" i="1"/>
  <c r="S1477" i="1"/>
  <c r="R1477" i="1"/>
  <c r="Q1477" i="1"/>
  <c r="E1477" i="1"/>
  <c r="AL1476" i="1"/>
  <c r="AK1476" i="1"/>
  <c r="AD1476" i="1"/>
  <c r="T1476" i="1"/>
  <c r="S1476" i="1"/>
  <c r="R1476" i="1"/>
  <c r="Q1476" i="1"/>
  <c r="E1476" i="1"/>
  <c r="AL1475" i="1"/>
  <c r="AK1475" i="1"/>
  <c r="AD1475" i="1"/>
  <c r="T1475" i="1"/>
  <c r="S1475" i="1"/>
  <c r="R1475" i="1"/>
  <c r="Q1475" i="1"/>
  <c r="E1475" i="1"/>
  <c r="AL1474" i="1"/>
  <c r="AK1474" i="1"/>
  <c r="AD1474" i="1"/>
  <c r="T1474" i="1"/>
  <c r="S1474" i="1"/>
  <c r="R1474" i="1"/>
  <c r="W1485" i="1" s="1"/>
  <c r="Q1474" i="1"/>
  <c r="E1474" i="1"/>
  <c r="AL1473" i="1"/>
  <c r="AK1473" i="1"/>
  <c r="AD1473" i="1"/>
  <c r="T1473" i="1"/>
  <c r="S1473" i="1"/>
  <c r="R1473" i="1"/>
  <c r="Q1473" i="1"/>
  <c r="E1473" i="1"/>
  <c r="AL1472" i="1"/>
  <c r="AK1472" i="1"/>
  <c r="AD1472" i="1"/>
  <c r="T1472" i="1"/>
  <c r="S1472" i="1"/>
  <c r="R1472" i="1"/>
  <c r="E1472" i="1"/>
  <c r="AL1471" i="1"/>
  <c r="AK1471" i="1"/>
  <c r="AD1471" i="1"/>
  <c r="T1471" i="1"/>
  <c r="S1471" i="1"/>
  <c r="R1471" i="1"/>
  <c r="E1471" i="1"/>
  <c r="AL1470" i="1"/>
  <c r="AK1470" i="1"/>
  <c r="AD1470" i="1"/>
  <c r="T1470" i="1"/>
  <c r="S1470" i="1"/>
  <c r="R1470" i="1"/>
  <c r="Q1470" i="1"/>
  <c r="E1470" i="1"/>
  <c r="AL1469" i="1"/>
  <c r="AK1469" i="1"/>
  <c r="AD1469" i="1"/>
  <c r="T1469" i="1"/>
  <c r="S1469" i="1"/>
  <c r="R1469" i="1"/>
  <c r="Q1469" i="1"/>
  <c r="E1469" i="1"/>
  <c r="AL1468" i="1"/>
  <c r="AK1468" i="1"/>
  <c r="AD1468" i="1"/>
  <c r="T1468" i="1"/>
  <c r="S1468" i="1"/>
  <c r="R1468" i="1"/>
  <c r="Q1468" i="1"/>
  <c r="E1468" i="1"/>
  <c r="AL1467" i="1"/>
  <c r="AK1467" i="1"/>
  <c r="AD1467" i="1"/>
  <c r="T1467" i="1"/>
  <c r="S1467" i="1"/>
  <c r="R1467" i="1"/>
  <c r="Q1467" i="1"/>
  <c r="E1467" i="1"/>
  <c r="AL1466" i="1"/>
  <c r="AK1466" i="1"/>
  <c r="AD1466" i="1"/>
  <c r="T1466" i="1"/>
  <c r="S1466" i="1"/>
  <c r="R1466" i="1"/>
  <c r="Q1466" i="1"/>
  <c r="E1466" i="1"/>
  <c r="AL1465" i="1"/>
  <c r="AK1465" i="1"/>
  <c r="AD1465" i="1"/>
  <c r="T1465" i="1"/>
  <c r="S1465" i="1"/>
  <c r="R1465" i="1"/>
  <c r="Q1465" i="1"/>
  <c r="U1465" i="1" s="1"/>
  <c r="E1465" i="1"/>
  <c r="AD1464" i="1"/>
  <c r="T1464" i="1"/>
  <c r="S1464" i="1"/>
  <c r="R1464" i="1"/>
  <c r="Q1464" i="1"/>
  <c r="U1464" i="1" s="1"/>
  <c r="E1464" i="1"/>
  <c r="AL1463" i="1"/>
  <c r="AK1463" i="1"/>
  <c r="AD1463" i="1"/>
  <c r="T1463" i="1"/>
  <c r="S1463" i="1"/>
  <c r="R1463" i="1"/>
  <c r="Q1463" i="1"/>
  <c r="E1463" i="1"/>
  <c r="AL1462" i="1"/>
  <c r="AK1462" i="1"/>
  <c r="AD1462" i="1"/>
  <c r="T1462" i="1"/>
  <c r="S1462" i="1"/>
  <c r="R1462" i="1"/>
  <c r="Q1462" i="1"/>
  <c r="E1462" i="1"/>
  <c r="AL1461" i="1"/>
  <c r="AK1461" i="1"/>
  <c r="AD1461" i="1"/>
  <c r="T1461" i="1"/>
  <c r="S1461" i="1"/>
  <c r="R1461" i="1"/>
  <c r="Q1461" i="1"/>
  <c r="E1461" i="1"/>
  <c r="AL1460" i="1"/>
  <c r="AK1460" i="1"/>
  <c r="AD1460" i="1"/>
  <c r="T1460" i="1"/>
  <c r="S1460" i="1"/>
  <c r="R1460" i="1"/>
  <c r="Q1460" i="1"/>
  <c r="E1460" i="1"/>
  <c r="AL1459" i="1"/>
  <c r="AK1459" i="1"/>
  <c r="AD1459" i="1"/>
  <c r="T1459" i="1"/>
  <c r="S1459" i="1"/>
  <c r="R1459" i="1"/>
  <c r="Q1459" i="1"/>
  <c r="E1459" i="1"/>
  <c r="AL1458" i="1"/>
  <c r="AK1458" i="1"/>
  <c r="AD1458" i="1"/>
  <c r="T1458" i="1"/>
  <c r="S1458" i="1"/>
  <c r="Q1458" i="1"/>
  <c r="E1458" i="1"/>
  <c r="AL1457" i="1"/>
  <c r="AK1457" i="1"/>
  <c r="T1457" i="1"/>
  <c r="S1457" i="1"/>
  <c r="R1457" i="1"/>
  <c r="Q1457" i="1"/>
  <c r="E1457" i="1"/>
  <c r="AL1456" i="1"/>
  <c r="AK1456" i="1"/>
  <c r="T1456" i="1"/>
  <c r="S1456" i="1"/>
  <c r="R1456" i="1"/>
  <c r="Q1456" i="1"/>
  <c r="E1456" i="1"/>
  <c r="AL1455" i="1"/>
  <c r="AK1455" i="1"/>
  <c r="T1455" i="1"/>
  <c r="S1455" i="1"/>
  <c r="R1455" i="1"/>
  <c r="Q1455" i="1"/>
  <c r="E1455" i="1"/>
  <c r="AL1454" i="1"/>
  <c r="AK1454" i="1"/>
  <c r="T1454" i="1"/>
  <c r="S1454" i="1"/>
  <c r="R1454" i="1"/>
  <c r="Q1454" i="1"/>
  <c r="E1454" i="1"/>
  <c r="AL1453" i="1"/>
  <c r="AK1453" i="1"/>
  <c r="T1453" i="1"/>
  <c r="S1453" i="1"/>
  <c r="R1453" i="1"/>
  <c r="Q1453" i="1"/>
  <c r="E1453" i="1"/>
  <c r="AL1452" i="1"/>
  <c r="AK1452" i="1"/>
  <c r="T1452" i="1"/>
  <c r="S1452" i="1"/>
  <c r="R1452" i="1"/>
  <c r="E1452" i="1"/>
  <c r="AL1451" i="1"/>
  <c r="AK1451" i="1"/>
  <c r="T1451" i="1"/>
  <c r="S1451" i="1"/>
  <c r="R1451" i="1"/>
  <c r="E1451" i="1"/>
  <c r="AL1450" i="1"/>
  <c r="AK1450" i="1"/>
  <c r="T1450" i="1"/>
  <c r="S1450" i="1"/>
  <c r="R1450" i="1"/>
  <c r="E1450" i="1"/>
  <c r="AL1449" i="1"/>
  <c r="AK1449" i="1"/>
  <c r="T1449" i="1"/>
  <c r="S1449" i="1"/>
  <c r="E1449" i="1"/>
  <c r="AL1448" i="1"/>
  <c r="AK1448" i="1"/>
  <c r="T1448" i="1"/>
  <c r="S1448" i="1"/>
  <c r="R1448" i="1"/>
  <c r="E1448" i="1"/>
  <c r="AL1447" i="1"/>
  <c r="AK1447" i="1"/>
  <c r="T1447" i="1"/>
  <c r="S1447" i="1"/>
  <c r="R1447" i="1"/>
  <c r="E1447" i="1"/>
  <c r="AL1446" i="1"/>
  <c r="AK1446" i="1"/>
  <c r="T1446" i="1"/>
  <c r="S1446" i="1"/>
  <c r="R1446" i="1"/>
  <c r="E1446" i="1"/>
  <c r="AD1445" i="1"/>
  <c r="T1445" i="1"/>
  <c r="S1445" i="1"/>
  <c r="E1445" i="1"/>
  <c r="AD1444" i="1"/>
  <c r="T1444" i="1"/>
  <c r="S1444" i="1"/>
  <c r="R1444" i="1"/>
  <c r="E1444" i="1"/>
  <c r="AD1443" i="1"/>
  <c r="T1443" i="1"/>
  <c r="S1443" i="1"/>
  <c r="R1443" i="1"/>
  <c r="Q1443" i="1"/>
  <c r="E1443" i="1"/>
  <c r="AD1442" i="1"/>
  <c r="T1442" i="1"/>
  <c r="S1442" i="1"/>
  <c r="R1442" i="1"/>
  <c r="Q1442" i="1"/>
  <c r="E1442" i="1"/>
  <c r="AD1441" i="1"/>
  <c r="T1441" i="1"/>
  <c r="S1441" i="1"/>
  <c r="R1441" i="1"/>
  <c r="Q1441" i="1"/>
  <c r="E1441" i="1"/>
  <c r="AL1440" i="1"/>
  <c r="AK1440" i="1"/>
  <c r="AD1440" i="1"/>
  <c r="T1440" i="1"/>
  <c r="S1440" i="1"/>
  <c r="R1440" i="1"/>
  <c r="Q1440" i="1"/>
  <c r="E1440" i="1"/>
  <c r="AL1439" i="1"/>
  <c r="AK1439" i="1"/>
  <c r="AD1439" i="1"/>
  <c r="T1439" i="1"/>
  <c r="S1439" i="1"/>
  <c r="R1439" i="1"/>
  <c r="Q1439" i="1"/>
  <c r="E1439" i="1"/>
  <c r="AL1438" i="1"/>
  <c r="AK1438" i="1"/>
  <c r="AD1438" i="1"/>
  <c r="T1438" i="1"/>
  <c r="S1438" i="1"/>
  <c r="R1438" i="1"/>
  <c r="Q1438" i="1"/>
  <c r="E1438" i="1"/>
  <c r="AL1437" i="1"/>
  <c r="AK1437" i="1"/>
  <c r="AD1437" i="1"/>
  <c r="T1437" i="1"/>
  <c r="S1437" i="1"/>
  <c r="R1437" i="1"/>
  <c r="Q1437" i="1"/>
  <c r="E1437" i="1"/>
  <c r="AL1436" i="1"/>
  <c r="AK1436" i="1"/>
  <c r="AD1436" i="1"/>
  <c r="T1436" i="1"/>
  <c r="S1436" i="1"/>
  <c r="R1436" i="1"/>
  <c r="Q1436" i="1"/>
  <c r="E1436" i="1"/>
  <c r="AL1435" i="1"/>
  <c r="AK1435" i="1"/>
  <c r="AD1435" i="1"/>
  <c r="T1435" i="1"/>
  <c r="S1435" i="1"/>
  <c r="R1435" i="1"/>
  <c r="Q1435" i="1"/>
  <c r="E1435" i="1"/>
  <c r="AL1434" i="1"/>
  <c r="AK1434" i="1"/>
  <c r="AD1434" i="1"/>
  <c r="T1434" i="1"/>
  <c r="S1434" i="1"/>
  <c r="R1434" i="1"/>
  <c r="Q1434" i="1"/>
  <c r="E1434" i="1"/>
  <c r="AL1433" i="1"/>
  <c r="AK1433" i="1"/>
  <c r="AD1433" i="1"/>
  <c r="T1433" i="1"/>
  <c r="S1433" i="1"/>
  <c r="R1433" i="1"/>
  <c r="Q1433" i="1"/>
  <c r="E1433" i="1"/>
  <c r="AL1432" i="1"/>
  <c r="AK1432" i="1"/>
  <c r="AD1432" i="1"/>
  <c r="T1432" i="1"/>
  <c r="S1432" i="1"/>
  <c r="R1432" i="1"/>
  <c r="Q1432" i="1"/>
  <c r="V1440" i="1" s="1"/>
  <c r="E1432" i="1"/>
  <c r="AL1431" i="1"/>
  <c r="AK1431" i="1"/>
  <c r="AD1431" i="1"/>
  <c r="T1431" i="1"/>
  <c r="S1431" i="1"/>
  <c r="R1431" i="1"/>
  <c r="Q1431" i="1"/>
  <c r="E1431" i="1"/>
  <c r="AL1430" i="1"/>
  <c r="AK1430" i="1"/>
  <c r="AD1430" i="1"/>
  <c r="T1430" i="1"/>
  <c r="S1430" i="1"/>
  <c r="R1430" i="1"/>
  <c r="Q1430" i="1"/>
  <c r="E1430" i="1"/>
  <c r="AL1429" i="1"/>
  <c r="AK1429" i="1"/>
  <c r="AD1429" i="1"/>
  <c r="T1429" i="1"/>
  <c r="S1429" i="1"/>
  <c r="R1429" i="1"/>
  <c r="Q1429" i="1"/>
  <c r="E1429" i="1"/>
  <c r="AL1428" i="1"/>
  <c r="AK1428" i="1"/>
  <c r="AD1428" i="1"/>
  <c r="T1428" i="1"/>
  <c r="S1428" i="1"/>
  <c r="R1428" i="1"/>
  <c r="Q1428" i="1"/>
  <c r="E1428" i="1"/>
  <c r="AL1427" i="1"/>
  <c r="AK1427" i="1"/>
  <c r="AD1427" i="1"/>
  <c r="T1427" i="1"/>
  <c r="S1427" i="1"/>
  <c r="R1427" i="1"/>
  <c r="Q1427" i="1"/>
  <c r="E1427" i="1"/>
  <c r="AL1426" i="1"/>
  <c r="AK1426" i="1"/>
  <c r="AD1426" i="1"/>
  <c r="T1426" i="1"/>
  <c r="S1426" i="1"/>
  <c r="R1426" i="1"/>
  <c r="Q1426" i="1"/>
  <c r="E1426" i="1"/>
  <c r="AL1425" i="1"/>
  <c r="AK1425" i="1"/>
  <c r="AD1425" i="1"/>
  <c r="T1425" i="1"/>
  <c r="S1425" i="1"/>
  <c r="R1425" i="1"/>
  <c r="Q1425" i="1"/>
  <c r="E1425" i="1"/>
  <c r="AL1424" i="1"/>
  <c r="AK1424" i="1"/>
  <c r="AD1424" i="1"/>
  <c r="T1424" i="1"/>
  <c r="S1424" i="1"/>
  <c r="R1424" i="1"/>
  <c r="Q1424" i="1"/>
  <c r="E1424" i="1"/>
  <c r="AL1423" i="1"/>
  <c r="AK1423" i="1"/>
  <c r="AD1423" i="1"/>
  <c r="T1423" i="1"/>
  <c r="S1423" i="1"/>
  <c r="R1423" i="1"/>
  <c r="Q1423" i="1"/>
  <c r="E1423" i="1"/>
  <c r="AL1422" i="1"/>
  <c r="AK1422" i="1"/>
  <c r="AD1422" i="1"/>
  <c r="T1422" i="1"/>
  <c r="S1422" i="1"/>
  <c r="R1422" i="1"/>
  <c r="Q1422" i="1"/>
  <c r="E1422" i="1"/>
  <c r="AL1421" i="1"/>
  <c r="AK1421" i="1"/>
  <c r="AD1421" i="1"/>
  <c r="T1421" i="1"/>
  <c r="S1421" i="1"/>
  <c r="R1421" i="1"/>
  <c r="Q1421" i="1"/>
  <c r="E1421" i="1"/>
  <c r="AL1420" i="1"/>
  <c r="AK1420" i="1"/>
  <c r="AD1420" i="1"/>
  <c r="T1420" i="1"/>
  <c r="S1420" i="1"/>
  <c r="R1420" i="1"/>
  <c r="Q1420" i="1"/>
  <c r="E1420" i="1"/>
  <c r="AL1419" i="1"/>
  <c r="AK1419" i="1"/>
  <c r="AD1419" i="1"/>
  <c r="T1419" i="1"/>
  <c r="S1419" i="1"/>
  <c r="R1419" i="1"/>
  <c r="Q1419" i="1"/>
  <c r="E1419" i="1"/>
  <c r="AL1418" i="1"/>
  <c r="AK1418" i="1"/>
  <c r="AD1418" i="1"/>
  <c r="T1418" i="1"/>
  <c r="S1418" i="1"/>
  <c r="R1418" i="1"/>
  <c r="Q1418" i="1"/>
  <c r="E1418" i="1"/>
  <c r="AL1417" i="1"/>
  <c r="AK1417" i="1"/>
  <c r="AD1417" i="1"/>
  <c r="T1417" i="1"/>
  <c r="S1417" i="1"/>
  <c r="R1417" i="1"/>
  <c r="Q1417" i="1"/>
  <c r="E1417" i="1"/>
  <c r="AL1416" i="1"/>
  <c r="AK1416" i="1"/>
  <c r="AD1416" i="1"/>
  <c r="T1416" i="1"/>
  <c r="S1416" i="1"/>
  <c r="R1416" i="1"/>
  <c r="Q1416" i="1"/>
  <c r="E1416" i="1"/>
  <c r="AL1415" i="1"/>
  <c r="AK1415" i="1"/>
  <c r="AD1415" i="1"/>
  <c r="T1415" i="1"/>
  <c r="S1415" i="1"/>
  <c r="R1415" i="1"/>
  <c r="Q1415" i="1"/>
  <c r="E1415" i="1"/>
  <c r="AL1414" i="1"/>
  <c r="AK1414" i="1"/>
  <c r="AD1414" i="1"/>
  <c r="T1414" i="1"/>
  <c r="S1414" i="1"/>
  <c r="R1414" i="1"/>
  <c r="Q1414" i="1"/>
  <c r="E1414" i="1"/>
  <c r="AL1413" i="1"/>
  <c r="AK1413" i="1"/>
  <c r="AD1413" i="1"/>
  <c r="T1413" i="1"/>
  <c r="S1413" i="1"/>
  <c r="R1413" i="1"/>
  <c r="Q1413" i="1"/>
  <c r="E1413" i="1"/>
  <c r="AL1412" i="1"/>
  <c r="AK1412" i="1"/>
  <c r="AD1412" i="1"/>
  <c r="T1412" i="1"/>
  <c r="S1412" i="1"/>
  <c r="R1412" i="1"/>
  <c r="Q1412" i="1"/>
  <c r="E1412" i="1"/>
  <c r="AL1411" i="1"/>
  <c r="AK1411" i="1"/>
  <c r="AD1411" i="1"/>
  <c r="T1411" i="1"/>
  <c r="S1411" i="1"/>
  <c r="R1411" i="1"/>
  <c r="U1411" i="1" s="1"/>
  <c r="Q1411" i="1"/>
  <c r="E1411" i="1"/>
  <c r="AL1410" i="1"/>
  <c r="AK1410" i="1"/>
  <c r="AD1410" i="1"/>
  <c r="T1410" i="1"/>
  <c r="S1410" i="1"/>
  <c r="R1410" i="1"/>
  <c r="Q1410" i="1"/>
  <c r="E1410" i="1"/>
  <c r="AL1409" i="1"/>
  <c r="AK1409" i="1"/>
  <c r="AD1409" i="1"/>
  <c r="T1409" i="1"/>
  <c r="S1409" i="1"/>
  <c r="R1409" i="1"/>
  <c r="Q1409" i="1"/>
  <c r="E1409" i="1"/>
  <c r="AL1408" i="1"/>
  <c r="AK1408" i="1"/>
  <c r="AD1408" i="1"/>
  <c r="T1408" i="1"/>
  <c r="S1408" i="1"/>
  <c r="R1408" i="1"/>
  <c r="Q1408" i="1"/>
  <c r="E1408" i="1"/>
  <c r="AL1407" i="1"/>
  <c r="AK1407" i="1"/>
  <c r="AD1407" i="1"/>
  <c r="T1407" i="1"/>
  <c r="S1407" i="1"/>
  <c r="R1407" i="1"/>
  <c r="Q1407" i="1"/>
  <c r="E1407" i="1"/>
  <c r="AL1406" i="1"/>
  <c r="AK1406" i="1"/>
  <c r="AD1406" i="1"/>
  <c r="T1406" i="1"/>
  <c r="S1406" i="1"/>
  <c r="R1406" i="1"/>
  <c r="Q1406" i="1"/>
  <c r="E1406" i="1"/>
  <c r="AL1405" i="1"/>
  <c r="AK1405" i="1"/>
  <c r="AD1405" i="1"/>
  <c r="T1405" i="1"/>
  <c r="S1405" i="1"/>
  <c r="R1405" i="1"/>
  <c r="Q1405" i="1"/>
  <c r="E1405" i="1"/>
  <c r="AL1404" i="1"/>
  <c r="AK1404" i="1"/>
  <c r="AD1404" i="1"/>
  <c r="T1404" i="1"/>
  <c r="S1404" i="1"/>
  <c r="R1404" i="1"/>
  <c r="Q1404" i="1"/>
  <c r="E1404" i="1"/>
  <c r="AL1403" i="1"/>
  <c r="AK1403" i="1"/>
  <c r="AD1403" i="1"/>
  <c r="T1403" i="1"/>
  <c r="S1403" i="1"/>
  <c r="U1403" i="1" s="1"/>
  <c r="R1403" i="1"/>
  <c r="Q1403" i="1"/>
  <c r="E1403" i="1"/>
  <c r="AL1402" i="1"/>
  <c r="AK1402" i="1"/>
  <c r="AD1402" i="1"/>
  <c r="T1402" i="1"/>
  <c r="S1402" i="1"/>
  <c r="R1402" i="1"/>
  <c r="Q1402" i="1"/>
  <c r="E1402" i="1"/>
  <c r="AL1401" i="1"/>
  <c r="AK1401" i="1"/>
  <c r="AD1401" i="1"/>
  <c r="T1401" i="1"/>
  <c r="S1401" i="1"/>
  <c r="R1401" i="1"/>
  <c r="Q1401" i="1"/>
  <c r="E1401" i="1"/>
  <c r="AL1400" i="1"/>
  <c r="AK1400" i="1"/>
  <c r="AD1400" i="1"/>
  <c r="T1400" i="1"/>
  <c r="S1400" i="1"/>
  <c r="R1400" i="1"/>
  <c r="Q1400" i="1"/>
  <c r="E1400" i="1"/>
  <c r="AL1399" i="1"/>
  <c r="AK1399" i="1"/>
  <c r="AD1399" i="1"/>
  <c r="T1399" i="1"/>
  <c r="S1399" i="1"/>
  <c r="R1399" i="1"/>
  <c r="Q1399" i="1"/>
  <c r="E1399" i="1"/>
  <c r="AL1398" i="1"/>
  <c r="AK1398" i="1"/>
  <c r="AD1398" i="1"/>
  <c r="T1398" i="1"/>
  <c r="Y1409" i="1" s="1"/>
  <c r="S1398" i="1"/>
  <c r="R1398" i="1"/>
  <c r="Q1398" i="1"/>
  <c r="E1398" i="1"/>
  <c r="AL1397" i="1"/>
  <c r="AK1397" i="1"/>
  <c r="AD1397" i="1"/>
  <c r="T1397" i="1"/>
  <c r="S1397" i="1"/>
  <c r="R1397" i="1"/>
  <c r="Q1397" i="1"/>
  <c r="E1397" i="1"/>
  <c r="AL1396" i="1"/>
  <c r="AK1396" i="1"/>
  <c r="AD1396" i="1"/>
  <c r="T1396" i="1"/>
  <c r="S1396" i="1"/>
  <c r="R1396" i="1"/>
  <c r="Q1396" i="1"/>
  <c r="E1396" i="1"/>
  <c r="AL1395" i="1"/>
  <c r="AK1395" i="1"/>
  <c r="AD1395" i="1"/>
  <c r="T1395" i="1"/>
  <c r="S1395" i="1"/>
  <c r="R1395" i="1"/>
  <c r="Q1395" i="1"/>
  <c r="V1406" i="1" s="1"/>
  <c r="E1395" i="1"/>
  <c r="AL1394" i="1"/>
  <c r="AK1394" i="1"/>
  <c r="AD1394" i="1"/>
  <c r="T1394" i="1"/>
  <c r="S1394" i="1"/>
  <c r="R1394" i="1"/>
  <c r="Q1394" i="1"/>
  <c r="E1394" i="1"/>
  <c r="AL1393" i="1"/>
  <c r="AK1393" i="1"/>
  <c r="AD1393" i="1"/>
  <c r="T1393" i="1"/>
  <c r="S1393" i="1"/>
  <c r="R1393" i="1"/>
  <c r="Q1393" i="1"/>
  <c r="E1393" i="1"/>
  <c r="AL1392" i="1"/>
  <c r="AK1392" i="1"/>
  <c r="AD1392" i="1"/>
  <c r="T1392" i="1"/>
  <c r="S1392" i="1"/>
  <c r="R1392" i="1"/>
  <c r="Q1392" i="1"/>
  <c r="E1392" i="1"/>
  <c r="AL1391" i="1"/>
  <c r="AK1391" i="1"/>
  <c r="AD1391" i="1"/>
  <c r="T1391" i="1"/>
  <c r="S1391" i="1"/>
  <c r="R1391" i="1"/>
  <c r="U1391" i="1" s="1"/>
  <c r="Q1391" i="1"/>
  <c r="E1391" i="1"/>
  <c r="AL1390" i="1"/>
  <c r="AK1390" i="1"/>
  <c r="AD1390" i="1"/>
  <c r="T1390" i="1"/>
  <c r="S1390" i="1"/>
  <c r="R1390" i="1"/>
  <c r="Q1390" i="1"/>
  <c r="E1390" i="1"/>
  <c r="AL1389" i="1"/>
  <c r="AK1389" i="1"/>
  <c r="AD1389" i="1"/>
  <c r="T1389" i="1"/>
  <c r="S1389" i="1"/>
  <c r="R1389" i="1"/>
  <c r="Q1389" i="1"/>
  <c r="E1389" i="1"/>
  <c r="AL1388" i="1"/>
  <c r="AK1388" i="1"/>
  <c r="AD1388" i="1"/>
  <c r="T1388" i="1"/>
  <c r="S1388" i="1"/>
  <c r="R1388" i="1"/>
  <c r="Q1388" i="1"/>
  <c r="E1388" i="1"/>
  <c r="AL1387" i="1"/>
  <c r="AK1387" i="1"/>
  <c r="AD1387" i="1"/>
  <c r="T1387" i="1"/>
  <c r="S1387" i="1"/>
  <c r="R1387" i="1"/>
  <c r="Q1387" i="1"/>
  <c r="E1387" i="1"/>
  <c r="AL1386" i="1"/>
  <c r="AK1386" i="1"/>
  <c r="AD1386" i="1"/>
  <c r="T1386" i="1"/>
  <c r="S1386" i="1"/>
  <c r="R1386" i="1"/>
  <c r="Q1386" i="1"/>
  <c r="E1386" i="1"/>
  <c r="AL1385" i="1"/>
  <c r="AK1385" i="1"/>
  <c r="AD1385" i="1"/>
  <c r="T1385" i="1"/>
  <c r="S1385" i="1"/>
  <c r="R1385" i="1"/>
  <c r="Q1385" i="1"/>
  <c r="E1385" i="1"/>
  <c r="AL1384" i="1"/>
  <c r="AK1384" i="1"/>
  <c r="AD1384" i="1"/>
  <c r="T1384" i="1"/>
  <c r="S1384" i="1"/>
  <c r="R1384" i="1"/>
  <c r="Q1384" i="1"/>
  <c r="E1384" i="1"/>
  <c r="AL1383" i="1"/>
  <c r="AK1383" i="1"/>
  <c r="AD1383" i="1"/>
  <c r="T1383" i="1"/>
  <c r="S1383" i="1"/>
  <c r="R1383" i="1"/>
  <c r="U1383" i="1" s="1"/>
  <c r="Q1383" i="1"/>
  <c r="E1383" i="1"/>
  <c r="AL1382" i="1"/>
  <c r="AK1382" i="1"/>
  <c r="AD1382" i="1"/>
  <c r="T1382" i="1"/>
  <c r="S1382" i="1"/>
  <c r="R1382" i="1"/>
  <c r="Q1382" i="1"/>
  <c r="E1382" i="1"/>
  <c r="AL1381" i="1"/>
  <c r="AK1381" i="1"/>
  <c r="AD1381" i="1"/>
  <c r="T1381" i="1"/>
  <c r="S1381" i="1"/>
  <c r="Q1381" i="1"/>
  <c r="E1381" i="1"/>
  <c r="AL1380" i="1"/>
  <c r="AK1380" i="1"/>
  <c r="AD1380" i="1"/>
  <c r="T1380" i="1"/>
  <c r="S1380" i="1"/>
  <c r="R1380" i="1"/>
  <c r="Q1380" i="1"/>
  <c r="E1380" i="1"/>
  <c r="AL1379" i="1"/>
  <c r="AK1379" i="1"/>
  <c r="AD1379" i="1"/>
  <c r="T1379" i="1"/>
  <c r="S1379" i="1"/>
  <c r="R1379" i="1"/>
  <c r="Q1379" i="1"/>
  <c r="E1379" i="1"/>
  <c r="AL1378" i="1"/>
  <c r="AK1378" i="1"/>
  <c r="AD1378" i="1"/>
  <c r="T1378" i="1"/>
  <c r="S1378" i="1"/>
  <c r="R1378" i="1"/>
  <c r="Q1378" i="1"/>
  <c r="E1378" i="1"/>
  <c r="AL1377" i="1"/>
  <c r="AK1377" i="1"/>
  <c r="AD1377" i="1"/>
  <c r="T1377" i="1"/>
  <c r="S1377" i="1"/>
  <c r="R1377" i="1"/>
  <c r="Q1377" i="1"/>
  <c r="E1377" i="1"/>
  <c r="AL1376" i="1"/>
  <c r="AK1376" i="1"/>
  <c r="AD1376" i="1"/>
  <c r="T1376" i="1"/>
  <c r="R1376" i="1"/>
  <c r="Q1376" i="1"/>
  <c r="E1376" i="1"/>
  <c r="AL1375" i="1"/>
  <c r="AK1375" i="1"/>
  <c r="AD1375" i="1"/>
  <c r="T1375" i="1"/>
  <c r="S1375" i="1"/>
  <c r="R1375" i="1"/>
  <c r="Q1375" i="1"/>
  <c r="E1375" i="1"/>
  <c r="AL1374" i="1"/>
  <c r="AK1374" i="1"/>
  <c r="AD1374" i="1"/>
  <c r="T1374" i="1"/>
  <c r="S1374" i="1"/>
  <c r="R1374" i="1"/>
  <c r="Q1374" i="1"/>
  <c r="E1374" i="1"/>
  <c r="AL1373" i="1"/>
  <c r="AK1373" i="1"/>
  <c r="AD1373" i="1"/>
  <c r="T1373" i="1"/>
  <c r="S1373" i="1"/>
  <c r="R1373" i="1"/>
  <c r="Q1373" i="1"/>
  <c r="E1373" i="1"/>
  <c r="AL1372" i="1"/>
  <c r="AK1372" i="1"/>
  <c r="AD1372" i="1"/>
  <c r="T1372" i="1"/>
  <c r="S1372" i="1"/>
  <c r="R1372" i="1"/>
  <c r="Q1372" i="1"/>
  <c r="E1372" i="1"/>
  <c r="AL1371" i="1"/>
  <c r="AK1371" i="1"/>
  <c r="AD1371" i="1"/>
  <c r="T1371" i="1"/>
  <c r="S1371" i="1"/>
  <c r="R1371" i="1"/>
  <c r="Q1371" i="1"/>
  <c r="E1371" i="1"/>
  <c r="AL1370" i="1"/>
  <c r="AK1370" i="1"/>
  <c r="AD1370" i="1"/>
  <c r="T1370" i="1"/>
  <c r="S1370" i="1"/>
  <c r="R1370" i="1"/>
  <c r="Q1370" i="1"/>
  <c r="E1370" i="1"/>
  <c r="AL1369" i="1"/>
  <c r="AK1369" i="1"/>
  <c r="AD1369" i="1"/>
  <c r="T1369" i="1"/>
  <c r="S1369" i="1"/>
  <c r="R1369" i="1"/>
  <c r="Q1369" i="1"/>
  <c r="E1369" i="1"/>
  <c r="AL1368" i="1"/>
  <c r="AK1368" i="1"/>
  <c r="AD1368" i="1"/>
  <c r="T1368" i="1"/>
  <c r="S1368" i="1"/>
  <c r="R1368" i="1"/>
  <c r="Q1368" i="1"/>
  <c r="E1368" i="1"/>
  <c r="AL1367" i="1"/>
  <c r="AK1367" i="1"/>
  <c r="AD1367" i="1"/>
  <c r="T1367" i="1"/>
  <c r="S1367" i="1"/>
  <c r="R1367" i="1"/>
  <c r="U1367" i="1" s="1"/>
  <c r="Q1367" i="1"/>
  <c r="E1367" i="1"/>
  <c r="AL1366" i="1"/>
  <c r="AK1366" i="1"/>
  <c r="AD1366" i="1"/>
  <c r="T1366" i="1"/>
  <c r="S1366" i="1"/>
  <c r="R1366" i="1"/>
  <c r="Q1366" i="1"/>
  <c r="E1366" i="1"/>
  <c r="AL1365" i="1"/>
  <c r="AK1365" i="1"/>
  <c r="AD1365" i="1"/>
  <c r="T1365" i="1"/>
  <c r="S1365" i="1"/>
  <c r="R1365" i="1"/>
  <c r="Q1365" i="1"/>
  <c r="E1365" i="1"/>
  <c r="AL1364" i="1"/>
  <c r="AK1364" i="1"/>
  <c r="AD1364" i="1"/>
  <c r="T1364" i="1"/>
  <c r="S1364" i="1"/>
  <c r="R1364" i="1"/>
  <c r="Q1364" i="1"/>
  <c r="E1364" i="1"/>
  <c r="AL1363" i="1"/>
  <c r="AK1363" i="1"/>
  <c r="AD1363" i="1"/>
  <c r="T1363" i="1"/>
  <c r="S1363" i="1"/>
  <c r="R1363" i="1"/>
  <c r="Q1363" i="1"/>
  <c r="E1363" i="1"/>
  <c r="AL1362" i="1"/>
  <c r="AK1362" i="1"/>
  <c r="AD1362" i="1"/>
  <c r="T1362" i="1"/>
  <c r="S1362" i="1"/>
  <c r="R1362" i="1"/>
  <c r="Q1362" i="1"/>
  <c r="E1362" i="1"/>
  <c r="AL1361" i="1"/>
  <c r="AK1361" i="1"/>
  <c r="AD1361" i="1"/>
  <c r="T1361" i="1"/>
  <c r="S1361" i="1"/>
  <c r="R1361" i="1"/>
  <c r="Q1361" i="1"/>
  <c r="E1361" i="1"/>
  <c r="AL1360" i="1"/>
  <c r="AK1360" i="1"/>
  <c r="AD1360" i="1"/>
  <c r="T1360" i="1"/>
  <c r="S1360" i="1"/>
  <c r="R1360" i="1"/>
  <c r="Q1360" i="1"/>
  <c r="U1360" i="1" s="1"/>
  <c r="E1360" i="1"/>
  <c r="AL1359" i="1"/>
  <c r="AK1359" i="1"/>
  <c r="AD1359" i="1"/>
  <c r="T1359" i="1"/>
  <c r="S1359" i="1"/>
  <c r="R1359" i="1"/>
  <c r="Q1359" i="1"/>
  <c r="E1359" i="1"/>
  <c r="AL1358" i="1"/>
  <c r="AK1358" i="1"/>
  <c r="AD1358" i="1"/>
  <c r="T1358" i="1"/>
  <c r="S1358" i="1"/>
  <c r="R1358" i="1"/>
  <c r="Q1358" i="1"/>
  <c r="E1358" i="1"/>
  <c r="AL1357" i="1"/>
  <c r="AK1357" i="1"/>
  <c r="AD1357" i="1"/>
  <c r="T1357" i="1"/>
  <c r="S1357" i="1"/>
  <c r="R1357" i="1"/>
  <c r="Q1357" i="1"/>
  <c r="E1357" i="1"/>
  <c r="AL1356" i="1"/>
  <c r="AK1356" i="1"/>
  <c r="AD1356" i="1"/>
  <c r="T1356" i="1"/>
  <c r="S1356" i="1"/>
  <c r="R1356" i="1"/>
  <c r="Q1356" i="1"/>
  <c r="E1356" i="1"/>
  <c r="AL1355" i="1"/>
  <c r="AK1355" i="1"/>
  <c r="AD1355" i="1"/>
  <c r="T1355" i="1"/>
  <c r="S1355" i="1"/>
  <c r="R1355" i="1"/>
  <c r="Q1355" i="1"/>
  <c r="E1355" i="1"/>
  <c r="AL1354" i="1"/>
  <c r="AK1354" i="1"/>
  <c r="AD1354" i="1"/>
  <c r="T1354" i="1"/>
  <c r="S1354" i="1"/>
  <c r="R1354" i="1"/>
  <c r="Q1354" i="1"/>
  <c r="E1354" i="1"/>
  <c r="AL1353" i="1"/>
  <c r="AK1353" i="1"/>
  <c r="AD1353" i="1"/>
  <c r="T1353" i="1"/>
  <c r="S1353" i="1"/>
  <c r="R1353" i="1"/>
  <c r="Q1353" i="1"/>
  <c r="E1353" i="1"/>
  <c r="AL1352" i="1"/>
  <c r="AK1352" i="1"/>
  <c r="AD1352" i="1"/>
  <c r="T1352" i="1"/>
  <c r="S1352" i="1"/>
  <c r="R1352" i="1"/>
  <c r="U1352" i="1" s="1"/>
  <c r="Q1352" i="1"/>
  <c r="E1352" i="1"/>
  <c r="AL1351" i="1"/>
  <c r="AK1351" i="1"/>
  <c r="AD1351" i="1"/>
  <c r="T1351" i="1"/>
  <c r="S1351" i="1"/>
  <c r="R1351" i="1"/>
  <c r="U1351" i="1" s="1"/>
  <c r="Q1351" i="1"/>
  <c r="E1351" i="1"/>
  <c r="AL1350" i="1"/>
  <c r="AK1350" i="1"/>
  <c r="AD1350" i="1"/>
  <c r="T1350" i="1"/>
  <c r="S1350" i="1"/>
  <c r="R1350" i="1"/>
  <c r="Q1350" i="1"/>
  <c r="E1350" i="1"/>
  <c r="AL1349" i="1"/>
  <c r="AK1349" i="1"/>
  <c r="AD1349" i="1"/>
  <c r="T1349" i="1"/>
  <c r="S1349" i="1"/>
  <c r="R1349" i="1"/>
  <c r="Q1349" i="1"/>
  <c r="E1349" i="1"/>
  <c r="AL1348" i="1"/>
  <c r="AK1348" i="1"/>
  <c r="AD1348" i="1"/>
  <c r="T1348" i="1"/>
  <c r="S1348" i="1"/>
  <c r="Q1348" i="1"/>
  <c r="E1348" i="1"/>
  <c r="AL1347" i="1"/>
  <c r="AK1347" i="1"/>
  <c r="AD1347" i="1"/>
  <c r="T1347" i="1"/>
  <c r="S1347" i="1"/>
  <c r="R1347" i="1"/>
  <c r="Q1347" i="1"/>
  <c r="E1347" i="1"/>
  <c r="AL1346" i="1"/>
  <c r="AK1346" i="1"/>
  <c r="AD1346" i="1"/>
  <c r="T1346" i="1"/>
  <c r="S1346" i="1"/>
  <c r="R1346" i="1"/>
  <c r="Q1346" i="1"/>
  <c r="E1346" i="1"/>
  <c r="AL1345" i="1"/>
  <c r="AK1345" i="1"/>
  <c r="AD1345" i="1"/>
  <c r="T1345" i="1"/>
  <c r="S1345" i="1"/>
  <c r="R1345" i="1"/>
  <c r="Q1345" i="1"/>
  <c r="U1345" i="1" s="1"/>
  <c r="E1345" i="1"/>
  <c r="AL1344" i="1"/>
  <c r="AK1344" i="1"/>
  <c r="AD1344" i="1"/>
  <c r="T1344" i="1"/>
  <c r="S1344" i="1"/>
  <c r="R1344" i="1"/>
  <c r="Q1344" i="1"/>
  <c r="E1344" i="1"/>
  <c r="AL1343" i="1"/>
  <c r="AK1343" i="1"/>
  <c r="AD1343" i="1"/>
  <c r="T1343" i="1"/>
  <c r="S1343" i="1"/>
  <c r="R1343" i="1"/>
  <c r="Q1343" i="1"/>
  <c r="E1343" i="1"/>
  <c r="AL1342" i="1"/>
  <c r="AK1342" i="1"/>
  <c r="AD1342" i="1"/>
  <c r="T1342" i="1"/>
  <c r="S1342" i="1"/>
  <c r="R1342" i="1"/>
  <c r="Q1342" i="1"/>
  <c r="E1342" i="1"/>
  <c r="AL1341" i="1"/>
  <c r="AK1341" i="1"/>
  <c r="AD1341" i="1"/>
  <c r="T1341" i="1"/>
  <c r="S1341" i="1"/>
  <c r="Q1341" i="1"/>
  <c r="E1341" i="1"/>
  <c r="AL1340" i="1"/>
  <c r="AK1340" i="1"/>
  <c r="AD1340" i="1"/>
  <c r="T1340" i="1"/>
  <c r="S1340" i="1"/>
  <c r="R1340" i="1"/>
  <c r="Q1340" i="1"/>
  <c r="E1340" i="1"/>
  <c r="AL1339" i="1"/>
  <c r="AK1339" i="1"/>
  <c r="AD1339" i="1"/>
  <c r="T1339" i="1"/>
  <c r="S1339" i="1"/>
  <c r="R1339" i="1"/>
  <c r="Q1339" i="1"/>
  <c r="E1339" i="1"/>
  <c r="AL1338" i="1"/>
  <c r="AK1338" i="1"/>
  <c r="AD1338" i="1"/>
  <c r="T1338" i="1"/>
  <c r="S1338" i="1"/>
  <c r="R1338" i="1"/>
  <c r="Q1338" i="1"/>
  <c r="E1338" i="1"/>
  <c r="AL1337" i="1"/>
  <c r="AK1337" i="1"/>
  <c r="AD1337" i="1"/>
  <c r="T1337" i="1"/>
  <c r="S1337" i="1"/>
  <c r="R1337" i="1"/>
  <c r="Q1337" i="1"/>
  <c r="E1337" i="1"/>
  <c r="AL1336" i="1"/>
  <c r="AK1336" i="1"/>
  <c r="AD1336" i="1"/>
  <c r="T1336" i="1"/>
  <c r="S1336" i="1"/>
  <c r="R1336" i="1"/>
  <c r="Q1336" i="1"/>
  <c r="E1336" i="1"/>
  <c r="AL1335" i="1"/>
  <c r="AK1335" i="1"/>
  <c r="AD1335" i="1"/>
  <c r="T1335" i="1"/>
  <c r="S1335" i="1"/>
  <c r="R1335" i="1"/>
  <c r="Q1335" i="1"/>
  <c r="E1335" i="1"/>
  <c r="AL1334" i="1"/>
  <c r="AK1334" i="1"/>
  <c r="AD1334" i="1"/>
  <c r="T1334" i="1"/>
  <c r="S1334" i="1"/>
  <c r="R1334" i="1"/>
  <c r="Q1334" i="1"/>
  <c r="E1334" i="1"/>
  <c r="AL1333" i="1"/>
  <c r="AK1333" i="1"/>
  <c r="AD1333" i="1"/>
  <c r="T1333" i="1"/>
  <c r="S1333" i="1"/>
  <c r="R1333" i="1"/>
  <c r="Q1333" i="1"/>
  <c r="E1333" i="1"/>
  <c r="AL1332" i="1"/>
  <c r="AK1332" i="1"/>
  <c r="AD1332" i="1"/>
  <c r="T1332" i="1"/>
  <c r="S1332" i="1"/>
  <c r="R1332" i="1"/>
  <c r="Q1332" i="1"/>
  <c r="E1332" i="1"/>
  <c r="AL1331" i="1"/>
  <c r="AK1331" i="1"/>
  <c r="AD1331" i="1"/>
  <c r="T1331" i="1"/>
  <c r="S1331" i="1"/>
  <c r="R1331" i="1"/>
  <c r="Q1331" i="1"/>
  <c r="E1331" i="1"/>
  <c r="AL1330" i="1"/>
  <c r="AK1330" i="1"/>
  <c r="AD1330" i="1"/>
  <c r="T1330" i="1"/>
  <c r="S1330" i="1"/>
  <c r="R1330" i="1"/>
  <c r="Q1330" i="1"/>
  <c r="E1330" i="1"/>
  <c r="AL1329" i="1"/>
  <c r="AK1329" i="1"/>
  <c r="AD1329" i="1"/>
  <c r="T1329" i="1"/>
  <c r="S1329" i="1"/>
  <c r="R1329" i="1"/>
  <c r="Q1329" i="1"/>
  <c r="E1329" i="1"/>
  <c r="AL1328" i="1"/>
  <c r="AK1328" i="1"/>
  <c r="AD1328" i="1"/>
  <c r="T1328" i="1"/>
  <c r="S1328" i="1"/>
  <c r="R1328" i="1"/>
  <c r="Q1328" i="1"/>
  <c r="E1328" i="1"/>
  <c r="AL1327" i="1"/>
  <c r="AK1327" i="1"/>
  <c r="AD1327" i="1"/>
  <c r="T1327" i="1"/>
  <c r="S1327" i="1"/>
  <c r="R1327" i="1"/>
  <c r="Q1327" i="1"/>
  <c r="E1327" i="1"/>
  <c r="AL1326" i="1"/>
  <c r="AK1326" i="1"/>
  <c r="AD1326" i="1"/>
  <c r="T1326" i="1"/>
  <c r="S1326" i="1"/>
  <c r="R1326" i="1"/>
  <c r="Q1326" i="1"/>
  <c r="E1326" i="1"/>
  <c r="AL1325" i="1"/>
  <c r="AK1325" i="1"/>
  <c r="AD1325" i="1"/>
  <c r="T1325" i="1"/>
  <c r="S1325" i="1"/>
  <c r="R1325" i="1"/>
  <c r="Q1325" i="1"/>
  <c r="E1325" i="1"/>
  <c r="AL1324" i="1"/>
  <c r="AK1324" i="1"/>
  <c r="AD1324" i="1"/>
  <c r="T1324" i="1"/>
  <c r="S1324" i="1"/>
  <c r="R1324" i="1"/>
  <c r="Q1324" i="1"/>
  <c r="E1324" i="1"/>
  <c r="AL1323" i="1"/>
  <c r="AK1323" i="1"/>
  <c r="AD1323" i="1"/>
  <c r="T1323" i="1"/>
  <c r="S1323" i="1"/>
  <c r="R1323" i="1"/>
  <c r="Q1323" i="1"/>
  <c r="E1323" i="1"/>
  <c r="AL1322" i="1"/>
  <c r="AK1322" i="1"/>
  <c r="AD1322" i="1"/>
  <c r="T1322" i="1"/>
  <c r="S1322" i="1"/>
  <c r="R1322" i="1"/>
  <c r="Q1322" i="1"/>
  <c r="E1322" i="1"/>
  <c r="AL1321" i="1"/>
  <c r="AK1321" i="1"/>
  <c r="AD1321" i="1"/>
  <c r="T1321" i="1"/>
  <c r="S1321" i="1"/>
  <c r="R1321" i="1"/>
  <c r="Q1321" i="1"/>
  <c r="E1321" i="1"/>
  <c r="AL1320" i="1"/>
  <c r="AK1320" i="1"/>
  <c r="AD1320" i="1"/>
  <c r="T1320" i="1"/>
  <c r="S1320" i="1"/>
  <c r="R1320" i="1"/>
  <c r="Q1320" i="1"/>
  <c r="E1320" i="1"/>
  <c r="AL1319" i="1"/>
  <c r="AK1319" i="1"/>
  <c r="AD1319" i="1"/>
  <c r="T1319" i="1"/>
  <c r="S1319" i="1"/>
  <c r="X1330" i="1" s="1"/>
  <c r="R1319" i="1"/>
  <c r="Q1319" i="1"/>
  <c r="E1319" i="1"/>
  <c r="AL1318" i="1"/>
  <c r="AK1318" i="1"/>
  <c r="AD1318" i="1"/>
  <c r="T1318" i="1"/>
  <c r="S1318" i="1"/>
  <c r="R1318" i="1"/>
  <c r="Q1318" i="1"/>
  <c r="E1318" i="1"/>
  <c r="AL1317" i="1"/>
  <c r="AK1317" i="1"/>
  <c r="AD1317" i="1"/>
  <c r="T1317" i="1"/>
  <c r="S1317" i="1"/>
  <c r="R1317" i="1"/>
  <c r="Q1317" i="1"/>
  <c r="E1317" i="1"/>
  <c r="AL1316" i="1"/>
  <c r="AK1316" i="1"/>
  <c r="AD1316" i="1"/>
  <c r="T1316" i="1"/>
  <c r="S1316" i="1"/>
  <c r="R1316" i="1"/>
  <c r="Q1316" i="1"/>
  <c r="E1316" i="1"/>
  <c r="AL1315" i="1"/>
  <c r="AK1315" i="1"/>
  <c r="AD1315" i="1"/>
  <c r="T1315" i="1"/>
  <c r="S1315" i="1"/>
  <c r="R1315" i="1"/>
  <c r="Q1315" i="1"/>
  <c r="V1323" i="1" s="1"/>
  <c r="E1315" i="1"/>
  <c r="AL1314" i="1"/>
  <c r="AK1314" i="1"/>
  <c r="AD1314" i="1"/>
  <c r="T1314" i="1"/>
  <c r="S1314" i="1"/>
  <c r="R1314" i="1"/>
  <c r="Q1314" i="1"/>
  <c r="E1314" i="1"/>
  <c r="AL1313" i="1"/>
  <c r="AK1313" i="1"/>
  <c r="AD1313" i="1"/>
  <c r="T1313" i="1"/>
  <c r="S1313" i="1"/>
  <c r="R1313" i="1"/>
  <c r="Q1313" i="1"/>
  <c r="E1313" i="1"/>
  <c r="AL1312" i="1"/>
  <c r="AK1312" i="1"/>
  <c r="AD1312" i="1"/>
  <c r="T1312" i="1"/>
  <c r="S1312" i="1"/>
  <c r="R1312" i="1"/>
  <c r="Q1312" i="1"/>
  <c r="E1312" i="1"/>
  <c r="AL1311" i="1"/>
  <c r="AK1311" i="1"/>
  <c r="AD1311" i="1"/>
  <c r="T1311" i="1"/>
  <c r="S1311" i="1"/>
  <c r="R1311" i="1"/>
  <c r="Q1311" i="1"/>
  <c r="E1311" i="1"/>
  <c r="AL1310" i="1"/>
  <c r="AK1310" i="1"/>
  <c r="AD1310" i="1"/>
  <c r="T1310" i="1"/>
  <c r="S1310" i="1"/>
  <c r="R1310" i="1"/>
  <c r="Q1310" i="1"/>
  <c r="E1310" i="1"/>
  <c r="AL1309" i="1"/>
  <c r="AK1309" i="1"/>
  <c r="AD1309" i="1"/>
  <c r="T1309" i="1"/>
  <c r="S1309" i="1"/>
  <c r="R1309" i="1"/>
  <c r="Q1309" i="1"/>
  <c r="E1309" i="1"/>
  <c r="AL1308" i="1"/>
  <c r="AK1308" i="1"/>
  <c r="AD1308" i="1"/>
  <c r="T1308" i="1"/>
  <c r="S1308" i="1"/>
  <c r="R1308" i="1"/>
  <c r="Q1308" i="1"/>
  <c r="E1308" i="1"/>
  <c r="AL1307" i="1"/>
  <c r="AK1307" i="1"/>
  <c r="AD1307" i="1"/>
  <c r="T1307" i="1"/>
  <c r="S1307" i="1"/>
  <c r="R1307" i="1"/>
  <c r="Q1307" i="1"/>
  <c r="E1307" i="1"/>
  <c r="AL1306" i="1"/>
  <c r="AK1306" i="1"/>
  <c r="AD1306" i="1"/>
  <c r="T1306" i="1"/>
  <c r="S1306" i="1"/>
  <c r="R1306" i="1"/>
  <c r="Q1306" i="1"/>
  <c r="E1306" i="1"/>
  <c r="AL1305" i="1"/>
  <c r="AK1305" i="1"/>
  <c r="AD1305" i="1"/>
  <c r="T1305" i="1"/>
  <c r="S1305" i="1"/>
  <c r="R1305" i="1"/>
  <c r="Q1305" i="1"/>
  <c r="E1305" i="1"/>
  <c r="AL1304" i="1"/>
  <c r="AK1304" i="1"/>
  <c r="AD1304" i="1"/>
  <c r="T1304" i="1"/>
  <c r="S1304" i="1"/>
  <c r="X1312" i="1" s="1"/>
  <c r="R1304" i="1"/>
  <c r="Q1304" i="1"/>
  <c r="E1304" i="1"/>
  <c r="AL1303" i="1"/>
  <c r="AK1303" i="1"/>
  <c r="AD1303" i="1"/>
  <c r="T1303" i="1"/>
  <c r="S1303" i="1"/>
  <c r="R1303" i="1"/>
  <c r="Q1303" i="1"/>
  <c r="E1303" i="1"/>
  <c r="AL1302" i="1"/>
  <c r="AK1302" i="1"/>
  <c r="AD1302" i="1"/>
  <c r="T1302" i="1"/>
  <c r="S1302" i="1"/>
  <c r="R1302" i="1"/>
  <c r="Q1302" i="1"/>
  <c r="E1302" i="1"/>
  <c r="AL1301" i="1"/>
  <c r="AK1301" i="1"/>
  <c r="AD1301" i="1"/>
  <c r="T1301" i="1"/>
  <c r="S1301" i="1"/>
  <c r="R1301" i="1"/>
  <c r="Q1301" i="1"/>
  <c r="E1301" i="1"/>
  <c r="AL1300" i="1"/>
  <c r="AK1300" i="1"/>
  <c r="AD1300" i="1"/>
  <c r="T1300" i="1"/>
  <c r="S1300" i="1"/>
  <c r="R1300" i="1"/>
  <c r="Q1300" i="1"/>
  <c r="E1300" i="1"/>
  <c r="AL1299" i="1"/>
  <c r="AK1299" i="1"/>
  <c r="AD1299" i="1"/>
  <c r="T1299" i="1"/>
  <c r="S1299" i="1"/>
  <c r="R1299" i="1"/>
  <c r="Q1299" i="1"/>
  <c r="E1299" i="1"/>
  <c r="AL1298" i="1"/>
  <c r="AK1298" i="1"/>
  <c r="AD1298" i="1"/>
  <c r="T1298" i="1"/>
  <c r="S1298" i="1"/>
  <c r="R1298" i="1"/>
  <c r="Q1298" i="1"/>
  <c r="E1298" i="1"/>
  <c r="AL1297" i="1"/>
  <c r="AK1297" i="1"/>
  <c r="AD1297" i="1"/>
  <c r="T1297" i="1"/>
  <c r="S1297" i="1"/>
  <c r="R1297" i="1"/>
  <c r="Q1297" i="1"/>
  <c r="E1297" i="1"/>
  <c r="AL1296" i="1"/>
  <c r="AK1296" i="1"/>
  <c r="AD1296" i="1"/>
  <c r="T1296" i="1"/>
  <c r="S1296" i="1"/>
  <c r="Q1296" i="1"/>
  <c r="E1296" i="1"/>
  <c r="AL1295" i="1"/>
  <c r="AK1295" i="1"/>
  <c r="AD1295" i="1"/>
  <c r="T1295" i="1"/>
  <c r="S1295" i="1"/>
  <c r="R1295" i="1"/>
  <c r="Q1295" i="1"/>
  <c r="E1295" i="1"/>
  <c r="AL1294" i="1"/>
  <c r="AK1294" i="1"/>
  <c r="AD1294" i="1"/>
  <c r="T1294" i="1"/>
  <c r="S1294" i="1"/>
  <c r="R1294" i="1"/>
  <c r="Q1294" i="1"/>
  <c r="E1294" i="1"/>
  <c r="AL1293" i="1"/>
  <c r="AK1293" i="1"/>
  <c r="AD1293" i="1"/>
  <c r="T1293" i="1"/>
  <c r="S1293" i="1"/>
  <c r="R1293" i="1"/>
  <c r="Q1293" i="1"/>
  <c r="E1293" i="1"/>
  <c r="AL1292" i="1"/>
  <c r="AK1292" i="1"/>
  <c r="AD1292" i="1"/>
  <c r="T1292" i="1"/>
  <c r="S1292" i="1"/>
  <c r="X1302" i="1" s="1"/>
  <c r="R1292" i="1"/>
  <c r="Q1292" i="1"/>
  <c r="E1292" i="1"/>
  <c r="AL1291" i="1"/>
  <c r="AK1291" i="1"/>
  <c r="AD1291" i="1"/>
  <c r="T1291" i="1"/>
  <c r="S1291" i="1"/>
  <c r="R1291" i="1"/>
  <c r="W1292" i="1" s="1"/>
  <c r="Q1291" i="1"/>
  <c r="E1291" i="1"/>
  <c r="AL1290" i="1"/>
  <c r="AK1290" i="1"/>
  <c r="AD1290" i="1"/>
  <c r="T1290" i="1"/>
  <c r="S1290" i="1"/>
  <c r="R1290" i="1"/>
  <c r="Q1290" i="1"/>
  <c r="U1290" i="1" s="1"/>
  <c r="E1290" i="1"/>
  <c r="AL1289" i="1"/>
  <c r="AK1289" i="1"/>
  <c r="AD1289" i="1"/>
  <c r="T1289" i="1"/>
  <c r="S1289" i="1"/>
  <c r="R1289" i="1"/>
  <c r="Q1289" i="1"/>
  <c r="U1289" i="1" s="1"/>
  <c r="E1289" i="1"/>
  <c r="AL1288" i="1"/>
  <c r="AK1288" i="1"/>
  <c r="AD1288" i="1"/>
  <c r="T1288" i="1"/>
  <c r="R1288" i="1"/>
  <c r="Q1288" i="1"/>
  <c r="E1288" i="1"/>
  <c r="AL1287" i="1"/>
  <c r="AK1287" i="1"/>
  <c r="AD1287" i="1"/>
  <c r="T1287" i="1"/>
  <c r="S1287" i="1"/>
  <c r="R1287" i="1"/>
  <c r="Q1287" i="1"/>
  <c r="U1287" i="1" s="1"/>
  <c r="E1287" i="1"/>
  <c r="AL1286" i="1"/>
  <c r="AK1286" i="1"/>
  <c r="AD1286" i="1"/>
  <c r="T1286" i="1"/>
  <c r="S1286" i="1"/>
  <c r="X1297" i="1" s="1"/>
  <c r="R1286" i="1"/>
  <c r="Q1286" i="1"/>
  <c r="E1286" i="1"/>
  <c r="AL1285" i="1"/>
  <c r="AK1285" i="1"/>
  <c r="AD1285" i="1"/>
  <c r="T1285" i="1"/>
  <c r="S1285" i="1"/>
  <c r="R1285" i="1"/>
  <c r="Q1285" i="1"/>
  <c r="E1285" i="1"/>
  <c r="AL1284" i="1"/>
  <c r="AK1284" i="1"/>
  <c r="AD1284" i="1"/>
  <c r="T1284" i="1"/>
  <c r="S1284" i="1"/>
  <c r="R1284" i="1"/>
  <c r="Q1284" i="1"/>
  <c r="E1284" i="1"/>
  <c r="AL1283" i="1"/>
  <c r="AK1283" i="1"/>
  <c r="AD1283" i="1"/>
  <c r="T1283" i="1"/>
  <c r="S1283" i="1"/>
  <c r="R1283" i="1"/>
  <c r="Q1283" i="1"/>
  <c r="E1283" i="1"/>
  <c r="AL1282" i="1"/>
  <c r="AK1282" i="1"/>
  <c r="AD1282" i="1"/>
  <c r="T1282" i="1"/>
  <c r="S1282" i="1"/>
  <c r="R1282" i="1"/>
  <c r="Q1282" i="1"/>
  <c r="E1282" i="1"/>
  <c r="AL1281" i="1"/>
  <c r="AK1281" i="1"/>
  <c r="AD1281" i="1"/>
  <c r="T1281" i="1"/>
  <c r="S1281" i="1"/>
  <c r="U1281" i="1" s="1"/>
  <c r="Q1281" i="1"/>
  <c r="E1281" i="1"/>
  <c r="AL1280" i="1"/>
  <c r="AK1280" i="1"/>
  <c r="AD1280" i="1"/>
  <c r="T1280" i="1"/>
  <c r="S1280" i="1"/>
  <c r="R1280" i="1"/>
  <c r="Q1280" i="1"/>
  <c r="E1280" i="1"/>
  <c r="AL1279" i="1"/>
  <c r="AK1279" i="1"/>
  <c r="AD1279" i="1"/>
  <c r="T1279" i="1"/>
  <c r="S1279" i="1"/>
  <c r="R1279" i="1"/>
  <c r="Q1279" i="1"/>
  <c r="E1279" i="1"/>
  <c r="AL1278" i="1"/>
  <c r="AK1278" i="1"/>
  <c r="AD1278" i="1"/>
  <c r="T1278" i="1"/>
  <c r="S1278" i="1"/>
  <c r="R1278" i="1"/>
  <c r="Q1278" i="1"/>
  <c r="E1278" i="1"/>
  <c r="AL1277" i="1"/>
  <c r="AK1277" i="1"/>
  <c r="AD1277" i="1"/>
  <c r="T1277" i="1"/>
  <c r="S1277" i="1"/>
  <c r="R1277" i="1"/>
  <c r="Q1277" i="1"/>
  <c r="E1277" i="1"/>
  <c r="AL1276" i="1"/>
  <c r="AK1276" i="1"/>
  <c r="AD1276" i="1"/>
  <c r="T1276" i="1"/>
  <c r="S1276" i="1"/>
  <c r="R1276" i="1"/>
  <c r="Q1276" i="1"/>
  <c r="E1276" i="1"/>
  <c r="AL1275" i="1"/>
  <c r="AK1275" i="1"/>
  <c r="AD1275" i="1"/>
  <c r="T1275" i="1"/>
  <c r="S1275" i="1"/>
  <c r="R1275" i="1"/>
  <c r="Q1275" i="1"/>
  <c r="E1275" i="1"/>
  <c r="AL1274" i="1"/>
  <c r="AK1274" i="1"/>
  <c r="AD1274" i="1"/>
  <c r="T1274" i="1"/>
  <c r="S1274" i="1"/>
  <c r="R1274" i="1"/>
  <c r="Q1274" i="1"/>
  <c r="E1274" i="1"/>
  <c r="AL1273" i="1"/>
  <c r="AK1273" i="1"/>
  <c r="AD1273" i="1"/>
  <c r="T1273" i="1"/>
  <c r="S1273" i="1"/>
  <c r="R1273" i="1"/>
  <c r="Q1273" i="1"/>
  <c r="E1273" i="1"/>
  <c r="AL1272" i="1"/>
  <c r="AK1272" i="1"/>
  <c r="AD1272" i="1"/>
  <c r="T1272" i="1"/>
  <c r="S1272" i="1"/>
  <c r="E1272" i="1"/>
  <c r="AL1271" i="1"/>
  <c r="AK1271" i="1"/>
  <c r="AD1271" i="1"/>
  <c r="T1271" i="1"/>
  <c r="S1271" i="1"/>
  <c r="R1271" i="1"/>
  <c r="Q1271" i="1"/>
  <c r="E1271" i="1"/>
  <c r="AL1270" i="1"/>
  <c r="AK1270" i="1"/>
  <c r="AD1270" i="1"/>
  <c r="T1270" i="1"/>
  <c r="S1270" i="1"/>
  <c r="R1270" i="1"/>
  <c r="Q1270" i="1"/>
  <c r="E1270" i="1"/>
  <c r="AL1269" i="1"/>
  <c r="AK1269" i="1"/>
  <c r="AD1269" i="1"/>
  <c r="T1269" i="1"/>
  <c r="S1269" i="1"/>
  <c r="R1269" i="1"/>
  <c r="Q1269" i="1"/>
  <c r="E1269" i="1"/>
  <c r="AL1268" i="1"/>
  <c r="AK1268" i="1"/>
  <c r="AD1268" i="1"/>
  <c r="T1268" i="1"/>
  <c r="S1268" i="1"/>
  <c r="R1268" i="1"/>
  <c r="Q1268" i="1"/>
  <c r="U1268" i="1" s="1"/>
  <c r="E1268" i="1"/>
  <c r="AL1267" i="1"/>
  <c r="AK1267" i="1"/>
  <c r="AD1267" i="1"/>
  <c r="T1267" i="1"/>
  <c r="S1267" i="1"/>
  <c r="R1267" i="1"/>
  <c r="Q1267" i="1"/>
  <c r="E1267" i="1"/>
  <c r="AL1266" i="1"/>
  <c r="AK1266" i="1"/>
  <c r="AD1266" i="1"/>
  <c r="Y1266" i="1"/>
  <c r="T1266" i="1"/>
  <c r="S1266" i="1"/>
  <c r="R1266" i="1"/>
  <c r="Q1266" i="1"/>
  <c r="E1266" i="1"/>
  <c r="AL1265" i="1"/>
  <c r="AK1265" i="1"/>
  <c r="AD1265" i="1"/>
  <c r="T1265" i="1"/>
  <c r="S1265" i="1"/>
  <c r="R1265" i="1"/>
  <c r="Q1265" i="1"/>
  <c r="E1265" i="1"/>
  <c r="AL1264" i="1"/>
  <c r="AK1264" i="1"/>
  <c r="AD1264" i="1"/>
  <c r="T1264" i="1"/>
  <c r="S1264" i="1"/>
  <c r="R1264" i="1"/>
  <c r="Q1264" i="1"/>
  <c r="E1264" i="1"/>
  <c r="AL1263" i="1"/>
  <c r="AK1263" i="1"/>
  <c r="AD1263" i="1"/>
  <c r="T1263" i="1"/>
  <c r="S1263" i="1"/>
  <c r="R1263" i="1"/>
  <c r="Q1263" i="1"/>
  <c r="E1263" i="1"/>
  <c r="AL1262" i="1"/>
  <c r="AK1262" i="1"/>
  <c r="AD1262" i="1"/>
  <c r="T1262" i="1"/>
  <c r="S1262" i="1"/>
  <c r="R1262" i="1"/>
  <c r="Q1262" i="1"/>
  <c r="E1262" i="1"/>
  <c r="AL1261" i="1"/>
  <c r="AK1261" i="1"/>
  <c r="AD1261" i="1"/>
  <c r="T1261" i="1"/>
  <c r="S1261" i="1"/>
  <c r="R1261" i="1"/>
  <c r="Q1261" i="1"/>
  <c r="E1261" i="1"/>
  <c r="AL1260" i="1"/>
  <c r="AK1260" i="1"/>
  <c r="AD1260" i="1"/>
  <c r="T1260" i="1"/>
  <c r="S1260" i="1"/>
  <c r="R1260" i="1"/>
  <c r="Q1260" i="1"/>
  <c r="E1260" i="1"/>
  <c r="AL1259" i="1"/>
  <c r="AK1259" i="1"/>
  <c r="AD1259" i="1"/>
  <c r="T1259" i="1"/>
  <c r="S1259" i="1"/>
  <c r="R1259" i="1"/>
  <c r="Q1259" i="1"/>
  <c r="E1259" i="1"/>
  <c r="AL1258" i="1"/>
  <c r="AK1258" i="1"/>
  <c r="AD1258" i="1"/>
  <c r="T1258" i="1"/>
  <c r="Y1267" i="1" s="1"/>
  <c r="S1258" i="1"/>
  <c r="R1258" i="1"/>
  <c r="Q1258" i="1"/>
  <c r="E1258" i="1"/>
  <c r="AL1257" i="1"/>
  <c r="AK1257" i="1"/>
  <c r="AD1257" i="1"/>
  <c r="T1257" i="1"/>
  <c r="S1257" i="1"/>
  <c r="R1257" i="1"/>
  <c r="Q1257" i="1"/>
  <c r="E1257" i="1"/>
  <c r="AL1256" i="1"/>
  <c r="AK1256" i="1"/>
  <c r="AD1256" i="1"/>
  <c r="T1256" i="1"/>
  <c r="S1256" i="1"/>
  <c r="R1256" i="1"/>
  <c r="Q1256" i="1"/>
  <c r="V1267" i="1" s="1"/>
  <c r="E1256" i="1"/>
  <c r="AL1255" i="1"/>
  <c r="AK1255" i="1"/>
  <c r="AD1255" i="1"/>
  <c r="T1255" i="1"/>
  <c r="S1255" i="1"/>
  <c r="R1255" i="1"/>
  <c r="Q1255" i="1"/>
  <c r="E1255" i="1"/>
  <c r="AL1254" i="1"/>
  <c r="AK1254" i="1"/>
  <c r="AD1254" i="1"/>
  <c r="T1254" i="1"/>
  <c r="S1254" i="1"/>
  <c r="R1254" i="1"/>
  <c r="Q1254" i="1"/>
  <c r="E1254" i="1"/>
  <c r="AL1253" i="1"/>
  <c r="AK1253" i="1"/>
  <c r="AD1253" i="1"/>
  <c r="T1253" i="1"/>
  <c r="S1253" i="1"/>
  <c r="X1264" i="1" s="1"/>
  <c r="R1253" i="1"/>
  <c r="Q1253" i="1"/>
  <c r="E1253" i="1"/>
  <c r="AL1252" i="1"/>
  <c r="AK1252" i="1"/>
  <c r="AD1252" i="1"/>
  <c r="T1252" i="1"/>
  <c r="S1252" i="1"/>
  <c r="R1252" i="1"/>
  <c r="Q1252" i="1"/>
  <c r="E1252" i="1"/>
  <c r="AL1251" i="1"/>
  <c r="AK1251" i="1"/>
  <c r="AD1251" i="1"/>
  <c r="T1251" i="1"/>
  <c r="S1251" i="1"/>
  <c r="R1251" i="1"/>
  <c r="Q1251" i="1"/>
  <c r="E1251" i="1"/>
  <c r="AL1250" i="1"/>
  <c r="AK1250" i="1"/>
  <c r="AD1250" i="1"/>
  <c r="T1250" i="1"/>
  <c r="S1250" i="1"/>
  <c r="R1250" i="1"/>
  <c r="Q1250" i="1"/>
  <c r="E1250" i="1"/>
  <c r="AL1249" i="1"/>
  <c r="AK1249" i="1"/>
  <c r="AD1249" i="1"/>
  <c r="T1249" i="1"/>
  <c r="S1249" i="1"/>
  <c r="R1249" i="1"/>
  <c r="Q1249" i="1"/>
  <c r="E1249" i="1"/>
  <c r="AL1248" i="1"/>
  <c r="AK1248" i="1"/>
  <c r="AD1248" i="1"/>
  <c r="T1248" i="1"/>
  <c r="Y1258" i="1" s="1"/>
  <c r="S1248" i="1"/>
  <c r="R1248" i="1"/>
  <c r="Q1248" i="1"/>
  <c r="E1248" i="1"/>
  <c r="AL1247" i="1"/>
  <c r="AK1247" i="1"/>
  <c r="AD1247" i="1"/>
  <c r="T1247" i="1"/>
  <c r="S1247" i="1"/>
  <c r="R1247" i="1"/>
  <c r="Q1247" i="1"/>
  <c r="U1247" i="1" s="1"/>
  <c r="E1247" i="1"/>
  <c r="AL1246" i="1"/>
  <c r="AK1246" i="1"/>
  <c r="AD1246" i="1"/>
  <c r="T1246" i="1"/>
  <c r="S1246" i="1"/>
  <c r="R1246" i="1"/>
  <c r="Q1246" i="1"/>
  <c r="V1257" i="1" s="1"/>
  <c r="E1246" i="1"/>
  <c r="AL1245" i="1"/>
  <c r="AK1245" i="1"/>
  <c r="AD1245" i="1"/>
  <c r="T1245" i="1"/>
  <c r="S1245" i="1"/>
  <c r="R1245" i="1"/>
  <c r="Q1245" i="1"/>
  <c r="E1245" i="1"/>
  <c r="AL1244" i="1"/>
  <c r="AK1244" i="1"/>
  <c r="AD1244" i="1"/>
  <c r="T1244" i="1"/>
  <c r="S1244" i="1"/>
  <c r="R1244" i="1"/>
  <c r="Q1244" i="1"/>
  <c r="E1244" i="1"/>
  <c r="AL1243" i="1"/>
  <c r="AK1243" i="1"/>
  <c r="AD1243" i="1"/>
  <c r="T1243" i="1"/>
  <c r="S1243" i="1"/>
  <c r="R1243" i="1"/>
  <c r="Q1243" i="1"/>
  <c r="E1243" i="1"/>
  <c r="AL1242" i="1"/>
  <c r="AK1242" i="1"/>
  <c r="AD1242" i="1"/>
  <c r="T1242" i="1"/>
  <c r="S1242" i="1"/>
  <c r="R1242" i="1"/>
  <c r="Q1242" i="1"/>
  <c r="E1242" i="1"/>
  <c r="AL1241" i="1"/>
  <c r="AK1241" i="1"/>
  <c r="AD1241" i="1"/>
  <c r="T1241" i="1"/>
  <c r="S1241" i="1"/>
  <c r="R1241" i="1"/>
  <c r="Q1241" i="1"/>
  <c r="E1241" i="1"/>
  <c r="AL1240" i="1"/>
  <c r="AK1240" i="1"/>
  <c r="AD1240" i="1"/>
  <c r="T1240" i="1"/>
  <c r="S1240" i="1"/>
  <c r="Q1240" i="1"/>
  <c r="E1240" i="1"/>
  <c r="AL1239" i="1"/>
  <c r="AK1239" i="1"/>
  <c r="AD1239" i="1"/>
  <c r="T1239" i="1"/>
  <c r="S1239" i="1"/>
  <c r="R1239" i="1"/>
  <c r="Q1239" i="1"/>
  <c r="E1239" i="1"/>
  <c r="AL1238" i="1"/>
  <c r="AK1238" i="1"/>
  <c r="AD1238" i="1"/>
  <c r="T1238" i="1"/>
  <c r="Y1249" i="1" s="1"/>
  <c r="S1238" i="1"/>
  <c r="R1238" i="1"/>
  <c r="Q1238" i="1"/>
  <c r="E1238" i="1"/>
  <c r="AL1237" i="1"/>
  <c r="AK1237" i="1"/>
  <c r="AD1237" i="1"/>
  <c r="T1237" i="1"/>
  <c r="S1237" i="1"/>
  <c r="R1237" i="1"/>
  <c r="Q1237" i="1"/>
  <c r="E1237" i="1"/>
  <c r="AL1236" i="1"/>
  <c r="AK1236" i="1"/>
  <c r="AD1236" i="1"/>
  <c r="T1236" i="1"/>
  <c r="S1236" i="1"/>
  <c r="R1236" i="1"/>
  <c r="Q1236" i="1"/>
  <c r="E1236" i="1"/>
  <c r="AL1235" i="1"/>
  <c r="AK1235" i="1"/>
  <c r="AD1235" i="1"/>
  <c r="T1235" i="1"/>
  <c r="S1235" i="1"/>
  <c r="R1235" i="1"/>
  <c r="Q1235" i="1"/>
  <c r="E1235" i="1"/>
  <c r="AL1234" i="1"/>
  <c r="AK1234" i="1"/>
  <c r="AD1234" i="1"/>
  <c r="T1234" i="1"/>
  <c r="S1234" i="1"/>
  <c r="R1234" i="1"/>
  <c r="Q1234" i="1"/>
  <c r="E1234" i="1"/>
  <c r="AL1233" i="1"/>
  <c r="AK1233" i="1"/>
  <c r="AD1233" i="1"/>
  <c r="T1233" i="1"/>
  <c r="S1233" i="1"/>
  <c r="R1233" i="1"/>
  <c r="Q1233" i="1"/>
  <c r="E1233" i="1"/>
  <c r="AL1232" i="1"/>
  <c r="AK1232" i="1"/>
  <c r="AD1232" i="1"/>
  <c r="T1232" i="1"/>
  <c r="S1232" i="1"/>
  <c r="X1239" i="1" s="1"/>
  <c r="R1232" i="1"/>
  <c r="Q1232" i="1"/>
  <c r="E1232" i="1"/>
  <c r="AL1231" i="1"/>
  <c r="AK1231" i="1"/>
  <c r="AD1231" i="1"/>
  <c r="T1231" i="1"/>
  <c r="S1231" i="1"/>
  <c r="R1231" i="1"/>
  <c r="Q1231" i="1"/>
  <c r="E1231" i="1"/>
  <c r="AL1230" i="1"/>
  <c r="AK1230" i="1"/>
  <c r="AD1230" i="1"/>
  <c r="T1230" i="1"/>
  <c r="S1230" i="1"/>
  <c r="R1230" i="1"/>
  <c r="Q1230" i="1"/>
  <c r="E1230" i="1"/>
  <c r="AL1229" i="1"/>
  <c r="AK1229" i="1"/>
  <c r="AD1229" i="1"/>
  <c r="T1229" i="1"/>
  <c r="S1229" i="1"/>
  <c r="R1229" i="1"/>
  <c r="Q1229" i="1"/>
  <c r="E1229" i="1"/>
  <c r="AL1228" i="1"/>
  <c r="AK1228" i="1"/>
  <c r="AD1228" i="1"/>
  <c r="X1228" i="1"/>
  <c r="T1228" i="1"/>
  <c r="S1228" i="1"/>
  <c r="R1228" i="1"/>
  <c r="Q1228" i="1"/>
  <c r="E1228" i="1"/>
  <c r="AL1227" i="1"/>
  <c r="AK1227" i="1"/>
  <c r="AD1227" i="1"/>
  <c r="T1227" i="1"/>
  <c r="S1227" i="1"/>
  <c r="R1227" i="1"/>
  <c r="Q1227" i="1"/>
  <c r="E1227" i="1"/>
  <c r="AL1226" i="1"/>
  <c r="AK1226" i="1"/>
  <c r="AD1226" i="1"/>
  <c r="T1226" i="1"/>
  <c r="S1226" i="1"/>
  <c r="R1226" i="1"/>
  <c r="Q1226" i="1"/>
  <c r="E1226" i="1"/>
  <c r="AL1225" i="1"/>
  <c r="AK1225" i="1"/>
  <c r="AD1225" i="1"/>
  <c r="T1225" i="1"/>
  <c r="S1225" i="1"/>
  <c r="R1225" i="1"/>
  <c r="Q1225" i="1"/>
  <c r="E1225" i="1"/>
  <c r="AL1224" i="1"/>
  <c r="AK1224" i="1"/>
  <c r="AD1224" i="1"/>
  <c r="T1224" i="1"/>
  <c r="S1224" i="1"/>
  <c r="R1224" i="1"/>
  <c r="Q1224" i="1"/>
  <c r="E1224" i="1"/>
  <c r="AL1223" i="1"/>
  <c r="AK1223" i="1"/>
  <c r="AD1223" i="1"/>
  <c r="T1223" i="1"/>
  <c r="S1223" i="1"/>
  <c r="R1223" i="1"/>
  <c r="Q1223" i="1"/>
  <c r="E1223" i="1"/>
  <c r="AL1222" i="1"/>
  <c r="AK1222" i="1"/>
  <c r="AD1222" i="1"/>
  <c r="T1222" i="1"/>
  <c r="S1222" i="1"/>
  <c r="R1222" i="1"/>
  <c r="Q1222" i="1"/>
  <c r="E1222" i="1"/>
  <c r="AL1221" i="1"/>
  <c r="AK1221" i="1"/>
  <c r="AD1221" i="1"/>
  <c r="T1221" i="1"/>
  <c r="S1221" i="1"/>
  <c r="X1230" i="1" s="1"/>
  <c r="R1221" i="1"/>
  <c r="Q1221" i="1"/>
  <c r="V1229" i="1" s="1"/>
  <c r="E1221" i="1"/>
  <c r="AL1220" i="1"/>
  <c r="AK1220" i="1"/>
  <c r="AD1220" i="1"/>
  <c r="T1220" i="1"/>
  <c r="S1220" i="1"/>
  <c r="R1220" i="1"/>
  <c r="Q1220" i="1"/>
  <c r="E1220" i="1"/>
  <c r="AL1219" i="1"/>
  <c r="AK1219" i="1"/>
  <c r="AD1219" i="1"/>
  <c r="T1219" i="1"/>
  <c r="S1219" i="1"/>
  <c r="R1219" i="1"/>
  <c r="Q1219" i="1"/>
  <c r="E1219" i="1"/>
  <c r="AL1218" i="1"/>
  <c r="AK1218" i="1"/>
  <c r="AD1218" i="1"/>
  <c r="T1218" i="1"/>
  <c r="S1218" i="1"/>
  <c r="R1218" i="1"/>
  <c r="Q1218" i="1"/>
  <c r="E1218" i="1"/>
  <c r="AL1217" i="1"/>
  <c r="AK1217" i="1"/>
  <c r="AD1217" i="1"/>
  <c r="T1217" i="1"/>
  <c r="S1217" i="1"/>
  <c r="R1217" i="1"/>
  <c r="Q1217" i="1"/>
  <c r="E1217" i="1"/>
  <c r="AL1216" i="1"/>
  <c r="AK1216" i="1"/>
  <c r="AD1216" i="1"/>
  <c r="T1216" i="1"/>
  <c r="S1216" i="1"/>
  <c r="R1216" i="1"/>
  <c r="Q1216" i="1"/>
  <c r="E1216" i="1"/>
  <c r="AL1215" i="1"/>
  <c r="AK1215" i="1"/>
  <c r="AD1215" i="1"/>
  <c r="T1215" i="1"/>
  <c r="S1215" i="1"/>
  <c r="R1215" i="1"/>
  <c r="Q1215" i="1"/>
  <c r="E1215" i="1"/>
  <c r="AL1214" i="1"/>
  <c r="AK1214" i="1"/>
  <c r="AD1214" i="1"/>
  <c r="T1214" i="1"/>
  <c r="S1214" i="1"/>
  <c r="R1214" i="1"/>
  <c r="Q1214" i="1"/>
  <c r="E1214" i="1"/>
  <c r="AL1213" i="1"/>
  <c r="AK1213" i="1"/>
  <c r="AD1213" i="1"/>
  <c r="T1213" i="1"/>
  <c r="S1213" i="1"/>
  <c r="R1213" i="1"/>
  <c r="Q1213" i="1"/>
  <c r="E1213" i="1"/>
  <c r="AL1212" i="1"/>
  <c r="AK1212" i="1"/>
  <c r="AD1212" i="1"/>
  <c r="T1212" i="1"/>
  <c r="S1212" i="1"/>
  <c r="R1212" i="1"/>
  <c r="Q1212" i="1"/>
  <c r="E1212" i="1"/>
  <c r="AL1211" i="1"/>
  <c r="AK1211" i="1"/>
  <c r="AD1211" i="1"/>
  <c r="T1211" i="1"/>
  <c r="S1211" i="1"/>
  <c r="R1211" i="1"/>
  <c r="Q1211" i="1"/>
  <c r="E1211" i="1"/>
  <c r="AL1210" i="1"/>
  <c r="AK1210" i="1"/>
  <c r="AD1210" i="1"/>
  <c r="T1210" i="1"/>
  <c r="S1210" i="1"/>
  <c r="R1210" i="1"/>
  <c r="Q1210" i="1"/>
  <c r="E1210" i="1"/>
  <c r="AL1209" i="1"/>
  <c r="AK1209" i="1"/>
  <c r="AD1209" i="1"/>
  <c r="T1209" i="1"/>
  <c r="S1209" i="1"/>
  <c r="R1209" i="1"/>
  <c r="Q1209" i="1"/>
  <c r="E1209" i="1"/>
  <c r="AL1208" i="1"/>
  <c r="AK1208" i="1"/>
  <c r="AD1208" i="1"/>
  <c r="T1208" i="1"/>
  <c r="S1208" i="1"/>
  <c r="R1208" i="1"/>
  <c r="Q1208" i="1"/>
  <c r="E1208" i="1"/>
  <c r="AL1207" i="1"/>
  <c r="AK1207" i="1"/>
  <c r="AD1207" i="1"/>
  <c r="T1207" i="1"/>
  <c r="S1207" i="1"/>
  <c r="R1207" i="1"/>
  <c r="Q1207" i="1"/>
  <c r="E1207" i="1"/>
  <c r="AL1206" i="1"/>
  <c r="AK1206" i="1"/>
  <c r="AD1206" i="1"/>
  <c r="T1206" i="1"/>
  <c r="S1206" i="1"/>
  <c r="X1214" i="1" s="1"/>
  <c r="R1206" i="1"/>
  <c r="W1217" i="1" s="1"/>
  <c r="Q1206" i="1"/>
  <c r="E1206" i="1"/>
  <c r="AL1205" i="1"/>
  <c r="AK1205" i="1"/>
  <c r="AD1205" i="1"/>
  <c r="T1205" i="1"/>
  <c r="S1205" i="1"/>
  <c r="R1205" i="1"/>
  <c r="U1205" i="1" s="1"/>
  <c r="Q1205" i="1"/>
  <c r="E1205" i="1"/>
  <c r="AL1204" i="1"/>
  <c r="AK1204" i="1"/>
  <c r="AD1204" i="1"/>
  <c r="T1204" i="1"/>
  <c r="S1204" i="1"/>
  <c r="R1204" i="1"/>
  <c r="Q1204" i="1"/>
  <c r="E1204" i="1"/>
  <c r="AL1203" i="1"/>
  <c r="AK1203" i="1"/>
  <c r="AD1203" i="1"/>
  <c r="T1203" i="1"/>
  <c r="S1203" i="1"/>
  <c r="R1203" i="1"/>
  <c r="Q1203" i="1"/>
  <c r="E1203" i="1"/>
  <c r="AL1202" i="1"/>
  <c r="AK1202" i="1"/>
  <c r="AD1202" i="1"/>
  <c r="T1202" i="1"/>
  <c r="S1202" i="1"/>
  <c r="R1202" i="1"/>
  <c r="Q1202" i="1"/>
  <c r="E1202" i="1"/>
  <c r="AL1201" i="1"/>
  <c r="AK1201" i="1"/>
  <c r="AD1201" i="1"/>
  <c r="T1201" i="1"/>
  <c r="S1201" i="1"/>
  <c r="X1212" i="1" s="1"/>
  <c r="R1201" i="1"/>
  <c r="Q1201" i="1"/>
  <c r="E1201" i="1"/>
  <c r="AL1200" i="1"/>
  <c r="AK1200" i="1"/>
  <c r="AD1200" i="1"/>
  <c r="T1200" i="1"/>
  <c r="S1200" i="1"/>
  <c r="R1200" i="1"/>
  <c r="U1200" i="1" s="1"/>
  <c r="Q1200" i="1"/>
  <c r="E1200" i="1"/>
  <c r="AL1199" i="1"/>
  <c r="AK1199" i="1"/>
  <c r="AD1199" i="1"/>
  <c r="T1199" i="1"/>
  <c r="S1199" i="1"/>
  <c r="R1199" i="1"/>
  <c r="Q1199" i="1"/>
  <c r="E1199" i="1"/>
  <c r="AL1198" i="1"/>
  <c r="AK1198" i="1"/>
  <c r="AD1198" i="1"/>
  <c r="T1198" i="1"/>
  <c r="S1198" i="1"/>
  <c r="R1198" i="1"/>
  <c r="Q1198" i="1"/>
  <c r="E1198" i="1"/>
  <c r="AL1197" i="1"/>
  <c r="AK1197" i="1"/>
  <c r="AD1197" i="1"/>
  <c r="T1197" i="1"/>
  <c r="S1197" i="1"/>
  <c r="R1197" i="1"/>
  <c r="Q1197" i="1"/>
  <c r="E1197" i="1"/>
  <c r="AL1196" i="1"/>
  <c r="AK1196" i="1"/>
  <c r="AD1196" i="1"/>
  <c r="T1196" i="1"/>
  <c r="S1196" i="1"/>
  <c r="R1196" i="1"/>
  <c r="U1196" i="1" s="1"/>
  <c r="Q1196" i="1"/>
  <c r="E1196" i="1"/>
  <c r="AL1195" i="1"/>
  <c r="AK1195" i="1"/>
  <c r="AD1195" i="1"/>
  <c r="T1195" i="1"/>
  <c r="S1195" i="1"/>
  <c r="R1195" i="1"/>
  <c r="Q1195" i="1"/>
  <c r="E1195" i="1"/>
  <c r="AL1194" i="1"/>
  <c r="AK1194" i="1"/>
  <c r="AD1194" i="1"/>
  <c r="T1194" i="1"/>
  <c r="S1194" i="1"/>
  <c r="R1194" i="1"/>
  <c r="Q1194" i="1"/>
  <c r="E1194" i="1"/>
  <c r="AL1193" i="1"/>
  <c r="AK1193" i="1"/>
  <c r="AD1193" i="1"/>
  <c r="T1193" i="1"/>
  <c r="S1193" i="1"/>
  <c r="R1193" i="1"/>
  <c r="Q1193" i="1"/>
  <c r="E1193" i="1"/>
  <c r="AL1192" i="1"/>
  <c r="AK1192" i="1"/>
  <c r="AD1192" i="1"/>
  <c r="T1192" i="1"/>
  <c r="S1192" i="1"/>
  <c r="R1192" i="1"/>
  <c r="Q1192" i="1"/>
  <c r="E1192" i="1"/>
  <c r="AL1191" i="1"/>
  <c r="AK1191" i="1"/>
  <c r="AD1191" i="1"/>
  <c r="T1191" i="1"/>
  <c r="U1191" i="1" s="1"/>
  <c r="S1191" i="1"/>
  <c r="Q1191" i="1"/>
  <c r="E1191" i="1"/>
  <c r="AL1190" i="1"/>
  <c r="AK1190" i="1"/>
  <c r="AD1190" i="1"/>
  <c r="T1190" i="1"/>
  <c r="S1190" i="1"/>
  <c r="Q1190" i="1"/>
  <c r="E1190" i="1"/>
  <c r="AL1189" i="1"/>
  <c r="AK1189" i="1"/>
  <c r="AD1189" i="1"/>
  <c r="T1189" i="1"/>
  <c r="S1189" i="1"/>
  <c r="Q1189" i="1"/>
  <c r="E1189" i="1"/>
  <c r="AL1188" i="1"/>
  <c r="AK1188" i="1"/>
  <c r="AD1188" i="1"/>
  <c r="T1188" i="1"/>
  <c r="S1188" i="1"/>
  <c r="Q1188" i="1"/>
  <c r="E1188" i="1"/>
  <c r="AL1187" i="1"/>
  <c r="AK1187" i="1"/>
  <c r="AD1187" i="1"/>
  <c r="T1187" i="1"/>
  <c r="S1187" i="1"/>
  <c r="R1187" i="1"/>
  <c r="Q1187" i="1"/>
  <c r="E1187" i="1"/>
  <c r="AL1186" i="1"/>
  <c r="AK1186" i="1"/>
  <c r="AD1186" i="1"/>
  <c r="T1186" i="1"/>
  <c r="S1186" i="1"/>
  <c r="Q1186" i="1"/>
  <c r="E1186" i="1"/>
  <c r="AL1185" i="1"/>
  <c r="AK1185" i="1"/>
  <c r="AD1185" i="1"/>
  <c r="T1185" i="1"/>
  <c r="S1185" i="1"/>
  <c r="Q1185" i="1"/>
  <c r="E1185" i="1"/>
  <c r="AL1184" i="1"/>
  <c r="AK1184" i="1"/>
  <c r="AD1184" i="1"/>
  <c r="T1184" i="1"/>
  <c r="S1184" i="1"/>
  <c r="Q1184" i="1"/>
  <c r="E1184" i="1"/>
  <c r="AL1183" i="1"/>
  <c r="AK1183" i="1"/>
  <c r="AD1183" i="1"/>
  <c r="T1183" i="1"/>
  <c r="S1183" i="1"/>
  <c r="Q1183" i="1"/>
  <c r="V1192" i="1" s="1"/>
  <c r="E1183" i="1"/>
  <c r="AL1182" i="1"/>
  <c r="AK1182" i="1"/>
  <c r="AD1182" i="1"/>
  <c r="T1182" i="1"/>
  <c r="S1182" i="1"/>
  <c r="Q1182" i="1"/>
  <c r="E1182" i="1"/>
  <c r="AL1181" i="1"/>
  <c r="AK1181" i="1"/>
  <c r="AD1181" i="1"/>
  <c r="T1181" i="1"/>
  <c r="S1181" i="1"/>
  <c r="Q1181" i="1"/>
  <c r="U1181" i="1" s="1"/>
  <c r="E1181" i="1"/>
  <c r="AL1180" i="1"/>
  <c r="AK1180" i="1"/>
  <c r="AD1180" i="1"/>
  <c r="T1180" i="1"/>
  <c r="S1180" i="1"/>
  <c r="Q1180" i="1"/>
  <c r="E1180" i="1"/>
  <c r="AL1179" i="1"/>
  <c r="AK1179" i="1"/>
  <c r="AD1179" i="1"/>
  <c r="T1179" i="1"/>
  <c r="S1179" i="1"/>
  <c r="Q1179" i="1"/>
  <c r="E1179" i="1"/>
  <c r="AL1178" i="1"/>
  <c r="AK1178" i="1"/>
  <c r="AD1178" i="1"/>
  <c r="T1178" i="1"/>
  <c r="S1178" i="1"/>
  <c r="Q1178" i="1"/>
  <c r="E1178" i="1"/>
  <c r="AL1177" i="1"/>
  <c r="AK1177" i="1"/>
  <c r="AD1177" i="1"/>
  <c r="T1177" i="1"/>
  <c r="S1177" i="1"/>
  <c r="Q1177" i="1"/>
  <c r="U1177" i="1" s="1"/>
  <c r="E1177" i="1"/>
  <c r="AL1176" i="1"/>
  <c r="AK1176" i="1"/>
  <c r="AD1176" i="1"/>
  <c r="T1176" i="1"/>
  <c r="S1176" i="1"/>
  <c r="Q1176" i="1"/>
  <c r="E1176" i="1"/>
  <c r="AL1175" i="1"/>
  <c r="AK1175" i="1"/>
  <c r="T1175" i="1"/>
  <c r="S1175" i="1"/>
  <c r="Q1175" i="1"/>
  <c r="E1175" i="1"/>
  <c r="AL1174" i="1"/>
  <c r="AK1174" i="1"/>
  <c r="T1174" i="1"/>
  <c r="S1174" i="1"/>
  <c r="Q1174" i="1"/>
  <c r="E1174" i="1"/>
  <c r="AL1173" i="1"/>
  <c r="AK1173" i="1"/>
  <c r="T1173" i="1"/>
  <c r="S1173" i="1"/>
  <c r="Q1173" i="1"/>
  <c r="E1173" i="1"/>
  <c r="AL1172" i="1"/>
  <c r="AK1172" i="1"/>
  <c r="T1172" i="1"/>
  <c r="S1172" i="1"/>
  <c r="Q1172" i="1"/>
  <c r="E1172" i="1"/>
  <c r="AL1171" i="1"/>
  <c r="AK1171" i="1"/>
  <c r="T1171" i="1"/>
  <c r="S1171" i="1"/>
  <c r="Q1171" i="1"/>
  <c r="E1171" i="1"/>
  <c r="AL1170" i="1"/>
  <c r="AK1170" i="1"/>
  <c r="T1170" i="1"/>
  <c r="S1170" i="1"/>
  <c r="Q1170" i="1"/>
  <c r="E1170" i="1"/>
  <c r="AL1169" i="1"/>
  <c r="AK1169" i="1"/>
  <c r="T1169" i="1"/>
  <c r="S1169" i="1"/>
  <c r="Q1169" i="1"/>
  <c r="E1169" i="1"/>
  <c r="AL1168" i="1"/>
  <c r="AK1168" i="1"/>
  <c r="U1168" i="1"/>
  <c r="T1168" i="1"/>
  <c r="Y1179" i="1" s="1"/>
  <c r="S1168" i="1"/>
  <c r="Q1168" i="1"/>
  <c r="E1168" i="1"/>
  <c r="AL1167" i="1"/>
  <c r="AK1167" i="1"/>
  <c r="T1167" i="1"/>
  <c r="S1167" i="1"/>
  <c r="Q1167" i="1"/>
  <c r="E1167" i="1"/>
  <c r="AL1166" i="1"/>
  <c r="AK1166" i="1"/>
  <c r="U1166" i="1"/>
  <c r="T1166" i="1"/>
  <c r="S1166" i="1"/>
  <c r="Q1166" i="1"/>
  <c r="E1166" i="1"/>
  <c r="AL1165" i="1"/>
  <c r="AK1165" i="1"/>
  <c r="T1165" i="1"/>
  <c r="S1165" i="1"/>
  <c r="Q1165" i="1"/>
  <c r="E1165" i="1"/>
  <c r="AD1164" i="1"/>
  <c r="T1164" i="1"/>
  <c r="S1164" i="1"/>
  <c r="E1164" i="1"/>
  <c r="AD1163" i="1"/>
  <c r="T1163" i="1"/>
  <c r="S1163" i="1"/>
  <c r="R1163" i="1"/>
  <c r="E1163" i="1"/>
  <c r="AD1162" i="1"/>
  <c r="T1162" i="1"/>
  <c r="S1162" i="1"/>
  <c r="R1162" i="1"/>
  <c r="Q1162" i="1"/>
  <c r="E1162" i="1"/>
  <c r="AD1161" i="1"/>
  <c r="T1161" i="1"/>
  <c r="S1161" i="1"/>
  <c r="R1161" i="1"/>
  <c r="Q1161" i="1"/>
  <c r="E1161" i="1"/>
  <c r="AD1160" i="1"/>
  <c r="T1160" i="1"/>
  <c r="S1160" i="1"/>
  <c r="R1160" i="1"/>
  <c r="Q1160" i="1"/>
  <c r="E1160" i="1"/>
  <c r="AL1159" i="1"/>
  <c r="AK1159" i="1"/>
  <c r="AD1159" i="1"/>
  <c r="T1159" i="1"/>
  <c r="S1159" i="1"/>
  <c r="R1159" i="1"/>
  <c r="Q1159" i="1"/>
  <c r="E1159" i="1"/>
  <c r="AL1158" i="1"/>
  <c r="AK1158" i="1"/>
  <c r="AD1158" i="1"/>
  <c r="T1158" i="1"/>
  <c r="S1158" i="1"/>
  <c r="R1158" i="1"/>
  <c r="Q1158" i="1"/>
  <c r="E1158" i="1"/>
  <c r="AL1157" i="1"/>
  <c r="AK1157" i="1"/>
  <c r="AD1157" i="1"/>
  <c r="T1157" i="1"/>
  <c r="S1157" i="1"/>
  <c r="R1157" i="1"/>
  <c r="Q1157" i="1"/>
  <c r="E1157" i="1"/>
  <c r="AL1156" i="1"/>
  <c r="AK1156" i="1"/>
  <c r="AD1156" i="1"/>
  <c r="T1156" i="1"/>
  <c r="S1156" i="1"/>
  <c r="R1156" i="1"/>
  <c r="Q1156" i="1"/>
  <c r="E1156" i="1"/>
  <c r="AL1155" i="1"/>
  <c r="AK1155" i="1"/>
  <c r="AD1155" i="1"/>
  <c r="T1155" i="1"/>
  <c r="S1155" i="1"/>
  <c r="R1155" i="1"/>
  <c r="Q1155" i="1"/>
  <c r="E1155" i="1"/>
  <c r="AL1154" i="1"/>
  <c r="AK1154" i="1"/>
  <c r="AD1154" i="1"/>
  <c r="T1154" i="1"/>
  <c r="S1154" i="1"/>
  <c r="R1154" i="1"/>
  <c r="Q1154" i="1"/>
  <c r="E1154" i="1"/>
  <c r="AL1153" i="1"/>
  <c r="AK1153" i="1"/>
  <c r="AD1153" i="1"/>
  <c r="T1153" i="1"/>
  <c r="S1153" i="1"/>
  <c r="R1153" i="1"/>
  <c r="Q1153" i="1"/>
  <c r="V1155" i="1" s="1"/>
  <c r="E1153" i="1"/>
  <c r="AL1152" i="1"/>
  <c r="AK1152" i="1"/>
  <c r="AD1152" i="1"/>
  <c r="T1152" i="1"/>
  <c r="S1152" i="1"/>
  <c r="R1152" i="1"/>
  <c r="Q1152" i="1"/>
  <c r="E1152" i="1"/>
  <c r="AL1151" i="1"/>
  <c r="AK1151" i="1"/>
  <c r="AD1151" i="1"/>
  <c r="T1151" i="1"/>
  <c r="S1151" i="1"/>
  <c r="R1151" i="1"/>
  <c r="Q1151" i="1"/>
  <c r="E1151" i="1"/>
  <c r="AL1150" i="1"/>
  <c r="AK1150" i="1"/>
  <c r="AD1150" i="1"/>
  <c r="T1150" i="1"/>
  <c r="S1150" i="1"/>
  <c r="R1150" i="1"/>
  <c r="Q1150" i="1"/>
  <c r="E1150" i="1"/>
  <c r="AL1149" i="1"/>
  <c r="AK1149" i="1"/>
  <c r="AD1149" i="1"/>
  <c r="T1149" i="1"/>
  <c r="S1149" i="1"/>
  <c r="R1149" i="1"/>
  <c r="Q1149" i="1"/>
  <c r="E1149" i="1"/>
  <c r="AL1148" i="1"/>
  <c r="AK1148" i="1"/>
  <c r="AD1148" i="1"/>
  <c r="T1148" i="1"/>
  <c r="S1148" i="1"/>
  <c r="R1148" i="1"/>
  <c r="Q1148" i="1"/>
  <c r="E1148" i="1"/>
  <c r="AL1147" i="1"/>
  <c r="AK1147" i="1"/>
  <c r="AD1147" i="1"/>
  <c r="T1147" i="1"/>
  <c r="S1147" i="1"/>
  <c r="R1147" i="1"/>
  <c r="Q1147" i="1"/>
  <c r="E1147" i="1"/>
  <c r="AL1146" i="1"/>
  <c r="AK1146" i="1"/>
  <c r="AD1146" i="1"/>
  <c r="T1146" i="1"/>
  <c r="S1146" i="1"/>
  <c r="R1146" i="1"/>
  <c r="Q1146" i="1"/>
  <c r="E1146" i="1"/>
  <c r="AL1145" i="1"/>
  <c r="AK1145" i="1"/>
  <c r="AD1145" i="1"/>
  <c r="T1145" i="1"/>
  <c r="S1145" i="1"/>
  <c r="R1145" i="1"/>
  <c r="U1145" i="1" s="1"/>
  <c r="Q1145" i="1"/>
  <c r="E1145" i="1"/>
  <c r="AL1144" i="1"/>
  <c r="AK1144" i="1"/>
  <c r="AD1144" i="1"/>
  <c r="T1144" i="1"/>
  <c r="S1144" i="1"/>
  <c r="R1144" i="1"/>
  <c r="Q1144" i="1"/>
  <c r="E1144" i="1"/>
  <c r="AL1143" i="1"/>
  <c r="AK1143" i="1"/>
  <c r="AD1143" i="1"/>
  <c r="T1143" i="1"/>
  <c r="S1143" i="1"/>
  <c r="R1143" i="1"/>
  <c r="Q1143" i="1"/>
  <c r="E1143" i="1"/>
  <c r="AL1142" i="1"/>
  <c r="AK1142" i="1"/>
  <c r="AD1142" i="1"/>
  <c r="T1142" i="1"/>
  <c r="S1142" i="1"/>
  <c r="R1142" i="1"/>
  <c r="Q1142" i="1"/>
  <c r="E1142" i="1"/>
  <c r="AL1141" i="1"/>
  <c r="AK1141" i="1"/>
  <c r="AD1141" i="1"/>
  <c r="X1141" i="1"/>
  <c r="T1141" i="1"/>
  <c r="S1141" i="1"/>
  <c r="R1141" i="1"/>
  <c r="Q1141" i="1"/>
  <c r="E1141" i="1"/>
  <c r="AL1140" i="1"/>
  <c r="AK1140" i="1"/>
  <c r="AD1140" i="1"/>
  <c r="T1140" i="1"/>
  <c r="S1140" i="1"/>
  <c r="R1140" i="1"/>
  <c r="Q1140" i="1"/>
  <c r="E1140" i="1"/>
  <c r="AL1139" i="1"/>
  <c r="AK1139" i="1"/>
  <c r="AD1139" i="1"/>
  <c r="T1139" i="1"/>
  <c r="S1139" i="1"/>
  <c r="X1148" i="1" s="1"/>
  <c r="R1139" i="1"/>
  <c r="Q1139" i="1"/>
  <c r="E1139" i="1"/>
  <c r="AL1138" i="1"/>
  <c r="AK1138" i="1"/>
  <c r="AD1138" i="1"/>
  <c r="T1138" i="1"/>
  <c r="S1138" i="1"/>
  <c r="R1138" i="1"/>
  <c r="Q1138" i="1"/>
  <c r="E1138" i="1"/>
  <c r="AL1137" i="1"/>
  <c r="AK1137" i="1"/>
  <c r="AD1137" i="1"/>
  <c r="T1137" i="1"/>
  <c r="S1137" i="1"/>
  <c r="R1137" i="1"/>
  <c r="Q1137" i="1"/>
  <c r="E1137" i="1"/>
  <c r="AL1136" i="1"/>
  <c r="AK1136" i="1"/>
  <c r="AD1136" i="1"/>
  <c r="T1136" i="1"/>
  <c r="S1136" i="1"/>
  <c r="R1136" i="1"/>
  <c r="Q1136" i="1"/>
  <c r="E1136" i="1"/>
  <c r="AL1135" i="1"/>
  <c r="AK1135" i="1"/>
  <c r="AD1135" i="1"/>
  <c r="T1135" i="1"/>
  <c r="S1135" i="1"/>
  <c r="R1135" i="1"/>
  <c r="Q1135" i="1"/>
  <c r="E1135" i="1"/>
  <c r="AL1134" i="1"/>
  <c r="AK1134" i="1"/>
  <c r="AD1134" i="1"/>
  <c r="T1134" i="1"/>
  <c r="S1134" i="1"/>
  <c r="R1134" i="1"/>
  <c r="Q1134" i="1"/>
  <c r="E1134" i="1"/>
  <c r="AL1133" i="1"/>
  <c r="AK1133" i="1"/>
  <c r="AD1133" i="1"/>
  <c r="T1133" i="1"/>
  <c r="S1133" i="1"/>
  <c r="R1133" i="1"/>
  <c r="Q1133" i="1"/>
  <c r="E1133" i="1"/>
  <c r="AL1132" i="1"/>
  <c r="AK1132" i="1"/>
  <c r="AD1132" i="1"/>
  <c r="T1132" i="1"/>
  <c r="S1132" i="1"/>
  <c r="R1132" i="1"/>
  <c r="Q1132" i="1"/>
  <c r="E1132" i="1"/>
  <c r="AL1131" i="1"/>
  <c r="AK1131" i="1"/>
  <c r="AD1131" i="1"/>
  <c r="T1131" i="1"/>
  <c r="S1131" i="1"/>
  <c r="R1131" i="1"/>
  <c r="Q1131" i="1"/>
  <c r="E1131" i="1"/>
  <c r="AL1130" i="1"/>
  <c r="AK1130" i="1"/>
  <c r="AD1130" i="1"/>
  <c r="T1130" i="1"/>
  <c r="S1130" i="1"/>
  <c r="R1130" i="1"/>
  <c r="Q1130" i="1"/>
  <c r="E1130" i="1"/>
  <c r="AL1129" i="1"/>
  <c r="AK1129" i="1"/>
  <c r="AD1129" i="1"/>
  <c r="T1129" i="1"/>
  <c r="S1129" i="1"/>
  <c r="X1140" i="1" s="1"/>
  <c r="R1129" i="1"/>
  <c r="Q1129" i="1"/>
  <c r="E1129" i="1"/>
  <c r="AL1128" i="1"/>
  <c r="AK1128" i="1"/>
  <c r="AD1128" i="1"/>
  <c r="T1128" i="1"/>
  <c r="S1128" i="1"/>
  <c r="R1128" i="1"/>
  <c r="Q1128" i="1"/>
  <c r="E1128" i="1"/>
  <c r="AL1127" i="1"/>
  <c r="AK1127" i="1"/>
  <c r="AD1127" i="1"/>
  <c r="T1127" i="1"/>
  <c r="S1127" i="1"/>
  <c r="R1127" i="1"/>
  <c r="Q1127" i="1"/>
  <c r="E1127" i="1"/>
  <c r="AL1126" i="1"/>
  <c r="AK1126" i="1"/>
  <c r="AD1126" i="1"/>
  <c r="T1126" i="1"/>
  <c r="S1126" i="1"/>
  <c r="R1126" i="1"/>
  <c r="Q1126" i="1"/>
  <c r="E1126" i="1"/>
  <c r="AL1125" i="1"/>
  <c r="AK1125" i="1"/>
  <c r="AD1125" i="1"/>
  <c r="T1125" i="1"/>
  <c r="S1125" i="1"/>
  <c r="R1125" i="1"/>
  <c r="Q1125" i="1"/>
  <c r="E1125" i="1"/>
  <c r="AL1124" i="1"/>
  <c r="AK1124" i="1"/>
  <c r="AD1124" i="1"/>
  <c r="T1124" i="1"/>
  <c r="S1124" i="1"/>
  <c r="R1124" i="1"/>
  <c r="Q1124" i="1"/>
  <c r="E1124" i="1"/>
  <c r="AL1123" i="1"/>
  <c r="AK1123" i="1"/>
  <c r="AD1123" i="1"/>
  <c r="T1123" i="1"/>
  <c r="S1123" i="1"/>
  <c r="R1123" i="1"/>
  <c r="Q1123" i="1"/>
  <c r="E1123" i="1"/>
  <c r="AL1122" i="1"/>
  <c r="AK1122" i="1"/>
  <c r="AD1122" i="1"/>
  <c r="T1122" i="1"/>
  <c r="S1122" i="1"/>
  <c r="R1122" i="1"/>
  <c r="Q1122" i="1"/>
  <c r="E1122" i="1"/>
  <c r="AL1121" i="1"/>
  <c r="AK1121" i="1"/>
  <c r="AD1121" i="1"/>
  <c r="T1121" i="1"/>
  <c r="S1121" i="1"/>
  <c r="R1121" i="1"/>
  <c r="Q1121" i="1"/>
  <c r="E1121" i="1"/>
  <c r="AL1120" i="1"/>
  <c r="AK1120" i="1"/>
  <c r="AD1120" i="1"/>
  <c r="T1120" i="1"/>
  <c r="S1120" i="1"/>
  <c r="R1120" i="1"/>
  <c r="Q1120" i="1"/>
  <c r="E1120" i="1"/>
  <c r="AL1119" i="1"/>
  <c r="AK1119" i="1"/>
  <c r="AD1119" i="1"/>
  <c r="T1119" i="1"/>
  <c r="S1119" i="1"/>
  <c r="R1119" i="1"/>
  <c r="Q1119" i="1"/>
  <c r="E1119" i="1"/>
  <c r="AL1118" i="1"/>
  <c r="AK1118" i="1"/>
  <c r="AD1118" i="1"/>
  <c r="T1118" i="1"/>
  <c r="S1118" i="1"/>
  <c r="X1129" i="1" s="1"/>
  <c r="R1118" i="1"/>
  <c r="Q1118" i="1"/>
  <c r="E1118" i="1"/>
  <c r="AL1117" i="1"/>
  <c r="AK1117" i="1"/>
  <c r="AD1117" i="1"/>
  <c r="T1117" i="1"/>
  <c r="S1117" i="1"/>
  <c r="R1117" i="1"/>
  <c r="Q1117" i="1"/>
  <c r="E1117" i="1"/>
  <c r="AL1116" i="1"/>
  <c r="AK1116" i="1"/>
  <c r="AD1116" i="1"/>
  <c r="T1116" i="1"/>
  <c r="S1116" i="1"/>
  <c r="R1116" i="1"/>
  <c r="Q1116" i="1"/>
  <c r="E1116" i="1"/>
  <c r="AL1115" i="1"/>
  <c r="AK1115" i="1"/>
  <c r="AD1115" i="1"/>
  <c r="T1115" i="1"/>
  <c r="S1115" i="1"/>
  <c r="R1115" i="1"/>
  <c r="Q1115" i="1"/>
  <c r="E1115" i="1"/>
  <c r="AL1114" i="1"/>
  <c r="AK1114" i="1"/>
  <c r="AD1114" i="1"/>
  <c r="T1114" i="1"/>
  <c r="S1114" i="1"/>
  <c r="R1114" i="1"/>
  <c r="Q1114" i="1"/>
  <c r="E1114" i="1"/>
  <c r="AL1113" i="1"/>
  <c r="AK1113" i="1"/>
  <c r="AD1113" i="1"/>
  <c r="T1113" i="1"/>
  <c r="S1113" i="1"/>
  <c r="X1124" i="1" s="1"/>
  <c r="R1113" i="1"/>
  <c r="Q1113" i="1"/>
  <c r="E1113" i="1"/>
  <c r="AL1112" i="1"/>
  <c r="AK1112" i="1"/>
  <c r="AD1112" i="1"/>
  <c r="T1112" i="1"/>
  <c r="S1112" i="1"/>
  <c r="R1112" i="1"/>
  <c r="Q1112" i="1"/>
  <c r="E1112" i="1"/>
  <c r="AL1111" i="1"/>
  <c r="AK1111" i="1"/>
  <c r="AD1111" i="1"/>
  <c r="T1111" i="1"/>
  <c r="S1111" i="1"/>
  <c r="R1111" i="1"/>
  <c r="Q1111" i="1"/>
  <c r="E1111" i="1"/>
  <c r="AL1110" i="1"/>
  <c r="AK1110" i="1"/>
  <c r="AD1110" i="1"/>
  <c r="T1110" i="1"/>
  <c r="S1110" i="1"/>
  <c r="R1110" i="1"/>
  <c r="Q1110" i="1"/>
  <c r="E1110" i="1"/>
  <c r="AL1109" i="1"/>
  <c r="AK1109" i="1"/>
  <c r="AD1109" i="1"/>
  <c r="T1109" i="1"/>
  <c r="S1109" i="1"/>
  <c r="R1109" i="1"/>
  <c r="Q1109" i="1"/>
  <c r="E1109" i="1"/>
  <c r="AL1108" i="1"/>
  <c r="AK1108" i="1"/>
  <c r="AD1108" i="1"/>
  <c r="T1108" i="1"/>
  <c r="S1108" i="1"/>
  <c r="R1108" i="1"/>
  <c r="Q1108" i="1"/>
  <c r="E1108" i="1"/>
  <c r="AL1107" i="1"/>
  <c r="AK1107" i="1"/>
  <c r="AD1107" i="1"/>
  <c r="T1107" i="1"/>
  <c r="S1107" i="1"/>
  <c r="R1107" i="1"/>
  <c r="Q1107" i="1"/>
  <c r="V1118" i="1" s="1"/>
  <c r="E1107" i="1"/>
  <c r="AL1106" i="1"/>
  <c r="AK1106" i="1"/>
  <c r="AD1106" i="1"/>
  <c r="T1106" i="1"/>
  <c r="S1106" i="1"/>
  <c r="R1106" i="1"/>
  <c r="Q1106" i="1"/>
  <c r="E1106" i="1"/>
  <c r="AL1105" i="1"/>
  <c r="AK1105" i="1"/>
  <c r="AD1105" i="1"/>
  <c r="T1105" i="1"/>
  <c r="S1105" i="1"/>
  <c r="R1105" i="1"/>
  <c r="Q1105" i="1"/>
  <c r="E1105" i="1"/>
  <c r="AL1104" i="1"/>
  <c r="AK1104" i="1"/>
  <c r="AD1104" i="1"/>
  <c r="T1104" i="1"/>
  <c r="S1104" i="1"/>
  <c r="R1104" i="1"/>
  <c r="Q1104" i="1"/>
  <c r="E1104" i="1"/>
  <c r="AL1103" i="1"/>
  <c r="AK1103" i="1"/>
  <c r="AD1103" i="1"/>
  <c r="T1103" i="1"/>
  <c r="S1103" i="1"/>
  <c r="R1103" i="1"/>
  <c r="Q1103" i="1"/>
  <c r="E1103" i="1"/>
  <c r="AL1102" i="1"/>
  <c r="AK1102" i="1"/>
  <c r="AD1102" i="1"/>
  <c r="T1102" i="1"/>
  <c r="S1102" i="1"/>
  <c r="R1102" i="1"/>
  <c r="Q1102" i="1"/>
  <c r="E1102" i="1"/>
  <c r="AL1101" i="1"/>
  <c r="AK1101" i="1"/>
  <c r="AD1101" i="1"/>
  <c r="T1101" i="1"/>
  <c r="S1101" i="1"/>
  <c r="R1101" i="1"/>
  <c r="Q1101" i="1"/>
  <c r="E1101" i="1"/>
  <c r="AL1100" i="1"/>
  <c r="AK1100" i="1"/>
  <c r="AD1100" i="1"/>
  <c r="T1100" i="1"/>
  <c r="S1100" i="1"/>
  <c r="R1100" i="1"/>
  <c r="Q1100" i="1"/>
  <c r="E1100" i="1"/>
  <c r="AL1099" i="1"/>
  <c r="AK1099" i="1"/>
  <c r="AD1099" i="1"/>
  <c r="T1099" i="1"/>
  <c r="S1099" i="1"/>
  <c r="R1099" i="1"/>
  <c r="Q1099" i="1"/>
  <c r="V1106" i="1" s="1"/>
  <c r="E1099" i="1"/>
  <c r="AL1098" i="1"/>
  <c r="AK1098" i="1"/>
  <c r="AD1098" i="1"/>
  <c r="T1098" i="1"/>
  <c r="S1098" i="1"/>
  <c r="R1098" i="1"/>
  <c r="Q1098" i="1"/>
  <c r="E1098" i="1"/>
  <c r="AL1097" i="1"/>
  <c r="AK1097" i="1"/>
  <c r="AD1097" i="1"/>
  <c r="T1097" i="1"/>
  <c r="S1097" i="1"/>
  <c r="R1097" i="1"/>
  <c r="Q1097" i="1"/>
  <c r="E1097" i="1"/>
  <c r="AL1096" i="1"/>
  <c r="AK1096" i="1"/>
  <c r="AD1096" i="1"/>
  <c r="T1096" i="1"/>
  <c r="S1096" i="1"/>
  <c r="R1096" i="1"/>
  <c r="Q1096" i="1"/>
  <c r="E1096" i="1"/>
  <c r="AL1095" i="1"/>
  <c r="AK1095" i="1"/>
  <c r="AD1095" i="1"/>
  <c r="T1095" i="1"/>
  <c r="S1095" i="1"/>
  <c r="R1095" i="1"/>
  <c r="Q1095" i="1"/>
  <c r="E1095" i="1"/>
  <c r="AL1094" i="1"/>
  <c r="AK1094" i="1"/>
  <c r="AD1094" i="1"/>
  <c r="T1094" i="1"/>
  <c r="S1094" i="1"/>
  <c r="R1094" i="1"/>
  <c r="Q1094" i="1"/>
  <c r="E1094" i="1"/>
  <c r="AL1093" i="1"/>
  <c r="AK1093" i="1"/>
  <c r="AD1093" i="1"/>
  <c r="T1093" i="1"/>
  <c r="S1093" i="1"/>
  <c r="R1093" i="1"/>
  <c r="Q1093" i="1"/>
  <c r="E1093" i="1"/>
  <c r="AL1092" i="1"/>
  <c r="AK1092" i="1"/>
  <c r="AD1092" i="1"/>
  <c r="T1092" i="1"/>
  <c r="S1092" i="1"/>
  <c r="R1092" i="1"/>
  <c r="Q1092" i="1"/>
  <c r="E1092" i="1"/>
  <c r="AL1091" i="1"/>
  <c r="AK1091" i="1"/>
  <c r="AD1091" i="1"/>
  <c r="T1091" i="1"/>
  <c r="S1091" i="1"/>
  <c r="R1091" i="1"/>
  <c r="Q1091" i="1"/>
  <c r="E1091" i="1"/>
  <c r="AL1090" i="1"/>
  <c r="AK1090" i="1"/>
  <c r="AD1090" i="1"/>
  <c r="T1090" i="1"/>
  <c r="S1090" i="1"/>
  <c r="R1090" i="1"/>
  <c r="Q1090" i="1"/>
  <c r="E1090" i="1"/>
  <c r="AL1089" i="1"/>
  <c r="AK1089" i="1"/>
  <c r="AD1089" i="1"/>
  <c r="T1089" i="1"/>
  <c r="S1089" i="1"/>
  <c r="R1089" i="1"/>
  <c r="Q1089" i="1"/>
  <c r="E1089" i="1"/>
  <c r="AL1088" i="1"/>
  <c r="AK1088" i="1"/>
  <c r="AD1088" i="1"/>
  <c r="T1088" i="1"/>
  <c r="S1088" i="1"/>
  <c r="R1088" i="1"/>
  <c r="Q1088" i="1"/>
  <c r="E1088" i="1"/>
  <c r="AL1087" i="1"/>
  <c r="AK1087" i="1"/>
  <c r="AD1087" i="1"/>
  <c r="T1087" i="1"/>
  <c r="S1087" i="1"/>
  <c r="R1087" i="1"/>
  <c r="Q1087" i="1"/>
  <c r="E1087" i="1"/>
  <c r="AL1086" i="1"/>
  <c r="AK1086" i="1"/>
  <c r="AD1086" i="1"/>
  <c r="T1086" i="1"/>
  <c r="S1086" i="1"/>
  <c r="R1086" i="1"/>
  <c r="Q1086" i="1"/>
  <c r="E1086" i="1"/>
  <c r="AL1085" i="1"/>
  <c r="AK1085" i="1"/>
  <c r="AD1085" i="1"/>
  <c r="T1085" i="1"/>
  <c r="S1085" i="1"/>
  <c r="R1085" i="1"/>
  <c r="Q1085" i="1"/>
  <c r="E1085" i="1"/>
  <c r="AL1084" i="1"/>
  <c r="AK1084" i="1"/>
  <c r="AD1084" i="1"/>
  <c r="T1084" i="1"/>
  <c r="S1084" i="1"/>
  <c r="R1084" i="1"/>
  <c r="Q1084" i="1"/>
  <c r="E1084" i="1"/>
  <c r="AL1083" i="1"/>
  <c r="AK1083" i="1"/>
  <c r="AD1083" i="1"/>
  <c r="T1083" i="1"/>
  <c r="S1083" i="1"/>
  <c r="R1083" i="1"/>
  <c r="Q1083" i="1"/>
  <c r="E1083" i="1"/>
  <c r="AL1082" i="1"/>
  <c r="AK1082" i="1"/>
  <c r="AD1082" i="1"/>
  <c r="T1082" i="1"/>
  <c r="S1082" i="1"/>
  <c r="R1082" i="1"/>
  <c r="Q1082" i="1"/>
  <c r="E1082" i="1"/>
  <c r="AL1081" i="1"/>
  <c r="AK1081" i="1"/>
  <c r="AD1081" i="1"/>
  <c r="T1081" i="1"/>
  <c r="S1081" i="1"/>
  <c r="X1092" i="1" s="1"/>
  <c r="R1081" i="1"/>
  <c r="Q1081" i="1"/>
  <c r="E1081" i="1"/>
  <c r="AL1080" i="1"/>
  <c r="AK1080" i="1"/>
  <c r="AD1080" i="1"/>
  <c r="T1080" i="1"/>
  <c r="S1080" i="1"/>
  <c r="R1080" i="1"/>
  <c r="Q1080" i="1"/>
  <c r="E1080" i="1"/>
  <c r="AL1079" i="1"/>
  <c r="AK1079" i="1"/>
  <c r="AD1079" i="1"/>
  <c r="T1079" i="1"/>
  <c r="S1079" i="1"/>
  <c r="R1079" i="1"/>
  <c r="Q1079" i="1"/>
  <c r="E1079" i="1"/>
  <c r="AL1078" i="1"/>
  <c r="AK1078" i="1"/>
  <c r="AD1078" i="1"/>
  <c r="T1078" i="1"/>
  <c r="S1078" i="1"/>
  <c r="R1078" i="1"/>
  <c r="Q1078" i="1"/>
  <c r="E1078" i="1"/>
  <c r="AL1077" i="1"/>
  <c r="AK1077" i="1"/>
  <c r="AD1077" i="1"/>
  <c r="T1077" i="1"/>
  <c r="S1077" i="1"/>
  <c r="R1077" i="1"/>
  <c r="Q1077" i="1"/>
  <c r="E1077" i="1"/>
  <c r="AL1076" i="1"/>
  <c r="AK1076" i="1"/>
  <c r="AD1076" i="1"/>
  <c r="T1076" i="1"/>
  <c r="S1076" i="1"/>
  <c r="R1076" i="1"/>
  <c r="Q1076" i="1"/>
  <c r="E1076" i="1"/>
  <c r="AL1075" i="1"/>
  <c r="AK1075" i="1"/>
  <c r="AD1075" i="1"/>
  <c r="T1075" i="1"/>
  <c r="S1075" i="1"/>
  <c r="R1075" i="1"/>
  <c r="Q1075" i="1"/>
  <c r="E1075" i="1"/>
  <c r="AL1074" i="1"/>
  <c r="AK1074" i="1"/>
  <c r="AD1074" i="1"/>
  <c r="T1074" i="1"/>
  <c r="S1074" i="1"/>
  <c r="X1085" i="1" s="1"/>
  <c r="R1074" i="1"/>
  <c r="Q1074" i="1"/>
  <c r="E1074" i="1"/>
  <c r="AL1073" i="1"/>
  <c r="AK1073" i="1"/>
  <c r="AD1073" i="1"/>
  <c r="T1073" i="1"/>
  <c r="S1073" i="1"/>
  <c r="R1073" i="1"/>
  <c r="Q1073" i="1"/>
  <c r="E1073" i="1"/>
  <c r="AL1072" i="1"/>
  <c r="AK1072" i="1"/>
  <c r="AD1072" i="1"/>
  <c r="T1072" i="1"/>
  <c r="S1072" i="1"/>
  <c r="R1072" i="1"/>
  <c r="Q1072" i="1"/>
  <c r="V1082" i="1" s="1"/>
  <c r="E1072" i="1"/>
  <c r="AL1071" i="1"/>
  <c r="AK1071" i="1"/>
  <c r="AD1071" i="1"/>
  <c r="T1071" i="1"/>
  <c r="S1071" i="1"/>
  <c r="R1071" i="1"/>
  <c r="Q1071" i="1"/>
  <c r="E1071" i="1"/>
  <c r="AL1070" i="1"/>
  <c r="AK1070" i="1"/>
  <c r="AD1070" i="1"/>
  <c r="T1070" i="1"/>
  <c r="S1070" i="1"/>
  <c r="R1070" i="1"/>
  <c r="Q1070" i="1"/>
  <c r="E1070" i="1"/>
  <c r="AL1069" i="1"/>
  <c r="AK1069" i="1"/>
  <c r="AD1069" i="1"/>
  <c r="T1069" i="1"/>
  <c r="S1069" i="1"/>
  <c r="R1069" i="1"/>
  <c r="Q1069" i="1"/>
  <c r="E1069" i="1"/>
  <c r="AL1068" i="1"/>
  <c r="AK1068" i="1"/>
  <c r="AD1068" i="1"/>
  <c r="T1068" i="1"/>
  <c r="S1068" i="1"/>
  <c r="R1068" i="1"/>
  <c r="Q1068" i="1"/>
  <c r="E1068" i="1"/>
  <c r="AL1067" i="1"/>
  <c r="AK1067" i="1"/>
  <c r="AD1067" i="1"/>
  <c r="T1067" i="1"/>
  <c r="S1067" i="1"/>
  <c r="R1067" i="1"/>
  <c r="Q1067" i="1"/>
  <c r="V1077" i="1" s="1"/>
  <c r="E1067" i="1"/>
  <c r="AL1066" i="1"/>
  <c r="AK1066" i="1"/>
  <c r="AD1066" i="1"/>
  <c r="T1066" i="1"/>
  <c r="S1066" i="1"/>
  <c r="R1066" i="1"/>
  <c r="Q1066" i="1"/>
  <c r="E1066" i="1"/>
  <c r="AL1065" i="1"/>
  <c r="AK1065" i="1"/>
  <c r="AD1065" i="1"/>
  <c r="T1065" i="1"/>
  <c r="S1065" i="1"/>
  <c r="R1065" i="1"/>
  <c r="Q1065" i="1"/>
  <c r="E1065" i="1"/>
  <c r="AL1064" i="1"/>
  <c r="AK1064" i="1"/>
  <c r="AD1064" i="1"/>
  <c r="T1064" i="1"/>
  <c r="S1064" i="1"/>
  <c r="R1064" i="1"/>
  <c r="Q1064" i="1"/>
  <c r="E1064" i="1"/>
  <c r="AL1063" i="1"/>
  <c r="AK1063" i="1"/>
  <c r="AD1063" i="1"/>
  <c r="T1063" i="1"/>
  <c r="S1063" i="1"/>
  <c r="R1063" i="1"/>
  <c r="Q1063" i="1"/>
  <c r="V1072" i="1" s="1"/>
  <c r="E1063" i="1"/>
  <c r="AL1062" i="1"/>
  <c r="AK1062" i="1"/>
  <c r="AD1062" i="1"/>
  <c r="T1062" i="1"/>
  <c r="S1062" i="1"/>
  <c r="R1062" i="1"/>
  <c r="Q1062" i="1"/>
  <c r="E1062" i="1"/>
  <c r="AL1061" i="1"/>
  <c r="AK1061" i="1"/>
  <c r="AD1061" i="1"/>
  <c r="T1061" i="1"/>
  <c r="S1061" i="1"/>
  <c r="R1061" i="1"/>
  <c r="Q1061" i="1"/>
  <c r="E1061" i="1"/>
  <c r="AL1060" i="1"/>
  <c r="AK1060" i="1"/>
  <c r="AD1060" i="1"/>
  <c r="T1060" i="1"/>
  <c r="S1060" i="1"/>
  <c r="R1060" i="1"/>
  <c r="Q1060" i="1"/>
  <c r="E1060" i="1"/>
  <c r="AL1059" i="1"/>
  <c r="AK1059" i="1"/>
  <c r="AD1059" i="1"/>
  <c r="T1059" i="1"/>
  <c r="S1059" i="1"/>
  <c r="R1059" i="1"/>
  <c r="Q1059" i="1"/>
  <c r="E1059" i="1"/>
  <c r="AL1058" i="1"/>
  <c r="AK1058" i="1"/>
  <c r="AD1058" i="1"/>
  <c r="T1058" i="1"/>
  <c r="S1058" i="1"/>
  <c r="R1058" i="1"/>
  <c r="Q1058" i="1"/>
  <c r="E1058" i="1"/>
  <c r="AL1057" i="1"/>
  <c r="AK1057" i="1"/>
  <c r="AD1057" i="1"/>
  <c r="T1057" i="1"/>
  <c r="S1057" i="1"/>
  <c r="R1057" i="1"/>
  <c r="Q1057" i="1"/>
  <c r="E1057" i="1"/>
  <c r="AL1056" i="1"/>
  <c r="AK1056" i="1"/>
  <c r="AD1056" i="1"/>
  <c r="T1056" i="1"/>
  <c r="S1056" i="1"/>
  <c r="R1056" i="1"/>
  <c r="Q1056" i="1"/>
  <c r="E1056" i="1"/>
  <c r="AL1055" i="1"/>
  <c r="AK1055" i="1"/>
  <c r="AD1055" i="1"/>
  <c r="T1055" i="1"/>
  <c r="S1055" i="1"/>
  <c r="R1055" i="1"/>
  <c r="Q1055" i="1"/>
  <c r="E1055" i="1"/>
  <c r="AL1054" i="1"/>
  <c r="AK1054" i="1"/>
  <c r="AD1054" i="1"/>
  <c r="T1054" i="1"/>
  <c r="S1054" i="1"/>
  <c r="R1054" i="1"/>
  <c r="Q1054" i="1"/>
  <c r="V1062" i="1" s="1"/>
  <c r="E1054" i="1"/>
  <c r="AL1053" i="1"/>
  <c r="AK1053" i="1"/>
  <c r="AD1053" i="1"/>
  <c r="T1053" i="1"/>
  <c r="S1053" i="1"/>
  <c r="R1053" i="1"/>
  <c r="Q1053" i="1"/>
  <c r="E1053" i="1"/>
  <c r="AL1052" i="1"/>
  <c r="AK1052" i="1"/>
  <c r="AD1052" i="1"/>
  <c r="T1052" i="1"/>
  <c r="S1052" i="1"/>
  <c r="X1063" i="1" s="1"/>
  <c r="R1052" i="1"/>
  <c r="Q1052" i="1"/>
  <c r="E1052" i="1"/>
  <c r="AL1051" i="1"/>
  <c r="AK1051" i="1"/>
  <c r="AD1051" i="1"/>
  <c r="T1051" i="1"/>
  <c r="S1051" i="1"/>
  <c r="R1051" i="1"/>
  <c r="Q1051" i="1"/>
  <c r="E1051" i="1"/>
  <c r="AL1050" i="1"/>
  <c r="AK1050" i="1"/>
  <c r="AD1050" i="1"/>
  <c r="T1050" i="1"/>
  <c r="S1050" i="1"/>
  <c r="R1050" i="1"/>
  <c r="Q1050" i="1"/>
  <c r="E1050" i="1"/>
  <c r="AL1049" i="1"/>
  <c r="AK1049" i="1"/>
  <c r="AD1049" i="1"/>
  <c r="T1049" i="1"/>
  <c r="S1049" i="1"/>
  <c r="R1049" i="1"/>
  <c r="Q1049" i="1"/>
  <c r="E1049" i="1"/>
  <c r="AL1048" i="1"/>
  <c r="AK1048" i="1"/>
  <c r="AD1048" i="1"/>
  <c r="T1048" i="1"/>
  <c r="S1048" i="1"/>
  <c r="R1048" i="1"/>
  <c r="Q1048" i="1"/>
  <c r="E1048" i="1"/>
  <c r="AL1047" i="1"/>
  <c r="AK1047" i="1"/>
  <c r="AD1047" i="1"/>
  <c r="T1047" i="1"/>
  <c r="S1047" i="1"/>
  <c r="R1047" i="1"/>
  <c r="Q1047" i="1"/>
  <c r="E1047" i="1"/>
  <c r="AL1046" i="1"/>
  <c r="AK1046" i="1"/>
  <c r="AD1046" i="1"/>
  <c r="T1046" i="1"/>
  <c r="S1046" i="1"/>
  <c r="R1046" i="1"/>
  <c r="Q1046" i="1"/>
  <c r="E1046" i="1"/>
  <c r="AL1045" i="1"/>
  <c r="AK1045" i="1"/>
  <c r="AD1045" i="1"/>
  <c r="T1045" i="1"/>
  <c r="S1045" i="1"/>
  <c r="R1045" i="1"/>
  <c r="Q1045" i="1"/>
  <c r="E1045" i="1"/>
  <c r="AL1044" i="1"/>
  <c r="AK1044" i="1"/>
  <c r="AD1044" i="1"/>
  <c r="T1044" i="1"/>
  <c r="S1044" i="1"/>
  <c r="R1044" i="1"/>
  <c r="Q1044" i="1"/>
  <c r="E1044" i="1"/>
  <c r="AL1043" i="1"/>
  <c r="AK1043" i="1"/>
  <c r="AD1043" i="1"/>
  <c r="T1043" i="1"/>
  <c r="S1043" i="1"/>
  <c r="R1043" i="1"/>
  <c r="Q1043" i="1"/>
  <c r="E1043" i="1"/>
  <c r="AL1042" i="1"/>
  <c r="AK1042" i="1"/>
  <c r="AD1042" i="1"/>
  <c r="T1042" i="1"/>
  <c r="S1042" i="1"/>
  <c r="R1042" i="1"/>
  <c r="Q1042" i="1"/>
  <c r="E1042" i="1"/>
  <c r="AL1041" i="1"/>
  <c r="AK1041" i="1"/>
  <c r="AD1041" i="1"/>
  <c r="T1041" i="1"/>
  <c r="S1041" i="1"/>
  <c r="R1041" i="1"/>
  <c r="Q1041" i="1"/>
  <c r="E1041" i="1"/>
  <c r="AL1040" i="1"/>
  <c r="AK1040" i="1"/>
  <c r="AD1040" i="1"/>
  <c r="T1040" i="1"/>
  <c r="S1040" i="1"/>
  <c r="R1040" i="1"/>
  <c r="Q1040" i="1"/>
  <c r="E1040" i="1"/>
  <c r="AL1039" i="1"/>
  <c r="AK1039" i="1"/>
  <c r="AD1039" i="1"/>
  <c r="T1039" i="1"/>
  <c r="S1039" i="1"/>
  <c r="R1039" i="1"/>
  <c r="Q1039" i="1"/>
  <c r="E1039" i="1"/>
  <c r="AL1038" i="1"/>
  <c r="AK1038" i="1"/>
  <c r="AD1038" i="1"/>
  <c r="T1038" i="1"/>
  <c r="S1038" i="1"/>
  <c r="R1038" i="1"/>
  <c r="Q1038" i="1"/>
  <c r="E1038" i="1"/>
  <c r="AL1037" i="1"/>
  <c r="AK1037" i="1"/>
  <c r="AD1037" i="1"/>
  <c r="T1037" i="1"/>
  <c r="S1037" i="1"/>
  <c r="R1037" i="1"/>
  <c r="Q1037" i="1"/>
  <c r="E1037" i="1"/>
  <c r="AL1036" i="1"/>
  <c r="AK1036" i="1"/>
  <c r="AD1036" i="1"/>
  <c r="T1036" i="1"/>
  <c r="S1036" i="1"/>
  <c r="R1036" i="1"/>
  <c r="Q1036" i="1"/>
  <c r="E1036" i="1"/>
  <c r="AL1035" i="1"/>
  <c r="AK1035" i="1"/>
  <c r="AD1035" i="1"/>
  <c r="T1035" i="1"/>
  <c r="S1035" i="1"/>
  <c r="X1045" i="1" s="1"/>
  <c r="R1035" i="1"/>
  <c r="Q1035" i="1"/>
  <c r="E1035" i="1"/>
  <c r="AL1034" i="1"/>
  <c r="AK1034" i="1"/>
  <c r="AD1034" i="1"/>
  <c r="T1034" i="1"/>
  <c r="S1034" i="1"/>
  <c r="R1034" i="1"/>
  <c r="Q1034" i="1"/>
  <c r="E1034" i="1"/>
  <c r="AL1033" i="1"/>
  <c r="AK1033" i="1"/>
  <c r="AD1033" i="1"/>
  <c r="T1033" i="1"/>
  <c r="S1033" i="1"/>
  <c r="R1033" i="1"/>
  <c r="Q1033" i="1"/>
  <c r="E1033" i="1"/>
  <c r="AL1032" i="1"/>
  <c r="AK1032" i="1"/>
  <c r="AD1032" i="1"/>
  <c r="T1032" i="1"/>
  <c r="S1032" i="1"/>
  <c r="R1032" i="1"/>
  <c r="Q1032" i="1"/>
  <c r="E1032" i="1"/>
  <c r="AL1031" i="1"/>
  <c r="AK1031" i="1"/>
  <c r="AD1031" i="1"/>
  <c r="T1031" i="1"/>
  <c r="S1031" i="1"/>
  <c r="R1031" i="1"/>
  <c r="Q1031" i="1"/>
  <c r="E1031" i="1"/>
  <c r="AL1030" i="1"/>
  <c r="AK1030" i="1"/>
  <c r="AD1030" i="1"/>
  <c r="T1030" i="1"/>
  <c r="S1030" i="1"/>
  <c r="X1041" i="1" s="1"/>
  <c r="R1030" i="1"/>
  <c r="Q1030" i="1"/>
  <c r="U1030" i="1" s="1"/>
  <c r="E1030" i="1"/>
  <c r="AL1029" i="1"/>
  <c r="AK1029" i="1"/>
  <c r="AD1029" i="1"/>
  <c r="T1029" i="1"/>
  <c r="S1029" i="1"/>
  <c r="R1029" i="1"/>
  <c r="Q1029" i="1"/>
  <c r="E1029" i="1"/>
  <c r="AL1028" i="1"/>
  <c r="AK1028" i="1"/>
  <c r="AD1028" i="1"/>
  <c r="T1028" i="1"/>
  <c r="S1028" i="1"/>
  <c r="R1028" i="1"/>
  <c r="Q1028" i="1"/>
  <c r="E1028" i="1"/>
  <c r="AL1027" i="1"/>
  <c r="AK1027" i="1"/>
  <c r="AD1027" i="1"/>
  <c r="T1027" i="1"/>
  <c r="S1027" i="1"/>
  <c r="R1027" i="1"/>
  <c r="Q1027" i="1"/>
  <c r="E1027" i="1"/>
  <c r="AL1026" i="1"/>
  <c r="AK1026" i="1"/>
  <c r="AD1026" i="1"/>
  <c r="T1026" i="1"/>
  <c r="S1026" i="1"/>
  <c r="R1026" i="1"/>
  <c r="Q1026" i="1"/>
  <c r="E1026" i="1"/>
  <c r="AL1025" i="1"/>
  <c r="AK1025" i="1"/>
  <c r="AD1025" i="1"/>
  <c r="T1025" i="1"/>
  <c r="S1025" i="1"/>
  <c r="X1036" i="1" s="1"/>
  <c r="R1025" i="1"/>
  <c r="Q1025" i="1"/>
  <c r="E1025" i="1"/>
  <c r="AL1024" i="1"/>
  <c r="AK1024" i="1"/>
  <c r="AD1024" i="1"/>
  <c r="T1024" i="1"/>
  <c r="S1024" i="1"/>
  <c r="R1024" i="1"/>
  <c r="Q1024" i="1"/>
  <c r="E1024" i="1"/>
  <c r="AL1023" i="1"/>
  <c r="AK1023" i="1"/>
  <c r="AD1023" i="1"/>
  <c r="T1023" i="1"/>
  <c r="S1023" i="1"/>
  <c r="R1023" i="1"/>
  <c r="Q1023" i="1"/>
  <c r="E1023" i="1"/>
  <c r="AL1022" i="1"/>
  <c r="AK1022" i="1"/>
  <c r="AD1022" i="1"/>
  <c r="T1022" i="1"/>
  <c r="S1022" i="1"/>
  <c r="R1022" i="1"/>
  <c r="Q1022" i="1"/>
  <c r="E1022" i="1"/>
  <c r="AL1021" i="1"/>
  <c r="AK1021" i="1"/>
  <c r="AD1021" i="1"/>
  <c r="T1021" i="1"/>
  <c r="S1021" i="1"/>
  <c r="R1021" i="1"/>
  <c r="Q1021" i="1"/>
  <c r="E1021" i="1"/>
  <c r="AL1020" i="1"/>
  <c r="AK1020" i="1"/>
  <c r="AD1020" i="1"/>
  <c r="T1020" i="1"/>
  <c r="S1020" i="1"/>
  <c r="R1020" i="1"/>
  <c r="Q1020" i="1"/>
  <c r="E1020" i="1"/>
  <c r="AL1019" i="1"/>
  <c r="AK1019" i="1"/>
  <c r="AD1019" i="1"/>
  <c r="T1019" i="1"/>
  <c r="S1019" i="1"/>
  <c r="R1019" i="1"/>
  <c r="Q1019" i="1"/>
  <c r="E1019" i="1"/>
  <c r="AL1018" i="1"/>
  <c r="AK1018" i="1"/>
  <c r="AD1018" i="1"/>
  <c r="T1018" i="1"/>
  <c r="S1018" i="1"/>
  <c r="Q1018" i="1"/>
  <c r="E1018" i="1"/>
  <c r="AL1017" i="1"/>
  <c r="AK1017" i="1"/>
  <c r="AD1017" i="1"/>
  <c r="T1017" i="1"/>
  <c r="R1017" i="1"/>
  <c r="Q1017" i="1"/>
  <c r="E1017" i="1"/>
  <c r="AL1016" i="1"/>
  <c r="AK1016" i="1"/>
  <c r="AD1016" i="1"/>
  <c r="T1016" i="1"/>
  <c r="S1016" i="1"/>
  <c r="R1016" i="1"/>
  <c r="Q1016" i="1"/>
  <c r="E1016" i="1"/>
  <c r="AL1015" i="1"/>
  <c r="AK1015" i="1"/>
  <c r="AD1015" i="1"/>
  <c r="T1015" i="1"/>
  <c r="S1015" i="1"/>
  <c r="R1015" i="1"/>
  <c r="Q1015" i="1"/>
  <c r="E1015" i="1"/>
  <c r="AL1014" i="1"/>
  <c r="AK1014" i="1"/>
  <c r="AD1014" i="1"/>
  <c r="T1014" i="1"/>
  <c r="S1014" i="1"/>
  <c r="R1014" i="1"/>
  <c r="Q1014" i="1"/>
  <c r="U1014" i="1" s="1"/>
  <c r="E1014" i="1"/>
  <c r="AL1013" i="1"/>
  <c r="AK1013" i="1"/>
  <c r="AD1013" i="1"/>
  <c r="T1013" i="1"/>
  <c r="S1013" i="1"/>
  <c r="R1013" i="1"/>
  <c r="Q1013" i="1"/>
  <c r="E1013" i="1"/>
  <c r="AL1012" i="1"/>
  <c r="AK1012" i="1"/>
  <c r="AD1012" i="1"/>
  <c r="T1012" i="1"/>
  <c r="S1012" i="1"/>
  <c r="R1012" i="1"/>
  <c r="Q1012" i="1"/>
  <c r="E1012" i="1"/>
  <c r="AL1011" i="1"/>
  <c r="AK1011" i="1"/>
  <c r="AD1011" i="1"/>
  <c r="T1011" i="1"/>
  <c r="S1011" i="1"/>
  <c r="U1011" i="1" s="1"/>
  <c r="R1011" i="1"/>
  <c r="Q1011" i="1"/>
  <c r="E1011" i="1"/>
  <c r="AL1010" i="1"/>
  <c r="AK1010" i="1"/>
  <c r="AD1010" i="1"/>
  <c r="T1010" i="1"/>
  <c r="S1010" i="1"/>
  <c r="R1010" i="1"/>
  <c r="Q1010" i="1"/>
  <c r="E1010" i="1"/>
  <c r="AL1009" i="1"/>
  <c r="AK1009" i="1"/>
  <c r="AD1009" i="1"/>
  <c r="T1009" i="1"/>
  <c r="S1009" i="1"/>
  <c r="R1009" i="1"/>
  <c r="Q1009" i="1"/>
  <c r="E1009" i="1"/>
  <c r="AL1008" i="1"/>
  <c r="AK1008" i="1"/>
  <c r="AD1008" i="1"/>
  <c r="T1008" i="1"/>
  <c r="S1008" i="1"/>
  <c r="R1008" i="1"/>
  <c r="Q1008" i="1"/>
  <c r="E1008" i="1"/>
  <c r="AL1007" i="1"/>
  <c r="AK1007" i="1"/>
  <c r="AD1007" i="1"/>
  <c r="T1007" i="1"/>
  <c r="S1007" i="1"/>
  <c r="R1007" i="1"/>
  <c r="Q1007" i="1"/>
  <c r="E1007" i="1"/>
  <c r="AL1006" i="1"/>
  <c r="AK1006" i="1"/>
  <c r="AD1006" i="1"/>
  <c r="T1006" i="1"/>
  <c r="S1006" i="1"/>
  <c r="R1006" i="1"/>
  <c r="Q1006" i="1"/>
  <c r="E1006" i="1"/>
  <c r="AL1005" i="1"/>
  <c r="AK1005" i="1"/>
  <c r="AD1005" i="1"/>
  <c r="T1005" i="1"/>
  <c r="S1005" i="1"/>
  <c r="R1005" i="1"/>
  <c r="Q1005" i="1"/>
  <c r="E1005" i="1"/>
  <c r="AL1004" i="1"/>
  <c r="AK1004" i="1"/>
  <c r="AD1004" i="1"/>
  <c r="T1004" i="1"/>
  <c r="S1004" i="1"/>
  <c r="R1004" i="1"/>
  <c r="Q1004" i="1"/>
  <c r="E1004" i="1"/>
  <c r="AL1003" i="1"/>
  <c r="AK1003" i="1"/>
  <c r="AD1003" i="1"/>
  <c r="T1003" i="1"/>
  <c r="S1003" i="1"/>
  <c r="R1003" i="1"/>
  <c r="Q1003" i="1"/>
  <c r="E1003" i="1"/>
  <c r="AL1002" i="1"/>
  <c r="AK1002" i="1"/>
  <c r="AD1002" i="1"/>
  <c r="T1002" i="1"/>
  <c r="S1002" i="1"/>
  <c r="Q1002" i="1"/>
  <c r="E1002" i="1"/>
  <c r="AL1001" i="1"/>
  <c r="AK1001" i="1"/>
  <c r="AD1001" i="1"/>
  <c r="T1001" i="1"/>
  <c r="S1001" i="1"/>
  <c r="R1001" i="1"/>
  <c r="Q1001" i="1"/>
  <c r="E1001" i="1"/>
  <c r="AL1000" i="1"/>
  <c r="AK1000" i="1"/>
  <c r="AD1000" i="1"/>
  <c r="T1000" i="1"/>
  <c r="S1000" i="1"/>
  <c r="Q1000" i="1"/>
  <c r="E1000" i="1"/>
  <c r="AL999" i="1"/>
  <c r="AK999" i="1"/>
  <c r="AD999" i="1"/>
  <c r="T999" i="1"/>
  <c r="S999" i="1"/>
  <c r="R999" i="1"/>
  <c r="Q999" i="1"/>
  <c r="E999" i="1"/>
  <c r="AL998" i="1"/>
  <c r="AK998" i="1"/>
  <c r="AD998" i="1"/>
  <c r="T998" i="1"/>
  <c r="S998" i="1"/>
  <c r="R998" i="1"/>
  <c r="Q998" i="1"/>
  <c r="E998" i="1"/>
  <c r="AL997" i="1"/>
  <c r="AK997" i="1"/>
  <c r="AD997" i="1"/>
  <c r="T997" i="1"/>
  <c r="S997" i="1"/>
  <c r="R997" i="1"/>
  <c r="Q997" i="1"/>
  <c r="E997" i="1"/>
  <c r="AL996" i="1"/>
  <c r="AK996" i="1"/>
  <c r="AD996" i="1"/>
  <c r="T996" i="1"/>
  <c r="S996" i="1"/>
  <c r="R996" i="1"/>
  <c r="Q996" i="1"/>
  <c r="E996" i="1"/>
  <c r="AL995" i="1"/>
  <c r="AK995" i="1"/>
  <c r="AD995" i="1"/>
  <c r="T995" i="1"/>
  <c r="S995" i="1"/>
  <c r="R995" i="1"/>
  <c r="U995" i="1" s="1"/>
  <c r="Q995" i="1"/>
  <c r="E995" i="1"/>
  <c r="AL994" i="1"/>
  <c r="AK994" i="1"/>
  <c r="AD994" i="1"/>
  <c r="T994" i="1"/>
  <c r="S994" i="1"/>
  <c r="R994" i="1"/>
  <c r="Q994" i="1"/>
  <c r="E994" i="1"/>
  <c r="AL993" i="1"/>
  <c r="AK993" i="1"/>
  <c r="AD993" i="1"/>
  <c r="T993" i="1"/>
  <c r="S993" i="1"/>
  <c r="R993" i="1"/>
  <c r="Q993" i="1"/>
  <c r="E993" i="1"/>
  <c r="AL992" i="1"/>
  <c r="AK992" i="1"/>
  <c r="AD992" i="1"/>
  <c r="T992" i="1"/>
  <c r="S992" i="1"/>
  <c r="R992" i="1"/>
  <c r="Q992" i="1"/>
  <c r="E992" i="1"/>
  <c r="AL991" i="1"/>
  <c r="AK991" i="1"/>
  <c r="AD991" i="1"/>
  <c r="T991" i="1"/>
  <c r="S991" i="1"/>
  <c r="R991" i="1"/>
  <c r="U991" i="1" s="1"/>
  <c r="Q991" i="1"/>
  <c r="E991" i="1"/>
  <c r="AL990" i="1"/>
  <c r="AK990" i="1"/>
  <c r="AD990" i="1"/>
  <c r="T990" i="1"/>
  <c r="R990" i="1"/>
  <c r="Q990" i="1"/>
  <c r="E990" i="1"/>
  <c r="AL989" i="1"/>
  <c r="AK989" i="1"/>
  <c r="AD989" i="1"/>
  <c r="T989" i="1"/>
  <c r="S989" i="1"/>
  <c r="R989" i="1"/>
  <c r="Q989" i="1"/>
  <c r="E989" i="1"/>
  <c r="AL988" i="1"/>
  <c r="AK988" i="1"/>
  <c r="AD988" i="1"/>
  <c r="T988" i="1"/>
  <c r="S988" i="1"/>
  <c r="R988" i="1"/>
  <c r="Q988" i="1"/>
  <c r="E988" i="1"/>
  <c r="AL987" i="1"/>
  <c r="AK987" i="1"/>
  <c r="AD987" i="1"/>
  <c r="T987" i="1"/>
  <c r="S987" i="1"/>
  <c r="R987" i="1"/>
  <c r="Q987" i="1"/>
  <c r="U987" i="1" s="1"/>
  <c r="E987" i="1"/>
  <c r="AL986" i="1"/>
  <c r="AK986" i="1"/>
  <c r="AD986" i="1"/>
  <c r="T986" i="1"/>
  <c r="S986" i="1"/>
  <c r="R986" i="1"/>
  <c r="Q986" i="1"/>
  <c r="E986" i="1"/>
  <c r="AL985" i="1"/>
  <c r="AK985" i="1"/>
  <c r="AD985" i="1"/>
  <c r="T985" i="1"/>
  <c r="S985" i="1"/>
  <c r="R985" i="1"/>
  <c r="Q985" i="1"/>
  <c r="E985" i="1"/>
  <c r="AL984" i="1"/>
  <c r="AK984" i="1"/>
  <c r="AD984" i="1"/>
  <c r="T984" i="1"/>
  <c r="S984" i="1"/>
  <c r="R984" i="1"/>
  <c r="Q984" i="1"/>
  <c r="E984" i="1"/>
  <c r="AL983" i="1"/>
  <c r="AK983" i="1"/>
  <c r="AD983" i="1"/>
  <c r="T983" i="1"/>
  <c r="S983" i="1"/>
  <c r="R983" i="1"/>
  <c r="Q983" i="1"/>
  <c r="E983" i="1"/>
  <c r="AL982" i="1"/>
  <c r="AK982" i="1"/>
  <c r="AD982" i="1"/>
  <c r="T982" i="1"/>
  <c r="S982" i="1"/>
  <c r="R982" i="1"/>
  <c r="Q982" i="1"/>
  <c r="E982" i="1"/>
  <c r="AL981" i="1"/>
  <c r="AK981" i="1"/>
  <c r="AD981" i="1"/>
  <c r="T981" i="1"/>
  <c r="S981" i="1"/>
  <c r="R981" i="1"/>
  <c r="Q981" i="1"/>
  <c r="E981" i="1"/>
  <c r="AL980" i="1"/>
  <c r="AK980" i="1"/>
  <c r="AD980" i="1"/>
  <c r="T980" i="1"/>
  <c r="S980" i="1"/>
  <c r="Q980" i="1"/>
  <c r="E980" i="1"/>
  <c r="AL979" i="1"/>
  <c r="AK979" i="1"/>
  <c r="AD979" i="1"/>
  <c r="T979" i="1"/>
  <c r="R979" i="1"/>
  <c r="Q979" i="1"/>
  <c r="E979" i="1"/>
  <c r="AL978" i="1"/>
  <c r="AK978" i="1"/>
  <c r="AD978" i="1"/>
  <c r="T978" i="1"/>
  <c r="S978" i="1"/>
  <c r="R978" i="1"/>
  <c r="Q978" i="1"/>
  <c r="E978" i="1"/>
  <c r="AL977" i="1"/>
  <c r="AK977" i="1"/>
  <c r="AD977" i="1"/>
  <c r="T977" i="1"/>
  <c r="S977" i="1"/>
  <c r="R977" i="1"/>
  <c r="Q977" i="1"/>
  <c r="E977" i="1"/>
  <c r="AL976" i="1"/>
  <c r="AK976" i="1"/>
  <c r="AD976" i="1"/>
  <c r="T976" i="1"/>
  <c r="S976" i="1"/>
  <c r="R976" i="1"/>
  <c r="Q976" i="1"/>
  <c r="U976" i="1" s="1"/>
  <c r="E976" i="1"/>
  <c r="AL975" i="1"/>
  <c r="AK975" i="1"/>
  <c r="AD975" i="1"/>
  <c r="T975" i="1"/>
  <c r="S975" i="1"/>
  <c r="R975" i="1"/>
  <c r="Q975" i="1"/>
  <c r="E975" i="1"/>
  <c r="AL974" i="1"/>
  <c r="AK974" i="1"/>
  <c r="AD974" i="1"/>
  <c r="S974" i="1"/>
  <c r="R974" i="1"/>
  <c r="Q974" i="1"/>
  <c r="E974" i="1"/>
  <c r="AL973" i="1"/>
  <c r="AK973" i="1"/>
  <c r="AD973" i="1"/>
  <c r="T973" i="1"/>
  <c r="S973" i="1"/>
  <c r="R973" i="1"/>
  <c r="Q973" i="1"/>
  <c r="E973" i="1"/>
  <c r="AL972" i="1"/>
  <c r="AK972" i="1"/>
  <c r="AD972" i="1"/>
  <c r="T972" i="1"/>
  <c r="S972" i="1"/>
  <c r="R972" i="1"/>
  <c r="Q972" i="1"/>
  <c r="E972" i="1"/>
  <c r="AL971" i="1"/>
  <c r="AK971" i="1"/>
  <c r="AD971" i="1"/>
  <c r="T971" i="1"/>
  <c r="S971" i="1"/>
  <c r="R971" i="1"/>
  <c r="Q971" i="1"/>
  <c r="E971" i="1"/>
  <c r="AL970" i="1"/>
  <c r="AK970" i="1"/>
  <c r="AD970" i="1"/>
  <c r="T970" i="1"/>
  <c r="S970" i="1"/>
  <c r="R970" i="1"/>
  <c r="Q970" i="1"/>
  <c r="E970" i="1"/>
  <c r="AL969" i="1"/>
  <c r="AK969" i="1"/>
  <c r="AD969" i="1"/>
  <c r="T969" i="1"/>
  <c r="S969" i="1"/>
  <c r="R969" i="1"/>
  <c r="Q969" i="1"/>
  <c r="E969" i="1"/>
  <c r="AL968" i="1"/>
  <c r="AK968" i="1"/>
  <c r="AD968" i="1"/>
  <c r="T968" i="1"/>
  <c r="R968" i="1"/>
  <c r="Q968" i="1"/>
  <c r="E968" i="1"/>
  <c r="AL967" i="1"/>
  <c r="AK967" i="1"/>
  <c r="AD967" i="1"/>
  <c r="T967" i="1"/>
  <c r="S967" i="1"/>
  <c r="R967" i="1"/>
  <c r="Q967" i="1"/>
  <c r="E967" i="1"/>
  <c r="AL966" i="1"/>
  <c r="AK966" i="1"/>
  <c r="AD966" i="1"/>
  <c r="T966" i="1"/>
  <c r="U966" i="1" s="1"/>
  <c r="S966" i="1"/>
  <c r="R966" i="1"/>
  <c r="Q966" i="1"/>
  <c r="E966" i="1"/>
  <c r="AL965" i="1"/>
  <c r="AK965" i="1"/>
  <c r="AD965" i="1"/>
  <c r="T965" i="1"/>
  <c r="S965" i="1"/>
  <c r="R965" i="1"/>
  <c r="Q965" i="1"/>
  <c r="E965" i="1"/>
  <c r="AL964" i="1"/>
  <c r="AK964" i="1"/>
  <c r="AD964" i="1"/>
  <c r="T964" i="1"/>
  <c r="S964" i="1"/>
  <c r="R964" i="1"/>
  <c r="Q964" i="1"/>
  <c r="E964" i="1"/>
  <c r="AL963" i="1"/>
  <c r="AK963" i="1"/>
  <c r="AD963" i="1"/>
  <c r="T963" i="1"/>
  <c r="S963" i="1"/>
  <c r="R963" i="1"/>
  <c r="Q963" i="1"/>
  <c r="E963" i="1"/>
  <c r="AL962" i="1"/>
  <c r="AK962" i="1"/>
  <c r="AD962" i="1"/>
  <c r="T962" i="1"/>
  <c r="S962" i="1"/>
  <c r="R962" i="1"/>
  <c r="Q962" i="1"/>
  <c r="E962" i="1"/>
  <c r="AL961" i="1"/>
  <c r="AK961" i="1"/>
  <c r="AD961" i="1"/>
  <c r="T961" i="1"/>
  <c r="S961" i="1"/>
  <c r="R961" i="1"/>
  <c r="Q961" i="1"/>
  <c r="E961" i="1"/>
  <c r="AL960" i="1"/>
  <c r="AK960" i="1"/>
  <c r="AD960" i="1"/>
  <c r="T960" i="1"/>
  <c r="S960" i="1"/>
  <c r="R960" i="1"/>
  <c r="Q960" i="1"/>
  <c r="E960" i="1"/>
  <c r="AL959" i="1"/>
  <c r="AK959" i="1"/>
  <c r="AD959" i="1"/>
  <c r="T959" i="1"/>
  <c r="S959" i="1"/>
  <c r="R959" i="1"/>
  <c r="Q959" i="1"/>
  <c r="E959" i="1"/>
  <c r="AL958" i="1"/>
  <c r="AK958" i="1"/>
  <c r="AD958" i="1"/>
  <c r="T958" i="1"/>
  <c r="S958" i="1"/>
  <c r="R958" i="1"/>
  <c r="Q958" i="1"/>
  <c r="E958" i="1"/>
  <c r="AL957" i="1"/>
  <c r="AK957" i="1"/>
  <c r="AD957" i="1"/>
  <c r="T957" i="1"/>
  <c r="S957" i="1"/>
  <c r="R957" i="1"/>
  <c r="Q957" i="1"/>
  <c r="E957" i="1"/>
  <c r="AL956" i="1"/>
  <c r="AK956" i="1"/>
  <c r="AD956" i="1"/>
  <c r="T956" i="1"/>
  <c r="S956" i="1"/>
  <c r="R956" i="1"/>
  <c r="Q956" i="1"/>
  <c r="E956" i="1"/>
  <c r="AL955" i="1"/>
  <c r="AK955" i="1"/>
  <c r="AD955" i="1"/>
  <c r="T955" i="1"/>
  <c r="S955" i="1"/>
  <c r="R955" i="1"/>
  <c r="Q955" i="1"/>
  <c r="E955" i="1"/>
  <c r="AL954" i="1"/>
  <c r="AK954" i="1"/>
  <c r="AD954" i="1"/>
  <c r="T954" i="1"/>
  <c r="S954" i="1"/>
  <c r="R954" i="1"/>
  <c r="E954" i="1"/>
  <c r="AL953" i="1"/>
  <c r="AK953" i="1"/>
  <c r="AD953" i="1"/>
  <c r="T953" i="1"/>
  <c r="S953" i="1"/>
  <c r="R953" i="1"/>
  <c r="Q953" i="1"/>
  <c r="E953" i="1"/>
  <c r="AL952" i="1"/>
  <c r="AK952" i="1"/>
  <c r="AD952" i="1"/>
  <c r="T952" i="1"/>
  <c r="S952" i="1"/>
  <c r="R952" i="1"/>
  <c r="E952" i="1"/>
  <c r="AL951" i="1"/>
  <c r="AK951" i="1"/>
  <c r="AD951" i="1"/>
  <c r="T951" i="1"/>
  <c r="S951" i="1"/>
  <c r="Q951" i="1"/>
  <c r="E951" i="1"/>
  <c r="AL950" i="1"/>
  <c r="AK950" i="1"/>
  <c r="AD950" i="1"/>
  <c r="T950" i="1"/>
  <c r="U950" i="1" s="1"/>
  <c r="S950" i="1"/>
  <c r="R950" i="1"/>
  <c r="Q950" i="1"/>
  <c r="E950" i="1"/>
  <c r="AL949" i="1"/>
  <c r="AK949" i="1"/>
  <c r="AD949" i="1"/>
  <c r="T949" i="1"/>
  <c r="S949" i="1"/>
  <c r="R949" i="1"/>
  <c r="Q949" i="1"/>
  <c r="E949" i="1"/>
  <c r="AL948" i="1"/>
  <c r="AK948" i="1"/>
  <c r="AD948" i="1"/>
  <c r="T948" i="1"/>
  <c r="S948" i="1"/>
  <c r="R948" i="1"/>
  <c r="Q948" i="1"/>
  <c r="E948" i="1"/>
  <c r="AL947" i="1"/>
  <c r="AK947" i="1"/>
  <c r="AD947" i="1"/>
  <c r="T947" i="1"/>
  <c r="S947" i="1"/>
  <c r="R947" i="1"/>
  <c r="Q947" i="1"/>
  <c r="E947" i="1"/>
  <c r="AL946" i="1"/>
  <c r="AK946" i="1"/>
  <c r="AD946" i="1"/>
  <c r="T946" i="1"/>
  <c r="S946" i="1"/>
  <c r="R946" i="1"/>
  <c r="Q946" i="1"/>
  <c r="E946" i="1"/>
  <c r="AL945" i="1"/>
  <c r="AK945" i="1"/>
  <c r="AD945" i="1"/>
  <c r="T945" i="1"/>
  <c r="S945" i="1"/>
  <c r="R945" i="1"/>
  <c r="Q945" i="1"/>
  <c r="E945" i="1"/>
  <c r="AL944" i="1"/>
  <c r="AK944" i="1"/>
  <c r="AD944" i="1"/>
  <c r="T944" i="1"/>
  <c r="S944" i="1"/>
  <c r="R944" i="1"/>
  <c r="Q944" i="1"/>
  <c r="E944" i="1"/>
  <c r="AL943" i="1"/>
  <c r="AK943" i="1"/>
  <c r="AD943" i="1"/>
  <c r="T943" i="1"/>
  <c r="S943" i="1"/>
  <c r="R943" i="1"/>
  <c r="Q943" i="1"/>
  <c r="E943" i="1"/>
  <c r="AL942" i="1"/>
  <c r="AK942" i="1"/>
  <c r="AD942" i="1"/>
  <c r="T942" i="1"/>
  <c r="R942" i="1"/>
  <c r="Q942" i="1"/>
  <c r="E942" i="1"/>
  <c r="AL941" i="1"/>
  <c r="AK941" i="1"/>
  <c r="AD941" i="1"/>
  <c r="T941" i="1"/>
  <c r="S941" i="1"/>
  <c r="R941" i="1"/>
  <c r="Q941" i="1"/>
  <c r="E941" i="1"/>
  <c r="AL940" i="1"/>
  <c r="AK940" i="1"/>
  <c r="AD940" i="1"/>
  <c r="T940" i="1"/>
  <c r="S940" i="1"/>
  <c r="R940" i="1"/>
  <c r="Q940" i="1"/>
  <c r="E940" i="1"/>
  <c r="AL939" i="1"/>
  <c r="AK939" i="1"/>
  <c r="AD939" i="1"/>
  <c r="T939" i="1"/>
  <c r="S939" i="1"/>
  <c r="R939" i="1"/>
  <c r="Q939" i="1"/>
  <c r="E939" i="1"/>
  <c r="AL938" i="1"/>
  <c r="AK938" i="1"/>
  <c r="AD938" i="1"/>
  <c r="T938" i="1"/>
  <c r="S938" i="1"/>
  <c r="R938" i="1"/>
  <c r="Q938" i="1"/>
  <c r="E938" i="1"/>
  <c r="AL937" i="1"/>
  <c r="AK937" i="1"/>
  <c r="AD937" i="1"/>
  <c r="T937" i="1"/>
  <c r="S937" i="1"/>
  <c r="R937" i="1"/>
  <c r="Q937" i="1"/>
  <c r="E937" i="1"/>
  <c r="AL936" i="1"/>
  <c r="AK936" i="1"/>
  <c r="AD936" i="1"/>
  <c r="T936" i="1"/>
  <c r="S936" i="1"/>
  <c r="R936" i="1"/>
  <c r="Q936" i="1"/>
  <c r="E936" i="1"/>
  <c r="AL935" i="1"/>
  <c r="AK935" i="1"/>
  <c r="AD935" i="1"/>
  <c r="T935" i="1"/>
  <c r="S935" i="1"/>
  <c r="R935" i="1"/>
  <c r="Q935" i="1"/>
  <c r="E935" i="1"/>
  <c r="AL934" i="1"/>
  <c r="AK934" i="1"/>
  <c r="AD934" i="1"/>
  <c r="T934" i="1"/>
  <c r="R934" i="1"/>
  <c r="Q934" i="1"/>
  <c r="E934" i="1"/>
  <c r="AL933" i="1"/>
  <c r="AK933" i="1"/>
  <c r="AD933" i="1"/>
  <c r="T933" i="1"/>
  <c r="S933" i="1"/>
  <c r="R933" i="1"/>
  <c r="Q933" i="1"/>
  <c r="E933" i="1"/>
  <c r="AL932" i="1"/>
  <c r="AK932" i="1"/>
  <c r="AD932" i="1"/>
  <c r="T932" i="1"/>
  <c r="S932" i="1"/>
  <c r="R932" i="1"/>
  <c r="Q932" i="1"/>
  <c r="E932" i="1"/>
  <c r="AL931" i="1"/>
  <c r="AK931" i="1"/>
  <c r="AD931" i="1"/>
  <c r="T931" i="1"/>
  <c r="R931" i="1"/>
  <c r="Q931" i="1"/>
  <c r="E931" i="1"/>
  <c r="AL930" i="1"/>
  <c r="AK930" i="1"/>
  <c r="AD930" i="1"/>
  <c r="T930" i="1"/>
  <c r="S930" i="1"/>
  <c r="R930" i="1"/>
  <c r="Q930" i="1"/>
  <c r="E930" i="1"/>
  <c r="AL929" i="1"/>
  <c r="AK929" i="1"/>
  <c r="AD929" i="1"/>
  <c r="T929" i="1"/>
  <c r="S929" i="1"/>
  <c r="R929" i="1"/>
  <c r="Q929" i="1"/>
  <c r="E929" i="1"/>
  <c r="AL928" i="1"/>
  <c r="AK928" i="1"/>
  <c r="AD928" i="1"/>
  <c r="T928" i="1"/>
  <c r="S928" i="1"/>
  <c r="R928" i="1"/>
  <c r="Q928" i="1"/>
  <c r="E928" i="1"/>
  <c r="AL927" i="1"/>
  <c r="AK927" i="1"/>
  <c r="AD927" i="1"/>
  <c r="T927" i="1"/>
  <c r="S927" i="1"/>
  <c r="R927" i="1"/>
  <c r="Q927" i="1"/>
  <c r="E927" i="1"/>
  <c r="AL926" i="1"/>
  <c r="AK926" i="1"/>
  <c r="AD926" i="1"/>
  <c r="T926" i="1"/>
  <c r="R926" i="1"/>
  <c r="Q926" i="1"/>
  <c r="E926" i="1"/>
  <c r="AL925" i="1"/>
  <c r="AK925" i="1"/>
  <c r="AD925" i="1"/>
  <c r="T925" i="1"/>
  <c r="U925" i="1" s="1"/>
  <c r="S925" i="1"/>
  <c r="R925" i="1"/>
  <c r="Q925" i="1"/>
  <c r="E925" i="1"/>
  <c r="AL924" i="1"/>
  <c r="AK924" i="1"/>
  <c r="AD924" i="1"/>
  <c r="T924" i="1"/>
  <c r="S924" i="1"/>
  <c r="R924" i="1"/>
  <c r="Q924" i="1"/>
  <c r="E924" i="1"/>
  <c r="AL923" i="1"/>
  <c r="AK923" i="1"/>
  <c r="AD923" i="1"/>
  <c r="T923" i="1"/>
  <c r="S923" i="1"/>
  <c r="R923" i="1"/>
  <c r="Q923" i="1"/>
  <c r="E923" i="1"/>
  <c r="AL922" i="1"/>
  <c r="AK922" i="1"/>
  <c r="AD922" i="1"/>
  <c r="T922" i="1"/>
  <c r="S922" i="1"/>
  <c r="R922" i="1"/>
  <c r="Q922" i="1"/>
  <c r="E922" i="1"/>
  <c r="AL921" i="1"/>
  <c r="AK921" i="1"/>
  <c r="AD921" i="1"/>
  <c r="U921" i="1"/>
  <c r="T921" i="1"/>
  <c r="S921" i="1"/>
  <c r="R921" i="1"/>
  <c r="Q921" i="1"/>
  <c r="E921" i="1"/>
  <c r="AL920" i="1"/>
  <c r="AK920" i="1"/>
  <c r="AD920" i="1"/>
  <c r="T920" i="1"/>
  <c r="S920" i="1"/>
  <c r="R920" i="1"/>
  <c r="Q920" i="1"/>
  <c r="E920" i="1"/>
  <c r="AL919" i="1"/>
  <c r="AK919" i="1"/>
  <c r="AD919" i="1"/>
  <c r="T919" i="1"/>
  <c r="S919" i="1"/>
  <c r="R919" i="1"/>
  <c r="Q919" i="1"/>
  <c r="E919" i="1"/>
  <c r="AL918" i="1"/>
  <c r="AK918" i="1"/>
  <c r="AD918" i="1"/>
  <c r="T918" i="1"/>
  <c r="S918" i="1"/>
  <c r="R918" i="1"/>
  <c r="Q918" i="1"/>
  <c r="E918" i="1"/>
  <c r="AL917" i="1"/>
  <c r="AK917" i="1"/>
  <c r="AD917" i="1"/>
  <c r="T917" i="1"/>
  <c r="S917" i="1"/>
  <c r="R917" i="1"/>
  <c r="Q917" i="1"/>
  <c r="U917" i="1" s="1"/>
  <c r="E917" i="1"/>
  <c r="AL916" i="1"/>
  <c r="AK916" i="1"/>
  <c r="AD916" i="1"/>
  <c r="T916" i="1"/>
  <c r="S916" i="1"/>
  <c r="R916" i="1"/>
  <c r="Q916" i="1"/>
  <c r="E916" i="1"/>
  <c r="AL915" i="1"/>
  <c r="AK915" i="1"/>
  <c r="AD915" i="1"/>
  <c r="T915" i="1"/>
  <c r="S915" i="1"/>
  <c r="R915" i="1"/>
  <c r="Q915" i="1"/>
  <c r="E915" i="1"/>
  <c r="AL914" i="1"/>
  <c r="AK914" i="1"/>
  <c r="AD914" i="1"/>
  <c r="T914" i="1"/>
  <c r="S914" i="1"/>
  <c r="R914" i="1"/>
  <c r="Q914" i="1"/>
  <c r="E914" i="1"/>
  <c r="AL913" i="1"/>
  <c r="AK913" i="1"/>
  <c r="AD913" i="1"/>
  <c r="T913" i="1"/>
  <c r="S913" i="1"/>
  <c r="R913" i="1"/>
  <c r="Q913" i="1"/>
  <c r="E913" i="1"/>
  <c r="AL912" i="1"/>
  <c r="AK912" i="1"/>
  <c r="AD912" i="1"/>
  <c r="T912" i="1"/>
  <c r="S912" i="1"/>
  <c r="R912" i="1"/>
  <c r="Q912" i="1"/>
  <c r="E912" i="1"/>
  <c r="AL911" i="1"/>
  <c r="AK911" i="1"/>
  <c r="AD911" i="1"/>
  <c r="T911" i="1"/>
  <c r="S911" i="1"/>
  <c r="R911" i="1"/>
  <c r="Q911" i="1"/>
  <c r="E911" i="1"/>
  <c r="AL910" i="1"/>
  <c r="AK910" i="1"/>
  <c r="AD910" i="1"/>
  <c r="T910" i="1"/>
  <c r="S910" i="1"/>
  <c r="R910" i="1"/>
  <c r="Q910" i="1"/>
  <c r="E910" i="1"/>
  <c r="AL909" i="1"/>
  <c r="AK909" i="1"/>
  <c r="AD909" i="1"/>
  <c r="T909" i="1"/>
  <c r="S909" i="1"/>
  <c r="R909" i="1"/>
  <c r="Q909" i="1"/>
  <c r="E909" i="1"/>
  <c r="AL908" i="1"/>
  <c r="AK908" i="1"/>
  <c r="AD908" i="1"/>
  <c r="T908" i="1"/>
  <c r="S908" i="1"/>
  <c r="R908" i="1"/>
  <c r="Q908" i="1"/>
  <c r="E908" i="1"/>
  <c r="AL907" i="1"/>
  <c r="AK907" i="1"/>
  <c r="AD907" i="1"/>
  <c r="T907" i="1"/>
  <c r="S907" i="1"/>
  <c r="R907" i="1"/>
  <c r="Q907" i="1"/>
  <c r="E907" i="1"/>
  <c r="AL906" i="1"/>
  <c r="AK906" i="1"/>
  <c r="AD906" i="1"/>
  <c r="T906" i="1"/>
  <c r="S906" i="1"/>
  <c r="X917" i="1" s="1"/>
  <c r="R906" i="1"/>
  <c r="Q906" i="1"/>
  <c r="E906" i="1"/>
  <c r="AL905" i="1"/>
  <c r="AK905" i="1"/>
  <c r="AD905" i="1"/>
  <c r="T905" i="1"/>
  <c r="S905" i="1"/>
  <c r="R905" i="1"/>
  <c r="Q905" i="1"/>
  <c r="E905" i="1"/>
  <c r="AL904" i="1"/>
  <c r="AK904" i="1"/>
  <c r="AD904" i="1"/>
  <c r="T904" i="1"/>
  <c r="S904" i="1"/>
  <c r="R904" i="1"/>
  <c r="U904" i="1" s="1"/>
  <c r="Q904" i="1"/>
  <c r="E904" i="1"/>
  <c r="AL903" i="1"/>
  <c r="AK903" i="1"/>
  <c r="AD903" i="1"/>
  <c r="T903" i="1"/>
  <c r="S903" i="1"/>
  <c r="R903" i="1"/>
  <c r="Q903" i="1"/>
  <c r="E903" i="1"/>
  <c r="AL902" i="1"/>
  <c r="AK902" i="1"/>
  <c r="AD902" i="1"/>
  <c r="T902" i="1"/>
  <c r="S902" i="1"/>
  <c r="R902" i="1"/>
  <c r="Q902" i="1"/>
  <c r="E902" i="1"/>
  <c r="AL901" i="1"/>
  <c r="AK901" i="1"/>
  <c r="AD901" i="1"/>
  <c r="T901" i="1"/>
  <c r="Y912" i="1" s="1"/>
  <c r="S901" i="1"/>
  <c r="R901" i="1"/>
  <c r="U901" i="1" s="1"/>
  <c r="Q901" i="1"/>
  <c r="E901" i="1"/>
  <c r="AL900" i="1"/>
  <c r="AK900" i="1"/>
  <c r="AD900" i="1"/>
  <c r="T900" i="1"/>
  <c r="S900" i="1"/>
  <c r="R900" i="1"/>
  <c r="Q900" i="1"/>
  <c r="E900" i="1"/>
  <c r="AL899" i="1"/>
  <c r="AK899" i="1"/>
  <c r="AD899" i="1"/>
  <c r="T899" i="1"/>
  <c r="S899" i="1"/>
  <c r="R899" i="1"/>
  <c r="Q899" i="1"/>
  <c r="E899" i="1"/>
  <c r="AL898" i="1"/>
  <c r="AK898" i="1"/>
  <c r="AD898" i="1"/>
  <c r="T898" i="1"/>
  <c r="S898" i="1"/>
  <c r="R898" i="1"/>
  <c r="Q898" i="1"/>
  <c r="E898" i="1"/>
  <c r="AL897" i="1"/>
  <c r="AK897" i="1"/>
  <c r="AD897" i="1"/>
  <c r="T897" i="1"/>
  <c r="S897" i="1"/>
  <c r="R897" i="1"/>
  <c r="Q897" i="1"/>
  <c r="E897" i="1"/>
  <c r="AL896" i="1"/>
  <c r="AK896" i="1"/>
  <c r="AD896" i="1"/>
  <c r="T896" i="1"/>
  <c r="Y907" i="1" s="1"/>
  <c r="S896" i="1"/>
  <c r="R896" i="1"/>
  <c r="Q896" i="1"/>
  <c r="E896" i="1"/>
  <c r="AL895" i="1"/>
  <c r="AK895" i="1"/>
  <c r="AD895" i="1"/>
  <c r="T895" i="1"/>
  <c r="S895" i="1"/>
  <c r="R895" i="1"/>
  <c r="Q895" i="1"/>
  <c r="E895" i="1"/>
  <c r="AD894" i="1"/>
  <c r="T894" i="1"/>
  <c r="S894" i="1"/>
  <c r="R894" i="1"/>
  <c r="Q894" i="1"/>
  <c r="U894" i="1" s="1"/>
  <c r="E894" i="1"/>
  <c r="AL893" i="1"/>
  <c r="AK893" i="1"/>
  <c r="AD893" i="1"/>
  <c r="T893" i="1"/>
  <c r="S893" i="1"/>
  <c r="Q893" i="1"/>
  <c r="E893" i="1"/>
  <c r="AL892" i="1"/>
  <c r="AK892" i="1"/>
  <c r="AD892" i="1"/>
  <c r="T892" i="1"/>
  <c r="S892" i="1"/>
  <c r="R892" i="1"/>
  <c r="Q892" i="1"/>
  <c r="E892" i="1"/>
  <c r="AL891" i="1"/>
  <c r="AK891" i="1"/>
  <c r="AD891" i="1"/>
  <c r="T891" i="1"/>
  <c r="Y902" i="1" s="1"/>
  <c r="S891" i="1"/>
  <c r="R891" i="1"/>
  <c r="E891" i="1"/>
  <c r="AL890" i="1"/>
  <c r="AK890" i="1"/>
  <c r="AD890" i="1"/>
  <c r="T890" i="1"/>
  <c r="S890" i="1"/>
  <c r="R890" i="1"/>
  <c r="W901" i="1" s="1"/>
  <c r="Q890" i="1"/>
  <c r="E890" i="1"/>
  <c r="AL889" i="1"/>
  <c r="AK889" i="1"/>
  <c r="AD889" i="1"/>
  <c r="T889" i="1"/>
  <c r="S889" i="1"/>
  <c r="R889" i="1"/>
  <c r="Q889" i="1"/>
  <c r="E889" i="1"/>
  <c r="AL888" i="1"/>
  <c r="AK888" i="1"/>
  <c r="AD888" i="1"/>
  <c r="T888" i="1"/>
  <c r="S888" i="1"/>
  <c r="Q888" i="1"/>
  <c r="E888" i="1"/>
  <c r="T887" i="1"/>
  <c r="S887" i="1"/>
  <c r="R887" i="1"/>
  <c r="Q887" i="1"/>
  <c r="E887" i="1"/>
  <c r="AL886" i="1"/>
  <c r="AK886" i="1"/>
  <c r="T886" i="1"/>
  <c r="S886" i="1"/>
  <c r="R886" i="1"/>
  <c r="Q886" i="1"/>
  <c r="E886" i="1"/>
  <c r="AL885" i="1"/>
  <c r="AK885" i="1"/>
  <c r="T885" i="1"/>
  <c r="S885" i="1"/>
  <c r="R885" i="1"/>
  <c r="Q885" i="1"/>
  <c r="E885" i="1"/>
  <c r="AL884" i="1"/>
  <c r="AK884" i="1"/>
  <c r="T884" i="1"/>
  <c r="S884" i="1"/>
  <c r="R884" i="1"/>
  <c r="Q884" i="1"/>
  <c r="E884" i="1"/>
  <c r="AL883" i="1"/>
  <c r="AK883" i="1"/>
  <c r="T883" i="1"/>
  <c r="S883" i="1"/>
  <c r="R883" i="1"/>
  <c r="Q883" i="1"/>
  <c r="U883" i="1" s="1"/>
  <c r="E883" i="1"/>
  <c r="AL882" i="1"/>
  <c r="AK882" i="1"/>
  <c r="T882" i="1"/>
  <c r="S882" i="1"/>
  <c r="R882" i="1"/>
  <c r="Q882" i="1"/>
  <c r="E882" i="1"/>
  <c r="AL881" i="1"/>
  <c r="AK881" i="1"/>
  <c r="T881" i="1"/>
  <c r="S881" i="1"/>
  <c r="R881" i="1"/>
  <c r="Q881" i="1"/>
  <c r="E881" i="1"/>
  <c r="AL880" i="1"/>
  <c r="AK880" i="1"/>
  <c r="T880" i="1"/>
  <c r="S880" i="1"/>
  <c r="R880" i="1"/>
  <c r="Q880" i="1"/>
  <c r="E880" i="1"/>
  <c r="AL879" i="1"/>
  <c r="AK879" i="1"/>
  <c r="T879" i="1"/>
  <c r="S879" i="1"/>
  <c r="Q879" i="1"/>
  <c r="E879" i="1"/>
  <c r="AL878" i="1"/>
  <c r="AK878" i="1"/>
  <c r="T878" i="1"/>
  <c r="S878" i="1"/>
  <c r="R878" i="1"/>
  <c r="Q878" i="1"/>
  <c r="E878" i="1"/>
  <c r="AL877" i="1"/>
  <c r="AK877" i="1"/>
  <c r="T877" i="1"/>
  <c r="S877" i="1"/>
  <c r="Q877" i="1"/>
  <c r="E877" i="1"/>
  <c r="AD876" i="1"/>
  <c r="T876" i="1"/>
  <c r="S876" i="1"/>
  <c r="E876" i="1"/>
  <c r="AD875" i="1"/>
  <c r="T875" i="1"/>
  <c r="S875" i="1"/>
  <c r="R875" i="1"/>
  <c r="E875" i="1"/>
  <c r="AD874" i="1"/>
  <c r="T874" i="1"/>
  <c r="S874" i="1"/>
  <c r="R874" i="1"/>
  <c r="Q874" i="1"/>
  <c r="E874" i="1"/>
  <c r="AD873" i="1"/>
  <c r="T873" i="1"/>
  <c r="S873" i="1"/>
  <c r="R873" i="1"/>
  <c r="Q873" i="1"/>
  <c r="E873" i="1"/>
  <c r="AD872" i="1"/>
  <c r="T872" i="1"/>
  <c r="S872" i="1"/>
  <c r="R872" i="1"/>
  <c r="Q872" i="1"/>
  <c r="E872" i="1"/>
  <c r="AL871" i="1"/>
  <c r="AK871" i="1"/>
  <c r="AD871" i="1"/>
  <c r="T871" i="1"/>
  <c r="S871" i="1"/>
  <c r="R871" i="1"/>
  <c r="Q871" i="1"/>
  <c r="E871" i="1"/>
  <c r="AL870" i="1"/>
  <c r="AK870" i="1"/>
  <c r="AD870" i="1"/>
  <c r="T870" i="1"/>
  <c r="S870" i="1"/>
  <c r="R870" i="1"/>
  <c r="Q870" i="1"/>
  <c r="E870" i="1"/>
  <c r="AL869" i="1"/>
  <c r="AK869" i="1"/>
  <c r="AD869" i="1"/>
  <c r="T869" i="1"/>
  <c r="S869" i="1"/>
  <c r="R869" i="1"/>
  <c r="Q869" i="1"/>
  <c r="E869" i="1"/>
  <c r="AL868" i="1"/>
  <c r="AK868" i="1"/>
  <c r="AD868" i="1"/>
  <c r="T868" i="1"/>
  <c r="S868" i="1"/>
  <c r="R868" i="1"/>
  <c r="Q868" i="1"/>
  <c r="E868" i="1"/>
  <c r="AL867" i="1"/>
  <c r="AK867" i="1"/>
  <c r="AD867" i="1"/>
  <c r="T867" i="1"/>
  <c r="S867" i="1"/>
  <c r="R867" i="1"/>
  <c r="Q867" i="1"/>
  <c r="E867" i="1"/>
  <c r="AL866" i="1"/>
  <c r="AK866" i="1"/>
  <c r="AD866" i="1"/>
  <c r="T866" i="1"/>
  <c r="S866" i="1"/>
  <c r="R866" i="1"/>
  <c r="Q866" i="1"/>
  <c r="E866" i="1"/>
  <c r="AL865" i="1"/>
  <c r="AK865" i="1"/>
  <c r="AD865" i="1"/>
  <c r="T865" i="1"/>
  <c r="S865" i="1"/>
  <c r="R865" i="1"/>
  <c r="W876" i="1" s="1"/>
  <c r="Q865" i="1"/>
  <c r="E865" i="1"/>
  <c r="AL864" i="1"/>
  <c r="AK864" i="1"/>
  <c r="AD864" i="1"/>
  <c r="T864" i="1"/>
  <c r="S864" i="1"/>
  <c r="R864" i="1"/>
  <c r="Q864" i="1"/>
  <c r="E864" i="1"/>
  <c r="AL863" i="1"/>
  <c r="AK863" i="1"/>
  <c r="AD863" i="1"/>
  <c r="T863" i="1"/>
  <c r="S863" i="1"/>
  <c r="R863" i="1"/>
  <c r="Q863" i="1"/>
  <c r="E863" i="1"/>
  <c r="AL862" i="1"/>
  <c r="AK862" i="1"/>
  <c r="AD862" i="1"/>
  <c r="T862" i="1"/>
  <c r="S862" i="1"/>
  <c r="R862" i="1"/>
  <c r="Q862" i="1"/>
  <c r="E862" i="1"/>
  <c r="AL861" i="1"/>
  <c r="AK861" i="1"/>
  <c r="AD861" i="1"/>
  <c r="T861" i="1"/>
  <c r="S861" i="1"/>
  <c r="R861" i="1"/>
  <c r="Q861" i="1"/>
  <c r="E861" i="1"/>
  <c r="AL860" i="1"/>
  <c r="AK860" i="1"/>
  <c r="AD860" i="1"/>
  <c r="T860" i="1"/>
  <c r="S860" i="1"/>
  <c r="R860" i="1"/>
  <c r="Q860" i="1"/>
  <c r="E860" i="1"/>
  <c r="AL859" i="1"/>
  <c r="AK859" i="1"/>
  <c r="AD859" i="1"/>
  <c r="T859" i="1"/>
  <c r="S859" i="1"/>
  <c r="R859" i="1"/>
  <c r="Q859" i="1"/>
  <c r="V870" i="1" s="1"/>
  <c r="E859" i="1"/>
  <c r="AL858" i="1"/>
  <c r="AK858" i="1"/>
  <c r="AD858" i="1"/>
  <c r="T858" i="1"/>
  <c r="S858" i="1"/>
  <c r="R858" i="1"/>
  <c r="Q858" i="1"/>
  <c r="E858" i="1"/>
  <c r="AL857" i="1"/>
  <c r="AK857" i="1"/>
  <c r="AD857" i="1"/>
  <c r="T857" i="1"/>
  <c r="S857" i="1"/>
  <c r="R857" i="1"/>
  <c r="Q857" i="1"/>
  <c r="E857" i="1"/>
  <c r="AL856" i="1"/>
  <c r="AK856" i="1"/>
  <c r="AD856" i="1"/>
  <c r="T856" i="1"/>
  <c r="S856" i="1"/>
  <c r="R856" i="1"/>
  <c r="Q856" i="1"/>
  <c r="E856" i="1"/>
  <c r="AL855" i="1"/>
  <c r="AK855" i="1"/>
  <c r="AD855" i="1"/>
  <c r="T855" i="1"/>
  <c r="S855" i="1"/>
  <c r="R855" i="1"/>
  <c r="Q855" i="1"/>
  <c r="E855" i="1"/>
  <c r="AL854" i="1"/>
  <c r="AK854" i="1"/>
  <c r="AD854" i="1"/>
  <c r="T854" i="1"/>
  <c r="S854" i="1"/>
  <c r="R854" i="1"/>
  <c r="W865" i="1" s="1"/>
  <c r="Q854" i="1"/>
  <c r="E854" i="1"/>
  <c r="AL853" i="1"/>
  <c r="AK853" i="1"/>
  <c r="AD853" i="1"/>
  <c r="T853" i="1"/>
  <c r="S853" i="1"/>
  <c r="R853" i="1"/>
  <c r="Q853" i="1"/>
  <c r="E853" i="1"/>
  <c r="AL852" i="1"/>
  <c r="AK852" i="1"/>
  <c r="AD852" i="1"/>
  <c r="T852" i="1"/>
  <c r="S852" i="1"/>
  <c r="R852" i="1"/>
  <c r="Q852" i="1"/>
  <c r="E852" i="1"/>
  <c r="AL851" i="1"/>
  <c r="AK851" i="1"/>
  <c r="AD851" i="1"/>
  <c r="T851" i="1"/>
  <c r="S851" i="1"/>
  <c r="R851" i="1"/>
  <c r="Q851" i="1"/>
  <c r="E851" i="1"/>
  <c r="AL850" i="1"/>
  <c r="AK850" i="1"/>
  <c r="AD850" i="1"/>
  <c r="T850" i="1"/>
  <c r="S850" i="1"/>
  <c r="R850" i="1"/>
  <c r="Q850" i="1"/>
  <c r="U850" i="1" s="1"/>
  <c r="E850" i="1"/>
  <c r="AL849" i="1"/>
  <c r="AK849" i="1"/>
  <c r="AD849" i="1"/>
  <c r="T849" i="1"/>
  <c r="S849" i="1"/>
  <c r="R849" i="1"/>
  <c r="Q849" i="1"/>
  <c r="E849" i="1"/>
  <c r="AL848" i="1"/>
  <c r="AK848" i="1"/>
  <c r="AD848" i="1"/>
  <c r="T848" i="1"/>
  <c r="S848" i="1"/>
  <c r="R848" i="1"/>
  <c r="Q848" i="1"/>
  <c r="E848" i="1"/>
  <c r="AL847" i="1"/>
  <c r="AK847" i="1"/>
  <c r="AD847" i="1"/>
  <c r="T847" i="1"/>
  <c r="S847" i="1"/>
  <c r="R847" i="1"/>
  <c r="Q847" i="1"/>
  <c r="E847" i="1"/>
  <c r="AL846" i="1"/>
  <c r="AK846" i="1"/>
  <c r="AD846" i="1"/>
  <c r="T846" i="1"/>
  <c r="S846" i="1"/>
  <c r="R846" i="1"/>
  <c r="Q846" i="1"/>
  <c r="E846" i="1"/>
  <c r="AL845" i="1"/>
  <c r="AK845" i="1"/>
  <c r="AD845" i="1"/>
  <c r="T845" i="1"/>
  <c r="S845" i="1"/>
  <c r="R845" i="1"/>
  <c r="Q845" i="1"/>
  <c r="E845" i="1"/>
  <c r="AL844" i="1"/>
  <c r="AK844" i="1"/>
  <c r="AD844" i="1"/>
  <c r="T844" i="1"/>
  <c r="S844" i="1"/>
  <c r="R844" i="1"/>
  <c r="Q844" i="1"/>
  <c r="E844" i="1"/>
  <c r="AL843" i="1"/>
  <c r="AK843" i="1"/>
  <c r="AD843" i="1"/>
  <c r="T843" i="1"/>
  <c r="S843" i="1"/>
  <c r="R843" i="1"/>
  <c r="Q843" i="1"/>
  <c r="E843" i="1"/>
  <c r="AL842" i="1"/>
  <c r="AK842" i="1"/>
  <c r="AD842" i="1"/>
  <c r="T842" i="1"/>
  <c r="S842" i="1"/>
  <c r="R842" i="1"/>
  <c r="Q842" i="1"/>
  <c r="E842" i="1"/>
  <c r="AL841" i="1"/>
  <c r="AK841" i="1"/>
  <c r="AD841" i="1"/>
  <c r="T841" i="1"/>
  <c r="S841" i="1"/>
  <c r="R841" i="1"/>
  <c r="Q841" i="1"/>
  <c r="U841" i="1" s="1"/>
  <c r="E841" i="1"/>
  <c r="AL840" i="1"/>
  <c r="AK840" i="1"/>
  <c r="AD840" i="1"/>
  <c r="T840" i="1"/>
  <c r="S840" i="1"/>
  <c r="R840" i="1"/>
  <c r="Q840" i="1"/>
  <c r="E840" i="1"/>
  <c r="AL839" i="1"/>
  <c r="AK839" i="1"/>
  <c r="AD839" i="1"/>
  <c r="T839" i="1"/>
  <c r="S839" i="1"/>
  <c r="R839" i="1"/>
  <c r="Q839" i="1"/>
  <c r="E839" i="1"/>
  <c r="AL838" i="1"/>
  <c r="AK838" i="1"/>
  <c r="AD838" i="1"/>
  <c r="T838" i="1"/>
  <c r="S838" i="1"/>
  <c r="R838" i="1"/>
  <c r="Q838" i="1"/>
  <c r="E838" i="1"/>
  <c r="AL837" i="1"/>
  <c r="AK837" i="1"/>
  <c r="AD837" i="1"/>
  <c r="T837" i="1"/>
  <c r="S837" i="1"/>
  <c r="R837" i="1"/>
  <c r="Q837" i="1"/>
  <c r="E837" i="1"/>
  <c r="AL836" i="1"/>
  <c r="AK836" i="1"/>
  <c r="AD836" i="1"/>
  <c r="T836" i="1"/>
  <c r="S836" i="1"/>
  <c r="R836" i="1"/>
  <c r="Q836" i="1"/>
  <c r="E836" i="1"/>
  <c r="AL835" i="1"/>
  <c r="AK835" i="1"/>
  <c r="AD835" i="1"/>
  <c r="T835" i="1"/>
  <c r="S835" i="1"/>
  <c r="R835" i="1"/>
  <c r="Q835" i="1"/>
  <c r="E835" i="1"/>
  <c r="AL834" i="1"/>
  <c r="AK834" i="1"/>
  <c r="AD834" i="1"/>
  <c r="T834" i="1"/>
  <c r="S834" i="1"/>
  <c r="R834" i="1"/>
  <c r="Q834" i="1"/>
  <c r="E834" i="1"/>
  <c r="AL833" i="1"/>
  <c r="AK833" i="1"/>
  <c r="AD833" i="1"/>
  <c r="T833" i="1"/>
  <c r="S833" i="1"/>
  <c r="R833" i="1"/>
  <c r="Q833" i="1"/>
  <c r="E833" i="1"/>
  <c r="AL832" i="1"/>
  <c r="AK832" i="1"/>
  <c r="AD832" i="1"/>
  <c r="T832" i="1"/>
  <c r="S832" i="1"/>
  <c r="R832" i="1"/>
  <c r="Q832" i="1"/>
  <c r="E832" i="1"/>
  <c r="AL831" i="1"/>
  <c r="AK831" i="1"/>
  <c r="AD831" i="1"/>
  <c r="T831" i="1"/>
  <c r="S831" i="1"/>
  <c r="R831" i="1"/>
  <c r="Q831" i="1"/>
  <c r="E831" i="1"/>
  <c r="AL830" i="1"/>
  <c r="AK830" i="1"/>
  <c r="AD830" i="1"/>
  <c r="T830" i="1"/>
  <c r="S830" i="1"/>
  <c r="R830" i="1"/>
  <c r="Q830" i="1"/>
  <c r="E830" i="1"/>
  <c r="AL829" i="1"/>
  <c r="AK829" i="1"/>
  <c r="AD829" i="1"/>
  <c r="T829" i="1"/>
  <c r="Y840" i="1" s="1"/>
  <c r="S829" i="1"/>
  <c r="R829" i="1"/>
  <c r="Q829" i="1"/>
  <c r="E829" i="1"/>
  <c r="AL828" i="1"/>
  <c r="AK828" i="1"/>
  <c r="AD828" i="1"/>
  <c r="T828" i="1"/>
  <c r="S828" i="1"/>
  <c r="R828" i="1"/>
  <c r="Q828" i="1"/>
  <c r="E828" i="1"/>
  <c r="AL827" i="1"/>
  <c r="AK827" i="1"/>
  <c r="AD827" i="1"/>
  <c r="T827" i="1"/>
  <c r="S827" i="1"/>
  <c r="R827" i="1"/>
  <c r="Q827" i="1"/>
  <c r="E827" i="1"/>
  <c r="AL826" i="1"/>
  <c r="AK826" i="1"/>
  <c r="AD826" i="1"/>
  <c r="T826" i="1"/>
  <c r="S826" i="1"/>
  <c r="R826" i="1"/>
  <c r="Q826" i="1"/>
  <c r="E826" i="1"/>
  <c r="AL825" i="1"/>
  <c r="AK825" i="1"/>
  <c r="AD825" i="1"/>
  <c r="U825" i="1"/>
  <c r="T825" i="1"/>
  <c r="S825" i="1"/>
  <c r="R825" i="1"/>
  <c r="Q825" i="1"/>
  <c r="E825" i="1"/>
  <c r="AL824" i="1"/>
  <c r="AK824" i="1"/>
  <c r="AD824" i="1"/>
  <c r="T824" i="1"/>
  <c r="S824" i="1"/>
  <c r="R824" i="1"/>
  <c r="Q824" i="1"/>
  <c r="E824" i="1"/>
  <c r="AL823" i="1"/>
  <c r="AK823" i="1"/>
  <c r="AD823" i="1"/>
  <c r="T823" i="1"/>
  <c r="S823" i="1"/>
  <c r="R823" i="1"/>
  <c r="Q823" i="1"/>
  <c r="E823" i="1"/>
  <c r="AL822" i="1"/>
  <c r="AK822" i="1"/>
  <c r="AD822" i="1"/>
  <c r="T822" i="1"/>
  <c r="S822" i="1"/>
  <c r="R822" i="1"/>
  <c r="Q822" i="1"/>
  <c r="V833" i="1" s="1"/>
  <c r="E822" i="1"/>
  <c r="AL821" i="1"/>
  <c r="AK821" i="1"/>
  <c r="AD821" i="1"/>
  <c r="T821" i="1"/>
  <c r="S821" i="1"/>
  <c r="R821" i="1"/>
  <c r="W832" i="1" s="1"/>
  <c r="Q821" i="1"/>
  <c r="E821" i="1"/>
  <c r="AL820" i="1"/>
  <c r="AK820" i="1"/>
  <c r="AD820" i="1"/>
  <c r="T820" i="1"/>
  <c r="S820" i="1"/>
  <c r="R820" i="1"/>
  <c r="Q820" i="1"/>
  <c r="E820" i="1"/>
  <c r="AL819" i="1"/>
  <c r="AK819" i="1"/>
  <c r="AD819" i="1"/>
  <c r="T819" i="1"/>
  <c r="S819" i="1"/>
  <c r="R819" i="1"/>
  <c r="Q819" i="1"/>
  <c r="E819" i="1"/>
  <c r="AL818" i="1"/>
  <c r="AK818" i="1"/>
  <c r="AD818" i="1"/>
  <c r="T818" i="1"/>
  <c r="S818" i="1"/>
  <c r="R818" i="1"/>
  <c r="Q818" i="1"/>
  <c r="E818" i="1"/>
  <c r="AL817" i="1"/>
  <c r="AK817" i="1"/>
  <c r="AD817" i="1"/>
  <c r="T817" i="1"/>
  <c r="S817" i="1"/>
  <c r="R817" i="1"/>
  <c r="Q817" i="1"/>
  <c r="E817" i="1"/>
  <c r="AL816" i="1"/>
  <c r="AK816" i="1"/>
  <c r="AD816" i="1"/>
  <c r="T816" i="1"/>
  <c r="S816" i="1"/>
  <c r="R816" i="1"/>
  <c r="W827" i="1" s="1"/>
  <c r="Q816" i="1"/>
  <c r="E816" i="1"/>
  <c r="AL815" i="1"/>
  <c r="AK815" i="1"/>
  <c r="AD815" i="1"/>
  <c r="T815" i="1"/>
  <c r="S815" i="1"/>
  <c r="R815" i="1"/>
  <c r="Q815" i="1"/>
  <c r="E815" i="1"/>
  <c r="AL814" i="1"/>
  <c r="AK814" i="1"/>
  <c r="AD814" i="1"/>
  <c r="T814" i="1"/>
  <c r="S814" i="1"/>
  <c r="R814" i="1"/>
  <c r="Q814" i="1"/>
  <c r="E814" i="1"/>
  <c r="AL813" i="1"/>
  <c r="AK813" i="1"/>
  <c r="AD813" i="1"/>
  <c r="T813" i="1"/>
  <c r="S813" i="1"/>
  <c r="R813" i="1"/>
  <c r="Q813" i="1"/>
  <c r="U813" i="1" s="1"/>
  <c r="E813" i="1"/>
  <c r="AL812" i="1"/>
  <c r="AK812" i="1"/>
  <c r="AD812" i="1"/>
  <c r="T812" i="1"/>
  <c r="S812" i="1"/>
  <c r="R812" i="1"/>
  <c r="Q812" i="1"/>
  <c r="E812" i="1"/>
  <c r="AL811" i="1"/>
  <c r="AK811" i="1"/>
  <c r="AD811" i="1"/>
  <c r="T811" i="1"/>
  <c r="S811" i="1"/>
  <c r="R811" i="1"/>
  <c r="Q811" i="1"/>
  <c r="E811" i="1"/>
  <c r="AL810" i="1"/>
  <c r="AK810" i="1"/>
  <c r="AD810" i="1"/>
  <c r="T810" i="1"/>
  <c r="S810" i="1"/>
  <c r="R810" i="1"/>
  <c r="Q810" i="1"/>
  <c r="E810" i="1"/>
  <c r="AL809" i="1"/>
  <c r="AK809" i="1"/>
  <c r="AD809" i="1"/>
  <c r="T809" i="1"/>
  <c r="S809" i="1"/>
  <c r="R809" i="1"/>
  <c r="Q809" i="1"/>
  <c r="E809" i="1"/>
  <c r="AL808" i="1"/>
  <c r="AK808" i="1"/>
  <c r="AD808" i="1"/>
  <c r="T808" i="1"/>
  <c r="S808" i="1"/>
  <c r="R808" i="1"/>
  <c r="U808" i="1" s="1"/>
  <c r="Q808" i="1"/>
  <c r="E808" i="1"/>
  <c r="AL807" i="1"/>
  <c r="AK807" i="1"/>
  <c r="AD807" i="1"/>
  <c r="T807" i="1"/>
  <c r="S807" i="1"/>
  <c r="Q807" i="1"/>
  <c r="E807" i="1"/>
  <c r="AL806" i="1"/>
  <c r="AK806" i="1"/>
  <c r="AD806" i="1"/>
  <c r="T806" i="1"/>
  <c r="S806" i="1"/>
  <c r="R806" i="1"/>
  <c r="W816" i="1" s="1"/>
  <c r="Q806" i="1"/>
  <c r="E806" i="1"/>
  <c r="AL805" i="1"/>
  <c r="AK805" i="1"/>
  <c r="AD805" i="1"/>
  <c r="T805" i="1"/>
  <c r="S805" i="1"/>
  <c r="R805" i="1"/>
  <c r="Q805" i="1"/>
  <c r="E805" i="1"/>
  <c r="AL804" i="1"/>
  <c r="AK804" i="1"/>
  <c r="AD804" i="1"/>
  <c r="T804" i="1"/>
  <c r="S804" i="1"/>
  <c r="R804" i="1"/>
  <c r="Q804" i="1"/>
  <c r="E804" i="1"/>
  <c r="AL803" i="1"/>
  <c r="AK803" i="1"/>
  <c r="AD803" i="1"/>
  <c r="T803" i="1"/>
  <c r="S803" i="1"/>
  <c r="R803" i="1"/>
  <c r="Q803" i="1"/>
  <c r="E803" i="1"/>
  <c r="AL802" i="1"/>
  <c r="AK802" i="1"/>
  <c r="AD802" i="1"/>
  <c r="T802" i="1"/>
  <c r="S802" i="1"/>
  <c r="R802" i="1"/>
  <c r="Q802" i="1"/>
  <c r="E802" i="1"/>
  <c r="AL801" i="1"/>
  <c r="AK801" i="1"/>
  <c r="AD801" i="1"/>
  <c r="T801" i="1"/>
  <c r="S801" i="1"/>
  <c r="R801" i="1"/>
  <c r="Q801" i="1"/>
  <c r="E801" i="1"/>
  <c r="AL800" i="1"/>
  <c r="AK800" i="1"/>
  <c r="AD800" i="1"/>
  <c r="T800" i="1"/>
  <c r="S800" i="1"/>
  <c r="R800" i="1"/>
  <c r="Q800" i="1"/>
  <c r="E800" i="1"/>
  <c r="AL799" i="1"/>
  <c r="AK799" i="1"/>
  <c r="AD799" i="1"/>
  <c r="T799" i="1"/>
  <c r="S799" i="1"/>
  <c r="R799" i="1"/>
  <c r="Q799" i="1"/>
  <c r="E799" i="1"/>
  <c r="AL798" i="1"/>
  <c r="AK798" i="1"/>
  <c r="AD798" i="1"/>
  <c r="T798" i="1"/>
  <c r="S798" i="1"/>
  <c r="R798" i="1"/>
  <c r="Q798" i="1"/>
  <c r="E798" i="1"/>
  <c r="AL797" i="1"/>
  <c r="AK797" i="1"/>
  <c r="AD797" i="1"/>
  <c r="T797" i="1"/>
  <c r="S797" i="1"/>
  <c r="R797" i="1"/>
  <c r="Q797" i="1"/>
  <c r="E797" i="1"/>
  <c r="AL796" i="1"/>
  <c r="AK796" i="1"/>
  <c r="AD796" i="1"/>
  <c r="T796" i="1"/>
  <c r="S796" i="1"/>
  <c r="R796" i="1"/>
  <c r="U796" i="1" s="1"/>
  <c r="Q796" i="1"/>
  <c r="E796" i="1"/>
  <c r="AL795" i="1"/>
  <c r="AK795" i="1"/>
  <c r="AD795" i="1"/>
  <c r="T795" i="1"/>
  <c r="S795" i="1"/>
  <c r="R795" i="1"/>
  <c r="Q795" i="1"/>
  <c r="E795" i="1"/>
  <c r="AL794" i="1"/>
  <c r="AK794" i="1"/>
  <c r="AD794" i="1"/>
  <c r="T794" i="1"/>
  <c r="S794" i="1"/>
  <c r="R794" i="1"/>
  <c r="Q794" i="1"/>
  <c r="E794" i="1"/>
  <c r="AL793" i="1"/>
  <c r="AK793" i="1"/>
  <c r="AD793" i="1"/>
  <c r="T793" i="1"/>
  <c r="S793" i="1"/>
  <c r="R793" i="1"/>
  <c r="Q793" i="1"/>
  <c r="E793" i="1"/>
  <c r="AL792" i="1"/>
  <c r="AK792" i="1"/>
  <c r="AD792" i="1"/>
  <c r="T792" i="1"/>
  <c r="S792" i="1"/>
  <c r="R792" i="1"/>
  <c r="Q792" i="1"/>
  <c r="E792" i="1"/>
  <c r="AL791" i="1"/>
  <c r="AK791" i="1"/>
  <c r="AD791" i="1"/>
  <c r="T791" i="1"/>
  <c r="S791" i="1"/>
  <c r="R791" i="1"/>
  <c r="W802" i="1" s="1"/>
  <c r="Q791" i="1"/>
  <c r="E791" i="1"/>
  <c r="AL790" i="1"/>
  <c r="AK790" i="1"/>
  <c r="AD790" i="1"/>
  <c r="T790" i="1"/>
  <c r="S790" i="1"/>
  <c r="R790" i="1"/>
  <c r="Q790" i="1"/>
  <c r="E790" i="1"/>
  <c r="AL789" i="1"/>
  <c r="AK789" i="1"/>
  <c r="AD789" i="1"/>
  <c r="T789" i="1"/>
  <c r="S789" i="1"/>
  <c r="R789" i="1"/>
  <c r="Q789" i="1"/>
  <c r="E789" i="1"/>
  <c r="AL788" i="1"/>
  <c r="AK788" i="1"/>
  <c r="AD788" i="1"/>
  <c r="S788" i="1"/>
  <c r="R788" i="1"/>
  <c r="Q788" i="1"/>
  <c r="E788" i="1"/>
  <c r="AL787" i="1"/>
  <c r="AK787" i="1"/>
  <c r="AD787" i="1"/>
  <c r="T787" i="1"/>
  <c r="S787" i="1"/>
  <c r="R787" i="1"/>
  <c r="Q787" i="1"/>
  <c r="E787" i="1"/>
  <c r="AL786" i="1"/>
  <c r="AK786" i="1"/>
  <c r="AD786" i="1"/>
  <c r="S786" i="1"/>
  <c r="R786" i="1"/>
  <c r="Q786" i="1"/>
  <c r="E786" i="1"/>
  <c r="AL785" i="1"/>
  <c r="AK785" i="1"/>
  <c r="AD785" i="1"/>
  <c r="T785" i="1"/>
  <c r="S785" i="1"/>
  <c r="R785" i="1"/>
  <c r="Q785" i="1"/>
  <c r="E785" i="1"/>
  <c r="AL784" i="1"/>
  <c r="AK784" i="1"/>
  <c r="AD784" i="1"/>
  <c r="T784" i="1"/>
  <c r="S784" i="1"/>
  <c r="R784" i="1"/>
  <c r="Q784" i="1"/>
  <c r="E784" i="1"/>
  <c r="AL783" i="1"/>
  <c r="AK783" i="1"/>
  <c r="AD783" i="1"/>
  <c r="T783" i="1"/>
  <c r="S783" i="1"/>
  <c r="R783" i="1"/>
  <c r="Q783" i="1"/>
  <c r="E783" i="1"/>
  <c r="AL782" i="1"/>
  <c r="AK782" i="1"/>
  <c r="AD782" i="1"/>
  <c r="T782" i="1"/>
  <c r="S782" i="1"/>
  <c r="R782" i="1"/>
  <c r="Q782" i="1"/>
  <c r="E782" i="1"/>
  <c r="AL781" i="1"/>
  <c r="AK781" i="1"/>
  <c r="AD781" i="1"/>
  <c r="T781" i="1"/>
  <c r="S781" i="1"/>
  <c r="R781" i="1"/>
  <c r="Q781" i="1"/>
  <c r="E781" i="1"/>
  <c r="AL780" i="1"/>
  <c r="AK780" i="1"/>
  <c r="AD780" i="1"/>
  <c r="T780" i="1"/>
  <c r="S780" i="1"/>
  <c r="R780" i="1"/>
  <c r="Q780" i="1"/>
  <c r="E780" i="1"/>
  <c r="AL779" i="1"/>
  <c r="AK779" i="1"/>
  <c r="AD779" i="1"/>
  <c r="T779" i="1"/>
  <c r="S779" i="1"/>
  <c r="R779" i="1"/>
  <c r="Q779" i="1"/>
  <c r="E779" i="1"/>
  <c r="AL778" i="1"/>
  <c r="AK778" i="1"/>
  <c r="AD778" i="1"/>
  <c r="T778" i="1"/>
  <c r="Y789" i="1" s="1"/>
  <c r="S778" i="1"/>
  <c r="R778" i="1"/>
  <c r="Q778" i="1"/>
  <c r="E778" i="1"/>
  <c r="AL777" i="1"/>
  <c r="AK777" i="1"/>
  <c r="AD777" i="1"/>
  <c r="T777" i="1"/>
  <c r="S777" i="1"/>
  <c r="R777" i="1"/>
  <c r="Q777" i="1"/>
  <c r="E777" i="1"/>
  <c r="AL776" i="1"/>
  <c r="AK776" i="1"/>
  <c r="AD776" i="1"/>
  <c r="T776" i="1"/>
  <c r="S776" i="1"/>
  <c r="R776" i="1"/>
  <c r="Q776" i="1"/>
  <c r="V787" i="1" s="1"/>
  <c r="E776" i="1"/>
  <c r="AL775" i="1"/>
  <c r="AK775" i="1"/>
  <c r="AD775" i="1"/>
  <c r="T775" i="1"/>
  <c r="S775" i="1"/>
  <c r="R775" i="1"/>
  <c r="Q775" i="1"/>
  <c r="E775" i="1"/>
  <c r="AL774" i="1"/>
  <c r="AK774" i="1"/>
  <c r="AD774" i="1"/>
  <c r="T774" i="1"/>
  <c r="S774" i="1"/>
  <c r="R774" i="1"/>
  <c r="Q774" i="1"/>
  <c r="E774" i="1"/>
  <c r="AL773" i="1"/>
  <c r="AK773" i="1"/>
  <c r="AD773" i="1"/>
  <c r="T773" i="1"/>
  <c r="S773" i="1"/>
  <c r="R773" i="1"/>
  <c r="Q773" i="1"/>
  <c r="E773" i="1"/>
  <c r="AL772" i="1"/>
  <c r="AK772" i="1"/>
  <c r="AD772" i="1"/>
  <c r="T772" i="1"/>
  <c r="S772" i="1"/>
  <c r="R772" i="1"/>
  <c r="Q772" i="1"/>
  <c r="E772" i="1"/>
  <c r="AL771" i="1"/>
  <c r="AK771" i="1"/>
  <c r="AD771" i="1"/>
  <c r="T771" i="1"/>
  <c r="S771" i="1"/>
  <c r="R771" i="1"/>
  <c r="Q771" i="1"/>
  <c r="E771" i="1"/>
  <c r="AL770" i="1"/>
  <c r="AK770" i="1"/>
  <c r="AD770" i="1"/>
  <c r="T770" i="1"/>
  <c r="S770" i="1"/>
  <c r="R770" i="1"/>
  <c r="Q770" i="1"/>
  <c r="E770" i="1"/>
  <c r="AL769" i="1"/>
  <c r="AK769" i="1"/>
  <c r="AD769" i="1"/>
  <c r="T769" i="1"/>
  <c r="S769" i="1"/>
  <c r="R769" i="1"/>
  <c r="Q769" i="1"/>
  <c r="E769" i="1"/>
  <c r="AL768" i="1"/>
  <c r="AK768" i="1"/>
  <c r="AD768" i="1"/>
  <c r="T768" i="1"/>
  <c r="S768" i="1"/>
  <c r="R768" i="1"/>
  <c r="Q768" i="1"/>
  <c r="E768" i="1"/>
  <c r="AL767" i="1"/>
  <c r="AK767" i="1"/>
  <c r="AD767" i="1"/>
  <c r="T767" i="1"/>
  <c r="S767" i="1"/>
  <c r="R767" i="1"/>
  <c r="Q767" i="1"/>
  <c r="E767" i="1"/>
  <c r="AL766" i="1"/>
  <c r="AK766" i="1"/>
  <c r="AD766" i="1"/>
  <c r="T766" i="1"/>
  <c r="S766" i="1"/>
  <c r="R766" i="1"/>
  <c r="Q766" i="1"/>
  <c r="E766" i="1"/>
  <c r="AL765" i="1"/>
  <c r="AK765" i="1"/>
  <c r="AD765" i="1"/>
  <c r="T765" i="1"/>
  <c r="S765" i="1"/>
  <c r="R765" i="1"/>
  <c r="Q765" i="1"/>
  <c r="E765" i="1"/>
  <c r="AL764" i="1"/>
  <c r="AK764" i="1"/>
  <c r="AD764" i="1"/>
  <c r="T764" i="1"/>
  <c r="S764" i="1"/>
  <c r="R764" i="1"/>
  <c r="Q764" i="1"/>
  <c r="E764" i="1"/>
  <c r="AL763" i="1"/>
  <c r="AK763" i="1"/>
  <c r="AD763" i="1"/>
  <c r="T763" i="1"/>
  <c r="S763" i="1"/>
  <c r="R763" i="1"/>
  <c r="Q763" i="1"/>
  <c r="E763" i="1"/>
  <c r="AL762" i="1"/>
  <c r="AK762" i="1"/>
  <c r="AD762" i="1"/>
  <c r="T762" i="1"/>
  <c r="S762" i="1"/>
  <c r="R762" i="1"/>
  <c r="Q762" i="1"/>
  <c r="E762" i="1"/>
  <c r="AL761" i="1"/>
  <c r="AK761" i="1"/>
  <c r="AD761" i="1"/>
  <c r="T761" i="1"/>
  <c r="S761" i="1"/>
  <c r="R761" i="1"/>
  <c r="Q761" i="1"/>
  <c r="E761" i="1"/>
  <c r="AL760" i="1"/>
  <c r="AK760" i="1"/>
  <c r="AD760" i="1"/>
  <c r="T760" i="1"/>
  <c r="S760" i="1"/>
  <c r="U760" i="1" s="1"/>
  <c r="R760" i="1"/>
  <c r="Q760" i="1"/>
  <c r="E760" i="1"/>
  <c r="AL759" i="1"/>
  <c r="AK759" i="1"/>
  <c r="AD759" i="1"/>
  <c r="T759" i="1"/>
  <c r="S759" i="1"/>
  <c r="R759" i="1"/>
  <c r="Q759" i="1"/>
  <c r="E759" i="1"/>
  <c r="AL758" i="1"/>
  <c r="AK758" i="1"/>
  <c r="AD758" i="1"/>
  <c r="T758" i="1"/>
  <c r="S758" i="1"/>
  <c r="R758" i="1"/>
  <c r="Q758" i="1"/>
  <c r="E758" i="1"/>
  <c r="AL757" i="1"/>
  <c r="AK757" i="1"/>
  <c r="AD757" i="1"/>
  <c r="T757" i="1"/>
  <c r="S757" i="1"/>
  <c r="R757" i="1"/>
  <c r="Q757" i="1"/>
  <c r="E757" i="1"/>
  <c r="AL756" i="1"/>
  <c r="AK756" i="1"/>
  <c r="AD756" i="1"/>
  <c r="T756" i="1"/>
  <c r="S756" i="1"/>
  <c r="R756" i="1"/>
  <c r="Q756" i="1"/>
  <c r="E756" i="1"/>
  <c r="AL755" i="1"/>
  <c r="AK755" i="1"/>
  <c r="AD755" i="1"/>
  <c r="T755" i="1"/>
  <c r="S755" i="1"/>
  <c r="R755" i="1"/>
  <c r="Q755" i="1"/>
  <c r="E755" i="1"/>
  <c r="AL754" i="1"/>
  <c r="AK754" i="1"/>
  <c r="AD754" i="1"/>
  <c r="T754" i="1"/>
  <c r="S754" i="1"/>
  <c r="Q754" i="1"/>
  <c r="V765" i="1" s="1"/>
  <c r="E754" i="1"/>
  <c r="AL753" i="1"/>
  <c r="AK753" i="1"/>
  <c r="AD753" i="1"/>
  <c r="T753" i="1"/>
  <c r="S753" i="1"/>
  <c r="R753" i="1"/>
  <c r="Q753" i="1"/>
  <c r="E753" i="1"/>
  <c r="AL752" i="1"/>
  <c r="AK752" i="1"/>
  <c r="AD752" i="1"/>
  <c r="T752" i="1"/>
  <c r="S752" i="1"/>
  <c r="R752" i="1"/>
  <c r="Q752" i="1"/>
  <c r="E752" i="1"/>
  <c r="AL751" i="1"/>
  <c r="AK751" i="1"/>
  <c r="AD751" i="1"/>
  <c r="T751" i="1"/>
  <c r="S751" i="1"/>
  <c r="R751" i="1"/>
  <c r="Q751" i="1"/>
  <c r="E751" i="1"/>
  <c r="AL750" i="1"/>
  <c r="AK750" i="1"/>
  <c r="AD750" i="1"/>
  <c r="T750" i="1"/>
  <c r="S750" i="1"/>
  <c r="R750" i="1"/>
  <c r="Q750" i="1"/>
  <c r="E750" i="1"/>
  <c r="AL749" i="1"/>
  <c r="AK749" i="1"/>
  <c r="AD749" i="1"/>
  <c r="T749" i="1"/>
  <c r="S749" i="1"/>
  <c r="R749" i="1"/>
  <c r="Q749" i="1"/>
  <c r="E749" i="1"/>
  <c r="AL748" i="1"/>
  <c r="AK748" i="1"/>
  <c r="AD748" i="1"/>
  <c r="T748" i="1"/>
  <c r="S748" i="1"/>
  <c r="R748" i="1"/>
  <c r="Q748" i="1"/>
  <c r="E748" i="1"/>
  <c r="AL747" i="1"/>
  <c r="AK747" i="1"/>
  <c r="AD747" i="1"/>
  <c r="T747" i="1"/>
  <c r="S747" i="1"/>
  <c r="R747" i="1"/>
  <c r="Q747" i="1"/>
  <c r="E747" i="1"/>
  <c r="AL746" i="1"/>
  <c r="AK746" i="1"/>
  <c r="AD746" i="1"/>
  <c r="T746" i="1"/>
  <c r="S746" i="1"/>
  <c r="R746" i="1"/>
  <c r="Q746" i="1"/>
  <c r="E746" i="1"/>
  <c r="AL745" i="1"/>
  <c r="AK745" i="1"/>
  <c r="AD745" i="1"/>
  <c r="T745" i="1"/>
  <c r="S745" i="1"/>
  <c r="R745" i="1"/>
  <c r="Q745" i="1"/>
  <c r="E745" i="1"/>
  <c r="AL744" i="1"/>
  <c r="AK744" i="1"/>
  <c r="AD744" i="1"/>
  <c r="T744" i="1"/>
  <c r="S744" i="1"/>
  <c r="R744" i="1"/>
  <c r="Q744" i="1"/>
  <c r="E744" i="1"/>
  <c r="AL743" i="1"/>
  <c r="AK743" i="1"/>
  <c r="AD743" i="1"/>
  <c r="T743" i="1"/>
  <c r="S743" i="1"/>
  <c r="R743" i="1"/>
  <c r="Q743" i="1"/>
  <c r="E743" i="1"/>
  <c r="AL742" i="1"/>
  <c r="AK742" i="1"/>
  <c r="AD742" i="1"/>
  <c r="T742" i="1"/>
  <c r="S742" i="1"/>
  <c r="R742" i="1"/>
  <c r="Q742" i="1"/>
  <c r="E742" i="1"/>
  <c r="AL741" i="1"/>
  <c r="AK741" i="1"/>
  <c r="AD741" i="1"/>
  <c r="T741" i="1"/>
  <c r="S741" i="1"/>
  <c r="R741" i="1"/>
  <c r="Q741" i="1"/>
  <c r="E741" i="1"/>
  <c r="AL740" i="1"/>
  <c r="AK740" i="1"/>
  <c r="AD740" i="1"/>
  <c r="T740" i="1"/>
  <c r="S740" i="1"/>
  <c r="R740" i="1"/>
  <c r="Q740" i="1"/>
  <c r="E740" i="1"/>
  <c r="AL739" i="1"/>
  <c r="AK739" i="1"/>
  <c r="AD739" i="1"/>
  <c r="T739" i="1"/>
  <c r="S739" i="1"/>
  <c r="R739" i="1"/>
  <c r="Q739" i="1"/>
  <c r="E739" i="1"/>
  <c r="AL738" i="1"/>
  <c r="AK738" i="1"/>
  <c r="AD738" i="1"/>
  <c r="T738" i="1"/>
  <c r="S738" i="1"/>
  <c r="X749" i="1" s="1"/>
  <c r="R738" i="1"/>
  <c r="Q738" i="1"/>
  <c r="E738" i="1"/>
  <c r="AL737" i="1"/>
  <c r="AK737" i="1"/>
  <c r="AD737" i="1"/>
  <c r="T737" i="1"/>
  <c r="S737" i="1"/>
  <c r="R737" i="1"/>
  <c r="Q737" i="1"/>
  <c r="E737" i="1"/>
  <c r="AL736" i="1"/>
  <c r="AK736" i="1"/>
  <c r="AD736" i="1"/>
  <c r="T736" i="1"/>
  <c r="S736" i="1"/>
  <c r="R736" i="1"/>
  <c r="Q736" i="1"/>
  <c r="E736" i="1"/>
  <c r="AL735" i="1"/>
  <c r="AK735" i="1"/>
  <c r="AD735" i="1"/>
  <c r="T735" i="1"/>
  <c r="S735" i="1"/>
  <c r="R735" i="1"/>
  <c r="Q735" i="1"/>
  <c r="E735" i="1"/>
  <c r="AL734" i="1"/>
  <c r="AK734" i="1"/>
  <c r="AD734" i="1"/>
  <c r="T734" i="1"/>
  <c r="S734" i="1"/>
  <c r="R734" i="1"/>
  <c r="Q734" i="1"/>
  <c r="E734" i="1"/>
  <c r="AL733" i="1"/>
  <c r="AK733" i="1"/>
  <c r="AD733" i="1"/>
  <c r="T733" i="1"/>
  <c r="S733" i="1"/>
  <c r="R733" i="1"/>
  <c r="Q733" i="1"/>
  <c r="E733" i="1"/>
  <c r="AL732" i="1"/>
  <c r="AK732" i="1"/>
  <c r="AD732" i="1"/>
  <c r="T732" i="1"/>
  <c r="S732" i="1"/>
  <c r="R732" i="1"/>
  <c r="Q732" i="1"/>
  <c r="E732" i="1"/>
  <c r="AL731" i="1"/>
  <c r="AK731" i="1"/>
  <c r="AD731" i="1"/>
  <c r="T731" i="1"/>
  <c r="S731" i="1"/>
  <c r="R731" i="1"/>
  <c r="Q731" i="1"/>
  <c r="E731" i="1"/>
  <c r="AL730" i="1"/>
  <c r="AK730" i="1"/>
  <c r="AD730" i="1"/>
  <c r="T730" i="1"/>
  <c r="S730" i="1"/>
  <c r="R730" i="1"/>
  <c r="Q730" i="1"/>
  <c r="E730" i="1"/>
  <c r="AL729" i="1"/>
  <c r="AK729" i="1"/>
  <c r="AD729" i="1"/>
  <c r="T729" i="1"/>
  <c r="S729" i="1"/>
  <c r="R729" i="1"/>
  <c r="W740" i="1" s="1"/>
  <c r="Q729" i="1"/>
  <c r="E729" i="1"/>
  <c r="AL728" i="1"/>
  <c r="AK728" i="1"/>
  <c r="AD728" i="1"/>
  <c r="T728" i="1"/>
  <c r="S728" i="1"/>
  <c r="R728" i="1"/>
  <c r="Q728" i="1"/>
  <c r="E728" i="1"/>
  <c r="AL727" i="1"/>
  <c r="AK727" i="1"/>
  <c r="AD727" i="1"/>
  <c r="T727" i="1"/>
  <c r="S727" i="1"/>
  <c r="R727" i="1"/>
  <c r="Q727" i="1"/>
  <c r="E727" i="1"/>
  <c r="AL726" i="1"/>
  <c r="AK726" i="1"/>
  <c r="AD726" i="1"/>
  <c r="T726" i="1"/>
  <c r="S726" i="1"/>
  <c r="R726" i="1"/>
  <c r="Q726" i="1"/>
  <c r="E726" i="1"/>
  <c r="AL725" i="1"/>
  <c r="AK725" i="1"/>
  <c r="AD725" i="1"/>
  <c r="T725" i="1"/>
  <c r="S725" i="1"/>
  <c r="R725" i="1"/>
  <c r="Q725" i="1"/>
  <c r="E725" i="1"/>
  <c r="AL724" i="1"/>
  <c r="AK724" i="1"/>
  <c r="AD724" i="1"/>
  <c r="T724" i="1"/>
  <c r="S724" i="1"/>
  <c r="R724" i="1"/>
  <c r="Q724" i="1"/>
  <c r="E724" i="1"/>
  <c r="AL723" i="1"/>
  <c r="AK723" i="1"/>
  <c r="AD723" i="1"/>
  <c r="T723" i="1"/>
  <c r="S723" i="1"/>
  <c r="R723" i="1"/>
  <c r="Q723" i="1"/>
  <c r="E723" i="1"/>
  <c r="AL722" i="1"/>
  <c r="AK722" i="1"/>
  <c r="AD722" i="1"/>
  <c r="T722" i="1"/>
  <c r="S722" i="1"/>
  <c r="R722" i="1"/>
  <c r="Q722" i="1"/>
  <c r="E722" i="1"/>
  <c r="AL721" i="1"/>
  <c r="AK721" i="1"/>
  <c r="AD721" i="1"/>
  <c r="T721" i="1"/>
  <c r="S721" i="1"/>
  <c r="R721" i="1"/>
  <c r="Q721" i="1"/>
  <c r="E721" i="1"/>
  <c r="AL720" i="1"/>
  <c r="AK720" i="1"/>
  <c r="AD720" i="1"/>
  <c r="T720" i="1"/>
  <c r="S720" i="1"/>
  <c r="R720" i="1"/>
  <c r="Q720" i="1"/>
  <c r="E720" i="1"/>
  <c r="AL719" i="1"/>
  <c r="AK719" i="1"/>
  <c r="AD719" i="1"/>
  <c r="T719" i="1"/>
  <c r="S719" i="1"/>
  <c r="R719" i="1"/>
  <c r="U719" i="1" s="1"/>
  <c r="Q719" i="1"/>
  <c r="E719" i="1"/>
  <c r="AL718" i="1"/>
  <c r="AK718" i="1"/>
  <c r="AD718" i="1"/>
  <c r="T718" i="1"/>
  <c r="S718" i="1"/>
  <c r="R718" i="1"/>
  <c r="Q718" i="1"/>
  <c r="E718" i="1"/>
  <c r="AL717" i="1"/>
  <c r="AK717" i="1"/>
  <c r="AD717" i="1"/>
  <c r="T717" i="1"/>
  <c r="S717" i="1"/>
  <c r="R717" i="1"/>
  <c r="Q717" i="1"/>
  <c r="E717" i="1"/>
  <c r="AL716" i="1"/>
  <c r="AK716" i="1"/>
  <c r="AD716" i="1"/>
  <c r="T716" i="1"/>
  <c r="S716" i="1"/>
  <c r="R716" i="1"/>
  <c r="Q716" i="1"/>
  <c r="E716" i="1"/>
  <c r="AL715" i="1"/>
  <c r="AK715" i="1"/>
  <c r="AD715" i="1"/>
  <c r="T715" i="1"/>
  <c r="S715" i="1"/>
  <c r="R715" i="1"/>
  <c r="Q715" i="1"/>
  <c r="E715" i="1"/>
  <c r="AL714" i="1"/>
  <c r="AK714" i="1"/>
  <c r="AD714" i="1"/>
  <c r="T714" i="1"/>
  <c r="S714" i="1"/>
  <c r="R714" i="1"/>
  <c r="Q714" i="1"/>
  <c r="E714" i="1"/>
  <c r="AL713" i="1"/>
  <c r="AK713" i="1"/>
  <c r="AD713" i="1"/>
  <c r="T713" i="1"/>
  <c r="S713" i="1"/>
  <c r="R713" i="1"/>
  <c r="Q713" i="1"/>
  <c r="E713" i="1"/>
  <c r="AL712" i="1"/>
  <c r="AK712" i="1"/>
  <c r="AD712" i="1"/>
  <c r="T712" i="1"/>
  <c r="S712" i="1"/>
  <c r="R712" i="1"/>
  <c r="Q712" i="1"/>
  <c r="E712" i="1"/>
  <c r="AL711" i="1"/>
  <c r="AK711" i="1"/>
  <c r="AD711" i="1"/>
  <c r="T711" i="1"/>
  <c r="S711" i="1"/>
  <c r="R711" i="1"/>
  <c r="Q711" i="1"/>
  <c r="E711" i="1"/>
  <c r="AL710" i="1"/>
  <c r="AK710" i="1"/>
  <c r="AD710" i="1"/>
  <c r="T710" i="1"/>
  <c r="S710" i="1"/>
  <c r="R710" i="1"/>
  <c r="Q710" i="1"/>
  <c r="E710" i="1"/>
  <c r="AL709" i="1"/>
  <c r="AK709" i="1"/>
  <c r="AD709" i="1"/>
  <c r="T709" i="1"/>
  <c r="S709" i="1"/>
  <c r="R709" i="1"/>
  <c r="Q709" i="1"/>
  <c r="E709" i="1"/>
  <c r="AL708" i="1"/>
  <c r="AK708" i="1"/>
  <c r="AD708" i="1"/>
  <c r="T708" i="1"/>
  <c r="S708" i="1"/>
  <c r="R708" i="1"/>
  <c r="Q708" i="1"/>
  <c r="E708" i="1"/>
  <c r="AL707" i="1"/>
  <c r="AK707" i="1"/>
  <c r="AD707" i="1"/>
  <c r="T707" i="1"/>
  <c r="S707" i="1"/>
  <c r="R707" i="1"/>
  <c r="Q707" i="1"/>
  <c r="E707" i="1"/>
  <c r="AL706" i="1"/>
  <c r="AK706" i="1"/>
  <c r="AD706" i="1"/>
  <c r="T706" i="1"/>
  <c r="S706" i="1"/>
  <c r="R706" i="1"/>
  <c r="Q706" i="1"/>
  <c r="E706" i="1"/>
  <c r="AL705" i="1"/>
  <c r="AK705" i="1"/>
  <c r="AD705" i="1"/>
  <c r="T705" i="1"/>
  <c r="S705" i="1"/>
  <c r="R705" i="1"/>
  <c r="Q705" i="1"/>
  <c r="E705" i="1"/>
  <c r="AL704" i="1"/>
  <c r="AK704" i="1"/>
  <c r="AD704" i="1"/>
  <c r="T704" i="1"/>
  <c r="S704" i="1"/>
  <c r="R704" i="1"/>
  <c r="Q704" i="1"/>
  <c r="E704" i="1"/>
  <c r="AL703" i="1"/>
  <c r="AK703" i="1"/>
  <c r="AD703" i="1"/>
  <c r="T703" i="1"/>
  <c r="S703" i="1"/>
  <c r="R703" i="1"/>
  <c r="Q703" i="1"/>
  <c r="E703" i="1"/>
  <c r="AL702" i="1"/>
  <c r="AK702" i="1"/>
  <c r="AD702" i="1"/>
  <c r="T702" i="1"/>
  <c r="S702" i="1"/>
  <c r="R702" i="1"/>
  <c r="Q702" i="1"/>
  <c r="E702" i="1"/>
  <c r="AL701" i="1"/>
  <c r="AK701" i="1"/>
  <c r="AD701" i="1"/>
  <c r="R701" i="1"/>
  <c r="Q701" i="1"/>
  <c r="E701" i="1"/>
  <c r="AL700" i="1"/>
  <c r="AK700" i="1"/>
  <c r="AD700" i="1"/>
  <c r="T700" i="1"/>
  <c r="S700" i="1"/>
  <c r="R700" i="1"/>
  <c r="Q700" i="1"/>
  <c r="E700" i="1"/>
  <c r="AL699" i="1"/>
  <c r="AK699" i="1"/>
  <c r="AD699" i="1"/>
  <c r="S699" i="1"/>
  <c r="R699" i="1"/>
  <c r="Q699" i="1"/>
  <c r="E699" i="1"/>
  <c r="AL698" i="1"/>
  <c r="AK698" i="1"/>
  <c r="AD698" i="1"/>
  <c r="T698" i="1"/>
  <c r="S698" i="1"/>
  <c r="R698" i="1"/>
  <c r="Q698" i="1"/>
  <c r="E698" i="1"/>
  <c r="AL697" i="1"/>
  <c r="AK697" i="1"/>
  <c r="AD697" i="1"/>
  <c r="T697" i="1"/>
  <c r="S697" i="1"/>
  <c r="R697" i="1"/>
  <c r="Q697" i="1"/>
  <c r="E697" i="1"/>
  <c r="AL696" i="1"/>
  <c r="AK696" i="1"/>
  <c r="AD696" i="1"/>
  <c r="T696" i="1"/>
  <c r="S696" i="1"/>
  <c r="R696" i="1"/>
  <c r="Q696" i="1"/>
  <c r="E696" i="1"/>
  <c r="AL695" i="1"/>
  <c r="AK695" i="1"/>
  <c r="AD695" i="1"/>
  <c r="T695" i="1"/>
  <c r="S695" i="1"/>
  <c r="R695" i="1"/>
  <c r="Q695" i="1"/>
  <c r="E695" i="1"/>
  <c r="AL694" i="1"/>
  <c r="AK694" i="1"/>
  <c r="AD694" i="1"/>
  <c r="T694" i="1"/>
  <c r="S694" i="1"/>
  <c r="R694" i="1"/>
  <c r="Q694" i="1"/>
  <c r="E694" i="1"/>
  <c r="AL693" i="1"/>
  <c r="AK693" i="1"/>
  <c r="AD693" i="1"/>
  <c r="T693" i="1"/>
  <c r="S693" i="1"/>
  <c r="R693" i="1"/>
  <c r="Q693" i="1"/>
  <c r="U693" i="1" s="1"/>
  <c r="E693" i="1"/>
  <c r="AL692" i="1"/>
  <c r="AK692" i="1"/>
  <c r="AD692" i="1"/>
  <c r="T692" i="1"/>
  <c r="S692" i="1"/>
  <c r="R692" i="1"/>
  <c r="Q692" i="1"/>
  <c r="E692" i="1"/>
  <c r="AL691" i="1"/>
  <c r="AK691" i="1"/>
  <c r="AD691" i="1"/>
  <c r="T691" i="1"/>
  <c r="S691" i="1"/>
  <c r="R691" i="1"/>
  <c r="Q691" i="1"/>
  <c r="E691" i="1"/>
  <c r="AL690" i="1"/>
  <c r="AK690" i="1"/>
  <c r="AD690" i="1"/>
  <c r="T690" i="1"/>
  <c r="S690" i="1"/>
  <c r="R690" i="1"/>
  <c r="Q690" i="1"/>
  <c r="E690" i="1"/>
  <c r="AL689" i="1"/>
  <c r="AK689" i="1"/>
  <c r="AD689" i="1"/>
  <c r="T689" i="1"/>
  <c r="S689" i="1"/>
  <c r="R689" i="1"/>
  <c r="Q689" i="1"/>
  <c r="E689" i="1"/>
  <c r="AL688" i="1"/>
  <c r="AK688" i="1"/>
  <c r="AD688" i="1"/>
  <c r="T688" i="1"/>
  <c r="S688" i="1"/>
  <c r="R688" i="1"/>
  <c r="Q688" i="1"/>
  <c r="E688" i="1"/>
  <c r="AL687" i="1"/>
  <c r="AK687" i="1"/>
  <c r="AD687" i="1"/>
  <c r="T687" i="1"/>
  <c r="S687" i="1"/>
  <c r="R687" i="1"/>
  <c r="Q687" i="1"/>
  <c r="E687" i="1"/>
  <c r="AL686" i="1"/>
  <c r="AK686" i="1"/>
  <c r="AD686" i="1"/>
  <c r="T686" i="1"/>
  <c r="S686" i="1"/>
  <c r="X697" i="1" s="1"/>
  <c r="R686" i="1"/>
  <c r="Q686" i="1"/>
  <c r="E686" i="1"/>
  <c r="AL685" i="1"/>
  <c r="AK685" i="1"/>
  <c r="AD685" i="1"/>
  <c r="T685" i="1"/>
  <c r="S685" i="1"/>
  <c r="R685" i="1"/>
  <c r="Q685" i="1"/>
  <c r="E685" i="1"/>
  <c r="AL684" i="1"/>
  <c r="AK684" i="1"/>
  <c r="AD684" i="1"/>
  <c r="T684" i="1"/>
  <c r="S684" i="1"/>
  <c r="R684" i="1"/>
  <c r="Q684" i="1"/>
  <c r="E684" i="1"/>
  <c r="AL683" i="1"/>
  <c r="AK683" i="1"/>
  <c r="AD683" i="1"/>
  <c r="T683" i="1"/>
  <c r="S683" i="1"/>
  <c r="Q683" i="1"/>
  <c r="E683" i="1"/>
  <c r="AL682" i="1"/>
  <c r="AK682" i="1"/>
  <c r="AD682" i="1"/>
  <c r="T682" i="1"/>
  <c r="S682" i="1"/>
  <c r="R682" i="1"/>
  <c r="Q682" i="1"/>
  <c r="U682" i="1" s="1"/>
  <c r="E682" i="1"/>
  <c r="AL681" i="1"/>
  <c r="AK681" i="1"/>
  <c r="AD681" i="1"/>
  <c r="T681" i="1"/>
  <c r="S681" i="1"/>
  <c r="R681" i="1"/>
  <c r="Q681" i="1"/>
  <c r="E681" i="1"/>
  <c r="AL680" i="1"/>
  <c r="AK680" i="1"/>
  <c r="AD680" i="1"/>
  <c r="T680" i="1"/>
  <c r="S680" i="1"/>
  <c r="R680" i="1"/>
  <c r="Q680" i="1"/>
  <c r="U680" i="1" s="1"/>
  <c r="E680" i="1"/>
  <c r="AL679" i="1"/>
  <c r="AK679" i="1"/>
  <c r="AD679" i="1"/>
  <c r="T679" i="1"/>
  <c r="S679" i="1"/>
  <c r="R679" i="1"/>
  <c r="Q679" i="1"/>
  <c r="E679" i="1"/>
  <c r="AL678" i="1"/>
  <c r="AK678" i="1"/>
  <c r="AD678" i="1"/>
  <c r="T678" i="1"/>
  <c r="S678" i="1"/>
  <c r="R678" i="1"/>
  <c r="Q678" i="1"/>
  <c r="E678" i="1"/>
  <c r="AL677" i="1"/>
  <c r="AK677" i="1"/>
  <c r="AD677" i="1"/>
  <c r="T677" i="1"/>
  <c r="S677" i="1"/>
  <c r="R677" i="1"/>
  <c r="Q677" i="1"/>
  <c r="E677" i="1"/>
  <c r="AL676" i="1"/>
  <c r="AK676" i="1"/>
  <c r="AD676" i="1"/>
  <c r="T676" i="1"/>
  <c r="S676" i="1"/>
  <c r="R676" i="1"/>
  <c r="Q676" i="1"/>
  <c r="E676" i="1"/>
  <c r="AL675" i="1"/>
  <c r="AK675" i="1"/>
  <c r="AD675" i="1"/>
  <c r="T675" i="1"/>
  <c r="S675" i="1"/>
  <c r="R675" i="1"/>
  <c r="Q675" i="1"/>
  <c r="E675" i="1"/>
  <c r="AL674" i="1"/>
  <c r="AK674" i="1"/>
  <c r="AD674" i="1"/>
  <c r="T674" i="1"/>
  <c r="S674" i="1"/>
  <c r="R674" i="1"/>
  <c r="Q674" i="1"/>
  <c r="E674" i="1"/>
  <c r="AL673" i="1"/>
  <c r="AK673" i="1"/>
  <c r="AD673" i="1"/>
  <c r="T673" i="1"/>
  <c r="S673" i="1"/>
  <c r="R673" i="1"/>
  <c r="Q673" i="1"/>
  <c r="E673" i="1"/>
  <c r="AL672" i="1"/>
  <c r="AK672" i="1"/>
  <c r="AD672" i="1"/>
  <c r="T672" i="1"/>
  <c r="S672" i="1"/>
  <c r="R672" i="1"/>
  <c r="Q672" i="1"/>
  <c r="E672" i="1"/>
  <c r="AL671" i="1"/>
  <c r="AK671" i="1"/>
  <c r="AD671" i="1"/>
  <c r="T671" i="1"/>
  <c r="S671" i="1"/>
  <c r="R671" i="1"/>
  <c r="Q671" i="1"/>
  <c r="E671" i="1"/>
  <c r="AL670" i="1"/>
  <c r="AK670" i="1"/>
  <c r="AD670" i="1"/>
  <c r="T670" i="1"/>
  <c r="S670" i="1"/>
  <c r="R670" i="1"/>
  <c r="Q670" i="1"/>
  <c r="U670" i="1" s="1"/>
  <c r="E670" i="1"/>
  <c r="AL669" i="1"/>
  <c r="AK669" i="1"/>
  <c r="AD669" i="1"/>
  <c r="T669" i="1"/>
  <c r="S669" i="1"/>
  <c r="R669" i="1"/>
  <c r="Q669" i="1"/>
  <c r="E669" i="1"/>
  <c r="AL668" i="1"/>
  <c r="AK668" i="1"/>
  <c r="AD668" i="1"/>
  <c r="T668" i="1"/>
  <c r="S668" i="1"/>
  <c r="R668" i="1"/>
  <c r="Q668" i="1"/>
  <c r="E668" i="1"/>
  <c r="AL667" i="1"/>
  <c r="AK667" i="1"/>
  <c r="AD667" i="1"/>
  <c r="T667" i="1"/>
  <c r="S667" i="1"/>
  <c r="R667" i="1"/>
  <c r="Q667" i="1"/>
  <c r="E667" i="1"/>
  <c r="AL666" i="1"/>
  <c r="AK666" i="1"/>
  <c r="AD666" i="1"/>
  <c r="T666" i="1"/>
  <c r="S666" i="1"/>
  <c r="R666" i="1"/>
  <c r="Q666" i="1"/>
  <c r="E666" i="1"/>
  <c r="AL665" i="1"/>
  <c r="AK665" i="1"/>
  <c r="AD665" i="1"/>
  <c r="T665" i="1"/>
  <c r="S665" i="1"/>
  <c r="R665" i="1"/>
  <c r="Q665" i="1"/>
  <c r="E665" i="1"/>
  <c r="AL664" i="1"/>
  <c r="AK664" i="1"/>
  <c r="AD664" i="1"/>
  <c r="T664" i="1"/>
  <c r="S664" i="1"/>
  <c r="R664" i="1"/>
  <c r="Q664" i="1"/>
  <c r="E664" i="1"/>
  <c r="AL663" i="1"/>
  <c r="AK663" i="1"/>
  <c r="AD663" i="1"/>
  <c r="T663" i="1"/>
  <c r="S663" i="1"/>
  <c r="R663" i="1"/>
  <c r="W674" i="1" s="1"/>
  <c r="Q663" i="1"/>
  <c r="E663" i="1"/>
  <c r="AL662" i="1"/>
  <c r="AK662" i="1"/>
  <c r="AD662" i="1"/>
  <c r="T662" i="1"/>
  <c r="S662" i="1"/>
  <c r="R662" i="1"/>
  <c r="Q662" i="1"/>
  <c r="E662" i="1"/>
  <c r="AL661" i="1"/>
  <c r="AK661" i="1"/>
  <c r="AD661" i="1"/>
  <c r="T661" i="1"/>
  <c r="S661" i="1"/>
  <c r="R661" i="1"/>
  <c r="Q661" i="1"/>
  <c r="E661" i="1"/>
  <c r="AL660" i="1"/>
  <c r="AK660" i="1"/>
  <c r="AD660" i="1"/>
  <c r="T660" i="1"/>
  <c r="S660" i="1"/>
  <c r="R660" i="1"/>
  <c r="Q660" i="1"/>
  <c r="E660" i="1"/>
  <c r="AL659" i="1"/>
  <c r="AK659" i="1"/>
  <c r="AD659" i="1"/>
  <c r="T659" i="1"/>
  <c r="S659" i="1"/>
  <c r="R659" i="1"/>
  <c r="Q659" i="1"/>
  <c r="E659" i="1"/>
  <c r="AL658" i="1"/>
  <c r="AK658" i="1"/>
  <c r="AD658" i="1"/>
  <c r="T658" i="1"/>
  <c r="S658" i="1"/>
  <c r="R658" i="1"/>
  <c r="Q658" i="1"/>
  <c r="E658" i="1"/>
  <c r="AL657" i="1"/>
  <c r="AK657" i="1"/>
  <c r="AD657" i="1"/>
  <c r="T657" i="1"/>
  <c r="S657" i="1"/>
  <c r="R657" i="1"/>
  <c r="Q657" i="1"/>
  <c r="E657" i="1"/>
  <c r="AL656" i="1"/>
  <c r="AK656" i="1"/>
  <c r="AD656" i="1"/>
  <c r="T656" i="1"/>
  <c r="S656" i="1"/>
  <c r="R656" i="1"/>
  <c r="Q656" i="1"/>
  <c r="E656" i="1"/>
  <c r="AL655" i="1"/>
  <c r="AK655" i="1"/>
  <c r="AD655" i="1"/>
  <c r="T655" i="1"/>
  <c r="S655" i="1"/>
  <c r="R655" i="1"/>
  <c r="Q655" i="1"/>
  <c r="E655" i="1"/>
  <c r="AL654" i="1"/>
  <c r="AK654" i="1"/>
  <c r="AD654" i="1"/>
  <c r="T654" i="1"/>
  <c r="S654" i="1"/>
  <c r="R654" i="1"/>
  <c r="Q654" i="1"/>
  <c r="U654" i="1" s="1"/>
  <c r="E654" i="1"/>
  <c r="AL653" i="1"/>
  <c r="AK653" i="1"/>
  <c r="AD653" i="1"/>
  <c r="T653" i="1"/>
  <c r="S653" i="1"/>
  <c r="X663" i="1" s="1"/>
  <c r="R653" i="1"/>
  <c r="Q653" i="1"/>
  <c r="E653" i="1"/>
  <c r="AL652" i="1"/>
  <c r="AK652" i="1"/>
  <c r="AD652" i="1"/>
  <c r="T652" i="1"/>
  <c r="R652" i="1"/>
  <c r="Q652" i="1"/>
  <c r="E652" i="1"/>
  <c r="AL651" i="1"/>
  <c r="AK651" i="1"/>
  <c r="AD651" i="1"/>
  <c r="T651" i="1"/>
  <c r="S651" i="1"/>
  <c r="R651" i="1"/>
  <c r="Q651" i="1"/>
  <c r="E651" i="1"/>
  <c r="AL650" i="1"/>
  <c r="AK650" i="1"/>
  <c r="AD650" i="1"/>
  <c r="T650" i="1"/>
  <c r="S650" i="1"/>
  <c r="R650" i="1"/>
  <c r="Q650" i="1"/>
  <c r="E650" i="1"/>
  <c r="AL649" i="1"/>
  <c r="AK649" i="1"/>
  <c r="AD649" i="1"/>
  <c r="T649" i="1"/>
  <c r="S649" i="1"/>
  <c r="R649" i="1"/>
  <c r="Q649" i="1"/>
  <c r="E649" i="1"/>
  <c r="AL648" i="1"/>
  <c r="AK648" i="1"/>
  <c r="AD648" i="1"/>
  <c r="T648" i="1"/>
  <c r="S648" i="1"/>
  <c r="R648" i="1"/>
  <c r="Q648" i="1"/>
  <c r="E648" i="1"/>
  <c r="AL647" i="1"/>
  <c r="AK647" i="1"/>
  <c r="AD647" i="1"/>
  <c r="T647" i="1"/>
  <c r="R647" i="1"/>
  <c r="Q647" i="1"/>
  <c r="E647" i="1"/>
  <c r="AL646" i="1"/>
  <c r="AK646" i="1"/>
  <c r="AD646" i="1"/>
  <c r="T646" i="1"/>
  <c r="S646" i="1"/>
  <c r="R646" i="1"/>
  <c r="Q646" i="1"/>
  <c r="E646" i="1"/>
  <c r="AL645" i="1"/>
  <c r="AK645" i="1"/>
  <c r="AD645" i="1"/>
  <c r="T645" i="1"/>
  <c r="S645" i="1"/>
  <c r="R645" i="1"/>
  <c r="Q645" i="1"/>
  <c r="E645" i="1"/>
  <c r="AL644" i="1"/>
  <c r="AK644" i="1"/>
  <c r="AD644" i="1"/>
  <c r="T644" i="1"/>
  <c r="S644" i="1"/>
  <c r="R644" i="1"/>
  <c r="Q644" i="1"/>
  <c r="E644" i="1"/>
  <c r="AL643" i="1"/>
  <c r="AK643" i="1"/>
  <c r="AD643" i="1"/>
  <c r="T643" i="1"/>
  <c r="S643" i="1"/>
  <c r="R643" i="1"/>
  <c r="Q643" i="1"/>
  <c r="U643" i="1" s="1"/>
  <c r="E643" i="1"/>
  <c r="AL642" i="1"/>
  <c r="AK642" i="1"/>
  <c r="AD642" i="1"/>
  <c r="T642" i="1"/>
  <c r="S642" i="1"/>
  <c r="R642" i="1"/>
  <c r="Q642" i="1"/>
  <c r="E642" i="1"/>
  <c r="AL641" i="1"/>
  <c r="AK641" i="1"/>
  <c r="AD641" i="1"/>
  <c r="R641" i="1"/>
  <c r="Q641" i="1"/>
  <c r="E641" i="1"/>
  <c r="AL640" i="1"/>
  <c r="AK640" i="1"/>
  <c r="AD640" i="1"/>
  <c r="R640" i="1"/>
  <c r="Q640" i="1"/>
  <c r="E640" i="1"/>
  <c r="AL639" i="1"/>
  <c r="AK639" i="1"/>
  <c r="AD639" i="1"/>
  <c r="S639" i="1"/>
  <c r="R639" i="1"/>
  <c r="Q639" i="1"/>
  <c r="E639" i="1"/>
  <c r="AL638" i="1"/>
  <c r="AK638" i="1"/>
  <c r="AD638" i="1"/>
  <c r="T638" i="1"/>
  <c r="S638" i="1"/>
  <c r="R638" i="1"/>
  <c r="Q638" i="1"/>
  <c r="E638" i="1"/>
  <c r="AL637" i="1"/>
  <c r="AK637" i="1"/>
  <c r="AD637" i="1"/>
  <c r="T637" i="1"/>
  <c r="S637" i="1"/>
  <c r="R637" i="1"/>
  <c r="Q637" i="1"/>
  <c r="E637" i="1"/>
  <c r="AL636" i="1"/>
  <c r="AK636" i="1"/>
  <c r="AD636" i="1"/>
  <c r="Q636" i="1"/>
  <c r="E636" i="1"/>
  <c r="AL635" i="1"/>
  <c r="AK635" i="1"/>
  <c r="AD635" i="1"/>
  <c r="T635" i="1"/>
  <c r="S635" i="1"/>
  <c r="R635" i="1"/>
  <c r="Q635" i="1"/>
  <c r="E635" i="1"/>
  <c r="AD634" i="1"/>
  <c r="R634" i="1"/>
  <c r="Q634" i="1"/>
  <c r="V645" i="1" s="1"/>
  <c r="E634" i="1"/>
  <c r="AL633" i="1"/>
  <c r="AK633" i="1"/>
  <c r="AD633" i="1"/>
  <c r="T633" i="1"/>
  <c r="S633" i="1"/>
  <c r="R633" i="1"/>
  <c r="Q633" i="1"/>
  <c r="E633" i="1"/>
  <c r="AL632" i="1"/>
  <c r="AK632" i="1"/>
  <c r="AD632" i="1"/>
  <c r="T632" i="1"/>
  <c r="S632" i="1"/>
  <c r="R632" i="1"/>
  <c r="Q632" i="1"/>
  <c r="E632" i="1"/>
  <c r="AL631" i="1"/>
  <c r="AK631" i="1"/>
  <c r="AD631" i="1"/>
  <c r="T631" i="1"/>
  <c r="S631" i="1"/>
  <c r="R631" i="1"/>
  <c r="Q631" i="1"/>
  <c r="E631" i="1"/>
  <c r="AL630" i="1"/>
  <c r="AK630" i="1"/>
  <c r="AD630" i="1"/>
  <c r="T630" i="1"/>
  <c r="S630" i="1"/>
  <c r="R630" i="1"/>
  <c r="Q630" i="1"/>
  <c r="U630" i="1" s="1"/>
  <c r="E630" i="1"/>
  <c r="AL629" i="1"/>
  <c r="AK629" i="1"/>
  <c r="AD629" i="1"/>
  <c r="T629" i="1"/>
  <c r="S629" i="1"/>
  <c r="R629" i="1"/>
  <c r="W640" i="1" s="1"/>
  <c r="Q629" i="1"/>
  <c r="E629" i="1"/>
  <c r="AL628" i="1"/>
  <c r="AK628" i="1"/>
  <c r="AD628" i="1"/>
  <c r="T628" i="1"/>
  <c r="S628" i="1"/>
  <c r="R628" i="1"/>
  <c r="Q628" i="1"/>
  <c r="E628" i="1"/>
  <c r="AL627" i="1"/>
  <c r="AK627" i="1"/>
  <c r="AD627" i="1"/>
  <c r="T627" i="1"/>
  <c r="S627" i="1"/>
  <c r="R627" i="1"/>
  <c r="Q627" i="1"/>
  <c r="E627" i="1"/>
  <c r="AL626" i="1"/>
  <c r="AK626" i="1"/>
  <c r="AD626" i="1"/>
  <c r="T626" i="1"/>
  <c r="S626" i="1"/>
  <c r="R626" i="1"/>
  <c r="Q626" i="1"/>
  <c r="E626" i="1"/>
  <c r="AL625" i="1"/>
  <c r="AK625" i="1"/>
  <c r="AD625" i="1"/>
  <c r="T625" i="1"/>
  <c r="S625" i="1"/>
  <c r="R625" i="1"/>
  <c r="Q625" i="1"/>
  <c r="E625" i="1"/>
  <c r="AL624" i="1"/>
  <c r="AK624" i="1"/>
  <c r="AD624" i="1"/>
  <c r="T624" i="1"/>
  <c r="S624" i="1"/>
  <c r="R624" i="1"/>
  <c r="Q624" i="1"/>
  <c r="E624" i="1"/>
  <c r="AL623" i="1"/>
  <c r="AK623" i="1"/>
  <c r="AD623" i="1"/>
  <c r="T623" i="1"/>
  <c r="S623" i="1"/>
  <c r="R623" i="1"/>
  <c r="Q623" i="1"/>
  <c r="E623" i="1"/>
  <c r="AL622" i="1"/>
  <c r="AK622" i="1"/>
  <c r="AD622" i="1"/>
  <c r="T622" i="1"/>
  <c r="R622" i="1"/>
  <c r="Q622" i="1"/>
  <c r="E622" i="1"/>
  <c r="AL621" i="1"/>
  <c r="AK621" i="1"/>
  <c r="AD621" i="1"/>
  <c r="T621" i="1"/>
  <c r="S621" i="1"/>
  <c r="R621" i="1"/>
  <c r="Q621" i="1"/>
  <c r="E621" i="1"/>
  <c r="AL620" i="1"/>
  <c r="AK620" i="1"/>
  <c r="AD620" i="1"/>
  <c r="T620" i="1"/>
  <c r="S620" i="1"/>
  <c r="Q620" i="1"/>
  <c r="E620" i="1"/>
  <c r="AD619" i="1"/>
  <c r="T619" i="1"/>
  <c r="S619" i="1"/>
  <c r="R619" i="1"/>
  <c r="Q619" i="1"/>
  <c r="E619" i="1"/>
  <c r="AL618" i="1"/>
  <c r="AK618" i="1"/>
  <c r="AD618" i="1"/>
  <c r="T618" i="1"/>
  <c r="S618" i="1"/>
  <c r="R618" i="1"/>
  <c r="Q618" i="1"/>
  <c r="E618" i="1"/>
  <c r="AL617" i="1"/>
  <c r="AK617" i="1"/>
  <c r="AD617" i="1"/>
  <c r="T617" i="1"/>
  <c r="R617" i="1"/>
  <c r="Q617" i="1"/>
  <c r="E617" i="1"/>
  <c r="AL616" i="1"/>
  <c r="AK616" i="1"/>
  <c r="AD616" i="1"/>
  <c r="T616" i="1"/>
  <c r="S616" i="1"/>
  <c r="R616" i="1"/>
  <c r="Q616" i="1"/>
  <c r="E616" i="1"/>
  <c r="AL615" i="1"/>
  <c r="AK615" i="1"/>
  <c r="AD615" i="1"/>
  <c r="T615" i="1"/>
  <c r="Y626" i="1" s="1"/>
  <c r="S615" i="1"/>
  <c r="X626" i="1" s="1"/>
  <c r="R615" i="1"/>
  <c r="Q615" i="1"/>
  <c r="E615" i="1"/>
  <c r="AL614" i="1"/>
  <c r="AK614" i="1"/>
  <c r="AD614" i="1"/>
  <c r="T614" i="1"/>
  <c r="S614" i="1"/>
  <c r="R614" i="1"/>
  <c r="Q614" i="1"/>
  <c r="E614" i="1"/>
  <c r="AL613" i="1"/>
  <c r="AK613" i="1"/>
  <c r="AD613" i="1"/>
  <c r="T613" i="1"/>
  <c r="S613" i="1"/>
  <c r="R613" i="1"/>
  <c r="Q613" i="1"/>
  <c r="E613" i="1"/>
  <c r="AL612" i="1"/>
  <c r="AK612" i="1"/>
  <c r="AD612" i="1"/>
  <c r="T612" i="1"/>
  <c r="S612" i="1"/>
  <c r="R612" i="1"/>
  <c r="Q612" i="1"/>
  <c r="E612" i="1"/>
  <c r="AL611" i="1"/>
  <c r="AK611" i="1"/>
  <c r="AD611" i="1"/>
  <c r="T611" i="1"/>
  <c r="S611" i="1"/>
  <c r="R611" i="1"/>
  <c r="Q611" i="1"/>
  <c r="U611" i="1" s="1"/>
  <c r="E611" i="1"/>
  <c r="AL610" i="1"/>
  <c r="AK610" i="1"/>
  <c r="T610" i="1"/>
  <c r="S610" i="1"/>
  <c r="X621" i="1" s="1"/>
  <c r="R610" i="1"/>
  <c r="Q610" i="1"/>
  <c r="E610" i="1"/>
  <c r="AL609" i="1"/>
  <c r="AK609" i="1"/>
  <c r="T609" i="1"/>
  <c r="S609" i="1"/>
  <c r="R609" i="1"/>
  <c r="Q609" i="1"/>
  <c r="E609" i="1"/>
  <c r="AL608" i="1"/>
  <c r="AK608" i="1"/>
  <c r="T608" i="1"/>
  <c r="S608" i="1"/>
  <c r="R608" i="1"/>
  <c r="Q608" i="1"/>
  <c r="E608" i="1"/>
  <c r="AL607" i="1"/>
  <c r="AK607" i="1"/>
  <c r="T607" i="1"/>
  <c r="S607" i="1"/>
  <c r="R607" i="1"/>
  <c r="Q607" i="1"/>
  <c r="E607" i="1"/>
  <c r="AL606" i="1"/>
  <c r="AK606" i="1"/>
  <c r="T606" i="1"/>
  <c r="S606" i="1"/>
  <c r="R606" i="1"/>
  <c r="Q606" i="1"/>
  <c r="E606" i="1"/>
  <c r="AL605" i="1"/>
  <c r="AK605" i="1"/>
  <c r="T605" i="1"/>
  <c r="R605" i="1"/>
  <c r="Q605" i="1"/>
  <c r="E605" i="1"/>
  <c r="AL604" i="1"/>
  <c r="AK604" i="1"/>
  <c r="S604" i="1"/>
  <c r="E604" i="1"/>
  <c r="AL603" i="1"/>
  <c r="AK603" i="1"/>
  <c r="T603" i="1"/>
  <c r="S603" i="1"/>
  <c r="E603" i="1"/>
  <c r="AL602" i="1"/>
  <c r="AK602" i="1"/>
  <c r="E602" i="1"/>
  <c r="AL601" i="1"/>
  <c r="AK601" i="1"/>
  <c r="T601" i="1"/>
  <c r="S601" i="1"/>
  <c r="E601" i="1"/>
  <c r="AL600" i="1"/>
  <c r="AK600" i="1"/>
  <c r="E600" i="1"/>
  <c r="AD599" i="1"/>
  <c r="T599" i="1"/>
  <c r="S599" i="1"/>
  <c r="E599" i="1"/>
  <c r="AD598" i="1"/>
  <c r="T598" i="1"/>
  <c r="S598" i="1"/>
  <c r="R598" i="1"/>
  <c r="E598" i="1"/>
  <c r="AS597" i="1"/>
  <c r="AW597" i="1" s="1"/>
  <c r="AR597" i="1"/>
  <c r="AV597" i="1" s="1"/>
  <c r="AQ597" i="1"/>
  <c r="AU597" i="1" s="1"/>
  <c r="AP597" i="1"/>
  <c r="AT597" i="1" s="1"/>
  <c r="AD597" i="1"/>
  <c r="T597" i="1"/>
  <c r="S597" i="1"/>
  <c r="R597" i="1"/>
  <c r="Q597" i="1"/>
  <c r="U597" i="1" s="1"/>
  <c r="E597" i="1"/>
  <c r="AV596" i="1"/>
  <c r="AU596" i="1"/>
  <c r="AT596" i="1"/>
  <c r="AS596" i="1"/>
  <c r="AW596" i="1" s="1"/>
  <c r="AR596" i="1"/>
  <c r="AQ596" i="1"/>
  <c r="AP596" i="1"/>
  <c r="AD596" i="1"/>
  <c r="T596" i="1"/>
  <c r="S596" i="1"/>
  <c r="R596" i="1"/>
  <c r="Q596" i="1"/>
  <c r="E596" i="1"/>
  <c r="AS595" i="1"/>
  <c r="AW595" i="1" s="1"/>
  <c r="AR595" i="1"/>
  <c r="AV595" i="1" s="1"/>
  <c r="AQ595" i="1"/>
  <c r="AU595" i="1" s="1"/>
  <c r="AP595" i="1"/>
  <c r="AT595" i="1" s="1"/>
  <c r="AD595" i="1"/>
  <c r="T595" i="1"/>
  <c r="S595" i="1"/>
  <c r="R595" i="1"/>
  <c r="Q595" i="1"/>
  <c r="E595" i="1"/>
  <c r="AW594" i="1"/>
  <c r="AV594" i="1"/>
  <c r="AS594" i="1"/>
  <c r="AR594" i="1"/>
  <c r="AQ594" i="1"/>
  <c r="AU594" i="1" s="1"/>
  <c r="AP594" i="1"/>
  <c r="AT594" i="1" s="1"/>
  <c r="AL594" i="1"/>
  <c r="AK594" i="1"/>
  <c r="AD594" i="1"/>
  <c r="T594" i="1"/>
  <c r="S594" i="1"/>
  <c r="R594" i="1"/>
  <c r="Q594" i="1"/>
  <c r="E594" i="1"/>
  <c r="AW593" i="1"/>
  <c r="AS593" i="1"/>
  <c r="AR593" i="1"/>
  <c r="AV593" i="1" s="1"/>
  <c r="AQ593" i="1"/>
  <c r="AU593" i="1" s="1"/>
  <c r="AP593" i="1"/>
  <c r="AT593" i="1" s="1"/>
  <c r="AL593" i="1"/>
  <c r="AK593" i="1"/>
  <c r="AD593" i="1"/>
  <c r="T593" i="1"/>
  <c r="S593" i="1"/>
  <c r="R593" i="1"/>
  <c r="Q593" i="1"/>
  <c r="E593" i="1"/>
  <c r="AS592" i="1"/>
  <c r="AW592" i="1" s="1"/>
  <c r="AR592" i="1"/>
  <c r="AV592" i="1" s="1"/>
  <c r="AQ592" i="1"/>
  <c r="AU592" i="1" s="1"/>
  <c r="AP592" i="1"/>
  <c r="AT592" i="1" s="1"/>
  <c r="AL592" i="1"/>
  <c r="AK592" i="1"/>
  <c r="AD592" i="1"/>
  <c r="T592" i="1"/>
  <c r="S592" i="1"/>
  <c r="R592" i="1"/>
  <c r="Q592" i="1"/>
  <c r="E592" i="1"/>
  <c r="AS591" i="1"/>
  <c r="AW591" i="1" s="1"/>
  <c r="AR591" i="1"/>
  <c r="AV591" i="1" s="1"/>
  <c r="AQ591" i="1"/>
  <c r="AU591" i="1" s="1"/>
  <c r="AP591" i="1"/>
  <c r="AT591" i="1" s="1"/>
  <c r="AL591" i="1"/>
  <c r="AK591" i="1"/>
  <c r="AD591" i="1"/>
  <c r="T591" i="1"/>
  <c r="S591" i="1"/>
  <c r="R591" i="1"/>
  <c r="Q591" i="1"/>
  <c r="E591" i="1"/>
  <c r="AS590" i="1"/>
  <c r="AW590" i="1" s="1"/>
  <c r="AR590" i="1"/>
  <c r="AV590" i="1" s="1"/>
  <c r="AQ590" i="1"/>
  <c r="AU590" i="1" s="1"/>
  <c r="AP590" i="1"/>
  <c r="AT590" i="1" s="1"/>
  <c r="AL590" i="1"/>
  <c r="AK590" i="1"/>
  <c r="AD590" i="1"/>
  <c r="T590" i="1"/>
  <c r="S590" i="1"/>
  <c r="R590" i="1"/>
  <c r="Q590" i="1"/>
  <c r="E590" i="1"/>
  <c r="AT589" i="1"/>
  <c r="AS589" i="1"/>
  <c r="AW589" i="1" s="1"/>
  <c r="AR589" i="1"/>
  <c r="AV589" i="1" s="1"/>
  <c r="AQ589" i="1"/>
  <c r="AU589" i="1" s="1"/>
  <c r="AP589" i="1"/>
  <c r="AL589" i="1"/>
  <c r="AK589" i="1"/>
  <c r="AD589" i="1"/>
  <c r="T589" i="1"/>
  <c r="S589" i="1"/>
  <c r="R589" i="1"/>
  <c r="Q589" i="1"/>
  <c r="U589" i="1" s="1"/>
  <c r="E589" i="1"/>
  <c r="AL588" i="1"/>
  <c r="AK588" i="1"/>
  <c r="AD588" i="1"/>
  <c r="T588" i="1"/>
  <c r="S588" i="1"/>
  <c r="R588" i="1"/>
  <c r="Q588" i="1"/>
  <c r="E588" i="1"/>
  <c r="AL587" i="1"/>
  <c r="AK587" i="1"/>
  <c r="AD587" i="1"/>
  <c r="T587" i="1"/>
  <c r="S587" i="1"/>
  <c r="R587" i="1"/>
  <c r="Q587" i="1"/>
  <c r="E587" i="1"/>
  <c r="AL586" i="1"/>
  <c r="AK586" i="1"/>
  <c r="AD586" i="1"/>
  <c r="T586" i="1"/>
  <c r="S586" i="1"/>
  <c r="R586" i="1"/>
  <c r="Q586" i="1"/>
  <c r="E586" i="1"/>
  <c r="AL585" i="1"/>
  <c r="AK585" i="1"/>
  <c r="AD585" i="1"/>
  <c r="T585" i="1"/>
  <c r="U585" i="1" s="1"/>
  <c r="S585" i="1"/>
  <c r="R585" i="1"/>
  <c r="Q585" i="1"/>
  <c r="E585" i="1"/>
  <c r="AL584" i="1"/>
  <c r="AK584" i="1"/>
  <c r="AD584" i="1"/>
  <c r="T584" i="1"/>
  <c r="S584" i="1"/>
  <c r="R584" i="1"/>
  <c r="Q584" i="1"/>
  <c r="E584" i="1"/>
  <c r="AL583" i="1"/>
  <c r="AK583" i="1"/>
  <c r="AD583" i="1"/>
  <c r="T583" i="1"/>
  <c r="S583" i="1"/>
  <c r="R583" i="1"/>
  <c r="Q583" i="1"/>
  <c r="E583" i="1"/>
  <c r="AL582" i="1"/>
  <c r="AK582" i="1"/>
  <c r="AD582" i="1"/>
  <c r="T582" i="1"/>
  <c r="S582" i="1"/>
  <c r="R582" i="1"/>
  <c r="Q582" i="1"/>
  <c r="E582" i="1"/>
  <c r="AL581" i="1"/>
  <c r="AK581" i="1"/>
  <c r="AD581" i="1"/>
  <c r="T581" i="1"/>
  <c r="S581" i="1"/>
  <c r="R581" i="1"/>
  <c r="Q581" i="1"/>
  <c r="E581" i="1"/>
  <c r="AS580" i="1"/>
  <c r="AW580" i="1" s="1"/>
  <c r="AL580" i="1"/>
  <c r="AK580" i="1"/>
  <c r="AD580" i="1"/>
  <c r="T580" i="1"/>
  <c r="S580" i="1"/>
  <c r="R580" i="1"/>
  <c r="Q580" i="1"/>
  <c r="E580" i="1"/>
  <c r="AR579" i="1"/>
  <c r="AV579" i="1" s="1"/>
  <c r="AL579" i="1"/>
  <c r="AK579" i="1"/>
  <c r="AD579" i="1"/>
  <c r="T579" i="1"/>
  <c r="S579" i="1"/>
  <c r="R579" i="1"/>
  <c r="Q579" i="1"/>
  <c r="E579" i="1"/>
  <c r="AL578" i="1"/>
  <c r="AK578" i="1"/>
  <c r="AD578" i="1"/>
  <c r="T578" i="1"/>
  <c r="S578" i="1"/>
  <c r="R578" i="1"/>
  <c r="Q578" i="1"/>
  <c r="E578" i="1"/>
  <c r="J577" i="1"/>
  <c r="AS588" i="1" s="1"/>
  <c r="AW588" i="1" s="1"/>
  <c r="I577" i="1"/>
  <c r="AR587" i="1" s="1"/>
  <c r="AV587" i="1" s="1"/>
  <c r="H577" i="1"/>
  <c r="AQ578" i="1" s="1"/>
  <c r="AU578" i="1" s="1"/>
  <c r="G577" i="1"/>
  <c r="AP585" i="1" s="1"/>
  <c r="AT585" i="1" s="1"/>
  <c r="E577" i="1"/>
  <c r="AS576" i="1"/>
  <c r="AW576" i="1" s="1"/>
  <c r="AR576" i="1"/>
  <c r="AV576" i="1" s="1"/>
  <c r="AQ576" i="1"/>
  <c r="AU576" i="1" s="1"/>
  <c r="AP576" i="1"/>
  <c r="AT576" i="1" s="1"/>
  <c r="AL576" i="1"/>
  <c r="AK576" i="1"/>
  <c r="AD576" i="1"/>
  <c r="T576" i="1"/>
  <c r="S576" i="1"/>
  <c r="R576" i="1"/>
  <c r="Q576" i="1"/>
  <c r="E576" i="1"/>
  <c r="AW575" i="1"/>
  <c r="AS575" i="1"/>
  <c r="AR575" i="1"/>
  <c r="AV575" i="1" s="1"/>
  <c r="AQ575" i="1"/>
  <c r="AU575" i="1" s="1"/>
  <c r="AP575" i="1"/>
  <c r="AT575" i="1" s="1"/>
  <c r="AL575" i="1"/>
  <c r="AK575" i="1"/>
  <c r="AD575" i="1"/>
  <c r="T575" i="1"/>
  <c r="S575" i="1"/>
  <c r="R575" i="1"/>
  <c r="Q575" i="1"/>
  <c r="E575" i="1"/>
  <c r="AS574" i="1"/>
  <c r="AW574" i="1" s="1"/>
  <c r="AR574" i="1"/>
  <c r="AV574" i="1" s="1"/>
  <c r="AQ574" i="1"/>
  <c r="AU574" i="1" s="1"/>
  <c r="AP574" i="1"/>
  <c r="AT574" i="1" s="1"/>
  <c r="AL574" i="1"/>
  <c r="AK574" i="1"/>
  <c r="AD574" i="1"/>
  <c r="T574" i="1"/>
  <c r="S574" i="1"/>
  <c r="R574" i="1"/>
  <c r="Q574" i="1"/>
  <c r="E574" i="1"/>
  <c r="AS573" i="1"/>
  <c r="AW573" i="1" s="1"/>
  <c r="AR573" i="1"/>
  <c r="AV573" i="1" s="1"/>
  <c r="AQ573" i="1"/>
  <c r="AU573" i="1" s="1"/>
  <c r="AP573" i="1"/>
  <c r="AT573" i="1" s="1"/>
  <c r="AL573" i="1"/>
  <c r="AK573" i="1"/>
  <c r="AD573" i="1"/>
  <c r="T573" i="1"/>
  <c r="S573" i="1"/>
  <c r="R573" i="1"/>
  <c r="Q573" i="1"/>
  <c r="E573" i="1"/>
  <c r="AS572" i="1"/>
  <c r="AW572" i="1" s="1"/>
  <c r="AR572" i="1"/>
  <c r="AV572" i="1" s="1"/>
  <c r="AQ572" i="1"/>
  <c r="AU572" i="1" s="1"/>
  <c r="AP572" i="1"/>
  <c r="AT572" i="1" s="1"/>
  <c r="AL572" i="1"/>
  <c r="AK572" i="1"/>
  <c r="AD572" i="1"/>
  <c r="T572" i="1"/>
  <c r="S572" i="1"/>
  <c r="R572" i="1"/>
  <c r="Q572" i="1"/>
  <c r="E572" i="1"/>
  <c r="AS571" i="1"/>
  <c r="AW571" i="1" s="1"/>
  <c r="AR571" i="1"/>
  <c r="AV571" i="1" s="1"/>
  <c r="AQ571" i="1"/>
  <c r="AU571" i="1" s="1"/>
  <c r="AP571" i="1"/>
  <c r="AT571" i="1" s="1"/>
  <c r="AL571" i="1"/>
  <c r="AK571" i="1"/>
  <c r="AD571" i="1"/>
  <c r="T571" i="1"/>
  <c r="S571" i="1"/>
  <c r="R571" i="1"/>
  <c r="Q571" i="1"/>
  <c r="E571" i="1"/>
  <c r="AS570" i="1"/>
  <c r="AW570" i="1" s="1"/>
  <c r="AR570" i="1"/>
  <c r="AV570" i="1" s="1"/>
  <c r="AQ570" i="1"/>
  <c r="AU570" i="1" s="1"/>
  <c r="AP570" i="1"/>
  <c r="AT570" i="1" s="1"/>
  <c r="AL570" i="1"/>
  <c r="AK570" i="1"/>
  <c r="AD570" i="1"/>
  <c r="T570" i="1"/>
  <c r="S570" i="1"/>
  <c r="R570" i="1"/>
  <c r="Q570" i="1"/>
  <c r="E570" i="1"/>
  <c r="AW569" i="1"/>
  <c r="AS569" i="1"/>
  <c r="AR569" i="1"/>
  <c r="AV569" i="1" s="1"/>
  <c r="AQ569" i="1"/>
  <c r="AU569" i="1" s="1"/>
  <c r="AP569" i="1"/>
  <c r="AT569" i="1" s="1"/>
  <c r="AL569" i="1"/>
  <c r="AK569" i="1"/>
  <c r="AD569" i="1"/>
  <c r="T569" i="1"/>
  <c r="S569" i="1"/>
  <c r="R569" i="1"/>
  <c r="Q569" i="1"/>
  <c r="E569" i="1"/>
  <c r="AS568" i="1"/>
  <c r="AW568" i="1" s="1"/>
  <c r="AR568" i="1"/>
  <c r="AV568" i="1" s="1"/>
  <c r="AQ568" i="1"/>
  <c r="AU568" i="1" s="1"/>
  <c r="AP568" i="1"/>
  <c r="AT568" i="1" s="1"/>
  <c r="AL568" i="1"/>
  <c r="AK568" i="1"/>
  <c r="AD568" i="1"/>
  <c r="T568" i="1"/>
  <c r="S568" i="1"/>
  <c r="R568" i="1"/>
  <c r="Q568" i="1"/>
  <c r="E568" i="1"/>
  <c r="AV567" i="1"/>
  <c r="AS567" i="1"/>
  <c r="AW567" i="1" s="1"/>
  <c r="AR567" i="1"/>
  <c r="AQ567" i="1"/>
  <c r="AU567" i="1" s="1"/>
  <c r="AP567" i="1"/>
  <c r="AT567" i="1" s="1"/>
  <c r="AL567" i="1"/>
  <c r="AK567" i="1"/>
  <c r="AD567" i="1"/>
  <c r="T567" i="1"/>
  <c r="S567" i="1"/>
  <c r="R567" i="1"/>
  <c r="Q567" i="1"/>
  <c r="E567" i="1"/>
  <c r="AS566" i="1"/>
  <c r="AW566" i="1" s="1"/>
  <c r="AR566" i="1"/>
  <c r="AV566" i="1" s="1"/>
  <c r="AQ566" i="1"/>
  <c r="AU566" i="1" s="1"/>
  <c r="AP566" i="1"/>
  <c r="AT566" i="1" s="1"/>
  <c r="AL566" i="1"/>
  <c r="AK566" i="1"/>
  <c r="AD566" i="1"/>
  <c r="T566" i="1"/>
  <c r="S566" i="1"/>
  <c r="R566" i="1"/>
  <c r="Q566" i="1"/>
  <c r="E566" i="1"/>
  <c r="AV565" i="1"/>
  <c r="AU565" i="1"/>
  <c r="AT565" i="1"/>
  <c r="AS565" i="1"/>
  <c r="AW565" i="1" s="1"/>
  <c r="AR565" i="1"/>
  <c r="AQ565" i="1"/>
  <c r="AP565" i="1"/>
  <c r="AL565" i="1"/>
  <c r="AK565" i="1"/>
  <c r="AD565" i="1"/>
  <c r="T565" i="1"/>
  <c r="S565" i="1"/>
  <c r="R565" i="1"/>
  <c r="Q565" i="1"/>
  <c r="E565" i="1"/>
  <c r="AT564" i="1"/>
  <c r="AS564" i="1"/>
  <c r="AW564" i="1" s="1"/>
  <c r="AR564" i="1"/>
  <c r="AV564" i="1" s="1"/>
  <c r="AQ564" i="1"/>
  <c r="AU564" i="1" s="1"/>
  <c r="AP564" i="1"/>
  <c r="AL564" i="1"/>
  <c r="AK564" i="1"/>
  <c r="AD564" i="1"/>
  <c r="T564" i="1"/>
  <c r="S564" i="1"/>
  <c r="R564" i="1"/>
  <c r="Q564" i="1"/>
  <c r="E564" i="1"/>
  <c r="AT563" i="1"/>
  <c r="AS563" i="1"/>
  <c r="AW563" i="1" s="1"/>
  <c r="AR563" i="1"/>
  <c r="AV563" i="1" s="1"/>
  <c r="AQ563" i="1"/>
  <c r="AU563" i="1" s="1"/>
  <c r="AP563" i="1"/>
  <c r="AL563" i="1"/>
  <c r="AK563" i="1"/>
  <c r="AD563" i="1"/>
  <c r="R563" i="1"/>
  <c r="Q563" i="1"/>
  <c r="E563" i="1"/>
  <c r="AW562" i="1"/>
  <c r="AV562" i="1"/>
  <c r="AU562" i="1"/>
  <c r="AS562" i="1"/>
  <c r="AR562" i="1"/>
  <c r="AQ562" i="1"/>
  <c r="AP562" i="1"/>
  <c r="AT562" i="1" s="1"/>
  <c r="AL562" i="1"/>
  <c r="AK562" i="1"/>
  <c r="AD562" i="1"/>
  <c r="T562" i="1"/>
  <c r="S562" i="1"/>
  <c r="R562" i="1"/>
  <c r="Q562" i="1"/>
  <c r="E562" i="1"/>
  <c r="AV561" i="1"/>
  <c r="AS561" i="1"/>
  <c r="AW561" i="1" s="1"/>
  <c r="AR561" i="1"/>
  <c r="AQ561" i="1"/>
  <c r="AU561" i="1" s="1"/>
  <c r="AP561" i="1"/>
  <c r="AT561" i="1" s="1"/>
  <c r="AX561" i="1" s="1"/>
  <c r="AL561" i="1"/>
  <c r="AK561" i="1"/>
  <c r="AD561" i="1"/>
  <c r="T561" i="1"/>
  <c r="S561" i="1"/>
  <c r="R561" i="1"/>
  <c r="Q561" i="1"/>
  <c r="E561" i="1"/>
  <c r="AS560" i="1"/>
  <c r="AW560" i="1" s="1"/>
  <c r="AR560" i="1"/>
  <c r="AV560" i="1" s="1"/>
  <c r="AQ560" i="1"/>
  <c r="AU560" i="1" s="1"/>
  <c r="AP560" i="1"/>
  <c r="AT560" i="1" s="1"/>
  <c r="AL560" i="1"/>
  <c r="AK560" i="1"/>
  <c r="AD560" i="1"/>
  <c r="T560" i="1"/>
  <c r="S560" i="1"/>
  <c r="R560" i="1"/>
  <c r="Q560" i="1"/>
  <c r="E560" i="1"/>
  <c r="AT559" i="1"/>
  <c r="AS559" i="1"/>
  <c r="AW559" i="1" s="1"/>
  <c r="AR559" i="1"/>
  <c r="AV559" i="1" s="1"/>
  <c r="AQ559" i="1"/>
  <c r="AU559" i="1" s="1"/>
  <c r="AP559" i="1"/>
  <c r="AL559" i="1"/>
  <c r="AK559" i="1"/>
  <c r="AD559" i="1"/>
  <c r="T559" i="1"/>
  <c r="S559" i="1"/>
  <c r="R559" i="1"/>
  <c r="Q559" i="1"/>
  <c r="E559" i="1"/>
  <c r="AS558" i="1"/>
  <c r="AW558" i="1" s="1"/>
  <c r="AR558" i="1"/>
  <c r="AV558" i="1" s="1"/>
  <c r="AQ558" i="1"/>
  <c r="AU558" i="1" s="1"/>
  <c r="AP558" i="1"/>
  <c r="AT558" i="1" s="1"/>
  <c r="AL558" i="1"/>
  <c r="AK558" i="1"/>
  <c r="AD558" i="1"/>
  <c r="T558" i="1"/>
  <c r="S558" i="1"/>
  <c r="R558" i="1"/>
  <c r="Q558" i="1"/>
  <c r="E558" i="1"/>
  <c r="AS557" i="1"/>
  <c r="AW557" i="1" s="1"/>
  <c r="AR557" i="1"/>
  <c r="AV557" i="1" s="1"/>
  <c r="AQ557" i="1"/>
  <c r="AU557" i="1" s="1"/>
  <c r="AP557" i="1"/>
  <c r="AT557" i="1" s="1"/>
  <c r="AL557" i="1"/>
  <c r="AK557" i="1"/>
  <c r="AD557" i="1"/>
  <c r="T557" i="1"/>
  <c r="S557" i="1"/>
  <c r="R557" i="1"/>
  <c r="Q557" i="1"/>
  <c r="E557" i="1"/>
  <c r="AS556" i="1"/>
  <c r="AW556" i="1" s="1"/>
  <c r="AR556" i="1"/>
  <c r="AV556" i="1" s="1"/>
  <c r="AQ556" i="1"/>
  <c r="AU556" i="1" s="1"/>
  <c r="AP556" i="1"/>
  <c r="AT556" i="1" s="1"/>
  <c r="AL556" i="1"/>
  <c r="AK556" i="1"/>
  <c r="AD556" i="1"/>
  <c r="T556" i="1"/>
  <c r="S556" i="1"/>
  <c r="R556" i="1"/>
  <c r="Q556" i="1"/>
  <c r="E556" i="1"/>
  <c r="AV555" i="1"/>
  <c r="AS555" i="1"/>
  <c r="AW555" i="1" s="1"/>
  <c r="AR555" i="1"/>
  <c r="AQ555" i="1"/>
  <c r="AU555" i="1" s="1"/>
  <c r="AP555" i="1"/>
  <c r="AT555" i="1" s="1"/>
  <c r="AL555" i="1"/>
  <c r="AK555" i="1"/>
  <c r="AD555" i="1"/>
  <c r="T555" i="1"/>
  <c r="S555" i="1"/>
  <c r="R555" i="1"/>
  <c r="Q555" i="1"/>
  <c r="E555" i="1"/>
  <c r="AW554" i="1"/>
  <c r="AV554" i="1"/>
  <c r="AU554" i="1"/>
  <c r="AS554" i="1"/>
  <c r="AR554" i="1"/>
  <c r="AQ554" i="1"/>
  <c r="AP554" i="1"/>
  <c r="AT554" i="1" s="1"/>
  <c r="AL554" i="1"/>
  <c r="AK554" i="1"/>
  <c r="AD554" i="1"/>
  <c r="T554" i="1"/>
  <c r="S554" i="1"/>
  <c r="R554" i="1"/>
  <c r="Q554" i="1"/>
  <c r="E554" i="1"/>
  <c r="AW553" i="1"/>
  <c r="AS553" i="1"/>
  <c r="AR553" i="1"/>
  <c r="AV553" i="1" s="1"/>
  <c r="AQ553" i="1"/>
  <c r="AU553" i="1" s="1"/>
  <c r="AP553" i="1"/>
  <c r="AT553" i="1" s="1"/>
  <c r="AL553" i="1"/>
  <c r="AK553" i="1"/>
  <c r="AD553" i="1"/>
  <c r="T553" i="1"/>
  <c r="S553" i="1"/>
  <c r="R553" i="1"/>
  <c r="Q553" i="1"/>
  <c r="E553" i="1"/>
  <c r="AS552" i="1"/>
  <c r="AW552" i="1" s="1"/>
  <c r="AR552" i="1"/>
  <c r="AV552" i="1" s="1"/>
  <c r="AQ552" i="1"/>
  <c r="AU552" i="1" s="1"/>
  <c r="AP552" i="1"/>
  <c r="AT552" i="1" s="1"/>
  <c r="AL552" i="1"/>
  <c r="AK552" i="1"/>
  <c r="AD552" i="1"/>
  <c r="T552" i="1"/>
  <c r="S552" i="1"/>
  <c r="R552" i="1"/>
  <c r="Q552" i="1"/>
  <c r="E552" i="1"/>
  <c r="AS551" i="1"/>
  <c r="AW551" i="1" s="1"/>
  <c r="AR551" i="1"/>
  <c r="AV551" i="1" s="1"/>
  <c r="AQ551" i="1"/>
  <c r="AU551" i="1" s="1"/>
  <c r="AP551" i="1"/>
  <c r="AT551" i="1" s="1"/>
  <c r="AL551" i="1"/>
  <c r="AK551" i="1"/>
  <c r="AD551" i="1"/>
  <c r="T551" i="1"/>
  <c r="S551" i="1"/>
  <c r="R551" i="1"/>
  <c r="Q551" i="1"/>
  <c r="E551" i="1"/>
  <c r="AS550" i="1"/>
  <c r="AW550" i="1" s="1"/>
  <c r="AR550" i="1"/>
  <c r="AV550" i="1" s="1"/>
  <c r="AQ550" i="1"/>
  <c r="AU550" i="1" s="1"/>
  <c r="AP550" i="1"/>
  <c r="AT550" i="1" s="1"/>
  <c r="AL550" i="1"/>
  <c r="AK550" i="1"/>
  <c r="AD550" i="1"/>
  <c r="T550" i="1"/>
  <c r="S550" i="1"/>
  <c r="R550" i="1"/>
  <c r="Q550" i="1"/>
  <c r="E550" i="1"/>
  <c r="AS549" i="1"/>
  <c r="AW549" i="1" s="1"/>
  <c r="AR549" i="1"/>
  <c r="AV549" i="1" s="1"/>
  <c r="AQ549" i="1"/>
  <c r="AU549" i="1" s="1"/>
  <c r="AP549" i="1"/>
  <c r="AT549" i="1" s="1"/>
  <c r="AL549" i="1"/>
  <c r="AK549" i="1"/>
  <c r="AD549" i="1"/>
  <c r="T549" i="1"/>
  <c r="S549" i="1"/>
  <c r="R549" i="1"/>
  <c r="Q549" i="1"/>
  <c r="E549" i="1"/>
  <c r="AW548" i="1"/>
  <c r="AS548" i="1"/>
  <c r="AR548" i="1"/>
  <c r="AV548" i="1" s="1"/>
  <c r="AQ548" i="1"/>
  <c r="AU548" i="1" s="1"/>
  <c r="AP548" i="1"/>
  <c r="AT548" i="1" s="1"/>
  <c r="AL548" i="1"/>
  <c r="AK548" i="1"/>
  <c r="AD548" i="1"/>
  <c r="T548" i="1"/>
  <c r="S548" i="1"/>
  <c r="R548" i="1"/>
  <c r="Q548" i="1"/>
  <c r="U548" i="1" s="1"/>
  <c r="E548" i="1"/>
  <c r="AW547" i="1"/>
  <c r="AS547" i="1"/>
  <c r="AR547" i="1"/>
  <c r="AV547" i="1" s="1"/>
  <c r="AQ547" i="1"/>
  <c r="AU547" i="1" s="1"/>
  <c r="AP547" i="1"/>
  <c r="AT547" i="1" s="1"/>
  <c r="AL547" i="1"/>
  <c r="AK547" i="1"/>
  <c r="AD547" i="1"/>
  <c r="T547" i="1"/>
  <c r="S547" i="1"/>
  <c r="R547" i="1"/>
  <c r="Q547" i="1"/>
  <c r="U547" i="1" s="1"/>
  <c r="E547" i="1"/>
  <c r="AS546" i="1"/>
  <c r="AW546" i="1" s="1"/>
  <c r="AR546" i="1"/>
  <c r="AV546" i="1" s="1"/>
  <c r="AQ546" i="1"/>
  <c r="AU546" i="1" s="1"/>
  <c r="AP546" i="1"/>
  <c r="AT546" i="1" s="1"/>
  <c r="AL546" i="1"/>
  <c r="AK546" i="1"/>
  <c r="AD546" i="1"/>
  <c r="T546" i="1"/>
  <c r="S546" i="1"/>
  <c r="R546" i="1"/>
  <c r="Q546" i="1"/>
  <c r="E546" i="1"/>
  <c r="AS545" i="1"/>
  <c r="AW545" i="1" s="1"/>
  <c r="AR545" i="1"/>
  <c r="AV545" i="1" s="1"/>
  <c r="AQ545" i="1"/>
  <c r="AU545" i="1" s="1"/>
  <c r="AP545" i="1"/>
  <c r="AT545" i="1" s="1"/>
  <c r="AL545" i="1"/>
  <c r="AK545" i="1"/>
  <c r="AD545" i="1"/>
  <c r="T545" i="1"/>
  <c r="S545" i="1"/>
  <c r="R545" i="1"/>
  <c r="Q545" i="1"/>
  <c r="E545" i="1"/>
  <c r="AV544" i="1"/>
  <c r="AS544" i="1"/>
  <c r="AW544" i="1" s="1"/>
  <c r="AR544" i="1"/>
  <c r="AQ544" i="1"/>
  <c r="AU544" i="1" s="1"/>
  <c r="AP544" i="1"/>
  <c r="AT544" i="1" s="1"/>
  <c r="AL544" i="1"/>
  <c r="AK544" i="1"/>
  <c r="AD544" i="1"/>
  <c r="T544" i="1"/>
  <c r="S544" i="1"/>
  <c r="R544" i="1"/>
  <c r="Q544" i="1"/>
  <c r="E544" i="1"/>
  <c r="AU543" i="1"/>
  <c r="AT543" i="1"/>
  <c r="AS543" i="1"/>
  <c r="AW543" i="1" s="1"/>
  <c r="AR543" i="1"/>
  <c r="AV543" i="1" s="1"/>
  <c r="AQ543" i="1"/>
  <c r="AP543" i="1"/>
  <c r="AL543" i="1"/>
  <c r="AK543" i="1"/>
  <c r="AD543" i="1"/>
  <c r="T543" i="1"/>
  <c r="S543" i="1"/>
  <c r="R543" i="1"/>
  <c r="Q543" i="1"/>
  <c r="E543" i="1"/>
  <c r="AS542" i="1"/>
  <c r="AW542" i="1" s="1"/>
  <c r="AR542" i="1"/>
  <c r="AV542" i="1" s="1"/>
  <c r="AQ542" i="1"/>
  <c r="AU542" i="1" s="1"/>
  <c r="AP542" i="1"/>
  <c r="AT542" i="1" s="1"/>
  <c r="AL542" i="1"/>
  <c r="AK542" i="1"/>
  <c r="AD542" i="1"/>
  <c r="T542" i="1"/>
  <c r="S542" i="1"/>
  <c r="R542" i="1"/>
  <c r="Q542" i="1"/>
  <c r="E542" i="1"/>
  <c r="AS541" i="1"/>
  <c r="AW541" i="1" s="1"/>
  <c r="AR541" i="1"/>
  <c r="AV541" i="1" s="1"/>
  <c r="AQ541" i="1"/>
  <c r="AU541" i="1" s="1"/>
  <c r="AP541" i="1"/>
  <c r="AT541" i="1" s="1"/>
  <c r="AL541" i="1"/>
  <c r="AK541" i="1"/>
  <c r="AD541" i="1"/>
  <c r="T541" i="1"/>
  <c r="S541" i="1"/>
  <c r="R541" i="1"/>
  <c r="Q541" i="1"/>
  <c r="U541" i="1" s="1"/>
  <c r="E541" i="1"/>
  <c r="AS540" i="1"/>
  <c r="AW540" i="1" s="1"/>
  <c r="AR540" i="1"/>
  <c r="AV540" i="1" s="1"/>
  <c r="AQ540" i="1"/>
  <c r="AU540" i="1" s="1"/>
  <c r="AP540" i="1"/>
  <c r="AT540" i="1" s="1"/>
  <c r="AL540" i="1"/>
  <c r="AK540" i="1"/>
  <c r="AD540" i="1"/>
  <c r="T540" i="1"/>
  <c r="S540" i="1"/>
  <c r="U540" i="1" s="1"/>
  <c r="R540" i="1"/>
  <c r="Q540" i="1"/>
  <c r="E540" i="1"/>
  <c r="AW539" i="1"/>
  <c r="AV539" i="1"/>
  <c r="AS539" i="1"/>
  <c r="AR539" i="1"/>
  <c r="AQ539" i="1"/>
  <c r="AU539" i="1" s="1"/>
  <c r="AP539" i="1"/>
  <c r="AT539" i="1" s="1"/>
  <c r="AL539" i="1"/>
  <c r="AK539" i="1"/>
  <c r="AD539" i="1"/>
  <c r="T539" i="1"/>
  <c r="S539" i="1"/>
  <c r="R539" i="1"/>
  <c r="Q539" i="1"/>
  <c r="E539" i="1"/>
  <c r="AS538" i="1"/>
  <c r="AW538" i="1" s="1"/>
  <c r="AR538" i="1"/>
  <c r="AV538" i="1" s="1"/>
  <c r="AQ538" i="1"/>
  <c r="AU538" i="1" s="1"/>
  <c r="AP538" i="1"/>
  <c r="AT538" i="1" s="1"/>
  <c r="AL538" i="1"/>
  <c r="AK538" i="1"/>
  <c r="AD538" i="1"/>
  <c r="T538" i="1"/>
  <c r="S538" i="1"/>
  <c r="R538" i="1"/>
  <c r="Q538" i="1"/>
  <c r="E538" i="1"/>
  <c r="AW537" i="1"/>
  <c r="AT537" i="1"/>
  <c r="AS537" i="1"/>
  <c r="AR537" i="1"/>
  <c r="AV537" i="1" s="1"/>
  <c r="AQ537" i="1"/>
  <c r="AU537" i="1" s="1"/>
  <c r="AP537" i="1"/>
  <c r="AL537" i="1"/>
  <c r="AK537" i="1"/>
  <c r="AD537" i="1"/>
  <c r="T537" i="1"/>
  <c r="S537" i="1"/>
  <c r="R537" i="1"/>
  <c r="U537" i="1" s="1"/>
  <c r="Q537" i="1"/>
  <c r="E537" i="1"/>
  <c r="AT536" i="1"/>
  <c r="AS536" i="1"/>
  <c r="AW536" i="1" s="1"/>
  <c r="AR536" i="1"/>
  <c r="AV536" i="1" s="1"/>
  <c r="AQ536" i="1"/>
  <c r="AU536" i="1" s="1"/>
  <c r="AP536" i="1"/>
  <c r="AL536" i="1"/>
  <c r="AK536" i="1"/>
  <c r="AD536" i="1"/>
  <c r="T536" i="1"/>
  <c r="S536" i="1"/>
  <c r="R536" i="1"/>
  <c r="Q536" i="1"/>
  <c r="E536" i="1"/>
  <c r="AS535" i="1"/>
  <c r="AW535" i="1" s="1"/>
  <c r="AR535" i="1"/>
  <c r="AV535" i="1" s="1"/>
  <c r="AQ535" i="1"/>
  <c r="AU535" i="1" s="1"/>
  <c r="AP535" i="1"/>
  <c r="AT535" i="1" s="1"/>
  <c r="AL535" i="1"/>
  <c r="AK535" i="1"/>
  <c r="AD535" i="1"/>
  <c r="T535" i="1"/>
  <c r="S535" i="1"/>
  <c r="R535" i="1"/>
  <c r="Q535" i="1"/>
  <c r="E535" i="1"/>
  <c r="AS534" i="1"/>
  <c r="AW534" i="1" s="1"/>
  <c r="AR534" i="1"/>
  <c r="AV534" i="1" s="1"/>
  <c r="AQ534" i="1"/>
  <c r="AU534" i="1" s="1"/>
  <c r="AP534" i="1"/>
  <c r="AT534" i="1" s="1"/>
  <c r="AX534" i="1" s="1"/>
  <c r="AL534" i="1"/>
  <c r="AK534" i="1"/>
  <c r="AD534" i="1"/>
  <c r="T534" i="1"/>
  <c r="S534" i="1"/>
  <c r="R534" i="1"/>
  <c r="Q534" i="1"/>
  <c r="E534" i="1"/>
  <c r="AS533" i="1"/>
  <c r="AW533" i="1" s="1"/>
  <c r="AR533" i="1"/>
  <c r="AV533" i="1" s="1"/>
  <c r="AQ533" i="1"/>
  <c r="AU533" i="1" s="1"/>
  <c r="AP533" i="1"/>
  <c r="AT533" i="1" s="1"/>
  <c r="AL533" i="1"/>
  <c r="AK533" i="1"/>
  <c r="AD533" i="1"/>
  <c r="T533" i="1"/>
  <c r="S533" i="1"/>
  <c r="R533" i="1"/>
  <c r="Q533" i="1"/>
  <c r="E533" i="1"/>
  <c r="AW532" i="1"/>
  <c r="AS532" i="1"/>
  <c r="AR532" i="1"/>
  <c r="AV532" i="1" s="1"/>
  <c r="AQ532" i="1"/>
  <c r="AU532" i="1" s="1"/>
  <c r="AP532" i="1"/>
  <c r="AT532" i="1" s="1"/>
  <c r="AL532" i="1"/>
  <c r="AK532" i="1"/>
  <c r="AD532" i="1"/>
  <c r="U532" i="1"/>
  <c r="T532" i="1"/>
  <c r="S532" i="1"/>
  <c r="R532" i="1"/>
  <c r="Q532" i="1"/>
  <c r="E532" i="1"/>
  <c r="AW531" i="1"/>
  <c r="AS531" i="1"/>
  <c r="AR531" i="1"/>
  <c r="AV531" i="1" s="1"/>
  <c r="AQ531" i="1"/>
  <c r="AU531" i="1" s="1"/>
  <c r="AP531" i="1"/>
  <c r="AT531" i="1" s="1"/>
  <c r="AL531" i="1"/>
  <c r="AK531" i="1"/>
  <c r="AD531" i="1"/>
  <c r="T531" i="1"/>
  <c r="S531" i="1"/>
  <c r="R531" i="1"/>
  <c r="Q531" i="1"/>
  <c r="E531" i="1"/>
  <c r="AW530" i="1"/>
  <c r="AU530" i="1"/>
  <c r="AS530" i="1"/>
  <c r="AR530" i="1"/>
  <c r="AV530" i="1" s="1"/>
  <c r="AQ530" i="1"/>
  <c r="AP530" i="1"/>
  <c r="AT530" i="1" s="1"/>
  <c r="AL530" i="1"/>
  <c r="AK530" i="1"/>
  <c r="AD530" i="1"/>
  <c r="T530" i="1"/>
  <c r="S530" i="1"/>
  <c r="R530" i="1"/>
  <c r="Q530" i="1"/>
  <c r="E530" i="1"/>
  <c r="AW529" i="1"/>
  <c r="AV529" i="1"/>
  <c r="AS529" i="1"/>
  <c r="AR529" i="1"/>
  <c r="AQ529" i="1"/>
  <c r="AU529" i="1" s="1"/>
  <c r="AP529" i="1"/>
  <c r="AT529" i="1" s="1"/>
  <c r="AL529" i="1"/>
  <c r="AK529" i="1"/>
  <c r="AD529" i="1"/>
  <c r="T529" i="1"/>
  <c r="S529" i="1"/>
  <c r="R529" i="1"/>
  <c r="Q529" i="1"/>
  <c r="E529" i="1"/>
  <c r="AT528" i="1"/>
  <c r="AS528" i="1"/>
  <c r="AW528" i="1" s="1"/>
  <c r="AR528" i="1"/>
  <c r="AV528" i="1" s="1"/>
  <c r="AQ528" i="1"/>
  <c r="AU528" i="1" s="1"/>
  <c r="AP528" i="1"/>
  <c r="AL528" i="1"/>
  <c r="AK528" i="1"/>
  <c r="AD528" i="1"/>
  <c r="T528" i="1"/>
  <c r="S528" i="1"/>
  <c r="R528" i="1"/>
  <c r="Q528" i="1"/>
  <c r="E528" i="1"/>
  <c r="AS527" i="1"/>
  <c r="AW527" i="1" s="1"/>
  <c r="AR527" i="1"/>
  <c r="AV527" i="1" s="1"/>
  <c r="AQ527" i="1"/>
  <c r="AU527" i="1" s="1"/>
  <c r="AP527" i="1"/>
  <c r="AT527" i="1" s="1"/>
  <c r="AL527" i="1"/>
  <c r="AK527" i="1"/>
  <c r="AD527" i="1"/>
  <c r="T527" i="1"/>
  <c r="S527" i="1"/>
  <c r="R527" i="1"/>
  <c r="Q527" i="1"/>
  <c r="E527" i="1"/>
  <c r="AT526" i="1"/>
  <c r="AS526" i="1"/>
  <c r="AW526" i="1" s="1"/>
  <c r="AR526" i="1"/>
  <c r="AV526" i="1" s="1"/>
  <c r="AQ526" i="1"/>
  <c r="AU526" i="1" s="1"/>
  <c r="AP526" i="1"/>
  <c r="AL526" i="1"/>
  <c r="AK526" i="1"/>
  <c r="AD526" i="1"/>
  <c r="T526" i="1"/>
  <c r="S526" i="1"/>
  <c r="R526" i="1"/>
  <c r="Q526" i="1"/>
  <c r="E526" i="1"/>
  <c r="AS525" i="1"/>
  <c r="AW525" i="1" s="1"/>
  <c r="AR525" i="1"/>
  <c r="AV525" i="1" s="1"/>
  <c r="AQ525" i="1"/>
  <c r="AU525" i="1" s="1"/>
  <c r="AP525" i="1"/>
  <c r="AT525" i="1" s="1"/>
  <c r="AL525" i="1"/>
  <c r="AK525" i="1"/>
  <c r="AD525" i="1"/>
  <c r="T525" i="1"/>
  <c r="S525" i="1"/>
  <c r="R525" i="1"/>
  <c r="Q525" i="1"/>
  <c r="E525" i="1"/>
  <c r="AS524" i="1"/>
  <c r="AW524" i="1" s="1"/>
  <c r="AR524" i="1"/>
  <c r="AV524" i="1" s="1"/>
  <c r="AQ524" i="1"/>
  <c r="AU524" i="1" s="1"/>
  <c r="AP524" i="1"/>
  <c r="AT524" i="1" s="1"/>
  <c r="AL524" i="1"/>
  <c r="AK524" i="1"/>
  <c r="AD524" i="1"/>
  <c r="T524" i="1"/>
  <c r="S524" i="1"/>
  <c r="R524" i="1"/>
  <c r="Q524" i="1"/>
  <c r="E524" i="1"/>
  <c r="AW523" i="1"/>
  <c r="AV523" i="1"/>
  <c r="AS523" i="1"/>
  <c r="AR523" i="1"/>
  <c r="AQ523" i="1"/>
  <c r="AU523" i="1" s="1"/>
  <c r="AP523" i="1"/>
  <c r="AT523" i="1" s="1"/>
  <c r="AL523" i="1"/>
  <c r="AK523" i="1"/>
  <c r="AD523" i="1"/>
  <c r="T523" i="1"/>
  <c r="S523" i="1"/>
  <c r="R523" i="1"/>
  <c r="Q523" i="1"/>
  <c r="E523" i="1"/>
  <c r="AW522" i="1"/>
  <c r="AV522" i="1"/>
  <c r="AS522" i="1"/>
  <c r="AR522" i="1"/>
  <c r="AQ522" i="1"/>
  <c r="AU522" i="1" s="1"/>
  <c r="AP522" i="1"/>
  <c r="AT522" i="1" s="1"/>
  <c r="AL522" i="1"/>
  <c r="AK522" i="1"/>
  <c r="AD522" i="1"/>
  <c r="T522" i="1"/>
  <c r="S522" i="1"/>
  <c r="Q522" i="1"/>
  <c r="E522" i="1"/>
  <c r="AV521" i="1"/>
  <c r="AU521" i="1"/>
  <c r="AS521" i="1"/>
  <c r="AW521" i="1" s="1"/>
  <c r="AR521" i="1"/>
  <c r="AQ521" i="1"/>
  <c r="AP521" i="1"/>
  <c r="AT521" i="1" s="1"/>
  <c r="AL521" i="1"/>
  <c r="AK521" i="1"/>
  <c r="AD521" i="1"/>
  <c r="T521" i="1"/>
  <c r="S521" i="1"/>
  <c r="R521" i="1"/>
  <c r="Q521" i="1"/>
  <c r="E521" i="1"/>
  <c r="AS520" i="1"/>
  <c r="AW520" i="1" s="1"/>
  <c r="AR520" i="1"/>
  <c r="AV520" i="1" s="1"/>
  <c r="AQ520" i="1"/>
  <c r="AU520" i="1" s="1"/>
  <c r="AP520" i="1"/>
  <c r="AT520" i="1" s="1"/>
  <c r="AL520" i="1"/>
  <c r="AK520" i="1"/>
  <c r="AD520" i="1"/>
  <c r="T520" i="1"/>
  <c r="S520" i="1"/>
  <c r="R520" i="1"/>
  <c r="Q520" i="1"/>
  <c r="E520" i="1"/>
  <c r="AS519" i="1"/>
  <c r="AW519" i="1" s="1"/>
  <c r="AR519" i="1"/>
  <c r="AV519" i="1" s="1"/>
  <c r="AQ519" i="1"/>
  <c r="AU519" i="1" s="1"/>
  <c r="AP519" i="1"/>
  <c r="AT519" i="1" s="1"/>
  <c r="AL519" i="1"/>
  <c r="AK519" i="1"/>
  <c r="AD519" i="1"/>
  <c r="T519" i="1"/>
  <c r="S519" i="1"/>
  <c r="R519" i="1"/>
  <c r="Q519" i="1"/>
  <c r="E519" i="1"/>
  <c r="AS518" i="1"/>
  <c r="AW518" i="1" s="1"/>
  <c r="AR518" i="1"/>
  <c r="AV518" i="1" s="1"/>
  <c r="AQ518" i="1"/>
  <c r="AU518" i="1" s="1"/>
  <c r="AP518" i="1"/>
  <c r="AT518" i="1" s="1"/>
  <c r="AL518" i="1"/>
  <c r="AK518" i="1"/>
  <c r="AD518" i="1"/>
  <c r="T518" i="1"/>
  <c r="S518" i="1"/>
  <c r="R518" i="1"/>
  <c r="Q518" i="1"/>
  <c r="E518" i="1"/>
  <c r="AS517" i="1"/>
  <c r="AW517" i="1" s="1"/>
  <c r="AR517" i="1"/>
  <c r="AV517" i="1" s="1"/>
  <c r="AQ517" i="1"/>
  <c r="AU517" i="1" s="1"/>
  <c r="AP517" i="1"/>
  <c r="AT517" i="1" s="1"/>
  <c r="AL517" i="1"/>
  <c r="AK517" i="1"/>
  <c r="AD517" i="1"/>
  <c r="T517" i="1"/>
  <c r="S517" i="1"/>
  <c r="R517" i="1"/>
  <c r="Q517" i="1"/>
  <c r="E517" i="1"/>
  <c r="AS516" i="1"/>
  <c r="AW516" i="1" s="1"/>
  <c r="AR516" i="1"/>
  <c r="AV516" i="1" s="1"/>
  <c r="AQ516" i="1"/>
  <c r="AU516" i="1" s="1"/>
  <c r="AP516" i="1"/>
  <c r="AT516" i="1" s="1"/>
  <c r="AL516" i="1"/>
  <c r="AK516" i="1"/>
  <c r="AD516" i="1"/>
  <c r="T516" i="1"/>
  <c r="S516" i="1"/>
  <c r="R516" i="1"/>
  <c r="Q516" i="1"/>
  <c r="E516" i="1"/>
  <c r="AS515" i="1"/>
  <c r="AW515" i="1" s="1"/>
  <c r="AR515" i="1"/>
  <c r="AV515" i="1" s="1"/>
  <c r="AQ515" i="1"/>
  <c r="AU515" i="1" s="1"/>
  <c r="AP515" i="1"/>
  <c r="AT515" i="1" s="1"/>
  <c r="AL515" i="1"/>
  <c r="AK515" i="1"/>
  <c r="AD515" i="1"/>
  <c r="T515" i="1"/>
  <c r="S515" i="1"/>
  <c r="R515" i="1"/>
  <c r="Q515" i="1"/>
  <c r="E515" i="1"/>
  <c r="AT514" i="1"/>
  <c r="AS514" i="1"/>
  <c r="AW514" i="1" s="1"/>
  <c r="AR514" i="1"/>
  <c r="AV514" i="1" s="1"/>
  <c r="AQ514" i="1"/>
  <c r="AU514" i="1" s="1"/>
  <c r="AP514" i="1"/>
  <c r="AL514" i="1"/>
  <c r="AK514" i="1"/>
  <c r="AD514" i="1"/>
  <c r="T514" i="1"/>
  <c r="S514" i="1"/>
  <c r="R514" i="1"/>
  <c r="Q514" i="1"/>
  <c r="E514" i="1"/>
  <c r="AV513" i="1"/>
  <c r="AU513" i="1"/>
  <c r="AS513" i="1"/>
  <c r="AW513" i="1" s="1"/>
  <c r="AR513" i="1"/>
  <c r="AQ513" i="1"/>
  <c r="AP513" i="1"/>
  <c r="AT513" i="1" s="1"/>
  <c r="AL513" i="1"/>
  <c r="AK513" i="1"/>
  <c r="AD513" i="1"/>
  <c r="T513" i="1"/>
  <c r="S513" i="1"/>
  <c r="R513" i="1"/>
  <c r="Q513" i="1"/>
  <c r="E513" i="1"/>
  <c r="AU512" i="1"/>
  <c r="AT512" i="1"/>
  <c r="AS512" i="1"/>
  <c r="AW512" i="1" s="1"/>
  <c r="AR512" i="1"/>
  <c r="AV512" i="1" s="1"/>
  <c r="AQ512" i="1"/>
  <c r="AP512" i="1"/>
  <c r="AL512" i="1"/>
  <c r="AK512" i="1"/>
  <c r="AD512" i="1"/>
  <c r="T512" i="1"/>
  <c r="S512" i="1"/>
  <c r="R512" i="1"/>
  <c r="Q512" i="1"/>
  <c r="E512" i="1"/>
  <c r="AS511" i="1"/>
  <c r="AW511" i="1" s="1"/>
  <c r="AR511" i="1"/>
  <c r="AV511" i="1" s="1"/>
  <c r="AQ511" i="1"/>
  <c r="AU511" i="1" s="1"/>
  <c r="AP511" i="1"/>
  <c r="AT511" i="1" s="1"/>
  <c r="AL511" i="1"/>
  <c r="AK511" i="1"/>
  <c r="AD511" i="1"/>
  <c r="T511" i="1"/>
  <c r="S511" i="1"/>
  <c r="R511" i="1"/>
  <c r="Q511" i="1"/>
  <c r="E511" i="1"/>
  <c r="AS510" i="1"/>
  <c r="AW510" i="1" s="1"/>
  <c r="AR510" i="1"/>
  <c r="AV510" i="1" s="1"/>
  <c r="AQ510" i="1"/>
  <c r="AU510" i="1" s="1"/>
  <c r="AP510" i="1"/>
  <c r="AT510" i="1" s="1"/>
  <c r="AL510" i="1"/>
  <c r="AK510" i="1"/>
  <c r="AD510" i="1"/>
  <c r="T510" i="1"/>
  <c r="S510" i="1"/>
  <c r="R510" i="1"/>
  <c r="Q510" i="1"/>
  <c r="E510" i="1"/>
  <c r="AS509" i="1"/>
  <c r="AW509" i="1" s="1"/>
  <c r="AR509" i="1"/>
  <c r="AV509" i="1" s="1"/>
  <c r="AQ509" i="1"/>
  <c r="AU509" i="1" s="1"/>
  <c r="AP509" i="1"/>
  <c r="AT509" i="1" s="1"/>
  <c r="AL509" i="1"/>
  <c r="AK509" i="1"/>
  <c r="AD509" i="1"/>
  <c r="T509" i="1"/>
  <c r="S509" i="1"/>
  <c r="R509" i="1"/>
  <c r="Q509" i="1"/>
  <c r="E509" i="1"/>
  <c r="AS508" i="1"/>
  <c r="AW508" i="1" s="1"/>
  <c r="AR508" i="1"/>
  <c r="AV508" i="1" s="1"/>
  <c r="AQ508" i="1"/>
  <c r="AU508" i="1" s="1"/>
  <c r="AP508" i="1"/>
  <c r="AT508" i="1" s="1"/>
  <c r="AL508" i="1"/>
  <c r="AK508" i="1"/>
  <c r="AD508" i="1"/>
  <c r="U508" i="1"/>
  <c r="T508" i="1"/>
  <c r="S508" i="1"/>
  <c r="R508" i="1"/>
  <c r="Q508" i="1"/>
  <c r="E508" i="1"/>
  <c r="AS507" i="1"/>
  <c r="AW507" i="1" s="1"/>
  <c r="AR507" i="1"/>
  <c r="AV507" i="1" s="1"/>
  <c r="AQ507" i="1"/>
  <c r="AU507" i="1" s="1"/>
  <c r="AP507" i="1"/>
  <c r="AT507" i="1" s="1"/>
  <c r="AL507" i="1"/>
  <c r="AK507" i="1"/>
  <c r="AD507" i="1"/>
  <c r="T507" i="1"/>
  <c r="S507" i="1"/>
  <c r="R507" i="1"/>
  <c r="Q507" i="1"/>
  <c r="E507" i="1"/>
  <c r="AW506" i="1"/>
  <c r="AV506" i="1"/>
  <c r="AU506" i="1"/>
  <c r="AT506" i="1"/>
  <c r="AS506" i="1"/>
  <c r="AR506" i="1"/>
  <c r="AQ506" i="1"/>
  <c r="AP506" i="1"/>
  <c r="AL506" i="1"/>
  <c r="AK506" i="1"/>
  <c r="AD506" i="1"/>
  <c r="T506" i="1"/>
  <c r="S506" i="1"/>
  <c r="R506" i="1"/>
  <c r="Q506" i="1"/>
  <c r="U506" i="1" s="1"/>
  <c r="E506" i="1"/>
  <c r="AT505" i="1"/>
  <c r="AS505" i="1"/>
  <c r="AW505" i="1" s="1"/>
  <c r="AR505" i="1"/>
  <c r="AV505" i="1" s="1"/>
  <c r="AQ505" i="1"/>
  <c r="AU505" i="1" s="1"/>
  <c r="AP505" i="1"/>
  <c r="AL505" i="1"/>
  <c r="AK505" i="1"/>
  <c r="AD505" i="1"/>
  <c r="T505" i="1"/>
  <c r="S505" i="1"/>
  <c r="R505" i="1"/>
  <c r="Q505" i="1"/>
  <c r="E505" i="1"/>
  <c r="AS504" i="1"/>
  <c r="AW504" i="1" s="1"/>
  <c r="AR504" i="1"/>
  <c r="AV504" i="1" s="1"/>
  <c r="AQ504" i="1"/>
  <c r="AU504" i="1" s="1"/>
  <c r="AP504" i="1"/>
  <c r="AT504" i="1" s="1"/>
  <c r="AL504" i="1"/>
  <c r="AK504" i="1"/>
  <c r="AD504" i="1"/>
  <c r="T504" i="1"/>
  <c r="S504" i="1"/>
  <c r="R504" i="1"/>
  <c r="Q504" i="1"/>
  <c r="E504" i="1"/>
  <c r="AS503" i="1"/>
  <c r="AW503" i="1" s="1"/>
  <c r="AR503" i="1"/>
  <c r="AV503" i="1" s="1"/>
  <c r="AQ503" i="1"/>
  <c r="AU503" i="1" s="1"/>
  <c r="AP503" i="1"/>
  <c r="AT503" i="1" s="1"/>
  <c r="AL503" i="1"/>
  <c r="AK503" i="1"/>
  <c r="AD503" i="1"/>
  <c r="T503" i="1"/>
  <c r="S503" i="1"/>
  <c r="R503" i="1"/>
  <c r="Q503" i="1"/>
  <c r="E503" i="1"/>
  <c r="AS502" i="1"/>
  <c r="AW502" i="1" s="1"/>
  <c r="AR502" i="1"/>
  <c r="AV502" i="1" s="1"/>
  <c r="AQ502" i="1"/>
  <c r="AU502" i="1" s="1"/>
  <c r="AP502" i="1"/>
  <c r="AT502" i="1" s="1"/>
  <c r="AL502" i="1"/>
  <c r="AK502" i="1"/>
  <c r="AD502" i="1"/>
  <c r="T502" i="1"/>
  <c r="S502" i="1"/>
  <c r="R502" i="1"/>
  <c r="Q502" i="1"/>
  <c r="E502" i="1"/>
  <c r="AS501" i="1"/>
  <c r="AW501" i="1" s="1"/>
  <c r="AR501" i="1"/>
  <c r="AV501" i="1" s="1"/>
  <c r="AQ501" i="1"/>
  <c r="AU501" i="1" s="1"/>
  <c r="AP501" i="1"/>
  <c r="AT501" i="1" s="1"/>
  <c r="AL501" i="1"/>
  <c r="AK501" i="1"/>
  <c r="AD501" i="1"/>
  <c r="T501" i="1"/>
  <c r="S501" i="1"/>
  <c r="R501" i="1"/>
  <c r="Q501" i="1"/>
  <c r="E501" i="1"/>
  <c r="AW500" i="1"/>
  <c r="AS500" i="1"/>
  <c r="AR500" i="1"/>
  <c r="AV500" i="1" s="1"/>
  <c r="AQ500" i="1"/>
  <c r="AU500" i="1" s="1"/>
  <c r="AP500" i="1"/>
  <c r="AT500" i="1" s="1"/>
  <c r="AL500" i="1"/>
  <c r="AK500" i="1"/>
  <c r="AD500" i="1"/>
  <c r="T500" i="1"/>
  <c r="Y511" i="1" s="1"/>
  <c r="S500" i="1"/>
  <c r="R500" i="1"/>
  <c r="Q500" i="1"/>
  <c r="E500" i="1"/>
  <c r="AU499" i="1"/>
  <c r="AS499" i="1"/>
  <c r="AW499" i="1" s="1"/>
  <c r="AR499" i="1"/>
  <c r="AV499" i="1" s="1"/>
  <c r="AQ499" i="1"/>
  <c r="AP499" i="1"/>
  <c r="AT499" i="1" s="1"/>
  <c r="AL499" i="1"/>
  <c r="AK499" i="1"/>
  <c r="AD499" i="1"/>
  <c r="U499" i="1"/>
  <c r="T499" i="1"/>
  <c r="S499" i="1"/>
  <c r="R499" i="1"/>
  <c r="Q499" i="1"/>
  <c r="E499" i="1"/>
  <c r="AW498" i="1"/>
  <c r="AU498" i="1"/>
  <c r="AS498" i="1"/>
  <c r="AR498" i="1"/>
  <c r="AV498" i="1" s="1"/>
  <c r="AQ498" i="1"/>
  <c r="AP498" i="1"/>
  <c r="AT498" i="1" s="1"/>
  <c r="AL498" i="1"/>
  <c r="AK498" i="1"/>
  <c r="AD498" i="1"/>
  <c r="T498" i="1"/>
  <c r="S498" i="1"/>
  <c r="R498" i="1"/>
  <c r="Q498" i="1"/>
  <c r="V509" i="1" s="1"/>
  <c r="E498" i="1"/>
  <c r="AS497" i="1"/>
  <c r="AW497" i="1" s="1"/>
  <c r="AR497" i="1"/>
  <c r="AV497" i="1" s="1"/>
  <c r="AQ497" i="1"/>
  <c r="AU497" i="1" s="1"/>
  <c r="AP497" i="1"/>
  <c r="AT497" i="1" s="1"/>
  <c r="AL497" i="1"/>
  <c r="AK497" i="1"/>
  <c r="AD497" i="1"/>
  <c r="T497" i="1"/>
  <c r="S497" i="1"/>
  <c r="R497" i="1"/>
  <c r="Q497" i="1"/>
  <c r="E497" i="1"/>
  <c r="AT496" i="1"/>
  <c r="AS496" i="1"/>
  <c r="AW496" i="1" s="1"/>
  <c r="AR496" i="1"/>
  <c r="AV496" i="1" s="1"/>
  <c r="AQ496" i="1"/>
  <c r="AU496" i="1" s="1"/>
  <c r="AP496" i="1"/>
  <c r="AL496" i="1"/>
  <c r="AK496" i="1"/>
  <c r="AD496" i="1"/>
  <c r="T496" i="1"/>
  <c r="S496" i="1"/>
  <c r="R496" i="1"/>
  <c r="Q496" i="1"/>
  <c r="E496" i="1"/>
  <c r="AS495" i="1"/>
  <c r="AW495" i="1" s="1"/>
  <c r="AR495" i="1"/>
  <c r="AV495" i="1" s="1"/>
  <c r="AQ495" i="1"/>
  <c r="AU495" i="1" s="1"/>
  <c r="AP495" i="1"/>
  <c r="AT495" i="1" s="1"/>
  <c r="AL495" i="1"/>
  <c r="AK495" i="1"/>
  <c r="AD495" i="1"/>
  <c r="T495" i="1"/>
  <c r="U495" i="1" s="1"/>
  <c r="S495" i="1"/>
  <c r="R495" i="1"/>
  <c r="Q495" i="1"/>
  <c r="E495" i="1"/>
  <c r="AS494" i="1"/>
  <c r="AW494" i="1" s="1"/>
  <c r="AR494" i="1"/>
  <c r="AV494" i="1" s="1"/>
  <c r="AQ494" i="1"/>
  <c r="AU494" i="1" s="1"/>
  <c r="AP494" i="1"/>
  <c r="AT494" i="1" s="1"/>
  <c r="AL494" i="1"/>
  <c r="AK494" i="1"/>
  <c r="AD494" i="1"/>
  <c r="T494" i="1"/>
  <c r="S494" i="1"/>
  <c r="R494" i="1"/>
  <c r="Q494" i="1"/>
  <c r="E494" i="1"/>
  <c r="AS493" i="1"/>
  <c r="AW493" i="1" s="1"/>
  <c r="AR493" i="1"/>
  <c r="AV493" i="1" s="1"/>
  <c r="AQ493" i="1"/>
  <c r="AU493" i="1" s="1"/>
  <c r="AP493" i="1"/>
  <c r="AT493" i="1" s="1"/>
  <c r="AL493" i="1"/>
  <c r="AK493" i="1"/>
  <c r="AD493" i="1"/>
  <c r="T493" i="1"/>
  <c r="S493" i="1"/>
  <c r="R493" i="1"/>
  <c r="Q493" i="1"/>
  <c r="E493" i="1"/>
  <c r="AS492" i="1"/>
  <c r="AW492" i="1" s="1"/>
  <c r="AR492" i="1"/>
  <c r="AV492" i="1" s="1"/>
  <c r="AQ492" i="1"/>
  <c r="AU492" i="1" s="1"/>
  <c r="AP492" i="1"/>
  <c r="AT492" i="1" s="1"/>
  <c r="AL492" i="1"/>
  <c r="AK492" i="1"/>
  <c r="AD492" i="1"/>
  <c r="T492" i="1"/>
  <c r="S492" i="1"/>
  <c r="R492" i="1"/>
  <c r="Q492" i="1"/>
  <c r="E492" i="1"/>
  <c r="AV491" i="1"/>
  <c r="AU491" i="1"/>
  <c r="AT491" i="1"/>
  <c r="AS491" i="1"/>
  <c r="AW491" i="1" s="1"/>
  <c r="AR491" i="1"/>
  <c r="AQ491" i="1"/>
  <c r="AP491" i="1"/>
  <c r="AL491" i="1"/>
  <c r="AK491" i="1"/>
  <c r="AD491" i="1"/>
  <c r="T491" i="1"/>
  <c r="S491" i="1"/>
  <c r="R491" i="1"/>
  <c r="Q491" i="1"/>
  <c r="E491" i="1"/>
  <c r="AU490" i="1"/>
  <c r="AS490" i="1"/>
  <c r="AW490" i="1" s="1"/>
  <c r="AR490" i="1"/>
  <c r="AV490" i="1" s="1"/>
  <c r="AQ490" i="1"/>
  <c r="AP490" i="1"/>
  <c r="AT490" i="1" s="1"/>
  <c r="AL490" i="1"/>
  <c r="AK490" i="1"/>
  <c r="AD490" i="1"/>
  <c r="T490" i="1"/>
  <c r="S490" i="1"/>
  <c r="R490" i="1"/>
  <c r="Q490" i="1"/>
  <c r="E490" i="1"/>
  <c r="AT489" i="1"/>
  <c r="AS489" i="1"/>
  <c r="AW489" i="1" s="1"/>
  <c r="AR489" i="1"/>
  <c r="AV489" i="1" s="1"/>
  <c r="AQ489" i="1"/>
  <c r="AU489" i="1" s="1"/>
  <c r="AP489" i="1"/>
  <c r="AL489" i="1"/>
  <c r="AK489" i="1"/>
  <c r="AD489" i="1"/>
  <c r="T489" i="1"/>
  <c r="S489" i="1"/>
  <c r="R489" i="1"/>
  <c r="Q489" i="1"/>
  <c r="E489" i="1"/>
  <c r="AS488" i="1"/>
  <c r="AW488" i="1" s="1"/>
  <c r="AR488" i="1"/>
  <c r="AV488" i="1" s="1"/>
  <c r="AQ488" i="1"/>
  <c r="AU488" i="1" s="1"/>
  <c r="AP488" i="1"/>
  <c r="AT488" i="1" s="1"/>
  <c r="AL488" i="1"/>
  <c r="AK488" i="1"/>
  <c r="AD488" i="1"/>
  <c r="T488" i="1"/>
  <c r="S488" i="1"/>
  <c r="R488" i="1"/>
  <c r="Q488" i="1"/>
  <c r="E488" i="1"/>
  <c r="AS487" i="1"/>
  <c r="AW487" i="1" s="1"/>
  <c r="AR487" i="1"/>
  <c r="AV487" i="1" s="1"/>
  <c r="AQ487" i="1"/>
  <c r="AU487" i="1" s="1"/>
  <c r="AP487" i="1"/>
  <c r="AT487" i="1" s="1"/>
  <c r="AL487" i="1"/>
  <c r="AK487" i="1"/>
  <c r="AD487" i="1"/>
  <c r="U487" i="1"/>
  <c r="T487" i="1"/>
  <c r="S487" i="1"/>
  <c r="R487" i="1"/>
  <c r="Q487" i="1"/>
  <c r="E487" i="1"/>
  <c r="AS486" i="1"/>
  <c r="AW486" i="1" s="1"/>
  <c r="AR486" i="1"/>
  <c r="AV486" i="1" s="1"/>
  <c r="AQ486" i="1"/>
  <c r="AU486" i="1" s="1"/>
  <c r="AP486" i="1"/>
  <c r="AT486" i="1" s="1"/>
  <c r="AL486" i="1"/>
  <c r="AK486" i="1"/>
  <c r="AD486" i="1"/>
  <c r="T486" i="1"/>
  <c r="S486" i="1"/>
  <c r="R486" i="1"/>
  <c r="Q486" i="1"/>
  <c r="E486" i="1"/>
  <c r="AW485" i="1"/>
  <c r="AV485" i="1"/>
  <c r="AU485" i="1"/>
  <c r="AS485" i="1"/>
  <c r="AR485" i="1"/>
  <c r="AQ485" i="1"/>
  <c r="AP485" i="1"/>
  <c r="AT485" i="1" s="1"/>
  <c r="AL485" i="1"/>
  <c r="AK485" i="1"/>
  <c r="AD485" i="1"/>
  <c r="T485" i="1"/>
  <c r="S485" i="1"/>
  <c r="R485" i="1"/>
  <c r="Q485" i="1"/>
  <c r="E485" i="1"/>
  <c r="AV484" i="1"/>
  <c r="AS484" i="1"/>
  <c r="AW484" i="1" s="1"/>
  <c r="AR484" i="1"/>
  <c r="AQ484" i="1"/>
  <c r="AU484" i="1" s="1"/>
  <c r="AP484" i="1"/>
  <c r="AT484" i="1" s="1"/>
  <c r="AL484" i="1"/>
  <c r="AK484" i="1"/>
  <c r="AD484" i="1"/>
  <c r="T484" i="1"/>
  <c r="S484" i="1"/>
  <c r="R484" i="1"/>
  <c r="Q484" i="1"/>
  <c r="E484" i="1"/>
  <c r="AV483" i="1"/>
  <c r="AS483" i="1"/>
  <c r="AW483" i="1" s="1"/>
  <c r="AR483" i="1"/>
  <c r="AQ483" i="1"/>
  <c r="AU483" i="1" s="1"/>
  <c r="AP483" i="1"/>
  <c r="AT483" i="1" s="1"/>
  <c r="AL483" i="1"/>
  <c r="AK483" i="1"/>
  <c r="AD483" i="1"/>
  <c r="T483" i="1"/>
  <c r="S483" i="1"/>
  <c r="R483" i="1"/>
  <c r="W494" i="1" s="1"/>
  <c r="Q483" i="1"/>
  <c r="E483" i="1"/>
  <c r="AS482" i="1"/>
  <c r="AW482" i="1" s="1"/>
  <c r="AR482" i="1"/>
  <c r="AV482" i="1" s="1"/>
  <c r="AQ482" i="1"/>
  <c r="AU482" i="1" s="1"/>
  <c r="AP482" i="1"/>
  <c r="AT482" i="1" s="1"/>
  <c r="AL482" i="1"/>
  <c r="AK482" i="1"/>
  <c r="AD482" i="1"/>
  <c r="T482" i="1"/>
  <c r="S482" i="1"/>
  <c r="R482" i="1"/>
  <c r="Q482" i="1"/>
  <c r="U482" i="1" s="1"/>
  <c r="E482" i="1"/>
  <c r="AS481" i="1"/>
  <c r="AW481" i="1" s="1"/>
  <c r="AR481" i="1"/>
  <c r="AV481" i="1" s="1"/>
  <c r="AQ481" i="1"/>
  <c r="AU481" i="1" s="1"/>
  <c r="AP481" i="1"/>
  <c r="AT481" i="1" s="1"/>
  <c r="AL481" i="1"/>
  <c r="AK481" i="1"/>
  <c r="AD481" i="1"/>
  <c r="T481" i="1"/>
  <c r="S481" i="1"/>
  <c r="R481" i="1"/>
  <c r="Q481" i="1"/>
  <c r="E481" i="1"/>
  <c r="AS480" i="1"/>
  <c r="AW480" i="1" s="1"/>
  <c r="AR480" i="1"/>
  <c r="AV480" i="1" s="1"/>
  <c r="AQ480" i="1"/>
  <c r="AU480" i="1" s="1"/>
  <c r="AP480" i="1"/>
  <c r="AT480" i="1" s="1"/>
  <c r="AL480" i="1"/>
  <c r="AK480" i="1"/>
  <c r="AD480" i="1"/>
  <c r="T480" i="1"/>
  <c r="S480" i="1"/>
  <c r="R480" i="1"/>
  <c r="Q480" i="1"/>
  <c r="E480" i="1"/>
  <c r="AS479" i="1"/>
  <c r="AW479" i="1" s="1"/>
  <c r="AR479" i="1"/>
  <c r="AV479" i="1" s="1"/>
  <c r="AQ479" i="1"/>
  <c r="AU479" i="1" s="1"/>
  <c r="AP479" i="1"/>
  <c r="AT479" i="1" s="1"/>
  <c r="AL479" i="1"/>
  <c r="AK479" i="1"/>
  <c r="AD479" i="1"/>
  <c r="T479" i="1"/>
  <c r="S479" i="1"/>
  <c r="R479" i="1"/>
  <c r="U479" i="1" s="1"/>
  <c r="Q479" i="1"/>
  <c r="E479" i="1"/>
  <c r="AS478" i="1"/>
  <c r="AW478" i="1" s="1"/>
  <c r="AR478" i="1"/>
  <c r="AV478" i="1" s="1"/>
  <c r="AQ478" i="1"/>
  <c r="AU478" i="1" s="1"/>
  <c r="AP478" i="1"/>
  <c r="AT478" i="1" s="1"/>
  <c r="AL478" i="1"/>
  <c r="AK478" i="1"/>
  <c r="AD478" i="1"/>
  <c r="T478" i="1"/>
  <c r="S478" i="1"/>
  <c r="R478" i="1"/>
  <c r="Q478" i="1"/>
  <c r="E478" i="1"/>
  <c r="AV477" i="1"/>
  <c r="AS477" i="1"/>
  <c r="AW477" i="1" s="1"/>
  <c r="AR477" i="1"/>
  <c r="AQ477" i="1"/>
  <c r="AU477" i="1" s="1"/>
  <c r="AP477" i="1"/>
  <c r="AT477" i="1" s="1"/>
  <c r="AL477" i="1"/>
  <c r="AK477" i="1"/>
  <c r="AD477" i="1"/>
  <c r="T477" i="1"/>
  <c r="S477" i="1"/>
  <c r="R477" i="1"/>
  <c r="Q477" i="1"/>
  <c r="E477" i="1"/>
  <c r="AW476" i="1"/>
  <c r="AU476" i="1"/>
  <c r="AS476" i="1"/>
  <c r="AR476" i="1"/>
  <c r="AV476" i="1" s="1"/>
  <c r="AQ476" i="1"/>
  <c r="AP476" i="1"/>
  <c r="AT476" i="1" s="1"/>
  <c r="AL476" i="1"/>
  <c r="AK476" i="1"/>
  <c r="AD476" i="1"/>
  <c r="T476" i="1"/>
  <c r="S476" i="1"/>
  <c r="R476" i="1"/>
  <c r="Q476" i="1"/>
  <c r="E476" i="1"/>
  <c r="AS475" i="1"/>
  <c r="AW475" i="1" s="1"/>
  <c r="AR475" i="1"/>
  <c r="AV475" i="1" s="1"/>
  <c r="AQ475" i="1"/>
  <c r="AU475" i="1" s="1"/>
  <c r="AP475" i="1"/>
  <c r="AT475" i="1" s="1"/>
  <c r="AL475" i="1"/>
  <c r="AK475" i="1"/>
  <c r="AD475" i="1"/>
  <c r="T475" i="1"/>
  <c r="S475" i="1"/>
  <c r="R475" i="1"/>
  <c r="Q475" i="1"/>
  <c r="E475" i="1"/>
  <c r="AU474" i="1"/>
  <c r="AT474" i="1"/>
  <c r="AS474" i="1"/>
  <c r="AW474" i="1" s="1"/>
  <c r="AR474" i="1"/>
  <c r="AV474" i="1" s="1"/>
  <c r="AQ474" i="1"/>
  <c r="AP474" i="1"/>
  <c r="AL474" i="1"/>
  <c r="AK474" i="1"/>
  <c r="AD474" i="1"/>
  <c r="T474" i="1"/>
  <c r="Y485" i="1" s="1"/>
  <c r="S474" i="1"/>
  <c r="R474" i="1"/>
  <c r="Q474" i="1"/>
  <c r="E474" i="1"/>
  <c r="AT473" i="1"/>
  <c r="AS473" i="1"/>
  <c r="AW473" i="1" s="1"/>
  <c r="AR473" i="1"/>
  <c r="AV473" i="1" s="1"/>
  <c r="AQ473" i="1"/>
  <c r="AU473" i="1" s="1"/>
  <c r="AP473" i="1"/>
  <c r="AL473" i="1"/>
  <c r="AK473" i="1"/>
  <c r="AD473" i="1"/>
  <c r="T473" i="1"/>
  <c r="S473" i="1"/>
  <c r="R473" i="1"/>
  <c r="Q473" i="1"/>
  <c r="E473" i="1"/>
  <c r="AS472" i="1"/>
  <c r="AW472" i="1" s="1"/>
  <c r="AR472" i="1"/>
  <c r="AV472" i="1" s="1"/>
  <c r="AQ472" i="1"/>
  <c r="AU472" i="1" s="1"/>
  <c r="AP472" i="1"/>
  <c r="AT472" i="1" s="1"/>
  <c r="AL472" i="1"/>
  <c r="AK472" i="1"/>
  <c r="AD472" i="1"/>
  <c r="T472" i="1"/>
  <c r="S472" i="1"/>
  <c r="R472" i="1"/>
  <c r="Q472" i="1"/>
  <c r="E472" i="1"/>
  <c r="AW471" i="1"/>
  <c r="AS471" i="1"/>
  <c r="AR471" i="1"/>
  <c r="AV471" i="1" s="1"/>
  <c r="AQ471" i="1"/>
  <c r="AU471" i="1" s="1"/>
  <c r="AP471" i="1"/>
  <c r="AT471" i="1" s="1"/>
  <c r="AL471" i="1"/>
  <c r="AK471" i="1"/>
  <c r="AD471" i="1"/>
  <c r="T471" i="1"/>
  <c r="S471" i="1"/>
  <c r="R471" i="1"/>
  <c r="W480" i="1" s="1"/>
  <c r="Q471" i="1"/>
  <c r="E471" i="1"/>
  <c r="AS470" i="1"/>
  <c r="AW470" i="1" s="1"/>
  <c r="AR470" i="1"/>
  <c r="AV470" i="1" s="1"/>
  <c r="AQ470" i="1"/>
  <c r="AU470" i="1" s="1"/>
  <c r="AP470" i="1"/>
  <c r="AT470" i="1" s="1"/>
  <c r="AL470" i="1"/>
  <c r="AK470" i="1"/>
  <c r="AD470" i="1"/>
  <c r="T470" i="1"/>
  <c r="S470" i="1"/>
  <c r="R470" i="1"/>
  <c r="Q470" i="1"/>
  <c r="E470" i="1"/>
  <c r="AS469" i="1"/>
  <c r="AW469" i="1" s="1"/>
  <c r="AR469" i="1"/>
  <c r="AV469" i="1" s="1"/>
  <c r="AQ469" i="1"/>
  <c r="AU469" i="1" s="1"/>
  <c r="AP469" i="1"/>
  <c r="AT469" i="1" s="1"/>
  <c r="AL469" i="1"/>
  <c r="AK469" i="1"/>
  <c r="AD469" i="1"/>
  <c r="T469" i="1"/>
  <c r="S469" i="1"/>
  <c r="R469" i="1"/>
  <c r="Q469" i="1"/>
  <c r="E469" i="1"/>
  <c r="AW468" i="1"/>
  <c r="AV468" i="1"/>
  <c r="AS468" i="1"/>
  <c r="AR468" i="1"/>
  <c r="AQ468" i="1"/>
  <c r="AU468" i="1" s="1"/>
  <c r="AP468" i="1"/>
  <c r="AT468" i="1" s="1"/>
  <c r="AL468" i="1"/>
  <c r="AK468" i="1"/>
  <c r="AD468" i="1"/>
  <c r="T468" i="1"/>
  <c r="S468" i="1"/>
  <c r="R468" i="1"/>
  <c r="Q468" i="1"/>
  <c r="E468" i="1"/>
  <c r="AU467" i="1"/>
  <c r="AT467" i="1"/>
  <c r="AS467" i="1"/>
  <c r="AW467" i="1" s="1"/>
  <c r="AR467" i="1"/>
  <c r="AV467" i="1" s="1"/>
  <c r="AQ467" i="1"/>
  <c r="AP467" i="1"/>
  <c r="AL467" i="1"/>
  <c r="AK467" i="1"/>
  <c r="AD467" i="1"/>
  <c r="T467" i="1"/>
  <c r="S467" i="1"/>
  <c r="R467" i="1"/>
  <c r="Q467" i="1"/>
  <c r="E467" i="1"/>
  <c r="AT466" i="1"/>
  <c r="AS466" i="1"/>
  <c r="AW466" i="1" s="1"/>
  <c r="AR466" i="1"/>
  <c r="AV466" i="1" s="1"/>
  <c r="AQ466" i="1"/>
  <c r="AU466" i="1" s="1"/>
  <c r="AP466" i="1"/>
  <c r="AL466" i="1"/>
  <c r="AK466" i="1"/>
  <c r="AD466" i="1"/>
  <c r="T466" i="1"/>
  <c r="S466" i="1"/>
  <c r="R466" i="1"/>
  <c r="Q466" i="1"/>
  <c r="E466" i="1"/>
  <c r="AS465" i="1"/>
  <c r="AW465" i="1" s="1"/>
  <c r="AR465" i="1"/>
  <c r="AV465" i="1" s="1"/>
  <c r="AQ465" i="1"/>
  <c r="AU465" i="1" s="1"/>
  <c r="AP465" i="1"/>
  <c r="AT465" i="1" s="1"/>
  <c r="AL465" i="1"/>
  <c r="AK465" i="1"/>
  <c r="AD465" i="1"/>
  <c r="T465" i="1"/>
  <c r="S465" i="1"/>
  <c r="R465" i="1"/>
  <c r="Q465" i="1"/>
  <c r="U465" i="1" s="1"/>
  <c r="E465" i="1"/>
  <c r="AS464" i="1"/>
  <c r="AW464" i="1" s="1"/>
  <c r="AR464" i="1"/>
  <c r="AV464" i="1" s="1"/>
  <c r="AQ464" i="1"/>
  <c r="AU464" i="1" s="1"/>
  <c r="AP464" i="1"/>
  <c r="AT464" i="1" s="1"/>
  <c r="AL464" i="1"/>
  <c r="AK464" i="1"/>
  <c r="AD464" i="1"/>
  <c r="T464" i="1"/>
  <c r="S464" i="1"/>
  <c r="R464" i="1"/>
  <c r="Q464" i="1"/>
  <c r="E464" i="1"/>
  <c r="AS463" i="1"/>
  <c r="AW463" i="1" s="1"/>
  <c r="AR463" i="1"/>
  <c r="AV463" i="1" s="1"/>
  <c r="AQ463" i="1"/>
  <c r="AU463" i="1" s="1"/>
  <c r="AP463" i="1"/>
  <c r="AT463" i="1" s="1"/>
  <c r="AL463" i="1"/>
  <c r="AK463" i="1"/>
  <c r="AD463" i="1"/>
  <c r="T463" i="1"/>
  <c r="S463" i="1"/>
  <c r="R463" i="1"/>
  <c r="Q463" i="1"/>
  <c r="E463" i="1"/>
  <c r="AS462" i="1"/>
  <c r="AW462" i="1" s="1"/>
  <c r="AR462" i="1"/>
  <c r="AV462" i="1" s="1"/>
  <c r="AQ462" i="1"/>
  <c r="AU462" i="1" s="1"/>
  <c r="AP462" i="1"/>
  <c r="AT462" i="1" s="1"/>
  <c r="AL462" i="1"/>
  <c r="AK462" i="1"/>
  <c r="AD462" i="1"/>
  <c r="T462" i="1"/>
  <c r="S462" i="1"/>
  <c r="R462" i="1"/>
  <c r="Q462" i="1"/>
  <c r="E462" i="1"/>
  <c r="AS461" i="1"/>
  <c r="AW461" i="1" s="1"/>
  <c r="AR461" i="1"/>
  <c r="AV461" i="1" s="1"/>
  <c r="AQ461" i="1"/>
  <c r="AU461" i="1" s="1"/>
  <c r="AP461" i="1"/>
  <c r="AT461" i="1" s="1"/>
  <c r="AL461" i="1"/>
  <c r="AK461" i="1"/>
  <c r="AD461" i="1"/>
  <c r="T461" i="1"/>
  <c r="S461" i="1"/>
  <c r="R461" i="1"/>
  <c r="Q461" i="1"/>
  <c r="E461" i="1"/>
  <c r="AW460" i="1"/>
  <c r="AV460" i="1"/>
  <c r="AS460" i="1"/>
  <c r="AR460" i="1"/>
  <c r="AQ460" i="1"/>
  <c r="AU460" i="1" s="1"/>
  <c r="AP460" i="1"/>
  <c r="AT460" i="1" s="1"/>
  <c r="AL460" i="1"/>
  <c r="AK460" i="1"/>
  <c r="AD460" i="1"/>
  <c r="T460" i="1"/>
  <c r="S460" i="1"/>
  <c r="R460" i="1"/>
  <c r="Q460" i="1"/>
  <c r="E460" i="1"/>
  <c r="AV459" i="1"/>
  <c r="AS459" i="1"/>
  <c r="AW459" i="1" s="1"/>
  <c r="AR459" i="1"/>
  <c r="AQ459" i="1"/>
  <c r="AU459" i="1" s="1"/>
  <c r="AP459" i="1"/>
  <c r="AT459" i="1" s="1"/>
  <c r="AL459" i="1"/>
  <c r="AK459" i="1"/>
  <c r="AD459" i="1"/>
  <c r="T459" i="1"/>
  <c r="S459" i="1"/>
  <c r="R459" i="1"/>
  <c r="Q459" i="1"/>
  <c r="E459" i="1"/>
  <c r="AS458" i="1"/>
  <c r="AW458" i="1" s="1"/>
  <c r="AR458" i="1"/>
  <c r="AV458" i="1" s="1"/>
  <c r="AQ458" i="1"/>
  <c r="AU458" i="1" s="1"/>
  <c r="AP458" i="1"/>
  <c r="AT458" i="1" s="1"/>
  <c r="AL458" i="1"/>
  <c r="AK458" i="1"/>
  <c r="AD458" i="1"/>
  <c r="T458" i="1"/>
  <c r="S458" i="1"/>
  <c r="R458" i="1"/>
  <c r="Q458" i="1"/>
  <c r="E458" i="1"/>
  <c r="AS457" i="1"/>
  <c r="AW457" i="1" s="1"/>
  <c r="AR457" i="1"/>
  <c r="AV457" i="1" s="1"/>
  <c r="AQ457" i="1"/>
  <c r="AU457" i="1" s="1"/>
  <c r="AP457" i="1"/>
  <c r="AT457" i="1" s="1"/>
  <c r="AL457" i="1"/>
  <c r="AK457" i="1"/>
  <c r="AD457" i="1"/>
  <c r="T457" i="1"/>
  <c r="S457" i="1"/>
  <c r="R457" i="1"/>
  <c r="Q457" i="1"/>
  <c r="E457" i="1"/>
  <c r="AS456" i="1"/>
  <c r="AW456" i="1" s="1"/>
  <c r="AR456" i="1"/>
  <c r="AV456" i="1" s="1"/>
  <c r="AQ456" i="1"/>
  <c r="AU456" i="1" s="1"/>
  <c r="AP456" i="1"/>
  <c r="AT456" i="1" s="1"/>
  <c r="AL456" i="1"/>
  <c r="AK456" i="1"/>
  <c r="AD456" i="1"/>
  <c r="T456" i="1"/>
  <c r="S456" i="1"/>
  <c r="R456" i="1"/>
  <c r="W467" i="1" s="1"/>
  <c r="Q456" i="1"/>
  <c r="E456" i="1"/>
  <c r="AS455" i="1"/>
  <c r="AW455" i="1" s="1"/>
  <c r="AR455" i="1"/>
  <c r="AV455" i="1" s="1"/>
  <c r="AQ455" i="1"/>
  <c r="AU455" i="1" s="1"/>
  <c r="AP455" i="1"/>
  <c r="AT455" i="1" s="1"/>
  <c r="AL455" i="1"/>
  <c r="AK455" i="1"/>
  <c r="AD455" i="1"/>
  <c r="T455" i="1"/>
  <c r="S455" i="1"/>
  <c r="U455" i="1" s="1"/>
  <c r="R455" i="1"/>
  <c r="Q455" i="1"/>
  <c r="E455" i="1"/>
  <c r="AW454" i="1"/>
  <c r="AS454" i="1"/>
  <c r="AR454" i="1"/>
  <c r="AV454" i="1" s="1"/>
  <c r="AQ454" i="1"/>
  <c r="AU454" i="1" s="1"/>
  <c r="AP454" i="1"/>
  <c r="AT454" i="1" s="1"/>
  <c r="AL454" i="1"/>
  <c r="AK454" i="1"/>
  <c r="AD454" i="1"/>
  <c r="T454" i="1"/>
  <c r="S454" i="1"/>
  <c r="R454" i="1"/>
  <c r="Q454" i="1"/>
  <c r="E454" i="1"/>
  <c r="AS453" i="1"/>
  <c r="AW453" i="1" s="1"/>
  <c r="AR453" i="1"/>
  <c r="AV453" i="1" s="1"/>
  <c r="AQ453" i="1"/>
  <c r="AU453" i="1" s="1"/>
  <c r="AP453" i="1"/>
  <c r="AT453" i="1" s="1"/>
  <c r="AL453" i="1"/>
  <c r="AK453" i="1"/>
  <c r="AD453" i="1"/>
  <c r="T453" i="1"/>
  <c r="S453" i="1"/>
  <c r="R453" i="1"/>
  <c r="Q453" i="1"/>
  <c r="E453" i="1"/>
  <c r="AU452" i="1"/>
  <c r="AS452" i="1"/>
  <c r="AW452" i="1" s="1"/>
  <c r="AR452" i="1"/>
  <c r="AV452" i="1" s="1"/>
  <c r="AQ452" i="1"/>
  <c r="AP452" i="1"/>
  <c r="AT452" i="1" s="1"/>
  <c r="AL452" i="1"/>
  <c r="AK452" i="1"/>
  <c r="AD452" i="1"/>
  <c r="T452" i="1"/>
  <c r="S452" i="1"/>
  <c r="R452" i="1"/>
  <c r="Q452" i="1"/>
  <c r="E452" i="1"/>
  <c r="AS451" i="1"/>
  <c r="AW451" i="1" s="1"/>
  <c r="AR451" i="1"/>
  <c r="AV451" i="1" s="1"/>
  <c r="AQ451" i="1"/>
  <c r="AU451" i="1" s="1"/>
  <c r="AP451" i="1"/>
  <c r="AT451" i="1" s="1"/>
  <c r="AL451" i="1"/>
  <c r="AK451" i="1"/>
  <c r="AD451" i="1"/>
  <c r="T451" i="1"/>
  <c r="S451" i="1"/>
  <c r="R451" i="1"/>
  <c r="Q451" i="1"/>
  <c r="E451" i="1"/>
  <c r="AU450" i="1"/>
  <c r="AT450" i="1"/>
  <c r="AS450" i="1"/>
  <c r="AW450" i="1" s="1"/>
  <c r="AR450" i="1"/>
  <c r="AV450" i="1" s="1"/>
  <c r="AQ450" i="1"/>
  <c r="AP450" i="1"/>
  <c r="AL450" i="1"/>
  <c r="AK450" i="1"/>
  <c r="AD450" i="1"/>
  <c r="T450" i="1"/>
  <c r="S450" i="1"/>
  <c r="R450" i="1"/>
  <c r="Q450" i="1"/>
  <c r="E450" i="1"/>
  <c r="AS449" i="1"/>
  <c r="AW449" i="1" s="1"/>
  <c r="AR449" i="1"/>
  <c r="AV449" i="1" s="1"/>
  <c r="AQ449" i="1"/>
  <c r="AU449" i="1" s="1"/>
  <c r="AP449" i="1"/>
  <c r="AT449" i="1" s="1"/>
  <c r="AL449" i="1"/>
  <c r="AK449" i="1"/>
  <c r="AD449" i="1"/>
  <c r="T449" i="1"/>
  <c r="S449" i="1"/>
  <c r="R449" i="1"/>
  <c r="Q449" i="1"/>
  <c r="E449" i="1"/>
  <c r="AS448" i="1"/>
  <c r="AW448" i="1" s="1"/>
  <c r="AR448" i="1"/>
  <c r="AV448" i="1" s="1"/>
  <c r="AQ448" i="1"/>
  <c r="AU448" i="1" s="1"/>
  <c r="AP448" i="1"/>
  <c r="AT448" i="1" s="1"/>
  <c r="AL448" i="1"/>
  <c r="AK448" i="1"/>
  <c r="AD448" i="1"/>
  <c r="T448" i="1"/>
  <c r="S448" i="1"/>
  <c r="R448" i="1"/>
  <c r="Q448" i="1"/>
  <c r="E448" i="1"/>
  <c r="AS447" i="1"/>
  <c r="AW447" i="1" s="1"/>
  <c r="AR447" i="1"/>
  <c r="AV447" i="1" s="1"/>
  <c r="AQ447" i="1"/>
  <c r="AU447" i="1" s="1"/>
  <c r="AP447" i="1"/>
  <c r="AT447" i="1" s="1"/>
  <c r="AL447" i="1"/>
  <c r="AK447" i="1"/>
  <c r="AD447" i="1"/>
  <c r="T447" i="1"/>
  <c r="S447" i="1"/>
  <c r="R447" i="1"/>
  <c r="Q447" i="1"/>
  <c r="E447" i="1"/>
  <c r="AS446" i="1"/>
  <c r="AW446" i="1" s="1"/>
  <c r="AR446" i="1"/>
  <c r="AV446" i="1" s="1"/>
  <c r="AQ446" i="1"/>
  <c r="AU446" i="1" s="1"/>
  <c r="AP446" i="1"/>
  <c r="AT446" i="1" s="1"/>
  <c r="AL446" i="1"/>
  <c r="AK446" i="1"/>
  <c r="AD446" i="1"/>
  <c r="T446" i="1"/>
  <c r="S446" i="1"/>
  <c r="R446" i="1"/>
  <c r="Q446" i="1"/>
  <c r="E446" i="1"/>
  <c r="AS445" i="1"/>
  <c r="AW445" i="1" s="1"/>
  <c r="AR445" i="1"/>
  <c r="AV445" i="1" s="1"/>
  <c r="AQ445" i="1"/>
  <c r="AU445" i="1" s="1"/>
  <c r="AP445" i="1"/>
  <c r="AT445" i="1" s="1"/>
  <c r="AL445" i="1"/>
  <c r="AK445" i="1"/>
  <c r="AD445" i="1"/>
  <c r="T445" i="1"/>
  <c r="S445" i="1"/>
  <c r="R445" i="1"/>
  <c r="Q445" i="1"/>
  <c r="E445" i="1"/>
  <c r="AW444" i="1"/>
  <c r="AT444" i="1"/>
  <c r="AS444" i="1"/>
  <c r="AR444" i="1"/>
  <c r="AV444" i="1" s="1"/>
  <c r="AQ444" i="1"/>
  <c r="AU444" i="1" s="1"/>
  <c r="AP444" i="1"/>
  <c r="AL444" i="1"/>
  <c r="AK444" i="1"/>
  <c r="AD444" i="1"/>
  <c r="T444" i="1"/>
  <c r="S444" i="1"/>
  <c r="R444" i="1"/>
  <c r="Q444" i="1"/>
  <c r="E444" i="1"/>
  <c r="AS443" i="1"/>
  <c r="AW443" i="1" s="1"/>
  <c r="AR443" i="1"/>
  <c r="AV443" i="1" s="1"/>
  <c r="AQ443" i="1"/>
  <c r="AU443" i="1" s="1"/>
  <c r="AP443" i="1"/>
  <c r="AT443" i="1" s="1"/>
  <c r="AL443" i="1"/>
  <c r="AK443" i="1"/>
  <c r="AD443" i="1"/>
  <c r="T443" i="1"/>
  <c r="S443" i="1"/>
  <c r="R443" i="1"/>
  <c r="Q443" i="1"/>
  <c r="E443" i="1"/>
  <c r="AU442" i="1"/>
  <c r="AT442" i="1"/>
  <c r="AS442" i="1"/>
  <c r="AW442" i="1" s="1"/>
  <c r="AR442" i="1"/>
  <c r="AV442" i="1" s="1"/>
  <c r="AQ442" i="1"/>
  <c r="AP442" i="1"/>
  <c r="AL442" i="1"/>
  <c r="AK442" i="1"/>
  <c r="AD442" i="1"/>
  <c r="T442" i="1"/>
  <c r="S442" i="1"/>
  <c r="R442" i="1"/>
  <c r="Q442" i="1"/>
  <c r="E442" i="1"/>
  <c r="AS441" i="1"/>
  <c r="AW441" i="1" s="1"/>
  <c r="AR441" i="1"/>
  <c r="AV441" i="1" s="1"/>
  <c r="AQ441" i="1"/>
  <c r="AU441" i="1" s="1"/>
  <c r="AP441" i="1"/>
  <c r="AT441" i="1" s="1"/>
  <c r="AL441" i="1"/>
  <c r="AK441" i="1"/>
  <c r="AD441" i="1"/>
  <c r="T441" i="1"/>
  <c r="S441" i="1"/>
  <c r="R441" i="1"/>
  <c r="Q441" i="1"/>
  <c r="E441" i="1"/>
  <c r="AS440" i="1"/>
  <c r="AW440" i="1" s="1"/>
  <c r="AR440" i="1"/>
  <c r="AV440" i="1" s="1"/>
  <c r="AQ440" i="1"/>
  <c r="AU440" i="1" s="1"/>
  <c r="AP440" i="1"/>
  <c r="AT440" i="1" s="1"/>
  <c r="AX440" i="1" s="1"/>
  <c r="AL440" i="1"/>
  <c r="AK440" i="1"/>
  <c r="AD440" i="1"/>
  <c r="T440" i="1"/>
  <c r="S440" i="1"/>
  <c r="R440" i="1"/>
  <c r="Q440" i="1"/>
  <c r="E440" i="1"/>
  <c r="AS439" i="1"/>
  <c r="AW439" i="1" s="1"/>
  <c r="AR439" i="1"/>
  <c r="AV439" i="1" s="1"/>
  <c r="AQ439" i="1"/>
  <c r="AU439" i="1" s="1"/>
  <c r="AP439" i="1"/>
  <c r="AT439" i="1" s="1"/>
  <c r="AL439" i="1"/>
  <c r="AK439" i="1"/>
  <c r="AD439" i="1"/>
  <c r="T439" i="1"/>
  <c r="S439" i="1"/>
  <c r="R439" i="1"/>
  <c r="Q439" i="1"/>
  <c r="E439" i="1"/>
  <c r="AS438" i="1"/>
  <c r="AW438" i="1" s="1"/>
  <c r="AR438" i="1"/>
  <c r="AV438" i="1" s="1"/>
  <c r="AQ438" i="1"/>
  <c r="AU438" i="1" s="1"/>
  <c r="AP438" i="1"/>
  <c r="AT438" i="1" s="1"/>
  <c r="AL438" i="1"/>
  <c r="AK438" i="1"/>
  <c r="AD438" i="1"/>
  <c r="T438" i="1"/>
  <c r="S438" i="1"/>
  <c r="R438" i="1"/>
  <c r="Q438" i="1"/>
  <c r="E438" i="1"/>
  <c r="AS437" i="1"/>
  <c r="AW437" i="1" s="1"/>
  <c r="AR437" i="1"/>
  <c r="AV437" i="1" s="1"/>
  <c r="AQ437" i="1"/>
  <c r="AU437" i="1" s="1"/>
  <c r="AP437" i="1"/>
  <c r="AT437" i="1" s="1"/>
  <c r="AL437" i="1"/>
  <c r="AK437" i="1"/>
  <c r="AD437" i="1"/>
  <c r="T437" i="1"/>
  <c r="S437" i="1"/>
  <c r="R437" i="1"/>
  <c r="Q437" i="1"/>
  <c r="E437" i="1"/>
  <c r="AW436" i="1"/>
  <c r="AV436" i="1"/>
  <c r="AU436" i="1"/>
  <c r="AT436" i="1"/>
  <c r="AS436" i="1"/>
  <c r="AR436" i="1"/>
  <c r="AQ436" i="1"/>
  <c r="AP436" i="1"/>
  <c r="AL436" i="1"/>
  <c r="AK436" i="1"/>
  <c r="AD436" i="1"/>
  <c r="T436" i="1"/>
  <c r="S436" i="1"/>
  <c r="R436" i="1"/>
  <c r="Q436" i="1"/>
  <c r="E436" i="1"/>
  <c r="AU435" i="1"/>
  <c r="AS435" i="1"/>
  <c r="AW435" i="1" s="1"/>
  <c r="AR435" i="1"/>
  <c r="AV435" i="1" s="1"/>
  <c r="AQ435" i="1"/>
  <c r="AP435" i="1"/>
  <c r="AT435" i="1" s="1"/>
  <c r="AL435" i="1"/>
  <c r="AK435" i="1"/>
  <c r="AD435" i="1"/>
  <c r="T435" i="1"/>
  <c r="S435" i="1"/>
  <c r="Q435" i="1"/>
  <c r="E435" i="1"/>
  <c r="AT434" i="1"/>
  <c r="AS434" i="1"/>
  <c r="AW434" i="1" s="1"/>
  <c r="AR434" i="1"/>
  <c r="AV434" i="1" s="1"/>
  <c r="AQ434" i="1"/>
  <c r="AU434" i="1" s="1"/>
  <c r="AP434" i="1"/>
  <c r="AL434" i="1"/>
  <c r="AK434" i="1"/>
  <c r="AD434" i="1"/>
  <c r="T434" i="1"/>
  <c r="S434" i="1"/>
  <c r="R434" i="1"/>
  <c r="Q434" i="1"/>
  <c r="E434" i="1"/>
  <c r="AS433" i="1"/>
  <c r="AW433" i="1" s="1"/>
  <c r="AR433" i="1"/>
  <c r="AV433" i="1" s="1"/>
  <c r="AQ433" i="1"/>
  <c r="AU433" i="1" s="1"/>
  <c r="AP433" i="1"/>
  <c r="AT433" i="1" s="1"/>
  <c r="AL433" i="1"/>
  <c r="AK433" i="1"/>
  <c r="AD433" i="1"/>
  <c r="T433" i="1"/>
  <c r="S433" i="1"/>
  <c r="R433" i="1"/>
  <c r="Q433" i="1"/>
  <c r="E433" i="1"/>
  <c r="AS432" i="1"/>
  <c r="AW432" i="1" s="1"/>
  <c r="AR432" i="1"/>
  <c r="AV432" i="1" s="1"/>
  <c r="AQ432" i="1"/>
  <c r="AU432" i="1" s="1"/>
  <c r="AP432" i="1"/>
  <c r="AT432" i="1" s="1"/>
  <c r="AL432" i="1"/>
  <c r="AK432" i="1"/>
  <c r="AD432" i="1"/>
  <c r="T432" i="1"/>
  <c r="U432" i="1" s="1"/>
  <c r="S432" i="1"/>
  <c r="R432" i="1"/>
  <c r="Q432" i="1"/>
  <c r="E432" i="1"/>
  <c r="AV431" i="1"/>
  <c r="AS431" i="1"/>
  <c r="AW431" i="1" s="1"/>
  <c r="AR431" i="1"/>
  <c r="AQ431" i="1"/>
  <c r="AU431" i="1" s="1"/>
  <c r="AP431" i="1"/>
  <c r="AT431" i="1" s="1"/>
  <c r="AL431" i="1"/>
  <c r="AK431" i="1"/>
  <c r="AD431" i="1"/>
  <c r="T431" i="1"/>
  <c r="S431" i="1"/>
  <c r="R431" i="1"/>
  <c r="Q431" i="1"/>
  <c r="E431" i="1"/>
  <c r="AW430" i="1"/>
  <c r="AV430" i="1"/>
  <c r="AS430" i="1"/>
  <c r="AR430" i="1"/>
  <c r="AQ430" i="1"/>
  <c r="AU430" i="1" s="1"/>
  <c r="AP430" i="1"/>
  <c r="AT430" i="1" s="1"/>
  <c r="AL430" i="1"/>
  <c r="AK430" i="1"/>
  <c r="AD430" i="1"/>
  <c r="T430" i="1"/>
  <c r="S430" i="1"/>
  <c r="R430" i="1"/>
  <c r="Q430" i="1"/>
  <c r="E430" i="1"/>
  <c r="AW429" i="1"/>
  <c r="AT429" i="1"/>
  <c r="AS429" i="1"/>
  <c r="AR429" i="1"/>
  <c r="AV429" i="1" s="1"/>
  <c r="AQ429" i="1"/>
  <c r="AU429" i="1" s="1"/>
  <c r="AP429" i="1"/>
  <c r="AL429" i="1"/>
  <c r="AK429" i="1"/>
  <c r="AD429" i="1"/>
  <c r="T429" i="1"/>
  <c r="S429" i="1"/>
  <c r="R429" i="1"/>
  <c r="Q429" i="1"/>
  <c r="E429" i="1"/>
  <c r="AV428" i="1"/>
  <c r="AS428" i="1"/>
  <c r="AW428" i="1" s="1"/>
  <c r="AR428" i="1"/>
  <c r="AQ428" i="1"/>
  <c r="AU428" i="1" s="1"/>
  <c r="AP428" i="1"/>
  <c r="AT428" i="1" s="1"/>
  <c r="AL428" i="1"/>
  <c r="AK428" i="1"/>
  <c r="AD428" i="1"/>
  <c r="T428" i="1"/>
  <c r="S428" i="1"/>
  <c r="R428" i="1"/>
  <c r="Q428" i="1"/>
  <c r="E428" i="1"/>
  <c r="AS427" i="1"/>
  <c r="AW427" i="1" s="1"/>
  <c r="AR427" i="1"/>
  <c r="AV427" i="1" s="1"/>
  <c r="AQ427" i="1"/>
  <c r="AU427" i="1" s="1"/>
  <c r="AP427" i="1"/>
  <c r="AT427" i="1" s="1"/>
  <c r="AL427" i="1"/>
  <c r="AK427" i="1"/>
  <c r="AD427" i="1"/>
  <c r="T427" i="1"/>
  <c r="S427" i="1"/>
  <c r="R427" i="1"/>
  <c r="Q427" i="1"/>
  <c r="E427" i="1"/>
  <c r="AS426" i="1"/>
  <c r="AW426" i="1" s="1"/>
  <c r="AR426" i="1"/>
  <c r="AV426" i="1" s="1"/>
  <c r="AQ426" i="1"/>
  <c r="AU426" i="1" s="1"/>
  <c r="AP426" i="1"/>
  <c r="AT426" i="1" s="1"/>
  <c r="AL426" i="1"/>
  <c r="AK426" i="1"/>
  <c r="AD426" i="1"/>
  <c r="T426" i="1"/>
  <c r="S426" i="1"/>
  <c r="R426" i="1"/>
  <c r="Q426" i="1"/>
  <c r="E426" i="1"/>
  <c r="AS425" i="1"/>
  <c r="AW425" i="1" s="1"/>
  <c r="AR425" i="1"/>
  <c r="AV425" i="1" s="1"/>
  <c r="AQ425" i="1"/>
  <c r="AU425" i="1" s="1"/>
  <c r="AP425" i="1"/>
  <c r="AT425" i="1" s="1"/>
  <c r="AL425" i="1"/>
  <c r="AK425" i="1"/>
  <c r="AD425" i="1"/>
  <c r="T425" i="1"/>
  <c r="S425" i="1"/>
  <c r="R425" i="1"/>
  <c r="Q425" i="1"/>
  <c r="E425" i="1"/>
  <c r="AS424" i="1"/>
  <c r="AW424" i="1" s="1"/>
  <c r="AR424" i="1"/>
  <c r="AV424" i="1" s="1"/>
  <c r="AQ424" i="1"/>
  <c r="AU424" i="1" s="1"/>
  <c r="AP424" i="1"/>
  <c r="AT424" i="1" s="1"/>
  <c r="AL424" i="1"/>
  <c r="AK424" i="1"/>
  <c r="AD424" i="1"/>
  <c r="T424" i="1"/>
  <c r="S424" i="1"/>
  <c r="R424" i="1"/>
  <c r="Q424" i="1"/>
  <c r="U424" i="1" s="1"/>
  <c r="E424" i="1"/>
  <c r="AS423" i="1"/>
  <c r="AW423" i="1" s="1"/>
  <c r="AR423" i="1"/>
  <c r="AV423" i="1" s="1"/>
  <c r="AQ423" i="1"/>
  <c r="AU423" i="1" s="1"/>
  <c r="AP423" i="1"/>
  <c r="AT423" i="1" s="1"/>
  <c r="AL423" i="1"/>
  <c r="AK423" i="1"/>
  <c r="AD423" i="1"/>
  <c r="T423" i="1"/>
  <c r="S423" i="1"/>
  <c r="R423" i="1"/>
  <c r="Q423" i="1"/>
  <c r="E423" i="1"/>
  <c r="AS422" i="1"/>
  <c r="AW422" i="1" s="1"/>
  <c r="AR422" i="1"/>
  <c r="AV422" i="1" s="1"/>
  <c r="AQ422" i="1"/>
  <c r="AU422" i="1" s="1"/>
  <c r="AP422" i="1"/>
  <c r="AT422" i="1" s="1"/>
  <c r="AL422" i="1"/>
  <c r="AK422" i="1"/>
  <c r="AD422" i="1"/>
  <c r="T422" i="1"/>
  <c r="S422" i="1"/>
  <c r="R422" i="1"/>
  <c r="Q422" i="1"/>
  <c r="E422" i="1"/>
  <c r="AS421" i="1"/>
  <c r="AW421" i="1" s="1"/>
  <c r="AR421" i="1"/>
  <c r="AV421" i="1" s="1"/>
  <c r="AQ421" i="1"/>
  <c r="AU421" i="1" s="1"/>
  <c r="AP421" i="1"/>
  <c r="AT421" i="1" s="1"/>
  <c r="AX421" i="1" s="1"/>
  <c r="AL421" i="1"/>
  <c r="AK421" i="1"/>
  <c r="AD421" i="1"/>
  <c r="T421" i="1"/>
  <c r="S421" i="1"/>
  <c r="R421" i="1"/>
  <c r="Q421" i="1"/>
  <c r="E421" i="1"/>
  <c r="AV420" i="1"/>
  <c r="AS420" i="1"/>
  <c r="AW420" i="1" s="1"/>
  <c r="AR420" i="1"/>
  <c r="AQ420" i="1"/>
  <c r="AU420" i="1" s="1"/>
  <c r="AP420" i="1"/>
  <c r="AT420" i="1" s="1"/>
  <c r="AL420" i="1"/>
  <c r="AK420" i="1"/>
  <c r="AD420" i="1"/>
  <c r="T420" i="1"/>
  <c r="S420" i="1"/>
  <c r="X431" i="1" s="1"/>
  <c r="R420" i="1"/>
  <c r="Q420" i="1"/>
  <c r="E420" i="1"/>
  <c r="AT419" i="1"/>
  <c r="AS419" i="1"/>
  <c r="AW419" i="1" s="1"/>
  <c r="AR419" i="1"/>
  <c r="AV419" i="1" s="1"/>
  <c r="AQ419" i="1"/>
  <c r="AU419" i="1" s="1"/>
  <c r="AP419" i="1"/>
  <c r="AL419" i="1"/>
  <c r="AK419" i="1"/>
  <c r="AD419" i="1"/>
  <c r="T419" i="1"/>
  <c r="S419" i="1"/>
  <c r="R419" i="1"/>
  <c r="Q419" i="1"/>
  <c r="E419" i="1"/>
  <c r="AS418" i="1"/>
  <c r="AW418" i="1" s="1"/>
  <c r="AR418" i="1"/>
  <c r="AV418" i="1" s="1"/>
  <c r="AQ418" i="1"/>
  <c r="AU418" i="1" s="1"/>
  <c r="AP418" i="1"/>
  <c r="AT418" i="1" s="1"/>
  <c r="AL418" i="1"/>
  <c r="AK418" i="1"/>
  <c r="AD418" i="1"/>
  <c r="T418" i="1"/>
  <c r="S418" i="1"/>
  <c r="R418" i="1"/>
  <c r="Q418" i="1"/>
  <c r="E418" i="1"/>
  <c r="AS417" i="1"/>
  <c r="AW417" i="1" s="1"/>
  <c r="AR417" i="1"/>
  <c r="AV417" i="1" s="1"/>
  <c r="AQ417" i="1"/>
  <c r="AU417" i="1" s="1"/>
  <c r="AP417" i="1"/>
  <c r="AT417" i="1" s="1"/>
  <c r="AL417" i="1"/>
  <c r="AK417" i="1"/>
  <c r="AD417" i="1"/>
  <c r="T417" i="1"/>
  <c r="S417" i="1"/>
  <c r="R417" i="1"/>
  <c r="Q417" i="1"/>
  <c r="E417" i="1"/>
  <c r="AW416" i="1"/>
  <c r="AS416" i="1"/>
  <c r="AR416" i="1"/>
  <c r="AV416" i="1" s="1"/>
  <c r="AQ416" i="1"/>
  <c r="AU416" i="1" s="1"/>
  <c r="AP416" i="1"/>
  <c r="AT416" i="1" s="1"/>
  <c r="AL416" i="1"/>
  <c r="AK416" i="1"/>
  <c r="AD416" i="1"/>
  <c r="T416" i="1"/>
  <c r="S416" i="1"/>
  <c r="R416" i="1"/>
  <c r="Q416" i="1"/>
  <c r="U416" i="1" s="1"/>
  <c r="E416" i="1"/>
  <c r="AS415" i="1"/>
  <c r="AW415" i="1" s="1"/>
  <c r="AR415" i="1"/>
  <c r="AV415" i="1" s="1"/>
  <c r="AQ415" i="1"/>
  <c r="AU415" i="1" s="1"/>
  <c r="AP415" i="1"/>
  <c r="AT415" i="1" s="1"/>
  <c r="AL415" i="1"/>
  <c r="AK415" i="1"/>
  <c r="AD415" i="1"/>
  <c r="T415" i="1"/>
  <c r="S415" i="1"/>
  <c r="Q415" i="1"/>
  <c r="E415" i="1"/>
  <c r="AW414" i="1"/>
  <c r="AU414" i="1"/>
  <c r="AS414" i="1"/>
  <c r="AR414" i="1"/>
  <c r="AV414" i="1" s="1"/>
  <c r="AQ414" i="1"/>
  <c r="AP414" i="1"/>
  <c r="AT414" i="1" s="1"/>
  <c r="AL414" i="1"/>
  <c r="AK414" i="1"/>
  <c r="AD414" i="1"/>
  <c r="T414" i="1"/>
  <c r="R414" i="1"/>
  <c r="Q414" i="1"/>
  <c r="E414" i="1"/>
  <c r="AT413" i="1"/>
  <c r="AS413" i="1"/>
  <c r="AW413" i="1" s="1"/>
  <c r="AR413" i="1"/>
  <c r="AV413" i="1" s="1"/>
  <c r="AQ413" i="1"/>
  <c r="AU413" i="1" s="1"/>
  <c r="AP413" i="1"/>
  <c r="AL413" i="1"/>
  <c r="AK413" i="1"/>
  <c r="AD413" i="1"/>
  <c r="T413" i="1"/>
  <c r="S413" i="1"/>
  <c r="R413" i="1"/>
  <c r="Q413" i="1"/>
  <c r="E413" i="1"/>
  <c r="AS412" i="1"/>
  <c r="AW412" i="1" s="1"/>
  <c r="AR412" i="1"/>
  <c r="AV412" i="1" s="1"/>
  <c r="AQ412" i="1"/>
  <c r="AU412" i="1" s="1"/>
  <c r="AP412" i="1"/>
  <c r="AT412" i="1" s="1"/>
  <c r="AL412" i="1"/>
  <c r="AK412" i="1"/>
  <c r="AD412" i="1"/>
  <c r="T412" i="1"/>
  <c r="S412" i="1"/>
  <c r="R412" i="1"/>
  <c r="Q412" i="1"/>
  <c r="E412" i="1"/>
  <c r="AS411" i="1"/>
  <c r="AW411" i="1" s="1"/>
  <c r="AR411" i="1"/>
  <c r="AV411" i="1" s="1"/>
  <c r="AQ411" i="1"/>
  <c r="AU411" i="1" s="1"/>
  <c r="AP411" i="1"/>
  <c r="AT411" i="1" s="1"/>
  <c r="AL411" i="1"/>
  <c r="AK411" i="1"/>
  <c r="AD411" i="1"/>
  <c r="T411" i="1"/>
  <c r="S411" i="1"/>
  <c r="R411" i="1"/>
  <c r="Q411" i="1"/>
  <c r="E411" i="1"/>
  <c r="AS410" i="1"/>
  <c r="AW410" i="1" s="1"/>
  <c r="AR410" i="1"/>
  <c r="AV410" i="1" s="1"/>
  <c r="AQ410" i="1"/>
  <c r="AU410" i="1" s="1"/>
  <c r="AP410" i="1"/>
  <c r="AT410" i="1" s="1"/>
  <c r="AL410" i="1"/>
  <c r="AK410" i="1"/>
  <c r="AD410" i="1"/>
  <c r="T410" i="1"/>
  <c r="S410" i="1"/>
  <c r="R410" i="1"/>
  <c r="Q410" i="1"/>
  <c r="E410" i="1"/>
  <c r="AS409" i="1"/>
  <c r="AW409" i="1" s="1"/>
  <c r="AR409" i="1"/>
  <c r="AV409" i="1" s="1"/>
  <c r="AQ409" i="1"/>
  <c r="AU409" i="1" s="1"/>
  <c r="AP409" i="1"/>
  <c r="AT409" i="1" s="1"/>
  <c r="AL409" i="1"/>
  <c r="AK409" i="1"/>
  <c r="AD409" i="1"/>
  <c r="T409" i="1"/>
  <c r="S409" i="1"/>
  <c r="R409" i="1"/>
  <c r="Q409" i="1"/>
  <c r="E409" i="1"/>
  <c r="AT408" i="1"/>
  <c r="AS408" i="1"/>
  <c r="AW408" i="1" s="1"/>
  <c r="AR408" i="1"/>
  <c r="AV408" i="1" s="1"/>
  <c r="AQ408" i="1"/>
  <c r="AU408" i="1" s="1"/>
  <c r="AP408" i="1"/>
  <c r="AL408" i="1"/>
  <c r="AK408" i="1"/>
  <c r="AD408" i="1"/>
  <c r="T408" i="1"/>
  <c r="S408" i="1"/>
  <c r="R408" i="1"/>
  <c r="Q408" i="1"/>
  <c r="E408" i="1"/>
  <c r="AV407" i="1"/>
  <c r="AS407" i="1"/>
  <c r="AW407" i="1" s="1"/>
  <c r="AR407" i="1"/>
  <c r="AQ407" i="1"/>
  <c r="AU407" i="1" s="1"/>
  <c r="AP407" i="1"/>
  <c r="AT407" i="1" s="1"/>
  <c r="AL407" i="1"/>
  <c r="AK407" i="1"/>
  <c r="AD407" i="1"/>
  <c r="T407" i="1"/>
  <c r="S407" i="1"/>
  <c r="R407" i="1"/>
  <c r="Q407" i="1"/>
  <c r="E407" i="1"/>
  <c r="AT406" i="1"/>
  <c r="AS406" i="1"/>
  <c r="AW406" i="1" s="1"/>
  <c r="AR406" i="1"/>
  <c r="AV406" i="1" s="1"/>
  <c r="AQ406" i="1"/>
  <c r="AU406" i="1" s="1"/>
  <c r="AP406" i="1"/>
  <c r="AL406" i="1"/>
  <c r="AK406" i="1"/>
  <c r="AD406" i="1"/>
  <c r="T406" i="1"/>
  <c r="S406" i="1"/>
  <c r="R406" i="1"/>
  <c r="Q406" i="1"/>
  <c r="E406" i="1"/>
  <c r="AS405" i="1"/>
  <c r="AW405" i="1" s="1"/>
  <c r="AR405" i="1"/>
  <c r="AV405" i="1" s="1"/>
  <c r="AQ405" i="1"/>
  <c r="AU405" i="1" s="1"/>
  <c r="AP405" i="1"/>
  <c r="AT405" i="1" s="1"/>
  <c r="AL405" i="1"/>
  <c r="AK405" i="1"/>
  <c r="AD405" i="1"/>
  <c r="T405" i="1"/>
  <c r="S405" i="1"/>
  <c r="R405" i="1"/>
  <c r="Q405" i="1"/>
  <c r="E405" i="1"/>
  <c r="AS404" i="1"/>
  <c r="AW404" i="1" s="1"/>
  <c r="AR404" i="1"/>
  <c r="AV404" i="1" s="1"/>
  <c r="AQ404" i="1"/>
  <c r="AU404" i="1" s="1"/>
  <c r="AP404" i="1"/>
  <c r="AT404" i="1" s="1"/>
  <c r="AL404" i="1"/>
  <c r="AK404" i="1"/>
  <c r="AD404" i="1"/>
  <c r="T404" i="1"/>
  <c r="S404" i="1"/>
  <c r="R404" i="1"/>
  <c r="Q404" i="1"/>
  <c r="E404" i="1"/>
  <c r="AS403" i="1"/>
  <c r="AW403" i="1" s="1"/>
  <c r="AR403" i="1"/>
  <c r="AV403" i="1" s="1"/>
  <c r="AQ403" i="1"/>
  <c r="AU403" i="1" s="1"/>
  <c r="AP403" i="1"/>
  <c r="AT403" i="1" s="1"/>
  <c r="AL403" i="1"/>
  <c r="AK403" i="1"/>
  <c r="AD403" i="1"/>
  <c r="T403" i="1"/>
  <c r="R403" i="1"/>
  <c r="Q403" i="1"/>
  <c r="E403" i="1"/>
  <c r="AS402" i="1"/>
  <c r="AW402" i="1" s="1"/>
  <c r="AR402" i="1"/>
  <c r="AV402" i="1" s="1"/>
  <c r="AQ402" i="1"/>
  <c r="AU402" i="1" s="1"/>
  <c r="AP402" i="1"/>
  <c r="AT402" i="1" s="1"/>
  <c r="AL402" i="1"/>
  <c r="AK402" i="1"/>
  <c r="AD402" i="1"/>
  <c r="T402" i="1"/>
  <c r="S402" i="1"/>
  <c r="R402" i="1"/>
  <c r="Q402" i="1"/>
  <c r="E402" i="1"/>
  <c r="AS401" i="1"/>
  <c r="AW401" i="1" s="1"/>
  <c r="AR401" i="1"/>
  <c r="AV401" i="1" s="1"/>
  <c r="AQ401" i="1"/>
  <c r="AU401" i="1" s="1"/>
  <c r="AP401" i="1"/>
  <c r="AT401" i="1" s="1"/>
  <c r="AL401" i="1"/>
  <c r="AK401" i="1"/>
  <c r="AD401" i="1"/>
  <c r="T401" i="1"/>
  <c r="S401" i="1"/>
  <c r="R401" i="1"/>
  <c r="Q401" i="1"/>
  <c r="E401" i="1"/>
  <c r="AU400" i="1"/>
  <c r="AS400" i="1"/>
  <c r="AW400" i="1" s="1"/>
  <c r="AR400" i="1"/>
  <c r="AV400" i="1" s="1"/>
  <c r="AQ400" i="1"/>
  <c r="AP400" i="1"/>
  <c r="AT400" i="1" s="1"/>
  <c r="AL400" i="1"/>
  <c r="AK400" i="1"/>
  <c r="AD400" i="1"/>
  <c r="T400" i="1"/>
  <c r="S400" i="1"/>
  <c r="R400" i="1"/>
  <c r="Q400" i="1"/>
  <c r="E400" i="1"/>
  <c r="AS399" i="1"/>
  <c r="AW399" i="1" s="1"/>
  <c r="AR399" i="1"/>
  <c r="AV399" i="1" s="1"/>
  <c r="AQ399" i="1"/>
  <c r="AU399" i="1" s="1"/>
  <c r="AP399" i="1"/>
  <c r="AT399" i="1" s="1"/>
  <c r="AL399" i="1"/>
  <c r="AK399" i="1"/>
  <c r="AD399" i="1"/>
  <c r="S399" i="1"/>
  <c r="R399" i="1"/>
  <c r="Q399" i="1"/>
  <c r="E399" i="1"/>
  <c r="AW398" i="1"/>
  <c r="AS398" i="1"/>
  <c r="AR398" i="1"/>
  <c r="AV398" i="1" s="1"/>
  <c r="AQ398" i="1"/>
  <c r="AU398" i="1" s="1"/>
  <c r="AP398" i="1"/>
  <c r="AT398" i="1" s="1"/>
  <c r="AL398" i="1"/>
  <c r="AK398" i="1"/>
  <c r="AD398" i="1"/>
  <c r="T398" i="1"/>
  <c r="S398" i="1"/>
  <c r="R398" i="1"/>
  <c r="Q398" i="1"/>
  <c r="E398" i="1"/>
  <c r="AW397" i="1"/>
  <c r="AS397" i="1"/>
  <c r="AR397" i="1"/>
  <c r="AV397" i="1" s="1"/>
  <c r="AQ397" i="1"/>
  <c r="AU397" i="1" s="1"/>
  <c r="AP397" i="1"/>
  <c r="AT397" i="1" s="1"/>
  <c r="AL397" i="1"/>
  <c r="AK397" i="1"/>
  <c r="AD397" i="1"/>
  <c r="T397" i="1"/>
  <c r="S397" i="1"/>
  <c r="R397" i="1"/>
  <c r="Q397" i="1"/>
  <c r="E397" i="1"/>
  <c r="AS396" i="1"/>
  <c r="AW396" i="1" s="1"/>
  <c r="AR396" i="1"/>
  <c r="AV396" i="1" s="1"/>
  <c r="AQ396" i="1"/>
  <c r="AU396" i="1" s="1"/>
  <c r="AP396" i="1"/>
  <c r="AT396" i="1" s="1"/>
  <c r="AL396" i="1"/>
  <c r="AK396" i="1"/>
  <c r="AD396" i="1"/>
  <c r="T396" i="1"/>
  <c r="S396" i="1"/>
  <c r="R396" i="1"/>
  <c r="Q396" i="1"/>
  <c r="E396" i="1"/>
  <c r="AT395" i="1"/>
  <c r="AS395" i="1"/>
  <c r="AW395" i="1" s="1"/>
  <c r="AR395" i="1"/>
  <c r="AV395" i="1" s="1"/>
  <c r="AQ395" i="1"/>
  <c r="AU395" i="1" s="1"/>
  <c r="AP395" i="1"/>
  <c r="AL395" i="1"/>
  <c r="AK395" i="1"/>
  <c r="AD395" i="1"/>
  <c r="T395" i="1"/>
  <c r="S395" i="1"/>
  <c r="R395" i="1"/>
  <c r="Q395" i="1"/>
  <c r="E395" i="1"/>
  <c r="AU394" i="1"/>
  <c r="AS394" i="1"/>
  <c r="AW394" i="1" s="1"/>
  <c r="AR394" i="1"/>
  <c r="AV394" i="1" s="1"/>
  <c r="AQ394" i="1"/>
  <c r="AP394" i="1"/>
  <c r="AT394" i="1" s="1"/>
  <c r="AL394" i="1"/>
  <c r="AK394" i="1"/>
  <c r="AD394" i="1"/>
  <c r="T394" i="1"/>
  <c r="S394" i="1"/>
  <c r="R394" i="1"/>
  <c r="Q394" i="1"/>
  <c r="E394" i="1"/>
  <c r="AS393" i="1"/>
  <c r="AW393" i="1" s="1"/>
  <c r="AR393" i="1"/>
  <c r="AV393" i="1" s="1"/>
  <c r="AQ393" i="1"/>
  <c r="AU393" i="1" s="1"/>
  <c r="AP393" i="1"/>
  <c r="AT393" i="1" s="1"/>
  <c r="AX393" i="1" s="1"/>
  <c r="AL393" i="1"/>
  <c r="AK393" i="1"/>
  <c r="AD393" i="1"/>
  <c r="T393" i="1"/>
  <c r="S393" i="1"/>
  <c r="R393" i="1"/>
  <c r="Q393" i="1"/>
  <c r="E393" i="1"/>
  <c r="AS392" i="1"/>
  <c r="AW392" i="1" s="1"/>
  <c r="AR392" i="1"/>
  <c r="AV392" i="1" s="1"/>
  <c r="AQ392" i="1"/>
  <c r="AU392" i="1" s="1"/>
  <c r="AP392" i="1"/>
  <c r="AT392" i="1" s="1"/>
  <c r="AL392" i="1"/>
  <c r="AK392" i="1"/>
  <c r="AD392" i="1"/>
  <c r="T392" i="1"/>
  <c r="S392" i="1"/>
  <c r="R392" i="1"/>
  <c r="Q392" i="1"/>
  <c r="E392" i="1"/>
  <c r="AS391" i="1"/>
  <c r="AW391" i="1" s="1"/>
  <c r="AR391" i="1"/>
  <c r="AV391" i="1" s="1"/>
  <c r="AQ391" i="1"/>
  <c r="AU391" i="1" s="1"/>
  <c r="AP391" i="1"/>
  <c r="AT391" i="1" s="1"/>
  <c r="AL391" i="1"/>
  <c r="AK391" i="1"/>
  <c r="AD391" i="1"/>
  <c r="T391" i="1"/>
  <c r="S391" i="1"/>
  <c r="R391" i="1"/>
  <c r="Q391" i="1"/>
  <c r="V402" i="1" s="1"/>
  <c r="E391" i="1"/>
  <c r="AV390" i="1"/>
  <c r="AS390" i="1"/>
  <c r="AW390" i="1" s="1"/>
  <c r="AR390" i="1"/>
  <c r="AQ390" i="1"/>
  <c r="AU390" i="1" s="1"/>
  <c r="AP390" i="1"/>
  <c r="AT390" i="1" s="1"/>
  <c r="AL390" i="1"/>
  <c r="AK390" i="1"/>
  <c r="AD390" i="1"/>
  <c r="T390" i="1"/>
  <c r="S390" i="1"/>
  <c r="R390" i="1"/>
  <c r="Q390" i="1"/>
  <c r="E390" i="1"/>
  <c r="AS389" i="1"/>
  <c r="AW389" i="1" s="1"/>
  <c r="AR389" i="1"/>
  <c r="AV389" i="1" s="1"/>
  <c r="AQ389" i="1"/>
  <c r="AU389" i="1" s="1"/>
  <c r="AP389" i="1"/>
  <c r="AT389" i="1" s="1"/>
  <c r="AL389" i="1"/>
  <c r="AK389" i="1"/>
  <c r="AD389" i="1"/>
  <c r="T389" i="1"/>
  <c r="S389" i="1"/>
  <c r="R389" i="1"/>
  <c r="E389" i="1"/>
  <c r="AS388" i="1"/>
  <c r="AW388" i="1" s="1"/>
  <c r="AR388" i="1"/>
  <c r="AV388" i="1" s="1"/>
  <c r="AQ388" i="1"/>
  <c r="AU388" i="1" s="1"/>
  <c r="AP388" i="1"/>
  <c r="AT388" i="1" s="1"/>
  <c r="AL388" i="1"/>
  <c r="AK388" i="1"/>
  <c r="AD388" i="1"/>
  <c r="T388" i="1"/>
  <c r="S388" i="1"/>
  <c r="R388" i="1"/>
  <c r="Q388" i="1"/>
  <c r="E388" i="1"/>
  <c r="AS387" i="1"/>
  <c r="AW387" i="1" s="1"/>
  <c r="AR387" i="1"/>
  <c r="AV387" i="1" s="1"/>
  <c r="AQ387" i="1"/>
  <c r="AU387" i="1" s="1"/>
  <c r="AP387" i="1"/>
  <c r="AT387" i="1" s="1"/>
  <c r="AL387" i="1"/>
  <c r="AK387" i="1"/>
  <c r="AD387" i="1"/>
  <c r="T387" i="1"/>
  <c r="R387" i="1"/>
  <c r="Q387" i="1"/>
  <c r="E387" i="1"/>
  <c r="AS386" i="1"/>
  <c r="AW386" i="1" s="1"/>
  <c r="AR386" i="1"/>
  <c r="AV386" i="1" s="1"/>
  <c r="AQ386" i="1"/>
  <c r="AU386" i="1" s="1"/>
  <c r="AP386" i="1"/>
  <c r="AT386" i="1" s="1"/>
  <c r="AL386" i="1"/>
  <c r="AK386" i="1"/>
  <c r="AD386" i="1"/>
  <c r="S386" i="1"/>
  <c r="Q386" i="1"/>
  <c r="E386" i="1"/>
  <c r="AS385" i="1"/>
  <c r="AW385" i="1" s="1"/>
  <c r="AR385" i="1"/>
  <c r="AV385" i="1" s="1"/>
  <c r="AQ385" i="1"/>
  <c r="AU385" i="1" s="1"/>
  <c r="AP385" i="1"/>
  <c r="AT385" i="1" s="1"/>
  <c r="AL385" i="1"/>
  <c r="AK385" i="1"/>
  <c r="AD385" i="1"/>
  <c r="T385" i="1"/>
  <c r="S385" i="1"/>
  <c r="R385" i="1"/>
  <c r="Q385" i="1"/>
  <c r="U385" i="1" s="1"/>
  <c r="E385" i="1"/>
  <c r="AT384" i="1"/>
  <c r="AS384" i="1"/>
  <c r="AW384" i="1" s="1"/>
  <c r="AR384" i="1"/>
  <c r="AV384" i="1" s="1"/>
  <c r="AQ384" i="1"/>
  <c r="AU384" i="1" s="1"/>
  <c r="AP384" i="1"/>
  <c r="AL384" i="1"/>
  <c r="AK384" i="1"/>
  <c r="AD384" i="1"/>
  <c r="T384" i="1"/>
  <c r="S384" i="1"/>
  <c r="R384" i="1"/>
  <c r="Q384" i="1"/>
  <c r="E384" i="1"/>
  <c r="AS383" i="1"/>
  <c r="AW383" i="1" s="1"/>
  <c r="AR383" i="1"/>
  <c r="AV383" i="1" s="1"/>
  <c r="AQ383" i="1"/>
  <c r="AU383" i="1" s="1"/>
  <c r="AP383" i="1"/>
  <c r="AT383" i="1" s="1"/>
  <c r="AL383" i="1"/>
  <c r="AK383" i="1"/>
  <c r="AD383" i="1"/>
  <c r="T383" i="1"/>
  <c r="R383" i="1"/>
  <c r="Q383" i="1"/>
  <c r="E383" i="1"/>
  <c r="AL382" i="1"/>
  <c r="AK382" i="1"/>
  <c r="AD382" i="1"/>
  <c r="T382" i="1"/>
  <c r="S382" i="1"/>
  <c r="R382" i="1"/>
  <c r="Q382" i="1"/>
  <c r="E382" i="1"/>
  <c r="AL381" i="1"/>
  <c r="AK381" i="1"/>
  <c r="AD381" i="1"/>
  <c r="T381" i="1"/>
  <c r="S381" i="1"/>
  <c r="R381" i="1"/>
  <c r="Q381" i="1"/>
  <c r="E381" i="1"/>
  <c r="AL380" i="1"/>
  <c r="AK380" i="1"/>
  <c r="AD380" i="1"/>
  <c r="T380" i="1"/>
  <c r="S380" i="1"/>
  <c r="R380" i="1"/>
  <c r="Q380" i="1"/>
  <c r="U380" i="1" s="1"/>
  <c r="E380" i="1"/>
  <c r="AL379" i="1"/>
  <c r="AK379" i="1"/>
  <c r="AD379" i="1"/>
  <c r="T379" i="1"/>
  <c r="S379" i="1"/>
  <c r="R379" i="1"/>
  <c r="Q379" i="1"/>
  <c r="E379" i="1"/>
  <c r="AL378" i="1"/>
  <c r="AK378" i="1"/>
  <c r="AD378" i="1"/>
  <c r="T378" i="1"/>
  <c r="S378" i="1"/>
  <c r="R378" i="1"/>
  <c r="Q378" i="1"/>
  <c r="E378" i="1"/>
  <c r="AL377" i="1"/>
  <c r="AK377" i="1"/>
  <c r="AD377" i="1"/>
  <c r="T377" i="1"/>
  <c r="S377" i="1"/>
  <c r="R377" i="1"/>
  <c r="Q377" i="1"/>
  <c r="E377" i="1"/>
  <c r="AL376" i="1"/>
  <c r="AK376" i="1"/>
  <c r="AD376" i="1"/>
  <c r="T376" i="1"/>
  <c r="R376" i="1"/>
  <c r="Q376" i="1"/>
  <c r="E376" i="1"/>
  <c r="AL375" i="1"/>
  <c r="AK375" i="1"/>
  <c r="AD375" i="1"/>
  <c r="T375" i="1"/>
  <c r="S375" i="1"/>
  <c r="R375" i="1"/>
  <c r="Q375" i="1"/>
  <c r="E375" i="1"/>
  <c r="AL374" i="1"/>
  <c r="AK374" i="1"/>
  <c r="AD374" i="1"/>
  <c r="T374" i="1"/>
  <c r="S374" i="1"/>
  <c r="R374" i="1"/>
  <c r="Q374" i="1"/>
  <c r="E374" i="1"/>
  <c r="AL373" i="1"/>
  <c r="AK373" i="1"/>
  <c r="AD373" i="1"/>
  <c r="T373" i="1"/>
  <c r="S373" i="1"/>
  <c r="R373" i="1"/>
  <c r="Q373" i="1"/>
  <c r="E373" i="1"/>
  <c r="AS372" i="1"/>
  <c r="AW372" i="1" s="1"/>
  <c r="AR372" i="1"/>
  <c r="AV372" i="1" s="1"/>
  <c r="AQ372" i="1"/>
  <c r="AU372" i="1" s="1"/>
  <c r="AP372" i="1"/>
  <c r="AT372" i="1" s="1"/>
  <c r="AL372" i="1"/>
  <c r="AK372" i="1"/>
  <c r="AD372" i="1"/>
  <c r="T372" i="1"/>
  <c r="S372" i="1"/>
  <c r="R372" i="1"/>
  <c r="Q372" i="1"/>
  <c r="E372" i="1"/>
  <c r="AL371" i="1"/>
  <c r="AK371" i="1"/>
  <c r="AD371" i="1"/>
  <c r="T371" i="1"/>
  <c r="S371" i="1"/>
  <c r="U371" i="1" s="1"/>
  <c r="R371" i="1"/>
  <c r="Q371" i="1"/>
  <c r="E371" i="1"/>
  <c r="AL370" i="1"/>
  <c r="AK370" i="1"/>
  <c r="AD370" i="1"/>
  <c r="T370" i="1"/>
  <c r="S370" i="1"/>
  <c r="R370" i="1"/>
  <c r="Q370" i="1"/>
  <c r="E370" i="1"/>
  <c r="AL369" i="1"/>
  <c r="AK369" i="1"/>
  <c r="AD369" i="1"/>
  <c r="T369" i="1"/>
  <c r="S369" i="1"/>
  <c r="R369" i="1"/>
  <c r="Q369" i="1"/>
  <c r="E369" i="1"/>
  <c r="AL368" i="1"/>
  <c r="AK368" i="1"/>
  <c r="AD368" i="1"/>
  <c r="T368" i="1"/>
  <c r="S368" i="1"/>
  <c r="R368" i="1"/>
  <c r="Q368" i="1"/>
  <c r="E368" i="1"/>
  <c r="AL367" i="1"/>
  <c r="AK367" i="1"/>
  <c r="AD367" i="1"/>
  <c r="T367" i="1"/>
  <c r="S367" i="1"/>
  <c r="R367" i="1"/>
  <c r="Q367" i="1"/>
  <c r="E367" i="1"/>
  <c r="AL366" i="1"/>
  <c r="AK366" i="1"/>
  <c r="AD366" i="1"/>
  <c r="T366" i="1"/>
  <c r="S366" i="1"/>
  <c r="R366" i="1"/>
  <c r="Q366" i="1"/>
  <c r="E366" i="1"/>
  <c r="AL365" i="1"/>
  <c r="AK365" i="1"/>
  <c r="AD365" i="1"/>
  <c r="T365" i="1"/>
  <c r="S365" i="1"/>
  <c r="R365" i="1"/>
  <c r="Q365" i="1"/>
  <c r="E365" i="1"/>
  <c r="AL364" i="1"/>
  <c r="AK364" i="1"/>
  <c r="AD364" i="1"/>
  <c r="T364" i="1"/>
  <c r="S364" i="1"/>
  <c r="R364" i="1"/>
  <c r="Q364" i="1"/>
  <c r="E364" i="1"/>
  <c r="AL363" i="1"/>
  <c r="AK363" i="1"/>
  <c r="AD363" i="1"/>
  <c r="T363" i="1"/>
  <c r="S363" i="1"/>
  <c r="R363" i="1"/>
  <c r="Q363" i="1"/>
  <c r="E363" i="1"/>
  <c r="AL362" i="1"/>
  <c r="AK362" i="1"/>
  <c r="AD362" i="1"/>
  <c r="T362" i="1"/>
  <c r="S362" i="1"/>
  <c r="R362" i="1"/>
  <c r="Q362" i="1"/>
  <c r="E362" i="1"/>
  <c r="AL361" i="1"/>
  <c r="AK361" i="1"/>
  <c r="AD361" i="1"/>
  <c r="T361" i="1"/>
  <c r="S361" i="1"/>
  <c r="R361" i="1"/>
  <c r="Q361" i="1"/>
  <c r="E361" i="1"/>
  <c r="AS360" i="1"/>
  <c r="AW360" i="1" s="1"/>
  <c r="AR360" i="1"/>
  <c r="AV360" i="1" s="1"/>
  <c r="AQ360" i="1"/>
  <c r="AU360" i="1" s="1"/>
  <c r="AP360" i="1"/>
  <c r="AT360" i="1" s="1"/>
  <c r="AL360" i="1"/>
  <c r="AK360" i="1"/>
  <c r="AD360" i="1"/>
  <c r="T360" i="1"/>
  <c r="S360" i="1"/>
  <c r="R360" i="1"/>
  <c r="Q360" i="1"/>
  <c r="E360" i="1"/>
  <c r="AS359" i="1"/>
  <c r="AW359" i="1" s="1"/>
  <c r="AR359" i="1"/>
  <c r="AV359" i="1" s="1"/>
  <c r="AQ359" i="1"/>
  <c r="AU359" i="1" s="1"/>
  <c r="AP359" i="1"/>
  <c r="AT359" i="1" s="1"/>
  <c r="AL359" i="1"/>
  <c r="AK359" i="1"/>
  <c r="AD359" i="1"/>
  <c r="T359" i="1"/>
  <c r="S359" i="1"/>
  <c r="R359" i="1"/>
  <c r="Q359" i="1"/>
  <c r="U359" i="1" s="1"/>
  <c r="E359" i="1"/>
  <c r="AV358" i="1"/>
  <c r="AS358" i="1"/>
  <c r="AW358" i="1" s="1"/>
  <c r="AR358" i="1"/>
  <c r="AQ358" i="1"/>
  <c r="AU358" i="1" s="1"/>
  <c r="AP358" i="1"/>
  <c r="AT358" i="1" s="1"/>
  <c r="AL358" i="1"/>
  <c r="AK358" i="1"/>
  <c r="AD358" i="1"/>
  <c r="T358" i="1"/>
  <c r="S358" i="1"/>
  <c r="R358" i="1"/>
  <c r="Q358" i="1"/>
  <c r="E358" i="1"/>
  <c r="AS357" i="1"/>
  <c r="AW357" i="1" s="1"/>
  <c r="AR357" i="1"/>
  <c r="AV357" i="1" s="1"/>
  <c r="AQ357" i="1"/>
  <c r="AU357" i="1" s="1"/>
  <c r="AP357" i="1"/>
  <c r="AT357" i="1" s="1"/>
  <c r="AL357" i="1"/>
  <c r="AK357" i="1"/>
  <c r="AD357" i="1"/>
  <c r="T357" i="1"/>
  <c r="S357" i="1"/>
  <c r="R357" i="1"/>
  <c r="Q357" i="1"/>
  <c r="E357" i="1"/>
  <c r="AT356" i="1"/>
  <c r="AS356" i="1"/>
  <c r="AW356" i="1" s="1"/>
  <c r="AR356" i="1"/>
  <c r="AV356" i="1" s="1"/>
  <c r="AQ356" i="1"/>
  <c r="AU356" i="1" s="1"/>
  <c r="AP356" i="1"/>
  <c r="AL356" i="1"/>
  <c r="AK356" i="1"/>
  <c r="AD356" i="1"/>
  <c r="T356" i="1"/>
  <c r="S356" i="1"/>
  <c r="R356" i="1"/>
  <c r="Q356" i="1"/>
  <c r="E356" i="1"/>
  <c r="AU355" i="1"/>
  <c r="AS355" i="1"/>
  <c r="AW355" i="1" s="1"/>
  <c r="AR355" i="1"/>
  <c r="AV355" i="1" s="1"/>
  <c r="AQ355" i="1"/>
  <c r="AP355" i="1"/>
  <c r="AT355" i="1" s="1"/>
  <c r="AL355" i="1"/>
  <c r="AK355" i="1"/>
  <c r="AD355" i="1"/>
  <c r="T355" i="1"/>
  <c r="S355" i="1"/>
  <c r="R355" i="1"/>
  <c r="Q355" i="1"/>
  <c r="E355" i="1"/>
  <c r="AS354" i="1"/>
  <c r="AW354" i="1" s="1"/>
  <c r="AR354" i="1"/>
  <c r="AV354" i="1" s="1"/>
  <c r="AQ354" i="1"/>
  <c r="AU354" i="1" s="1"/>
  <c r="AP354" i="1"/>
  <c r="AT354" i="1" s="1"/>
  <c r="AL354" i="1"/>
  <c r="AK354" i="1"/>
  <c r="AD354" i="1"/>
  <c r="T354" i="1"/>
  <c r="S354" i="1"/>
  <c r="R354" i="1"/>
  <c r="Q354" i="1"/>
  <c r="E354" i="1"/>
  <c r="AS353" i="1"/>
  <c r="AW353" i="1" s="1"/>
  <c r="AR353" i="1"/>
  <c r="AV353" i="1" s="1"/>
  <c r="AQ353" i="1"/>
  <c r="AU353" i="1" s="1"/>
  <c r="AP353" i="1"/>
  <c r="AT353" i="1" s="1"/>
  <c r="AX353" i="1" s="1"/>
  <c r="AL353" i="1"/>
  <c r="AK353" i="1"/>
  <c r="AD353" i="1"/>
  <c r="T353" i="1"/>
  <c r="S353" i="1"/>
  <c r="R353" i="1"/>
  <c r="Q353" i="1"/>
  <c r="U353" i="1" s="1"/>
  <c r="E353" i="1"/>
  <c r="AS352" i="1"/>
  <c r="AW352" i="1" s="1"/>
  <c r="AR352" i="1"/>
  <c r="AV352" i="1" s="1"/>
  <c r="AQ352" i="1"/>
  <c r="AU352" i="1" s="1"/>
  <c r="AP352" i="1"/>
  <c r="AT352" i="1" s="1"/>
  <c r="AL352" i="1"/>
  <c r="AK352" i="1"/>
  <c r="AD352" i="1"/>
  <c r="T352" i="1"/>
  <c r="S352" i="1"/>
  <c r="R352" i="1"/>
  <c r="Q352" i="1"/>
  <c r="E352" i="1"/>
  <c r="AW351" i="1"/>
  <c r="AS351" i="1"/>
  <c r="AR351" i="1"/>
  <c r="AV351" i="1" s="1"/>
  <c r="AQ351" i="1"/>
  <c r="AU351" i="1" s="1"/>
  <c r="AP351" i="1"/>
  <c r="AT351" i="1" s="1"/>
  <c r="AL351" i="1"/>
  <c r="AK351" i="1"/>
  <c r="AD351" i="1"/>
  <c r="R351" i="1"/>
  <c r="Q351" i="1"/>
  <c r="E351" i="1"/>
  <c r="AS350" i="1"/>
  <c r="AW350" i="1" s="1"/>
  <c r="AR350" i="1"/>
  <c r="AV350" i="1" s="1"/>
  <c r="AQ350" i="1"/>
  <c r="AU350" i="1" s="1"/>
  <c r="AP350" i="1"/>
  <c r="AT350" i="1" s="1"/>
  <c r="AL350" i="1"/>
  <c r="AK350" i="1"/>
  <c r="AD350" i="1"/>
  <c r="R350" i="1"/>
  <c r="Q350" i="1"/>
  <c r="E350" i="1"/>
  <c r="AW349" i="1"/>
  <c r="AS349" i="1"/>
  <c r="AR349" i="1"/>
  <c r="AV349" i="1" s="1"/>
  <c r="AQ349" i="1"/>
  <c r="AU349" i="1" s="1"/>
  <c r="AP349" i="1"/>
  <c r="AT349" i="1" s="1"/>
  <c r="AL349" i="1"/>
  <c r="AK349" i="1"/>
  <c r="AD349" i="1"/>
  <c r="T349" i="1"/>
  <c r="S349" i="1"/>
  <c r="R349" i="1"/>
  <c r="U349" i="1" s="1"/>
  <c r="Q349" i="1"/>
  <c r="E349" i="1"/>
  <c r="AS348" i="1"/>
  <c r="AW348" i="1" s="1"/>
  <c r="AR348" i="1"/>
  <c r="AV348" i="1" s="1"/>
  <c r="AQ348" i="1"/>
  <c r="AU348" i="1" s="1"/>
  <c r="AP348" i="1"/>
  <c r="AT348" i="1" s="1"/>
  <c r="AL348" i="1"/>
  <c r="AK348" i="1"/>
  <c r="AD348" i="1"/>
  <c r="R348" i="1"/>
  <c r="Q348" i="1"/>
  <c r="E348" i="1"/>
  <c r="AS347" i="1"/>
  <c r="AW347" i="1" s="1"/>
  <c r="AR347" i="1"/>
  <c r="AV347" i="1" s="1"/>
  <c r="AQ347" i="1"/>
  <c r="AU347" i="1" s="1"/>
  <c r="AP347" i="1"/>
  <c r="AT347" i="1" s="1"/>
  <c r="AL347" i="1"/>
  <c r="AK347" i="1"/>
  <c r="AD347" i="1"/>
  <c r="T347" i="1"/>
  <c r="S347" i="1"/>
  <c r="R347" i="1"/>
  <c r="Q347" i="1"/>
  <c r="E347" i="1"/>
  <c r="AT346" i="1"/>
  <c r="AX346" i="1" s="1"/>
  <c r="AS346" i="1"/>
  <c r="AW346" i="1" s="1"/>
  <c r="AR346" i="1"/>
  <c r="AV346" i="1" s="1"/>
  <c r="AQ346" i="1"/>
  <c r="AU346" i="1" s="1"/>
  <c r="AP346" i="1"/>
  <c r="AL346" i="1"/>
  <c r="AK346" i="1"/>
  <c r="AD346" i="1"/>
  <c r="T346" i="1"/>
  <c r="S346" i="1"/>
  <c r="R346" i="1"/>
  <c r="E346" i="1"/>
  <c r="AS345" i="1"/>
  <c r="AW345" i="1" s="1"/>
  <c r="AR345" i="1"/>
  <c r="AV345" i="1" s="1"/>
  <c r="AQ345" i="1"/>
  <c r="AU345" i="1" s="1"/>
  <c r="AP345" i="1"/>
  <c r="AT345" i="1" s="1"/>
  <c r="AL345" i="1"/>
  <c r="AK345" i="1"/>
  <c r="AD345" i="1"/>
  <c r="T345" i="1"/>
  <c r="S345" i="1"/>
  <c r="X356" i="1" s="1"/>
  <c r="R345" i="1"/>
  <c r="Q345" i="1"/>
  <c r="E345" i="1"/>
  <c r="AS344" i="1"/>
  <c r="AW344" i="1" s="1"/>
  <c r="AR344" i="1"/>
  <c r="AV344" i="1" s="1"/>
  <c r="AQ344" i="1"/>
  <c r="AU344" i="1" s="1"/>
  <c r="AP344" i="1"/>
  <c r="AT344" i="1" s="1"/>
  <c r="AL344" i="1"/>
  <c r="AK344" i="1"/>
  <c r="AD344" i="1"/>
  <c r="T344" i="1"/>
  <c r="S344" i="1"/>
  <c r="R344" i="1"/>
  <c r="Q344" i="1"/>
  <c r="E344" i="1"/>
  <c r="AU343" i="1"/>
  <c r="AT343" i="1"/>
  <c r="AS343" i="1"/>
  <c r="AW343" i="1" s="1"/>
  <c r="AR343" i="1"/>
  <c r="AV343" i="1" s="1"/>
  <c r="AQ343" i="1"/>
  <c r="AP343" i="1"/>
  <c r="AL343" i="1"/>
  <c r="AK343" i="1"/>
  <c r="AD343" i="1"/>
  <c r="T343" i="1"/>
  <c r="S343" i="1"/>
  <c r="R343" i="1"/>
  <c r="Q343" i="1"/>
  <c r="E343" i="1"/>
  <c r="AU342" i="1"/>
  <c r="AS342" i="1"/>
  <c r="AW342" i="1" s="1"/>
  <c r="AR342" i="1"/>
  <c r="AV342" i="1" s="1"/>
  <c r="AQ342" i="1"/>
  <c r="AP342" i="1"/>
  <c r="AT342" i="1" s="1"/>
  <c r="AL342" i="1"/>
  <c r="AK342" i="1"/>
  <c r="AD342" i="1"/>
  <c r="T342" i="1"/>
  <c r="S342" i="1"/>
  <c r="R342" i="1"/>
  <c r="Q342" i="1"/>
  <c r="E342" i="1"/>
  <c r="AS341" i="1"/>
  <c r="AW341" i="1" s="1"/>
  <c r="AR341" i="1"/>
  <c r="AV341" i="1" s="1"/>
  <c r="AQ341" i="1"/>
  <c r="AU341" i="1" s="1"/>
  <c r="AP341" i="1"/>
  <c r="AT341" i="1" s="1"/>
  <c r="AL341" i="1"/>
  <c r="AK341" i="1"/>
  <c r="AD341" i="1"/>
  <c r="T341" i="1"/>
  <c r="S341" i="1"/>
  <c r="R341" i="1"/>
  <c r="Q341" i="1"/>
  <c r="E341" i="1"/>
  <c r="AS340" i="1"/>
  <c r="AW340" i="1" s="1"/>
  <c r="AR340" i="1"/>
  <c r="AV340" i="1" s="1"/>
  <c r="AQ340" i="1"/>
  <c r="AU340" i="1" s="1"/>
  <c r="AP340" i="1"/>
  <c r="AT340" i="1" s="1"/>
  <c r="AD340" i="1"/>
  <c r="T340" i="1"/>
  <c r="S340" i="1"/>
  <c r="R340" i="1"/>
  <c r="Q340" i="1"/>
  <c r="E340" i="1"/>
  <c r="AW339" i="1"/>
  <c r="AS339" i="1"/>
  <c r="AR339" i="1"/>
  <c r="AV339" i="1" s="1"/>
  <c r="AQ339" i="1"/>
  <c r="AU339" i="1" s="1"/>
  <c r="AP339" i="1"/>
  <c r="AT339" i="1" s="1"/>
  <c r="AL339" i="1"/>
  <c r="AK339" i="1"/>
  <c r="AD339" i="1"/>
  <c r="T339" i="1"/>
  <c r="S339" i="1"/>
  <c r="E339" i="1"/>
  <c r="AS338" i="1"/>
  <c r="AW338" i="1" s="1"/>
  <c r="AR338" i="1"/>
  <c r="AV338" i="1" s="1"/>
  <c r="AQ338" i="1"/>
  <c r="AU338" i="1" s="1"/>
  <c r="AP338" i="1"/>
  <c r="AT338" i="1" s="1"/>
  <c r="AL338" i="1"/>
  <c r="AK338" i="1"/>
  <c r="AD338" i="1"/>
  <c r="T338" i="1"/>
  <c r="S338" i="1"/>
  <c r="R338" i="1"/>
  <c r="Q338" i="1"/>
  <c r="E338" i="1"/>
  <c r="AS337" i="1"/>
  <c r="AW337" i="1" s="1"/>
  <c r="AR337" i="1"/>
  <c r="AV337" i="1" s="1"/>
  <c r="AQ337" i="1"/>
  <c r="AU337" i="1" s="1"/>
  <c r="AP337" i="1"/>
  <c r="AT337" i="1" s="1"/>
  <c r="AL337" i="1"/>
  <c r="AK337" i="1"/>
  <c r="AD337" i="1"/>
  <c r="T337" i="1"/>
  <c r="S337" i="1"/>
  <c r="R337" i="1"/>
  <c r="E337" i="1"/>
  <c r="AS336" i="1"/>
  <c r="AW336" i="1" s="1"/>
  <c r="AR336" i="1"/>
  <c r="AV336" i="1" s="1"/>
  <c r="AQ336" i="1"/>
  <c r="AU336" i="1" s="1"/>
  <c r="AP336" i="1"/>
  <c r="AT336" i="1" s="1"/>
  <c r="AL336" i="1"/>
  <c r="AK336" i="1"/>
  <c r="T336" i="1"/>
  <c r="S336" i="1"/>
  <c r="R336" i="1"/>
  <c r="Q336" i="1"/>
  <c r="E336" i="1"/>
  <c r="AS335" i="1"/>
  <c r="AW335" i="1" s="1"/>
  <c r="AR335" i="1"/>
  <c r="AV335" i="1" s="1"/>
  <c r="AQ335" i="1"/>
  <c r="AU335" i="1" s="1"/>
  <c r="AP335" i="1"/>
  <c r="AT335" i="1" s="1"/>
  <c r="AL335" i="1"/>
  <c r="AK335" i="1"/>
  <c r="T335" i="1"/>
  <c r="S335" i="1"/>
  <c r="R335" i="1"/>
  <c r="Q335" i="1"/>
  <c r="E335" i="1"/>
  <c r="AS334" i="1"/>
  <c r="AW334" i="1" s="1"/>
  <c r="AR334" i="1"/>
  <c r="AV334" i="1" s="1"/>
  <c r="AQ334" i="1"/>
  <c r="AU334" i="1" s="1"/>
  <c r="AP334" i="1"/>
  <c r="AT334" i="1" s="1"/>
  <c r="AL334" i="1"/>
  <c r="AK334" i="1"/>
  <c r="T334" i="1"/>
  <c r="S334" i="1"/>
  <c r="R334" i="1"/>
  <c r="Q334" i="1"/>
  <c r="E334" i="1"/>
  <c r="AS333" i="1"/>
  <c r="AW333" i="1" s="1"/>
  <c r="AR333" i="1"/>
  <c r="AV333" i="1" s="1"/>
  <c r="AQ333" i="1"/>
  <c r="AU333" i="1" s="1"/>
  <c r="AP333" i="1"/>
  <c r="AT333" i="1" s="1"/>
  <c r="T333" i="1"/>
  <c r="S333" i="1"/>
  <c r="R333" i="1"/>
  <c r="Q333" i="1"/>
  <c r="E333" i="1"/>
  <c r="AS332" i="1"/>
  <c r="AW332" i="1" s="1"/>
  <c r="AR332" i="1"/>
  <c r="AV332" i="1" s="1"/>
  <c r="AQ332" i="1"/>
  <c r="AU332" i="1" s="1"/>
  <c r="AP332" i="1"/>
  <c r="AT332" i="1" s="1"/>
  <c r="AL332" i="1"/>
  <c r="AK332" i="1"/>
  <c r="T332" i="1"/>
  <c r="S332" i="1"/>
  <c r="R332" i="1"/>
  <c r="Q332" i="1"/>
  <c r="U332" i="1" s="1"/>
  <c r="E332" i="1"/>
  <c r="AS331" i="1"/>
  <c r="AW331" i="1" s="1"/>
  <c r="AR331" i="1"/>
  <c r="AV331" i="1" s="1"/>
  <c r="AQ331" i="1"/>
  <c r="AU331" i="1" s="1"/>
  <c r="AP331" i="1"/>
  <c r="AT331" i="1" s="1"/>
  <c r="AL331" i="1"/>
  <c r="AK331" i="1"/>
  <c r="T331" i="1"/>
  <c r="S331" i="1"/>
  <c r="R331" i="1"/>
  <c r="Q331" i="1"/>
  <c r="E331" i="1"/>
  <c r="AT330" i="1"/>
  <c r="AS330" i="1"/>
  <c r="AW330" i="1" s="1"/>
  <c r="AR330" i="1"/>
  <c r="AV330" i="1" s="1"/>
  <c r="AQ330" i="1"/>
  <c r="AU330" i="1" s="1"/>
  <c r="AP330" i="1"/>
  <c r="AL330" i="1"/>
  <c r="AK330" i="1"/>
  <c r="T330" i="1"/>
  <c r="S330" i="1"/>
  <c r="R330" i="1"/>
  <c r="Q330" i="1"/>
  <c r="E330" i="1"/>
  <c r="AL329" i="1"/>
  <c r="AK329" i="1"/>
  <c r="T329" i="1"/>
  <c r="S329" i="1"/>
  <c r="R329" i="1"/>
  <c r="Q329" i="1"/>
  <c r="E329" i="1"/>
  <c r="AL328" i="1"/>
  <c r="AK328" i="1"/>
  <c r="T328" i="1"/>
  <c r="S328" i="1"/>
  <c r="R328" i="1"/>
  <c r="Q328" i="1"/>
  <c r="E328" i="1"/>
  <c r="AL327" i="1"/>
  <c r="AK327" i="1"/>
  <c r="T327" i="1"/>
  <c r="S327" i="1"/>
  <c r="R327" i="1"/>
  <c r="Q327" i="1"/>
  <c r="E327" i="1"/>
  <c r="AL326" i="1"/>
  <c r="AK326" i="1"/>
  <c r="T326" i="1"/>
  <c r="S326" i="1"/>
  <c r="R326" i="1"/>
  <c r="Q326" i="1"/>
  <c r="E326" i="1"/>
  <c r="AD325" i="1"/>
  <c r="T325" i="1"/>
  <c r="S325" i="1"/>
  <c r="E325" i="1"/>
  <c r="AD324" i="1"/>
  <c r="T324" i="1"/>
  <c r="S324" i="1"/>
  <c r="R324" i="1"/>
  <c r="E324" i="1"/>
  <c r="AD323" i="1"/>
  <c r="T323" i="1"/>
  <c r="S323" i="1"/>
  <c r="R323" i="1"/>
  <c r="Q323" i="1"/>
  <c r="E323" i="1"/>
  <c r="AD322" i="1"/>
  <c r="T322" i="1"/>
  <c r="S322" i="1"/>
  <c r="R322" i="1"/>
  <c r="Q322" i="1"/>
  <c r="E322" i="1"/>
  <c r="AD321" i="1"/>
  <c r="T321" i="1"/>
  <c r="S321" i="1"/>
  <c r="R321" i="1"/>
  <c r="Q321" i="1"/>
  <c r="E321" i="1"/>
  <c r="AL320" i="1"/>
  <c r="AK320" i="1"/>
  <c r="AD320" i="1"/>
  <c r="T320" i="1"/>
  <c r="S320" i="1"/>
  <c r="R320" i="1"/>
  <c r="Q320" i="1"/>
  <c r="E320" i="1"/>
  <c r="AL319" i="1"/>
  <c r="AK319" i="1"/>
  <c r="AD319" i="1"/>
  <c r="T319" i="1"/>
  <c r="S319" i="1"/>
  <c r="R319" i="1"/>
  <c r="Q319" i="1"/>
  <c r="E319" i="1"/>
  <c r="AL318" i="1"/>
  <c r="AK318" i="1"/>
  <c r="AD318" i="1"/>
  <c r="T318" i="1"/>
  <c r="S318" i="1"/>
  <c r="R318" i="1"/>
  <c r="Q318" i="1"/>
  <c r="E318" i="1"/>
  <c r="AL317" i="1"/>
  <c r="AK317" i="1"/>
  <c r="AD317" i="1"/>
  <c r="T317" i="1"/>
  <c r="S317" i="1"/>
  <c r="R317" i="1"/>
  <c r="Q317" i="1"/>
  <c r="E317" i="1"/>
  <c r="AL316" i="1"/>
  <c r="AK316" i="1"/>
  <c r="AD316" i="1"/>
  <c r="T316" i="1"/>
  <c r="S316" i="1"/>
  <c r="R316" i="1"/>
  <c r="Q316" i="1"/>
  <c r="E316" i="1"/>
  <c r="AL315" i="1"/>
  <c r="AK315" i="1"/>
  <c r="AD315" i="1"/>
  <c r="T315" i="1"/>
  <c r="S315" i="1"/>
  <c r="R315" i="1"/>
  <c r="Q315" i="1"/>
  <c r="E315" i="1"/>
  <c r="AL314" i="1"/>
  <c r="AK314" i="1"/>
  <c r="AD314" i="1"/>
  <c r="T314" i="1"/>
  <c r="S314" i="1"/>
  <c r="R314" i="1"/>
  <c r="Q314" i="1"/>
  <c r="E314" i="1"/>
  <c r="AL313" i="1"/>
  <c r="AK313" i="1"/>
  <c r="AD313" i="1"/>
  <c r="T313" i="1"/>
  <c r="S313" i="1"/>
  <c r="R313" i="1"/>
  <c r="Q313" i="1"/>
  <c r="E313" i="1"/>
  <c r="AL312" i="1"/>
  <c r="AK312" i="1"/>
  <c r="AD312" i="1"/>
  <c r="T312" i="1"/>
  <c r="U312" i="1" s="1"/>
  <c r="S312" i="1"/>
  <c r="R312" i="1"/>
  <c r="Q312" i="1"/>
  <c r="E312" i="1"/>
  <c r="AL311" i="1"/>
  <c r="AK311" i="1"/>
  <c r="AD311" i="1"/>
  <c r="T311" i="1"/>
  <c r="S311" i="1"/>
  <c r="R311" i="1"/>
  <c r="Q311" i="1"/>
  <c r="E311" i="1"/>
  <c r="AL310" i="1"/>
  <c r="AK310" i="1"/>
  <c r="AD310" i="1"/>
  <c r="T310" i="1"/>
  <c r="S310" i="1"/>
  <c r="R310" i="1"/>
  <c r="Q310" i="1"/>
  <c r="E310" i="1"/>
  <c r="AL309" i="1"/>
  <c r="AK309" i="1"/>
  <c r="AD309" i="1"/>
  <c r="T309" i="1"/>
  <c r="S309" i="1"/>
  <c r="R309" i="1"/>
  <c r="U309" i="1" s="1"/>
  <c r="Q309" i="1"/>
  <c r="E309" i="1"/>
  <c r="AL308" i="1"/>
  <c r="AK308" i="1"/>
  <c r="AD308" i="1"/>
  <c r="T308" i="1"/>
  <c r="S308" i="1"/>
  <c r="R308" i="1"/>
  <c r="Q308" i="1"/>
  <c r="E308" i="1"/>
  <c r="AL307" i="1"/>
  <c r="AK307" i="1"/>
  <c r="AD307" i="1"/>
  <c r="T307" i="1"/>
  <c r="S307" i="1"/>
  <c r="R307" i="1"/>
  <c r="Q307" i="1"/>
  <c r="E307" i="1"/>
  <c r="AL306" i="1"/>
  <c r="AK306" i="1"/>
  <c r="AD306" i="1"/>
  <c r="T306" i="1"/>
  <c r="S306" i="1"/>
  <c r="R306" i="1"/>
  <c r="Q306" i="1"/>
  <c r="E306" i="1"/>
  <c r="AL305" i="1"/>
  <c r="AK305" i="1"/>
  <c r="AD305" i="1"/>
  <c r="T305" i="1"/>
  <c r="S305" i="1"/>
  <c r="R305" i="1"/>
  <c r="Q305" i="1"/>
  <c r="E305" i="1"/>
  <c r="AL304" i="1"/>
  <c r="AK304" i="1"/>
  <c r="AD304" i="1"/>
  <c r="T304" i="1"/>
  <c r="S304" i="1"/>
  <c r="R304" i="1"/>
  <c r="W315" i="1" s="1"/>
  <c r="Q304" i="1"/>
  <c r="E304" i="1"/>
  <c r="AL303" i="1"/>
  <c r="AK303" i="1"/>
  <c r="AD303" i="1"/>
  <c r="T303" i="1"/>
  <c r="S303" i="1"/>
  <c r="R303" i="1"/>
  <c r="Q303" i="1"/>
  <c r="E303" i="1"/>
  <c r="AL302" i="1"/>
  <c r="AK302" i="1"/>
  <c r="AD302" i="1"/>
  <c r="T302" i="1"/>
  <c r="S302" i="1"/>
  <c r="R302" i="1"/>
  <c r="Q302" i="1"/>
  <c r="E302" i="1"/>
  <c r="AL301" i="1"/>
  <c r="AK301" i="1"/>
  <c r="AD301" i="1"/>
  <c r="T301" i="1"/>
  <c r="S301" i="1"/>
  <c r="R301" i="1"/>
  <c r="Q301" i="1"/>
  <c r="E301" i="1"/>
  <c r="AL300" i="1"/>
  <c r="AK300" i="1"/>
  <c r="AD300" i="1"/>
  <c r="T300" i="1"/>
  <c r="S300" i="1"/>
  <c r="R300" i="1"/>
  <c r="Q300" i="1"/>
  <c r="E300" i="1"/>
  <c r="AL299" i="1"/>
  <c r="AK299" i="1"/>
  <c r="AD299" i="1"/>
  <c r="T299" i="1"/>
  <c r="S299" i="1"/>
  <c r="R299" i="1"/>
  <c r="W309" i="1" s="1"/>
  <c r="Q299" i="1"/>
  <c r="E299" i="1"/>
  <c r="AL298" i="1"/>
  <c r="AK298" i="1"/>
  <c r="AD298" i="1"/>
  <c r="T298" i="1"/>
  <c r="S298" i="1"/>
  <c r="R298" i="1"/>
  <c r="Q298" i="1"/>
  <c r="E298" i="1"/>
  <c r="AL297" i="1"/>
  <c r="AK297" i="1"/>
  <c r="AD297" i="1"/>
  <c r="T297" i="1"/>
  <c r="S297" i="1"/>
  <c r="R297" i="1"/>
  <c r="Q297" i="1"/>
  <c r="E297" i="1"/>
  <c r="AL296" i="1"/>
  <c r="AK296" i="1"/>
  <c r="AD296" i="1"/>
  <c r="T296" i="1"/>
  <c r="S296" i="1"/>
  <c r="R296" i="1"/>
  <c r="Q296" i="1"/>
  <c r="E296" i="1"/>
  <c r="AL295" i="1"/>
  <c r="AK295" i="1"/>
  <c r="AD295" i="1"/>
  <c r="T295" i="1"/>
  <c r="S295" i="1"/>
  <c r="R295" i="1"/>
  <c r="Q295" i="1"/>
  <c r="E295" i="1"/>
  <c r="AL294" i="1"/>
  <c r="AK294" i="1"/>
  <c r="AD294" i="1"/>
  <c r="T294" i="1"/>
  <c r="S294" i="1"/>
  <c r="R294" i="1"/>
  <c r="Q294" i="1"/>
  <c r="E294" i="1"/>
  <c r="AL293" i="1"/>
  <c r="AK293" i="1"/>
  <c r="AD293" i="1"/>
  <c r="T293" i="1"/>
  <c r="S293" i="1"/>
  <c r="R293" i="1"/>
  <c r="Q293" i="1"/>
  <c r="E293" i="1"/>
  <c r="AL292" i="1"/>
  <c r="AK292" i="1"/>
  <c r="AD292" i="1"/>
  <c r="T292" i="1"/>
  <c r="S292" i="1"/>
  <c r="R292" i="1"/>
  <c r="Q292" i="1"/>
  <c r="E292" i="1"/>
  <c r="AL291" i="1"/>
  <c r="AK291" i="1"/>
  <c r="AD291" i="1"/>
  <c r="T291" i="1"/>
  <c r="S291" i="1"/>
  <c r="R291" i="1"/>
  <c r="Q291" i="1"/>
  <c r="E291" i="1"/>
  <c r="AL290" i="1"/>
  <c r="AK290" i="1"/>
  <c r="AD290" i="1"/>
  <c r="T290" i="1"/>
  <c r="S290" i="1"/>
  <c r="R290" i="1"/>
  <c r="Q290" i="1"/>
  <c r="E290" i="1"/>
  <c r="AL289" i="1"/>
  <c r="AK289" i="1"/>
  <c r="AD289" i="1"/>
  <c r="T289" i="1"/>
  <c r="S289" i="1"/>
  <c r="R289" i="1"/>
  <c r="U289" i="1" s="1"/>
  <c r="Q289" i="1"/>
  <c r="E289" i="1"/>
  <c r="AL288" i="1"/>
  <c r="AK288" i="1"/>
  <c r="AD288" i="1"/>
  <c r="T288" i="1"/>
  <c r="S288" i="1"/>
  <c r="R288" i="1"/>
  <c r="Q288" i="1"/>
  <c r="E288" i="1"/>
  <c r="AL287" i="1"/>
  <c r="AK287" i="1"/>
  <c r="AD287" i="1"/>
  <c r="T287" i="1"/>
  <c r="S287" i="1"/>
  <c r="R287" i="1"/>
  <c r="Q287" i="1"/>
  <c r="E287" i="1"/>
  <c r="AL286" i="1"/>
  <c r="AK286" i="1"/>
  <c r="AD286" i="1"/>
  <c r="T286" i="1"/>
  <c r="S286" i="1"/>
  <c r="R286" i="1"/>
  <c r="Q286" i="1"/>
  <c r="E286" i="1"/>
  <c r="AL285" i="1"/>
  <c r="AK285" i="1"/>
  <c r="AD285" i="1"/>
  <c r="T285" i="1"/>
  <c r="S285" i="1"/>
  <c r="R285" i="1"/>
  <c r="Q285" i="1"/>
  <c r="E285" i="1"/>
  <c r="AL284" i="1"/>
  <c r="AK284" i="1"/>
  <c r="AD284" i="1"/>
  <c r="T284" i="1"/>
  <c r="S284" i="1"/>
  <c r="R284" i="1"/>
  <c r="Q284" i="1"/>
  <c r="E284" i="1"/>
  <c r="AL283" i="1"/>
  <c r="AK283" i="1"/>
  <c r="AD283" i="1"/>
  <c r="T283" i="1"/>
  <c r="S283" i="1"/>
  <c r="R283" i="1"/>
  <c r="Q283" i="1"/>
  <c r="E283" i="1"/>
  <c r="AL282" i="1"/>
  <c r="AK282" i="1"/>
  <c r="AD282" i="1"/>
  <c r="T282" i="1"/>
  <c r="S282" i="1"/>
  <c r="R282" i="1"/>
  <c r="Q282" i="1"/>
  <c r="E282" i="1"/>
  <c r="AL281" i="1"/>
  <c r="AK281" i="1"/>
  <c r="AD281" i="1"/>
  <c r="T281" i="1"/>
  <c r="S281" i="1"/>
  <c r="R281" i="1"/>
  <c r="Q281" i="1"/>
  <c r="E281" i="1"/>
  <c r="AL280" i="1"/>
  <c r="AK280" i="1"/>
  <c r="AD280" i="1"/>
  <c r="T280" i="1"/>
  <c r="S280" i="1"/>
  <c r="R280" i="1"/>
  <c r="Q280" i="1"/>
  <c r="E280" i="1"/>
  <c r="AL279" i="1"/>
  <c r="AK279" i="1"/>
  <c r="AD279" i="1"/>
  <c r="T279" i="1"/>
  <c r="S279" i="1"/>
  <c r="R279" i="1"/>
  <c r="W289" i="1" s="1"/>
  <c r="Q279" i="1"/>
  <c r="E279" i="1"/>
  <c r="AL278" i="1"/>
  <c r="AK278" i="1"/>
  <c r="AD278" i="1"/>
  <c r="T278" i="1"/>
  <c r="S278" i="1"/>
  <c r="R278" i="1"/>
  <c r="Q278" i="1"/>
  <c r="E278" i="1"/>
  <c r="AL277" i="1"/>
  <c r="AK277" i="1"/>
  <c r="AD277" i="1"/>
  <c r="T277" i="1"/>
  <c r="S277" i="1"/>
  <c r="R277" i="1"/>
  <c r="Q277" i="1"/>
  <c r="E277" i="1"/>
  <c r="AL276" i="1"/>
  <c r="AK276" i="1"/>
  <c r="AD276" i="1"/>
  <c r="T276" i="1"/>
  <c r="S276" i="1"/>
  <c r="R276" i="1"/>
  <c r="Q276" i="1"/>
  <c r="E276" i="1"/>
  <c r="AL275" i="1"/>
  <c r="AK275" i="1"/>
  <c r="AD275" i="1"/>
  <c r="T275" i="1"/>
  <c r="S275" i="1"/>
  <c r="R275" i="1"/>
  <c r="Q275" i="1"/>
  <c r="E275" i="1"/>
  <c r="AL274" i="1"/>
  <c r="AK274" i="1"/>
  <c r="AD274" i="1"/>
  <c r="T274" i="1"/>
  <c r="S274" i="1"/>
  <c r="R274" i="1"/>
  <c r="Q274" i="1"/>
  <c r="E274" i="1"/>
  <c r="AL273" i="1"/>
  <c r="AK273" i="1"/>
  <c r="AD273" i="1"/>
  <c r="T273" i="1"/>
  <c r="S273" i="1"/>
  <c r="R273" i="1"/>
  <c r="Q273" i="1"/>
  <c r="E273" i="1"/>
  <c r="AL272" i="1"/>
  <c r="AK272" i="1"/>
  <c r="AD272" i="1"/>
  <c r="T272" i="1"/>
  <c r="S272" i="1"/>
  <c r="R272" i="1"/>
  <c r="Q272" i="1"/>
  <c r="E272" i="1"/>
  <c r="AL271" i="1"/>
  <c r="AK271" i="1"/>
  <c r="AD271" i="1"/>
  <c r="T271" i="1"/>
  <c r="S271" i="1"/>
  <c r="R271" i="1"/>
  <c r="Q271" i="1"/>
  <c r="E271" i="1"/>
  <c r="AL270" i="1"/>
  <c r="AK270" i="1"/>
  <c r="AD270" i="1"/>
  <c r="T270" i="1"/>
  <c r="S270" i="1"/>
  <c r="R270" i="1"/>
  <c r="Q270" i="1"/>
  <c r="E270" i="1"/>
  <c r="AL269" i="1"/>
  <c r="AK269" i="1"/>
  <c r="AD269" i="1"/>
  <c r="T269" i="1"/>
  <c r="S269" i="1"/>
  <c r="R269" i="1"/>
  <c r="W280" i="1" s="1"/>
  <c r="Q269" i="1"/>
  <c r="E269" i="1"/>
  <c r="AL268" i="1"/>
  <c r="AK268" i="1"/>
  <c r="AD268" i="1"/>
  <c r="T268" i="1"/>
  <c r="S268" i="1"/>
  <c r="R268" i="1"/>
  <c r="Q268" i="1"/>
  <c r="E268" i="1"/>
  <c r="AL267" i="1"/>
  <c r="AK267" i="1"/>
  <c r="AD267" i="1"/>
  <c r="T267" i="1"/>
  <c r="S267" i="1"/>
  <c r="R267" i="1"/>
  <c r="Q267" i="1"/>
  <c r="E267" i="1"/>
  <c r="AL266" i="1"/>
  <c r="AK266" i="1"/>
  <c r="AD266" i="1"/>
  <c r="T266" i="1"/>
  <c r="S266" i="1"/>
  <c r="R266" i="1"/>
  <c r="Q266" i="1"/>
  <c r="E266" i="1"/>
  <c r="AL265" i="1"/>
  <c r="AK265" i="1"/>
  <c r="AD265" i="1"/>
  <c r="T265" i="1"/>
  <c r="S265" i="1"/>
  <c r="R265" i="1"/>
  <c r="Q265" i="1"/>
  <c r="E265" i="1"/>
  <c r="AL264" i="1"/>
  <c r="AK264" i="1"/>
  <c r="AD264" i="1"/>
  <c r="T264" i="1"/>
  <c r="S264" i="1"/>
  <c r="R264" i="1"/>
  <c r="W275" i="1" s="1"/>
  <c r="Q264" i="1"/>
  <c r="E264" i="1"/>
  <c r="AL263" i="1"/>
  <c r="AK263" i="1"/>
  <c r="AD263" i="1"/>
  <c r="T263" i="1"/>
  <c r="S263" i="1"/>
  <c r="R263" i="1"/>
  <c r="Q263" i="1"/>
  <c r="E263" i="1"/>
  <c r="AL262" i="1"/>
  <c r="AK262" i="1"/>
  <c r="AD262" i="1"/>
  <c r="T262" i="1"/>
  <c r="S262" i="1"/>
  <c r="R262" i="1"/>
  <c r="Q262" i="1"/>
  <c r="E262" i="1"/>
  <c r="AL261" i="1"/>
  <c r="AK261" i="1"/>
  <c r="AD261" i="1"/>
  <c r="T261" i="1"/>
  <c r="S261" i="1"/>
  <c r="R261" i="1"/>
  <c r="Q261" i="1"/>
  <c r="E261" i="1"/>
  <c r="AL260" i="1"/>
  <c r="AK260" i="1"/>
  <c r="AD260" i="1"/>
  <c r="T260" i="1"/>
  <c r="R260" i="1"/>
  <c r="Q260" i="1"/>
  <c r="E260" i="1"/>
  <c r="AL259" i="1"/>
  <c r="AK259" i="1"/>
  <c r="AD259" i="1"/>
  <c r="T259" i="1"/>
  <c r="S259" i="1"/>
  <c r="R259" i="1"/>
  <c r="Q259" i="1"/>
  <c r="V269" i="1" s="1"/>
  <c r="E259" i="1"/>
  <c r="AL258" i="1"/>
  <c r="AK258" i="1"/>
  <c r="AD258" i="1"/>
  <c r="T258" i="1"/>
  <c r="S258" i="1"/>
  <c r="R258" i="1"/>
  <c r="Q258" i="1"/>
  <c r="E258" i="1"/>
  <c r="AL257" i="1"/>
  <c r="AK257" i="1"/>
  <c r="AD257" i="1"/>
  <c r="T257" i="1"/>
  <c r="S257" i="1"/>
  <c r="R257" i="1"/>
  <c r="Q257" i="1"/>
  <c r="E257" i="1"/>
  <c r="AL256" i="1"/>
  <c r="AK256" i="1"/>
  <c r="AD256" i="1"/>
  <c r="T256" i="1"/>
  <c r="S256" i="1"/>
  <c r="R256" i="1"/>
  <c r="Q256" i="1"/>
  <c r="E256" i="1"/>
  <c r="AL255" i="1"/>
  <c r="AK255" i="1"/>
  <c r="AD255" i="1"/>
  <c r="T255" i="1"/>
  <c r="S255" i="1"/>
  <c r="R255" i="1"/>
  <c r="Q255" i="1"/>
  <c r="E255" i="1"/>
  <c r="AL254" i="1"/>
  <c r="AK254" i="1"/>
  <c r="AD254" i="1"/>
  <c r="T254" i="1"/>
  <c r="S254" i="1"/>
  <c r="R254" i="1"/>
  <c r="Q254" i="1"/>
  <c r="E254" i="1"/>
  <c r="AL253" i="1"/>
  <c r="AK253" i="1"/>
  <c r="AD253" i="1"/>
  <c r="T253" i="1"/>
  <c r="S253" i="1"/>
  <c r="R253" i="1"/>
  <c r="Q253" i="1"/>
  <c r="E253" i="1"/>
  <c r="AL252" i="1"/>
  <c r="AK252" i="1"/>
  <c r="AD252" i="1"/>
  <c r="T252" i="1"/>
  <c r="S252" i="1"/>
  <c r="R252" i="1"/>
  <c r="Q252" i="1"/>
  <c r="E252" i="1"/>
  <c r="AL251" i="1"/>
  <c r="AK251" i="1"/>
  <c r="AD251" i="1"/>
  <c r="T251" i="1"/>
  <c r="S251" i="1"/>
  <c r="R251" i="1"/>
  <c r="Q251" i="1"/>
  <c r="E251" i="1"/>
  <c r="AL250" i="1"/>
  <c r="AK250" i="1"/>
  <c r="AD250" i="1"/>
  <c r="T250" i="1"/>
  <c r="S250" i="1"/>
  <c r="R250" i="1"/>
  <c r="Q250" i="1"/>
  <c r="E250" i="1"/>
  <c r="AL249" i="1"/>
  <c r="AK249" i="1"/>
  <c r="AD249" i="1"/>
  <c r="T249" i="1"/>
  <c r="S249" i="1"/>
  <c r="R249" i="1"/>
  <c r="Q249" i="1"/>
  <c r="V260" i="1" s="1"/>
  <c r="E249" i="1"/>
  <c r="AL248" i="1"/>
  <c r="AK248" i="1"/>
  <c r="AD248" i="1"/>
  <c r="T248" i="1"/>
  <c r="S248" i="1"/>
  <c r="R248" i="1"/>
  <c r="Q248" i="1"/>
  <c r="E248" i="1"/>
  <c r="AL247" i="1"/>
  <c r="AK247" i="1"/>
  <c r="AD247" i="1"/>
  <c r="T247" i="1"/>
  <c r="S247" i="1"/>
  <c r="R247" i="1"/>
  <c r="Q247" i="1"/>
  <c r="E247" i="1"/>
  <c r="AL246" i="1"/>
  <c r="AK246" i="1"/>
  <c r="AD246" i="1"/>
  <c r="T246" i="1"/>
  <c r="S246" i="1"/>
  <c r="R246" i="1"/>
  <c r="Q246" i="1"/>
  <c r="E246" i="1"/>
  <c r="AL245" i="1"/>
  <c r="AK245" i="1"/>
  <c r="AD245" i="1"/>
  <c r="T245" i="1"/>
  <c r="S245" i="1"/>
  <c r="R245" i="1"/>
  <c r="Q245" i="1"/>
  <c r="E245" i="1"/>
  <c r="AL244" i="1"/>
  <c r="AK244" i="1"/>
  <c r="AD244" i="1"/>
  <c r="T244" i="1"/>
  <c r="S244" i="1"/>
  <c r="R244" i="1"/>
  <c r="Q244" i="1"/>
  <c r="V255" i="1" s="1"/>
  <c r="E244" i="1"/>
  <c r="AL243" i="1"/>
  <c r="AK243" i="1"/>
  <c r="AD243" i="1"/>
  <c r="T243" i="1"/>
  <c r="S243" i="1"/>
  <c r="R243" i="1"/>
  <c r="Q243" i="1"/>
  <c r="E243" i="1"/>
  <c r="AL242" i="1"/>
  <c r="AK242" i="1"/>
  <c r="AD242" i="1"/>
  <c r="T242" i="1"/>
  <c r="S242" i="1"/>
  <c r="R242" i="1"/>
  <c r="Q242" i="1"/>
  <c r="E242" i="1"/>
  <c r="AL241" i="1"/>
  <c r="AK241" i="1"/>
  <c r="AD241" i="1"/>
  <c r="T241" i="1"/>
  <c r="S241" i="1"/>
  <c r="R241" i="1"/>
  <c r="Q241" i="1"/>
  <c r="E241" i="1"/>
  <c r="AL240" i="1"/>
  <c r="AK240" i="1"/>
  <c r="AD240" i="1"/>
  <c r="T240" i="1"/>
  <c r="S240" i="1"/>
  <c r="R240" i="1"/>
  <c r="Q240" i="1"/>
  <c r="E240" i="1"/>
  <c r="AL239" i="1"/>
  <c r="AK239" i="1"/>
  <c r="AD239" i="1"/>
  <c r="T239" i="1"/>
  <c r="S239" i="1"/>
  <c r="R239" i="1"/>
  <c r="Q239" i="1"/>
  <c r="V250" i="1" s="1"/>
  <c r="E239" i="1"/>
  <c r="AL238" i="1"/>
  <c r="AK238" i="1"/>
  <c r="AD238" i="1"/>
  <c r="T238" i="1"/>
  <c r="S238" i="1"/>
  <c r="R238" i="1"/>
  <c r="Q238" i="1"/>
  <c r="E238" i="1"/>
  <c r="AL237" i="1"/>
  <c r="AK237" i="1"/>
  <c r="AD237" i="1"/>
  <c r="T237" i="1"/>
  <c r="S237" i="1"/>
  <c r="R237" i="1"/>
  <c r="Q237" i="1"/>
  <c r="E237" i="1"/>
  <c r="AL236" i="1"/>
  <c r="AK236" i="1"/>
  <c r="AD236" i="1"/>
  <c r="T236" i="1"/>
  <c r="S236" i="1"/>
  <c r="R236" i="1"/>
  <c r="Q236" i="1"/>
  <c r="E236" i="1"/>
  <c r="AL235" i="1"/>
  <c r="AK235" i="1"/>
  <c r="AD235" i="1"/>
  <c r="T235" i="1"/>
  <c r="S235" i="1"/>
  <c r="R235" i="1"/>
  <c r="Q235" i="1"/>
  <c r="E235" i="1"/>
  <c r="AL234" i="1"/>
  <c r="AK234" i="1"/>
  <c r="AD234" i="1"/>
  <c r="T234" i="1"/>
  <c r="S234" i="1"/>
  <c r="R234" i="1"/>
  <c r="Q234" i="1"/>
  <c r="V245" i="1" s="1"/>
  <c r="E234" i="1"/>
  <c r="AL233" i="1"/>
  <c r="AK233" i="1"/>
  <c r="AD233" i="1"/>
  <c r="T233" i="1"/>
  <c r="S233" i="1"/>
  <c r="R233" i="1"/>
  <c r="Q233" i="1"/>
  <c r="E233" i="1"/>
  <c r="AL232" i="1"/>
  <c r="AK232" i="1"/>
  <c r="AD232" i="1"/>
  <c r="T232" i="1"/>
  <c r="S232" i="1"/>
  <c r="R232" i="1"/>
  <c r="Q232" i="1"/>
  <c r="E232" i="1"/>
  <c r="AL231" i="1"/>
  <c r="AK231" i="1"/>
  <c r="AD231" i="1"/>
  <c r="T231" i="1"/>
  <c r="S231" i="1"/>
  <c r="R231" i="1"/>
  <c r="Q231" i="1"/>
  <c r="E231" i="1"/>
  <c r="AL230" i="1"/>
  <c r="AK230" i="1"/>
  <c r="AD230" i="1"/>
  <c r="T230" i="1"/>
  <c r="S230" i="1"/>
  <c r="R230" i="1"/>
  <c r="Q230" i="1"/>
  <c r="E230" i="1"/>
  <c r="AL229" i="1"/>
  <c r="AK229" i="1"/>
  <c r="AD229" i="1"/>
  <c r="T229" i="1"/>
  <c r="S229" i="1"/>
  <c r="R229" i="1"/>
  <c r="Q229" i="1"/>
  <c r="V240" i="1" s="1"/>
  <c r="E229" i="1"/>
  <c r="AL228" i="1"/>
  <c r="AK228" i="1"/>
  <c r="AD228" i="1"/>
  <c r="T228" i="1"/>
  <c r="R228" i="1"/>
  <c r="Q228" i="1"/>
  <c r="E228" i="1"/>
  <c r="AL227" i="1"/>
  <c r="AK227" i="1"/>
  <c r="AD227" i="1"/>
  <c r="T227" i="1"/>
  <c r="S227" i="1"/>
  <c r="R227" i="1"/>
  <c r="Q227" i="1"/>
  <c r="E227" i="1"/>
  <c r="AL226" i="1"/>
  <c r="AK226" i="1"/>
  <c r="AD226" i="1"/>
  <c r="T226" i="1"/>
  <c r="Y235" i="1" s="1"/>
  <c r="S226" i="1"/>
  <c r="R226" i="1"/>
  <c r="Q226" i="1"/>
  <c r="E226" i="1"/>
  <c r="AL225" i="1"/>
  <c r="AK225" i="1"/>
  <c r="AD225" i="1"/>
  <c r="T225" i="1"/>
  <c r="S225" i="1"/>
  <c r="R225" i="1"/>
  <c r="Q225" i="1"/>
  <c r="E225" i="1"/>
  <c r="AL224" i="1"/>
  <c r="AK224" i="1"/>
  <c r="AD224" i="1"/>
  <c r="T224" i="1"/>
  <c r="R224" i="1"/>
  <c r="Q224" i="1"/>
  <c r="E224" i="1"/>
  <c r="AL223" i="1"/>
  <c r="AK223" i="1"/>
  <c r="AD223" i="1"/>
  <c r="T223" i="1"/>
  <c r="S223" i="1"/>
  <c r="R223" i="1"/>
  <c r="Q223" i="1"/>
  <c r="E223" i="1"/>
  <c r="AL222" i="1"/>
  <c r="AK222" i="1"/>
  <c r="AD222" i="1"/>
  <c r="T222" i="1"/>
  <c r="S222" i="1"/>
  <c r="R222" i="1"/>
  <c r="Q222" i="1"/>
  <c r="E222" i="1"/>
  <c r="AL221" i="1"/>
  <c r="AK221" i="1"/>
  <c r="AD221" i="1"/>
  <c r="T221" i="1"/>
  <c r="S221" i="1"/>
  <c r="X232" i="1" s="1"/>
  <c r="R221" i="1"/>
  <c r="Q221" i="1"/>
  <c r="E221" i="1"/>
  <c r="AL220" i="1"/>
  <c r="AK220" i="1"/>
  <c r="AD220" i="1"/>
  <c r="T220" i="1"/>
  <c r="S220" i="1"/>
  <c r="R220" i="1"/>
  <c r="Q220" i="1"/>
  <c r="E220" i="1"/>
  <c r="AL219" i="1"/>
  <c r="AK219" i="1"/>
  <c r="AD219" i="1"/>
  <c r="T219" i="1"/>
  <c r="S219" i="1"/>
  <c r="R219" i="1"/>
  <c r="Q219" i="1"/>
  <c r="E219" i="1"/>
  <c r="AL218" i="1"/>
  <c r="AK218" i="1"/>
  <c r="AD218" i="1"/>
  <c r="T218" i="1"/>
  <c r="S218" i="1"/>
  <c r="R218" i="1"/>
  <c r="Q218" i="1"/>
  <c r="E218" i="1"/>
  <c r="AL217" i="1"/>
  <c r="AK217" i="1"/>
  <c r="AD217" i="1"/>
  <c r="T217" i="1"/>
  <c r="S217" i="1"/>
  <c r="R217" i="1"/>
  <c r="Q217" i="1"/>
  <c r="E217" i="1"/>
  <c r="AL216" i="1"/>
  <c r="AK216" i="1"/>
  <c r="AD216" i="1"/>
  <c r="T216" i="1"/>
  <c r="S216" i="1"/>
  <c r="R216" i="1"/>
  <c r="Q216" i="1"/>
  <c r="E216" i="1"/>
  <c r="AL215" i="1"/>
  <c r="AK215" i="1"/>
  <c r="AD215" i="1"/>
  <c r="T215" i="1"/>
  <c r="S215" i="1"/>
  <c r="R215" i="1"/>
  <c r="Q215" i="1"/>
  <c r="E215" i="1"/>
  <c r="AL214" i="1"/>
  <c r="AK214" i="1"/>
  <c r="AD214" i="1"/>
  <c r="T214" i="1"/>
  <c r="S214" i="1"/>
  <c r="R214" i="1"/>
  <c r="Q214" i="1"/>
  <c r="E214" i="1"/>
  <c r="AL213" i="1"/>
  <c r="AK213" i="1"/>
  <c r="AD213" i="1"/>
  <c r="T213" i="1"/>
  <c r="S213" i="1"/>
  <c r="Q213" i="1"/>
  <c r="E213" i="1"/>
  <c r="AL212" i="1"/>
  <c r="AK212" i="1"/>
  <c r="AD212" i="1"/>
  <c r="T212" i="1"/>
  <c r="S212" i="1"/>
  <c r="R212" i="1"/>
  <c r="Q212" i="1"/>
  <c r="E212" i="1"/>
  <c r="AL211" i="1"/>
  <c r="AK211" i="1"/>
  <c r="AD211" i="1"/>
  <c r="T211" i="1"/>
  <c r="S211" i="1"/>
  <c r="R211" i="1"/>
  <c r="Q211" i="1"/>
  <c r="E211" i="1"/>
  <c r="AL210" i="1"/>
  <c r="AK210" i="1"/>
  <c r="AD210" i="1"/>
  <c r="T210" i="1"/>
  <c r="S210" i="1"/>
  <c r="R210" i="1"/>
  <c r="Q210" i="1"/>
  <c r="E210" i="1"/>
  <c r="AL209" i="1"/>
  <c r="AK209" i="1"/>
  <c r="AD209" i="1"/>
  <c r="T209" i="1"/>
  <c r="S209" i="1"/>
  <c r="R209" i="1"/>
  <c r="Q209" i="1"/>
  <c r="E209" i="1"/>
  <c r="AL208" i="1"/>
  <c r="AK208" i="1"/>
  <c r="AD208" i="1"/>
  <c r="T208" i="1"/>
  <c r="S208" i="1"/>
  <c r="R208" i="1"/>
  <c r="Q208" i="1"/>
  <c r="E208" i="1"/>
  <c r="AL207" i="1"/>
  <c r="AK207" i="1"/>
  <c r="AD207" i="1"/>
  <c r="T207" i="1"/>
  <c r="S207" i="1"/>
  <c r="R207" i="1"/>
  <c r="Q207" i="1"/>
  <c r="E207" i="1"/>
  <c r="AL206" i="1"/>
  <c r="AK206" i="1"/>
  <c r="AD206" i="1"/>
  <c r="T206" i="1"/>
  <c r="S206" i="1"/>
  <c r="R206" i="1"/>
  <c r="Q206" i="1"/>
  <c r="E206" i="1"/>
  <c r="AL205" i="1"/>
  <c r="AK205" i="1"/>
  <c r="AD205" i="1"/>
  <c r="T205" i="1"/>
  <c r="S205" i="1"/>
  <c r="R205" i="1"/>
  <c r="Q205" i="1"/>
  <c r="E205" i="1"/>
  <c r="AL204" i="1"/>
  <c r="AK204" i="1"/>
  <c r="AD204" i="1"/>
  <c r="T204" i="1"/>
  <c r="S204" i="1"/>
  <c r="R204" i="1"/>
  <c r="Q204" i="1"/>
  <c r="E204" i="1"/>
  <c r="AL203" i="1"/>
  <c r="AK203" i="1"/>
  <c r="AD203" i="1"/>
  <c r="T203" i="1"/>
  <c r="S203" i="1"/>
  <c r="Q203" i="1"/>
  <c r="U203" i="1" s="1"/>
  <c r="E203" i="1"/>
  <c r="AL202" i="1"/>
  <c r="AK202" i="1"/>
  <c r="AD202" i="1"/>
  <c r="T202" i="1"/>
  <c r="S202" i="1"/>
  <c r="R202" i="1"/>
  <c r="Q202" i="1"/>
  <c r="E202" i="1"/>
  <c r="AL201" i="1"/>
  <c r="AK201" i="1"/>
  <c r="AD201" i="1"/>
  <c r="T201" i="1"/>
  <c r="S201" i="1"/>
  <c r="R201" i="1"/>
  <c r="Q201" i="1"/>
  <c r="E201" i="1"/>
  <c r="AL200" i="1"/>
  <c r="AK200" i="1"/>
  <c r="AD200" i="1"/>
  <c r="T200" i="1"/>
  <c r="S200" i="1"/>
  <c r="R200" i="1"/>
  <c r="Q200" i="1"/>
  <c r="E200" i="1"/>
  <c r="AL199" i="1"/>
  <c r="AK199" i="1"/>
  <c r="AD199" i="1"/>
  <c r="T199" i="1"/>
  <c r="S199" i="1"/>
  <c r="R199" i="1"/>
  <c r="Q199" i="1"/>
  <c r="E199" i="1"/>
  <c r="AL198" i="1"/>
  <c r="AK198" i="1"/>
  <c r="AD198" i="1"/>
  <c r="T198" i="1"/>
  <c r="S198" i="1"/>
  <c r="R198" i="1"/>
  <c r="Q198" i="1"/>
  <c r="E198" i="1"/>
  <c r="AL197" i="1"/>
  <c r="AK197" i="1"/>
  <c r="AD197" i="1"/>
  <c r="T197" i="1"/>
  <c r="S197" i="1"/>
  <c r="R197" i="1"/>
  <c r="Q197" i="1"/>
  <c r="E197" i="1"/>
  <c r="AL196" i="1"/>
  <c r="AK196" i="1"/>
  <c r="AD196" i="1"/>
  <c r="T196" i="1"/>
  <c r="S196" i="1"/>
  <c r="R196" i="1"/>
  <c r="Q196" i="1"/>
  <c r="U196" i="1" s="1"/>
  <c r="E196" i="1"/>
  <c r="AL195" i="1"/>
  <c r="AK195" i="1"/>
  <c r="AD195" i="1"/>
  <c r="T195" i="1"/>
  <c r="S195" i="1"/>
  <c r="R195" i="1"/>
  <c r="Q195" i="1"/>
  <c r="E195" i="1"/>
  <c r="AL194" i="1"/>
  <c r="AK194" i="1"/>
  <c r="AD194" i="1"/>
  <c r="T194" i="1"/>
  <c r="S194" i="1"/>
  <c r="R194" i="1"/>
  <c r="Q194" i="1"/>
  <c r="E194" i="1"/>
  <c r="AL193" i="1"/>
  <c r="AK193" i="1"/>
  <c r="AD193" i="1"/>
  <c r="T193" i="1"/>
  <c r="S193" i="1"/>
  <c r="R193" i="1"/>
  <c r="Q193" i="1"/>
  <c r="E193" i="1"/>
  <c r="AL192" i="1"/>
  <c r="AK192" i="1"/>
  <c r="AD192" i="1"/>
  <c r="T192" i="1"/>
  <c r="S192" i="1"/>
  <c r="R192" i="1"/>
  <c r="Q192" i="1"/>
  <c r="E192" i="1"/>
  <c r="AL191" i="1"/>
  <c r="AK191" i="1"/>
  <c r="AD191" i="1"/>
  <c r="T191" i="1"/>
  <c r="S191" i="1"/>
  <c r="R191" i="1"/>
  <c r="Q191" i="1"/>
  <c r="E191" i="1"/>
  <c r="AL190" i="1"/>
  <c r="AK190" i="1"/>
  <c r="AD190" i="1"/>
  <c r="T190" i="1"/>
  <c r="S190" i="1"/>
  <c r="R190" i="1"/>
  <c r="Q190" i="1"/>
  <c r="E190" i="1"/>
  <c r="AL189" i="1"/>
  <c r="AK189" i="1"/>
  <c r="AD189" i="1"/>
  <c r="T189" i="1"/>
  <c r="S189" i="1"/>
  <c r="R189" i="1"/>
  <c r="Q189" i="1"/>
  <c r="E189" i="1"/>
  <c r="AL188" i="1"/>
  <c r="AK188" i="1"/>
  <c r="AD188" i="1"/>
  <c r="T188" i="1"/>
  <c r="S188" i="1"/>
  <c r="R188" i="1"/>
  <c r="U188" i="1" s="1"/>
  <c r="Q188" i="1"/>
  <c r="E188" i="1"/>
  <c r="AL187" i="1"/>
  <c r="AK187" i="1"/>
  <c r="AD187" i="1"/>
  <c r="T187" i="1"/>
  <c r="S187" i="1"/>
  <c r="R187" i="1"/>
  <c r="Q187" i="1"/>
  <c r="E187" i="1"/>
  <c r="AL186" i="1"/>
  <c r="AK186" i="1"/>
  <c r="AD186" i="1"/>
  <c r="T186" i="1"/>
  <c r="S186" i="1"/>
  <c r="R186" i="1"/>
  <c r="E186" i="1"/>
  <c r="AL185" i="1"/>
  <c r="AK185" i="1"/>
  <c r="AD185" i="1"/>
  <c r="T185" i="1"/>
  <c r="S185" i="1"/>
  <c r="R185" i="1"/>
  <c r="Q185" i="1"/>
  <c r="U185" i="1" s="1"/>
  <c r="E185" i="1"/>
  <c r="AL184" i="1"/>
  <c r="AK184" i="1"/>
  <c r="AD184" i="1"/>
  <c r="T184" i="1"/>
  <c r="S184" i="1"/>
  <c r="R184" i="1"/>
  <c r="Q184" i="1"/>
  <c r="E184" i="1"/>
  <c r="AL183" i="1"/>
  <c r="AK183" i="1"/>
  <c r="AD183" i="1"/>
  <c r="T183" i="1"/>
  <c r="S183" i="1"/>
  <c r="R183" i="1"/>
  <c r="Q183" i="1"/>
  <c r="E183" i="1"/>
  <c r="AL182" i="1"/>
  <c r="AK182" i="1"/>
  <c r="AD182" i="1"/>
  <c r="T182" i="1"/>
  <c r="S182" i="1"/>
  <c r="R182" i="1"/>
  <c r="Q182" i="1"/>
  <c r="E182" i="1"/>
  <c r="AL181" i="1"/>
  <c r="AK181" i="1"/>
  <c r="AD181" i="1"/>
  <c r="T181" i="1"/>
  <c r="S181" i="1"/>
  <c r="R181" i="1"/>
  <c r="Q181" i="1"/>
  <c r="E181" i="1"/>
  <c r="AL180" i="1"/>
  <c r="AK180" i="1"/>
  <c r="AD180" i="1"/>
  <c r="T180" i="1"/>
  <c r="S180" i="1"/>
  <c r="R180" i="1"/>
  <c r="Q180" i="1"/>
  <c r="E180" i="1"/>
  <c r="AL179" i="1"/>
  <c r="AK179" i="1"/>
  <c r="AD179" i="1"/>
  <c r="T179" i="1"/>
  <c r="S179" i="1"/>
  <c r="R179" i="1"/>
  <c r="Q179" i="1"/>
  <c r="E179" i="1"/>
  <c r="AL178" i="1"/>
  <c r="AK178" i="1"/>
  <c r="AD178" i="1"/>
  <c r="T178" i="1"/>
  <c r="S178" i="1"/>
  <c r="R178" i="1"/>
  <c r="Q178" i="1"/>
  <c r="E178" i="1"/>
  <c r="AL177" i="1"/>
  <c r="AK177" i="1"/>
  <c r="AD177" i="1"/>
  <c r="T177" i="1"/>
  <c r="S177" i="1"/>
  <c r="R177" i="1"/>
  <c r="Q177" i="1"/>
  <c r="E177" i="1"/>
  <c r="AL176" i="1"/>
  <c r="AK176" i="1"/>
  <c r="AD176" i="1"/>
  <c r="T176" i="1"/>
  <c r="S176" i="1"/>
  <c r="R176" i="1"/>
  <c r="W187" i="1" s="1"/>
  <c r="Q176" i="1"/>
  <c r="E176" i="1"/>
  <c r="AL175" i="1"/>
  <c r="AK175" i="1"/>
  <c r="AD175" i="1"/>
  <c r="T175" i="1"/>
  <c r="S175" i="1"/>
  <c r="X186" i="1" s="1"/>
  <c r="R175" i="1"/>
  <c r="Q175" i="1"/>
  <c r="E175" i="1"/>
  <c r="AL174" i="1"/>
  <c r="AK174" i="1"/>
  <c r="AD174" i="1"/>
  <c r="T174" i="1"/>
  <c r="S174" i="1"/>
  <c r="R174" i="1"/>
  <c r="Q174" i="1"/>
  <c r="E174" i="1"/>
  <c r="AL173" i="1"/>
  <c r="AK173" i="1"/>
  <c r="AD173" i="1"/>
  <c r="T173" i="1"/>
  <c r="S173" i="1"/>
  <c r="R173" i="1"/>
  <c r="Q173" i="1"/>
  <c r="E173" i="1"/>
  <c r="AL172" i="1"/>
  <c r="AK172" i="1"/>
  <c r="AD172" i="1"/>
  <c r="T172" i="1"/>
  <c r="S172" i="1"/>
  <c r="R172" i="1"/>
  <c r="Q172" i="1"/>
  <c r="E172" i="1"/>
  <c r="AL171" i="1"/>
  <c r="AK171" i="1"/>
  <c r="AD171" i="1"/>
  <c r="T171" i="1"/>
  <c r="S171" i="1"/>
  <c r="R171" i="1"/>
  <c r="Q171" i="1"/>
  <c r="E171" i="1"/>
  <c r="AL170" i="1"/>
  <c r="AK170" i="1"/>
  <c r="AD170" i="1"/>
  <c r="T170" i="1"/>
  <c r="S170" i="1"/>
  <c r="R170" i="1"/>
  <c r="Q170" i="1"/>
  <c r="E170" i="1"/>
  <c r="AL169" i="1"/>
  <c r="AK169" i="1"/>
  <c r="AD169" i="1"/>
  <c r="T169" i="1"/>
  <c r="S169" i="1"/>
  <c r="R169" i="1"/>
  <c r="Q169" i="1"/>
  <c r="E169" i="1"/>
  <c r="AL168" i="1"/>
  <c r="AK168" i="1"/>
  <c r="AD168" i="1"/>
  <c r="T168" i="1"/>
  <c r="S168" i="1"/>
  <c r="R168" i="1"/>
  <c r="Q168" i="1"/>
  <c r="E168" i="1"/>
  <c r="AL167" i="1"/>
  <c r="AK167" i="1"/>
  <c r="AD167" i="1"/>
  <c r="T167" i="1"/>
  <c r="S167" i="1"/>
  <c r="R167" i="1"/>
  <c r="Q167" i="1"/>
  <c r="E167" i="1"/>
  <c r="AL166" i="1"/>
  <c r="AK166" i="1"/>
  <c r="AD166" i="1"/>
  <c r="T166" i="1"/>
  <c r="S166" i="1"/>
  <c r="R166" i="1"/>
  <c r="Q166" i="1"/>
  <c r="E166" i="1"/>
  <c r="AL165" i="1"/>
  <c r="AK165" i="1"/>
  <c r="AD165" i="1"/>
  <c r="S165" i="1"/>
  <c r="R165" i="1"/>
  <c r="Q165" i="1"/>
  <c r="U165" i="1" s="1"/>
  <c r="E165" i="1"/>
  <c r="AL164" i="1"/>
  <c r="AK164" i="1"/>
  <c r="AD164" i="1"/>
  <c r="T164" i="1"/>
  <c r="S164" i="1"/>
  <c r="R164" i="1"/>
  <c r="Q164" i="1"/>
  <c r="E164" i="1"/>
  <c r="AL163" i="1"/>
  <c r="AK163" i="1"/>
  <c r="AD163" i="1"/>
  <c r="T163" i="1"/>
  <c r="S163" i="1"/>
  <c r="R163" i="1"/>
  <c r="Q163" i="1"/>
  <c r="E163" i="1"/>
  <c r="AL162" i="1"/>
  <c r="AK162" i="1"/>
  <c r="AD162" i="1"/>
  <c r="T162" i="1"/>
  <c r="S162" i="1"/>
  <c r="R162" i="1"/>
  <c r="Q162" i="1"/>
  <c r="E162" i="1"/>
  <c r="AL161" i="1"/>
  <c r="AK161" i="1"/>
  <c r="AD161" i="1"/>
  <c r="T161" i="1"/>
  <c r="S161" i="1"/>
  <c r="R161" i="1"/>
  <c r="Q161" i="1"/>
  <c r="E161" i="1"/>
  <c r="AL160" i="1"/>
  <c r="AK160" i="1"/>
  <c r="AD160" i="1"/>
  <c r="T160" i="1"/>
  <c r="S160" i="1"/>
  <c r="R160" i="1"/>
  <c r="Q160" i="1"/>
  <c r="E160" i="1"/>
  <c r="AL159" i="1"/>
  <c r="AK159" i="1"/>
  <c r="AD159" i="1"/>
  <c r="T159" i="1"/>
  <c r="S159" i="1"/>
  <c r="R159" i="1"/>
  <c r="Q159" i="1"/>
  <c r="E159" i="1"/>
  <c r="AL158" i="1"/>
  <c r="AK158" i="1"/>
  <c r="AD158" i="1"/>
  <c r="T158" i="1"/>
  <c r="S158" i="1"/>
  <c r="R158" i="1"/>
  <c r="Q158" i="1"/>
  <c r="E158" i="1"/>
  <c r="AL157" i="1"/>
  <c r="AK157" i="1"/>
  <c r="AD157" i="1"/>
  <c r="T157" i="1"/>
  <c r="S157" i="1"/>
  <c r="R157" i="1"/>
  <c r="Q157" i="1"/>
  <c r="E157" i="1"/>
  <c r="AL156" i="1"/>
  <c r="AK156" i="1"/>
  <c r="AD156" i="1"/>
  <c r="T156" i="1"/>
  <c r="S156" i="1"/>
  <c r="R156" i="1"/>
  <c r="Q156" i="1"/>
  <c r="E156" i="1"/>
  <c r="AL155" i="1"/>
  <c r="AK155" i="1"/>
  <c r="AD155" i="1"/>
  <c r="T155" i="1"/>
  <c r="S155" i="1"/>
  <c r="R155" i="1"/>
  <c r="Q155" i="1"/>
  <c r="E155" i="1"/>
  <c r="AL154" i="1"/>
  <c r="AK154" i="1"/>
  <c r="AD154" i="1"/>
  <c r="T154" i="1"/>
  <c r="S154" i="1"/>
  <c r="Q154" i="1"/>
  <c r="E154" i="1"/>
  <c r="AL153" i="1"/>
  <c r="AK153" i="1"/>
  <c r="AD153" i="1"/>
  <c r="T153" i="1"/>
  <c r="S153" i="1"/>
  <c r="R153" i="1"/>
  <c r="Q153" i="1"/>
  <c r="E153" i="1"/>
  <c r="AL152" i="1"/>
  <c r="AK152" i="1"/>
  <c r="AD152" i="1"/>
  <c r="T152" i="1"/>
  <c r="S152" i="1"/>
  <c r="R152" i="1"/>
  <c r="Q152" i="1"/>
  <c r="E152" i="1"/>
  <c r="AL151" i="1"/>
  <c r="AK151" i="1"/>
  <c r="AD151" i="1"/>
  <c r="T151" i="1"/>
  <c r="S151" i="1"/>
  <c r="R151" i="1"/>
  <c r="Q151" i="1"/>
  <c r="E151" i="1"/>
  <c r="AL150" i="1"/>
  <c r="AK150" i="1"/>
  <c r="AD150" i="1"/>
  <c r="T150" i="1"/>
  <c r="S150" i="1"/>
  <c r="R150" i="1"/>
  <c r="Q150" i="1"/>
  <c r="E150" i="1"/>
  <c r="AL149" i="1"/>
  <c r="AK149" i="1"/>
  <c r="AD149" i="1"/>
  <c r="T149" i="1"/>
  <c r="S149" i="1"/>
  <c r="R149" i="1"/>
  <c r="Q149" i="1"/>
  <c r="E149" i="1"/>
  <c r="AL148" i="1"/>
  <c r="AK148" i="1"/>
  <c r="AD148" i="1"/>
  <c r="T148" i="1"/>
  <c r="S148" i="1"/>
  <c r="R148" i="1"/>
  <c r="Q148" i="1"/>
  <c r="E148" i="1"/>
  <c r="AL147" i="1"/>
  <c r="AK147" i="1"/>
  <c r="AD147" i="1"/>
  <c r="T147" i="1"/>
  <c r="S147" i="1"/>
  <c r="R147" i="1"/>
  <c r="Q147" i="1"/>
  <c r="E147" i="1"/>
  <c r="AL146" i="1"/>
  <c r="AK146" i="1"/>
  <c r="AD146" i="1"/>
  <c r="T146" i="1"/>
  <c r="S146" i="1"/>
  <c r="R146" i="1"/>
  <c r="Q146" i="1"/>
  <c r="E146" i="1"/>
  <c r="AL145" i="1"/>
  <c r="AK145" i="1"/>
  <c r="AD145" i="1"/>
  <c r="T145" i="1"/>
  <c r="S145" i="1"/>
  <c r="R145" i="1"/>
  <c r="Q145" i="1"/>
  <c r="E145" i="1"/>
  <c r="AL144" i="1"/>
  <c r="AK144" i="1"/>
  <c r="AD144" i="1"/>
  <c r="T144" i="1"/>
  <c r="S144" i="1"/>
  <c r="R144" i="1"/>
  <c r="Q144" i="1"/>
  <c r="E144" i="1"/>
  <c r="AL143" i="1"/>
  <c r="AK143" i="1"/>
  <c r="AD143" i="1"/>
  <c r="T143" i="1"/>
  <c r="S143" i="1"/>
  <c r="R143" i="1"/>
  <c r="Q143" i="1"/>
  <c r="E143" i="1"/>
  <c r="AL142" i="1"/>
  <c r="AK142" i="1"/>
  <c r="AD142" i="1"/>
  <c r="T142" i="1"/>
  <c r="S142" i="1"/>
  <c r="R142" i="1"/>
  <c r="Q142" i="1"/>
  <c r="E142" i="1"/>
  <c r="AL141" i="1"/>
  <c r="AK141" i="1"/>
  <c r="AD141" i="1"/>
  <c r="T141" i="1"/>
  <c r="S141" i="1"/>
  <c r="R141" i="1"/>
  <c r="Q141" i="1"/>
  <c r="E141" i="1"/>
  <c r="AL140" i="1"/>
  <c r="AK140" i="1"/>
  <c r="AD140" i="1"/>
  <c r="T140" i="1"/>
  <c r="S140" i="1"/>
  <c r="R140" i="1"/>
  <c r="Q140" i="1"/>
  <c r="E140" i="1"/>
  <c r="AL139" i="1"/>
  <c r="AK139" i="1"/>
  <c r="AD139" i="1"/>
  <c r="T139" i="1"/>
  <c r="S139" i="1"/>
  <c r="R139" i="1"/>
  <c r="Q139" i="1"/>
  <c r="E139" i="1"/>
  <c r="AL138" i="1"/>
  <c r="AK138" i="1"/>
  <c r="AD138" i="1"/>
  <c r="T138" i="1"/>
  <c r="S138" i="1"/>
  <c r="R138" i="1"/>
  <c r="Q138" i="1"/>
  <c r="E138" i="1"/>
  <c r="AL137" i="1"/>
  <c r="AK137" i="1"/>
  <c r="AD137" i="1"/>
  <c r="T137" i="1"/>
  <c r="S137" i="1"/>
  <c r="R137" i="1"/>
  <c r="Q137" i="1"/>
  <c r="E137" i="1"/>
  <c r="AL136" i="1"/>
  <c r="AK136" i="1"/>
  <c r="AD136" i="1"/>
  <c r="T136" i="1"/>
  <c r="S136" i="1"/>
  <c r="R136" i="1"/>
  <c r="Q136" i="1"/>
  <c r="E136" i="1"/>
  <c r="AL135" i="1"/>
  <c r="AK135" i="1"/>
  <c r="AD135" i="1"/>
  <c r="T135" i="1"/>
  <c r="S135" i="1"/>
  <c r="R135" i="1"/>
  <c r="Q135" i="1"/>
  <c r="E135" i="1"/>
  <c r="AL134" i="1"/>
  <c r="AK134" i="1"/>
  <c r="AD134" i="1"/>
  <c r="T134" i="1"/>
  <c r="S134" i="1"/>
  <c r="R134" i="1"/>
  <c r="Q134" i="1"/>
  <c r="E134" i="1"/>
  <c r="AL133" i="1"/>
  <c r="AK133" i="1"/>
  <c r="AD133" i="1"/>
  <c r="T133" i="1"/>
  <c r="S133" i="1"/>
  <c r="R133" i="1"/>
  <c r="Q133" i="1"/>
  <c r="E133" i="1"/>
  <c r="AL132" i="1"/>
  <c r="AK132" i="1"/>
  <c r="AD132" i="1"/>
  <c r="T132" i="1"/>
  <c r="S132" i="1"/>
  <c r="R132" i="1"/>
  <c r="Q132" i="1"/>
  <c r="E132" i="1"/>
  <c r="AL131" i="1"/>
  <c r="AK131" i="1"/>
  <c r="AD131" i="1"/>
  <c r="T131" i="1"/>
  <c r="S131" i="1"/>
  <c r="R131" i="1"/>
  <c r="Q131" i="1"/>
  <c r="E131" i="1"/>
  <c r="AL130" i="1"/>
  <c r="AK130" i="1"/>
  <c r="AD130" i="1"/>
  <c r="T130" i="1"/>
  <c r="S130" i="1"/>
  <c r="R130" i="1"/>
  <c r="Q130" i="1"/>
  <c r="E130" i="1"/>
  <c r="AL129" i="1"/>
  <c r="AK129" i="1"/>
  <c r="AD129" i="1"/>
  <c r="T129" i="1"/>
  <c r="S129" i="1"/>
  <c r="R129" i="1"/>
  <c r="Q129" i="1"/>
  <c r="E129" i="1"/>
  <c r="AL128" i="1"/>
  <c r="AK128" i="1"/>
  <c r="AD128" i="1"/>
  <c r="T128" i="1"/>
  <c r="S128" i="1"/>
  <c r="R128" i="1"/>
  <c r="Q128" i="1"/>
  <c r="E128" i="1"/>
  <c r="AL127" i="1"/>
  <c r="AK127" i="1"/>
  <c r="AD127" i="1"/>
  <c r="T127" i="1"/>
  <c r="S127" i="1"/>
  <c r="R127" i="1"/>
  <c r="Q127" i="1"/>
  <c r="E127" i="1"/>
  <c r="AL126" i="1"/>
  <c r="AK126" i="1"/>
  <c r="AD126" i="1"/>
  <c r="T126" i="1"/>
  <c r="R126" i="1"/>
  <c r="Q126" i="1"/>
  <c r="E126" i="1"/>
  <c r="AL125" i="1"/>
  <c r="AK125" i="1"/>
  <c r="AD125" i="1"/>
  <c r="T125" i="1"/>
  <c r="S125" i="1"/>
  <c r="R125" i="1"/>
  <c r="Q125" i="1"/>
  <c r="E125" i="1"/>
  <c r="AL124" i="1"/>
  <c r="AK124" i="1"/>
  <c r="AD124" i="1"/>
  <c r="T124" i="1"/>
  <c r="S124" i="1"/>
  <c r="R124" i="1"/>
  <c r="Q124" i="1"/>
  <c r="E124" i="1"/>
  <c r="AL123" i="1"/>
  <c r="AK123" i="1"/>
  <c r="AD123" i="1"/>
  <c r="T123" i="1"/>
  <c r="S123" i="1"/>
  <c r="R123" i="1"/>
  <c r="Q123" i="1"/>
  <c r="E123" i="1"/>
  <c r="AL122" i="1"/>
  <c r="AK122" i="1"/>
  <c r="AD122" i="1"/>
  <c r="T122" i="1"/>
  <c r="S122" i="1"/>
  <c r="R122" i="1"/>
  <c r="Q122" i="1"/>
  <c r="E122" i="1"/>
  <c r="AL121" i="1"/>
  <c r="AK121" i="1"/>
  <c r="AD121" i="1"/>
  <c r="T121" i="1"/>
  <c r="S121" i="1"/>
  <c r="R121" i="1"/>
  <c r="Q121" i="1"/>
  <c r="E121" i="1"/>
  <c r="AL120" i="1"/>
  <c r="AK120" i="1"/>
  <c r="AD120" i="1"/>
  <c r="T120" i="1"/>
  <c r="S120" i="1"/>
  <c r="R120" i="1"/>
  <c r="Q120" i="1"/>
  <c r="E120" i="1"/>
  <c r="AL119" i="1"/>
  <c r="AK119" i="1"/>
  <c r="AD119" i="1"/>
  <c r="T119" i="1"/>
  <c r="S119" i="1"/>
  <c r="R119" i="1"/>
  <c r="Q119" i="1"/>
  <c r="E119" i="1"/>
  <c r="AL118" i="1"/>
  <c r="AK118" i="1"/>
  <c r="AD118" i="1"/>
  <c r="T118" i="1"/>
  <c r="S118" i="1"/>
  <c r="R118" i="1"/>
  <c r="Q118" i="1"/>
  <c r="E118" i="1"/>
  <c r="AL117" i="1"/>
  <c r="AK117" i="1"/>
  <c r="AD117" i="1"/>
  <c r="T117" i="1"/>
  <c r="S117" i="1"/>
  <c r="R117" i="1"/>
  <c r="Q117" i="1"/>
  <c r="E117" i="1"/>
  <c r="AL116" i="1"/>
  <c r="AK116" i="1"/>
  <c r="AD116" i="1"/>
  <c r="T116" i="1"/>
  <c r="S116" i="1"/>
  <c r="R116" i="1"/>
  <c r="Q116" i="1"/>
  <c r="E116" i="1"/>
  <c r="AL115" i="1"/>
  <c r="AK115" i="1"/>
  <c r="AD115" i="1"/>
  <c r="S115" i="1"/>
  <c r="R115" i="1"/>
  <c r="E115" i="1"/>
  <c r="AL114" i="1"/>
  <c r="AK114" i="1"/>
  <c r="AD114" i="1"/>
  <c r="T114" i="1"/>
  <c r="S114" i="1"/>
  <c r="R114" i="1"/>
  <c r="Q114" i="1"/>
  <c r="E114" i="1"/>
  <c r="AL113" i="1"/>
  <c r="AK113" i="1"/>
  <c r="AD113" i="1"/>
  <c r="T113" i="1"/>
  <c r="S113" i="1"/>
  <c r="R113" i="1"/>
  <c r="Q113" i="1"/>
  <c r="E113" i="1"/>
  <c r="AL112" i="1"/>
  <c r="AK112" i="1"/>
  <c r="AD112" i="1"/>
  <c r="T112" i="1"/>
  <c r="S112" i="1"/>
  <c r="R112" i="1"/>
  <c r="Q112" i="1"/>
  <c r="E112" i="1"/>
  <c r="AL111" i="1"/>
  <c r="AK111" i="1"/>
  <c r="AD111" i="1"/>
  <c r="T111" i="1"/>
  <c r="S111" i="1"/>
  <c r="Q111" i="1"/>
  <c r="E111" i="1"/>
  <c r="AL110" i="1"/>
  <c r="AK110" i="1"/>
  <c r="AD110" i="1"/>
  <c r="T110" i="1"/>
  <c r="S110" i="1"/>
  <c r="R110" i="1"/>
  <c r="Q110" i="1"/>
  <c r="E110" i="1"/>
  <c r="AL109" i="1"/>
  <c r="AK109" i="1"/>
  <c r="AD109" i="1"/>
  <c r="T109" i="1"/>
  <c r="S109" i="1"/>
  <c r="R109" i="1"/>
  <c r="Q109" i="1"/>
  <c r="E109" i="1"/>
  <c r="AL108" i="1"/>
  <c r="AK108" i="1"/>
  <c r="AD108" i="1"/>
  <c r="T108" i="1"/>
  <c r="S108" i="1"/>
  <c r="R108" i="1"/>
  <c r="Q108" i="1"/>
  <c r="E108" i="1"/>
  <c r="AL107" i="1"/>
  <c r="AK107" i="1"/>
  <c r="AD107" i="1"/>
  <c r="T107" i="1"/>
  <c r="S107" i="1"/>
  <c r="R107" i="1"/>
  <c r="Q107" i="1"/>
  <c r="E107" i="1"/>
  <c r="AL106" i="1"/>
  <c r="AK106" i="1"/>
  <c r="AD106" i="1"/>
  <c r="T106" i="1"/>
  <c r="S106" i="1"/>
  <c r="R106" i="1"/>
  <c r="Q106" i="1"/>
  <c r="E106" i="1"/>
  <c r="AL105" i="1"/>
  <c r="AK105" i="1"/>
  <c r="AD105" i="1"/>
  <c r="T105" i="1"/>
  <c r="S105" i="1"/>
  <c r="R105" i="1"/>
  <c r="Q105" i="1"/>
  <c r="E105" i="1"/>
  <c r="AL104" i="1"/>
  <c r="AK104" i="1"/>
  <c r="AD104" i="1"/>
  <c r="T104" i="1"/>
  <c r="S104" i="1"/>
  <c r="R104" i="1"/>
  <c r="Q104" i="1"/>
  <c r="E104" i="1"/>
  <c r="AL103" i="1"/>
  <c r="AK103" i="1"/>
  <c r="AD103" i="1"/>
  <c r="T103" i="1"/>
  <c r="R103" i="1"/>
  <c r="Q103" i="1"/>
  <c r="E103" i="1"/>
  <c r="AL102" i="1"/>
  <c r="AK102" i="1"/>
  <c r="AD102" i="1"/>
  <c r="T102" i="1"/>
  <c r="S102" i="1"/>
  <c r="R102" i="1"/>
  <c r="Q102" i="1"/>
  <c r="E102" i="1"/>
  <c r="AL101" i="1"/>
  <c r="AK101" i="1"/>
  <c r="AD101" i="1"/>
  <c r="T101" i="1"/>
  <c r="S101" i="1"/>
  <c r="R101" i="1"/>
  <c r="Q101" i="1"/>
  <c r="E101" i="1"/>
  <c r="AL100" i="1"/>
  <c r="AK100" i="1"/>
  <c r="AD100" i="1"/>
  <c r="T100" i="1"/>
  <c r="S100" i="1"/>
  <c r="R100" i="1"/>
  <c r="Q100" i="1"/>
  <c r="E100" i="1"/>
  <c r="AL99" i="1"/>
  <c r="AK99" i="1"/>
  <c r="AD99" i="1"/>
  <c r="T99" i="1"/>
  <c r="S99" i="1"/>
  <c r="R99" i="1"/>
  <c r="Q99" i="1"/>
  <c r="E99" i="1"/>
  <c r="AL98" i="1"/>
  <c r="AK98" i="1"/>
  <c r="AD98" i="1"/>
  <c r="T98" i="1"/>
  <c r="S98" i="1"/>
  <c r="R98" i="1"/>
  <c r="Q98" i="1"/>
  <c r="E98" i="1"/>
  <c r="AL97" i="1"/>
  <c r="AK97" i="1"/>
  <c r="AD97" i="1"/>
  <c r="T97" i="1"/>
  <c r="S97" i="1"/>
  <c r="R97" i="1"/>
  <c r="Q97" i="1"/>
  <c r="E97" i="1"/>
  <c r="AL96" i="1"/>
  <c r="AK96" i="1"/>
  <c r="AD96" i="1"/>
  <c r="T96" i="1"/>
  <c r="S96" i="1"/>
  <c r="R96" i="1"/>
  <c r="Q96" i="1"/>
  <c r="E96" i="1"/>
  <c r="AL95" i="1"/>
  <c r="AK95" i="1"/>
  <c r="AD95" i="1"/>
  <c r="T95" i="1"/>
  <c r="S95" i="1"/>
  <c r="R95" i="1"/>
  <c r="Q95" i="1"/>
  <c r="E95" i="1"/>
  <c r="AL94" i="1"/>
  <c r="AK94" i="1"/>
  <c r="AD94" i="1"/>
  <c r="T94" i="1"/>
  <c r="S94" i="1"/>
  <c r="R94" i="1"/>
  <c r="Q94" i="1"/>
  <c r="E94" i="1"/>
  <c r="AL93" i="1"/>
  <c r="AK93" i="1"/>
  <c r="AD93" i="1"/>
  <c r="T93" i="1"/>
  <c r="S93" i="1"/>
  <c r="R93" i="1"/>
  <c r="Q93" i="1"/>
  <c r="E93" i="1"/>
  <c r="AL92" i="1"/>
  <c r="AK92" i="1"/>
  <c r="AD92" i="1"/>
  <c r="T92" i="1"/>
  <c r="S92" i="1"/>
  <c r="R92" i="1"/>
  <c r="Q92" i="1"/>
  <c r="E92" i="1"/>
  <c r="AL91" i="1"/>
  <c r="AK91" i="1"/>
  <c r="AD91" i="1"/>
  <c r="T91" i="1"/>
  <c r="S91" i="1"/>
  <c r="R91" i="1"/>
  <c r="Q91" i="1"/>
  <c r="E91" i="1"/>
  <c r="AL90" i="1"/>
  <c r="AK90" i="1"/>
  <c r="AD90" i="1"/>
  <c r="T90" i="1"/>
  <c r="S90" i="1"/>
  <c r="R90" i="1"/>
  <c r="Q90" i="1"/>
  <c r="E90" i="1"/>
  <c r="AL89" i="1"/>
  <c r="AK89" i="1"/>
  <c r="AD89" i="1"/>
  <c r="T89" i="1"/>
  <c r="S89" i="1"/>
  <c r="R89" i="1"/>
  <c r="Q89" i="1"/>
  <c r="E89" i="1"/>
  <c r="AL88" i="1"/>
  <c r="AK88" i="1"/>
  <c r="AD88" i="1"/>
  <c r="T88" i="1"/>
  <c r="S88" i="1"/>
  <c r="R88" i="1"/>
  <c r="Q88" i="1"/>
  <c r="E88" i="1"/>
  <c r="AL87" i="1"/>
  <c r="AK87" i="1"/>
  <c r="AD87" i="1"/>
  <c r="T87" i="1"/>
  <c r="S87" i="1"/>
  <c r="R87" i="1"/>
  <c r="Q87" i="1"/>
  <c r="E87" i="1"/>
  <c r="AL86" i="1"/>
  <c r="AK86" i="1"/>
  <c r="AD86" i="1"/>
  <c r="T86" i="1"/>
  <c r="S86" i="1"/>
  <c r="R86" i="1"/>
  <c r="Q86" i="1"/>
  <c r="E86" i="1"/>
  <c r="AL85" i="1"/>
  <c r="AK85" i="1"/>
  <c r="AD85" i="1"/>
  <c r="T85" i="1"/>
  <c r="S85" i="1"/>
  <c r="R85" i="1"/>
  <c r="Q85" i="1"/>
  <c r="E85" i="1"/>
  <c r="AL84" i="1"/>
  <c r="AK84" i="1"/>
  <c r="AD84" i="1"/>
  <c r="T84" i="1"/>
  <c r="S84" i="1"/>
  <c r="R84" i="1"/>
  <c r="Q84" i="1"/>
  <c r="E84" i="1"/>
  <c r="AL83" i="1"/>
  <c r="AK83" i="1"/>
  <c r="AD83" i="1"/>
  <c r="T83" i="1"/>
  <c r="S83" i="1"/>
  <c r="R83" i="1"/>
  <c r="Q83" i="1"/>
  <c r="E83" i="1"/>
  <c r="AL82" i="1"/>
  <c r="AK82" i="1"/>
  <c r="AD82" i="1"/>
  <c r="T82" i="1"/>
  <c r="S82" i="1"/>
  <c r="R82" i="1"/>
  <c r="Q82" i="1"/>
  <c r="E82" i="1"/>
  <c r="AL81" i="1"/>
  <c r="AK81" i="1"/>
  <c r="AD81" i="1"/>
  <c r="T81" i="1"/>
  <c r="S81" i="1"/>
  <c r="R81" i="1"/>
  <c r="Q81" i="1"/>
  <c r="E81" i="1"/>
  <c r="AL80" i="1"/>
  <c r="AK80" i="1"/>
  <c r="AD80" i="1"/>
  <c r="T80" i="1"/>
  <c r="S80" i="1"/>
  <c r="R80" i="1"/>
  <c r="Q80" i="1"/>
  <c r="E80" i="1"/>
  <c r="AL79" i="1"/>
  <c r="AK79" i="1"/>
  <c r="AD79" i="1"/>
  <c r="T79" i="1"/>
  <c r="S79" i="1"/>
  <c r="R79" i="1"/>
  <c r="Q79" i="1"/>
  <c r="E79" i="1"/>
  <c r="AL78" i="1"/>
  <c r="AK78" i="1"/>
  <c r="AD78" i="1"/>
  <c r="T78" i="1"/>
  <c r="S78" i="1"/>
  <c r="R78" i="1"/>
  <c r="Q78" i="1"/>
  <c r="E78" i="1"/>
  <c r="AL77" i="1"/>
  <c r="AK77" i="1"/>
  <c r="AD77" i="1"/>
  <c r="T77" i="1"/>
  <c r="S77" i="1"/>
  <c r="R77" i="1"/>
  <c r="Q77" i="1"/>
  <c r="E77" i="1"/>
  <c r="AL76" i="1"/>
  <c r="AK76" i="1"/>
  <c r="AD76" i="1"/>
  <c r="T76" i="1"/>
  <c r="R76" i="1"/>
  <c r="Q76" i="1"/>
  <c r="E76" i="1"/>
  <c r="AL75" i="1"/>
  <c r="AK75" i="1"/>
  <c r="AD75" i="1"/>
  <c r="T75" i="1"/>
  <c r="S75" i="1"/>
  <c r="R75" i="1"/>
  <c r="Q75" i="1"/>
  <c r="E75" i="1"/>
  <c r="AL74" i="1"/>
  <c r="AK74" i="1"/>
  <c r="AD74" i="1"/>
  <c r="T74" i="1"/>
  <c r="S74" i="1"/>
  <c r="R74" i="1"/>
  <c r="Q74" i="1"/>
  <c r="E74" i="1"/>
  <c r="AL73" i="1"/>
  <c r="AK73" i="1"/>
  <c r="AD73" i="1"/>
  <c r="T73" i="1"/>
  <c r="S73" i="1"/>
  <c r="R73" i="1"/>
  <c r="Q73" i="1"/>
  <c r="E73" i="1"/>
  <c r="AL72" i="1"/>
  <c r="AK72" i="1"/>
  <c r="AD72" i="1"/>
  <c r="T72" i="1"/>
  <c r="S72" i="1"/>
  <c r="R72" i="1"/>
  <c r="Q72" i="1"/>
  <c r="E72" i="1"/>
  <c r="AL71" i="1"/>
  <c r="AK71" i="1"/>
  <c r="AD71" i="1"/>
  <c r="T71" i="1"/>
  <c r="S71" i="1"/>
  <c r="R71" i="1"/>
  <c r="Q71" i="1"/>
  <c r="E71" i="1"/>
  <c r="AL70" i="1"/>
  <c r="AK70" i="1"/>
  <c r="AD70" i="1"/>
  <c r="T70" i="1"/>
  <c r="R70" i="1"/>
  <c r="W81" i="1" s="1"/>
  <c r="Q70" i="1"/>
  <c r="E70" i="1"/>
  <c r="AL69" i="1"/>
  <c r="AK69" i="1"/>
  <c r="AD69" i="1"/>
  <c r="T69" i="1"/>
  <c r="S69" i="1"/>
  <c r="R69" i="1"/>
  <c r="Q69" i="1"/>
  <c r="E69" i="1"/>
  <c r="AL68" i="1"/>
  <c r="AK68" i="1"/>
  <c r="AD68" i="1"/>
  <c r="T68" i="1"/>
  <c r="S68" i="1"/>
  <c r="Q68" i="1"/>
  <c r="E68" i="1"/>
  <c r="AL67" i="1"/>
  <c r="AK67" i="1"/>
  <c r="AD67" i="1"/>
  <c r="T67" i="1"/>
  <c r="S67" i="1"/>
  <c r="R67" i="1"/>
  <c r="Q67" i="1"/>
  <c r="E67" i="1"/>
  <c r="AL66" i="1"/>
  <c r="AK66" i="1"/>
  <c r="AD66" i="1"/>
  <c r="T66" i="1"/>
  <c r="S66" i="1"/>
  <c r="R66" i="1"/>
  <c r="Q66" i="1"/>
  <c r="E66" i="1"/>
  <c r="AL65" i="1"/>
  <c r="AK65" i="1"/>
  <c r="AD65" i="1"/>
  <c r="T65" i="1"/>
  <c r="S65" i="1"/>
  <c r="R65" i="1"/>
  <c r="Q65" i="1"/>
  <c r="V76" i="1" s="1"/>
  <c r="E65" i="1"/>
  <c r="AL64" i="1"/>
  <c r="AK64" i="1"/>
  <c r="AD64" i="1"/>
  <c r="T64" i="1"/>
  <c r="S64" i="1"/>
  <c r="R64" i="1"/>
  <c r="Q64" i="1"/>
  <c r="E64" i="1"/>
  <c r="AL63" i="1"/>
  <c r="AK63" i="1"/>
  <c r="AD63" i="1"/>
  <c r="T63" i="1"/>
  <c r="S63" i="1"/>
  <c r="R63" i="1"/>
  <c r="Q63" i="1"/>
  <c r="E63" i="1"/>
  <c r="AL62" i="1"/>
  <c r="AK62" i="1"/>
  <c r="AD62" i="1"/>
  <c r="T62" i="1"/>
  <c r="S62" i="1"/>
  <c r="R62" i="1"/>
  <c r="Q62" i="1"/>
  <c r="E62" i="1"/>
  <c r="AL61" i="1"/>
  <c r="AK61" i="1"/>
  <c r="AD61" i="1"/>
  <c r="T61" i="1"/>
  <c r="S61" i="1"/>
  <c r="R61" i="1"/>
  <c r="Q61" i="1"/>
  <c r="E61" i="1"/>
  <c r="AL60" i="1"/>
  <c r="AK60" i="1"/>
  <c r="AD60" i="1"/>
  <c r="T60" i="1"/>
  <c r="S60" i="1"/>
  <c r="R60" i="1"/>
  <c r="Q60" i="1"/>
  <c r="E60" i="1"/>
  <c r="AL59" i="1"/>
  <c r="AK59" i="1"/>
  <c r="AD59" i="1"/>
  <c r="T59" i="1"/>
  <c r="R59" i="1"/>
  <c r="Q59" i="1"/>
  <c r="E59" i="1"/>
  <c r="AL58" i="1"/>
  <c r="AK58" i="1"/>
  <c r="AD58" i="1"/>
  <c r="T58" i="1"/>
  <c r="Y69" i="1" s="1"/>
  <c r="S58" i="1"/>
  <c r="R58" i="1"/>
  <c r="Q58" i="1"/>
  <c r="E58" i="1"/>
  <c r="AL57" i="1"/>
  <c r="AK57" i="1"/>
  <c r="AD57" i="1"/>
  <c r="T57" i="1"/>
  <c r="S57" i="1"/>
  <c r="R57" i="1"/>
  <c r="Q57" i="1"/>
  <c r="E57" i="1"/>
  <c r="AL56" i="1"/>
  <c r="AK56" i="1"/>
  <c r="AD56" i="1"/>
  <c r="T56" i="1"/>
  <c r="S56" i="1"/>
  <c r="R56" i="1"/>
  <c r="Q56" i="1"/>
  <c r="U56" i="1" s="1"/>
  <c r="E56" i="1"/>
  <c r="AL55" i="1"/>
  <c r="AK55" i="1"/>
  <c r="AD55" i="1"/>
  <c r="T55" i="1"/>
  <c r="S55" i="1"/>
  <c r="R55" i="1"/>
  <c r="Q55" i="1"/>
  <c r="E55" i="1"/>
  <c r="AL54" i="1"/>
  <c r="AK54" i="1"/>
  <c r="AD54" i="1"/>
  <c r="T54" i="1"/>
  <c r="S54" i="1"/>
  <c r="R54" i="1"/>
  <c r="Q54" i="1"/>
  <c r="E54" i="1"/>
  <c r="AL53" i="1"/>
  <c r="AK53" i="1"/>
  <c r="AD53" i="1"/>
  <c r="T53" i="1"/>
  <c r="S53" i="1"/>
  <c r="R53" i="1"/>
  <c r="Q53" i="1"/>
  <c r="E53" i="1"/>
  <c r="AL52" i="1"/>
  <c r="AK52" i="1"/>
  <c r="AD52" i="1"/>
  <c r="T52" i="1"/>
  <c r="S52" i="1"/>
  <c r="R52" i="1"/>
  <c r="Q52" i="1"/>
  <c r="E52" i="1"/>
  <c r="AL51" i="1"/>
  <c r="AK51" i="1"/>
  <c r="AD51" i="1"/>
  <c r="R51" i="1"/>
  <c r="Q51" i="1"/>
  <c r="E51" i="1"/>
  <c r="AL50" i="1"/>
  <c r="AK50" i="1"/>
  <c r="AD50" i="1"/>
  <c r="R50" i="1"/>
  <c r="Q50" i="1"/>
  <c r="E50" i="1"/>
  <c r="AL49" i="1"/>
  <c r="AK49" i="1"/>
  <c r="AD49" i="1"/>
  <c r="R49" i="1"/>
  <c r="W60" i="1" s="1"/>
  <c r="Q49" i="1"/>
  <c r="E49" i="1"/>
  <c r="AL48" i="1"/>
  <c r="AK48" i="1"/>
  <c r="AD48" i="1"/>
  <c r="R48" i="1"/>
  <c r="Q48" i="1"/>
  <c r="E48" i="1"/>
  <c r="AL47" i="1"/>
  <c r="AK47" i="1"/>
  <c r="AD47" i="1"/>
  <c r="T47" i="1"/>
  <c r="R47" i="1"/>
  <c r="Q47" i="1"/>
  <c r="E47" i="1"/>
  <c r="AL46" i="1"/>
  <c r="AK46" i="1"/>
  <c r="AD46" i="1"/>
  <c r="T46" i="1"/>
  <c r="S46" i="1"/>
  <c r="R46" i="1"/>
  <c r="Q46" i="1"/>
  <c r="E46" i="1"/>
  <c r="AL45" i="1"/>
  <c r="AK45" i="1"/>
  <c r="AD45" i="1"/>
  <c r="T45" i="1"/>
  <c r="S45" i="1"/>
  <c r="R45" i="1"/>
  <c r="Q45" i="1"/>
  <c r="E45" i="1"/>
  <c r="AL44" i="1"/>
  <c r="AK44" i="1"/>
  <c r="AD44" i="1"/>
  <c r="T44" i="1"/>
  <c r="S44" i="1"/>
  <c r="R44" i="1"/>
  <c r="Q44" i="1"/>
  <c r="E44" i="1"/>
  <c r="AL43" i="1"/>
  <c r="AK43" i="1"/>
  <c r="AD43" i="1"/>
  <c r="T43" i="1"/>
  <c r="S43" i="1"/>
  <c r="R43" i="1"/>
  <c r="Q43" i="1"/>
  <c r="E43" i="1"/>
  <c r="AL42" i="1"/>
  <c r="AK42" i="1"/>
  <c r="AD42" i="1"/>
  <c r="T42" i="1"/>
  <c r="S42" i="1"/>
  <c r="R42" i="1"/>
  <c r="Q42" i="1"/>
  <c r="E42" i="1"/>
  <c r="AL41" i="1"/>
  <c r="AK41" i="1"/>
  <c r="AD41" i="1"/>
  <c r="T41" i="1"/>
  <c r="S41" i="1"/>
  <c r="R41" i="1"/>
  <c r="Q41" i="1"/>
  <c r="E41" i="1"/>
  <c r="AL40" i="1"/>
  <c r="AK40" i="1"/>
  <c r="AD40" i="1"/>
  <c r="T40" i="1"/>
  <c r="S40" i="1"/>
  <c r="R40" i="1"/>
  <c r="Q40" i="1"/>
  <c r="E40" i="1"/>
  <c r="AL39" i="1"/>
  <c r="AK39" i="1"/>
  <c r="AD39" i="1"/>
  <c r="T39" i="1"/>
  <c r="S39" i="1"/>
  <c r="R39" i="1"/>
  <c r="Q39" i="1"/>
  <c r="E39" i="1"/>
  <c r="AL38" i="1"/>
  <c r="AK38" i="1"/>
  <c r="AD38" i="1"/>
  <c r="T38" i="1"/>
  <c r="S38" i="1"/>
  <c r="R38" i="1"/>
  <c r="Q38" i="1"/>
  <c r="U38" i="1" s="1"/>
  <c r="E38" i="1"/>
  <c r="AL37" i="1"/>
  <c r="AK37" i="1"/>
  <c r="AD37" i="1"/>
  <c r="T37" i="1"/>
  <c r="S37" i="1"/>
  <c r="R37" i="1"/>
  <c r="Q37" i="1"/>
  <c r="E37" i="1"/>
  <c r="AL36" i="1"/>
  <c r="AK36" i="1"/>
  <c r="AD36" i="1"/>
  <c r="T36" i="1"/>
  <c r="S36" i="1"/>
  <c r="R36" i="1"/>
  <c r="Q36" i="1"/>
  <c r="E36" i="1"/>
  <c r="AL35" i="1"/>
  <c r="AK35" i="1"/>
  <c r="AD35" i="1"/>
  <c r="T35" i="1"/>
  <c r="S35" i="1"/>
  <c r="R35" i="1"/>
  <c r="Q35" i="1"/>
  <c r="E35" i="1"/>
  <c r="AL34" i="1"/>
  <c r="AK34" i="1"/>
  <c r="AD34" i="1"/>
  <c r="T34" i="1"/>
  <c r="S34" i="1"/>
  <c r="R34" i="1"/>
  <c r="Q34" i="1"/>
  <c r="U34" i="1" s="1"/>
  <c r="E34" i="1"/>
  <c r="AL33" i="1"/>
  <c r="AK33" i="1"/>
  <c r="AD33" i="1"/>
  <c r="T33" i="1"/>
  <c r="S33" i="1"/>
  <c r="R33" i="1"/>
  <c r="E33" i="1"/>
  <c r="AL32" i="1"/>
  <c r="AK32" i="1"/>
  <c r="AD32" i="1"/>
  <c r="T32" i="1"/>
  <c r="S32" i="1"/>
  <c r="R32" i="1"/>
  <c r="Q32" i="1"/>
  <c r="E32" i="1"/>
  <c r="AL31" i="1"/>
  <c r="AK31" i="1"/>
  <c r="AD31" i="1"/>
  <c r="T31" i="1"/>
  <c r="S31" i="1"/>
  <c r="R31" i="1"/>
  <c r="Q31" i="1"/>
  <c r="E31" i="1"/>
  <c r="AL30" i="1"/>
  <c r="AK30" i="1"/>
  <c r="AD30" i="1"/>
  <c r="T30" i="1"/>
  <c r="S30" i="1"/>
  <c r="R30" i="1"/>
  <c r="Q30" i="1"/>
  <c r="U30" i="1" s="1"/>
  <c r="E30" i="1"/>
  <c r="AL29" i="1"/>
  <c r="AK29" i="1"/>
  <c r="AD29" i="1"/>
  <c r="T29" i="1"/>
  <c r="S29" i="1"/>
  <c r="R29" i="1"/>
  <c r="Q29" i="1"/>
  <c r="E29" i="1"/>
  <c r="AL28" i="1"/>
  <c r="AK28" i="1"/>
  <c r="AD28" i="1"/>
  <c r="T28" i="1"/>
  <c r="S28" i="1"/>
  <c r="Q28" i="1"/>
  <c r="E28" i="1"/>
  <c r="AL27" i="1"/>
  <c r="AK27" i="1"/>
  <c r="AD27" i="1"/>
  <c r="T27" i="1"/>
  <c r="S27" i="1"/>
  <c r="R27" i="1"/>
  <c r="Q27" i="1"/>
  <c r="E27" i="1"/>
  <c r="AL26" i="1"/>
  <c r="AK26" i="1"/>
  <c r="AD26" i="1"/>
  <c r="U26" i="1"/>
  <c r="T26" i="1"/>
  <c r="S26" i="1"/>
  <c r="R26" i="1"/>
  <c r="Q26" i="1"/>
  <c r="E26" i="1"/>
  <c r="AL25" i="1"/>
  <c r="AK25" i="1"/>
  <c r="AD25" i="1"/>
  <c r="T25" i="1"/>
  <c r="S25" i="1"/>
  <c r="R25" i="1"/>
  <c r="Q25" i="1"/>
  <c r="E25" i="1"/>
  <c r="AL24" i="1"/>
  <c r="AK24" i="1"/>
  <c r="AD24" i="1"/>
  <c r="T24" i="1"/>
  <c r="S24" i="1"/>
  <c r="R24" i="1"/>
  <c r="Q24" i="1"/>
  <c r="V34" i="1" s="1"/>
  <c r="E24" i="1"/>
  <c r="AL23" i="1"/>
  <c r="AK23" i="1"/>
  <c r="AD23" i="1"/>
  <c r="T23" i="1"/>
  <c r="S23" i="1"/>
  <c r="R23" i="1"/>
  <c r="Q23" i="1"/>
  <c r="E23" i="1"/>
  <c r="AL22" i="1"/>
  <c r="AK22" i="1"/>
  <c r="AD22" i="1"/>
  <c r="T22" i="1"/>
  <c r="S22" i="1"/>
  <c r="R22" i="1"/>
  <c r="Q22" i="1"/>
  <c r="E22" i="1"/>
  <c r="AL21" i="1"/>
  <c r="AK21" i="1"/>
  <c r="AD21" i="1"/>
  <c r="T21" i="1"/>
  <c r="S21" i="1"/>
  <c r="R21" i="1"/>
  <c r="Q21" i="1"/>
  <c r="E21" i="1"/>
  <c r="AL20" i="1"/>
  <c r="AK20" i="1"/>
  <c r="AD20" i="1"/>
  <c r="T20" i="1"/>
  <c r="S20" i="1"/>
  <c r="R20" i="1"/>
  <c r="Q20" i="1"/>
  <c r="U20" i="1" s="1"/>
  <c r="E20" i="1"/>
  <c r="AL19" i="1"/>
  <c r="AK19" i="1"/>
  <c r="AD19" i="1"/>
  <c r="T19" i="1"/>
  <c r="S19" i="1"/>
  <c r="R19" i="1"/>
  <c r="Q19" i="1"/>
  <c r="E19" i="1"/>
  <c r="AL18" i="1"/>
  <c r="AK18" i="1"/>
  <c r="AD18" i="1"/>
  <c r="T18" i="1"/>
  <c r="S18" i="1"/>
  <c r="R18" i="1"/>
  <c r="Q18" i="1"/>
  <c r="E18" i="1"/>
  <c r="AL17" i="1"/>
  <c r="AK17" i="1"/>
  <c r="AD17" i="1"/>
  <c r="T17" i="1"/>
  <c r="S17" i="1"/>
  <c r="R17" i="1"/>
  <c r="Q17" i="1"/>
  <c r="E17" i="1"/>
  <c r="AL16" i="1"/>
  <c r="AK16" i="1"/>
  <c r="AD16" i="1"/>
  <c r="T16" i="1"/>
  <c r="S16" i="1"/>
  <c r="Q16" i="1"/>
  <c r="U16" i="1" s="1"/>
  <c r="E16" i="1"/>
  <c r="AL15" i="1"/>
  <c r="AK15" i="1"/>
  <c r="AD15" i="1"/>
  <c r="T15" i="1"/>
  <c r="S15" i="1"/>
  <c r="E15" i="1"/>
  <c r="AL14" i="1"/>
  <c r="AK14" i="1"/>
  <c r="AD14" i="1"/>
  <c r="T14" i="1"/>
  <c r="S14" i="1"/>
  <c r="E14" i="1"/>
  <c r="AL13" i="1"/>
  <c r="AK13" i="1"/>
  <c r="AD13" i="1"/>
  <c r="T13" i="1"/>
  <c r="S13" i="1"/>
  <c r="E13" i="1"/>
  <c r="T12" i="1"/>
  <c r="S12" i="1"/>
  <c r="E12" i="1"/>
  <c r="AL11" i="1"/>
  <c r="AK11" i="1"/>
  <c r="T11" i="1"/>
  <c r="S11" i="1"/>
  <c r="E11" i="1"/>
  <c r="AL10" i="1"/>
  <c r="AK10" i="1"/>
  <c r="T10" i="1"/>
  <c r="S10" i="1"/>
  <c r="E10" i="1"/>
  <c r="AL9" i="1"/>
  <c r="AK9" i="1"/>
  <c r="T9" i="1"/>
  <c r="S9" i="1"/>
  <c r="E9" i="1"/>
  <c r="AL8" i="1"/>
  <c r="AK8" i="1"/>
  <c r="T8" i="1"/>
  <c r="S8" i="1"/>
  <c r="E8" i="1"/>
  <c r="AL7" i="1"/>
  <c r="AK7" i="1"/>
  <c r="T7" i="1"/>
  <c r="S7" i="1"/>
  <c r="E7" i="1"/>
  <c r="AL6" i="1"/>
  <c r="AK6" i="1"/>
  <c r="T6" i="1"/>
  <c r="S6" i="1"/>
  <c r="E6" i="1"/>
  <c r="AL5" i="1"/>
  <c r="AK5" i="1"/>
  <c r="T5" i="1"/>
  <c r="S5" i="1"/>
  <c r="E5" i="1"/>
  <c r="AL4" i="1"/>
  <c r="AK4" i="1"/>
  <c r="T4" i="1"/>
  <c r="S4" i="1"/>
  <c r="E4" i="1"/>
  <c r="AL3" i="1"/>
  <c r="AK3" i="1"/>
  <c r="T3" i="1"/>
  <c r="S3" i="1"/>
  <c r="E3" i="1"/>
  <c r="AL2" i="1"/>
  <c r="AK2" i="1"/>
  <c r="S2" i="1"/>
  <c r="E2" i="1"/>
  <c r="V422" i="1" l="1"/>
  <c r="W59" i="1"/>
  <c r="W70" i="1"/>
  <c r="W113" i="1"/>
  <c r="Y170" i="1"/>
  <c r="Y181" i="1"/>
  <c r="X360" i="1"/>
  <c r="Y466" i="1"/>
  <c r="V523" i="1"/>
  <c r="X635" i="1"/>
  <c r="W645" i="1"/>
  <c r="V792" i="1"/>
  <c r="U846" i="1"/>
  <c r="X1077" i="1"/>
  <c r="U1216" i="1"/>
  <c r="U1248" i="1"/>
  <c r="Y1262" i="1"/>
  <c r="Y1264" i="1"/>
  <c r="Y1263" i="1"/>
  <c r="Y1500" i="1"/>
  <c r="W659" i="1"/>
  <c r="W54" i="1"/>
  <c r="Y146" i="1"/>
  <c r="Y155" i="1"/>
  <c r="U150" i="1"/>
  <c r="V169" i="1"/>
  <c r="V174" i="1"/>
  <c r="V194" i="1"/>
  <c r="V219" i="1"/>
  <c r="Y388" i="1"/>
  <c r="U384" i="1"/>
  <c r="Y436" i="1"/>
  <c r="W523" i="1"/>
  <c r="V1335" i="1"/>
  <c r="W73" i="1"/>
  <c r="X518" i="1"/>
  <c r="AX514" i="1"/>
  <c r="V651" i="1"/>
  <c r="Y93" i="1"/>
  <c r="V121" i="1"/>
  <c r="V139" i="1"/>
  <c r="V144" i="1"/>
  <c r="V149" i="1"/>
  <c r="V159" i="1"/>
  <c r="V164" i="1"/>
  <c r="Y377" i="1"/>
  <c r="Y383" i="1"/>
  <c r="W447" i="1"/>
  <c r="AX521" i="1"/>
  <c r="Y627" i="1"/>
  <c r="U656" i="1"/>
  <c r="X910" i="1"/>
  <c r="W916" i="1"/>
  <c r="W939" i="1"/>
  <c r="X969" i="1"/>
  <c r="Y979" i="1"/>
  <c r="V1080" i="1"/>
  <c r="V1127" i="1"/>
  <c r="V1139" i="1"/>
  <c r="V1147" i="1"/>
  <c r="W1330" i="1"/>
  <c r="Y3030" i="1"/>
  <c r="Y3036" i="1"/>
  <c r="W3044" i="1"/>
  <c r="W3537" i="1"/>
  <c r="W615" i="1"/>
  <c r="V154" i="1"/>
  <c r="U31" i="1"/>
  <c r="U72" i="1"/>
  <c r="W116" i="1"/>
  <c r="U168" i="1"/>
  <c r="U365" i="1"/>
  <c r="X419" i="1"/>
  <c r="U433" i="1"/>
  <c r="AX495" i="1"/>
  <c r="X514" i="1"/>
  <c r="V531" i="1"/>
  <c r="AX524" i="1"/>
  <c r="Y570" i="1"/>
  <c r="U676" i="1"/>
  <c r="V707" i="1"/>
  <c r="W712" i="1"/>
  <c r="X747" i="1"/>
  <c r="X752" i="1"/>
  <c r="Y782" i="1"/>
  <c r="U824" i="1"/>
  <c r="U920" i="1"/>
  <c r="U938" i="1"/>
  <c r="Y1012" i="1"/>
  <c r="V1219" i="1"/>
  <c r="X3021" i="1"/>
  <c r="U87" i="1"/>
  <c r="U52" i="1"/>
  <c r="V66" i="1"/>
  <c r="U80" i="1"/>
  <c r="V95" i="1"/>
  <c r="V101" i="1"/>
  <c r="W46" i="1"/>
  <c r="U41" i="1"/>
  <c r="V86" i="1"/>
  <c r="X209" i="1"/>
  <c r="U430" i="1"/>
  <c r="AX507" i="1"/>
  <c r="X573" i="1"/>
  <c r="X576" i="1"/>
  <c r="AX566" i="1"/>
  <c r="Y747" i="1"/>
  <c r="V775" i="1"/>
  <c r="X1064" i="1"/>
  <c r="V1090" i="1"/>
  <c r="Y1117" i="1"/>
  <c r="X1120" i="1"/>
  <c r="X1126" i="1"/>
  <c r="U1347" i="1"/>
  <c r="W1368" i="1"/>
  <c r="Y1406" i="1"/>
  <c r="V1539" i="1"/>
  <c r="Y2531" i="1"/>
  <c r="V136" i="1"/>
  <c r="W619" i="1"/>
  <c r="Y647" i="1"/>
  <c r="W78" i="1"/>
  <c r="X42" i="1"/>
  <c r="U62" i="1"/>
  <c r="U181" i="1"/>
  <c r="U211" i="1"/>
  <c r="Y242" i="1"/>
  <c r="Y251" i="1"/>
  <c r="Y257" i="1"/>
  <c r="V275" i="1"/>
  <c r="V280" i="1"/>
  <c r="V285" i="1"/>
  <c r="V290" i="1"/>
  <c r="V295" i="1"/>
  <c r="V300" i="1"/>
  <c r="V305" i="1"/>
  <c r="V310" i="1"/>
  <c r="V315" i="1"/>
  <c r="V320" i="1"/>
  <c r="V323" i="1"/>
  <c r="Y339" i="1"/>
  <c r="AX392" i="1"/>
  <c r="Y416" i="1"/>
  <c r="AX448" i="1"/>
  <c r="Y487" i="1"/>
  <c r="X567" i="1"/>
  <c r="U596" i="1"/>
  <c r="Y1152" i="1"/>
  <c r="U1390" i="1"/>
  <c r="X167" i="1"/>
  <c r="X182" i="1"/>
  <c r="V359" i="1"/>
  <c r="W364" i="1"/>
  <c r="W456" i="1"/>
  <c r="AX547" i="1"/>
  <c r="W563" i="1"/>
  <c r="X735" i="1"/>
  <c r="V843" i="1"/>
  <c r="U837" i="1"/>
  <c r="V962" i="1"/>
  <c r="Y967" i="1"/>
  <c r="Y972" i="1"/>
  <c r="V980" i="1"/>
  <c r="V985" i="1"/>
  <c r="V1028" i="1"/>
  <c r="Y1090" i="1"/>
  <c r="W1130" i="1"/>
  <c r="V1381" i="1"/>
  <c r="V1377" i="1"/>
  <c r="W3330" i="1"/>
  <c r="W295" i="1"/>
  <c r="U44" i="1"/>
  <c r="U73" i="1"/>
  <c r="W131" i="1"/>
  <c r="W137" i="1"/>
  <c r="X142" i="1"/>
  <c r="X147" i="1"/>
  <c r="X152" i="1"/>
  <c r="X157" i="1"/>
  <c r="X240" i="1"/>
  <c r="X245" i="1"/>
  <c r="X250" i="1"/>
  <c r="X255" i="1"/>
  <c r="X260" i="1"/>
  <c r="Y274" i="1"/>
  <c r="Y280" i="1"/>
  <c r="Y285" i="1"/>
  <c r="Y305" i="1"/>
  <c r="Y314" i="1"/>
  <c r="Y320" i="1"/>
  <c r="Y325" i="1"/>
  <c r="V340" i="1"/>
  <c r="V398" i="1"/>
  <c r="Y413" i="1"/>
  <c r="Y450" i="1"/>
  <c r="AX442" i="1"/>
  <c r="Y455" i="1"/>
  <c r="AX445" i="1"/>
  <c r="W545" i="1"/>
  <c r="AX538" i="1"/>
  <c r="U549" i="1"/>
  <c r="AQ580" i="1"/>
  <c r="AU580" i="1" s="1"/>
  <c r="W594" i="1"/>
  <c r="U590" i="1"/>
  <c r="X680" i="1"/>
  <c r="Y760" i="1"/>
  <c r="W797" i="1"/>
  <c r="X808" i="1"/>
  <c r="X813" i="1"/>
  <c r="Y817" i="1"/>
  <c r="U817" i="1"/>
  <c r="U842" i="1"/>
  <c r="Y924" i="1"/>
  <c r="X1068" i="1"/>
  <c r="U1082" i="1"/>
  <c r="Y1260" i="1"/>
  <c r="Y1269" i="1"/>
  <c r="Y1270" i="1"/>
  <c r="X1084" i="1"/>
  <c r="U55" i="1"/>
  <c r="X94" i="1"/>
  <c r="X99" i="1"/>
  <c r="X107" i="1"/>
  <c r="Y119" i="1"/>
  <c r="U169" i="1"/>
  <c r="U329" i="1"/>
  <c r="W351" i="1"/>
  <c r="AX405" i="1"/>
  <c r="V447" i="1"/>
  <c r="U458" i="1"/>
  <c r="U481" i="1"/>
  <c r="X545" i="1"/>
  <c r="Y557" i="1"/>
  <c r="U593" i="1"/>
  <c r="Y675" i="1"/>
  <c r="X685" i="1"/>
  <c r="X705" i="1"/>
  <c r="W723" i="1"/>
  <c r="V733" i="1"/>
  <c r="U737" i="1"/>
  <c r="U757" i="1"/>
  <c r="Y803" i="1"/>
  <c r="V927" i="1"/>
  <c r="Y1150" i="1"/>
  <c r="X1231" i="1"/>
  <c r="X860" i="1"/>
  <c r="Y57" i="1"/>
  <c r="Y89" i="1"/>
  <c r="U111" i="1"/>
  <c r="U154" i="1"/>
  <c r="U277" i="1"/>
  <c r="U297" i="1"/>
  <c r="X337" i="1"/>
  <c r="V346" i="1"/>
  <c r="V366" i="1"/>
  <c r="U426" i="1"/>
  <c r="U449" i="1"/>
  <c r="W513" i="1"/>
  <c r="X542" i="1"/>
  <c r="W579" i="1"/>
  <c r="X582" i="1"/>
  <c r="Y655" i="1"/>
  <c r="X723" i="1"/>
  <c r="W736" i="1"/>
  <c r="U815" i="1"/>
  <c r="W917" i="1"/>
  <c r="W922" i="1"/>
  <c r="U944" i="1"/>
  <c r="X1088" i="1"/>
  <c r="U1112" i="1"/>
  <c r="V1120" i="1"/>
  <c r="V1148" i="1"/>
  <c r="Y1218" i="1"/>
  <c r="W30" i="1"/>
  <c r="V42" i="1"/>
  <c r="U37" i="1"/>
  <c r="U209" i="1"/>
  <c r="U227" i="1"/>
  <c r="U242" i="1"/>
  <c r="U361" i="1"/>
  <c r="W415" i="1"/>
  <c r="V454" i="1"/>
  <c r="X472" i="1"/>
  <c r="W486" i="1"/>
  <c r="AX526" i="1"/>
  <c r="X579" i="1"/>
  <c r="U642" i="1"/>
  <c r="U697" i="1"/>
  <c r="Y712" i="1"/>
  <c r="Y718" i="1"/>
  <c r="Y783" i="1"/>
  <c r="U800" i="1"/>
  <c r="V1021" i="1"/>
  <c r="V1022" i="1"/>
  <c r="X1072" i="1"/>
  <c r="V1502" i="1"/>
  <c r="Y79" i="1"/>
  <c r="V82" i="1"/>
  <c r="Y302" i="1"/>
  <c r="X387" i="1"/>
  <c r="Y406" i="1"/>
  <c r="AX441" i="1"/>
  <c r="Y472" i="1"/>
  <c r="W483" i="1"/>
  <c r="X634" i="1"/>
  <c r="U705" i="1"/>
  <c r="Y753" i="1"/>
  <c r="V781" i="1"/>
  <c r="W902" i="1"/>
  <c r="V909" i="1"/>
  <c r="W1015" i="1"/>
  <c r="W1021" i="1"/>
  <c r="X1081" i="1"/>
  <c r="X1079" i="1"/>
  <c r="V1095" i="1"/>
  <c r="Y1198" i="1"/>
  <c r="Y1268" i="1"/>
  <c r="X1306" i="1"/>
  <c r="U2111" i="1"/>
  <c r="Y3365" i="1"/>
  <c r="Y33" i="1"/>
  <c r="U42" i="1"/>
  <c r="U177" i="1"/>
  <c r="U440" i="1"/>
  <c r="AX470" i="1"/>
  <c r="X618" i="1"/>
  <c r="X644" i="1"/>
  <c r="U677" i="1"/>
  <c r="X703" i="1"/>
  <c r="U765" i="1"/>
  <c r="X1016" i="1"/>
  <c r="U1179" i="1"/>
  <c r="Y58" i="1"/>
  <c r="W168" i="1"/>
  <c r="U345" i="1"/>
  <c r="Y590" i="1"/>
  <c r="X615" i="1"/>
  <c r="Y618" i="1"/>
  <c r="Y698" i="1"/>
  <c r="X766" i="1"/>
  <c r="X772" i="1"/>
  <c r="V1079" i="1"/>
  <c r="Y1153" i="1"/>
  <c r="X1256" i="1"/>
  <c r="Y1489" i="1"/>
  <c r="V133" i="1"/>
  <c r="W143" i="1"/>
  <c r="W148" i="1"/>
  <c r="W153" i="1"/>
  <c r="Y233" i="1"/>
  <c r="V236" i="1"/>
  <c r="W250" i="1"/>
  <c r="W256" i="1"/>
  <c r="U250" i="1"/>
  <c r="W266" i="1"/>
  <c r="W269" i="1"/>
  <c r="U265" i="1"/>
  <c r="X281" i="1"/>
  <c r="X286" i="1"/>
  <c r="X291" i="1"/>
  <c r="X306" i="1"/>
  <c r="X321" i="1"/>
  <c r="V338" i="1"/>
  <c r="W428" i="1"/>
  <c r="Y431" i="1"/>
  <c r="U533" i="1"/>
  <c r="AX543" i="1"/>
  <c r="U618" i="1"/>
  <c r="V656" i="1"/>
  <c r="U665" i="1"/>
  <c r="Y766" i="1"/>
  <c r="X871" i="1"/>
  <c r="U870" i="1"/>
  <c r="U873" i="1"/>
  <c r="X963" i="1"/>
  <c r="X1044" i="1"/>
  <c r="X1049" i="1"/>
  <c r="V1209" i="1"/>
  <c r="Y1291" i="1"/>
  <c r="U192" i="1"/>
  <c r="U215" i="1"/>
  <c r="U220" i="1"/>
  <c r="W409" i="1"/>
  <c r="AX444" i="1"/>
  <c r="U510" i="1"/>
  <c r="AX528" i="1"/>
  <c r="U595" i="1"/>
  <c r="W686" i="1"/>
  <c r="Y866" i="1"/>
  <c r="V888" i="1"/>
  <c r="W891" i="1"/>
  <c r="V966" i="1"/>
  <c r="X984" i="1"/>
  <c r="X1069" i="1"/>
  <c r="Y1271" i="1"/>
  <c r="V2754" i="1"/>
  <c r="X115" i="1"/>
  <c r="W56" i="1"/>
  <c r="U205" i="1"/>
  <c r="V220" i="1"/>
  <c r="X358" i="1"/>
  <c r="Y361" i="1"/>
  <c r="U480" i="1"/>
  <c r="Y541" i="1"/>
  <c r="V574" i="1"/>
  <c r="V578" i="1"/>
  <c r="U753" i="1"/>
  <c r="Y834" i="1"/>
  <c r="X839" i="1"/>
  <c r="X844" i="1"/>
  <c r="Y935" i="1"/>
  <c r="X1210" i="1"/>
  <c r="U45" i="1"/>
  <c r="Y20" i="1"/>
  <c r="Y67" i="1"/>
  <c r="U200" i="1"/>
  <c r="X226" i="1"/>
  <c r="Y358" i="1"/>
  <c r="W397" i="1"/>
  <c r="AX412" i="1"/>
  <c r="Y425" i="1"/>
  <c r="U419" i="1"/>
  <c r="Y438" i="1"/>
  <c r="U518" i="1"/>
  <c r="W574" i="1"/>
  <c r="W578" i="1"/>
  <c r="AQ579" i="1"/>
  <c r="AU579" i="1" s="1"/>
  <c r="V674" i="1"/>
  <c r="U668" i="1"/>
  <c r="U703" i="1"/>
  <c r="W748" i="1"/>
  <c r="W759" i="1"/>
  <c r="V812" i="1"/>
  <c r="V817" i="1"/>
  <c r="U1098" i="1"/>
  <c r="X1259" i="1"/>
  <c r="V2789" i="1"/>
  <c r="V2794" i="1"/>
  <c r="U1209" i="1"/>
  <c r="X1252" i="1"/>
  <c r="X1257" i="1"/>
  <c r="V1297" i="1"/>
  <c r="X1311" i="1"/>
  <c r="U1320" i="1"/>
  <c r="V1338" i="1"/>
  <c r="Y1348" i="1"/>
  <c r="U1355" i="1"/>
  <c r="W1371" i="1"/>
  <c r="U1395" i="1"/>
  <c r="V1411" i="1"/>
  <c r="Y1457" i="1"/>
  <c r="W1464" i="1"/>
  <c r="V1467" i="1"/>
  <c r="Y1469" i="1"/>
  <c r="U1492" i="1"/>
  <c r="W1508" i="1"/>
  <c r="X1682" i="1"/>
  <c r="W1900" i="1"/>
  <c r="X1915" i="1"/>
  <c r="X1920" i="1"/>
  <c r="U1924" i="1"/>
  <c r="V1950" i="1"/>
  <c r="X2047" i="1"/>
  <c r="W2160" i="1"/>
  <c r="X2215" i="1"/>
  <c r="X2220" i="1"/>
  <c r="U2214" i="1"/>
  <c r="U2389" i="1"/>
  <c r="Y2538" i="1"/>
  <c r="X2738" i="1"/>
  <c r="X2785" i="1"/>
  <c r="W2805" i="1"/>
  <c r="W2810" i="1"/>
  <c r="U2804" i="1"/>
  <c r="U2909" i="1"/>
  <c r="W2945" i="1"/>
  <c r="Y2988" i="1"/>
  <c r="W3006" i="1"/>
  <c r="U3096" i="1"/>
  <c r="X3139" i="1"/>
  <c r="Y3158" i="1"/>
  <c r="U3173" i="1"/>
  <c r="V3193" i="1"/>
  <c r="U3188" i="1"/>
  <c r="X3315" i="1"/>
  <c r="U3314" i="1"/>
  <c r="X3421" i="1"/>
  <c r="W3431" i="1"/>
  <c r="Y3559" i="1"/>
  <c r="U3676" i="1"/>
  <c r="U3694" i="1"/>
  <c r="V1160" i="1"/>
  <c r="Y1252" i="1"/>
  <c r="X1262" i="1"/>
  <c r="X1267" i="1"/>
  <c r="V1283" i="1"/>
  <c r="W1294" i="1"/>
  <c r="X1386" i="1"/>
  <c r="Y1396" i="1"/>
  <c r="W1467" i="1"/>
  <c r="V1470" i="1"/>
  <c r="Y1485" i="1"/>
  <c r="W1496" i="1"/>
  <c r="X1503" i="1"/>
  <c r="Y1585" i="1"/>
  <c r="Y1590" i="1"/>
  <c r="V1865" i="1"/>
  <c r="W1870" i="1"/>
  <c r="W1875" i="1"/>
  <c r="W1880" i="1"/>
  <c r="W1885" i="1"/>
  <c r="X1930" i="1"/>
  <c r="U1994" i="1"/>
  <c r="X2021" i="1"/>
  <c r="Y2043" i="1"/>
  <c r="X2152" i="1"/>
  <c r="Y2185" i="1"/>
  <c r="Y2239" i="1"/>
  <c r="Y2309" i="1"/>
  <c r="V2340" i="1"/>
  <c r="U2462" i="1"/>
  <c r="U2482" i="1"/>
  <c r="W2991" i="1"/>
  <c r="X2996" i="1"/>
  <c r="X3001" i="1"/>
  <c r="Y3118" i="1"/>
  <c r="Y3139" i="1"/>
  <c r="Y3144" i="1"/>
  <c r="U3251" i="1"/>
  <c r="V3293" i="1"/>
  <c r="Y3314" i="1"/>
  <c r="U3309" i="1"/>
  <c r="X3496" i="1"/>
  <c r="X3501" i="1"/>
  <c r="X3506" i="1"/>
  <c r="X3511" i="1"/>
  <c r="W3572" i="1"/>
  <c r="U3571" i="1"/>
  <c r="W3677" i="1"/>
  <c r="Y3692" i="1"/>
  <c r="Y888" i="1"/>
  <c r="Y958" i="1"/>
  <c r="W966" i="1"/>
  <c r="U988" i="1"/>
  <c r="X1078" i="1"/>
  <c r="U1110" i="1"/>
  <c r="W1143" i="1"/>
  <c r="U1137" i="1"/>
  <c r="U1239" i="1"/>
  <c r="Y1272" i="1"/>
  <c r="W1289" i="1"/>
  <c r="X1294" i="1"/>
  <c r="Y1326" i="1"/>
  <c r="Y1384" i="1"/>
  <c r="W1468" i="1"/>
  <c r="X1498" i="1"/>
  <c r="U1532" i="1"/>
  <c r="U1547" i="1"/>
  <c r="U1599" i="1"/>
  <c r="X1670" i="1"/>
  <c r="X1672" i="1"/>
  <c r="Y1697" i="1"/>
  <c r="V1913" i="1"/>
  <c r="W1957" i="1"/>
  <c r="U1992" i="1"/>
  <c r="V2025" i="1"/>
  <c r="W2037" i="1"/>
  <c r="U2086" i="1"/>
  <c r="V2213" i="1"/>
  <c r="W2288" i="1"/>
  <c r="U2287" i="1"/>
  <c r="W2334" i="1"/>
  <c r="W2553" i="1"/>
  <c r="W2656" i="1"/>
  <c r="X2677" i="1"/>
  <c r="X2682" i="1"/>
  <c r="Y2840" i="1"/>
  <c r="Y2845" i="1"/>
  <c r="Y2850" i="1"/>
  <c r="Y2855" i="1"/>
  <c r="Y2860" i="1"/>
  <c r="Y2865" i="1"/>
  <c r="Y2870" i="1"/>
  <c r="Y2875" i="1"/>
  <c r="Y2880" i="1"/>
  <c r="Y2885" i="1"/>
  <c r="Y2890" i="1"/>
  <c r="U2884" i="1"/>
  <c r="Y2900" i="1"/>
  <c r="Y2905" i="1"/>
  <c r="Y2910" i="1"/>
  <c r="Y2920" i="1"/>
  <c r="Y2925" i="1"/>
  <c r="Y2930" i="1"/>
  <c r="Y2960" i="1"/>
  <c r="Y2995" i="1"/>
  <c r="U3066" i="1"/>
  <c r="U3106" i="1"/>
  <c r="U3218" i="1"/>
  <c r="W3274" i="1"/>
  <c r="U3269" i="1"/>
  <c r="U3360" i="1"/>
  <c r="Y3395" i="1"/>
  <c r="V3428" i="1"/>
  <c r="Y3431" i="1"/>
  <c r="V3459" i="1"/>
  <c r="V3534" i="1"/>
  <c r="V3619" i="1"/>
  <c r="V3627" i="1"/>
  <c r="W3641" i="1"/>
  <c r="X994" i="1"/>
  <c r="Y1019" i="1"/>
  <c r="V1099" i="1"/>
  <c r="X1142" i="1"/>
  <c r="V1158" i="1"/>
  <c r="X1240" i="1"/>
  <c r="V1265" i="1"/>
  <c r="U1368" i="1"/>
  <c r="V1409" i="1"/>
  <c r="W1488" i="1"/>
  <c r="W1548" i="1"/>
  <c r="W1578" i="1"/>
  <c r="U1592" i="1"/>
  <c r="Y1665" i="1"/>
  <c r="X1731" i="1"/>
  <c r="X1741" i="1"/>
  <c r="X1751" i="1"/>
  <c r="X1954" i="1"/>
  <c r="X1972" i="1"/>
  <c r="U1987" i="1"/>
  <c r="X2148" i="1"/>
  <c r="V2158" i="1"/>
  <c r="W2188" i="1"/>
  <c r="U2182" i="1"/>
  <c r="V2326" i="1"/>
  <c r="Y2417" i="1"/>
  <c r="V2425" i="1"/>
  <c r="V2445" i="1"/>
  <c r="U2445" i="1"/>
  <c r="U2450" i="1"/>
  <c r="V2465" i="1"/>
  <c r="W2471" i="1"/>
  <c r="W2476" i="1"/>
  <c r="W2481" i="1"/>
  <c r="W2486" i="1"/>
  <c r="W2491" i="1"/>
  <c r="W2496" i="1"/>
  <c r="W2561" i="1"/>
  <c r="W2588" i="1"/>
  <c r="Y2677" i="1"/>
  <c r="W2680" i="1"/>
  <c r="V2721" i="1"/>
  <c r="V2724" i="1"/>
  <c r="V2731" i="1"/>
  <c r="X2769" i="1"/>
  <c r="V2818" i="1"/>
  <c r="U2827" i="1"/>
  <c r="V2843" i="1"/>
  <c r="U2837" i="1"/>
  <c r="V2852" i="1"/>
  <c r="V2863" i="1"/>
  <c r="U2857" i="1"/>
  <c r="V2872" i="1"/>
  <c r="U2867" i="1"/>
  <c r="V2882" i="1"/>
  <c r="V2892" i="1"/>
  <c r="U2887" i="1"/>
  <c r="V2902" i="1"/>
  <c r="U2907" i="1"/>
  <c r="U2927" i="1"/>
  <c r="U2947" i="1"/>
  <c r="V3226" i="1"/>
  <c r="X3263" i="1"/>
  <c r="U3352" i="1"/>
  <c r="Y3406" i="1"/>
  <c r="U3403" i="1"/>
  <c r="U3483" i="1"/>
  <c r="V3514" i="1"/>
  <c r="U3508" i="1"/>
  <c r="X3662" i="1"/>
  <c r="Y3677" i="1"/>
  <c r="V3680" i="1"/>
  <c r="W3753" i="1"/>
  <c r="W956" i="1"/>
  <c r="X1032" i="1"/>
  <c r="X1051" i="1"/>
  <c r="X1083" i="1"/>
  <c r="X1087" i="1"/>
  <c r="V1135" i="1"/>
  <c r="V1194" i="1"/>
  <c r="W1208" i="1"/>
  <c r="W1213" i="1"/>
  <c r="U1286" i="1"/>
  <c r="U1343" i="1"/>
  <c r="W1404" i="1"/>
  <c r="X1543" i="1"/>
  <c r="U1612" i="1"/>
  <c r="V1648" i="1"/>
  <c r="V1650" i="1"/>
  <c r="V1663" i="1"/>
  <c r="V1664" i="1"/>
  <c r="V1845" i="1"/>
  <c r="V1867" i="1"/>
  <c r="U1867" i="1"/>
  <c r="U1872" i="1"/>
  <c r="V1888" i="1"/>
  <c r="X1967" i="1"/>
  <c r="U2076" i="1"/>
  <c r="U2114" i="1"/>
  <c r="U2127" i="1"/>
  <c r="W2178" i="1"/>
  <c r="V2198" i="1"/>
  <c r="X2212" i="1"/>
  <c r="X2233" i="1"/>
  <c r="U2405" i="1"/>
  <c r="U2430" i="1"/>
  <c r="W2531" i="1"/>
  <c r="W2642" i="1"/>
  <c r="W2721" i="1"/>
  <c r="W2726" i="1"/>
  <c r="W2731" i="1"/>
  <c r="Y2798" i="1"/>
  <c r="W2803" i="1"/>
  <c r="Y3052" i="1"/>
  <c r="Y3057" i="1"/>
  <c r="Y3312" i="1"/>
  <c r="Y3371" i="1"/>
  <c r="Y3376" i="1"/>
  <c r="Y3381" i="1"/>
  <c r="W3444" i="1"/>
  <c r="X3479" i="1"/>
  <c r="X3484" i="1"/>
  <c r="Y3546" i="1"/>
  <c r="X3628" i="1"/>
  <c r="W3703" i="1"/>
  <c r="W3708" i="1"/>
  <c r="X3748" i="1"/>
  <c r="Y526" i="1"/>
  <c r="W549" i="1"/>
  <c r="Y586" i="1"/>
  <c r="U594" i="1"/>
  <c r="Y635" i="1"/>
  <c r="U741" i="1"/>
  <c r="U761" i="1"/>
  <c r="U874" i="1"/>
  <c r="X945" i="1"/>
  <c r="U986" i="1"/>
  <c r="Y999" i="1"/>
  <c r="V1103" i="1"/>
  <c r="U1130" i="1"/>
  <c r="U1176" i="1"/>
  <c r="Y1202" i="1"/>
  <c r="X1208" i="1"/>
  <c r="X1260" i="1"/>
  <c r="X1265" i="1"/>
  <c r="X1270" i="1"/>
  <c r="U1264" i="1"/>
  <c r="X1319" i="1"/>
  <c r="X1333" i="1"/>
  <c r="U1338" i="1"/>
  <c r="X1374" i="1"/>
  <c r="Y1394" i="1"/>
  <c r="Y1397" i="1"/>
  <c r="U1462" i="1"/>
  <c r="U1500" i="1"/>
  <c r="Y1563" i="1"/>
  <c r="Y1568" i="1"/>
  <c r="W1641" i="1"/>
  <c r="W1648" i="1"/>
  <c r="W1653" i="1"/>
  <c r="X1695" i="1"/>
  <c r="U1689" i="1"/>
  <c r="U1704" i="1"/>
  <c r="Y2033" i="1"/>
  <c r="W2062" i="1"/>
  <c r="U2061" i="1"/>
  <c r="X2077" i="1"/>
  <c r="X2082" i="1"/>
  <c r="U2099" i="1"/>
  <c r="Y2153" i="1"/>
  <c r="Y2207" i="1"/>
  <c r="Y2247" i="1"/>
  <c r="U2282" i="1"/>
  <c r="V2710" i="1"/>
  <c r="X2720" i="1"/>
  <c r="X2726" i="1"/>
  <c r="X2736" i="1"/>
  <c r="X2761" i="1"/>
  <c r="X2823" i="1"/>
  <c r="X2980" i="1"/>
  <c r="X2983" i="1"/>
  <c r="X3004" i="1"/>
  <c r="U3079" i="1"/>
  <c r="U3089" i="1"/>
  <c r="U3094" i="1"/>
  <c r="U3104" i="1"/>
  <c r="U3154" i="1"/>
  <c r="U3300" i="1"/>
  <c r="Y3343" i="1"/>
  <c r="U3378" i="1"/>
  <c r="X3433" i="1"/>
  <c r="Y3473" i="1"/>
  <c r="X3494" i="1"/>
  <c r="X3499" i="1"/>
  <c r="V3614" i="1"/>
  <c r="Y3627" i="1"/>
  <c r="U3727" i="1"/>
  <c r="Y3743" i="1"/>
  <c r="U3750" i="1"/>
  <c r="U1173" i="1"/>
  <c r="U1190" i="1"/>
  <c r="Y1223" i="1"/>
  <c r="U1232" i="1"/>
  <c r="V1263" i="1"/>
  <c r="V1272" i="1"/>
  <c r="V1402" i="1"/>
  <c r="V1407" i="1"/>
  <c r="V1444" i="1"/>
  <c r="X1520" i="1"/>
  <c r="X1523" i="1"/>
  <c r="X1531" i="1"/>
  <c r="W1546" i="1"/>
  <c r="Y1628" i="1"/>
  <c r="Y1633" i="1"/>
  <c r="Y1638" i="1"/>
  <c r="U1795" i="1"/>
  <c r="U1846" i="1"/>
  <c r="U1910" i="1"/>
  <c r="U1938" i="1"/>
  <c r="Y1962" i="1"/>
  <c r="X2151" i="1"/>
  <c r="U2145" i="1"/>
  <c r="U2170" i="1"/>
  <c r="U2262" i="1"/>
  <c r="V2281" i="1"/>
  <c r="U2277" i="1"/>
  <c r="X2348" i="1"/>
  <c r="W2356" i="1"/>
  <c r="W2519" i="1"/>
  <c r="X2665" i="1"/>
  <c r="U2694" i="1"/>
  <c r="W2754" i="1"/>
  <c r="U2753" i="1"/>
  <c r="X2774" i="1"/>
  <c r="U2845" i="1"/>
  <c r="U2875" i="1"/>
  <c r="U2895" i="1"/>
  <c r="V2910" i="1"/>
  <c r="V2920" i="1"/>
  <c r="U2915" i="1"/>
  <c r="V2930" i="1"/>
  <c r="V2941" i="1"/>
  <c r="U2935" i="1"/>
  <c r="U2940" i="1"/>
  <c r="X3346" i="1"/>
  <c r="U3406" i="1"/>
  <c r="U3431" i="1"/>
  <c r="U3456" i="1"/>
  <c r="U3496" i="1"/>
  <c r="U3549" i="1"/>
  <c r="U3587" i="1"/>
  <c r="V3603" i="1"/>
  <c r="W3639" i="1"/>
  <c r="W1267" i="1"/>
  <c r="X1307" i="1"/>
  <c r="Y1349" i="1"/>
  <c r="V1635" i="1"/>
  <c r="W1790" i="1"/>
  <c r="X1911" i="1"/>
  <c r="X2191" i="1"/>
  <c r="U2314" i="1"/>
  <c r="V2419" i="1"/>
  <c r="W2459" i="1"/>
  <c r="W2464" i="1"/>
  <c r="U2825" i="1"/>
  <c r="W2997" i="1"/>
  <c r="W3002" i="1"/>
  <c r="X3080" i="1"/>
  <c r="U3097" i="1"/>
  <c r="U3229" i="1"/>
  <c r="X3278" i="1"/>
  <c r="Y1129" i="1"/>
  <c r="V1136" i="1"/>
  <c r="U1155" i="1"/>
  <c r="U1225" i="1"/>
  <c r="X1263" i="1"/>
  <c r="X1268" i="1"/>
  <c r="U1269" i="1"/>
  <c r="W1295" i="1"/>
  <c r="Y1306" i="1"/>
  <c r="U1331" i="1"/>
  <c r="Y1392" i="1"/>
  <c r="W1411" i="1"/>
  <c r="X1423" i="1"/>
  <c r="X1433" i="1"/>
  <c r="X1444" i="1"/>
  <c r="X1504" i="1"/>
  <c r="V1527" i="1"/>
  <c r="Y1561" i="1"/>
  <c r="W1616" i="1"/>
  <c r="W1621" i="1"/>
  <c r="W1626" i="1"/>
  <c r="W1631" i="1"/>
  <c r="U1630" i="1"/>
  <c r="U1692" i="1"/>
  <c r="U1707" i="1"/>
  <c r="V1837" i="1"/>
  <c r="Y1854" i="1"/>
  <c r="U2028" i="1"/>
  <c r="U2059" i="1"/>
  <c r="U2245" i="1"/>
  <c r="U2280" i="1"/>
  <c r="X2659" i="1"/>
  <c r="U2738" i="1"/>
  <c r="X3002" i="1"/>
  <c r="V3289" i="1"/>
  <c r="X3336" i="1"/>
  <c r="V3535" i="1"/>
  <c r="U3614" i="1"/>
  <c r="U3685" i="1"/>
  <c r="V934" i="1"/>
  <c r="U1133" i="1"/>
  <c r="X1226" i="1"/>
  <c r="V1239" i="1"/>
  <c r="W1280" i="1"/>
  <c r="U1274" i="1"/>
  <c r="X1352" i="1"/>
  <c r="V1395" i="1"/>
  <c r="Y1402" i="1"/>
  <c r="Y1404" i="1"/>
  <c r="Y1408" i="1"/>
  <c r="X1494" i="1"/>
  <c r="U1543" i="1"/>
  <c r="X1610" i="1"/>
  <c r="X1620" i="1"/>
  <c r="X1829" i="1"/>
  <c r="U1855" i="1"/>
  <c r="X1870" i="1"/>
  <c r="X1880" i="1"/>
  <c r="X1891" i="1"/>
  <c r="U1998" i="1"/>
  <c r="U2077" i="1"/>
  <c r="W2144" i="1"/>
  <c r="W2149" i="1"/>
  <c r="U2213" i="1"/>
  <c r="X2266" i="1"/>
  <c r="W2271" i="1"/>
  <c r="W2341" i="1"/>
  <c r="X2409" i="1"/>
  <c r="X2414" i="1"/>
  <c r="V2517" i="1"/>
  <c r="Y2826" i="1"/>
  <c r="W3028" i="1"/>
  <c r="Y3040" i="1"/>
  <c r="W3281" i="1"/>
  <c r="V3328" i="1"/>
  <c r="U3328" i="1"/>
  <c r="X3364" i="1"/>
  <c r="U3376" i="1"/>
  <c r="U3506" i="1"/>
  <c r="X3668" i="1"/>
  <c r="X3673" i="1"/>
  <c r="V3729" i="1"/>
  <c r="U1062" i="1"/>
  <c r="W1122" i="1"/>
  <c r="W1127" i="1"/>
  <c r="X1149" i="1"/>
  <c r="U1170" i="1"/>
  <c r="U1185" i="1"/>
  <c r="V1214" i="1"/>
  <c r="V1271" i="1"/>
  <c r="W1310" i="1"/>
  <c r="U1349" i="1"/>
  <c r="V1405" i="1"/>
  <c r="V1410" i="1"/>
  <c r="Y1412" i="1"/>
  <c r="W1489" i="1"/>
  <c r="X1519" i="1"/>
  <c r="W1599" i="1"/>
  <c r="V1603" i="1"/>
  <c r="Y1611" i="1"/>
  <c r="Y1616" i="1"/>
  <c r="X1678" i="1"/>
  <c r="X1687" i="1"/>
  <c r="Y1825" i="1"/>
  <c r="W1914" i="1"/>
  <c r="U1928" i="1"/>
  <c r="U2003" i="1"/>
  <c r="X2108" i="1"/>
  <c r="X2113" i="1"/>
  <c r="W2126" i="1"/>
  <c r="W2218" i="1"/>
  <c r="U2243" i="1"/>
  <c r="V2262" i="1"/>
  <c r="Y2403" i="1"/>
  <c r="X2554" i="1"/>
  <c r="W2558" i="1"/>
  <c r="Y2629" i="1"/>
  <c r="V2698" i="1"/>
  <c r="U2751" i="1"/>
  <c r="V2814" i="1"/>
  <c r="V2819" i="1"/>
  <c r="U2833" i="1"/>
  <c r="U2853" i="1"/>
  <c r="U2883" i="1"/>
  <c r="U2903" i="1"/>
  <c r="V2959" i="1"/>
  <c r="U3067" i="1"/>
  <c r="X3092" i="1"/>
  <c r="V3232" i="1"/>
  <c r="U3227" i="1"/>
  <c r="U3232" i="1"/>
  <c r="Y3252" i="1"/>
  <c r="W3258" i="1"/>
  <c r="V3261" i="1"/>
  <c r="X3266" i="1"/>
  <c r="X3276" i="1"/>
  <c r="V3324" i="1"/>
  <c r="U3449" i="1"/>
  <c r="U3494" i="1"/>
  <c r="V3704" i="1"/>
  <c r="V3709" i="1"/>
  <c r="V3714" i="1"/>
  <c r="W3724" i="1"/>
  <c r="W3734" i="1"/>
  <c r="W1409" i="1"/>
  <c r="X1598" i="1"/>
  <c r="Y1821" i="1"/>
  <c r="X1914" i="1"/>
  <c r="Y2144" i="1"/>
  <c r="Y2149" i="1"/>
  <c r="X2189" i="1"/>
  <c r="X2239" i="1"/>
  <c r="V2402" i="1"/>
  <c r="W2442" i="1"/>
  <c r="W2447" i="1"/>
  <c r="W2698" i="1"/>
  <c r="X2978" i="1"/>
  <c r="W3223" i="1"/>
  <c r="W3228" i="1"/>
  <c r="W3233" i="1"/>
  <c r="W3238" i="1"/>
  <c r="W3261" i="1"/>
  <c r="Y3275" i="1"/>
  <c r="U3298" i="1"/>
  <c r="W3601" i="1"/>
  <c r="U3680" i="1"/>
  <c r="W3699" i="1"/>
  <c r="X3729" i="1"/>
  <c r="X3744" i="1"/>
  <c r="U3738" i="1"/>
  <c r="X1261" i="1"/>
  <c r="X1266" i="1"/>
  <c r="X1271" i="1"/>
  <c r="X1305" i="1"/>
  <c r="U1339" i="1"/>
  <c r="X1366" i="1"/>
  <c r="Y1393" i="1"/>
  <c r="Y1484" i="1"/>
  <c r="X1500" i="1"/>
  <c r="Y1594" i="1"/>
  <c r="Y1599" i="1"/>
  <c r="V1678" i="1"/>
  <c r="V1720" i="1"/>
  <c r="X1801" i="1"/>
  <c r="V1804" i="1"/>
  <c r="X1824" i="1"/>
  <c r="U1838" i="1"/>
  <c r="Y1998" i="1"/>
  <c r="W2021" i="1"/>
  <c r="U2018" i="1"/>
  <c r="U2031" i="1"/>
  <c r="U2100" i="1"/>
  <c r="V2116" i="1"/>
  <c r="V2129" i="1"/>
  <c r="X2134" i="1"/>
  <c r="Y2184" i="1"/>
  <c r="U2258" i="1"/>
  <c r="U2283" i="1"/>
  <c r="U2386" i="1"/>
  <c r="X2426" i="1"/>
  <c r="X2436" i="1"/>
  <c r="X2446" i="1"/>
  <c r="X2457" i="1"/>
  <c r="Y2472" i="1"/>
  <c r="U2466" i="1"/>
  <c r="Y2482" i="1"/>
  <c r="Y2487" i="1"/>
  <c r="Y2492" i="1"/>
  <c r="Y2497" i="1"/>
  <c r="Y2501" i="1"/>
  <c r="U2496" i="1"/>
  <c r="U2526" i="1"/>
  <c r="W2637" i="1"/>
  <c r="X2810" i="1"/>
  <c r="X2819" i="1"/>
  <c r="U3002" i="1"/>
  <c r="V3055" i="1"/>
  <c r="X3227" i="1"/>
  <c r="X3237" i="1"/>
  <c r="U3263" i="1"/>
  <c r="U3389" i="1"/>
  <c r="X3585" i="1"/>
  <c r="V3656" i="1"/>
  <c r="X3704" i="1"/>
  <c r="X3709" i="1"/>
  <c r="X3714" i="1"/>
  <c r="Y3754" i="1"/>
  <c r="V1088" i="1"/>
  <c r="Y1265" i="1"/>
  <c r="Y1304" i="1"/>
  <c r="Y1410" i="1"/>
  <c r="X1479" i="1"/>
  <c r="W1517" i="1"/>
  <c r="W1537" i="1"/>
  <c r="U1536" i="1"/>
  <c r="X1648" i="1"/>
  <c r="V1694" i="1"/>
  <c r="W1726" i="1"/>
  <c r="W1731" i="1"/>
  <c r="U1725" i="1"/>
  <c r="W1741" i="1"/>
  <c r="W1746" i="1"/>
  <c r="W1751" i="1"/>
  <c r="W1756" i="1"/>
  <c r="U1750" i="1"/>
  <c r="Y1775" i="1"/>
  <c r="V1777" i="1"/>
  <c r="U1771" i="1"/>
  <c r="U1960" i="1"/>
  <c r="V1979" i="1"/>
  <c r="U1983" i="1"/>
  <c r="V2091" i="1"/>
  <c r="Y2134" i="1"/>
  <c r="V2232" i="1"/>
  <c r="V2246" i="1"/>
  <c r="U2304" i="1"/>
  <c r="X2392" i="1"/>
  <c r="Y2447" i="1"/>
  <c r="Y2452" i="1"/>
  <c r="V2484" i="1"/>
  <c r="V2490" i="1"/>
  <c r="V2495" i="1"/>
  <c r="U2494" i="1"/>
  <c r="W2550" i="1"/>
  <c r="W2595" i="1"/>
  <c r="W2641" i="1"/>
  <c r="V2791" i="1"/>
  <c r="Y2814" i="1"/>
  <c r="U3035" i="1"/>
  <c r="U3045" i="1"/>
  <c r="W3166" i="1"/>
  <c r="U3512" i="1"/>
  <c r="V3541" i="1"/>
  <c r="Y3596" i="1"/>
  <c r="Y3606" i="1"/>
  <c r="U3665" i="1"/>
  <c r="U3683" i="1"/>
  <c r="Y3699" i="1"/>
  <c r="U1114" i="1"/>
  <c r="V1156" i="1"/>
  <c r="V1207" i="1"/>
  <c r="V1210" i="1"/>
  <c r="Y1224" i="1"/>
  <c r="Y1239" i="1"/>
  <c r="V1269" i="1"/>
  <c r="Y1292" i="1"/>
  <c r="U1307" i="1"/>
  <c r="V1322" i="1"/>
  <c r="X1340" i="1"/>
  <c r="V1360" i="1"/>
  <c r="V1364" i="1"/>
  <c r="V1366" i="1"/>
  <c r="V1403" i="1"/>
  <c r="U1399" i="1"/>
  <c r="X1415" i="1"/>
  <c r="U1424" i="1"/>
  <c r="X1508" i="1"/>
  <c r="X1527" i="1"/>
  <c r="U1850" i="1"/>
  <c r="Y1869" i="1"/>
  <c r="Y1874" i="1"/>
  <c r="Y1879" i="1"/>
  <c r="Y1884" i="1"/>
  <c r="U1921" i="1"/>
  <c r="Y1950" i="1"/>
  <c r="V1953" i="1"/>
  <c r="X1989" i="1"/>
  <c r="V1992" i="1"/>
  <c r="V2070" i="1"/>
  <c r="W2085" i="1"/>
  <c r="W2106" i="1"/>
  <c r="U2151" i="1"/>
  <c r="Y2348" i="1"/>
  <c r="X2382" i="1"/>
  <c r="Y2386" i="1"/>
  <c r="X2397" i="1"/>
  <c r="W2542" i="1"/>
  <c r="W2604" i="1"/>
  <c r="V2681" i="1"/>
  <c r="U2690" i="1"/>
  <c r="U2739" i="1"/>
  <c r="U2791" i="1"/>
  <c r="U2891" i="1"/>
  <c r="U2911" i="1"/>
  <c r="U2931" i="1"/>
  <c r="U2936" i="1"/>
  <c r="Y2990" i="1"/>
  <c r="X3008" i="1"/>
  <c r="W3141" i="1"/>
  <c r="X3161" i="1"/>
  <c r="X3166" i="1"/>
  <c r="Y3193" i="1"/>
  <c r="Y3198" i="1"/>
  <c r="Y3203" i="1"/>
  <c r="Y3208" i="1"/>
  <c r="Y3213" i="1"/>
  <c r="U3235" i="1"/>
  <c r="U3286" i="1"/>
  <c r="X3375" i="1"/>
  <c r="U3387" i="1"/>
  <c r="U3417" i="1"/>
  <c r="U3452" i="1"/>
  <c r="U3457" i="1"/>
  <c r="U3497" i="1"/>
  <c r="Y3566" i="1"/>
  <c r="Y3576" i="1"/>
  <c r="V3588" i="1"/>
  <c r="W3621" i="1"/>
  <c r="X3641" i="1"/>
  <c r="U3640" i="1"/>
  <c r="W3737" i="1"/>
  <c r="X1393" i="1"/>
  <c r="W1408" i="1"/>
  <c r="V1477" i="1"/>
  <c r="Y1517" i="1"/>
  <c r="Y1522" i="1"/>
  <c r="X1576" i="1"/>
  <c r="X1586" i="1"/>
  <c r="V1672" i="1"/>
  <c r="V1676" i="1"/>
  <c r="U1688" i="1"/>
  <c r="U1963" i="1"/>
  <c r="U2050" i="1"/>
  <c r="W2282" i="1"/>
  <c r="Y2289" i="1"/>
  <c r="Y2338" i="1"/>
  <c r="Y2381" i="1"/>
  <c r="Y2547" i="1"/>
  <c r="Y2645" i="1"/>
  <c r="W2649" i="1"/>
  <c r="W2837" i="1"/>
  <c r="W2842" i="1"/>
  <c r="W2852" i="1"/>
  <c r="W2857" i="1"/>
  <c r="W2862" i="1"/>
  <c r="W2872" i="1"/>
  <c r="W2877" i="1"/>
  <c r="W2882" i="1"/>
  <c r="W2887" i="1"/>
  <c r="W2897" i="1"/>
  <c r="W2902" i="1"/>
  <c r="W2907" i="1"/>
  <c r="W2917" i="1"/>
  <c r="W2922" i="1"/>
  <c r="Y3091" i="1"/>
  <c r="Y3096" i="1"/>
  <c r="Y3101" i="1"/>
  <c r="X3458" i="1"/>
  <c r="V3536" i="1"/>
  <c r="V3563" i="1"/>
  <c r="X3689" i="1"/>
  <c r="X3752" i="1"/>
  <c r="X1269" i="1"/>
  <c r="W1352" i="1"/>
  <c r="U1693" i="1"/>
  <c r="V1945" i="1"/>
  <c r="Y1971" i="1"/>
  <c r="W1972" i="1"/>
  <c r="Y2055" i="1"/>
  <c r="U2103" i="1"/>
  <c r="X2370" i="1"/>
  <c r="W2375" i="1"/>
  <c r="V2380" i="1"/>
  <c r="U2474" i="1"/>
  <c r="Y2519" i="1"/>
  <c r="W2629" i="1"/>
  <c r="X2841" i="1"/>
  <c r="X2852" i="1"/>
  <c r="X2861" i="1"/>
  <c r="X2872" i="1"/>
  <c r="X2881" i="1"/>
  <c r="X2891" i="1"/>
  <c r="X2901" i="1"/>
  <c r="X2911" i="1"/>
  <c r="X2921" i="1"/>
  <c r="X2931" i="1"/>
  <c r="X2942" i="1"/>
  <c r="X2947" i="1"/>
  <c r="U2956" i="1"/>
  <c r="V3164" i="1"/>
  <c r="W3186" i="1"/>
  <c r="U3195" i="1"/>
  <c r="W3211" i="1"/>
  <c r="Y3342" i="1"/>
  <c r="V3355" i="1"/>
  <c r="U3362" i="1"/>
  <c r="U3367" i="1"/>
  <c r="V3554" i="1"/>
  <c r="Y3727" i="1"/>
  <c r="Y3732" i="1"/>
  <c r="X1301" i="1"/>
  <c r="V1401" i="1"/>
  <c r="Y1407" i="1"/>
  <c r="Y1445" i="1"/>
  <c r="Y1505" i="1"/>
  <c r="U1519" i="1"/>
  <c r="W1714" i="1"/>
  <c r="V1925" i="1"/>
  <c r="U2007" i="1"/>
  <c r="Y2065" i="1"/>
  <c r="Y2075" i="1"/>
  <c r="U2219" i="1"/>
  <c r="W2330" i="1"/>
  <c r="Y2365" i="1"/>
  <c r="Y2369" i="1"/>
  <c r="X2375" i="1"/>
  <c r="Y2420" i="1"/>
  <c r="Y2425" i="1"/>
  <c r="Y2435" i="1"/>
  <c r="Y2440" i="1"/>
  <c r="Y2445" i="1"/>
  <c r="Y2455" i="1"/>
  <c r="V2523" i="1"/>
  <c r="Y2652" i="1"/>
  <c r="X2691" i="1"/>
  <c r="V2800" i="1"/>
  <c r="Y2807" i="1"/>
  <c r="X3035" i="1"/>
  <c r="V3049" i="1"/>
  <c r="W3064" i="1"/>
  <c r="V3143" i="1"/>
  <c r="W3164" i="1"/>
  <c r="Y3171" i="1"/>
  <c r="U3415" i="1"/>
  <c r="Y3433" i="1"/>
  <c r="U3533" i="1"/>
  <c r="W3554" i="1"/>
  <c r="X3569" i="1"/>
  <c r="U3623" i="1"/>
  <c r="Y3679" i="1"/>
  <c r="Y3702" i="1"/>
  <c r="U3696" i="1"/>
  <c r="Y3712" i="1"/>
  <c r="V3745" i="1"/>
  <c r="U3739" i="1"/>
  <c r="U3744" i="1"/>
  <c r="AX428" i="1"/>
  <c r="AX338" i="1"/>
  <c r="AX402" i="1"/>
  <c r="V73" i="1"/>
  <c r="W241" i="1"/>
  <c r="W348" i="1"/>
  <c r="Y108" i="1"/>
  <c r="Y142" i="1"/>
  <c r="Y182" i="1"/>
  <c r="W196" i="1"/>
  <c r="W236" i="1"/>
  <c r="X251" i="1"/>
  <c r="U320" i="1"/>
  <c r="V341" i="1"/>
  <c r="U372" i="1"/>
  <c r="V388" i="1"/>
  <c r="V393" i="1"/>
  <c r="W395" i="1"/>
  <c r="Y397" i="1"/>
  <c r="X425" i="1"/>
  <c r="W436" i="1"/>
  <c r="Y441" i="1"/>
  <c r="Y465" i="1"/>
  <c r="V470" i="1"/>
  <c r="AX460" i="1"/>
  <c r="Y497" i="1"/>
  <c r="Y535" i="1"/>
  <c r="V40" i="1"/>
  <c r="Y136" i="1"/>
  <c r="Y176" i="1"/>
  <c r="X241" i="1"/>
  <c r="X261" i="1"/>
  <c r="Y270" i="1"/>
  <c r="Y316" i="1"/>
  <c r="W422" i="1"/>
  <c r="V44" i="1"/>
  <c r="W65" i="1"/>
  <c r="V77" i="1"/>
  <c r="X80" i="1"/>
  <c r="W87" i="1"/>
  <c r="V91" i="1"/>
  <c r="V97" i="1"/>
  <c r="V102" i="1"/>
  <c r="U96" i="1"/>
  <c r="V110" i="1"/>
  <c r="W117" i="1"/>
  <c r="X122" i="1"/>
  <c r="V140" i="1"/>
  <c r="V145" i="1"/>
  <c r="V150" i="1"/>
  <c r="V155" i="1"/>
  <c r="V160" i="1"/>
  <c r="V170" i="1"/>
  <c r="Y187" i="1"/>
  <c r="Y192" i="1"/>
  <c r="X197" i="1"/>
  <c r="W202" i="1"/>
  <c r="X235" i="1"/>
  <c r="AX351" i="1"/>
  <c r="X364" i="1"/>
  <c r="V367" i="1"/>
  <c r="W380" i="1"/>
  <c r="W400" i="1"/>
  <c r="X422" i="1"/>
  <c r="V434" i="1"/>
  <c r="X456" i="1"/>
  <c r="U450" i="1"/>
  <c r="AX483" i="1"/>
  <c r="Y42" i="1"/>
  <c r="X54" i="1"/>
  <c r="U83" i="1"/>
  <c r="V117" i="1"/>
  <c r="Y126" i="1"/>
  <c r="Y152" i="1"/>
  <c r="U161" i="1"/>
  <c r="U176" i="1"/>
  <c r="V202" i="1"/>
  <c r="X246" i="1"/>
  <c r="Y276" i="1"/>
  <c r="Y301" i="1"/>
  <c r="X351" i="1"/>
  <c r="V380" i="1"/>
  <c r="Y30" i="1"/>
  <c r="W39" i="1"/>
  <c r="Y47" i="1"/>
  <c r="U17" i="1"/>
  <c r="X39" i="1"/>
  <c r="X52" i="1"/>
  <c r="Y81" i="1"/>
  <c r="Y87" i="1"/>
  <c r="W102" i="1"/>
  <c r="V134" i="1"/>
  <c r="W155" i="1"/>
  <c r="W160" i="1"/>
  <c r="W169" i="1"/>
  <c r="W175" i="1"/>
  <c r="W180" i="1"/>
  <c r="V185" i="1"/>
  <c r="V190" i="1"/>
  <c r="U191" i="1"/>
  <c r="Y364" i="1"/>
  <c r="W367" i="1"/>
  <c r="AX357" i="1"/>
  <c r="V370" i="1"/>
  <c r="V418" i="1"/>
  <c r="Y422" i="1"/>
  <c r="Y444" i="1"/>
  <c r="W461" i="1"/>
  <c r="X470" i="1"/>
  <c r="Y474" i="1"/>
  <c r="AX466" i="1"/>
  <c r="X311" i="1"/>
  <c r="W34" i="1"/>
  <c r="V65" i="1"/>
  <c r="W80" i="1"/>
  <c r="Y99" i="1"/>
  <c r="X131" i="1"/>
  <c r="W231" i="1"/>
  <c r="X256" i="1"/>
  <c r="Y290" i="1"/>
  <c r="Y321" i="1"/>
  <c r="W338" i="1"/>
  <c r="X348" i="1"/>
  <c r="V353" i="1"/>
  <c r="W45" i="1"/>
  <c r="Y122" i="1"/>
  <c r="W140" i="1"/>
  <c r="X45" i="1"/>
  <c r="V57" i="1"/>
  <c r="X72" i="1"/>
  <c r="X102" i="1"/>
  <c r="X112" i="1"/>
  <c r="Y117" i="1"/>
  <c r="X140" i="1"/>
  <c r="X145" i="1"/>
  <c r="X154" i="1"/>
  <c r="X160" i="1"/>
  <c r="Y165" i="1"/>
  <c r="X170" i="1"/>
  <c r="X175" i="1"/>
  <c r="W185" i="1"/>
  <c r="U208" i="1"/>
  <c r="V229" i="1"/>
  <c r="V238" i="1"/>
  <c r="W244" i="1"/>
  <c r="U238" i="1"/>
  <c r="W258" i="1"/>
  <c r="W264" i="1"/>
  <c r="U258" i="1"/>
  <c r="X274" i="1"/>
  <c r="X279" i="1"/>
  <c r="X284" i="1"/>
  <c r="X289" i="1"/>
  <c r="X294" i="1"/>
  <c r="X299" i="1"/>
  <c r="X304" i="1"/>
  <c r="X309" i="1"/>
  <c r="X314" i="1"/>
  <c r="X319" i="1"/>
  <c r="X324" i="1"/>
  <c r="V345" i="1"/>
  <c r="V356" i="1"/>
  <c r="X365" i="1"/>
  <c r="W370" i="1"/>
  <c r="Y393" i="1"/>
  <c r="AX396" i="1"/>
  <c r="W412" i="1"/>
  <c r="W418" i="1"/>
  <c r="U411" i="1"/>
  <c r="AX414" i="1"/>
  <c r="X440" i="1"/>
  <c r="U441" i="1"/>
  <c r="X461" i="1"/>
  <c r="AX477" i="1"/>
  <c r="W493" i="1"/>
  <c r="V627" i="1"/>
  <c r="U616" i="1"/>
  <c r="X296" i="1"/>
  <c r="X316" i="1"/>
  <c r="X535" i="1"/>
  <c r="U524" i="1"/>
  <c r="X30" i="1"/>
  <c r="U146" i="1"/>
  <c r="Y166" i="1"/>
  <c r="Y214" i="1"/>
  <c r="W219" i="1"/>
  <c r="Y281" i="1"/>
  <c r="Y296" i="1"/>
  <c r="Y310" i="1"/>
  <c r="AX406" i="1"/>
  <c r="X35" i="1"/>
  <c r="X63" i="1"/>
  <c r="W72" i="1"/>
  <c r="W77" i="1"/>
  <c r="W92" i="1"/>
  <c r="W97" i="1"/>
  <c r="W112" i="1"/>
  <c r="W145" i="1"/>
  <c r="V31" i="1"/>
  <c r="Y52" i="1"/>
  <c r="Y64" i="1"/>
  <c r="X96" i="1"/>
  <c r="U114" i="1"/>
  <c r="X130" i="1"/>
  <c r="X150" i="1"/>
  <c r="X20" i="1"/>
  <c r="W33" i="1"/>
  <c r="V38" i="1"/>
  <c r="Y45" i="1"/>
  <c r="V50" i="1"/>
  <c r="Y72" i="1"/>
  <c r="Y77" i="1"/>
  <c r="V83" i="1"/>
  <c r="V90" i="1"/>
  <c r="Y97" i="1"/>
  <c r="U91" i="1"/>
  <c r="Y112" i="1"/>
  <c r="V113" i="1"/>
  <c r="W125" i="1"/>
  <c r="U119" i="1"/>
  <c r="Y140" i="1"/>
  <c r="U134" i="1"/>
  <c r="Y150" i="1"/>
  <c r="Y159" i="1"/>
  <c r="Y174" i="1"/>
  <c r="Y180" i="1"/>
  <c r="X189" i="1"/>
  <c r="W195" i="1"/>
  <c r="V200" i="1"/>
  <c r="V205" i="1"/>
  <c r="W217" i="1"/>
  <c r="W239" i="1"/>
  <c r="X244" i="1"/>
  <c r="X249" i="1"/>
  <c r="X254" i="1"/>
  <c r="X259" i="1"/>
  <c r="X264" i="1"/>
  <c r="X269" i="1"/>
  <c r="Y278" i="1"/>
  <c r="Y284" i="1"/>
  <c r="Y289" i="1"/>
  <c r="Y298" i="1"/>
  <c r="Y304" i="1"/>
  <c r="Y309" i="1"/>
  <c r="Y318" i="1"/>
  <c r="Y324" i="1"/>
  <c r="W343" i="1"/>
  <c r="W345" i="1"/>
  <c r="V361" i="1"/>
  <c r="Y367" i="1"/>
  <c r="X412" i="1"/>
  <c r="V415" i="1"/>
  <c r="X418" i="1"/>
  <c r="V424" i="1"/>
  <c r="V427" i="1"/>
  <c r="W430" i="1"/>
  <c r="Y440" i="1"/>
  <c r="AX430" i="1"/>
  <c r="W455" i="1"/>
  <c r="V458" i="1"/>
  <c r="U447" i="1"/>
  <c r="Y461" i="1"/>
  <c r="AX454" i="1"/>
  <c r="Y514" i="1"/>
  <c r="V520" i="1"/>
  <c r="U509" i="1"/>
  <c r="Y21" i="1"/>
  <c r="X33" i="1"/>
  <c r="W38" i="1"/>
  <c r="W50" i="1"/>
  <c r="V60" i="1"/>
  <c r="X58" i="1"/>
  <c r="V70" i="1"/>
  <c r="V72" i="1"/>
  <c r="W79" i="1"/>
  <c r="W84" i="1"/>
  <c r="W90" i="1"/>
  <c r="U84" i="1"/>
  <c r="V99" i="1"/>
  <c r="V105" i="1"/>
  <c r="W114" i="1"/>
  <c r="W120" i="1"/>
  <c r="V126" i="1"/>
  <c r="V138" i="1"/>
  <c r="V143" i="1"/>
  <c r="V148" i="1"/>
  <c r="V153" i="1"/>
  <c r="V157" i="1"/>
  <c r="V163" i="1"/>
  <c r="Y185" i="1"/>
  <c r="Y189" i="1"/>
  <c r="U184" i="1"/>
  <c r="W200" i="1"/>
  <c r="W205" i="1"/>
  <c r="X229" i="1"/>
  <c r="W234" i="1"/>
  <c r="Y243" i="1"/>
  <c r="Y249" i="1"/>
  <c r="Y254" i="1"/>
  <c r="Y262" i="1"/>
  <c r="Y269" i="1"/>
  <c r="V272" i="1"/>
  <c r="V277" i="1"/>
  <c r="V282" i="1"/>
  <c r="V287" i="1"/>
  <c r="V292" i="1"/>
  <c r="U363" i="1"/>
  <c r="W379" i="1"/>
  <c r="U368" i="1"/>
  <c r="Y412" i="1"/>
  <c r="Y418" i="1"/>
  <c r="W424" i="1"/>
  <c r="X455" i="1"/>
  <c r="Y496" i="1"/>
  <c r="X511" i="1"/>
  <c r="U500" i="1"/>
  <c r="X90" i="1"/>
  <c r="W162" i="1"/>
  <c r="Y195" i="1"/>
  <c r="AX343" i="1"/>
  <c r="Y374" i="1"/>
  <c r="X379" i="1"/>
  <c r="Y403" i="1"/>
  <c r="X409" i="1"/>
  <c r="X414" i="1"/>
  <c r="V421" i="1"/>
  <c r="X464" i="1"/>
  <c r="Y482" i="1"/>
  <c r="U25" i="1"/>
  <c r="Y38" i="1"/>
  <c r="W48" i="1"/>
  <c r="W52" i="1"/>
  <c r="U46" i="1"/>
  <c r="W67" i="1"/>
  <c r="Y70" i="1"/>
  <c r="X75" i="1"/>
  <c r="U69" i="1"/>
  <c r="U79" i="1"/>
  <c r="X95" i="1"/>
  <c r="X103" i="1"/>
  <c r="X110" i="1"/>
  <c r="Y115" i="1"/>
  <c r="Y120" i="1"/>
  <c r="X128" i="1"/>
  <c r="W133" i="1"/>
  <c r="X137" i="1"/>
  <c r="X143" i="1"/>
  <c r="X148" i="1"/>
  <c r="X153" i="1"/>
  <c r="X162" i="1"/>
  <c r="X172" i="1"/>
  <c r="X178" i="1"/>
  <c r="U172" i="1"/>
  <c r="V358" i="1"/>
  <c r="U352" i="1"/>
  <c r="W365" i="1"/>
  <c r="AX389" i="1"/>
  <c r="U398" i="1"/>
  <c r="Y415" i="1"/>
  <c r="W421" i="1"/>
  <c r="AX459" i="1"/>
  <c r="W567" i="1"/>
  <c r="U556" i="1"/>
  <c r="X301" i="1"/>
  <c r="X31" i="1"/>
  <c r="W36" i="1"/>
  <c r="V41" i="1"/>
  <c r="X53" i="1"/>
  <c r="X68" i="1"/>
  <c r="Y75" i="1"/>
  <c r="W83" i="1"/>
  <c r="V87" i="1"/>
  <c r="Y95" i="1"/>
  <c r="Y104" i="1"/>
  <c r="U99" i="1"/>
  <c r="U107" i="1"/>
  <c r="W122" i="1"/>
  <c r="X133" i="1"/>
  <c r="Y138" i="1"/>
  <c r="Y148" i="1"/>
  <c r="U142" i="1"/>
  <c r="U157" i="1"/>
  <c r="Y173" i="1"/>
  <c r="Y178" i="1"/>
  <c r="V351" i="1"/>
  <c r="W358" i="1"/>
  <c r="AX408" i="1"/>
  <c r="W475" i="1"/>
  <c r="W702" i="1"/>
  <c r="U691" i="1"/>
  <c r="X22" i="1"/>
  <c r="X26" i="1"/>
  <c r="Y31" i="1"/>
  <c r="X36" i="1"/>
  <c r="W41" i="1"/>
  <c r="V53" i="1"/>
  <c r="Y55" i="1"/>
  <c r="W66" i="1"/>
  <c r="Y68" i="1"/>
  <c r="U67" i="1"/>
  <c r="X83" i="1"/>
  <c r="W88" i="1"/>
  <c r="V93" i="1"/>
  <c r="V98" i="1"/>
  <c r="U92" i="1"/>
  <c r="V106" i="1"/>
  <c r="W118" i="1"/>
  <c r="X121" i="1"/>
  <c r="V131" i="1"/>
  <c r="Y132" i="1"/>
  <c r="V208" i="1"/>
  <c r="V225" i="1"/>
  <c r="Y227" i="1"/>
  <c r="W232" i="1"/>
  <c r="X237" i="1"/>
  <c r="Y267" i="1"/>
  <c r="U319" i="1"/>
  <c r="AX334" i="1"/>
  <c r="V384" i="1"/>
  <c r="W387" i="1"/>
  <c r="W394" i="1"/>
  <c r="W404" i="1"/>
  <c r="V410" i="1"/>
  <c r="AX401" i="1"/>
  <c r="V417" i="1"/>
  <c r="X436" i="1"/>
  <c r="AX436" i="1"/>
  <c r="Y449" i="1"/>
  <c r="X473" i="1"/>
  <c r="AX476" i="1"/>
  <c r="W507" i="1"/>
  <c r="U502" i="1"/>
  <c r="V563" i="1"/>
  <c r="U18" i="1"/>
  <c r="X41" i="1"/>
  <c r="V46" i="1"/>
  <c r="W57" i="1"/>
  <c r="W107" i="1"/>
  <c r="W141" i="1"/>
  <c r="Y197" i="1"/>
  <c r="V213" i="1"/>
  <c r="V216" i="1"/>
  <c r="X352" i="1"/>
  <c r="AX384" i="1"/>
  <c r="W402" i="1"/>
  <c r="X404" i="1"/>
  <c r="W411" i="1"/>
  <c r="W417" i="1"/>
  <c r="W454" i="1"/>
  <c r="W127" i="1"/>
  <c r="Y26" i="1"/>
  <c r="X87" i="1"/>
  <c r="W93" i="1"/>
  <c r="W98" i="1"/>
  <c r="X118" i="1"/>
  <c r="Y123" i="1"/>
  <c r="W29" i="1"/>
  <c r="Y39" i="1"/>
  <c r="V61" i="1"/>
  <c r="Y60" i="1"/>
  <c r="X78" i="1"/>
  <c r="X92" i="1"/>
  <c r="X98" i="1"/>
  <c r="X111" i="1"/>
  <c r="Y118" i="1"/>
  <c r="W186" i="1"/>
  <c r="W191" i="1"/>
  <c r="Y203" i="1"/>
  <c r="Y352" i="1"/>
  <c r="V355" i="1"/>
  <c r="V375" i="1"/>
  <c r="Y381" i="1"/>
  <c r="X398" i="1"/>
  <c r="X402" i="1"/>
  <c r="V408" i="1"/>
  <c r="AX398" i="1"/>
  <c r="X411" i="1"/>
  <c r="V420" i="1"/>
  <c r="Y458" i="1"/>
  <c r="Y463" i="1"/>
  <c r="AX453" i="1"/>
  <c r="U472" i="1"/>
  <c r="X504" i="1"/>
  <c r="AX494" i="1"/>
  <c r="W542" i="1"/>
  <c r="U531" i="1"/>
  <c r="X557" i="1"/>
  <c r="Y61" i="1"/>
  <c r="V39" i="1"/>
  <c r="V56" i="1"/>
  <c r="W61" i="1"/>
  <c r="V62" i="1"/>
  <c r="Y78" i="1"/>
  <c r="V81" i="1"/>
  <c r="Y103" i="1"/>
  <c r="Y111" i="1"/>
  <c r="X124" i="1"/>
  <c r="X135" i="1"/>
  <c r="U130" i="1"/>
  <c r="X213" i="1"/>
  <c r="W218" i="1"/>
  <c r="W230" i="1"/>
  <c r="V235" i="1"/>
  <c r="X265" i="1"/>
  <c r="Y294" i="1"/>
  <c r="Y300" i="1"/>
  <c r="V337" i="1"/>
  <c r="W349" i="1"/>
  <c r="W355" i="1"/>
  <c r="W375" i="1"/>
  <c r="Y384" i="1"/>
  <c r="V391" i="1"/>
  <c r="Y402" i="1"/>
  <c r="W408" i="1"/>
  <c r="Y410" i="1"/>
  <c r="W442" i="1"/>
  <c r="W444" i="1"/>
  <c r="W451" i="1"/>
  <c r="Y454" i="1"/>
  <c r="W477" i="1"/>
  <c r="X486" i="1"/>
  <c r="Y536" i="1"/>
  <c r="Y46" i="1"/>
  <c r="W51" i="1"/>
  <c r="W58" i="1"/>
  <c r="W63" i="1"/>
  <c r="U60" i="1"/>
  <c r="W86" i="1"/>
  <c r="V111" i="1"/>
  <c r="W121" i="1"/>
  <c r="V129" i="1"/>
  <c r="V120" i="1"/>
  <c r="Y191" i="1"/>
  <c r="W201" i="1"/>
  <c r="Y213" i="1"/>
  <c r="V223" i="1"/>
  <c r="X230" i="1"/>
  <c r="W235" i="1"/>
  <c r="Y239" i="1"/>
  <c r="Y245" i="1"/>
  <c r="Y250" i="1"/>
  <c r="Y259" i="1"/>
  <c r="Y265" i="1"/>
  <c r="V273" i="1"/>
  <c r="V278" i="1"/>
  <c r="V283" i="1"/>
  <c r="V288" i="1"/>
  <c r="V293" i="1"/>
  <c r="V298" i="1"/>
  <c r="V303" i="1"/>
  <c r="V308" i="1"/>
  <c r="V313" i="1"/>
  <c r="V318" i="1"/>
  <c r="W337" i="1"/>
  <c r="W342" i="1"/>
  <c r="X349" i="1"/>
  <c r="U344" i="1"/>
  <c r="V386" i="1"/>
  <c r="W391" i="1"/>
  <c r="W396" i="1"/>
  <c r="U391" i="1"/>
  <c r="U397" i="1"/>
  <c r="W414" i="1"/>
  <c r="Y426" i="1"/>
  <c r="Y429" i="1"/>
  <c r="W432" i="1"/>
  <c r="W438" i="1"/>
  <c r="AX432" i="1"/>
  <c r="X449" i="1"/>
  <c r="X594" i="1"/>
  <c r="W105" i="1"/>
  <c r="W178" i="1"/>
  <c r="U23" i="1"/>
  <c r="W76" i="1"/>
  <c r="X84" i="1"/>
  <c r="X91" i="1"/>
  <c r="W96" i="1"/>
  <c r="W101" i="1"/>
  <c r="X116" i="1"/>
  <c r="W129" i="1"/>
  <c r="W139" i="1"/>
  <c r="W144" i="1"/>
  <c r="W184" i="1"/>
  <c r="V188" i="1"/>
  <c r="Y196" i="1"/>
  <c r="X201" i="1"/>
  <c r="X206" i="1"/>
  <c r="W223" i="1"/>
  <c r="V243" i="1"/>
  <c r="V248" i="1"/>
  <c r="V253" i="1"/>
  <c r="V258" i="1"/>
  <c r="V263" i="1"/>
  <c r="V268" i="1"/>
  <c r="W277" i="1"/>
  <c r="W283" i="1"/>
  <c r="W297" i="1"/>
  <c r="W303" i="1"/>
  <c r="W317" i="1"/>
  <c r="U317" i="1"/>
  <c r="W340" i="1"/>
  <c r="X342" i="1"/>
  <c r="U333" i="1"/>
  <c r="Y349" i="1"/>
  <c r="Y354" i="1"/>
  <c r="Y375" i="1"/>
  <c r="X392" i="1"/>
  <c r="AX383" i="1"/>
  <c r="X396" i="1"/>
  <c r="Y408" i="1"/>
  <c r="Y414" i="1"/>
  <c r="X423" i="1"/>
  <c r="AX419" i="1"/>
  <c r="X426" i="1"/>
  <c r="X437" i="1"/>
  <c r="Y442" i="1"/>
  <c r="Y443" i="1"/>
  <c r="Y457" i="1"/>
  <c r="V474" i="1"/>
  <c r="Y477" i="1"/>
  <c r="W509" i="1"/>
  <c r="V48" i="1"/>
  <c r="X29" i="1"/>
  <c r="W42" i="1"/>
  <c r="X100" i="1"/>
  <c r="X139" i="1"/>
  <c r="X149" i="1"/>
  <c r="X158" i="1"/>
  <c r="X164" i="1"/>
  <c r="X168" i="1"/>
  <c r="X174" i="1"/>
  <c r="W188" i="1"/>
  <c r="Y201" i="1"/>
  <c r="Y206" i="1"/>
  <c r="X223" i="1"/>
  <c r="V227" i="1"/>
  <c r="W242" i="1"/>
  <c r="W248" i="1"/>
  <c r="W261" i="1"/>
  <c r="W268" i="1"/>
  <c r="X273" i="1"/>
  <c r="X278" i="1"/>
  <c r="X283" i="1"/>
  <c r="X288" i="1"/>
  <c r="X293" i="1"/>
  <c r="X298" i="1"/>
  <c r="X303" i="1"/>
  <c r="X308" i="1"/>
  <c r="X313" i="1"/>
  <c r="X318" i="1"/>
  <c r="X323" i="1"/>
  <c r="Y337" i="1"/>
  <c r="X340" i="1"/>
  <c r="W344" i="1"/>
  <c r="Y338" i="1"/>
  <c r="V354" i="1"/>
  <c r="W357" i="1"/>
  <c r="AX358" i="1"/>
  <c r="U360" i="1"/>
  <c r="V372" i="1"/>
  <c r="U364" i="1"/>
  <c r="Y379" i="1"/>
  <c r="Y392" i="1"/>
  <c r="Y396" i="1"/>
  <c r="V400" i="1"/>
  <c r="V403" i="1"/>
  <c r="AX394" i="1"/>
  <c r="Y423" i="1"/>
  <c r="AX413" i="1"/>
  <c r="W435" i="1"/>
  <c r="U442" i="1"/>
  <c r="V590" i="1"/>
  <c r="U579" i="1"/>
  <c r="W183" i="1"/>
  <c r="X46" i="1"/>
  <c r="Y23" i="1"/>
  <c r="U28" i="1"/>
  <c r="Y91" i="1"/>
  <c r="X106" i="1"/>
  <c r="X23" i="1"/>
  <c r="W37" i="1"/>
  <c r="Y43" i="1"/>
  <c r="Y74" i="1"/>
  <c r="Y144" i="1"/>
  <c r="Y163" i="1"/>
  <c r="Y169" i="1"/>
  <c r="V203" i="1"/>
  <c r="V233" i="1"/>
  <c r="X243" i="1"/>
  <c r="X253" i="1"/>
  <c r="X258" i="1"/>
  <c r="X262" i="1"/>
  <c r="Y273" i="1"/>
  <c r="Y282" i="1"/>
  <c r="Y288" i="1"/>
  <c r="Y293" i="1"/>
  <c r="Y308" i="1"/>
  <c r="Y313" i="1"/>
  <c r="Y340" i="1"/>
  <c r="X344" i="1"/>
  <c r="W354" i="1"/>
  <c r="V362" i="1"/>
  <c r="W371" i="1"/>
  <c r="W373" i="1"/>
  <c r="V378" i="1"/>
  <c r="V390" i="1"/>
  <c r="W401" i="1"/>
  <c r="W403" i="1"/>
  <c r="V407" i="1"/>
  <c r="X435" i="1"/>
  <c r="X448" i="1"/>
  <c r="W453" i="1"/>
  <c r="X480" i="1"/>
  <c r="Y515" i="1"/>
  <c r="AX522" i="1"/>
  <c r="W100" i="1"/>
  <c r="X34" i="1"/>
  <c r="W71" i="1"/>
  <c r="V32" i="1"/>
  <c r="V37" i="1"/>
  <c r="X43" i="1"/>
  <c r="V49" i="1"/>
  <c r="Y116" i="1"/>
  <c r="X144" i="1"/>
  <c r="W31" i="1"/>
  <c r="X56" i="1"/>
  <c r="V69" i="1"/>
  <c r="V89" i="1"/>
  <c r="U95" i="1"/>
  <c r="Y179" i="1"/>
  <c r="Y184" i="1"/>
  <c r="W194" i="1"/>
  <c r="W199" i="1"/>
  <c r="Y223" i="1"/>
  <c r="X248" i="1"/>
  <c r="X268" i="1"/>
  <c r="X24" i="1"/>
  <c r="Y27" i="1"/>
  <c r="X32" i="1"/>
  <c r="X37" i="1"/>
  <c r="Y53" i="1"/>
  <c r="W69" i="1"/>
  <c r="U63" i="1"/>
  <c r="V79" i="1"/>
  <c r="W89" i="1"/>
  <c r="V94" i="1"/>
  <c r="U88" i="1"/>
  <c r="V103" i="1"/>
  <c r="V109" i="1"/>
  <c r="W119" i="1"/>
  <c r="U116" i="1"/>
  <c r="U123" i="1"/>
  <c r="V142" i="1"/>
  <c r="V147" i="1"/>
  <c r="V152" i="1"/>
  <c r="V161" i="1"/>
  <c r="V171" i="1"/>
  <c r="V177" i="1"/>
  <c r="V182" i="1"/>
  <c r="U173" i="1"/>
  <c r="X193" i="1"/>
  <c r="X199" i="1"/>
  <c r="V209" i="1"/>
  <c r="U212" i="1"/>
  <c r="V226" i="1"/>
  <c r="X228" i="1"/>
  <c r="X238" i="1"/>
  <c r="Y247" i="1"/>
  <c r="Y253" i="1"/>
  <c r="Y258" i="1"/>
  <c r="Y263" i="1"/>
  <c r="Y266" i="1"/>
  <c r="V276" i="1"/>
  <c r="V281" i="1"/>
  <c r="V286" i="1"/>
  <c r="V291" i="1"/>
  <c r="V296" i="1"/>
  <c r="V301" i="1"/>
  <c r="V306" i="1"/>
  <c r="V311" i="1"/>
  <c r="V316" i="1"/>
  <c r="V321" i="1"/>
  <c r="U315" i="1"/>
  <c r="Z324" i="1" s="1"/>
  <c r="Y344" i="1"/>
  <c r="Y346" i="1"/>
  <c r="W360" i="1"/>
  <c r="U357" i="1"/>
  <c r="X371" i="1"/>
  <c r="X373" i="1"/>
  <c r="W378" i="1"/>
  <c r="W382" i="1"/>
  <c r="V383" i="1"/>
  <c r="W390" i="1"/>
  <c r="X401" i="1"/>
  <c r="V425" i="1"/>
  <c r="V431" i="1"/>
  <c r="V441" i="1"/>
  <c r="Y448" i="1"/>
  <c r="W459" i="1"/>
  <c r="X462" i="1"/>
  <c r="Y480" i="1"/>
  <c r="W532" i="1"/>
  <c r="X38" i="1"/>
  <c r="X120" i="1"/>
  <c r="V51" i="1"/>
  <c r="Y59" i="1"/>
  <c r="X71" i="1"/>
  <c r="X76" i="1"/>
  <c r="Y85" i="1"/>
  <c r="Y121" i="1"/>
  <c r="X127" i="1"/>
  <c r="W49" i="1"/>
  <c r="Y71" i="1"/>
  <c r="V80" i="1"/>
  <c r="Y101" i="1"/>
  <c r="V119" i="1"/>
  <c r="Y128" i="1"/>
  <c r="X134" i="1"/>
  <c r="U138" i="1"/>
  <c r="Y24" i="1"/>
  <c r="U19" i="1"/>
  <c r="Y32" i="1"/>
  <c r="Y35" i="1"/>
  <c r="V47" i="1"/>
  <c r="V52" i="1"/>
  <c r="W62" i="1"/>
  <c r="X67" i="1"/>
  <c r="W74" i="1"/>
  <c r="X77" i="1"/>
  <c r="Y84" i="1"/>
  <c r="X88" i="1"/>
  <c r="W94" i="1"/>
  <c r="W103" i="1"/>
  <c r="W109" i="1"/>
  <c r="X119" i="1"/>
  <c r="U113" i="1"/>
  <c r="V130" i="1"/>
  <c r="V137" i="1"/>
  <c r="W147" i="1"/>
  <c r="W152" i="1"/>
  <c r="W167" i="1"/>
  <c r="W172" i="1"/>
  <c r="W177" i="1"/>
  <c r="W182" i="1"/>
  <c r="Y193" i="1"/>
  <c r="Y199" i="1"/>
  <c r="W209" i="1"/>
  <c r="V214" i="1"/>
  <c r="Y228" i="1"/>
  <c r="X231" i="1"/>
  <c r="Y238" i="1"/>
  <c r="V241" i="1"/>
  <c r="V246" i="1"/>
  <c r="V251" i="1"/>
  <c r="V256" i="1"/>
  <c r="V265" i="1"/>
  <c r="V271" i="1"/>
  <c r="W276" i="1"/>
  <c r="W285" i="1"/>
  <c r="W291" i="1"/>
  <c r="U285" i="1"/>
  <c r="W305" i="1"/>
  <c r="W311" i="1"/>
  <c r="U305" i="1"/>
  <c r="W323" i="1"/>
  <c r="U323" i="1"/>
  <c r="AX331" i="1"/>
  <c r="V350" i="1"/>
  <c r="U340" i="1"/>
  <c r="AX349" i="1"/>
  <c r="Y366" i="1"/>
  <c r="Y371" i="1"/>
  <c r="Y373" i="1"/>
  <c r="U367" i="1"/>
  <c r="W385" i="1"/>
  <c r="X390" i="1"/>
  <c r="AX397" i="1"/>
  <c r="W419" i="1"/>
  <c r="W425" i="1"/>
  <c r="U417" i="1"/>
  <c r="W426" i="1"/>
  <c r="AX431" i="1"/>
  <c r="V450" i="1"/>
  <c r="U439" i="1"/>
  <c r="X457" i="1"/>
  <c r="Y462" i="1"/>
  <c r="AX455" i="1"/>
  <c r="X468" i="1"/>
  <c r="U463" i="1"/>
  <c r="X541" i="1"/>
  <c r="V554" i="1"/>
  <c r="W564" i="1"/>
  <c r="Y568" i="1"/>
  <c r="V587" i="1"/>
  <c r="W669" i="1"/>
  <c r="U658" i="1"/>
  <c r="X3129" i="1"/>
  <c r="U3118" i="1"/>
  <c r="X3148" i="1"/>
  <c r="Y3664" i="1"/>
  <c r="V297" i="1"/>
  <c r="V302" i="1"/>
  <c r="V307" i="1"/>
  <c r="V312" i="1"/>
  <c r="V317" i="1"/>
  <c r="V322" i="1"/>
  <c r="X343" i="1"/>
  <c r="X345" i="1"/>
  <c r="W352" i="1"/>
  <c r="X357" i="1"/>
  <c r="Y359" i="1"/>
  <c r="AX350" i="1"/>
  <c r="V364" i="1"/>
  <c r="AX356" i="1"/>
  <c r="V369" i="1"/>
  <c r="X399" i="1"/>
  <c r="V406" i="1"/>
  <c r="W420" i="1"/>
  <c r="V446" i="1"/>
  <c r="W448" i="1"/>
  <c r="X453" i="1"/>
  <c r="V466" i="1"/>
  <c r="W469" i="1"/>
  <c r="Y473" i="1"/>
  <c r="V478" i="1"/>
  <c r="Y488" i="1"/>
  <c r="Y494" i="1"/>
  <c r="V499" i="1"/>
  <c r="X507" i="1"/>
  <c r="V510" i="1"/>
  <c r="V516" i="1"/>
  <c r="X532" i="1"/>
  <c r="V538" i="1"/>
  <c r="Y542" i="1"/>
  <c r="Y545" i="1"/>
  <c r="V551" i="1"/>
  <c r="W554" i="1"/>
  <c r="AX545" i="1"/>
  <c r="Y561" i="1"/>
  <c r="AX554" i="1"/>
  <c r="U566" i="1"/>
  <c r="W581" i="1"/>
  <c r="X584" i="1"/>
  <c r="U629" i="1"/>
  <c r="W651" i="1"/>
  <c r="W654" i="1"/>
  <c r="X658" i="1"/>
  <c r="Y664" i="1"/>
  <c r="X669" i="1"/>
  <c r="V831" i="1"/>
  <c r="U821" i="1"/>
  <c r="V1052" i="1"/>
  <c r="V1051" i="1"/>
  <c r="V1043" i="1"/>
  <c r="V141" i="1"/>
  <c r="V146" i="1"/>
  <c r="V151" i="1"/>
  <c r="V156" i="1"/>
  <c r="V165" i="1"/>
  <c r="V175" i="1"/>
  <c r="Y183" i="1"/>
  <c r="V192" i="1"/>
  <c r="V197" i="1"/>
  <c r="Y200" i="1"/>
  <c r="X205" i="1"/>
  <c r="V215" i="1"/>
  <c r="W222" i="1"/>
  <c r="U216" i="1"/>
  <c r="Y229" i="1"/>
  <c r="X234" i="1"/>
  <c r="V242" i="1"/>
  <c r="V247" i="1"/>
  <c r="V252" i="1"/>
  <c r="V257" i="1"/>
  <c r="V261" i="1"/>
  <c r="V267" i="1"/>
  <c r="U261" i="1"/>
  <c r="W281" i="1"/>
  <c r="W287" i="1"/>
  <c r="U281" i="1"/>
  <c r="W301" i="1"/>
  <c r="W307" i="1"/>
  <c r="U301" i="1"/>
  <c r="W321" i="1"/>
  <c r="U321" i="1"/>
  <c r="V339" i="1"/>
  <c r="Y343" i="1"/>
  <c r="Y345" i="1"/>
  <c r="U336" i="1"/>
  <c r="X346" i="1"/>
  <c r="Y357" i="1"/>
  <c r="W368" i="1"/>
  <c r="W372" i="1"/>
  <c r="V376" i="1"/>
  <c r="W383" i="1"/>
  <c r="X391" i="1"/>
  <c r="V397" i="1"/>
  <c r="Y399" i="1"/>
  <c r="U392" i="1"/>
  <c r="W406" i="1"/>
  <c r="W410" i="1"/>
  <c r="V413" i="1"/>
  <c r="V416" i="1"/>
  <c r="U409" i="1"/>
  <c r="AX410" i="1"/>
  <c r="U418" i="1"/>
  <c r="X433" i="1"/>
  <c r="AX423" i="1"/>
  <c r="V439" i="1"/>
  <c r="X445" i="1"/>
  <c r="Y453" i="1"/>
  <c r="W464" i="1"/>
  <c r="AX456" i="1"/>
  <c r="X469" i="1"/>
  <c r="W478" i="1"/>
  <c r="X489" i="1"/>
  <c r="W516" i="1"/>
  <c r="V526" i="1"/>
  <c r="AX516" i="1"/>
  <c r="W529" i="1"/>
  <c r="Y532" i="1"/>
  <c r="W538" i="1"/>
  <c r="V547" i="1"/>
  <c r="V570" i="1"/>
  <c r="Y578" i="1"/>
  <c r="X581" i="1"/>
  <c r="Y584" i="1"/>
  <c r="AX592" i="1"/>
  <c r="Y622" i="1"/>
  <c r="V722" i="1"/>
  <c r="U711" i="1"/>
  <c r="Y754" i="1"/>
  <c r="X822" i="1"/>
  <c r="V956" i="1"/>
  <c r="U945" i="1"/>
  <c r="W151" i="1"/>
  <c r="W156" i="1"/>
  <c r="W165" i="1"/>
  <c r="W171" i="1"/>
  <c r="W176" i="1"/>
  <c r="V181" i="1"/>
  <c r="Y188" i="1"/>
  <c r="W192" i="1"/>
  <c r="W198" i="1"/>
  <c r="X210" i="1"/>
  <c r="X222" i="1"/>
  <c r="V237" i="1"/>
  <c r="W246" i="1"/>
  <c r="W252" i="1"/>
  <c r="W257" i="1"/>
  <c r="W262" i="1"/>
  <c r="W265" i="1"/>
  <c r="X271" i="1"/>
  <c r="X277" i="1"/>
  <c r="X282" i="1"/>
  <c r="X287" i="1"/>
  <c r="X292" i="1"/>
  <c r="X297" i="1"/>
  <c r="X302" i="1"/>
  <c r="X307" i="1"/>
  <c r="X312" i="1"/>
  <c r="X317" i="1"/>
  <c r="X322" i="1"/>
  <c r="W339" i="1"/>
  <c r="W347" i="1"/>
  <c r="Y347" i="1"/>
  <c r="Y353" i="1"/>
  <c r="AX359" i="1"/>
  <c r="X372" i="1"/>
  <c r="W376" i="1"/>
  <c r="V382" i="1"/>
  <c r="X384" i="1"/>
  <c r="Y391" i="1"/>
  <c r="X394" i="1"/>
  <c r="X405" i="1"/>
  <c r="X410" i="1"/>
  <c r="W413" i="1"/>
  <c r="W416" i="1"/>
  <c r="Y420" i="1"/>
  <c r="V423" i="1"/>
  <c r="V426" i="1"/>
  <c r="W429" i="1"/>
  <c r="Y427" i="1"/>
  <c r="U425" i="1"/>
  <c r="W439" i="1"/>
  <c r="W443" i="1"/>
  <c r="Y446" i="1"/>
  <c r="V462" i="1"/>
  <c r="Y469" i="1"/>
  <c r="X478" i="1"/>
  <c r="AX468" i="1"/>
  <c r="W487" i="1"/>
  <c r="AX484" i="1"/>
  <c r="X516" i="1"/>
  <c r="X529" i="1"/>
  <c r="V535" i="1"/>
  <c r="X538" i="1"/>
  <c r="W547" i="1"/>
  <c r="U553" i="1"/>
  <c r="W570" i="1"/>
  <c r="Y581" i="1"/>
  <c r="AP578" i="1"/>
  <c r="AT578" i="1" s="1"/>
  <c r="U614" i="1"/>
  <c r="V630" i="1"/>
  <c r="U619" i="1"/>
  <c r="W717" i="1"/>
  <c r="W722" i="1"/>
  <c r="V797" i="1"/>
  <c r="U786" i="1"/>
  <c r="W124" i="1"/>
  <c r="W135" i="1"/>
  <c r="X141" i="1"/>
  <c r="X146" i="1"/>
  <c r="X151" i="1"/>
  <c r="X156" i="1"/>
  <c r="X161" i="1"/>
  <c r="X166" i="1"/>
  <c r="X171" i="1"/>
  <c r="W181" i="1"/>
  <c r="V186" i="1"/>
  <c r="U187" i="1"/>
  <c r="Y210" i="1"/>
  <c r="X227" i="1"/>
  <c r="V230" i="1"/>
  <c r="W237" i="1"/>
  <c r="X242" i="1"/>
  <c r="X247" i="1"/>
  <c r="X252" i="1"/>
  <c r="U246" i="1"/>
  <c r="X266" i="1"/>
  <c r="Y272" i="1"/>
  <c r="Y277" i="1"/>
  <c r="Y286" i="1"/>
  <c r="Y292" i="1"/>
  <c r="Y297" i="1"/>
  <c r="Y306" i="1"/>
  <c r="Y312" i="1"/>
  <c r="Y317" i="1"/>
  <c r="Y322" i="1"/>
  <c r="U316" i="1"/>
  <c r="X339" i="1"/>
  <c r="Y365" i="1"/>
  <c r="Y369" i="1"/>
  <c r="Y372" i="1"/>
  <c r="X376" i="1"/>
  <c r="Y386" i="1"/>
  <c r="V389" i="1"/>
  <c r="V394" i="1"/>
  <c r="X403" i="1"/>
  <c r="Y405" i="1"/>
  <c r="X413" i="1"/>
  <c r="X416" i="1"/>
  <c r="V419" i="1"/>
  <c r="W423" i="1"/>
  <c r="X429" i="1"/>
  <c r="X439" i="1"/>
  <c r="X443" i="1"/>
  <c r="AX446" i="1"/>
  <c r="U448" i="1"/>
  <c r="W462" i="1"/>
  <c r="U464" i="1"/>
  <c r="Y478" i="1"/>
  <c r="W484" i="1"/>
  <c r="X487" i="1"/>
  <c r="AX487" i="1"/>
  <c r="W503" i="1"/>
  <c r="AX493" i="1"/>
  <c r="Y510" i="1"/>
  <c r="AX503" i="1"/>
  <c r="Y529" i="1"/>
  <c r="W535" i="1"/>
  <c r="Y538" i="1"/>
  <c r="X547" i="1"/>
  <c r="V567" i="1"/>
  <c r="AX557" i="1"/>
  <c r="X570" i="1"/>
  <c r="U569" i="1"/>
  <c r="V594" i="1"/>
  <c r="U588" i="1"/>
  <c r="V617" i="1"/>
  <c r="W625" i="1"/>
  <c r="W630" i="1"/>
  <c r="V712" i="1"/>
  <c r="X717" i="1"/>
  <c r="W149" i="1"/>
  <c r="W158" i="1"/>
  <c r="W164" i="1"/>
  <c r="W173" i="1"/>
  <c r="W179" i="1"/>
  <c r="Y186" i="1"/>
  <c r="U180" i="1"/>
  <c r="V201" i="1"/>
  <c r="W213" i="1"/>
  <c r="U207" i="1"/>
  <c r="Y232" i="1"/>
  <c r="W240" i="1"/>
  <c r="W245" i="1"/>
  <c r="W254" i="1"/>
  <c r="W260" i="1"/>
  <c r="U254" i="1"/>
  <c r="W270" i="1"/>
  <c r="X275" i="1"/>
  <c r="X280" i="1"/>
  <c r="X285" i="1"/>
  <c r="X290" i="1"/>
  <c r="X295" i="1"/>
  <c r="X300" i="1"/>
  <c r="X305" i="1"/>
  <c r="X310" i="1"/>
  <c r="X315" i="1"/>
  <c r="X320" i="1"/>
  <c r="X325" i="1"/>
  <c r="U322" i="1"/>
  <c r="V348" i="1"/>
  <c r="AX339" i="1"/>
  <c r="W356" i="1"/>
  <c r="W359" i="1"/>
  <c r="X375" i="1"/>
  <c r="V379" i="1"/>
  <c r="X383" i="1"/>
  <c r="Y387" i="1"/>
  <c r="AX386" i="1"/>
  <c r="W399" i="1"/>
  <c r="V405" i="1"/>
  <c r="V409" i="1"/>
  <c r="V412" i="1"/>
  <c r="Y419" i="1"/>
  <c r="AX409" i="1"/>
  <c r="Y432" i="1"/>
  <c r="AX422" i="1"/>
  <c r="W452" i="1"/>
  <c r="Y456" i="1"/>
  <c r="AX452" i="1"/>
  <c r="V463" i="1"/>
  <c r="U457" i="1"/>
  <c r="V490" i="1"/>
  <c r="X493" i="1"/>
  <c r="W506" i="1"/>
  <c r="X509" i="1"/>
  <c r="X519" i="1"/>
  <c r="W522" i="1"/>
  <c r="W531" i="1"/>
  <c r="V540" i="1"/>
  <c r="U529" i="1"/>
  <c r="W544" i="1"/>
  <c r="W560" i="1"/>
  <c r="X563" i="1"/>
  <c r="AX553" i="1"/>
  <c r="Y567" i="1"/>
  <c r="U562" i="1"/>
  <c r="Y576" i="1"/>
  <c r="AX575" i="1"/>
  <c r="W590" i="1"/>
  <c r="Y594" i="1"/>
  <c r="Y599" i="1"/>
  <c r="Y692" i="1"/>
  <c r="Y697" i="1"/>
  <c r="X702" i="1"/>
  <c r="W770" i="1"/>
  <c r="W775" i="1"/>
  <c r="V438" i="1"/>
  <c r="AX429" i="1"/>
  <c r="V442" i="1"/>
  <c r="U434" i="1"/>
  <c r="X452" i="1"/>
  <c r="W468" i="1"/>
  <c r="W471" i="1"/>
  <c r="Y481" i="1"/>
  <c r="W488" i="1"/>
  <c r="Y493" i="1"/>
  <c r="Y519" i="1"/>
  <c r="X522" i="1"/>
  <c r="V525" i="1"/>
  <c r="X531" i="1"/>
  <c r="W540" i="1"/>
  <c r="X550" i="1"/>
  <c r="W553" i="1"/>
  <c r="X560" i="1"/>
  <c r="Y563" i="1"/>
  <c r="V572" i="1"/>
  <c r="U561" i="1"/>
  <c r="AX594" i="1"/>
  <c r="X765" i="1"/>
  <c r="X764" i="1"/>
  <c r="X770" i="1"/>
  <c r="U488" i="1"/>
  <c r="V515" i="1"/>
  <c r="Y522" i="1"/>
  <c r="W525" i="1"/>
  <c r="AX515" i="1"/>
  <c r="V528" i="1"/>
  <c r="W537" i="1"/>
  <c r="X540" i="1"/>
  <c r="Y550" i="1"/>
  <c r="X553" i="1"/>
  <c r="V556" i="1"/>
  <c r="Y560" i="1"/>
  <c r="W572" i="1"/>
  <c r="W592" i="1"/>
  <c r="W597" i="1"/>
  <c r="W685" i="1"/>
  <c r="U674" i="1"/>
  <c r="X740" i="1"/>
  <c r="V486" i="1"/>
  <c r="U485" i="1"/>
  <c r="AX486" i="1"/>
  <c r="AX492" i="1"/>
  <c r="AX512" i="1"/>
  <c r="U514" i="1"/>
  <c r="X534" i="1"/>
  <c r="X537" i="1"/>
  <c r="V546" i="1"/>
  <c r="U539" i="1"/>
  <c r="Y553" i="1"/>
  <c r="W556" i="1"/>
  <c r="AX546" i="1"/>
  <c r="W569" i="1"/>
  <c r="X572" i="1"/>
  <c r="AQ586" i="1"/>
  <c r="AU586" i="1" s="1"/>
  <c r="AQ577" i="1"/>
  <c r="X592" i="1"/>
  <c r="X597" i="1"/>
  <c r="U717" i="1"/>
  <c r="Y735" i="1"/>
  <c r="Y733" i="1"/>
  <c r="Y525" i="1"/>
  <c r="Y534" i="1"/>
  <c r="Y537" i="1"/>
  <c r="X556" i="1"/>
  <c r="V562" i="1"/>
  <c r="X566" i="1"/>
  <c r="X569" i="1"/>
  <c r="V639" i="1"/>
  <c r="V673" i="1"/>
  <c r="U662" i="1"/>
  <c r="Y528" i="1"/>
  <c r="U523" i="1"/>
  <c r="Y556" i="1"/>
  <c r="Y566" i="1"/>
  <c r="Y569" i="1"/>
  <c r="W634" i="1"/>
  <c r="W639" i="1"/>
  <c r="V644" i="1"/>
  <c r="V647" i="1"/>
  <c r="W663" i="1"/>
  <c r="W668" i="1"/>
  <c r="X718" i="1"/>
  <c r="U707" i="1"/>
  <c r="W758" i="1"/>
  <c r="U747" i="1"/>
  <c r="W788" i="1"/>
  <c r="X798" i="1"/>
  <c r="Y807" i="1"/>
  <c r="Y1043" i="1"/>
  <c r="X481" i="1"/>
  <c r="Y486" i="1"/>
  <c r="V487" i="1"/>
  <c r="W492" i="1"/>
  <c r="W495" i="1"/>
  <c r="W508" i="1"/>
  <c r="X512" i="1"/>
  <c r="V518" i="1"/>
  <c r="V524" i="1"/>
  <c r="V530" i="1"/>
  <c r="Y546" i="1"/>
  <c r="U545" i="1"/>
  <c r="U555" i="1"/>
  <c r="V585" i="1"/>
  <c r="AX574" i="1"/>
  <c r="AP577" i="1"/>
  <c r="W595" i="1"/>
  <c r="W621" i="1"/>
  <c r="X788" i="1"/>
  <c r="X793" i="1"/>
  <c r="X492" i="1"/>
  <c r="X495" i="1"/>
  <c r="Y512" i="1"/>
  <c r="W518" i="1"/>
  <c r="W524" i="1"/>
  <c r="W530" i="1"/>
  <c r="X543" i="1"/>
  <c r="V549" i="1"/>
  <c r="V555" i="1"/>
  <c r="X559" i="1"/>
  <c r="Y562" i="1"/>
  <c r="V565" i="1"/>
  <c r="U567" i="1"/>
  <c r="U570" i="1"/>
  <c r="W585" i="1"/>
  <c r="AS577" i="1"/>
  <c r="AP579" i="1"/>
  <c r="AT579" i="1" s="1"/>
  <c r="X595" i="1"/>
  <c r="AX596" i="1"/>
  <c r="U692" i="1"/>
  <c r="X454" i="1"/>
  <c r="Y464" i="1"/>
  <c r="Y470" i="1"/>
  <c r="AX479" i="1"/>
  <c r="Y490" i="1"/>
  <c r="U501" i="1"/>
  <c r="V527" i="1"/>
  <c r="U516" i="1"/>
  <c r="W539" i="1"/>
  <c r="Y543" i="1"/>
  <c r="W555" i="1"/>
  <c r="Y559" i="1"/>
  <c r="W582" i="1"/>
  <c r="X585" i="1"/>
  <c r="Y595" i="1"/>
  <c r="W781" i="1"/>
  <c r="U474" i="1"/>
  <c r="Y489" i="1"/>
  <c r="AX504" i="1"/>
  <c r="V517" i="1"/>
  <c r="Y518" i="1"/>
  <c r="W527" i="1"/>
  <c r="U525" i="1"/>
  <c r="X549" i="1"/>
  <c r="W571" i="1"/>
  <c r="X588" i="1"/>
  <c r="V589" i="1"/>
  <c r="U578" i="1"/>
  <c r="V593" i="1"/>
  <c r="W624" i="1"/>
  <c r="V696" i="1"/>
  <c r="U687" i="1"/>
  <c r="Y241" i="1"/>
  <c r="Y246" i="1"/>
  <c r="Y255" i="1"/>
  <c r="Y261" i="1"/>
  <c r="V274" i="1"/>
  <c r="V279" i="1"/>
  <c r="V284" i="1"/>
  <c r="V289" i="1"/>
  <c r="V294" i="1"/>
  <c r="V299" i="1"/>
  <c r="V304" i="1"/>
  <c r="V309" i="1"/>
  <c r="V314" i="1"/>
  <c r="V319" i="1"/>
  <c r="V324" i="1"/>
  <c r="U318" i="1"/>
  <c r="X338" i="1"/>
  <c r="W341" i="1"/>
  <c r="Y348" i="1"/>
  <c r="Y351" i="1"/>
  <c r="X353" i="1"/>
  <c r="W363" i="1"/>
  <c r="X366" i="1"/>
  <c r="X370" i="1"/>
  <c r="V374" i="1"/>
  <c r="Y376" i="1"/>
  <c r="X380" i="1"/>
  <c r="W388" i="1"/>
  <c r="W392" i="1"/>
  <c r="X395" i="1"/>
  <c r="Y394" i="1"/>
  <c r="Y404" i="1"/>
  <c r="W407" i="1"/>
  <c r="X417" i="1"/>
  <c r="X421" i="1"/>
  <c r="X424" i="1"/>
  <c r="W427" i="1"/>
  <c r="X430" i="1"/>
  <c r="X447" i="1"/>
  <c r="V455" i="1"/>
  <c r="W460" i="1"/>
  <c r="W463" i="1"/>
  <c r="X465" i="1"/>
  <c r="W476" i="1"/>
  <c r="W479" i="1"/>
  <c r="W485" i="1"/>
  <c r="V511" i="1"/>
  <c r="U503" i="1"/>
  <c r="W517" i="1"/>
  <c r="Y521" i="1"/>
  <c r="AX535" i="1"/>
  <c r="V548" i="1"/>
  <c r="Y549" i="1"/>
  <c r="V558" i="1"/>
  <c r="V568" i="1"/>
  <c r="Y582" i="1"/>
  <c r="Y588" i="1"/>
  <c r="W589" i="1"/>
  <c r="W631" i="1"/>
  <c r="X637" i="1"/>
  <c r="W642" i="1"/>
  <c r="W691" i="1"/>
  <c r="Y771" i="1"/>
  <c r="V167" i="1"/>
  <c r="V173" i="1"/>
  <c r="V178" i="1"/>
  <c r="W190" i="1"/>
  <c r="Y202" i="1"/>
  <c r="U201" i="1"/>
  <c r="V224" i="1"/>
  <c r="Y231" i="1"/>
  <c r="Y236" i="1"/>
  <c r="V244" i="1"/>
  <c r="V249" i="1"/>
  <c r="V254" i="1"/>
  <c r="V259" i="1"/>
  <c r="V264" i="1"/>
  <c r="W273" i="1"/>
  <c r="W279" i="1"/>
  <c r="W284" i="1"/>
  <c r="W293" i="1"/>
  <c r="W299" i="1"/>
  <c r="U293" i="1"/>
  <c r="W313" i="1"/>
  <c r="W319" i="1"/>
  <c r="U313" i="1"/>
  <c r="X341" i="1"/>
  <c r="AX344" i="1"/>
  <c r="X362" i="1"/>
  <c r="W374" i="1"/>
  <c r="X393" i="1"/>
  <c r="X407" i="1"/>
  <c r="V414" i="1"/>
  <c r="Y417" i="1"/>
  <c r="U410" i="1"/>
  <c r="Y424" i="1"/>
  <c r="Y430" i="1"/>
  <c r="Y434" i="1"/>
  <c r="Y437" i="1"/>
  <c r="W440" i="1"/>
  <c r="X442" i="1"/>
  <c r="Y447" i="1"/>
  <c r="AX437" i="1"/>
  <c r="X460" i="1"/>
  <c r="X463" i="1"/>
  <c r="V471" i="1"/>
  <c r="X476" i="1"/>
  <c r="X479" i="1"/>
  <c r="V482" i="1"/>
  <c r="U471" i="1"/>
  <c r="X485" i="1"/>
  <c r="W511" i="1"/>
  <c r="W514" i="1"/>
  <c r="AX529" i="1"/>
  <c r="V542" i="1"/>
  <c r="U534" i="1"/>
  <c r="W548" i="1"/>
  <c r="Y552" i="1"/>
  <c r="AX567" i="1"/>
  <c r="U576" i="1"/>
  <c r="V614" i="1"/>
  <c r="V619" i="1"/>
  <c r="Y624" i="1"/>
  <c r="Y629" i="1"/>
  <c r="X632" i="1"/>
  <c r="Y637" i="1"/>
  <c r="Y681" i="1"/>
  <c r="X686" i="1"/>
  <c r="Y741" i="1"/>
  <c r="Y749" i="1"/>
  <c r="Y761" i="1"/>
  <c r="Y640" i="1"/>
  <c r="X654" i="1"/>
  <c r="Y659" i="1"/>
  <c r="Y669" i="1"/>
  <c r="X674" i="1"/>
  <c r="V684" i="1"/>
  <c r="Y686" i="1"/>
  <c r="W696" i="1"/>
  <c r="V701" i="1"/>
  <c r="Y703" i="1"/>
  <c r="X708" i="1"/>
  <c r="Y723" i="1"/>
  <c r="X728" i="1"/>
  <c r="W733" i="1"/>
  <c r="V738" i="1"/>
  <c r="Y740" i="1"/>
  <c r="V745" i="1"/>
  <c r="X759" i="1"/>
  <c r="V769" i="1"/>
  <c r="V774" i="1"/>
  <c r="Y776" i="1"/>
  <c r="W821" i="1"/>
  <c r="X832" i="1"/>
  <c r="Y906" i="1"/>
  <c r="V949" i="1"/>
  <c r="W617" i="1"/>
  <c r="V620" i="1"/>
  <c r="X625" i="1"/>
  <c r="X630" i="1"/>
  <c r="V633" i="1"/>
  <c r="V638" i="1"/>
  <c r="Y654" i="1"/>
  <c r="V662" i="1"/>
  <c r="U651" i="1"/>
  <c r="Y674" i="1"/>
  <c r="X679" i="1"/>
  <c r="W684" i="1"/>
  <c r="V689" i="1"/>
  <c r="Y691" i="1"/>
  <c r="X696" i="1"/>
  <c r="W701" i="1"/>
  <c r="V706" i="1"/>
  <c r="Y708" i="1"/>
  <c r="V711" i="1"/>
  <c r="V721" i="1"/>
  <c r="V726" i="1"/>
  <c r="Y728" i="1"/>
  <c r="X733" i="1"/>
  <c r="W738" i="1"/>
  <c r="W745" i="1"/>
  <c r="V750" i="1"/>
  <c r="U739" i="1"/>
  <c r="Y752" i="1"/>
  <c r="V757" i="1"/>
  <c r="Y759" i="1"/>
  <c r="Y781" i="1"/>
  <c r="W785" i="1"/>
  <c r="V791" i="1"/>
  <c r="V796" i="1"/>
  <c r="W800" i="1"/>
  <c r="W806" i="1"/>
  <c r="Y946" i="1"/>
  <c r="W950" i="1"/>
  <c r="X471" i="1"/>
  <c r="Y495" i="1"/>
  <c r="AX485" i="1"/>
  <c r="Y509" i="1"/>
  <c r="X513" i="1"/>
  <c r="Y516" i="1"/>
  <c r="W520" i="1"/>
  <c r="X523" i="1"/>
  <c r="X527" i="1"/>
  <c r="X530" i="1"/>
  <c r="V533" i="1"/>
  <c r="Y540" i="1"/>
  <c r="X544" i="1"/>
  <c r="Y547" i="1"/>
  <c r="W551" i="1"/>
  <c r="X554" i="1"/>
  <c r="W558" i="1"/>
  <c r="U550" i="1"/>
  <c r="W565" i="1"/>
  <c r="Y572" i="1"/>
  <c r="V575" i="1"/>
  <c r="V580" i="1"/>
  <c r="W587" i="1"/>
  <c r="X589" i="1"/>
  <c r="W593" i="1"/>
  <c r="U592" i="1"/>
  <c r="X616" i="1"/>
  <c r="W620" i="1"/>
  <c r="Y625" i="1"/>
  <c r="Y630" i="1"/>
  <c r="W633" i="1"/>
  <c r="W638" i="1"/>
  <c r="V643" i="1"/>
  <c r="V646" i="1"/>
  <c r="U646" i="1"/>
  <c r="W662" i="1"/>
  <c r="W667" i="1"/>
  <c r="V672" i="1"/>
  <c r="V677" i="1"/>
  <c r="Y679" i="1"/>
  <c r="U673" i="1"/>
  <c r="W689" i="1"/>
  <c r="Y696" i="1"/>
  <c r="X701" i="1"/>
  <c r="W706" i="1"/>
  <c r="W711" i="1"/>
  <c r="X716" i="1"/>
  <c r="W721" i="1"/>
  <c r="W750" i="1"/>
  <c r="W757" i="1"/>
  <c r="X769" i="1"/>
  <c r="X774" i="1"/>
  <c r="Y843" i="1"/>
  <c r="Y895" i="1"/>
  <c r="X898" i="1"/>
  <c r="X941" i="1"/>
  <c r="U935" i="1"/>
  <c r="V1038" i="1"/>
  <c r="Y471" i="1"/>
  <c r="AX461" i="1"/>
  <c r="U490" i="1"/>
  <c r="AX499" i="1"/>
  <c r="Y513" i="1"/>
  <c r="X520" i="1"/>
  <c r="Y523" i="1"/>
  <c r="Y527" i="1"/>
  <c r="Y530" i="1"/>
  <c r="X533" i="1"/>
  <c r="AX530" i="1"/>
  <c r="Y544" i="1"/>
  <c r="X551" i="1"/>
  <c r="Y554" i="1"/>
  <c r="X558" i="1"/>
  <c r="W561" i="1"/>
  <c r="X565" i="1"/>
  <c r="AX562" i="1"/>
  <c r="W575" i="1"/>
  <c r="W580" i="1"/>
  <c r="U571" i="1"/>
  <c r="X587" i="1"/>
  <c r="Y589" i="1"/>
  <c r="U580" i="1"/>
  <c r="X593" i="1"/>
  <c r="W598" i="1"/>
  <c r="Y617" i="1"/>
  <c r="X620" i="1"/>
  <c r="V623" i="1"/>
  <c r="Y633" i="1"/>
  <c r="X638" i="1"/>
  <c r="W643" i="1"/>
  <c r="W646" i="1"/>
  <c r="V649" i="1"/>
  <c r="W657" i="1"/>
  <c r="X662" i="1"/>
  <c r="X667" i="1"/>
  <c r="W672" i="1"/>
  <c r="X726" i="1"/>
  <c r="V731" i="1"/>
  <c r="Y738" i="1"/>
  <c r="W743" i="1"/>
  <c r="X750" i="1"/>
  <c r="V823" i="1"/>
  <c r="Y826" i="1"/>
  <c r="X831" i="1"/>
  <c r="W836" i="1"/>
  <c r="Y941" i="1"/>
  <c r="V1049" i="1"/>
  <c r="V1047" i="1"/>
  <c r="V1042" i="1"/>
  <c r="V1050" i="1"/>
  <c r="U466" i="1"/>
  <c r="V479" i="1"/>
  <c r="U473" i="1"/>
  <c r="X488" i="1"/>
  <c r="AX478" i="1"/>
  <c r="V494" i="1"/>
  <c r="V508" i="1"/>
  <c r="Y520" i="1"/>
  <c r="Y533" i="1"/>
  <c r="AX523" i="1"/>
  <c r="V539" i="1"/>
  <c r="Y551" i="1"/>
  <c r="Y558" i="1"/>
  <c r="AX548" i="1"/>
  <c r="X561" i="1"/>
  <c r="V564" i="1"/>
  <c r="U554" i="1"/>
  <c r="AX555" i="1"/>
  <c r="V571" i="1"/>
  <c r="X574" i="1"/>
  <c r="X580" i="1"/>
  <c r="W583" i="1"/>
  <c r="U575" i="1"/>
  <c r="AX576" i="1"/>
  <c r="W591" i="1"/>
  <c r="Y593" i="1"/>
  <c r="X598" i="1"/>
  <c r="AX593" i="1"/>
  <c r="Y620" i="1"/>
  <c r="W623" i="1"/>
  <c r="V628" i="1"/>
  <c r="V636" i="1"/>
  <c r="Y638" i="1"/>
  <c r="X643" i="1"/>
  <c r="X645" i="1"/>
  <c r="W649" i="1"/>
  <c r="V652" i="1"/>
  <c r="X657" i="1"/>
  <c r="Y662" i="1"/>
  <c r="X677" i="1"/>
  <c r="V682" i="1"/>
  <c r="Y689" i="1"/>
  <c r="X694" i="1"/>
  <c r="V699" i="1"/>
  <c r="Y705" i="1"/>
  <c r="Y711" i="1"/>
  <c r="W714" i="1"/>
  <c r="Y726" i="1"/>
  <c r="W731" i="1"/>
  <c r="U725" i="1"/>
  <c r="U727" i="1"/>
  <c r="X743" i="1"/>
  <c r="Y750" i="1"/>
  <c r="W755" i="1"/>
  <c r="Y757" i="1"/>
  <c r="V762" i="1"/>
  <c r="U751" i="1"/>
  <c r="V784" i="1"/>
  <c r="Y790" i="1"/>
  <c r="Y796" i="1"/>
  <c r="V804" i="1"/>
  <c r="V809" i="1"/>
  <c r="V814" i="1"/>
  <c r="Y858" i="1"/>
  <c r="X863" i="1"/>
  <c r="X868" i="1"/>
  <c r="W873" i="1"/>
  <c r="Y909" i="1"/>
  <c r="V939" i="1"/>
  <c r="U928" i="1"/>
  <c r="Y574" i="1"/>
  <c r="Y580" i="1"/>
  <c r="X583" i="1"/>
  <c r="V586" i="1"/>
  <c r="X591" i="1"/>
  <c r="V596" i="1"/>
  <c r="Y598" i="1"/>
  <c r="X614" i="1"/>
  <c r="X623" i="1"/>
  <c r="W628" i="1"/>
  <c r="W665" i="1"/>
  <c r="Y677" i="1"/>
  <c r="W682" i="1"/>
  <c r="U678" i="1"/>
  <c r="Y694" i="1"/>
  <c r="W699" i="1"/>
  <c r="U695" i="1"/>
  <c r="V719" i="1"/>
  <c r="U713" i="1"/>
  <c r="U715" i="1"/>
  <c r="X731" i="1"/>
  <c r="V741" i="1"/>
  <c r="Y743" i="1"/>
  <c r="W767" i="1"/>
  <c r="V777" i="1"/>
  <c r="Y779" i="1"/>
  <c r="X840" i="1"/>
  <c r="X851" i="1"/>
  <c r="V907" i="1"/>
  <c r="W934" i="1"/>
  <c r="U456" i="1"/>
  <c r="W470" i="1"/>
  <c r="W472" i="1"/>
  <c r="X477" i="1"/>
  <c r="X484" i="1"/>
  <c r="W491" i="1"/>
  <c r="X494" i="1"/>
  <c r="Y505" i="1"/>
  <c r="X508" i="1"/>
  <c r="V512" i="1"/>
  <c r="W515" i="1"/>
  <c r="AX506" i="1"/>
  <c r="V519" i="1"/>
  <c r="W526" i="1"/>
  <c r="W536" i="1"/>
  <c r="X539" i="1"/>
  <c r="V543" i="1"/>
  <c r="W546" i="1"/>
  <c r="AX537" i="1"/>
  <c r="V550" i="1"/>
  <c r="V557" i="1"/>
  <c r="X564" i="1"/>
  <c r="W568" i="1"/>
  <c r="X571" i="1"/>
  <c r="U568" i="1"/>
  <c r="Y583" i="1"/>
  <c r="W586" i="1"/>
  <c r="Y591" i="1"/>
  <c r="W596" i="1"/>
  <c r="U587" i="1"/>
  <c r="U591" i="1"/>
  <c r="Y614" i="1"/>
  <c r="Y623" i="1"/>
  <c r="Y628" i="1"/>
  <c r="V631" i="1"/>
  <c r="X636" i="1"/>
  <c r="W641" i="1"/>
  <c r="Y649" i="1"/>
  <c r="V655" i="1"/>
  <c r="W660" i="1"/>
  <c r="X665" i="1"/>
  <c r="V670" i="1"/>
  <c r="U664" i="1"/>
  <c r="U666" i="1"/>
  <c r="X682" i="1"/>
  <c r="W687" i="1"/>
  <c r="V692" i="1"/>
  <c r="U683" i="1"/>
  <c r="X699" i="1"/>
  <c r="V709" i="1"/>
  <c r="Y714" i="1"/>
  <c r="W719" i="1"/>
  <c r="V729" i="1"/>
  <c r="Y731" i="1"/>
  <c r="X736" i="1"/>
  <c r="W741" i="1"/>
  <c r="W732" i="1"/>
  <c r="Y824" i="1"/>
  <c r="W829" i="1"/>
  <c r="U823" i="1"/>
  <c r="Y841" i="1"/>
  <c r="Y846" i="1"/>
  <c r="Y903" i="1"/>
  <c r="U906" i="1"/>
  <c r="V921" i="1"/>
  <c r="U913" i="1"/>
  <c r="Y929" i="1"/>
  <c r="V1034" i="1"/>
  <c r="Y508" i="1"/>
  <c r="W512" i="1"/>
  <c r="AX502" i="1"/>
  <c r="X515" i="1"/>
  <c r="W519" i="1"/>
  <c r="V522" i="1"/>
  <c r="X526" i="1"/>
  <c r="V532" i="1"/>
  <c r="X536" i="1"/>
  <c r="Y539" i="1"/>
  <c r="W543" i="1"/>
  <c r="AX533" i="1"/>
  <c r="X546" i="1"/>
  <c r="W550" i="1"/>
  <c r="U542" i="1"/>
  <c r="W557" i="1"/>
  <c r="Y564" i="1"/>
  <c r="X568" i="1"/>
  <c r="Y571" i="1"/>
  <c r="V579" i="1"/>
  <c r="AX572" i="1"/>
  <c r="U574" i="1"/>
  <c r="X596" i="1"/>
  <c r="V618" i="1"/>
  <c r="V626" i="1"/>
  <c r="X631" i="1"/>
  <c r="Y636" i="1"/>
  <c r="X641" i="1"/>
  <c r="W655" i="1"/>
  <c r="X660" i="1"/>
  <c r="Y665" i="1"/>
  <c r="W670" i="1"/>
  <c r="V680" i="1"/>
  <c r="Y682" i="1"/>
  <c r="W692" i="1"/>
  <c r="V697" i="1"/>
  <c r="Y699" i="1"/>
  <c r="X704" i="1"/>
  <c r="W709" i="1"/>
  <c r="X719" i="1"/>
  <c r="X748" i="1"/>
  <c r="W744" i="1"/>
  <c r="U749" i="1"/>
  <c r="Y762" i="1"/>
  <c r="W782" i="1"/>
  <c r="Y784" i="1"/>
  <c r="X789" i="1"/>
  <c r="X794" i="1"/>
  <c r="Y804" i="1"/>
  <c r="Y813" i="1"/>
  <c r="U811" i="1"/>
  <c r="X828" i="1"/>
  <c r="U833" i="1"/>
  <c r="V849" i="1"/>
  <c r="Y856" i="1"/>
  <c r="Y889" i="1"/>
  <c r="X893" i="1"/>
  <c r="W896" i="1"/>
  <c r="Y899" i="1"/>
  <c r="X912" i="1"/>
  <c r="X1060" i="1"/>
  <c r="V1231" i="1"/>
  <c r="W618" i="1"/>
  <c r="V621" i="1"/>
  <c r="U615" i="1"/>
  <c r="Y631" i="1"/>
  <c r="V634" i="1"/>
  <c r="Y641" i="1"/>
  <c r="X655" i="1"/>
  <c r="Y660" i="1"/>
  <c r="X670" i="1"/>
  <c r="Y724" i="1"/>
  <c r="X729" i="1"/>
  <c r="W734" i="1"/>
  <c r="V746" i="1"/>
  <c r="U735" i="1"/>
  <c r="W753" i="1"/>
  <c r="V770" i="1"/>
  <c r="Y777" i="1"/>
  <c r="X782" i="1"/>
  <c r="U816" i="1"/>
  <c r="Y829" i="1"/>
  <c r="X834" i="1"/>
  <c r="U828" i="1"/>
  <c r="U764" i="1"/>
  <c r="V780" i="1"/>
  <c r="V771" i="1"/>
  <c r="W792" i="1"/>
  <c r="U791" i="1"/>
  <c r="X807" i="1"/>
  <c r="X812" i="1"/>
  <c r="X817" i="1"/>
  <c r="Y822" i="1"/>
  <c r="X827" i="1"/>
  <c r="Y876" i="1"/>
  <c r="Y957" i="1"/>
  <c r="X1117" i="1"/>
  <c r="X1119" i="1"/>
  <c r="Y621" i="1"/>
  <c r="U613" i="1"/>
  <c r="V629" i="1"/>
  <c r="Y634" i="1"/>
  <c r="X639" i="1"/>
  <c r="W644" i="1"/>
  <c r="V650" i="1"/>
  <c r="W653" i="1"/>
  <c r="W658" i="1"/>
  <c r="Y663" i="1"/>
  <c r="X668" i="1"/>
  <c r="W673" i="1"/>
  <c r="W727" i="1"/>
  <c r="U721" i="1"/>
  <c r="U723" i="1"/>
  <c r="X739" i="1"/>
  <c r="U733" i="1"/>
  <c r="Y746" i="1"/>
  <c r="X751" i="1"/>
  <c r="X758" i="1"/>
  <c r="Y765" i="1"/>
  <c r="Y770" i="1"/>
  <c r="Y775" i="1"/>
  <c r="U769" i="1"/>
  <c r="U776" i="1"/>
  <c r="X792" i="1"/>
  <c r="X797" i="1"/>
  <c r="Y801" i="1"/>
  <c r="Y811" i="1"/>
  <c r="V819" i="1"/>
  <c r="U809" i="1"/>
  <c r="V837" i="1"/>
  <c r="U831" i="1"/>
  <c r="V847" i="1"/>
  <c r="W864" i="1"/>
  <c r="W869" i="1"/>
  <c r="U863" i="1"/>
  <c r="U868" i="1"/>
  <c r="U880" i="1"/>
  <c r="Y952" i="1"/>
  <c r="X1062" i="1"/>
  <c r="X1053" i="1"/>
  <c r="X1059" i="1"/>
  <c r="X1061" i="1"/>
  <c r="V1226" i="1"/>
  <c r="V637" i="1"/>
  <c r="Y639" i="1"/>
  <c r="W650" i="1"/>
  <c r="X653" i="1"/>
  <c r="Y658" i="1"/>
  <c r="W678" i="1"/>
  <c r="U672" i="1"/>
  <c r="X690" i="1"/>
  <c r="U684" i="1"/>
  <c r="V700" i="1"/>
  <c r="X707" i="1"/>
  <c r="V715" i="1"/>
  <c r="Y722" i="1"/>
  <c r="Y751" i="1"/>
  <c r="U745" i="1"/>
  <c r="Y758" i="1"/>
  <c r="V768" i="1"/>
  <c r="V773" i="1"/>
  <c r="V785" i="1"/>
  <c r="Y787" i="1"/>
  <c r="Y792" i="1"/>
  <c r="V800" i="1"/>
  <c r="V805" i="1"/>
  <c r="V810" i="1"/>
  <c r="V815" i="1"/>
  <c r="W820" i="1"/>
  <c r="V825" i="1"/>
  <c r="Y832" i="1"/>
  <c r="W837" i="1"/>
  <c r="Y859" i="1"/>
  <c r="X864" i="1"/>
  <c r="X869" i="1"/>
  <c r="W874" i="1"/>
  <c r="W890" i="1"/>
  <c r="W945" i="1"/>
  <c r="V950" i="1"/>
  <c r="U939" i="1"/>
  <c r="X1030" i="1"/>
  <c r="X1031" i="1"/>
  <c r="Y585" i="1"/>
  <c r="X590" i="1"/>
  <c r="U581" i="1"/>
  <c r="V597" i="1"/>
  <c r="X599" i="1"/>
  <c r="X624" i="1"/>
  <c r="X628" i="1"/>
  <c r="V632" i="1"/>
  <c r="V666" i="1"/>
  <c r="Y673" i="1"/>
  <c r="V749" i="1"/>
  <c r="W756" i="1"/>
  <c r="W763" i="1"/>
  <c r="W773" i="1"/>
  <c r="V778" i="1"/>
  <c r="Y780" i="1"/>
  <c r="V790" i="1"/>
  <c r="V795" i="1"/>
  <c r="W804" i="1"/>
  <c r="U804" i="1"/>
  <c r="W825" i="1"/>
  <c r="U819" i="1"/>
  <c r="X836" i="1"/>
  <c r="X847" i="1"/>
  <c r="Y864" i="1"/>
  <c r="Y869" i="1"/>
  <c r="X874" i="1"/>
  <c r="Y1036" i="1"/>
  <c r="V1056" i="1"/>
  <c r="V1058" i="1"/>
  <c r="X1104" i="1"/>
  <c r="X1114" i="1"/>
  <c r="X1115" i="1"/>
  <c r="U1153" i="1"/>
  <c r="V642" i="1"/>
  <c r="W661" i="1"/>
  <c r="V676" i="1"/>
  <c r="Y678" i="1"/>
  <c r="W688" i="1"/>
  <c r="V693" i="1"/>
  <c r="Y695" i="1"/>
  <c r="X700" i="1"/>
  <c r="W704" i="1"/>
  <c r="V710" i="1"/>
  <c r="X714" i="1"/>
  <c r="W725" i="1"/>
  <c r="V730" i="1"/>
  <c r="Y732" i="1"/>
  <c r="X737" i="1"/>
  <c r="W742" i="1"/>
  <c r="Y744" i="1"/>
  <c r="W749" i="1"/>
  <c r="X763" i="1"/>
  <c r="X768" i="1"/>
  <c r="X773" i="1"/>
  <c r="W778" i="1"/>
  <c r="X785" i="1"/>
  <c r="W789" i="1"/>
  <c r="W795" i="1"/>
  <c r="X800" i="1"/>
  <c r="X805" i="1"/>
  <c r="U799" i="1"/>
  <c r="X815" i="1"/>
  <c r="Y820" i="1"/>
  <c r="Y842" i="1"/>
  <c r="V862" i="1"/>
  <c r="V867" i="1"/>
  <c r="U858" i="1"/>
  <c r="Y891" i="1"/>
  <c r="X894" i="1"/>
  <c r="X940" i="1"/>
  <c r="X1163" i="1"/>
  <c r="X1157" i="1"/>
  <c r="X1159" i="1"/>
  <c r="X1160" i="1"/>
  <c r="V648" i="1"/>
  <c r="X666" i="1"/>
  <c r="V681" i="1"/>
  <c r="Y683" i="1"/>
  <c r="W693" i="1"/>
  <c r="Y700" i="1"/>
  <c r="W710" i="1"/>
  <c r="Y715" i="1"/>
  <c r="X720" i="1"/>
  <c r="X725" i="1"/>
  <c r="W730" i="1"/>
  <c r="Y737" i="1"/>
  <c r="X742" i="1"/>
  <c r="V754" i="1"/>
  <c r="U743" i="1"/>
  <c r="Y756" i="1"/>
  <c r="Y763" i="1"/>
  <c r="Y768" i="1"/>
  <c r="Y773" i="1"/>
  <c r="X778" i="1"/>
  <c r="Y825" i="1"/>
  <c r="X830" i="1"/>
  <c r="V839" i="1"/>
  <c r="U829" i="1"/>
  <c r="V845" i="1"/>
  <c r="V850" i="1"/>
  <c r="V876" i="1"/>
  <c r="U866" i="1"/>
  <c r="V1236" i="1"/>
  <c r="V1237" i="1"/>
  <c r="V1233" i="1"/>
  <c r="Y479" i="1"/>
  <c r="AX469" i="1"/>
  <c r="W510" i="1"/>
  <c r="X517" i="1"/>
  <c r="W521" i="1"/>
  <c r="X524" i="1"/>
  <c r="W528" i="1"/>
  <c r="Y531" i="1"/>
  <c r="V534" i="1"/>
  <c r="V541" i="1"/>
  <c r="X548" i="1"/>
  <c r="W552" i="1"/>
  <c r="X555" i="1"/>
  <c r="V559" i="1"/>
  <c r="W562" i="1"/>
  <c r="V566" i="1"/>
  <c r="V573" i="1"/>
  <c r="V576" i="1"/>
  <c r="U572" i="1"/>
  <c r="V588" i="1"/>
  <c r="Y592" i="1"/>
  <c r="Y597" i="1"/>
  <c r="Y616" i="1"/>
  <c r="X619" i="1"/>
  <c r="W622" i="1"/>
  <c r="W627" i="1"/>
  <c r="Y632" i="1"/>
  <c r="U624" i="1"/>
  <c r="U626" i="1"/>
  <c r="X642" i="1"/>
  <c r="W647" i="1"/>
  <c r="X656" i="1"/>
  <c r="Y661" i="1"/>
  <c r="V664" i="1"/>
  <c r="Y666" i="1"/>
  <c r="X671" i="1"/>
  <c r="X676" i="1"/>
  <c r="W681" i="1"/>
  <c r="Y688" i="1"/>
  <c r="X693" i="1"/>
  <c r="W698" i="1"/>
  <c r="X710" i="1"/>
  <c r="U702" i="1"/>
  <c r="V717" i="1"/>
  <c r="Y720" i="1"/>
  <c r="X730" i="1"/>
  <c r="V735" i="1"/>
  <c r="Y742" i="1"/>
  <c r="V747" i="1"/>
  <c r="W754" i="1"/>
  <c r="Y745" i="1"/>
  <c r="V761" i="1"/>
  <c r="W752" i="1"/>
  <c r="W783" i="1"/>
  <c r="Y794" i="1"/>
  <c r="V803" i="1"/>
  <c r="V807" i="1"/>
  <c r="V813" i="1"/>
  <c r="V818" i="1"/>
  <c r="U812" i="1"/>
  <c r="V827" i="1"/>
  <c r="Y830" i="1"/>
  <c r="X835" i="1"/>
  <c r="W840" i="1"/>
  <c r="W845" i="1"/>
  <c r="X862" i="1"/>
  <c r="X867" i="1"/>
  <c r="W872" i="1"/>
  <c r="V933" i="1"/>
  <c r="U922" i="1"/>
  <c r="Y991" i="1"/>
  <c r="U980" i="1"/>
  <c r="X1103" i="1"/>
  <c r="V502" i="1"/>
  <c r="X510" i="1"/>
  <c r="Y517" i="1"/>
  <c r="X521" i="1"/>
  <c r="Y524" i="1"/>
  <c r="U517" i="1"/>
  <c r="W533" i="1"/>
  <c r="U526" i="1"/>
  <c r="W541" i="1"/>
  <c r="Y548" i="1"/>
  <c r="X552" i="1"/>
  <c r="Y555" i="1"/>
  <c r="W559" i="1"/>
  <c r="X562" i="1"/>
  <c r="W566" i="1"/>
  <c r="V569" i="1"/>
  <c r="W573" i="1"/>
  <c r="W576" i="1"/>
  <c r="V581" i="1"/>
  <c r="W584" i="1"/>
  <c r="W588" i="1"/>
  <c r="AR577" i="1"/>
  <c r="V595" i="1"/>
  <c r="U586" i="1"/>
  <c r="Y619" i="1"/>
  <c r="X622" i="1"/>
  <c r="X627" i="1"/>
  <c r="W635" i="1"/>
  <c r="V640" i="1"/>
  <c r="Y642" i="1"/>
  <c r="X647" i="1"/>
  <c r="Y656" i="1"/>
  <c r="V659" i="1"/>
  <c r="W664" i="1"/>
  <c r="V669" i="1"/>
  <c r="Y671" i="1"/>
  <c r="X681" i="1"/>
  <c r="U675" i="1"/>
  <c r="Y693" i="1"/>
  <c r="X698" i="1"/>
  <c r="V703" i="1"/>
  <c r="X712" i="1"/>
  <c r="W718" i="1"/>
  <c r="V723" i="1"/>
  <c r="Y730" i="1"/>
  <c r="W735" i="1"/>
  <c r="U729" i="1"/>
  <c r="U731" i="1"/>
  <c r="W747" i="1"/>
  <c r="X754" i="1"/>
  <c r="W761" i="1"/>
  <c r="W765" i="1"/>
  <c r="W771" i="1"/>
  <c r="V776" i="1"/>
  <c r="V767" i="1"/>
  <c r="U772" i="1"/>
  <c r="V788" i="1"/>
  <c r="V793" i="1"/>
  <c r="U787" i="1"/>
  <c r="U792" i="1"/>
  <c r="W808" i="1"/>
  <c r="W812" i="1"/>
  <c r="X818" i="1"/>
  <c r="X823" i="1"/>
  <c r="W828" i="1"/>
  <c r="Y923" i="1"/>
  <c r="X928" i="1"/>
  <c r="X958" i="1"/>
  <c r="Y963" i="1"/>
  <c r="V970" i="1"/>
  <c r="V976" i="1"/>
  <c r="V1059" i="1"/>
  <c r="X1108" i="1"/>
  <c r="W971" i="1"/>
  <c r="W976" i="1"/>
  <c r="X981" i="1"/>
  <c r="Y986" i="1"/>
  <c r="X1021" i="1"/>
  <c r="V1039" i="1"/>
  <c r="V1032" i="1"/>
  <c r="X1043" i="1"/>
  <c r="V1070" i="1"/>
  <c r="V1085" i="1"/>
  <c r="V1086" i="1"/>
  <c r="Y1099" i="1"/>
  <c r="V1110" i="1"/>
  <c r="V1111" i="1"/>
  <c r="X1112" i="1"/>
  <c r="X1113" i="1"/>
  <c r="V1104" i="1"/>
  <c r="V1134" i="1"/>
  <c r="X1135" i="1"/>
  <c r="X1136" i="1"/>
  <c r="X1127" i="1"/>
  <c r="X1156" i="1"/>
  <c r="V1193" i="1"/>
  <c r="V1187" i="1"/>
  <c r="V1256" i="1"/>
  <c r="U1245" i="1"/>
  <c r="V658" i="1"/>
  <c r="V663" i="1"/>
  <c r="V668" i="1"/>
  <c r="Y670" i="1"/>
  <c r="X675" i="1"/>
  <c r="U669" i="1"/>
  <c r="V685" i="1"/>
  <c r="Y687" i="1"/>
  <c r="X691" i="1"/>
  <c r="W697" i="1"/>
  <c r="V702" i="1"/>
  <c r="Y704" i="1"/>
  <c r="X709" i="1"/>
  <c r="U706" i="1"/>
  <c r="Y719" i="1"/>
  <c r="X724" i="1"/>
  <c r="W729" i="1"/>
  <c r="V734" i="1"/>
  <c r="Y736" i="1"/>
  <c r="X741" i="1"/>
  <c r="X756" i="1"/>
  <c r="W764" i="1"/>
  <c r="W769" i="1"/>
  <c r="W774" i="1"/>
  <c r="X781" i="1"/>
  <c r="V786" i="1"/>
  <c r="Y788" i="1"/>
  <c r="Y793" i="1"/>
  <c r="Y797" i="1"/>
  <c r="V801" i="1"/>
  <c r="V811" i="1"/>
  <c r="V816" i="1"/>
  <c r="V821" i="1"/>
  <c r="Y828" i="1"/>
  <c r="W833" i="1"/>
  <c r="U827" i="1"/>
  <c r="U844" i="1"/>
  <c r="W862" i="1"/>
  <c r="W867" i="1"/>
  <c r="V872" i="1"/>
  <c r="Y874" i="1"/>
  <c r="X888" i="1"/>
  <c r="X891" i="1"/>
  <c r="W894" i="1"/>
  <c r="U886" i="1"/>
  <c r="V897" i="1"/>
  <c r="W905" i="1"/>
  <c r="W910" i="1"/>
  <c r="V915" i="1"/>
  <c r="Y917" i="1"/>
  <c r="W927" i="1"/>
  <c r="V932" i="1"/>
  <c r="X934" i="1"/>
  <c r="U933" i="1"/>
  <c r="X951" i="1"/>
  <c r="V961" i="1"/>
  <c r="X966" i="1"/>
  <c r="Y1001" i="1"/>
  <c r="X1006" i="1"/>
  <c r="V1048" i="1"/>
  <c r="X1052" i="1"/>
  <c r="V1076" i="1"/>
  <c r="Y1079" i="1"/>
  <c r="X1097" i="1"/>
  <c r="U1093" i="1"/>
  <c r="Y1113" i="1"/>
  <c r="V1124" i="1"/>
  <c r="Y1127" i="1"/>
  <c r="Y1136" i="1"/>
  <c r="X1139" i="1"/>
  <c r="V1152" i="1"/>
  <c r="Y1157" i="1"/>
  <c r="U1182" i="1"/>
  <c r="V1205" i="1"/>
  <c r="V1211" i="1"/>
  <c r="X1232" i="1"/>
  <c r="Y1339" i="1"/>
  <c r="V1688" i="1"/>
  <c r="V1690" i="1"/>
  <c r="W897" i="1"/>
  <c r="W899" i="1"/>
  <c r="X905" i="1"/>
  <c r="V920" i="1"/>
  <c r="Y922" i="1"/>
  <c r="U916" i="1"/>
  <c r="Y934" i="1"/>
  <c r="Y939" i="1"/>
  <c r="W942" i="1"/>
  <c r="W949" i="1"/>
  <c r="Y951" i="1"/>
  <c r="V954" i="1"/>
  <c r="W961" i="1"/>
  <c r="U955" i="1"/>
  <c r="Y1006" i="1"/>
  <c r="Y1011" i="1"/>
  <c r="U1003" i="1"/>
  <c r="U1008" i="1"/>
  <c r="V1019" i="1"/>
  <c r="V1024" i="1"/>
  <c r="X1029" i="1"/>
  <c r="X1038" i="1"/>
  <c r="V1030" i="1"/>
  <c r="Y1050" i="1"/>
  <c r="V1068" i="1"/>
  <c r="X1110" i="1"/>
  <c r="X1111" i="1"/>
  <c r="V1102" i="1"/>
  <c r="X1133" i="1"/>
  <c r="X1125" i="1"/>
  <c r="Y1148" i="1"/>
  <c r="V1146" i="1"/>
  <c r="W1162" i="1"/>
  <c r="Y1193" i="1"/>
  <c r="W1206" i="1"/>
  <c r="V1230" i="1"/>
  <c r="Y1237" i="1"/>
  <c r="Y1250" i="1"/>
  <c r="Y1251" i="1"/>
  <c r="W1266" i="1"/>
  <c r="W1265" i="1"/>
  <c r="W1278" i="1"/>
  <c r="X1332" i="1"/>
  <c r="X1327" i="1"/>
  <c r="X1328" i="1"/>
  <c r="X1378" i="1"/>
  <c r="X1384" i="1"/>
  <c r="X1707" i="1"/>
  <c r="X1703" i="1"/>
  <c r="X1705" i="1"/>
  <c r="X734" i="1"/>
  <c r="V739" i="1"/>
  <c r="W746" i="1"/>
  <c r="Y748" i="1"/>
  <c r="X755" i="1"/>
  <c r="W762" i="1"/>
  <c r="Y764" i="1"/>
  <c r="Y769" i="1"/>
  <c r="Y774" i="1"/>
  <c r="W779" i="1"/>
  <c r="X786" i="1"/>
  <c r="W791" i="1"/>
  <c r="W796" i="1"/>
  <c r="X801" i="1"/>
  <c r="U795" i="1"/>
  <c r="X811" i="1"/>
  <c r="X816" i="1"/>
  <c r="X820" i="1"/>
  <c r="U820" i="1"/>
  <c r="Y833" i="1"/>
  <c r="X838" i="1"/>
  <c r="U832" i="1"/>
  <c r="Y850" i="1"/>
  <c r="X855" i="1"/>
  <c r="V860" i="1"/>
  <c r="Y862" i="1"/>
  <c r="Y867" i="1"/>
  <c r="X872" i="1"/>
  <c r="Y894" i="1"/>
  <c r="X897" i="1"/>
  <c r="X900" i="1"/>
  <c r="Y905" i="1"/>
  <c r="V908" i="1"/>
  <c r="Y910" i="1"/>
  <c r="X914" i="1"/>
  <c r="W920" i="1"/>
  <c r="Y926" i="1"/>
  <c r="X944" i="1"/>
  <c r="X949" i="1"/>
  <c r="W952" i="1"/>
  <c r="V969" i="1"/>
  <c r="V979" i="1"/>
  <c r="W984" i="1"/>
  <c r="W989" i="1"/>
  <c r="Y994" i="1"/>
  <c r="W999" i="1"/>
  <c r="W1013" i="1"/>
  <c r="V1045" i="1"/>
  <c r="V1046" i="1"/>
  <c r="X1048" i="1"/>
  <c r="X1039" i="1"/>
  <c r="Y1068" i="1"/>
  <c r="V1074" i="1"/>
  <c r="X1076" i="1"/>
  <c r="Y1086" i="1"/>
  <c r="V1101" i="1"/>
  <c r="X1109" i="1"/>
  <c r="V1117" i="1"/>
  <c r="V1131" i="1"/>
  <c r="V1132" i="1"/>
  <c r="Y1134" i="1"/>
  <c r="W1141" i="1"/>
  <c r="W1146" i="1"/>
  <c r="X1154" i="1"/>
  <c r="X1155" i="1"/>
  <c r="X1162" i="1"/>
  <c r="W1164" i="1"/>
  <c r="V1185" i="1"/>
  <c r="U1174" i="1"/>
  <c r="U1240" i="1"/>
  <c r="V1310" i="1"/>
  <c r="V1315" i="1"/>
  <c r="W637" i="1"/>
  <c r="Y644" i="1"/>
  <c r="X650" i="1"/>
  <c r="Y651" i="1"/>
  <c r="V661" i="1"/>
  <c r="Y668" i="1"/>
  <c r="X673" i="1"/>
  <c r="V678" i="1"/>
  <c r="Y685" i="1"/>
  <c r="W690" i="1"/>
  <c r="V695" i="1"/>
  <c r="Y701" i="1"/>
  <c r="U696" i="1"/>
  <c r="X722" i="1"/>
  <c r="V727" i="1"/>
  <c r="Y734" i="1"/>
  <c r="W739" i="1"/>
  <c r="X746" i="1"/>
  <c r="V753" i="1"/>
  <c r="Y755" i="1"/>
  <c r="X762" i="1"/>
  <c r="V772" i="1"/>
  <c r="U768" i="1"/>
  <c r="Y786" i="1"/>
  <c r="U780" i="1"/>
  <c r="X796" i="1"/>
  <c r="Y805" i="1"/>
  <c r="Y815" i="1"/>
  <c r="Y821" i="1"/>
  <c r="X826" i="1"/>
  <c r="W831" i="1"/>
  <c r="V835" i="1"/>
  <c r="Y838" i="1"/>
  <c r="X843" i="1"/>
  <c r="Y855" i="1"/>
  <c r="V865" i="1"/>
  <c r="Y872" i="1"/>
  <c r="U871" i="1"/>
  <c r="Y897" i="1"/>
  <c r="Y900" i="1"/>
  <c r="W908" i="1"/>
  <c r="Y915" i="1"/>
  <c r="X920" i="1"/>
  <c r="U914" i="1"/>
  <c r="Y932" i="1"/>
  <c r="V937" i="1"/>
  <c r="Y944" i="1"/>
  <c r="Y949" i="1"/>
  <c r="X954" i="1"/>
  <c r="U948" i="1"/>
  <c r="Y961" i="1"/>
  <c r="V963" i="1"/>
  <c r="W969" i="1"/>
  <c r="W974" i="1"/>
  <c r="W979" i="1"/>
  <c r="X989" i="1"/>
  <c r="V990" i="1"/>
  <c r="U983" i="1"/>
  <c r="V1009" i="1"/>
  <c r="X1014" i="1"/>
  <c r="X1019" i="1"/>
  <c r="U1013" i="1"/>
  <c r="V1036" i="1"/>
  <c r="V1075" i="1"/>
  <c r="V1107" i="1"/>
  <c r="X1100" i="1"/>
  <c r="V1129" i="1"/>
  <c r="V1130" i="1"/>
  <c r="U1121" i="1"/>
  <c r="V1123" i="1"/>
  <c r="Y1155" i="1"/>
  <c r="X1184" i="1"/>
  <c r="U1224" i="1"/>
  <c r="U1265" i="1"/>
  <c r="W1287" i="1"/>
  <c r="X1293" i="1"/>
  <c r="U1304" i="1"/>
  <c r="Y1337" i="1"/>
  <c r="X1370" i="1"/>
  <c r="X1376" i="1"/>
  <c r="V901" i="1"/>
  <c r="X908" i="1"/>
  <c r="Y920" i="1"/>
  <c r="W925" i="1"/>
  <c r="V928" i="1"/>
  <c r="W937" i="1"/>
  <c r="V942" i="1"/>
  <c r="V945" i="1"/>
  <c r="Y954" i="1"/>
  <c r="W964" i="1"/>
  <c r="Y984" i="1"/>
  <c r="W991" i="1"/>
  <c r="X1004" i="1"/>
  <c r="W1037" i="1"/>
  <c r="X1028" i="1"/>
  <c r="X1037" i="1"/>
  <c r="X1057" i="1"/>
  <c r="X1074" i="1"/>
  <c r="X1075" i="1"/>
  <c r="V1066" i="1"/>
  <c r="V1100" i="1"/>
  <c r="V1098" i="1"/>
  <c r="X1131" i="1"/>
  <c r="X1132" i="1"/>
  <c r="Y1146" i="1"/>
  <c r="W1153" i="1"/>
  <c r="V1144" i="1"/>
  <c r="V1196" i="1"/>
  <c r="U1188" i="1"/>
  <c r="V1227" i="1"/>
  <c r="X1235" i="1"/>
  <c r="W1258" i="1"/>
  <c r="W1276" i="1"/>
  <c r="V1326" i="1"/>
  <c r="W656" i="1"/>
  <c r="X661" i="1"/>
  <c r="W666" i="1"/>
  <c r="U660" i="1"/>
  <c r="X678" i="1"/>
  <c r="W683" i="1"/>
  <c r="V688" i="1"/>
  <c r="Y690" i="1"/>
  <c r="W700" i="1"/>
  <c r="V705" i="1"/>
  <c r="Y707" i="1"/>
  <c r="W715" i="1"/>
  <c r="U709" i="1"/>
  <c r="X727" i="1"/>
  <c r="V737" i="1"/>
  <c r="Y739" i="1"/>
  <c r="V751" i="1"/>
  <c r="X753" i="1"/>
  <c r="W760" i="1"/>
  <c r="U756" i="1"/>
  <c r="W777" i="1"/>
  <c r="U773" i="1"/>
  <c r="V789" i="1"/>
  <c r="V794" i="1"/>
  <c r="U788" i="1"/>
  <c r="W809" i="1"/>
  <c r="X819" i="1"/>
  <c r="W824" i="1"/>
  <c r="V841" i="1"/>
  <c r="Y848" i="1"/>
  <c r="W853" i="1"/>
  <c r="Y860" i="1"/>
  <c r="X865" i="1"/>
  <c r="W870" i="1"/>
  <c r="V875" i="1"/>
  <c r="V889" i="1"/>
  <c r="U881" i="1"/>
  <c r="W903" i="1"/>
  <c r="Y908" i="1"/>
  <c r="W913" i="1"/>
  <c r="V917" i="1"/>
  <c r="U909" i="1"/>
  <c r="X925" i="1"/>
  <c r="W929" i="1"/>
  <c r="Y937" i="1"/>
  <c r="W946" i="1"/>
  <c r="X959" i="1"/>
  <c r="U958" i="1"/>
  <c r="Y974" i="1"/>
  <c r="U971" i="1"/>
  <c r="W987" i="1"/>
  <c r="X992" i="1"/>
  <c r="W997" i="1"/>
  <c r="Y1003" i="1"/>
  <c r="U1016" i="1"/>
  <c r="V1063" i="1"/>
  <c r="Y1075" i="1"/>
  <c r="Y1118" i="1"/>
  <c r="W1123" i="1"/>
  <c r="V1128" i="1"/>
  <c r="V1143" i="1"/>
  <c r="V1150" i="1"/>
  <c r="V1151" i="1"/>
  <c r="X1152" i="1"/>
  <c r="X1153" i="1"/>
  <c r="U1154" i="1"/>
  <c r="X1191" i="1"/>
  <c r="Y1221" i="1"/>
  <c r="X1219" i="1"/>
  <c r="V1246" i="1"/>
  <c r="W1263" i="1"/>
  <c r="U1294" i="1"/>
  <c r="X1320" i="1"/>
  <c r="X1323" i="1"/>
  <c r="U1324" i="1"/>
  <c r="V1365" i="1"/>
  <c r="V1625" i="1"/>
  <c r="U1615" i="1"/>
  <c r="U1627" i="1"/>
  <c r="V725" i="1"/>
  <c r="Y727" i="1"/>
  <c r="X732" i="1"/>
  <c r="W737" i="1"/>
  <c r="V742" i="1"/>
  <c r="X744" i="1"/>
  <c r="W751" i="1"/>
  <c r="V758" i="1"/>
  <c r="Y767" i="1"/>
  <c r="Y772" i="1"/>
  <c r="X777" i="1"/>
  <c r="V782" i="1"/>
  <c r="W793" i="1"/>
  <c r="W799" i="1"/>
  <c r="X804" i="1"/>
  <c r="X809" i="1"/>
  <c r="U803" i="1"/>
  <c r="V829" i="1"/>
  <c r="Y836" i="1"/>
  <c r="W841" i="1"/>
  <c r="V846" i="1"/>
  <c r="X853" i="1"/>
  <c r="U854" i="1"/>
  <c r="X870" i="1"/>
  <c r="W875" i="1"/>
  <c r="W889" i="1"/>
  <c r="W892" i="1"/>
  <c r="U884" i="1"/>
  <c r="X903" i="1"/>
  <c r="V905" i="1"/>
  <c r="U897" i="1"/>
  <c r="X913" i="1"/>
  <c r="W918" i="1"/>
  <c r="V923" i="1"/>
  <c r="Y925" i="1"/>
  <c r="X930" i="1"/>
  <c r="U924" i="1"/>
  <c r="Y942" i="1"/>
  <c r="X947" i="1"/>
  <c r="U941" i="1"/>
  <c r="V957" i="1"/>
  <c r="Y956" i="1"/>
  <c r="V967" i="1"/>
  <c r="V972" i="1"/>
  <c r="W981" i="1"/>
  <c r="X987" i="1"/>
  <c r="X995" i="1"/>
  <c r="U1001" i="1"/>
  <c r="V1035" i="1"/>
  <c r="V1061" i="1"/>
  <c r="V1071" i="1"/>
  <c r="X1073" i="1"/>
  <c r="V1064" i="1"/>
  <c r="Y1091" i="1"/>
  <c r="U1117" i="1"/>
  <c r="U1138" i="1"/>
  <c r="W1151" i="1"/>
  <c r="V1157" i="1"/>
  <c r="X1164" i="1"/>
  <c r="Y1181" i="1"/>
  <c r="U1208" i="1"/>
  <c r="X1227" i="1"/>
  <c r="W1274" i="1"/>
  <c r="Y1302" i="1"/>
  <c r="V863" i="1"/>
  <c r="V868" i="1"/>
  <c r="Y870" i="1"/>
  <c r="X875" i="1"/>
  <c r="U869" i="1"/>
  <c r="X889" i="1"/>
  <c r="X892" i="1"/>
  <c r="W895" i="1"/>
  <c r="U887" i="1"/>
  <c r="W906" i="1"/>
  <c r="V911" i="1"/>
  <c r="U902" i="1"/>
  <c r="W923" i="1"/>
  <c r="V940" i="1"/>
  <c r="W957" i="1"/>
  <c r="W970" i="1"/>
  <c r="W977" i="1"/>
  <c r="X982" i="1"/>
  <c r="Y985" i="1"/>
  <c r="Y996" i="1"/>
  <c r="X1001" i="1"/>
  <c r="V1007" i="1"/>
  <c r="W1011" i="1"/>
  <c r="X1027" i="1"/>
  <c r="W1062" i="1"/>
  <c r="U1094" i="1"/>
  <c r="V1096" i="1"/>
  <c r="W1114" i="1"/>
  <c r="X1128" i="1"/>
  <c r="W1149" i="1"/>
  <c r="X1150" i="1"/>
  <c r="X1151" i="1"/>
  <c r="U1159" i="1"/>
  <c r="V1225" i="1"/>
  <c r="W1233" i="1"/>
  <c r="Y1240" i="1"/>
  <c r="V1327" i="1"/>
  <c r="V1332" i="1"/>
  <c r="V1333" i="1"/>
  <c r="X1373" i="1"/>
  <c r="X1375" i="1"/>
  <c r="U1548" i="1"/>
  <c r="V1554" i="1"/>
  <c r="V856" i="1"/>
  <c r="W863" i="1"/>
  <c r="W868" i="1"/>
  <c r="V873" i="1"/>
  <c r="Y875" i="1"/>
  <c r="Y892" i="1"/>
  <c r="X895" i="1"/>
  <c r="W898" i="1"/>
  <c r="U890" i="1"/>
  <c r="U900" i="1"/>
  <c r="V916" i="1"/>
  <c r="Y918" i="1"/>
  <c r="U912" i="1"/>
  <c r="W928" i="1"/>
  <c r="X935" i="1"/>
  <c r="W940" i="1"/>
  <c r="X952" i="1"/>
  <c r="X957" i="1"/>
  <c r="X967" i="1"/>
  <c r="X971" i="1"/>
  <c r="X977" i="1"/>
  <c r="V995" i="1"/>
  <c r="U984" i="1"/>
  <c r="Y1002" i="1"/>
  <c r="W1006" i="1"/>
  <c r="Y1015" i="1"/>
  <c r="V1060" i="1"/>
  <c r="X1070" i="1"/>
  <c r="X1071" i="1"/>
  <c r="Y1089" i="1"/>
  <c r="X1080" i="1"/>
  <c r="X1089" i="1"/>
  <c r="V1125" i="1"/>
  <c r="V1126" i="1"/>
  <c r="Y1128" i="1"/>
  <c r="X1137" i="1"/>
  <c r="U1152" i="1"/>
  <c r="V1163" i="1"/>
  <c r="V1162" i="1"/>
  <c r="V1161" i="1"/>
  <c r="U1201" i="1"/>
  <c r="V1216" i="1"/>
  <c r="Y1219" i="1"/>
  <c r="V1217" i="1"/>
  <c r="W1238" i="1"/>
  <c r="W1251" i="1"/>
  <c r="W1256" i="1"/>
  <c r="W1257" i="1"/>
  <c r="U1261" i="1"/>
  <c r="Y1300" i="1"/>
  <c r="Y1375" i="1"/>
  <c r="V1015" i="1"/>
  <c r="U1004" i="1"/>
  <c r="X1034" i="1"/>
  <c r="X1035" i="1"/>
  <c r="V1078" i="1"/>
  <c r="X1105" i="1"/>
  <c r="W1126" i="1"/>
  <c r="V1141" i="1"/>
  <c r="V1142" i="1"/>
  <c r="W1163" i="1"/>
  <c r="W1212" i="1"/>
  <c r="X1237" i="1"/>
  <c r="X1238" i="1"/>
  <c r="W1262" i="1"/>
  <c r="W1261" i="1"/>
  <c r="W1272" i="1"/>
  <c r="W1271" i="1"/>
  <c r="V1372" i="1"/>
  <c r="V1373" i="1"/>
  <c r="W842" i="1"/>
  <c r="V861" i="1"/>
  <c r="Y863" i="1"/>
  <c r="Y868" i="1"/>
  <c r="X873" i="1"/>
  <c r="U867" i="1"/>
  <c r="Y898" i="1"/>
  <c r="X901" i="1"/>
  <c r="Y911" i="1"/>
  <c r="X916" i="1"/>
  <c r="U910" i="1"/>
  <c r="Y928" i="1"/>
  <c r="W933" i="1"/>
  <c r="U927" i="1"/>
  <c r="Y943" i="1"/>
  <c r="U946" i="1"/>
  <c r="X961" i="1"/>
  <c r="V974" i="1"/>
  <c r="W980" i="1"/>
  <c r="W990" i="1"/>
  <c r="V998" i="1"/>
  <c r="V1005" i="1"/>
  <c r="U994" i="1"/>
  <c r="W1025" i="1"/>
  <c r="Y1030" i="1"/>
  <c r="V1067" i="1"/>
  <c r="X1086" i="1"/>
  <c r="V1094" i="1"/>
  <c r="V1087" i="1"/>
  <c r="V1119" i="1"/>
  <c r="X1121" i="1"/>
  <c r="W1142" i="1"/>
  <c r="V1138" i="1"/>
  <c r="X1206" i="1"/>
  <c r="X1207" i="1"/>
  <c r="X1216" i="1"/>
  <c r="X1215" i="1"/>
  <c r="V1223" i="1"/>
  <c r="Y1226" i="1"/>
  <c r="Y1238" i="1"/>
  <c r="W1249" i="1"/>
  <c r="V1311" i="1"/>
  <c r="W861" i="1"/>
  <c r="V866" i="1"/>
  <c r="Y873" i="1"/>
  <c r="U872" i="1"/>
  <c r="Y901" i="1"/>
  <c r="U898" i="1"/>
  <c r="Y916" i="1"/>
  <c r="W921" i="1"/>
  <c r="V925" i="1"/>
  <c r="X933" i="1"/>
  <c r="W938" i="1"/>
  <c r="U929" i="1"/>
  <c r="V943" i="1"/>
  <c r="X955" i="1"/>
  <c r="V960" i="1"/>
  <c r="Y962" i="1"/>
  <c r="W965" i="1"/>
  <c r="W975" i="1"/>
  <c r="X979" i="1"/>
  <c r="X985" i="1"/>
  <c r="Y989" i="1"/>
  <c r="U982" i="1"/>
  <c r="Y995" i="1"/>
  <c r="V1010" i="1"/>
  <c r="X1020" i="1"/>
  <c r="V1040" i="1"/>
  <c r="V1084" i="1"/>
  <c r="Y1087" i="1"/>
  <c r="X1095" i="1"/>
  <c r="X1096" i="1"/>
  <c r="Y1112" i="1"/>
  <c r="Y1126" i="1"/>
  <c r="V1200" i="1"/>
  <c r="U1189" i="1"/>
  <c r="V1215" i="1"/>
  <c r="W1282" i="1"/>
  <c r="V1320" i="1"/>
  <c r="V1319" i="1"/>
  <c r="V1321" i="1"/>
  <c r="V1331" i="1"/>
  <c r="X1363" i="1"/>
  <c r="X1362" i="1"/>
  <c r="Y844" i="1"/>
  <c r="W849" i="1"/>
  <c r="V854" i="1"/>
  <c r="U845" i="1"/>
  <c r="X861" i="1"/>
  <c r="U855" i="1"/>
  <c r="V871" i="1"/>
  <c r="U862" i="1"/>
  <c r="U879" i="1"/>
  <c r="U882" i="1"/>
  <c r="V899" i="1"/>
  <c r="U893" i="1"/>
  <c r="W909" i="1"/>
  <c r="V913" i="1"/>
  <c r="U905" i="1"/>
  <c r="X921" i="1"/>
  <c r="W926" i="1"/>
  <c r="X937" i="1"/>
  <c r="W943" i="1"/>
  <c r="U937" i="1"/>
  <c r="Y950" i="1"/>
  <c r="Y953" i="1"/>
  <c r="W960" i="1"/>
  <c r="X964" i="1"/>
  <c r="X970" i="1"/>
  <c r="Y980" i="1"/>
  <c r="X999" i="1"/>
  <c r="Y1014" i="1"/>
  <c r="X1040" i="1"/>
  <c r="X1093" i="1"/>
  <c r="X1102" i="1"/>
  <c r="X1101" i="1"/>
  <c r="V1115" i="1"/>
  <c r="V1140" i="1"/>
  <c r="Y1147" i="1"/>
  <c r="U1162" i="1"/>
  <c r="X1192" i="1"/>
  <c r="X1199" i="1"/>
  <c r="V1221" i="1"/>
  <c r="X1223" i="1"/>
  <c r="X1224" i="1"/>
  <c r="X1236" i="1"/>
  <c r="W1254" i="1"/>
  <c r="W1255" i="1"/>
  <c r="X1284" i="1"/>
  <c r="X1289" i="1"/>
  <c r="Y1294" i="1"/>
  <c r="W1392" i="1"/>
  <c r="W1391" i="1"/>
  <c r="W1393" i="1"/>
  <c r="Y861" i="1"/>
  <c r="X866" i="1"/>
  <c r="W871" i="1"/>
  <c r="X890" i="1"/>
  <c r="W893" i="1"/>
  <c r="U885" i="1"/>
  <c r="X899" i="1"/>
  <c r="X902" i="1"/>
  <c r="X909" i="1"/>
  <c r="W914" i="1"/>
  <c r="V919" i="1"/>
  <c r="Y921" i="1"/>
  <c r="X926" i="1"/>
  <c r="W931" i="1"/>
  <c r="Y936" i="1"/>
  <c r="X943" i="1"/>
  <c r="W948" i="1"/>
  <c r="X960" i="1"/>
  <c r="Y964" i="1"/>
  <c r="U959" i="1"/>
  <c r="X991" i="1"/>
  <c r="Y1005" i="1"/>
  <c r="V1023" i="1"/>
  <c r="X1033" i="1"/>
  <c r="U1034" i="1"/>
  <c r="V1044" i="1"/>
  <c r="X1046" i="1"/>
  <c r="V1055" i="1"/>
  <c r="V1091" i="1"/>
  <c r="V1092" i="1"/>
  <c r="Y1094" i="1"/>
  <c r="U1090" i="1"/>
  <c r="V1116" i="1"/>
  <c r="U1113" i="1"/>
  <c r="Y1192" i="1"/>
  <c r="W1222" i="1"/>
  <c r="V1228" i="1"/>
  <c r="V1238" i="1"/>
  <c r="X1255" i="1"/>
  <c r="W1270" i="1"/>
  <c r="W1269" i="1"/>
  <c r="X1325" i="1"/>
  <c r="X1326" i="1"/>
  <c r="X1331" i="1"/>
  <c r="W919" i="1"/>
  <c r="V924" i="1"/>
  <c r="V936" i="1"/>
  <c r="X946" i="1"/>
  <c r="V953" i="1"/>
  <c r="V968" i="1"/>
  <c r="V973" i="1"/>
  <c r="W983" i="1"/>
  <c r="Y992" i="1"/>
  <c r="W1018" i="1"/>
  <c r="Y1047" i="1"/>
  <c r="V1053" i="1"/>
  <c r="V1054" i="1"/>
  <c r="V1089" i="1"/>
  <c r="U1081" i="1"/>
  <c r="V1083" i="1"/>
  <c r="W1101" i="1"/>
  <c r="X1099" i="1"/>
  <c r="V1108" i="1"/>
  <c r="X1123" i="1"/>
  <c r="V1122" i="1"/>
  <c r="V1159" i="1"/>
  <c r="X1221" i="1"/>
  <c r="X1222" i="1"/>
  <c r="U1223" i="1"/>
  <c r="V1234" i="1"/>
  <c r="Y1295" i="1"/>
  <c r="V1308" i="1"/>
  <c r="V1309" i="1"/>
  <c r="V1314" i="1"/>
  <c r="V1313" i="1"/>
  <c r="U1504" i="1"/>
  <c r="V1515" i="1"/>
  <c r="W636" i="1"/>
  <c r="V641" i="1"/>
  <c r="Y643" i="1"/>
  <c r="Y645" i="1"/>
  <c r="X649" i="1"/>
  <c r="W652" i="1"/>
  <c r="Y657" i="1"/>
  <c r="V660" i="1"/>
  <c r="V665" i="1"/>
  <c r="Y667" i="1"/>
  <c r="X672" i="1"/>
  <c r="W677" i="1"/>
  <c r="Y684" i="1"/>
  <c r="X689" i="1"/>
  <c r="X706" i="1"/>
  <c r="X711" i="1"/>
  <c r="V713" i="1"/>
  <c r="Y716" i="1"/>
  <c r="X721" i="1"/>
  <c r="W726" i="1"/>
  <c r="X738" i="1"/>
  <c r="V743" i="1"/>
  <c r="X745" i="1"/>
  <c r="X760" i="1"/>
  <c r="V766" i="1"/>
  <c r="Y778" i="1"/>
  <c r="Y785" i="1"/>
  <c r="X790" i="1"/>
  <c r="U784" i="1"/>
  <c r="Y799" i="1"/>
  <c r="Y809" i="1"/>
  <c r="X824" i="1"/>
  <c r="Y837" i="1"/>
  <c r="X842" i="1"/>
  <c r="W847" i="1"/>
  <c r="Y854" i="1"/>
  <c r="V864" i="1"/>
  <c r="V869" i="1"/>
  <c r="Y871" i="1"/>
  <c r="X876" i="1"/>
  <c r="Y893" i="1"/>
  <c r="X896" i="1"/>
  <c r="W888" i="1"/>
  <c r="U896" i="1"/>
  <c r="V912" i="1"/>
  <c r="Y914" i="1"/>
  <c r="U908" i="1"/>
  <c r="W924" i="1"/>
  <c r="Y930" i="1"/>
  <c r="W936" i="1"/>
  <c r="U932" i="1"/>
  <c r="V946" i="1"/>
  <c r="Y947" i="1"/>
  <c r="W953" i="1"/>
  <c r="V958" i="1"/>
  <c r="U949" i="1"/>
  <c r="W967" i="1"/>
  <c r="W973" i="1"/>
  <c r="W978" i="1"/>
  <c r="X980" i="1"/>
  <c r="U977" i="1"/>
  <c r="V1031" i="1"/>
  <c r="X1055" i="1"/>
  <c r="X1056" i="1"/>
  <c r="X1047" i="1"/>
  <c r="X1091" i="1"/>
  <c r="Y1108" i="1"/>
  <c r="V1112" i="1"/>
  <c r="X1116" i="1"/>
  <c r="Y1131" i="1"/>
  <c r="X1145" i="1"/>
  <c r="X1144" i="1"/>
  <c r="X1143" i="1"/>
  <c r="X1187" i="1"/>
  <c r="Y1210" i="1"/>
  <c r="X1220" i="1"/>
  <c r="W1234" i="1"/>
  <c r="X1247" i="1"/>
  <c r="V1328" i="1"/>
  <c r="X1377" i="1"/>
  <c r="X1413" i="1"/>
  <c r="U1402" i="1"/>
  <c r="Y896" i="1"/>
  <c r="X906" i="1"/>
  <c r="W912" i="1"/>
  <c r="Y919" i="1"/>
  <c r="X924" i="1"/>
  <c r="V929" i="1"/>
  <c r="X936" i="1"/>
  <c r="V938" i="1"/>
  <c r="W955" i="1"/>
  <c r="W962" i="1"/>
  <c r="V994" i="1"/>
  <c r="X1065" i="1"/>
  <c r="Y1092" i="1"/>
  <c r="W1106" i="1"/>
  <c r="Y1145" i="1"/>
  <c r="U1197" i="1"/>
  <c r="V1212" i="1"/>
  <c r="V1213" i="1"/>
  <c r="U1207" i="1"/>
  <c r="V1218" i="1"/>
  <c r="X1211" i="1"/>
  <c r="Y1248" i="1"/>
  <c r="Y1293" i="1"/>
  <c r="Y1130" i="1"/>
  <c r="Y1132" i="1"/>
  <c r="U1134" i="1"/>
  <c r="W1147" i="1"/>
  <c r="Y1151" i="1"/>
  <c r="U1157" i="1"/>
  <c r="V1179" i="1"/>
  <c r="V1182" i="1"/>
  <c r="X1188" i="1"/>
  <c r="X1196" i="1"/>
  <c r="X1201" i="1"/>
  <c r="W1218" i="1"/>
  <c r="Y1222" i="1"/>
  <c r="W1237" i="1"/>
  <c r="U1228" i="1"/>
  <c r="Y1241" i="1"/>
  <c r="U1237" i="1"/>
  <c r="X1249" i="1"/>
  <c r="U1241" i="1"/>
  <c r="Y1288" i="1"/>
  <c r="U1283" i="1"/>
  <c r="W1299" i="1"/>
  <c r="W1290" i="1"/>
  <c r="X1309" i="1"/>
  <c r="U1311" i="1"/>
  <c r="U1313" i="1"/>
  <c r="X1315" i="1"/>
  <c r="W1333" i="1"/>
  <c r="X1335" i="1"/>
  <c r="X1357" i="1"/>
  <c r="Y1363" i="1"/>
  <c r="Y1368" i="1"/>
  <c r="W1373" i="1"/>
  <c r="V1382" i="1"/>
  <c r="X1411" i="1"/>
  <c r="U1443" i="1"/>
  <c r="Y1510" i="1"/>
  <c r="V1520" i="1"/>
  <c r="V1518" i="1"/>
  <c r="V1530" i="1"/>
  <c r="X1532" i="1"/>
  <c r="V1542" i="1"/>
  <c r="Y975" i="1"/>
  <c r="U972" i="1"/>
  <c r="V988" i="1"/>
  <c r="W993" i="1"/>
  <c r="W998" i="1"/>
  <c r="W1005" i="1"/>
  <c r="V1020" i="1"/>
  <c r="Y1027" i="1"/>
  <c r="V1041" i="1"/>
  <c r="W1065" i="1"/>
  <c r="X1066" i="1"/>
  <c r="V1081" i="1"/>
  <c r="W1105" i="1"/>
  <c r="X1106" i="1"/>
  <c r="V1121" i="1"/>
  <c r="W1145" i="1"/>
  <c r="X1146" i="1"/>
  <c r="Y1149" i="1"/>
  <c r="U1151" i="1"/>
  <c r="V1164" i="1"/>
  <c r="U1165" i="1"/>
  <c r="X1178" i="1"/>
  <c r="Y1188" i="1"/>
  <c r="Y1196" i="1"/>
  <c r="Y1201" i="1"/>
  <c r="Y1208" i="1"/>
  <c r="Y1213" i="1"/>
  <c r="X1217" i="1"/>
  <c r="Y1220" i="1"/>
  <c r="V1232" i="1"/>
  <c r="V1235" i="1"/>
  <c r="W1248" i="1"/>
  <c r="V1255" i="1"/>
  <c r="U1251" i="1"/>
  <c r="V1264" i="1"/>
  <c r="U1255" i="1"/>
  <c r="V1268" i="1"/>
  <c r="U1259" i="1"/>
  <c r="V1274" i="1"/>
  <c r="V1278" i="1"/>
  <c r="U1271" i="1"/>
  <c r="V1286" i="1"/>
  <c r="V1292" i="1"/>
  <c r="Y1299" i="1"/>
  <c r="Y1310" i="1"/>
  <c r="Y1315" i="1"/>
  <c r="W1322" i="1"/>
  <c r="X1322" i="1"/>
  <c r="X1324" i="1"/>
  <c r="Y1335" i="1"/>
  <c r="X1345" i="1"/>
  <c r="Y1357" i="1"/>
  <c r="U1350" i="1"/>
  <c r="V1361" i="1"/>
  <c r="X1372" i="1"/>
  <c r="W1382" i="1"/>
  <c r="X1398" i="1"/>
  <c r="X1409" i="1"/>
  <c r="U1398" i="1"/>
  <c r="Y1465" i="1"/>
  <c r="X1469" i="1"/>
  <c r="V1508" i="1"/>
  <c r="V1507" i="1"/>
  <c r="V1506" i="1"/>
  <c r="X1515" i="1"/>
  <c r="X1537" i="1"/>
  <c r="X1536" i="1"/>
  <c r="V1682" i="1"/>
  <c r="V1705" i="1"/>
  <c r="V1696" i="1"/>
  <c r="X2224" i="1"/>
  <c r="Y1333" i="1"/>
  <c r="V1351" i="1"/>
  <c r="W1361" i="1"/>
  <c r="Y1373" i="1"/>
  <c r="U1369" i="1"/>
  <c r="V1380" i="1"/>
  <c r="X1382" i="1"/>
  <c r="X1407" i="1"/>
  <c r="Y1400" i="1"/>
  <c r="X1440" i="1"/>
  <c r="Y1537" i="1"/>
  <c r="V1551" i="1"/>
  <c r="Y1621" i="1"/>
  <c r="V1708" i="1"/>
  <c r="X2033" i="1"/>
  <c r="X2023" i="1"/>
  <c r="U2172" i="1"/>
  <c r="X2182" i="1"/>
  <c r="V2203" i="1"/>
  <c r="U2192" i="1"/>
  <c r="W1307" i="1"/>
  <c r="W1313" i="1"/>
  <c r="Y1322" i="1"/>
  <c r="W1329" i="1"/>
  <c r="W1344" i="1"/>
  <c r="U1340" i="1"/>
  <c r="X1360" i="1"/>
  <c r="X1361" i="1"/>
  <c r="W1380" i="1"/>
  <c r="Y1381" i="1"/>
  <c r="X1405" i="1"/>
  <c r="U1394" i="1"/>
  <c r="Y1398" i="1"/>
  <c r="Y1434" i="1"/>
  <c r="U1524" i="1"/>
  <c r="V1535" i="1"/>
  <c r="V1550" i="1"/>
  <c r="V1613" i="1"/>
  <c r="U1603" i="1"/>
  <c r="X968" i="1"/>
  <c r="X973" i="1"/>
  <c r="Y982" i="1"/>
  <c r="V986" i="1"/>
  <c r="Y988" i="1"/>
  <c r="V991" i="1"/>
  <c r="V1003" i="1"/>
  <c r="X1010" i="1"/>
  <c r="X1025" i="1"/>
  <c r="Y1082" i="1"/>
  <c r="U1086" i="1"/>
  <c r="W1118" i="1"/>
  <c r="U1109" i="1"/>
  <c r="Y1122" i="1"/>
  <c r="Y1124" i="1"/>
  <c r="U1126" i="1"/>
  <c r="W1139" i="1"/>
  <c r="Y1143" i="1"/>
  <c r="W1158" i="1"/>
  <c r="U1149" i="1"/>
  <c r="Y1162" i="1"/>
  <c r="Y1164" i="1"/>
  <c r="Y1191" i="1"/>
  <c r="W1229" i="1"/>
  <c r="U1220" i="1"/>
  <c r="Y1233" i="1"/>
  <c r="Y1235" i="1"/>
  <c r="W1245" i="1"/>
  <c r="Y1261" i="1"/>
  <c r="Y1274" i="1"/>
  <c r="Y1276" i="1"/>
  <c r="Y1278" i="1"/>
  <c r="Y1280" i="1"/>
  <c r="Y1287" i="1"/>
  <c r="Y1297" i="1"/>
  <c r="W1318" i="1"/>
  <c r="Y1320" i="1"/>
  <c r="W1349" i="1"/>
  <c r="X1356" i="1"/>
  <c r="Y1361" i="1"/>
  <c r="Y1366" i="1"/>
  <c r="X1371" i="1"/>
  <c r="V1378" i="1"/>
  <c r="X1380" i="1"/>
  <c r="V1388" i="1"/>
  <c r="X1403" i="1"/>
  <c r="U1416" i="1"/>
  <c r="V1429" i="1"/>
  <c r="V1442" i="1"/>
  <c r="V1465" i="1"/>
  <c r="V1495" i="1"/>
  <c r="Y1498" i="1"/>
  <c r="Y1503" i="1"/>
  <c r="Y1508" i="1"/>
  <c r="V1519" i="1"/>
  <c r="V1540" i="1"/>
  <c r="V1538" i="1"/>
  <c r="U1576" i="1"/>
  <c r="V1591" i="1"/>
  <c r="U1583" i="1"/>
  <c r="W1609" i="1"/>
  <c r="Y968" i="1"/>
  <c r="Y971" i="1"/>
  <c r="Y978" i="1"/>
  <c r="V981" i="1"/>
  <c r="W985" i="1"/>
  <c r="X990" i="1"/>
  <c r="Y998" i="1"/>
  <c r="W1002" i="1"/>
  <c r="V1018" i="1"/>
  <c r="U1009" i="1"/>
  <c r="V1037" i="1"/>
  <c r="X1058" i="1"/>
  <c r="Y1061" i="1"/>
  <c r="V1073" i="1"/>
  <c r="X1098" i="1"/>
  <c r="V1113" i="1"/>
  <c r="W1137" i="1"/>
  <c r="X1138" i="1"/>
  <c r="Y1141" i="1"/>
  <c r="V1153" i="1"/>
  <c r="U1175" i="1"/>
  <c r="X1194" i="1"/>
  <c r="Y1199" i="1"/>
  <c r="V1204" i="1"/>
  <c r="Y1211" i="1"/>
  <c r="Y1216" i="1"/>
  <c r="V1224" i="1"/>
  <c r="V1222" i="1"/>
  <c r="X1245" i="1"/>
  <c r="V1253" i="1"/>
  <c r="U1244" i="1"/>
  <c r="U1253" i="1"/>
  <c r="U1257" i="1"/>
  <c r="W1259" i="1"/>
  <c r="V1284" i="1"/>
  <c r="V1290" i="1"/>
  <c r="V1295" i="1"/>
  <c r="V1301" i="1"/>
  <c r="V1304" i="1"/>
  <c r="V1305" i="1"/>
  <c r="Y1308" i="1"/>
  <c r="Y1313" i="1"/>
  <c r="X1317" i="1"/>
  <c r="X1318" i="1"/>
  <c r="Y1351" i="1"/>
  <c r="Y1355" i="1"/>
  <c r="V1375" i="1"/>
  <c r="Y1380" i="1"/>
  <c r="V1394" i="1"/>
  <c r="Y1395" i="1"/>
  <c r="X1401" i="1"/>
  <c r="X1420" i="1"/>
  <c r="Y1422" i="1"/>
  <c r="W1442" i="1"/>
  <c r="Y1476" i="1"/>
  <c r="U1467" i="1"/>
  <c r="W1528" i="1"/>
  <c r="X1535" i="1"/>
  <c r="Y1552" i="1"/>
  <c r="W1582" i="1"/>
  <c r="U1571" i="1"/>
  <c r="W1587" i="1"/>
  <c r="W1592" i="1"/>
  <c r="Y1120" i="1"/>
  <c r="W1135" i="1"/>
  <c r="Y1139" i="1"/>
  <c r="W1154" i="1"/>
  <c r="Y1158" i="1"/>
  <c r="Y1160" i="1"/>
  <c r="V1183" i="1"/>
  <c r="Y1194" i="1"/>
  <c r="W1204" i="1"/>
  <c r="V1208" i="1"/>
  <c r="W1225" i="1"/>
  <c r="Y1229" i="1"/>
  <c r="Y1231" i="1"/>
  <c r="W1252" i="1"/>
  <c r="W1253" i="1"/>
  <c r="Y1255" i="1"/>
  <c r="Y1259" i="1"/>
  <c r="V1300" i="1"/>
  <c r="W1301" i="1"/>
  <c r="W1303" i="1"/>
  <c r="W1305" i="1"/>
  <c r="Y1318" i="1"/>
  <c r="V1318" i="1"/>
  <c r="V1359" i="1"/>
  <c r="W1364" i="1"/>
  <c r="W1369" i="1"/>
  <c r="W1376" i="1"/>
  <c r="X1418" i="1"/>
  <c r="Y1491" i="1"/>
  <c r="V1511" i="1"/>
  <c r="V1686" i="1"/>
  <c r="W995" i="1"/>
  <c r="W1008" i="1"/>
  <c r="X1018" i="1"/>
  <c r="W1023" i="1"/>
  <c r="X1054" i="1"/>
  <c r="Y1057" i="1"/>
  <c r="V1069" i="1"/>
  <c r="X1094" i="1"/>
  <c r="V1109" i="1"/>
  <c r="U1122" i="1"/>
  <c r="X1134" i="1"/>
  <c r="Y1137" i="1"/>
  <c r="V1149" i="1"/>
  <c r="V1177" i="1"/>
  <c r="U1169" i="1"/>
  <c r="U1172" i="1"/>
  <c r="Y1185" i="1"/>
  <c r="U1183" i="1"/>
  <c r="X1202" i="1"/>
  <c r="W1209" i="1"/>
  <c r="W1214" i="1"/>
  <c r="V1220" i="1"/>
  <c r="W1244" i="1"/>
  <c r="X1253" i="1"/>
  <c r="U1249" i="1"/>
  <c r="X1290" i="1"/>
  <c r="X1295" i="1"/>
  <c r="W1300" i="1"/>
  <c r="X1304" i="1"/>
  <c r="U1300" i="1"/>
  <c r="U1305" i="1"/>
  <c r="U1325" i="1"/>
  <c r="X1337" i="1"/>
  <c r="Y1340" i="1"/>
  <c r="V1346" i="1"/>
  <c r="X1368" i="1"/>
  <c r="X1369" i="1"/>
  <c r="V1399" i="1"/>
  <c r="X1416" i="1"/>
  <c r="X1486" i="1"/>
  <c r="U1480" i="1"/>
  <c r="V1501" i="1"/>
  <c r="Y1528" i="1"/>
  <c r="Y1550" i="1"/>
  <c r="Y1577" i="1"/>
  <c r="Y1582" i="1"/>
  <c r="V1621" i="1"/>
  <c r="X974" i="1"/>
  <c r="Y981" i="1"/>
  <c r="X996" i="1"/>
  <c r="V1001" i="1"/>
  <c r="X1008" i="1"/>
  <c r="X1023" i="1"/>
  <c r="Y1033" i="1"/>
  <c r="X1067" i="1"/>
  <c r="Y1095" i="1"/>
  <c r="W1110" i="1"/>
  <c r="Y1114" i="1"/>
  <c r="Y1116" i="1"/>
  <c r="X1107" i="1"/>
  <c r="W1131" i="1"/>
  <c r="Y1135" i="1"/>
  <c r="W1150" i="1"/>
  <c r="U1141" i="1"/>
  <c r="Y1154" i="1"/>
  <c r="Y1156" i="1"/>
  <c r="X1147" i="1"/>
  <c r="U1160" i="1"/>
  <c r="Y1183" i="1"/>
  <c r="X1189" i="1"/>
  <c r="X1197" i="1"/>
  <c r="Y1204" i="1"/>
  <c r="X1213" i="1"/>
  <c r="W1221" i="1"/>
  <c r="U1212" i="1"/>
  <c r="Y1225" i="1"/>
  <c r="Y1227" i="1"/>
  <c r="X1218" i="1"/>
  <c r="W1241" i="1"/>
  <c r="X1243" i="1"/>
  <c r="V1250" i="1"/>
  <c r="X1258" i="1"/>
  <c r="Y1284" i="1"/>
  <c r="Y1290" i="1"/>
  <c r="V1293" i="1"/>
  <c r="U1282" i="1"/>
  <c r="X1299" i="1"/>
  <c r="X1316" i="1"/>
  <c r="V1324" i="1"/>
  <c r="U1323" i="1"/>
  <c r="V1334" i="1"/>
  <c r="X1336" i="1"/>
  <c r="Y1338" i="1"/>
  <c r="V1329" i="1"/>
  <c r="U1336" i="1"/>
  <c r="X1338" i="1"/>
  <c r="X1353" i="1"/>
  <c r="Y1359" i="1"/>
  <c r="Y1364" i="1"/>
  <c r="Y1369" i="1"/>
  <c r="X1367" i="1"/>
  <c r="V1376" i="1"/>
  <c r="W1398" i="1"/>
  <c r="U1407" i="1"/>
  <c r="V1439" i="1"/>
  <c r="Y1468" i="1"/>
  <c r="U1460" i="1"/>
  <c r="W1471" i="1"/>
  <c r="Y1486" i="1"/>
  <c r="X1511" i="1"/>
  <c r="V1526" i="1"/>
  <c r="V1548" i="1"/>
  <c r="U1539" i="1"/>
  <c r="U1559" i="1"/>
  <c r="W1612" i="1"/>
  <c r="W1696" i="1"/>
  <c r="Y976" i="1"/>
  <c r="V984" i="1"/>
  <c r="V987" i="1"/>
  <c r="W994" i="1"/>
  <c r="Y1007" i="1"/>
  <c r="V1016" i="1"/>
  <c r="X1050" i="1"/>
  <c r="V1065" i="1"/>
  <c r="X1090" i="1"/>
  <c r="Y1093" i="1"/>
  <c r="V1105" i="1"/>
  <c r="U1116" i="1"/>
  <c r="U1118" i="1"/>
  <c r="X1130" i="1"/>
  <c r="Y1133" i="1"/>
  <c r="V1145" i="1"/>
  <c r="U1156" i="1"/>
  <c r="U1158" i="1"/>
  <c r="Y1180" i="1"/>
  <c r="Y1189" i="1"/>
  <c r="Y1197" i="1"/>
  <c r="Y1209" i="1"/>
  <c r="Y1214" i="1"/>
  <c r="U1227" i="1"/>
  <c r="W1240" i="1"/>
  <c r="V1248" i="1"/>
  <c r="X1251" i="1"/>
  <c r="Y1257" i="1"/>
  <c r="V1288" i="1"/>
  <c r="W1293" i="1"/>
  <c r="W1291" i="1"/>
  <c r="U1293" i="1"/>
  <c r="Y1311" i="1"/>
  <c r="W1334" i="1"/>
  <c r="Y1336" i="1"/>
  <c r="Y1353" i="1"/>
  <c r="V1362" i="1"/>
  <c r="U1356" i="1"/>
  <c r="X1385" i="1"/>
  <c r="X1412" i="1"/>
  <c r="Y1414" i="1"/>
  <c r="W1405" i="1"/>
  <c r="W1407" i="1"/>
  <c r="W1425" i="1"/>
  <c r="V1482" i="1"/>
  <c r="U1473" i="1"/>
  <c r="U1515" i="1"/>
  <c r="W1570" i="1"/>
  <c r="V1599" i="1"/>
  <c r="X1606" i="1"/>
  <c r="V1668" i="1"/>
  <c r="V1325" i="1"/>
  <c r="V1344" i="1"/>
  <c r="Y1346" i="1"/>
  <c r="V1356" i="1"/>
  <c r="W1367" i="1"/>
  <c r="X1383" i="1"/>
  <c r="X1410" i="1"/>
  <c r="Y1405" i="1"/>
  <c r="Y1471" i="1"/>
  <c r="W1484" i="1"/>
  <c r="V1522" i="1"/>
  <c r="X1547" i="1"/>
  <c r="X1548" i="1"/>
  <c r="X1676" i="1"/>
  <c r="X1677" i="1"/>
  <c r="X1668" i="1"/>
  <c r="V1684" i="1"/>
  <c r="Y1758" i="1"/>
  <c r="V1824" i="1"/>
  <c r="U1813" i="1"/>
  <c r="V1275" i="1"/>
  <c r="V1279" i="1"/>
  <c r="X1283" i="1"/>
  <c r="X1287" i="1"/>
  <c r="U1319" i="1"/>
  <c r="U1321" i="1"/>
  <c r="Y1334" i="1"/>
  <c r="U1341" i="1"/>
  <c r="W1381" i="1"/>
  <c r="U1381" i="1"/>
  <c r="W1396" i="1"/>
  <c r="X1408" i="1"/>
  <c r="W1401" i="1"/>
  <c r="W1403" i="1"/>
  <c r="X1441" i="1"/>
  <c r="V1514" i="1"/>
  <c r="W1694" i="1"/>
  <c r="X1699" i="1"/>
  <c r="X1406" i="1"/>
  <c r="Y1401" i="1"/>
  <c r="V1546" i="1"/>
  <c r="U1535" i="1"/>
  <c r="X1553" i="1"/>
  <c r="X1551" i="1"/>
  <c r="X1552" i="1"/>
  <c r="X1790" i="1"/>
  <c r="V1033" i="1"/>
  <c r="X1042" i="1"/>
  <c r="V1057" i="1"/>
  <c r="X1082" i="1"/>
  <c r="Y1085" i="1"/>
  <c r="V1097" i="1"/>
  <c r="W1121" i="1"/>
  <c r="X1122" i="1"/>
  <c r="Y1125" i="1"/>
  <c r="V1137" i="1"/>
  <c r="U1148" i="1"/>
  <c r="W1161" i="1"/>
  <c r="V1181" i="1"/>
  <c r="Y1187" i="1"/>
  <c r="U1184" i="1"/>
  <c r="U1194" i="1"/>
  <c r="Y1206" i="1"/>
  <c r="Y1212" i="1"/>
  <c r="Y1217" i="1"/>
  <c r="U1219" i="1"/>
  <c r="U1221" i="1"/>
  <c r="X1233" i="1"/>
  <c r="X1234" i="1"/>
  <c r="Y1236" i="1"/>
  <c r="U1236" i="1"/>
  <c r="X1329" i="1"/>
  <c r="Y1332" i="1"/>
  <c r="V1340" i="1"/>
  <c r="V1342" i="1"/>
  <c r="Y1345" i="1"/>
  <c r="Y1352" i="1"/>
  <c r="V1369" i="1"/>
  <c r="X1404" i="1"/>
  <c r="W1397" i="1"/>
  <c r="W1399" i="1"/>
  <c r="Y1716" i="1"/>
  <c r="W1058" i="1"/>
  <c r="Y1064" i="1"/>
  <c r="U1066" i="1"/>
  <c r="Y1083" i="1"/>
  <c r="U1089" i="1"/>
  <c r="U1106" i="1"/>
  <c r="W1119" i="1"/>
  <c r="Y1123" i="1"/>
  <c r="V1114" i="1"/>
  <c r="W1138" i="1"/>
  <c r="U1129" i="1"/>
  <c r="Y1142" i="1"/>
  <c r="Y1144" i="1"/>
  <c r="W1159" i="1"/>
  <c r="X1161" i="1"/>
  <c r="Y1163" i="1"/>
  <c r="V1154" i="1"/>
  <c r="U1167" i="1"/>
  <c r="Y1184" i="1"/>
  <c r="Y1195" i="1"/>
  <c r="U1187" i="1"/>
  <c r="W1205" i="1"/>
  <c r="W1230" i="1"/>
  <c r="Y1234" i="1"/>
  <c r="W1296" i="1"/>
  <c r="U1301" i="1"/>
  <c r="V1316" i="1"/>
  <c r="U1317" i="1"/>
  <c r="Y1330" i="1"/>
  <c r="U1332" i="1"/>
  <c r="X1334" i="1"/>
  <c r="W1350" i="1"/>
  <c r="V1370" i="1"/>
  <c r="W1390" i="1"/>
  <c r="U1386" i="1"/>
  <c r="X1402" i="1"/>
  <c r="Y1403" i="1"/>
  <c r="X1443" i="1"/>
  <c r="W1486" i="1"/>
  <c r="Y1519" i="1"/>
  <c r="X1524" i="1"/>
  <c r="X1540" i="1"/>
  <c r="X1572" i="1"/>
  <c r="X1665" i="1"/>
  <c r="X1664" i="1"/>
  <c r="X1669" i="1"/>
  <c r="X1674" i="1"/>
  <c r="X1675" i="1"/>
  <c r="U1681" i="1"/>
  <c r="V1692" i="1"/>
  <c r="V1093" i="1"/>
  <c r="W1117" i="1"/>
  <c r="X1118" i="1"/>
  <c r="Y1121" i="1"/>
  <c r="V1133" i="1"/>
  <c r="U1146" i="1"/>
  <c r="X1158" i="1"/>
  <c r="Y1161" i="1"/>
  <c r="U1161" i="1"/>
  <c r="X1190" i="1"/>
  <c r="W1197" i="1"/>
  <c r="U1192" i="1"/>
  <c r="X1205" i="1"/>
  <c r="W1210" i="1"/>
  <c r="U1204" i="1"/>
  <c r="U1215" i="1"/>
  <c r="U1217" i="1"/>
  <c r="X1229" i="1"/>
  <c r="Y1232" i="1"/>
  <c r="V1244" i="1"/>
  <c r="U1252" i="1"/>
  <c r="U1256" i="1"/>
  <c r="U1260" i="1"/>
  <c r="X1285" i="1"/>
  <c r="X1291" i="1"/>
  <c r="X1296" i="1"/>
  <c r="U1292" i="1"/>
  <c r="U1296" i="1"/>
  <c r="W1312" i="1"/>
  <c r="W1317" i="1"/>
  <c r="Y1319" i="1"/>
  <c r="X1310" i="1"/>
  <c r="V1337" i="1"/>
  <c r="W1354" i="1"/>
  <c r="X1365" i="1"/>
  <c r="W1377" i="1"/>
  <c r="X1379" i="1"/>
  <c r="W1387" i="1"/>
  <c r="X1389" i="1"/>
  <c r="W1394" i="1"/>
  <c r="U1389" i="1"/>
  <c r="W1395" i="1"/>
  <c r="X1421" i="1"/>
  <c r="U1410" i="1"/>
  <c r="W1475" i="1"/>
  <c r="X1507" i="1"/>
  <c r="V1534" i="1"/>
  <c r="V1680" i="1"/>
  <c r="W1692" i="1"/>
  <c r="U1085" i="1"/>
  <c r="Y1098" i="1"/>
  <c r="U1102" i="1"/>
  <c r="Y1119" i="1"/>
  <c r="W1134" i="1"/>
  <c r="U1125" i="1"/>
  <c r="Y1138" i="1"/>
  <c r="Y1140" i="1"/>
  <c r="U1142" i="1"/>
  <c r="W1155" i="1"/>
  <c r="Y1159" i="1"/>
  <c r="Y1177" i="1"/>
  <c r="Y1190" i="1"/>
  <c r="W1201" i="1"/>
  <c r="Y1205" i="1"/>
  <c r="X1209" i="1"/>
  <c r="W1226" i="1"/>
  <c r="Y1230" i="1"/>
  <c r="V1252" i="1"/>
  <c r="Y1253" i="1"/>
  <c r="Y1254" i="1"/>
  <c r="Y1256" i="1"/>
  <c r="Y1286" i="1"/>
  <c r="V1294" i="1"/>
  <c r="Y1296" i="1"/>
  <c r="X1308" i="1"/>
  <c r="U1315" i="1"/>
  <c r="Y1328" i="1"/>
  <c r="W1337" i="1"/>
  <c r="U1328" i="1"/>
  <c r="Y1341" i="1"/>
  <c r="Y1342" i="1"/>
  <c r="U1364" i="1"/>
  <c r="V1374" i="1"/>
  <c r="Y1379" i="1"/>
  <c r="X1395" i="1"/>
  <c r="W1400" i="1"/>
  <c r="X1419" i="1"/>
  <c r="X1477" i="1"/>
  <c r="X1512" i="1"/>
  <c r="W1561" i="1"/>
  <c r="U1555" i="1"/>
  <c r="U1632" i="1"/>
  <c r="Y1215" i="1"/>
  <c r="U1211" i="1"/>
  <c r="U1213" i="1"/>
  <c r="X1225" i="1"/>
  <c r="Y1228" i="1"/>
  <c r="V1240" i="1"/>
  <c r="V1242" i="1"/>
  <c r="V1289" i="1"/>
  <c r="Y1312" i="1"/>
  <c r="Y1317" i="1"/>
  <c r="W1326" i="1"/>
  <c r="V1317" i="1"/>
  <c r="X1339" i="1"/>
  <c r="V1330" i="1"/>
  <c r="V1339" i="1"/>
  <c r="V1367" i="1"/>
  <c r="X1359" i="1"/>
  <c r="W1375" i="1"/>
  <c r="Y1377" i="1"/>
  <c r="V1368" i="1"/>
  <c r="W1386" i="1"/>
  <c r="V1379" i="1"/>
  <c r="V1392" i="1"/>
  <c r="U1382" i="1"/>
  <c r="X1400" i="1"/>
  <c r="X1417" i="1"/>
  <c r="U1406" i="1"/>
  <c r="V1461" i="1"/>
  <c r="X1472" i="1"/>
  <c r="Y1479" i="1"/>
  <c r="V1510" i="1"/>
  <c r="X1517" i="1"/>
  <c r="X1516" i="1"/>
  <c r="X1539" i="1"/>
  <c r="X1556" i="1"/>
  <c r="X1560" i="1"/>
  <c r="X1467" i="1"/>
  <c r="W1469" i="1"/>
  <c r="V1475" i="1"/>
  <c r="X1482" i="1"/>
  <c r="V1489" i="1"/>
  <c r="W1492" i="1"/>
  <c r="Y1496" i="1"/>
  <c r="W1515" i="1"/>
  <c r="V1524" i="1"/>
  <c r="Y1526" i="1"/>
  <c r="W1535" i="1"/>
  <c r="V1544" i="1"/>
  <c r="Y1546" i="1"/>
  <c r="Y1548" i="1"/>
  <c r="W1557" i="1"/>
  <c r="W1559" i="1"/>
  <c r="Y1570" i="1"/>
  <c r="U1564" i="1"/>
  <c r="V1579" i="1"/>
  <c r="Y1587" i="1"/>
  <c r="W1597" i="1"/>
  <c r="V1601" i="1"/>
  <c r="Y1604" i="1"/>
  <c r="X1608" i="1"/>
  <c r="W1614" i="1"/>
  <c r="U1608" i="1"/>
  <c r="Y1626" i="1"/>
  <c r="X1630" i="1"/>
  <c r="W1636" i="1"/>
  <c r="X1658" i="1"/>
  <c r="V1673" i="1"/>
  <c r="X1666" i="1"/>
  <c r="U1677" i="1"/>
  <c r="W1690" i="1"/>
  <c r="X1685" i="1"/>
  <c r="Y1705" i="1"/>
  <c r="U1782" i="1"/>
  <c r="Y1804" i="1"/>
  <c r="Y1807" i="1"/>
  <c r="Y1810" i="1"/>
  <c r="X1813" i="1"/>
  <c r="V1816" i="1"/>
  <c r="V1818" i="1"/>
  <c r="Y1824" i="1"/>
  <c r="W1919" i="1"/>
  <c r="U1951" i="1"/>
  <c r="W2202" i="1"/>
  <c r="W2200" i="1"/>
  <c r="W1513" i="1"/>
  <c r="W1524" i="1"/>
  <c r="W1533" i="1"/>
  <c r="W1544" i="1"/>
  <c r="X1557" i="1"/>
  <c r="V1567" i="1"/>
  <c r="X1574" i="1"/>
  <c r="W1580" i="1"/>
  <c r="V1589" i="1"/>
  <c r="Y1592" i="1"/>
  <c r="X1596" i="1"/>
  <c r="W1602" i="1"/>
  <c r="Y1609" i="1"/>
  <c r="W1619" i="1"/>
  <c r="V1623" i="1"/>
  <c r="Y1631" i="1"/>
  <c r="V1646" i="1"/>
  <c r="Y1646" i="1"/>
  <c r="W1688" i="1"/>
  <c r="X1711" i="1"/>
  <c r="W1719" i="1"/>
  <c r="V1710" i="1"/>
  <c r="Y1726" i="1"/>
  <c r="Y1731" i="1"/>
  <c r="Y1736" i="1"/>
  <c r="Y1741" i="1"/>
  <c r="Y1746" i="1"/>
  <c r="Y1751" i="1"/>
  <c r="Y1756" i="1"/>
  <c r="X1785" i="1"/>
  <c r="X1793" i="1"/>
  <c r="Y1813" i="1"/>
  <c r="X1816" i="1"/>
  <c r="X1819" i="1"/>
  <c r="Y1846" i="1"/>
  <c r="X1909" i="1"/>
  <c r="U2017" i="1"/>
  <c r="V2022" i="1"/>
  <c r="W2522" i="1"/>
  <c r="U1335" i="1"/>
  <c r="W1348" i="1"/>
  <c r="W1356" i="1"/>
  <c r="V1371" i="1"/>
  <c r="V1390" i="1"/>
  <c r="V1398" i="1"/>
  <c r="Y1399" i="1"/>
  <c r="Y1432" i="1"/>
  <c r="X1442" i="1"/>
  <c r="U1436" i="1"/>
  <c r="X1475" i="1"/>
  <c r="W1482" i="1"/>
  <c r="X1489" i="1"/>
  <c r="Y1494" i="1"/>
  <c r="X1513" i="1"/>
  <c r="Y1515" i="1"/>
  <c r="U1511" i="1"/>
  <c r="X1533" i="1"/>
  <c r="Y1535" i="1"/>
  <c r="U1531" i="1"/>
  <c r="U1544" i="1"/>
  <c r="Y1557" i="1"/>
  <c r="Y1559" i="1"/>
  <c r="W1568" i="1"/>
  <c r="U1562" i="1"/>
  <c r="Y1575" i="1"/>
  <c r="W1585" i="1"/>
  <c r="W1590" i="1"/>
  <c r="Y1597" i="1"/>
  <c r="Y1614" i="1"/>
  <c r="X1618" i="1"/>
  <c r="W1624" i="1"/>
  <c r="V1633" i="1"/>
  <c r="Y1636" i="1"/>
  <c r="X1639" i="1"/>
  <c r="V1651" i="1"/>
  <c r="V1661" i="1"/>
  <c r="Y1663" i="1"/>
  <c r="W1686" i="1"/>
  <c r="X1681" i="1"/>
  <c r="V1701" i="1"/>
  <c r="X1694" i="1"/>
  <c r="U1713" i="1"/>
  <c r="U1723" i="1"/>
  <c r="U1728" i="1"/>
  <c r="U1748" i="1"/>
  <c r="Y1785" i="1"/>
  <c r="Y1793" i="1"/>
  <c r="V1796" i="1"/>
  <c r="Y1816" i="1"/>
  <c r="Y1819" i="1"/>
  <c r="Y1909" i="1"/>
  <c r="V1952" i="1"/>
  <c r="U1941" i="1"/>
  <c r="W2006" i="1"/>
  <c r="V2031" i="1"/>
  <c r="Y2168" i="1"/>
  <c r="V2176" i="1"/>
  <c r="U2165" i="1"/>
  <c r="Y1316" i="1"/>
  <c r="W1325" i="1"/>
  <c r="U1316" i="1"/>
  <c r="Y1329" i="1"/>
  <c r="Y1331" i="1"/>
  <c r="W1345" i="1"/>
  <c r="X1348" i="1"/>
  <c r="Y1350" i="1"/>
  <c r="V1355" i="1"/>
  <c r="Y1362" i="1"/>
  <c r="Y1367" i="1"/>
  <c r="W1372" i="1"/>
  <c r="U1363" i="1"/>
  <c r="Y1376" i="1"/>
  <c r="Y1378" i="1"/>
  <c r="V1423" i="1"/>
  <c r="Y1472" i="1"/>
  <c r="V1487" i="1"/>
  <c r="V1491" i="1"/>
  <c r="U1495" i="1"/>
  <c r="Y1513" i="1"/>
  <c r="Y1524" i="1"/>
  <c r="U1520" i="1"/>
  <c r="Y1533" i="1"/>
  <c r="Y1544" i="1"/>
  <c r="W1553" i="1"/>
  <c r="W1555" i="1"/>
  <c r="W1566" i="1"/>
  <c r="W1573" i="1"/>
  <c r="V1577" i="1"/>
  <c r="Y1580" i="1"/>
  <c r="X1584" i="1"/>
  <c r="Y1602" i="1"/>
  <c r="U1596" i="1"/>
  <c r="V1611" i="1"/>
  <c r="Y1619" i="1"/>
  <c r="W1629" i="1"/>
  <c r="W1634" i="1"/>
  <c r="Y1641" i="1"/>
  <c r="W1651" i="1"/>
  <c r="V1671" i="1"/>
  <c r="Y1673" i="1"/>
  <c r="W1684" i="1"/>
  <c r="X1679" i="1"/>
  <c r="W1701" i="1"/>
  <c r="Y1703" i="1"/>
  <c r="X1709" i="1"/>
  <c r="X1701" i="1"/>
  <c r="V1716" i="1"/>
  <c r="Y1719" i="1"/>
  <c r="W1724" i="1"/>
  <c r="W1729" i="1"/>
  <c r="W1734" i="1"/>
  <c r="W1739" i="1"/>
  <c r="U1733" i="1"/>
  <c r="W1749" i="1"/>
  <c r="W1754" i="1"/>
  <c r="U1753" i="1"/>
  <c r="X1776" i="1"/>
  <c r="U1777" i="1"/>
  <c r="X1796" i="1"/>
  <c r="U1808" i="1"/>
  <c r="X1868" i="1"/>
  <c r="X1878" i="1"/>
  <c r="X1889" i="1"/>
  <c r="X1944" i="1"/>
  <c r="X2044" i="1"/>
  <c r="Y1624" i="1"/>
  <c r="X1628" i="1"/>
  <c r="W1682" i="1"/>
  <c r="Y1710" i="1"/>
  <c r="W1717" i="1"/>
  <c r="X1723" i="1"/>
  <c r="X1733" i="1"/>
  <c r="X1743" i="1"/>
  <c r="X1753" i="1"/>
  <c r="X1766" i="1"/>
  <c r="Y1776" i="1"/>
  <c r="X1858" i="1"/>
  <c r="X1864" i="1"/>
  <c r="Y1889" i="1"/>
  <c r="Y1245" i="1"/>
  <c r="Y1246" i="1"/>
  <c r="U1243" i="1"/>
  <c r="V1261" i="1"/>
  <c r="W1264" i="1"/>
  <c r="W1268" i="1"/>
  <c r="W1273" i="1"/>
  <c r="W1275" i="1"/>
  <c r="W1277" i="1"/>
  <c r="W1279" i="1"/>
  <c r="Y1283" i="1"/>
  <c r="W1298" i="1"/>
  <c r="W1309" i="1"/>
  <c r="W1314" i="1"/>
  <c r="W1321" i="1"/>
  <c r="U1312" i="1"/>
  <c r="Y1325" i="1"/>
  <c r="Y1327" i="1"/>
  <c r="W1341" i="1"/>
  <c r="X1343" i="1"/>
  <c r="X1355" i="1"/>
  <c r="W1360" i="1"/>
  <c r="W1365" i="1"/>
  <c r="U1359" i="1"/>
  <c r="Y1372" i="1"/>
  <c r="Y1374" i="1"/>
  <c r="V1387" i="1"/>
  <c r="U1378" i="1"/>
  <c r="Y1391" i="1"/>
  <c r="U1385" i="1"/>
  <c r="X1430" i="1"/>
  <c r="V1443" i="1"/>
  <c r="W1461" i="1"/>
  <c r="W1465" i="1"/>
  <c r="V1468" i="1"/>
  <c r="V1478" i="1"/>
  <c r="U1469" i="1"/>
  <c r="X1487" i="1"/>
  <c r="W1499" i="1"/>
  <c r="W1501" i="1"/>
  <c r="Y1506" i="1"/>
  <c r="W1520" i="1"/>
  <c r="W1529" i="1"/>
  <c r="W1540" i="1"/>
  <c r="V1531" i="1"/>
  <c r="U1540" i="1"/>
  <c r="Y1553" i="1"/>
  <c r="Y1555" i="1"/>
  <c r="V1563" i="1"/>
  <c r="Y1566" i="1"/>
  <c r="Y1573" i="1"/>
  <c r="V1587" i="1"/>
  <c r="U1579" i="1"/>
  <c r="X1594" i="1"/>
  <c r="W1600" i="1"/>
  <c r="Y1607" i="1"/>
  <c r="W1617" i="1"/>
  <c r="Y1634" i="1"/>
  <c r="W1639" i="1"/>
  <c r="V1643" i="1"/>
  <c r="U1635" i="1"/>
  <c r="Y1656" i="1"/>
  <c r="W1699" i="1"/>
  <c r="Y1701" i="1"/>
  <c r="U1697" i="1"/>
  <c r="X1841" i="1"/>
  <c r="V1844" i="1"/>
  <c r="Y1858" i="1"/>
  <c r="X1861" i="1"/>
  <c r="Y1864" i="1"/>
  <c r="U1933" i="1"/>
  <c r="V1947" i="1"/>
  <c r="U1936" i="1"/>
  <c r="V2004" i="1"/>
  <c r="V2034" i="1"/>
  <c r="W1260" i="1"/>
  <c r="X1275" i="1"/>
  <c r="X1279" i="1"/>
  <c r="X1281" i="1"/>
  <c r="U1275" i="1"/>
  <c r="V1291" i="1"/>
  <c r="X1313" i="1"/>
  <c r="U1329" i="1"/>
  <c r="X1341" i="1"/>
  <c r="Y1344" i="1"/>
  <c r="X1364" i="1"/>
  <c r="V1385" i="1"/>
  <c r="U1387" i="1"/>
  <c r="V1415" i="1"/>
  <c r="V1417" i="1"/>
  <c r="V1419" i="1"/>
  <c r="V1421" i="1"/>
  <c r="U1412" i="1"/>
  <c r="X1473" i="1"/>
  <c r="Y1492" i="1"/>
  <c r="V1504" i="1"/>
  <c r="Y1511" i="1"/>
  <c r="U1507" i="1"/>
  <c r="X1529" i="1"/>
  <c r="Y1531" i="1"/>
  <c r="U1527" i="1"/>
  <c r="W1549" i="1"/>
  <c r="W1551" i="1"/>
  <c r="W1562" i="1"/>
  <c r="W1564" i="1"/>
  <c r="Y1578" i="1"/>
  <c r="U1572" i="1"/>
  <c r="W1588" i="1"/>
  <c r="Y1595" i="1"/>
  <c r="W1605" i="1"/>
  <c r="V1609" i="1"/>
  <c r="Y1612" i="1"/>
  <c r="U1616" i="1"/>
  <c r="V1631" i="1"/>
  <c r="U1623" i="1"/>
  <c r="X1638" i="1"/>
  <c r="W1644" i="1"/>
  <c r="V1659" i="1"/>
  <c r="U1650" i="1"/>
  <c r="X1673" i="1"/>
  <c r="U1684" i="1"/>
  <c r="W1697" i="1"/>
  <c r="X1708" i="1"/>
  <c r="U1827" i="1"/>
  <c r="U1833" i="1"/>
  <c r="W1927" i="1"/>
  <c r="X1918" i="1"/>
  <c r="Y1934" i="1"/>
  <c r="V1937" i="1"/>
  <c r="V1942" i="1"/>
  <c r="X1955" i="1"/>
  <c r="W1993" i="1"/>
  <c r="V2134" i="1"/>
  <c r="Y1242" i="1"/>
  <c r="X1254" i="1"/>
  <c r="V1259" i="1"/>
  <c r="Y1273" i="1"/>
  <c r="Y1275" i="1"/>
  <c r="Y1277" i="1"/>
  <c r="Y1279" i="1"/>
  <c r="W1286" i="1"/>
  <c r="V1296" i="1"/>
  <c r="Y1298" i="1"/>
  <c r="Y1309" i="1"/>
  <c r="Y1314" i="1"/>
  <c r="U1308" i="1"/>
  <c r="Y1321" i="1"/>
  <c r="Y1323" i="1"/>
  <c r="X1314" i="1"/>
  <c r="W1338" i="1"/>
  <c r="V1352" i="1"/>
  <c r="U1344" i="1"/>
  <c r="Y1360" i="1"/>
  <c r="Y1365" i="1"/>
  <c r="Y1370" i="1"/>
  <c r="V1383" i="1"/>
  <c r="W1383" i="1"/>
  <c r="Y1387" i="1"/>
  <c r="Y1388" i="1"/>
  <c r="X1396" i="1"/>
  <c r="W1402" i="1"/>
  <c r="W1406" i="1"/>
  <c r="W1410" i="1"/>
  <c r="W1413" i="1"/>
  <c r="W1415" i="1"/>
  <c r="W1417" i="1"/>
  <c r="W1421" i="1"/>
  <c r="W1423" i="1"/>
  <c r="U1417" i="1"/>
  <c r="V1432" i="1"/>
  <c r="X1445" i="1"/>
  <c r="U1457" i="1"/>
  <c r="V1471" i="1"/>
  <c r="X1478" i="1"/>
  <c r="X1480" i="1"/>
  <c r="V1485" i="1"/>
  <c r="W1490" i="1"/>
  <c r="V1497" i="1"/>
  <c r="Y1497" i="1"/>
  <c r="W1504" i="1"/>
  <c r="W1509" i="1"/>
  <c r="Y1520" i="1"/>
  <c r="U1516" i="1"/>
  <c r="Y1529" i="1"/>
  <c r="Y1540" i="1"/>
  <c r="X1549" i="1"/>
  <c r="V1555" i="1"/>
  <c r="U1560" i="1"/>
  <c r="V1575" i="1"/>
  <c r="U1567" i="1"/>
  <c r="X1582" i="1"/>
  <c r="W1593" i="1"/>
  <c r="V1597" i="1"/>
  <c r="Y1600" i="1"/>
  <c r="X1604" i="1"/>
  <c r="W1610" i="1"/>
  <c r="Y1617" i="1"/>
  <c r="Y1622" i="1"/>
  <c r="W1627" i="1"/>
  <c r="W1632" i="1"/>
  <c r="W1649" i="1"/>
  <c r="V1669" i="1"/>
  <c r="V1660" i="1"/>
  <c r="V1693" i="1"/>
  <c r="W1695" i="1"/>
  <c r="X1697" i="1"/>
  <c r="Y1699" i="1"/>
  <c r="V1706" i="1"/>
  <c r="Y1708" i="1"/>
  <c r="Y1808" i="1"/>
  <c r="Y1811" i="1"/>
  <c r="X1814" i="1"/>
  <c r="V1817" i="1"/>
  <c r="V1833" i="1"/>
  <c r="U1822" i="1"/>
  <c r="V1915" i="1"/>
  <c r="V1920" i="1"/>
  <c r="V1911" i="1"/>
  <c r="X1927" i="1"/>
  <c r="V1984" i="1"/>
  <c r="U1988" i="1"/>
  <c r="V2264" i="1"/>
  <c r="V2254" i="1"/>
  <c r="X1490" i="1"/>
  <c r="W1495" i="1"/>
  <c r="W1497" i="1"/>
  <c r="X1509" i="1"/>
  <c r="V1516" i="1"/>
  <c r="Y1518" i="1"/>
  <c r="W1527" i="1"/>
  <c r="V1536" i="1"/>
  <c r="Y1538" i="1"/>
  <c r="Y1549" i="1"/>
  <c r="Y1551" i="1"/>
  <c r="V1559" i="1"/>
  <c r="Y1562" i="1"/>
  <c r="Y1564" i="1"/>
  <c r="X1570" i="1"/>
  <c r="W1576" i="1"/>
  <c r="Y1583" i="1"/>
  <c r="Y1588" i="1"/>
  <c r="X1592" i="1"/>
  <c r="W1598" i="1"/>
  <c r="Y1605" i="1"/>
  <c r="V1619" i="1"/>
  <c r="U1611" i="1"/>
  <c r="X1626" i="1"/>
  <c r="W1637" i="1"/>
  <c r="V1642" i="1"/>
  <c r="Y1644" i="1"/>
  <c r="X1653" i="1"/>
  <c r="U1680" i="1"/>
  <c r="V1691" i="1"/>
  <c r="W1693" i="1"/>
  <c r="W1706" i="1"/>
  <c r="V1697" i="1"/>
  <c r="X1721" i="1"/>
  <c r="X1775" i="1"/>
  <c r="V2142" i="1"/>
  <c r="U2131" i="1"/>
  <c r="X1471" i="1"/>
  <c r="X1485" i="1"/>
  <c r="Y1490" i="1"/>
  <c r="X1496" i="1"/>
  <c r="Y1504" i="1"/>
  <c r="Y1509" i="1"/>
  <c r="W1516" i="1"/>
  <c r="W1525" i="1"/>
  <c r="W1536" i="1"/>
  <c r="W1545" i="1"/>
  <c r="W1547" i="1"/>
  <c r="W1558" i="1"/>
  <c r="W1560" i="1"/>
  <c r="U1551" i="1"/>
  <c r="U1558" i="1"/>
  <c r="Y1571" i="1"/>
  <c r="W1581" i="1"/>
  <c r="V1585" i="1"/>
  <c r="U1575" i="1"/>
  <c r="Y1593" i="1"/>
  <c r="Y1610" i="1"/>
  <c r="W1615" i="1"/>
  <c r="W1620" i="1"/>
  <c r="Y1627" i="1"/>
  <c r="Y1632" i="1"/>
  <c r="V1689" i="1"/>
  <c r="W1691" i="1"/>
  <c r="X1693" i="1"/>
  <c r="Y1695" i="1"/>
  <c r="X1706" i="1"/>
  <c r="V1704" i="1"/>
  <c r="V1828" i="1"/>
  <c r="U1817" i="1"/>
  <c r="V1966" i="1"/>
  <c r="V2137" i="1"/>
  <c r="U2253" i="1"/>
  <c r="X2263" i="1"/>
  <c r="W1379" i="1"/>
  <c r="X1381" i="1"/>
  <c r="Y1383" i="1"/>
  <c r="X1394" i="1"/>
  <c r="X1431" i="1"/>
  <c r="U1437" i="1"/>
  <c r="Y1470" i="1"/>
  <c r="X1476" i="1"/>
  <c r="Y1493" i="1"/>
  <c r="U1496" i="1"/>
  <c r="U1503" i="1"/>
  <c r="X1525" i="1"/>
  <c r="Y1527" i="1"/>
  <c r="U1523" i="1"/>
  <c r="X1545" i="1"/>
  <c r="W1569" i="1"/>
  <c r="V1573" i="1"/>
  <c r="Y1576" i="1"/>
  <c r="X1580" i="1"/>
  <c r="W1586" i="1"/>
  <c r="U1580" i="1"/>
  <c r="Y1598" i="1"/>
  <c r="W1603" i="1"/>
  <c r="V1607" i="1"/>
  <c r="X1614" i="1"/>
  <c r="W1625" i="1"/>
  <c r="V1629" i="1"/>
  <c r="U1619" i="1"/>
  <c r="U1676" i="1"/>
  <c r="V1687" i="1"/>
  <c r="W1689" i="1"/>
  <c r="X1690" i="1"/>
  <c r="Y1693" i="1"/>
  <c r="X1686" i="1"/>
  <c r="W1704" i="1"/>
  <c r="U1700" i="1"/>
  <c r="X1797" i="1"/>
  <c r="X1799" i="1"/>
  <c r="W1890" i="1"/>
  <c r="X1895" i="1"/>
  <c r="X1905" i="1"/>
  <c r="X1971" i="1"/>
  <c r="Y1984" i="1"/>
  <c r="Y2263" i="1"/>
  <c r="W1463" i="1"/>
  <c r="V1466" i="1"/>
  <c r="W1481" i="1"/>
  <c r="V1488" i="1"/>
  <c r="V1493" i="1"/>
  <c r="U1484" i="1"/>
  <c r="W1500" i="1"/>
  <c r="W1507" i="1"/>
  <c r="Y1516" i="1"/>
  <c r="Y1525" i="1"/>
  <c r="Y1536" i="1"/>
  <c r="Y1545" i="1"/>
  <c r="Y1547" i="1"/>
  <c r="V1556" i="1"/>
  <c r="Y1558" i="1"/>
  <c r="Y1560" i="1"/>
  <c r="X1568" i="1"/>
  <c r="W1574" i="1"/>
  <c r="Y1581" i="1"/>
  <c r="W1591" i="1"/>
  <c r="V1595" i="1"/>
  <c r="U1587" i="1"/>
  <c r="X1602" i="1"/>
  <c r="W1608" i="1"/>
  <c r="Y1615" i="1"/>
  <c r="U1624" i="1"/>
  <c r="Y1642" i="1"/>
  <c r="V1662" i="1"/>
  <c r="Y1674" i="1"/>
  <c r="V1685" i="1"/>
  <c r="W1687" i="1"/>
  <c r="X1688" i="1"/>
  <c r="Y1691" i="1"/>
  <c r="X1684" i="1"/>
  <c r="V1702" i="1"/>
  <c r="X1704" i="1"/>
  <c r="X1719" i="1"/>
  <c r="W1725" i="1"/>
  <c r="W1730" i="1"/>
  <c r="W1735" i="1"/>
  <c r="U1729" i="1"/>
  <c r="W1745" i="1"/>
  <c r="W1750" i="1"/>
  <c r="W1755" i="1"/>
  <c r="U1749" i="1"/>
  <c r="Y1797" i="1"/>
  <c r="Y1799" i="1"/>
  <c r="U1792" i="1"/>
  <c r="V1823" i="1"/>
  <c r="U1812" i="1"/>
  <c r="X1859" i="1"/>
  <c r="V1862" i="1"/>
  <c r="Y1905" i="1"/>
  <c r="X1966" i="1"/>
  <c r="X2007" i="1"/>
  <c r="W2081" i="1"/>
  <c r="U1420" i="1"/>
  <c r="V1441" i="1"/>
  <c r="X1463" i="1"/>
  <c r="W1466" i="1"/>
  <c r="V1469" i="1"/>
  <c r="V1474" i="1"/>
  <c r="X1483" i="1"/>
  <c r="W1493" i="1"/>
  <c r="V1512" i="1"/>
  <c r="Y1514" i="1"/>
  <c r="W1523" i="1"/>
  <c r="V1532" i="1"/>
  <c r="Y1534" i="1"/>
  <c r="W1543" i="1"/>
  <c r="W1554" i="1"/>
  <c r="W1556" i="1"/>
  <c r="Y1569" i="1"/>
  <c r="Y1586" i="1"/>
  <c r="Y1625" i="1"/>
  <c r="W1635" i="1"/>
  <c r="V1640" i="1"/>
  <c r="U1631" i="1"/>
  <c r="X1647" i="1"/>
  <c r="V1683" i="1"/>
  <c r="W1685" i="1"/>
  <c r="Y1689" i="1"/>
  <c r="W1702" i="1"/>
  <c r="W1718" i="1"/>
  <c r="Y1720" i="1"/>
  <c r="X1729" i="1"/>
  <c r="X1739" i="1"/>
  <c r="X1749" i="1"/>
  <c r="V1781" i="1"/>
  <c r="V1784" i="1"/>
  <c r="X1788" i="1"/>
  <c r="V1792" i="1"/>
  <c r="U1781" i="1"/>
  <c r="V1812" i="1"/>
  <c r="X1837" i="1"/>
  <c r="Y1870" i="1"/>
  <c r="Y1875" i="1"/>
  <c r="U1869" i="1"/>
  <c r="Y1885" i="1"/>
  <c r="X1940" i="1"/>
  <c r="Y1945" i="1"/>
  <c r="Y1966" i="1"/>
  <c r="U1958" i="1"/>
  <c r="V1969" i="1"/>
  <c r="Y2002" i="1"/>
  <c r="Y2090" i="1"/>
  <c r="V1397" i="1"/>
  <c r="X1399" i="1"/>
  <c r="W1441" i="1"/>
  <c r="U1435" i="1"/>
  <c r="Y1462" i="1"/>
  <c r="W1472" i="1"/>
  <c r="Y1482" i="1"/>
  <c r="X1488" i="1"/>
  <c r="X1492" i="1"/>
  <c r="Y1501" i="1"/>
  <c r="Y1507" i="1"/>
  <c r="W1512" i="1"/>
  <c r="W1521" i="1"/>
  <c r="W1532" i="1"/>
  <c r="V1523" i="1"/>
  <c r="W1541" i="1"/>
  <c r="V1547" i="1"/>
  <c r="U1556" i="1"/>
  <c r="Y1574" i="1"/>
  <c r="U1568" i="1"/>
  <c r="Y1591" i="1"/>
  <c r="W1601" i="1"/>
  <c r="V1605" i="1"/>
  <c r="Y1608" i="1"/>
  <c r="X1612" i="1"/>
  <c r="W1618" i="1"/>
  <c r="U1607" i="1"/>
  <c r="Y1630" i="1"/>
  <c r="V1681" i="1"/>
  <c r="W1683" i="1"/>
  <c r="Y1687" i="1"/>
  <c r="X1680" i="1"/>
  <c r="Y1711" i="1"/>
  <c r="X1717" i="1"/>
  <c r="Y1725" i="1"/>
  <c r="Y1730" i="1"/>
  <c r="Y1735" i="1"/>
  <c r="Y1740" i="1"/>
  <c r="Y1745" i="1"/>
  <c r="Y1750" i="1"/>
  <c r="Y1755" i="1"/>
  <c r="U1754" i="1"/>
  <c r="V1778" i="1"/>
  <c r="X1781" i="1"/>
  <c r="U1773" i="1"/>
  <c r="Y1789" i="1"/>
  <c r="Y1862" i="1"/>
  <c r="Y1865" i="1"/>
  <c r="X1935" i="1"/>
  <c r="X1948" i="1"/>
  <c r="V2052" i="1"/>
  <c r="U2042" i="1"/>
  <c r="V2089" i="1"/>
  <c r="X2257" i="1"/>
  <c r="U2246" i="1"/>
  <c r="Y1418" i="1"/>
  <c r="X1460" i="1"/>
  <c r="Y1466" i="1"/>
  <c r="U1463" i="1"/>
  <c r="V1481" i="1"/>
  <c r="Y1487" i="1"/>
  <c r="V1499" i="1"/>
  <c r="X1521" i="1"/>
  <c r="Y1523" i="1"/>
  <c r="X1541" i="1"/>
  <c r="Y1543" i="1"/>
  <c r="V1552" i="1"/>
  <c r="Y1554" i="1"/>
  <c r="Y1556" i="1"/>
  <c r="W1565" i="1"/>
  <c r="V1571" i="1"/>
  <c r="U1563" i="1"/>
  <c r="X1578" i="1"/>
  <c r="W1584" i="1"/>
  <c r="W1589" i="1"/>
  <c r="V1593" i="1"/>
  <c r="Y1596" i="1"/>
  <c r="X1600" i="1"/>
  <c r="W1606" i="1"/>
  <c r="Y1613" i="1"/>
  <c r="V1679" i="1"/>
  <c r="Y1685" i="1"/>
  <c r="W1709" i="1"/>
  <c r="V1700" i="1"/>
  <c r="V1834" i="1"/>
  <c r="Y1845" i="1"/>
  <c r="X1848" i="1"/>
  <c r="V1964" i="1"/>
  <c r="V2245" i="1"/>
  <c r="U2234" i="1"/>
  <c r="X1397" i="1"/>
  <c r="U1418" i="1"/>
  <c r="Y1441" i="1"/>
  <c r="U1440" i="1"/>
  <c r="U1468" i="1"/>
  <c r="W1479" i="1"/>
  <c r="V1486" i="1"/>
  <c r="U1477" i="1"/>
  <c r="W1491" i="1"/>
  <c r="W1505" i="1"/>
  <c r="U1499" i="1"/>
  <c r="Y1512" i="1"/>
  <c r="U1508" i="1"/>
  <c r="Y1521" i="1"/>
  <c r="Y1532" i="1"/>
  <c r="U1528" i="1"/>
  <c r="Y1541" i="1"/>
  <c r="W1550" i="1"/>
  <c r="W1552" i="1"/>
  <c r="X1564" i="1"/>
  <c r="Y1567" i="1"/>
  <c r="W1572" i="1"/>
  <c r="U1566" i="1"/>
  <c r="Y1579" i="1"/>
  <c r="W1633" i="1"/>
  <c r="V1637" i="1"/>
  <c r="Y1640" i="1"/>
  <c r="X1644" i="1"/>
  <c r="W1660" i="1"/>
  <c r="V1665" i="1"/>
  <c r="V1677" i="1"/>
  <c r="W1679" i="1"/>
  <c r="V1674" i="1"/>
  <c r="U1687" i="1"/>
  <c r="V1698" i="1"/>
  <c r="X1691" i="1"/>
  <c r="U1696" i="1"/>
  <c r="W1723" i="1"/>
  <c r="U1717" i="1"/>
  <c r="W1733" i="1"/>
  <c r="W1738" i="1"/>
  <c r="W1743" i="1"/>
  <c r="U1737" i="1"/>
  <c r="Y1848" i="1"/>
  <c r="U1840" i="1"/>
  <c r="Y1956" i="1"/>
  <c r="U1948" i="1"/>
  <c r="V1959" i="1"/>
  <c r="X2035" i="1"/>
  <c r="X1241" i="1"/>
  <c r="Y1244" i="1"/>
  <c r="V1260" i="1"/>
  <c r="X1272" i="1"/>
  <c r="X1276" i="1"/>
  <c r="X1280" i="1"/>
  <c r="W1297" i="1"/>
  <c r="U1297" i="1"/>
  <c r="V1312" i="1"/>
  <c r="U1309" i="1"/>
  <c r="X1321" i="1"/>
  <c r="Y1324" i="1"/>
  <c r="V1336" i="1"/>
  <c r="V1363" i="1"/>
  <c r="Y1371" i="1"/>
  <c r="V1384" i="1"/>
  <c r="V1386" i="1"/>
  <c r="X1387" i="1"/>
  <c r="Y1390" i="1"/>
  <c r="U1393" i="1"/>
  <c r="U1397" i="1"/>
  <c r="U1401" i="1"/>
  <c r="V1414" i="1"/>
  <c r="U1405" i="1"/>
  <c r="U1409" i="1"/>
  <c r="V1422" i="1"/>
  <c r="W1457" i="1"/>
  <c r="U1461" i="1"/>
  <c r="U1470" i="1"/>
  <c r="X1505" i="1"/>
  <c r="W1519" i="1"/>
  <c r="V1528" i="1"/>
  <c r="Y1530" i="1"/>
  <c r="W1539" i="1"/>
  <c r="V1543" i="1"/>
  <c r="Y1565" i="1"/>
  <c r="W1577" i="1"/>
  <c r="V1581" i="1"/>
  <c r="Y1589" i="1"/>
  <c r="U1588" i="1"/>
  <c r="Y1606" i="1"/>
  <c r="Y1623" i="1"/>
  <c r="X1632" i="1"/>
  <c r="Y1645" i="1"/>
  <c r="X1650" i="1"/>
  <c r="X1660" i="1"/>
  <c r="U1664" i="1"/>
  <c r="V1675" i="1"/>
  <c r="Y1681" i="1"/>
  <c r="U1685" i="1"/>
  <c r="W1698" i="1"/>
  <c r="W1707" i="1"/>
  <c r="Y1709" i="1"/>
  <c r="U1703" i="1"/>
  <c r="X1715" i="1"/>
  <c r="X1727" i="1"/>
  <c r="X1737" i="1"/>
  <c r="X1747" i="1"/>
  <c r="X1757" i="1"/>
  <c r="U1755" i="1"/>
  <c r="V1829" i="1"/>
  <c r="X1912" i="1"/>
  <c r="W1985" i="1"/>
  <c r="Y1851" i="1"/>
  <c r="X1854" i="1"/>
  <c r="W1868" i="1"/>
  <c r="W1873" i="1"/>
  <c r="W1878" i="1"/>
  <c r="W1883" i="1"/>
  <c r="W1888" i="1"/>
  <c r="U1897" i="1"/>
  <c r="U1907" i="1"/>
  <c r="U1914" i="1"/>
  <c r="W1931" i="1"/>
  <c r="U1931" i="1"/>
  <c r="X1947" i="1"/>
  <c r="X1959" i="1"/>
  <c r="U1953" i="1"/>
  <c r="W1969" i="1"/>
  <c r="V1981" i="1"/>
  <c r="Y1989" i="1"/>
  <c r="W1992" i="1"/>
  <c r="V1997" i="1"/>
  <c r="X2004" i="1"/>
  <c r="W2009" i="1"/>
  <c r="Y2023" i="1"/>
  <c r="X2028" i="1"/>
  <c r="W2031" i="1"/>
  <c r="W2039" i="1"/>
  <c r="V2050" i="1"/>
  <c r="W2056" i="1"/>
  <c r="W2058" i="1"/>
  <c r="W2068" i="1"/>
  <c r="W2078" i="1"/>
  <c r="V2084" i="1"/>
  <c r="Y2116" i="1"/>
  <c r="W2119" i="1"/>
  <c r="W2137" i="1"/>
  <c r="W2142" i="1"/>
  <c r="U2148" i="1"/>
  <c r="V2159" i="1"/>
  <c r="X2166" i="1"/>
  <c r="X2198" i="1"/>
  <c r="X2203" i="1"/>
  <c r="Y2233" i="1"/>
  <c r="U2227" i="1"/>
  <c r="U2251" i="1"/>
  <c r="W2528" i="1"/>
  <c r="W2523" i="1"/>
  <c r="U2518" i="1"/>
  <c r="V3014" i="1"/>
  <c r="U3003" i="1"/>
  <c r="X1872" i="1"/>
  <c r="X1882" i="1"/>
  <c r="Y1893" i="1"/>
  <c r="X1898" i="1"/>
  <c r="X1902" i="1"/>
  <c r="W1913" i="1"/>
  <c r="V1923" i="1"/>
  <c r="X1931" i="1"/>
  <c r="X1937" i="1"/>
  <c r="X1942" i="1"/>
  <c r="Y1947" i="1"/>
  <c r="Y1952" i="1"/>
  <c r="Y1959" i="1"/>
  <c r="X1964" i="1"/>
  <c r="X1968" i="1"/>
  <c r="Y1974" i="1"/>
  <c r="W1982" i="1"/>
  <c r="W1987" i="1"/>
  <c r="X1992" i="1"/>
  <c r="Y2004" i="1"/>
  <c r="X2009" i="1"/>
  <c r="Y2028" i="1"/>
  <c r="X2031" i="1"/>
  <c r="X2040" i="1"/>
  <c r="X2089" i="1"/>
  <c r="Y2101" i="1"/>
  <c r="X2106" i="1"/>
  <c r="W2124" i="1"/>
  <c r="V2132" i="1"/>
  <c r="Y2166" i="1"/>
  <c r="Y2198" i="1"/>
  <c r="Y2203" i="1"/>
  <c r="X2269" i="1"/>
  <c r="Y2523" i="1"/>
  <c r="Y2524" i="1"/>
  <c r="Y2520" i="1"/>
  <c r="X1636" i="1"/>
  <c r="Y1649" i="1"/>
  <c r="Y1654" i="1"/>
  <c r="X1663" i="1"/>
  <c r="U1663" i="1"/>
  <c r="X1692" i="1"/>
  <c r="X1696" i="1"/>
  <c r="X1698" i="1"/>
  <c r="X1700" i="1"/>
  <c r="X1702" i="1"/>
  <c r="Y1704" i="1"/>
  <c r="Y1706" i="1"/>
  <c r="W1715" i="1"/>
  <c r="Y1717" i="1"/>
  <c r="Y1724" i="1"/>
  <c r="Y1729" i="1"/>
  <c r="Y1734" i="1"/>
  <c r="Y1739" i="1"/>
  <c r="Y1744" i="1"/>
  <c r="Y1749" i="1"/>
  <c r="Y1754" i="1"/>
  <c r="U1756" i="1"/>
  <c r="Y1766" i="1"/>
  <c r="V1780" i="1"/>
  <c r="U1780" i="1"/>
  <c r="Y1796" i="1"/>
  <c r="V1802" i="1"/>
  <c r="V1822" i="1"/>
  <c r="V1827" i="1"/>
  <c r="V1832" i="1"/>
  <c r="V1840" i="1"/>
  <c r="V1843" i="1"/>
  <c r="X1857" i="1"/>
  <c r="V1860" i="1"/>
  <c r="U1857" i="1"/>
  <c r="Y1873" i="1"/>
  <c r="Y1878" i="1"/>
  <c r="Y1883" i="1"/>
  <c r="Y1888" i="1"/>
  <c r="V1896" i="1"/>
  <c r="X1913" i="1"/>
  <c r="Y1932" i="1"/>
  <c r="Y1942" i="1"/>
  <c r="Y1964" i="1"/>
  <c r="Y1969" i="1"/>
  <c r="V1975" i="1"/>
  <c r="X1986" i="1"/>
  <c r="X1997" i="1"/>
  <c r="U1991" i="1"/>
  <c r="Y2031" i="1"/>
  <c r="V2036" i="1"/>
  <c r="Y2041" i="1"/>
  <c r="X2046" i="1"/>
  <c r="Y2056" i="1"/>
  <c r="Y2059" i="1"/>
  <c r="Y2063" i="1"/>
  <c r="Y2074" i="1"/>
  <c r="Y2083" i="1"/>
  <c r="Y2088" i="1"/>
  <c r="X2094" i="1"/>
  <c r="V2104" i="1"/>
  <c r="X2124" i="1"/>
  <c r="W2152" i="1"/>
  <c r="V2157" i="1"/>
  <c r="X2159" i="1"/>
  <c r="V2164" i="1"/>
  <c r="U2155" i="1"/>
  <c r="V2184" i="1"/>
  <c r="X2226" i="1"/>
  <c r="V2248" i="1"/>
  <c r="X2250" i="1"/>
  <c r="W2254" i="1"/>
  <c r="X2262" i="1"/>
  <c r="W2280" i="1"/>
  <c r="V2327" i="1"/>
  <c r="V1583" i="1"/>
  <c r="X1590" i="1"/>
  <c r="W1596" i="1"/>
  <c r="Y1603" i="1"/>
  <c r="W1613" i="1"/>
  <c r="V1617" i="1"/>
  <c r="Y1620" i="1"/>
  <c r="X1624" i="1"/>
  <c r="W1630" i="1"/>
  <c r="Y1637" i="1"/>
  <c r="X1642" i="1"/>
  <c r="U1636" i="1"/>
  <c r="U1646" i="1"/>
  <c r="W1674" i="1"/>
  <c r="Y1676" i="1"/>
  <c r="Y1684" i="1"/>
  <c r="Y1686" i="1"/>
  <c r="Y1688" i="1"/>
  <c r="Y1690" i="1"/>
  <c r="Y1692" i="1"/>
  <c r="Y1694" i="1"/>
  <c r="Y1696" i="1"/>
  <c r="Y1698" i="1"/>
  <c r="Y1700" i="1"/>
  <c r="Y1702" i="1"/>
  <c r="V1712" i="1"/>
  <c r="U1716" i="1"/>
  <c r="V1736" i="1"/>
  <c r="U1731" i="1"/>
  <c r="U1736" i="1"/>
  <c r="V1757" i="1"/>
  <c r="U1751" i="1"/>
  <c r="X1780" i="1"/>
  <c r="U1772" i="1"/>
  <c r="X1791" i="1"/>
  <c r="X1805" i="1"/>
  <c r="V1810" i="1"/>
  <c r="X1822" i="1"/>
  <c r="X1827" i="1"/>
  <c r="Y1837" i="1"/>
  <c r="U1832" i="1"/>
  <c r="Y1857" i="1"/>
  <c r="X1860" i="1"/>
  <c r="V1863" i="1"/>
  <c r="U1860" i="1"/>
  <c r="V1875" i="1"/>
  <c r="U1875" i="1"/>
  <c r="U1890" i="1"/>
  <c r="Y1918" i="1"/>
  <c r="X1923" i="1"/>
  <c r="V1930" i="1"/>
  <c r="V1935" i="1"/>
  <c r="U1929" i="1"/>
  <c r="V1955" i="1"/>
  <c r="X1957" i="1"/>
  <c r="X1976" i="1"/>
  <c r="Y1982" i="1"/>
  <c r="Y1987" i="1"/>
  <c r="Y1997" i="1"/>
  <c r="W2002" i="1"/>
  <c r="V2006" i="1"/>
  <c r="U2006" i="1"/>
  <c r="W2036" i="1"/>
  <c r="Y2046" i="1"/>
  <c r="Y2051" i="1"/>
  <c r="U2048" i="1"/>
  <c r="V2066" i="1"/>
  <c r="V2077" i="1"/>
  <c r="V2082" i="1"/>
  <c r="W2104" i="1"/>
  <c r="V2150" i="1"/>
  <c r="W2157" i="1"/>
  <c r="Y2159" i="1"/>
  <c r="U2178" i="1"/>
  <c r="V2189" i="1"/>
  <c r="X2196" i="1"/>
  <c r="Y2220" i="1"/>
  <c r="Y2226" i="1"/>
  <c r="W2279" i="1"/>
  <c r="X2284" i="1"/>
  <c r="V2308" i="1"/>
  <c r="W2329" i="1"/>
  <c r="W2537" i="1"/>
  <c r="W2546" i="1"/>
  <c r="Y2560" i="1"/>
  <c r="Y2561" i="1"/>
  <c r="Y2550" i="1"/>
  <c r="X2780" i="1"/>
  <c r="X2782" i="1"/>
  <c r="X2778" i="1"/>
  <c r="W1647" i="1"/>
  <c r="U1656" i="1"/>
  <c r="V1667" i="1"/>
  <c r="W1713" i="1"/>
  <c r="Y1715" i="1"/>
  <c r="W1722" i="1"/>
  <c r="W1727" i="1"/>
  <c r="U1721" i="1"/>
  <c r="W1737" i="1"/>
  <c r="W1742" i="1"/>
  <c r="W1747" i="1"/>
  <c r="U1741" i="1"/>
  <c r="W1757" i="1"/>
  <c r="Y1783" i="1"/>
  <c r="V1782" i="1"/>
  <c r="Y1791" i="1"/>
  <c r="Y1801" i="1"/>
  <c r="X1808" i="1"/>
  <c r="X1810" i="1"/>
  <c r="V1814" i="1"/>
  <c r="Y1822" i="1"/>
  <c r="Y1843" i="1"/>
  <c r="X1846" i="1"/>
  <c r="Y1860" i="1"/>
  <c r="W1871" i="1"/>
  <c r="W1876" i="1"/>
  <c r="W1881" i="1"/>
  <c r="W1886" i="1"/>
  <c r="W1891" i="1"/>
  <c r="X1896" i="1"/>
  <c r="V1905" i="1"/>
  <c r="V1916" i="1"/>
  <c r="W1930" i="1"/>
  <c r="X1945" i="1"/>
  <c r="X1950" i="1"/>
  <c r="W1955" i="1"/>
  <c r="U1956" i="1"/>
  <c r="V1971" i="1"/>
  <c r="Y1977" i="1"/>
  <c r="W1977" i="1"/>
  <c r="U1974" i="1"/>
  <c r="U1984" i="1"/>
  <c r="X2001" i="1"/>
  <c r="W2007" i="1"/>
  <c r="U2015" i="1"/>
  <c r="Y2036" i="1"/>
  <c r="W2043" i="1"/>
  <c r="V2048" i="1"/>
  <c r="U2038" i="1"/>
  <c r="W2066" i="1"/>
  <c r="W2077" i="1"/>
  <c r="U2081" i="1"/>
  <c r="U2088" i="1"/>
  <c r="W2145" i="1"/>
  <c r="Y2152" i="1"/>
  <c r="U2146" i="1"/>
  <c r="W2179" i="1"/>
  <c r="X2184" i="1"/>
  <c r="Y2196" i="1"/>
  <c r="U2208" i="1"/>
  <c r="V2219" i="1"/>
  <c r="U2215" i="1"/>
  <c r="U2237" i="1"/>
  <c r="V2260" i="1"/>
  <c r="Y2284" i="1"/>
  <c r="X2289" i="1"/>
  <c r="V2407" i="1"/>
  <c r="U2396" i="1"/>
  <c r="V2417" i="1"/>
  <c r="W2422" i="1"/>
  <c r="W2427" i="1"/>
  <c r="W2432" i="1"/>
  <c r="W2091" i="1"/>
  <c r="V2194" i="1"/>
  <c r="W2214" i="1"/>
  <c r="U2203" i="1"/>
  <c r="V2234" i="1"/>
  <c r="X2241" i="1"/>
  <c r="V2253" i="1"/>
  <c r="U2242" i="1"/>
  <c r="X2272" i="1"/>
  <c r="Y1584" i="1"/>
  <c r="X1588" i="1"/>
  <c r="W1594" i="1"/>
  <c r="Y1601" i="1"/>
  <c r="U1600" i="1"/>
  <c r="Y1618" i="1"/>
  <c r="W1623" i="1"/>
  <c r="V1627" i="1"/>
  <c r="X1634" i="1"/>
  <c r="W1640" i="1"/>
  <c r="Y1652" i="1"/>
  <c r="X1659" i="1"/>
  <c r="W1711" i="1"/>
  <c r="Y1713" i="1"/>
  <c r="Y1722" i="1"/>
  <c r="Y1727" i="1"/>
  <c r="Y1732" i="1"/>
  <c r="Y1737" i="1"/>
  <c r="Y1742" i="1"/>
  <c r="Y1747" i="1"/>
  <c r="Y1752" i="1"/>
  <c r="Y1757" i="1"/>
  <c r="Y1777" i="1"/>
  <c r="X1786" i="1"/>
  <c r="Y1814" i="1"/>
  <c r="X1817" i="1"/>
  <c r="V1820" i="1"/>
  <c r="V1835" i="1"/>
  <c r="Y1849" i="1"/>
  <c r="X1852" i="1"/>
  <c r="V1855" i="1"/>
  <c r="Y1866" i="1"/>
  <c r="Y1871" i="1"/>
  <c r="U1865" i="1"/>
  <c r="Y1881" i="1"/>
  <c r="Y1886" i="1"/>
  <c r="Y1891" i="1"/>
  <c r="U1883" i="1"/>
  <c r="U1885" i="1"/>
  <c r="Y1911" i="1"/>
  <c r="X1921" i="1"/>
  <c r="W1928" i="1"/>
  <c r="Y1935" i="1"/>
  <c r="Y1940" i="1"/>
  <c r="U1934" i="1"/>
  <c r="U1939" i="1"/>
  <c r="Y1955" i="1"/>
  <c r="Y1967" i="1"/>
  <c r="Y1972" i="1"/>
  <c r="Y1980" i="1"/>
  <c r="X1985" i="1"/>
  <c r="X1990" i="1"/>
  <c r="W2000" i="1"/>
  <c r="U2001" i="1"/>
  <c r="X2026" i="1"/>
  <c r="W2029" i="1"/>
  <c r="U2021" i="1"/>
  <c r="W2034" i="1"/>
  <c r="W2054" i="1"/>
  <c r="X2061" i="1"/>
  <c r="Y2071" i="1"/>
  <c r="Y2082" i="1"/>
  <c r="Y2135" i="1"/>
  <c r="Y2145" i="1"/>
  <c r="Y2150" i="1"/>
  <c r="Y2179" i="1"/>
  <c r="U2171" i="1"/>
  <c r="U2173" i="1"/>
  <c r="Y2189" i="1"/>
  <c r="X2214" i="1"/>
  <c r="U2235" i="1"/>
  <c r="W2253" i="1"/>
  <c r="Y2272" i="1"/>
  <c r="V2277" i="1"/>
  <c r="U2266" i="1"/>
  <c r="X2362" i="1"/>
  <c r="U2391" i="1"/>
  <c r="Y2527" i="1"/>
  <c r="W1611" i="1"/>
  <c r="V1615" i="1"/>
  <c r="X1622" i="1"/>
  <c r="W1628" i="1"/>
  <c r="Y1635" i="1"/>
  <c r="X1640" i="1"/>
  <c r="U1634" i="1"/>
  <c r="V1654" i="1"/>
  <c r="U1649" i="1"/>
  <c r="V1709" i="1"/>
  <c r="U1709" i="1"/>
  <c r="V1724" i="1"/>
  <c r="U1719" i="1"/>
  <c r="U1724" i="1"/>
  <c r="V1744" i="1"/>
  <c r="U1739" i="1"/>
  <c r="V1755" i="1"/>
  <c r="V1789" i="1"/>
  <c r="Y1794" i="1"/>
  <c r="V1797" i="1"/>
  <c r="V1800" i="1"/>
  <c r="Y1817" i="1"/>
  <c r="X1820" i="1"/>
  <c r="X1825" i="1"/>
  <c r="X1835" i="1"/>
  <c r="Y1852" i="1"/>
  <c r="Y1855" i="1"/>
  <c r="U1863" i="1"/>
  <c r="U1868" i="1"/>
  <c r="V1883" i="1"/>
  <c r="W1893" i="1"/>
  <c r="X1928" i="1"/>
  <c r="V1933" i="1"/>
  <c r="V1938" i="1"/>
  <c r="V1943" i="1"/>
  <c r="V1948" i="1"/>
  <c r="W1944" i="1"/>
  <c r="V1957" i="1"/>
  <c r="V1970" i="1"/>
  <c r="X1975" i="1"/>
  <c r="Y1985" i="1"/>
  <c r="Y1990" i="1"/>
  <c r="V1993" i="1"/>
  <c r="Y1994" i="1"/>
  <c r="U1989" i="1"/>
  <c r="W2005" i="1"/>
  <c r="Y2026" i="1"/>
  <c r="X2029" i="1"/>
  <c r="W2032" i="1"/>
  <c r="U2023" i="1"/>
  <c r="X2039" i="1"/>
  <c r="V2042" i="1"/>
  <c r="Y2048" i="1"/>
  <c r="V2090" i="1"/>
  <c r="W2107" i="1"/>
  <c r="U2132" i="1"/>
  <c r="U2137" i="1"/>
  <c r="U2139" i="1"/>
  <c r="V2167" i="1"/>
  <c r="Y2169" i="1"/>
  <c r="V2172" i="1"/>
  <c r="W2181" i="1"/>
  <c r="V2187" i="1"/>
  <c r="Y2208" i="1"/>
  <c r="Y2214" i="1"/>
  <c r="X2234" i="1"/>
  <c r="U2230" i="1"/>
  <c r="X2253" i="1"/>
  <c r="V2270" i="1"/>
  <c r="W2277" i="1"/>
  <c r="Y2357" i="1"/>
  <c r="Y1820" i="1"/>
  <c r="V1838" i="1"/>
  <c r="V1858" i="1"/>
  <c r="V1864" i="1"/>
  <c r="W1869" i="1"/>
  <c r="W1874" i="1"/>
  <c r="W1879" i="1"/>
  <c r="W1884" i="1"/>
  <c r="W1889" i="1"/>
  <c r="W1899" i="1"/>
  <c r="U1903" i="1"/>
  <c r="U1908" i="1"/>
  <c r="V1926" i="1"/>
  <c r="Y1928" i="1"/>
  <c r="U1927" i="1"/>
  <c r="U1932" i="1"/>
  <c r="X1953" i="1"/>
  <c r="X1958" i="1"/>
  <c r="V1965" i="1"/>
  <c r="W1970" i="1"/>
  <c r="Y1975" i="1"/>
  <c r="V1988" i="1"/>
  <c r="Y2000" i="1"/>
  <c r="X2005" i="1"/>
  <c r="U1999" i="1"/>
  <c r="Y2029" i="1"/>
  <c r="X2032" i="1"/>
  <c r="Y2034" i="1"/>
  <c r="Y2054" i="1"/>
  <c r="W2057" i="1"/>
  <c r="W2064" i="1"/>
  <c r="W2074" i="1"/>
  <c r="W2089" i="1"/>
  <c r="Y2097" i="1"/>
  <c r="X2107" i="1"/>
  <c r="X2112" i="1"/>
  <c r="Y2117" i="1"/>
  <c r="V2125" i="1"/>
  <c r="V2133" i="1"/>
  <c r="X2138" i="1"/>
  <c r="W2143" i="1"/>
  <c r="W2171" i="1"/>
  <c r="W2177" i="1"/>
  <c r="X2204" i="1"/>
  <c r="W2238" i="1"/>
  <c r="V2230" i="1"/>
  <c r="X2246" i="1"/>
  <c r="U2252" i="1"/>
  <c r="Z2252" i="1" s="1"/>
  <c r="V2375" i="1"/>
  <c r="U2374" i="1"/>
  <c r="V2390" i="1"/>
  <c r="U2536" i="1"/>
  <c r="W2551" i="1"/>
  <c r="U2541" i="1"/>
  <c r="X1933" i="1"/>
  <c r="X1938" i="1"/>
  <c r="X1943" i="1"/>
  <c r="Y1948" i="1"/>
  <c r="Y1953" i="1"/>
  <c r="Y1960" i="1"/>
  <c r="V1978" i="1"/>
  <c r="W1983" i="1"/>
  <c r="X1993" i="1"/>
  <c r="W1997" i="1"/>
  <c r="Y2032" i="1"/>
  <c r="W2052" i="1"/>
  <c r="W2060" i="1"/>
  <c r="X2075" i="1"/>
  <c r="X2080" i="1"/>
  <c r="X2084" i="1"/>
  <c r="X2090" i="1"/>
  <c r="W2133" i="1"/>
  <c r="X2172" i="1"/>
  <c r="X2177" i="1"/>
  <c r="Y2204" i="1"/>
  <c r="W2262" i="1"/>
  <c r="V2689" i="1"/>
  <c r="U2736" i="1"/>
  <c r="V2738" i="1"/>
  <c r="X1916" i="1"/>
  <c r="V1924" i="1"/>
  <c r="X1926" i="1"/>
  <c r="Y1933" i="1"/>
  <c r="Y1938" i="1"/>
  <c r="U1937" i="1"/>
  <c r="U1942" i="1"/>
  <c r="V1958" i="1"/>
  <c r="Y1965" i="1"/>
  <c r="Y1970" i="1"/>
  <c r="X1978" i="1"/>
  <c r="X1982" i="1"/>
  <c r="X1988" i="1"/>
  <c r="Y1993" i="1"/>
  <c r="X1998" i="1"/>
  <c r="Y2042" i="1"/>
  <c r="X2051" i="1"/>
  <c r="X2059" i="1"/>
  <c r="Y2069" i="1"/>
  <c r="Y2079" i="1"/>
  <c r="Y2085" i="1"/>
  <c r="V2105" i="1"/>
  <c r="V2128" i="1"/>
  <c r="Y2143" i="1"/>
  <c r="V2165" i="1"/>
  <c r="W2232" i="1"/>
  <c r="V2223" i="1"/>
  <c r="V2244" i="1"/>
  <c r="X2360" i="1"/>
  <c r="W1703" i="1"/>
  <c r="Y1707" i="1"/>
  <c r="U1705" i="1"/>
  <c r="Y1718" i="1"/>
  <c r="U1712" i="1"/>
  <c r="V1732" i="1"/>
  <c r="U1727" i="1"/>
  <c r="U1732" i="1"/>
  <c r="V1752" i="1"/>
  <c r="U1747" i="1"/>
  <c r="U1752" i="1"/>
  <c r="X1774" i="1"/>
  <c r="X1778" i="1"/>
  <c r="Y1780" i="1"/>
  <c r="Y1784" i="1"/>
  <c r="X1792" i="1"/>
  <c r="Y1803" i="1"/>
  <c r="Y1805" i="1"/>
  <c r="X1809" i="1"/>
  <c r="X1812" i="1"/>
  <c r="V1815" i="1"/>
  <c r="X1823" i="1"/>
  <c r="X1828" i="1"/>
  <c r="X1833" i="1"/>
  <c r="Y1844" i="1"/>
  <c r="U1836" i="1"/>
  <c r="Y1861" i="1"/>
  <c r="U1853" i="1"/>
  <c r="U1856" i="1"/>
  <c r="V1871" i="1"/>
  <c r="U1871" i="1"/>
  <c r="V1912" i="1"/>
  <c r="W1923" i="1"/>
  <c r="V1931" i="1"/>
  <c r="V1941" i="1"/>
  <c r="V1946" i="1"/>
  <c r="V1951" i="1"/>
  <c r="U1954" i="1"/>
  <c r="V1963" i="1"/>
  <c r="U1962" i="1"/>
  <c r="Y1978" i="1"/>
  <c r="Y1983" i="1"/>
  <c r="W2003" i="1"/>
  <c r="Y2009" i="1"/>
  <c r="U2016" i="1"/>
  <c r="X2036" i="1"/>
  <c r="V2040" i="1"/>
  <c r="V2045" i="1"/>
  <c r="Y2047" i="1"/>
  <c r="U2079" i="1"/>
  <c r="U2084" i="1"/>
  <c r="W2100" i="1"/>
  <c r="W2115" i="1"/>
  <c r="W2128" i="1"/>
  <c r="V2131" i="1"/>
  <c r="V2141" i="1"/>
  <c r="W2165" i="1"/>
  <c r="X2156" i="1"/>
  <c r="V2185" i="1"/>
  <c r="W2197" i="1"/>
  <c r="Y2222" i="1"/>
  <c r="X2232" i="1"/>
  <c r="X2251" i="1"/>
  <c r="Y2279" i="1"/>
  <c r="V2306" i="1"/>
  <c r="W2312" i="1"/>
  <c r="W2518" i="1"/>
  <c r="W2545" i="1"/>
  <c r="W1753" i="1"/>
  <c r="Y1778" i="1"/>
  <c r="V1787" i="1"/>
  <c r="U1784" i="1"/>
  <c r="Y1809" i="1"/>
  <c r="Y1812" i="1"/>
  <c r="X1815" i="1"/>
  <c r="X1818" i="1"/>
  <c r="Y1823" i="1"/>
  <c r="Y1847" i="1"/>
  <c r="X1850" i="1"/>
  <c r="W1866" i="1"/>
  <c r="W1872" i="1"/>
  <c r="W1877" i="1"/>
  <c r="W1882" i="1"/>
  <c r="W1887" i="1"/>
  <c r="W1892" i="1"/>
  <c r="V1922" i="1"/>
  <c r="X1924" i="1"/>
  <c r="U1925" i="1"/>
  <c r="X1946" i="1"/>
  <c r="X1951" i="1"/>
  <c r="Y1958" i="1"/>
  <c r="W1963" i="1"/>
  <c r="W1965" i="1"/>
  <c r="X1973" i="1"/>
  <c r="U1970" i="1"/>
  <c r="V1985" i="1"/>
  <c r="U1977" i="1"/>
  <c r="V1991" i="1"/>
  <c r="V1996" i="1"/>
  <c r="W2008" i="1"/>
  <c r="U2019" i="1"/>
  <c r="Y2037" i="1"/>
  <c r="U2039" i="1"/>
  <c r="W2063" i="1"/>
  <c r="W2073" i="1"/>
  <c r="W2082" i="1"/>
  <c r="W2087" i="1"/>
  <c r="V2093" i="1"/>
  <c r="X2105" i="1"/>
  <c r="X2110" i="1"/>
  <c r="X2115" i="1"/>
  <c r="U2140" i="1"/>
  <c r="X2158" i="1"/>
  <c r="X2165" i="1"/>
  <c r="V2170" i="1"/>
  <c r="U2159" i="1"/>
  <c r="Y2216" i="1"/>
  <c r="V2225" i="1"/>
  <c r="Y2227" i="1"/>
  <c r="V2237" i="1"/>
  <c r="Y2255" i="1"/>
  <c r="V2261" i="1"/>
  <c r="U2250" i="1"/>
  <c r="W2306" i="1"/>
  <c r="X2310" i="1"/>
  <c r="Y2341" i="1"/>
  <c r="Y2346" i="1"/>
  <c r="V2358" i="1"/>
  <c r="U2347" i="1"/>
  <c r="Y1815" i="1"/>
  <c r="Y1818" i="1"/>
  <c r="Y1850" i="1"/>
  <c r="X1853" i="1"/>
  <c r="V1853" i="1"/>
  <c r="X1867" i="1"/>
  <c r="X1876" i="1"/>
  <c r="X1887" i="1"/>
  <c r="X1907" i="1"/>
  <c r="Y1931" i="1"/>
  <c r="X1936" i="1"/>
  <c r="X1941" i="1"/>
  <c r="Y1946" i="1"/>
  <c r="Y1951" i="1"/>
  <c r="U1947" i="1"/>
  <c r="X1961" i="1"/>
  <c r="Y1973" i="1"/>
  <c r="W1981" i="1"/>
  <c r="W1986" i="1"/>
  <c r="X1991" i="1"/>
  <c r="W1996" i="1"/>
  <c r="V2000" i="1"/>
  <c r="Y2003" i="1"/>
  <c r="X2008" i="1"/>
  <c r="X2027" i="1"/>
  <c r="Y2040" i="1"/>
  <c r="W2049" i="1"/>
  <c r="V2054" i="1"/>
  <c r="X2067" i="1"/>
  <c r="X2073" i="1"/>
  <c r="X2078" i="1"/>
  <c r="X2083" i="1"/>
  <c r="X2088" i="1"/>
  <c r="V2098" i="1"/>
  <c r="Y2115" i="1"/>
  <c r="W2123" i="1"/>
  <c r="Y2158" i="1"/>
  <c r="Y2165" i="1"/>
  <c r="X2190" i="1"/>
  <c r="V2195" i="1"/>
  <c r="W2219" i="1"/>
  <c r="W2225" i="1"/>
  <c r="W2261" i="1"/>
  <c r="W2283" i="1"/>
  <c r="U2284" i="1"/>
  <c r="V2345" i="1"/>
  <c r="Y2540" i="1"/>
  <c r="Y2539" i="1"/>
  <c r="Y2535" i="1"/>
  <c r="W2624" i="1"/>
  <c r="X1794" i="1"/>
  <c r="V1798" i="1"/>
  <c r="V1801" i="1"/>
  <c r="V1821" i="1"/>
  <c r="V1826" i="1"/>
  <c r="V1831" i="1"/>
  <c r="X1836" i="1"/>
  <c r="Y1853" i="1"/>
  <c r="X1856" i="1"/>
  <c r="Y1867" i="1"/>
  <c r="Y1877" i="1"/>
  <c r="Y1882" i="1"/>
  <c r="Y1887" i="1"/>
  <c r="Y1892" i="1"/>
  <c r="V1895" i="1"/>
  <c r="Y1897" i="1"/>
  <c r="X1917" i="1"/>
  <c r="U1918" i="1"/>
  <c r="Y1936" i="1"/>
  <c r="W1948" i="1"/>
  <c r="V1961" i="1"/>
  <c r="Y1963" i="1"/>
  <c r="Y1968" i="1"/>
  <c r="U1965" i="1"/>
  <c r="X1981" i="1"/>
  <c r="Y1991" i="1"/>
  <c r="X1996" i="1"/>
  <c r="W2001" i="1"/>
  <c r="Y2008" i="1"/>
  <c r="Y2027" i="1"/>
  <c r="X2030" i="1"/>
  <c r="V2035" i="1"/>
  <c r="Y2044" i="1"/>
  <c r="X2049" i="1"/>
  <c r="W2055" i="1"/>
  <c r="Y2067" i="1"/>
  <c r="Y2078" i="1"/>
  <c r="X2093" i="1"/>
  <c r="W2098" i="1"/>
  <c r="U2094" i="1"/>
  <c r="V2108" i="1"/>
  <c r="Y2146" i="1"/>
  <c r="U2147" i="1"/>
  <c r="V2163" i="1"/>
  <c r="V2183" i="1"/>
  <c r="W2195" i="1"/>
  <c r="W2230" i="1"/>
  <c r="U2236" i="1"/>
  <c r="Y2285" i="1"/>
  <c r="W2622" i="1"/>
  <c r="W2623" i="1"/>
  <c r="W2616" i="1"/>
  <c r="U1701" i="1"/>
  <c r="Y1714" i="1"/>
  <c r="W1721" i="1"/>
  <c r="U1720" i="1"/>
  <c r="V1740" i="1"/>
  <c r="U1735" i="1"/>
  <c r="U1740" i="1"/>
  <c r="U1745" i="1"/>
  <c r="Y1787" i="1"/>
  <c r="V1790" i="1"/>
  <c r="Y1795" i="1"/>
  <c r="Y1798" i="1"/>
  <c r="X1821" i="1"/>
  <c r="X1826" i="1"/>
  <c r="X1831" i="1"/>
  <c r="Y1835" i="1"/>
  <c r="V1839" i="1"/>
  <c r="V1841" i="1"/>
  <c r="Y1856" i="1"/>
  <c r="V1859" i="1"/>
  <c r="U1859" i="1"/>
  <c r="U1864" i="1"/>
  <c r="V1879" i="1"/>
  <c r="U1879" i="1"/>
  <c r="V1900" i="1"/>
  <c r="U1901" i="1"/>
  <c r="Y1917" i="1"/>
  <c r="V1934" i="1"/>
  <c r="V1939" i="1"/>
  <c r="V1944" i="1"/>
  <c r="V1949" i="1"/>
  <c r="V1954" i="1"/>
  <c r="W1960" i="1"/>
  <c r="W1975" i="1"/>
  <c r="Y1981" i="1"/>
  <c r="Y1986" i="1"/>
  <c r="U1995" i="1"/>
  <c r="Y2030" i="1"/>
  <c r="W2035" i="1"/>
  <c r="U2034" i="1"/>
  <c r="U2065" i="1"/>
  <c r="V2081" i="1"/>
  <c r="U2072" i="1"/>
  <c r="V2086" i="1"/>
  <c r="U2075" i="1"/>
  <c r="Y2093" i="1"/>
  <c r="U2102" i="1"/>
  <c r="X2118" i="1"/>
  <c r="U2128" i="1"/>
  <c r="V2139" i="1"/>
  <c r="V2149" i="1"/>
  <c r="Y2151" i="1"/>
  <c r="W2156" i="1"/>
  <c r="V2147" i="1"/>
  <c r="W2183" i="1"/>
  <c r="V2188" i="1"/>
  <c r="U2177" i="1"/>
  <c r="W2205" i="1"/>
  <c r="Y2210" i="1"/>
  <c r="Y2215" i="1"/>
  <c r="Y2224" i="1"/>
  <c r="X2230" i="1"/>
  <c r="W2246" i="1"/>
  <c r="V2238" i="1"/>
  <c r="V2271" i="1"/>
  <c r="Y2283" i="1"/>
  <c r="W2614" i="1"/>
  <c r="W2618" i="1"/>
  <c r="W2612" i="1"/>
  <c r="X1616" i="1"/>
  <c r="W1622" i="1"/>
  <c r="Y1629" i="1"/>
  <c r="V1639" i="1"/>
  <c r="X1656" i="1"/>
  <c r="W1671" i="1"/>
  <c r="W1710" i="1"/>
  <c r="Y1712" i="1"/>
  <c r="U1708" i="1"/>
  <c r="Y1721" i="1"/>
  <c r="X1725" i="1"/>
  <c r="X1735" i="1"/>
  <c r="X1745" i="1"/>
  <c r="X1756" i="1"/>
  <c r="Y1782" i="1"/>
  <c r="W1778" i="1"/>
  <c r="Y1790" i="1"/>
  <c r="X1807" i="1"/>
  <c r="V1813" i="1"/>
  <c r="U1810" i="1"/>
  <c r="Z1820" i="1" s="1"/>
  <c r="U1815" i="1"/>
  <c r="Z1825" i="1" s="1"/>
  <c r="U1820" i="1"/>
  <c r="Y1839" i="1"/>
  <c r="Y1841" i="1"/>
  <c r="U1834" i="1"/>
  <c r="Y1859" i="1"/>
  <c r="X1862" i="1"/>
  <c r="W1864" i="1"/>
  <c r="X1874" i="1"/>
  <c r="X1884" i="1"/>
  <c r="Y1895" i="1"/>
  <c r="X1900" i="1"/>
  <c r="V1927" i="1"/>
  <c r="Y1929" i="1"/>
  <c r="X1934" i="1"/>
  <c r="X1939" i="1"/>
  <c r="Y1944" i="1"/>
  <c r="Y1949" i="1"/>
  <c r="Y1954" i="1"/>
  <c r="Y1961" i="1"/>
  <c r="W1971" i="1"/>
  <c r="Y1976" i="1"/>
  <c r="X1979" i="1"/>
  <c r="W1984" i="1"/>
  <c r="U1978" i="1"/>
  <c r="X1994" i="1"/>
  <c r="V1999" i="1"/>
  <c r="U1990" i="1"/>
  <c r="X2006" i="1"/>
  <c r="W2025" i="1"/>
  <c r="Y2035" i="1"/>
  <c r="V2038" i="1"/>
  <c r="X2043" i="1"/>
  <c r="W2047" i="1"/>
  <c r="W2053" i="1"/>
  <c r="U2055" i="1"/>
  <c r="X2076" i="1"/>
  <c r="X2081" i="1"/>
  <c r="X2086" i="1"/>
  <c r="U2085" i="1"/>
  <c r="U2087" i="1"/>
  <c r="Y2113" i="1"/>
  <c r="X2121" i="1"/>
  <c r="X2139" i="1"/>
  <c r="X2144" i="1"/>
  <c r="U2138" i="1"/>
  <c r="V2154" i="1"/>
  <c r="U2143" i="1"/>
  <c r="Y2172" i="1"/>
  <c r="W2208" i="1"/>
  <c r="W2213" i="1"/>
  <c r="V2218" i="1"/>
  <c r="U2207" i="1"/>
  <c r="X2235" i="1"/>
  <c r="U2229" i="1"/>
  <c r="X2231" i="1"/>
  <c r="X2271" i="1"/>
  <c r="V2743" i="1"/>
  <c r="V3122" i="1"/>
  <c r="U3111" i="1"/>
  <c r="X3134" i="1"/>
  <c r="Y3149" i="1"/>
  <c r="Y3154" i="1"/>
  <c r="Y3639" i="1"/>
  <c r="V2368" i="1"/>
  <c r="W2416" i="1"/>
  <c r="X2466" i="1"/>
  <c r="X2538" i="1"/>
  <c r="X2545" i="1"/>
  <c r="W2746" i="1"/>
  <c r="Y2099" i="1"/>
  <c r="X2104" i="1"/>
  <c r="X2109" i="1"/>
  <c r="X2114" i="1"/>
  <c r="W2132" i="1"/>
  <c r="X2142" i="1"/>
  <c r="U2136" i="1"/>
  <c r="W2154" i="1"/>
  <c r="W2163" i="1"/>
  <c r="W2170" i="1"/>
  <c r="V2175" i="1"/>
  <c r="Y2177" i="1"/>
  <c r="W2187" i="1"/>
  <c r="W2194" i="1"/>
  <c r="V2201" i="1"/>
  <c r="V2206" i="1"/>
  <c r="Y2212" i="1"/>
  <c r="X2218" i="1"/>
  <c r="U2212" i="1"/>
  <c r="Y2230" i="1"/>
  <c r="W2237" i="1"/>
  <c r="W2244" i="1"/>
  <c r="Y2246" i="1"/>
  <c r="Y2253" i="1"/>
  <c r="W2260" i="1"/>
  <c r="Y2262" i="1"/>
  <c r="Y2269" i="1"/>
  <c r="W2276" i="1"/>
  <c r="W2281" i="1"/>
  <c r="Y2303" i="1"/>
  <c r="V2310" i="1"/>
  <c r="W2331" i="1"/>
  <c r="W2340" i="1"/>
  <c r="X2354" i="1"/>
  <c r="W2357" i="1"/>
  <c r="W2372" i="1"/>
  <c r="Y2380" i="1"/>
  <c r="Y2385" i="1"/>
  <c r="X2390" i="1"/>
  <c r="V2400" i="1"/>
  <c r="X2412" i="1"/>
  <c r="X2417" i="1"/>
  <c r="U2411" i="1"/>
  <c r="Y2427" i="1"/>
  <c r="Y2432" i="1"/>
  <c r="Y2437" i="1"/>
  <c r="U2431" i="1"/>
  <c r="Y2457" i="1"/>
  <c r="Y2462" i="1"/>
  <c r="Y2467" i="1"/>
  <c r="U2464" i="1"/>
  <c r="U2469" i="1"/>
  <c r="V2500" i="1"/>
  <c r="W2514" i="1"/>
  <c r="Y2537" i="1"/>
  <c r="U2546" i="1"/>
  <c r="U2553" i="1"/>
  <c r="W2606" i="1"/>
  <c r="Y2698" i="1"/>
  <c r="X2727" i="1"/>
  <c r="X2744" i="1"/>
  <c r="V2774" i="1"/>
  <c r="Y2038" i="1"/>
  <c r="W2042" i="1"/>
  <c r="V2047" i="1"/>
  <c r="X2053" i="1"/>
  <c r="V2057" i="1"/>
  <c r="U2054" i="1"/>
  <c r="V2075" i="1"/>
  <c r="U2069" i="1"/>
  <c r="V2085" i="1"/>
  <c r="Y2086" i="1"/>
  <c r="X2092" i="1"/>
  <c r="V2102" i="1"/>
  <c r="Y2114" i="1"/>
  <c r="U2106" i="1"/>
  <c r="V2127" i="1"/>
  <c r="U2121" i="1"/>
  <c r="Y2142" i="1"/>
  <c r="W2147" i="1"/>
  <c r="X2154" i="1"/>
  <c r="Y2156" i="1"/>
  <c r="V2161" i="1"/>
  <c r="W2175" i="1"/>
  <c r="V2180" i="1"/>
  <c r="Y2181" i="1"/>
  <c r="U2176" i="1"/>
  <c r="W2192" i="1"/>
  <c r="X2193" i="1"/>
  <c r="W2201" i="1"/>
  <c r="W2206" i="1"/>
  <c r="Y2218" i="1"/>
  <c r="V2228" i="1"/>
  <c r="X2237" i="1"/>
  <c r="U2233" i="1"/>
  <c r="U2240" i="1"/>
  <c r="U2249" i="1"/>
  <c r="U2256" i="1"/>
  <c r="U2265" i="1"/>
  <c r="W2286" i="1"/>
  <c r="Y2310" i="1"/>
  <c r="V2325" i="1"/>
  <c r="V2328" i="1"/>
  <c r="X2340" i="1"/>
  <c r="U2334" i="1"/>
  <c r="X2350" i="1"/>
  <c r="Y2355" i="1"/>
  <c r="X2358" i="1"/>
  <c r="U2357" i="1"/>
  <c r="X2373" i="1"/>
  <c r="U2367" i="1"/>
  <c r="V2388" i="1"/>
  <c r="X2395" i="1"/>
  <c r="W2399" i="1"/>
  <c r="U2394" i="1"/>
  <c r="Y2411" i="1"/>
  <c r="U2409" i="1"/>
  <c r="U2414" i="1"/>
  <c r="V2429" i="1"/>
  <c r="U2429" i="1"/>
  <c r="V2449" i="1"/>
  <c r="V2460" i="1"/>
  <c r="W2470" i="1"/>
  <c r="W2475" i="1"/>
  <c r="W2480" i="1"/>
  <c r="W2485" i="1"/>
  <c r="W2490" i="1"/>
  <c r="W2495" i="1"/>
  <c r="W2505" i="1"/>
  <c r="Y2511" i="1"/>
  <c r="X2522" i="1"/>
  <c r="W2526" i="1"/>
  <c r="W2527" i="1"/>
  <c r="Y2558" i="1"/>
  <c r="Y2559" i="1"/>
  <c r="W2615" i="1"/>
  <c r="V2685" i="1"/>
  <c r="W2752" i="1"/>
  <c r="U2741" i="1"/>
  <c r="V2779" i="1"/>
  <c r="X2097" i="1"/>
  <c r="V2107" i="1"/>
  <c r="W2117" i="1"/>
  <c r="X2122" i="1"/>
  <c r="W2127" i="1"/>
  <c r="V2130" i="1"/>
  <c r="U2129" i="1"/>
  <c r="X2147" i="1"/>
  <c r="Y2154" i="1"/>
  <c r="W2161" i="1"/>
  <c r="Y2170" i="1"/>
  <c r="X2174" i="1"/>
  <c r="W2180" i="1"/>
  <c r="Y2186" i="1"/>
  <c r="X2192" i="1"/>
  <c r="V2199" i="1"/>
  <c r="X2206" i="1"/>
  <c r="X2211" i="1"/>
  <c r="X2223" i="1"/>
  <c r="W2228" i="1"/>
  <c r="U2224" i="1"/>
  <c r="Y2237" i="1"/>
  <c r="U2231" i="1"/>
  <c r="Y2243" i="1"/>
  <c r="V2249" i="1"/>
  <c r="W2250" i="1"/>
  <c r="V2242" i="1"/>
  <c r="U2247" i="1"/>
  <c r="Y2259" i="1"/>
  <c r="V2265" i="1"/>
  <c r="W2266" i="1"/>
  <c r="V2258" i="1"/>
  <c r="U2263" i="1"/>
  <c r="Y2275" i="1"/>
  <c r="Y2281" i="1"/>
  <c r="Y2288" i="1"/>
  <c r="V2307" i="1"/>
  <c r="W2328" i="1"/>
  <c r="Y2340" i="1"/>
  <c r="Y2344" i="1"/>
  <c r="Y2350" i="1"/>
  <c r="X2363" i="1"/>
  <c r="Y2367" i="1"/>
  <c r="V2383" i="1"/>
  <c r="W2387" i="1"/>
  <c r="Y2395" i="1"/>
  <c r="X2400" i="1"/>
  <c r="W2404" i="1"/>
  <c r="V2410" i="1"/>
  <c r="V2415" i="1"/>
  <c r="U2404" i="1"/>
  <c r="W2418" i="1"/>
  <c r="W2425" i="1"/>
  <c r="W2430" i="1"/>
  <c r="W2435" i="1"/>
  <c r="W2440" i="1"/>
  <c r="U2434" i="1"/>
  <c r="W2450" i="1"/>
  <c r="W2455" i="1"/>
  <c r="W2460" i="1"/>
  <c r="W2465" i="1"/>
  <c r="X2469" i="1"/>
  <c r="X2479" i="1"/>
  <c r="X2489" i="1"/>
  <c r="X2495" i="1"/>
  <c r="X2500" i="1"/>
  <c r="X2505" i="1"/>
  <c r="U2499" i="1"/>
  <c r="W2619" i="1"/>
  <c r="W2639" i="1"/>
  <c r="W2644" i="1"/>
  <c r="W2691" i="1"/>
  <c r="V2735" i="1"/>
  <c r="V2745" i="1"/>
  <c r="Y2122" i="1"/>
  <c r="W2129" i="1"/>
  <c r="W2140" i="1"/>
  <c r="V2145" i="1"/>
  <c r="Y2147" i="1"/>
  <c r="U2141" i="1"/>
  <c r="X2161" i="1"/>
  <c r="V2168" i="1"/>
  <c r="Y2174" i="1"/>
  <c r="X2180" i="1"/>
  <c r="U2174" i="1"/>
  <c r="Y2192" i="1"/>
  <c r="W2199" i="1"/>
  <c r="Y2205" i="1"/>
  <c r="V2209" i="1"/>
  <c r="Y2211" i="1"/>
  <c r="U2205" i="1"/>
  <c r="V2221" i="1"/>
  <c r="Y2223" i="1"/>
  <c r="X2228" i="1"/>
  <c r="W2249" i="1"/>
  <c r="W2265" i="1"/>
  <c r="U2324" i="1"/>
  <c r="U2332" i="1"/>
  <c r="V2353" i="1"/>
  <c r="Y2362" i="1"/>
  <c r="U2355" i="1"/>
  <c r="U2360" i="1"/>
  <c r="X2378" i="1"/>
  <c r="W2383" i="1"/>
  <c r="X2388" i="1"/>
  <c r="U2382" i="1"/>
  <c r="X2405" i="1"/>
  <c r="W2414" i="1"/>
  <c r="X2424" i="1"/>
  <c r="X2434" i="1"/>
  <c r="X2444" i="1"/>
  <c r="X2454" i="1"/>
  <c r="X2465" i="1"/>
  <c r="Y2470" i="1"/>
  <c r="Y2475" i="1"/>
  <c r="Y2480" i="1"/>
  <c r="Y2495" i="1"/>
  <c r="Y2500" i="1"/>
  <c r="V2515" i="1"/>
  <c r="V2520" i="1"/>
  <c r="U2509" i="1"/>
  <c r="W2534" i="1"/>
  <c r="Y2543" i="1"/>
  <c r="Y2556" i="1"/>
  <c r="Y2554" i="1"/>
  <c r="Y2555" i="1"/>
  <c r="Y2564" i="1"/>
  <c r="Y2563" i="1"/>
  <c r="W2635" i="1"/>
  <c r="W2638" i="1"/>
  <c r="X2686" i="1"/>
  <c r="X2696" i="1"/>
  <c r="V2772" i="1"/>
  <c r="X2811" i="1"/>
  <c r="U2815" i="1"/>
  <c r="V2826" i="1"/>
  <c r="V2840" i="1"/>
  <c r="V2851" i="1"/>
  <c r="V2860" i="1"/>
  <c r="V2871" i="1"/>
  <c r="V2880" i="1"/>
  <c r="V2890" i="1"/>
  <c r="V2900" i="1"/>
  <c r="Y2161" i="1"/>
  <c r="W2168" i="1"/>
  <c r="W2173" i="1"/>
  <c r="Y2180" i="1"/>
  <c r="U2179" i="1"/>
  <c r="X2199" i="1"/>
  <c r="W2209" i="1"/>
  <c r="W2215" i="1"/>
  <c r="W2221" i="1"/>
  <c r="V2226" i="1"/>
  <c r="V2233" i="1"/>
  <c r="V2240" i="1"/>
  <c r="X2242" i="1"/>
  <c r="X2249" i="1"/>
  <c r="V2256" i="1"/>
  <c r="X2258" i="1"/>
  <c r="X2265" i="1"/>
  <c r="V2272" i="1"/>
  <c r="X2274" i="1"/>
  <c r="U2285" i="1"/>
  <c r="V2304" i="1"/>
  <c r="Y2307" i="1"/>
  <c r="W2335" i="1"/>
  <c r="U2337" i="1"/>
  <c r="W2353" i="1"/>
  <c r="V2361" i="1"/>
  <c r="W2370" i="1"/>
  <c r="V2376" i="1"/>
  <c r="Y2377" i="1"/>
  <c r="X2383" i="1"/>
  <c r="V2398" i="1"/>
  <c r="V2403" i="1"/>
  <c r="X2410" i="1"/>
  <c r="X2415" i="1"/>
  <c r="U2419" i="1"/>
  <c r="U2439" i="1"/>
  <c r="Y2460" i="1"/>
  <c r="Y2465" i="1"/>
  <c r="V2472" i="1"/>
  <c r="U2472" i="1"/>
  <c r="U2477" i="1"/>
  <c r="V2492" i="1"/>
  <c r="V2498" i="1"/>
  <c r="U2492" i="1"/>
  <c r="W2524" i="1"/>
  <c r="Y2532" i="1"/>
  <c r="X2555" i="1"/>
  <c r="Y2691" i="1"/>
  <c r="X2725" i="1"/>
  <c r="X2735" i="1"/>
  <c r="X2784" i="1"/>
  <c r="W2045" i="1"/>
  <c r="Y2052" i="1"/>
  <c r="Y2060" i="1"/>
  <c r="V2062" i="1"/>
  <c r="U2057" i="1"/>
  <c r="V2073" i="1"/>
  <c r="V2078" i="1"/>
  <c r="V2083" i="1"/>
  <c r="V2100" i="1"/>
  <c r="U2091" i="1"/>
  <c r="W2120" i="1"/>
  <c r="V2138" i="1"/>
  <c r="U2134" i="1"/>
  <c r="W2150" i="1"/>
  <c r="W2159" i="1"/>
  <c r="X2168" i="1"/>
  <c r="X2173" i="1"/>
  <c r="U2167" i="1"/>
  <c r="U2169" i="1"/>
  <c r="X2185" i="1"/>
  <c r="W2189" i="1"/>
  <c r="V2181" i="1"/>
  <c r="V2197" i="1"/>
  <c r="Y2199" i="1"/>
  <c r="X2208" i="1"/>
  <c r="V2214" i="1"/>
  <c r="U2210" i="1"/>
  <c r="W2226" i="1"/>
  <c r="W2233" i="1"/>
  <c r="Y2235" i="1"/>
  <c r="W2240" i="1"/>
  <c r="Y2242" i="1"/>
  <c r="Y2249" i="1"/>
  <c r="W2256" i="1"/>
  <c r="Y2258" i="1"/>
  <c r="Y2265" i="1"/>
  <c r="W2272" i="1"/>
  <c r="V2279" i="1"/>
  <c r="W2284" i="1"/>
  <c r="W2303" i="1"/>
  <c r="V2332" i="1"/>
  <c r="X2334" i="1"/>
  <c r="X2343" i="1"/>
  <c r="W2347" i="1"/>
  <c r="X2353" i="1"/>
  <c r="X2365" i="1"/>
  <c r="X2371" i="1"/>
  <c r="V2381" i="1"/>
  <c r="U2375" i="1"/>
  <c r="U2377" i="1"/>
  <c r="X2393" i="1"/>
  <c r="W2398" i="1"/>
  <c r="W2402" i="1"/>
  <c r="Y2409" i="1"/>
  <c r="Y2533" i="1"/>
  <c r="Y2534" i="1"/>
  <c r="W2599" i="1"/>
  <c r="W2667" i="1"/>
  <c r="Y2670" i="1"/>
  <c r="Y2745" i="1"/>
  <c r="Y2821" i="1"/>
  <c r="W2332" i="1"/>
  <c r="Y2334" i="1"/>
  <c r="Y2343" i="1"/>
  <c r="X2361" i="1"/>
  <c r="Y2366" i="1"/>
  <c r="X2376" i="1"/>
  <c r="W2380" i="1"/>
  <c r="W2384" i="1"/>
  <c r="V2391" i="1"/>
  <c r="Y2392" i="1"/>
  <c r="X2398" i="1"/>
  <c r="X2403" i="1"/>
  <c r="V2418" i="1"/>
  <c r="W2423" i="1"/>
  <c r="W2428" i="1"/>
  <c r="U2422" i="1"/>
  <c r="W2438" i="1"/>
  <c r="W2443" i="1"/>
  <c r="W2448" i="1"/>
  <c r="W2453" i="1"/>
  <c r="W2458" i="1"/>
  <c r="W2463" i="1"/>
  <c r="X2468" i="1"/>
  <c r="X2477" i="1"/>
  <c r="X2488" i="1"/>
  <c r="X2497" i="1"/>
  <c r="X2503" i="1"/>
  <c r="V2508" i="1"/>
  <c r="X2532" i="1"/>
  <c r="U2549" i="1"/>
  <c r="W2610" i="1"/>
  <c r="W2633" i="1"/>
  <c r="V2742" i="1"/>
  <c r="X2777" i="1"/>
  <c r="V2341" i="1"/>
  <c r="V2346" i="1"/>
  <c r="V2351" i="1"/>
  <c r="Y2361" i="1"/>
  <c r="V2369" i="1"/>
  <c r="U2358" i="1"/>
  <c r="W2412" i="1"/>
  <c r="X2422" i="1"/>
  <c r="X2432" i="1"/>
  <c r="X2442" i="1"/>
  <c r="X2452" i="1"/>
  <c r="X2462" i="1"/>
  <c r="Y2478" i="1"/>
  <c r="Y2483" i="1"/>
  <c r="Y2488" i="1"/>
  <c r="Y2498" i="1"/>
  <c r="V2513" i="1"/>
  <c r="W2530" i="1"/>
  <c r="W2539" i="1"/>
  <c r="W2607" i="1"/>
  <c r="W2608" i="1"/>
  <c r="W2620" i="1"/>
  <c r="W2625" i="1"/>
  <c r="W2632" i="1"/>
  <c r="V2679" i="1"/>
  <c r="V2677" i="1"/>
  <c r="V2678" i="1"/>
  <c r="X2688" i="1"/>
  <c r="X2689" i="1"/>
  <c r="W2345" i="1"/>
  <c r="W2349" i="1"/>
  <c r="X2391" i="1"/>
  <c r="W2395" i="1"/>
  <c r="U2392" i="1"/>
  <c r="X2408" i="1"/>
  <c r="X2413" i="1"/>
  <c r="Y2546" i="1"/>
  <c r="Y2552" i="1"/>
  <c r="Y2738" i="1"/>
  <c r="V2748" i="1"/>
  <c r="X2813" i="1"/>
  <c r="X2814" i="1"/>
  <c r="X2143" i="1"/>
  <c r="W2148" i="1"/>
  <c r="U2144" i="1"/>
  <c r="Y2157" i="1"/>
  <c r="W2164" i="1"/>
  <c r="V2155" i="1"/>
  <c r="V2171" i="1"/>
  <c r="W2176" i="1"/>
  <c r="Y2183" i="1"/>
  <c r="X2188" i="1"/>
  <c r="X2195" i="1"/>
  <c r="X2186" i="1"/>
  <c r="V2202" i="1"/>
  <c r="W2207" i="1"/>
  <c r="U2201" i="1"/>
  <c r="X2219" i="1"/>
  <c r="W2223" i="1"/>
  <c r="V2229" i="1"/>
  <c r="X2238" i="1"/>
  <c r="X2245" i="1"/>
  <c r="V2252" i="1"/>
  <c r="X2254" i="1"/>
  <c r="X2261" i="1"/>
  <c r="V2268" i="1"/>
  <c r="X2282" i="1"/>
  <c r="U2276" i="1"/>
  <c r="W2364" i="1"/>
  <c r="X2369" i="1"/>
  <c r="V2379" i="1"/>
  <c r="U2370" i="1"/>
  <c r="Y2391" i="1"/>
  <c r="X2396" i="1"/>
  <c r="V2401" i="1"/>
  <c r="V2406" i="1"/>
  <c r="Y2407" i="1"/>
  <c r="U2410" i="1"/>
  <c r="U2425" i="1"/>
  <c r="V2506" i="1"/>
  <c r="Y2508" i="1"/>
  <c r="V2544" i="1"/>
  <c r="V2551" i="1"/>
  <c r="U2540" i="1"/>
  <c r="W2591" i="1"/>
  <c r="W2594" i="1"/>
  <c r="W2673" i="1"/>
  <c r="U2727" i="1"/>
  <c r="X2787" i="1"/>
  <c r="V2809" i="1"/>
  <c r="W2155" i="1"/>
  <c r="W2162" i="1"/>
  <c r="X2164" i="1"/>
  <c r="X2171" i="1"/>
  <c r="X2176" i="1"/>
  <c r="Y2188" i="1"/>
  <c r="Y2195" i="1"/>
  <c r="X2202" i="1"/>
  <c r="X2207" i="1"/>
  <c r="W2211" i="1"/>
  <c r="Y2219" i="1"/>
  <c r="W2229" i="1"/>
  <c r="Y2231" i="1"/>
  <c r="Y2238" i="1"/>
  <c r="Y2245" i="1"/>
  <c r="W2252" i="1"/>
  <c r="Y2254" i="1"/>
  <c r="Y2261" i="1"/>
  <c r="W2268" i="1"/>
  <c r="Y2277" i="1"/>
  <c r="Y2282" i="1"/>
  <c r="W2323" i="1"/>
  <c r="W2326" i="1"/>
  <c r="X2359" i="1"/>
  <c r="X2364" i="1"/>
  <c r="W2421" i="1"/>
  <c r="W2426" i="1"/>
  <c r="W2431" i="1"/>
  <c r="W2436" i="1"/>
  <c r="W2446" i="1"/>
  <c r="W2451" i="1"/>
  <c r="W2456" i="1"/>
  <c r="W2461" i="1"/>
  <c r="W2466" i="1"/>
  <c r="X2475" i="1"/>
  <c r="X2485" i="1"/>
  <c r="X2496" i="1"/>
  <c r="X2501" i="1"/>
  <c r="W2536" i="1"/>
  <c r="V2556" i="1"/>
  <c r="W2560" i="1"/>
  <c r="W2586" i="1"/>
  <c r="W2600" i="1"/>
  <c r="W2598" i="1"/>
  <c r="W2603" i="1"/>
  <c r="W2602" i="1"/>
  <c r="W2668" i="1"/>
  <c r="Y2680" i="1"/>
  <c r="V2736" i="1"/>
  <c r="V2784" i="1"/>
  <c r="U2801" i="1"/>
  <c r="V2816" i="1"/>
  <c r="V2817" i="1"/>
  <c r="W2118" i="1"/>
  <c r="X2123" i="1"/>
  <c r="Y2118" i="1"/>
  <c r="W2131" i="1"/>
  <c r="W2141" i="1"/>
  <c r="V2146" i="1"/>
  <c r="Y2148" i="1"/>
  <c r="V2153" i="1"/>
  <c r="X2155" i="1"/>
  <c r="X2162" i="1"/>
  <c r="Y2164" i="1"/>
  <c r="V2169" i="1"/>
  <c r="Y2176" i="1"/>
  <c r="U2175" i="1"/>
  <c r="Y2202" i="1"/>
  <c r="V2210" i="1"/>
  <c r="V2217" i="1"/>
  <c r="V2222" i="1"/>
  <c r="X2229" i="1"/>
  <c r="V2236" i="1"/>
  <c r="U2232" i="1"/>
  <c r="U2241" i="1"/>
  <c r="X2243" i="1"/>
  <c r="U2248" i="1"/>
  <c r="X2268" i="1"/>
  <c r="X2259" i="1"/>
  <c r="U2264" i="1"/>
  <c r="U2281" i="1"/>
  <c r="V2329" i="1"/>
  <c r="V2339" i="1"/>
  <c r="U2333" i="1"/>
  <c r="U2335" i="1"/>
  <c r="V2354" i="1"/>
  <c r="V2356" i="1"/>
  <c r="Y2358" i="1"/>
  <c r="V2372" i="1"/>
  <c r="Y2373" i="1"/>
  <c r="X2379" i="1"/>
  <c r="V2394" i="1"/>
  <c r="U2385" i="1"/>
  <c r="Y2400" i="1"/>
  <c r="U2395" i="1"/>
  <c r="W2410" i="1"/>
  <c r="U2400" i="1"/>
  <c r="Y2528" i="1"/>
  <c r="X2544" i="1"/>
  <c r="U2559" i="1"/>
  <c r="W2613" i="1"/>
  <c r="W2630" i="1"/>
  <c r="W2634" i="1"/>
  <c r="U2660" i="1"/>
  <c r="W2670" i="1"/>
  <c r="X2812" i="1"/>
  <c r="W2146" i="1"/>
  <c r="W2153" i="1"/>
  <c r="Y2155" i="1"/>
  <c r="Y2162" i="1"/>
  <c r="W2169" i="1"/>
  <c r="X2181" i="1"/>
  <c r="W2185" i="1"/>
  <c r="V2191" i="1"/>
  <c r="X2200" i="1"/>
  <c r="W2210" i="1"/>
  <c r="W2217" i="1"/>
  <c r="W2222" i="1"/>
  <c r="Y2229" i="1"/>
  <c r="W2236" i="1"/>
  <c r="V2227" i="1"/>
  <c r="V2241" i="1"/>
  <c r="W2242" i="1"/>
  <c r="U2239" i="1"/>
  <c r="Z2247" i="1" s="1"/>
  <c r="Y2251" i="1"/>
  <c r="V2257" i="1"/>
  <c r="W2258" i="1"/>
  <c r="V2250" i="1"/>
  <c r="U2255" i="1"/>
  <c r="Y2268" i="1"/>
  <c r="W2274" i="1"/>
  <c r="V2266" i="1"/>
  <c r="V2283" i="1"/>
  <c r="Y2286" i="1"/>
  <c r="W2366" i="1"/>
  <c r="V2377" i="1"/>
  <c r="Y2384" i="1"/>
  <c r="X2389" i="1"/>
  <c r="W2394" i="1"/>
  <c r="V2399" i="1"/>
  <c r="Y2405" i="1"/>
  <c r="X2411" i="1"/>
  <c r="W2520" i="1"/>
  <c r="U2510" i="1"/>
  <c r="W2541" i="1"/>
  <c r="W2533" i="1"/>
  <c r="W2549" i="1"/>
  <c r="Y2551" i="1"/>
  <c r="X2731" i="1"/>
  <c r="V2777" i="1"/>
  <c r="V2790" i="1"/>
  <c r="Y2053" i="1"/>
  <c r="U2045" i="1"/>
  <c r="V2058" i="1"/>
  <c r="Y2061" i="1"/>
  <c r="U2058" i="1"/>
  <c r="V2074" i="1"/>
  <c r="V2079" i="1"/>
  <c r="U2080" i="1"/>
  <c r="W2096" i="1"/>
  <c r="U2090" i="1"/>
  <c r="Y2103" i="1"/>
  <c r="Y2136" i="1"/>
  <c r="Y2141" i="1"/>
  <c r="X2146" i="1"/>
  <c r="U2142" i="1"/>
  <c r="V2160" i="1"/>
  <c r="X2169" i="1"/>
  <c r="U2163" i="1"/>
  <c r="V2179" i="1"/>
  <c r="W2191" i="1"/>
  <c r="Y2193" i="1"/>
  <c r="Y2200" i="1"/>
  <c r="V2205" i="1"/>
  <c r="X2210" i="1"/>
  <c r="X2216" i="1"/>
  <c r="X2222" i="1"/>
  <c r="U2216" i="1"/>
  <c r="W2234" i="1"/>
  <c r="X2236" i="1"/>
  <c r="W2241" i="1"/>
  <c r="W2257" i="1"/>
  <c r="U2269" i="1"/>
  <c r="U2279" i="1"/>
  <c r="X2338" i="1"/>
  <c r="X2344" i="1"/>
  <c r="Y2354" i="1"/>
  <c r="X2357" i="1"/>
  <c r="W2361" i="1"/>
  <c r="U2351" i="1"/>
  <c r="X2367" i="1"/>
  <c r="X2549" i="1"/>
  <c r="U2557" i="1"/>
  <c r="Y2700" i="1"/>
  <c r="W2710" i="1"/>
  <c r="U2715" i="1"/>
  <c r="Y2731" i="1"/>
  <c r="Y2785" i="1"/>
  <c r="V2805" i="1"/>
  <c r="V2802" i="1"/>
  <c r="V2804" i="1"/>
  <c r="V2801" i="1"/>
  <c r="W2439" i="1"/>
  <c r="Y2516" i="1"/>
  <c r="Y2541" i="1"/>
  <c r="Y2542" i="1"/>
  <c r="V2765" i="1"/>
  <c r="X2773" i="1"/>
  <c r="X2771" i="1"/>
  <c r="V2778" i="1"/>
  <c r="V2783" i="1"/>
  <c r="W2051" i="1"/>
  <c r="X2056" i="1"/>
  <c r="X2058" i="1"/>
  <c r="U2053" i="1"/>
  <c r="X2074" i="1"/>
  <c r="X2079" i="1"/>
  <c r="V2094" i="1"/>
  <c r="X2101" i="1"/>
  <c r="V2106" i="1"/>
  <c r="W2108" i="1"/>
  <c r="W2116" i="1"/>
  <c r="Y2121" i="1"/>
  <c r="W2139" i="1"/>
  <c r="U2133" i="1"/>
  <c r="U2135" i="1"/>
  <c r="W2151" i="1"/>
  <c r="W2158" i="1"/>
  <c r="X2160" i="1"/>
  <c r="W2167" i="1"/>
  <c r="X2178" i="1"/>
  <c r="W2184" i="1"/>
  <c r="Y2190" i="1"/>
  <c r="W2198" i="1"/>
  <c r="U2197" i="1"/>
  <c r="U2199" i="1"/>
  <c r="U2209" i="1"/>
  <c r="U2211" i="1"/>
  <c r="X2227" i="1"/>
  <c r="Y2234" i="1"/>
  <c r="Y2241" i="1"/>
  <c r="W2248" i="1"/>
  <c r="Y2250" i="1"/>
  <c r="Y2257" i="1"/>
  <c r="W2264" i="1"/>
  <c r="Y2266" i="1"/>
  <c r="V2324" i="1"/>
  <c r="U2331" i="1"/>
  <c r="V2352" i="1"/>
  <c r="X2419" i="1"/>
  <c r="X2428" i="1"/>
  <c r="X2438" i="1"/>
  <c r="X2448" i="1"/>
  <c r="X2458" i="1"/>
  <c r="Y2468" i="1"/>
  <c r="Y2474" i="1"/>
  <c r="Y2479" i="1"/>
  <c r="Y2484" i="1"/>
  <c r="Y2489" i="1"/>
  <c r="Y2494" i="1"/>
  <c r="Y2499" i="1"/>
  <c r="Y2504" i="1"/>
  <c r="W2538" i="1"/>
  <c r="W2554" i="1"/>
  <c r="U2562" i="1"/>
  <c r="W2626" i="1"/>
  <c r="X2690" i="1"/>
  <c r="X2700" i="1"/>
  <c r="W2719" i="1"/>
  <c r="W2724" i="1"/>
  <c r="W2729" i="1"/>
  <c r="W2734" i="1"/>
  <c r="V2769" i="1"/>
  <c r="V2786" i="1"/>
  <c r="V2795" i="1"/>
  <c r="Y2308" i="1"/>
  <c r="V2323" i="1"/>
  <c r="X2341" i="1"/>
  <c r="X2346" i="1"/>
  <c r="X2351" i="1"/>
  <c r="V2364" i="1"/>
  <c r="W2368" i="1"/>
  <c r="Y2376" i="1"/>
  <c r="X2381" i="1"/>
  <c r="X2386" i="1"/>
  <c r="V2396" i="1"/>
  <c r="V2413" i="1"/>
  <c r="U2417" i="1"/>
  <c r="V2437" i="1"/>
  <c r="U2437" i="1"/>
  <c r="U2442" i="1"/>
  <c r="V2457" i="1"/>
  <c r="W2468" i="1"/>
  <c r="W2473" i="1"/>
  <c r="W2478" i="1"/>
  <c r="W2483" i="1"/>
  <c r="W2488" i="1"/>
  <c r="W2493" i="1"/>
  <c r="W2498" i="1"/>
  <c r="W2502" i="1"/>
  <c r="Y2510" i="1"/>
  <c r="W2515" i="1"/>
  <c r="Y2521" i="1"/>
  <c r="W2563" i="1"/>
  <c r="X2653" i="1"/>
  <c r="W2655" i="1"/>
  <c r="W2665" i="1"/>
  <c r="W2689" i="1"/>
  <c r="U2685" i="1"/>
  <c r="X2698" i="1"/>
  <c r="U2708" i="1"/>
  <c r="U2713" i="1"/>
  <c r="V2729" i="1"/>
  <c r="W2736" i="1"/>
  <c r="X2745" i="1"/>
  <c r="Y2747" i="1"/>
  <c r="V2751" i="1"/>
  <c r="Y2754" i="1"/>
  <c r="Y2761" i="1"/>
  <c r="U2755" i="1"/>
  <c r="X2770" i="1"/>
  <c r="W2776" i="1"/>
  <c r="X2794" i="1"/>
  <c r="U2792" i="1"/>
  <c r="Y2805" i="1"/>
  <c r="U2799" i="1"/>
  <c r="V2810" i="1"/>
  <c r="Y2812" i="1"/>
  <c r="Y2819" i="1"/>
  <c r="X2825" i="1"/>
  <c r="X2953" i="1"/>
  <c r="U2942" i="1"/>
  <c r="V3110" i="1"/>
  <c r="V3127" i="1"/>
  <c r="V3132" i="1"/>
  <c r="Y3133" i="1"/>
  <c r="X3528" i="1"/>
  <c r="X3527" i="1"/>
  <c r="X3122" i="1"/>
  <c r="Y3270" i="1"/>
  <c r="U3259" i="1"/>
  <c r="V3509" i="1"/>
  <c r="U3498" i="1"/>
  <c r="W2601" i="1"/>
  <c r="W2627" i="1"/>
  <c r="X2638" i="1"/>
  <c r="W2643" i="1"/>
  <c r="Y2636" i="1"/>
  <c r="V2669" i="1"/>
  <c r="W2678" i="1"/>
  <c r="U2676" i="1"/>
  <c r="Y2689" i="1"/>
  <c r="V2694" i="1"/>
  <c r="W2707" i="1"/>
  <c r="X2719" i="1"/>
  <c r="X2729" i="1"/>
  <c r="X2734" i="1"/>
  <c r="Y2736" i="1"/>
  <c r="V2734" i="1"/>
  <c r="X2759" i="1"/>
  <c r="W2792" i="1"/>
  <c r="X2800" i="1"/>
  <c r="X2809" i="1"/>
  <c r="W2817" i="1"/>
  <c r="X2824" i="1"/>
  <c r="U2840" i="1"/>
  <c r="U2860" i="1"/>
  <c r="U2865" i="1"/>
  <c r="U2885" i="1"/>
  <c r="U2905" i="1"/>
  <c r="U2925" i="1"/>
  <c r="V3080" i="1"/>
  <c r="W3222" i="1"/>
  <c r="W3232" i="1"/>
  <c r="W2333" i="1"/>
  <c r="W2343" i="1"/>
  <c r="V2349" i="1"/>
  <c r="V2362" i="1"/>
  <c r="U2356" i="1"/>
  <c r="X2374" i="1"/>
  <c r="W2379" i="1"/>
  <c r="V2384" i="1"/>
  <c r="U2378" i="1"/>
  <c r="V2411" i="1"/>
  <c r="X2418" i="1"/>
  <c r="Y2423" i="1"/>
  <c r="Y2428" i="1"/>
  <c r="Y2433" i="1"/>
  <c r="U2427" i="1"/>
  <c r="Y2443" i="1"/>
  <c r="Y2448" i="1"/>
  <c r="Y2453" i="1"/>
  <c r="Y2458" i="1"/>
  <c r="Y2463" i="1"/>
  <c r="U2460" i="1"/>
  <c r="U2465" i="1"/>
  <c r="V2480" i="1"/>
  <c r="V2491" i="1"/>
  <c r="U2485" i="1"/>
  <c r="Y2536" i="1"/>
  <c r="Y2548" i="1"/>
  <c r="W2559" i="1"/>
  <c r="W2605" i="1"/>
  <c r="Y2638" i="1"/>
  <c r="W2645" i="1"/>
  <c r="U2658" i="1"/>
  <c r="W2687" i="1"/>
  <c r="W2694" i="1"/>
  <c r="Y2719" i="1"/>
  <c r="Y2724" i="1"/>
  <c r="Y2729" i="1"/>
  <c r="Y2734" i="1"/>
  <c r="X2743" i="1"/>
  <c r="Y2759" i="1"/>
  <c r="V2773" i="1"/>
  <c r="W2801" i="1"/>
  <c r="Y2803" i="1"/>
  <c r="U2797" i="1"/>
  <c r="Y2810" i="1"/>
  <c r="V2815" i="1"/>
  <c r="W2829" i="1"/>
  <c r="Y2831" i="1"/>
  <c r="X2836" i="1"/>
  <c r="X2845" i="1"/>
  <c r="X2856" i="1"/>
  <c r="X2865" i="1"/>
  <c r="X2876" i="1"/>
  <c r="X2885" i="1"/>
  <c r="X2895" i="1"/>
  <c r="X2905" i="1"/>
  <c r="X3075" i="1"/>
  <c r="X3176" i="1"/>
  <c r="V3346" i="1"/>
  <c r="V3351" i="1"/>
  <c r="W3360" i="1"/>
  <c r="X2668" i="1"/>
  <c r="Y2678" i="1"/>
  <c r="W2681" i="1"/>
  <c r="W2683" i="1"/>
  <c r="X2687" i="1"/>
  <c r="X2694" i="1"/>
  <c r="X2685" i="1"/>
  <c r="V2706" i="1"/>
  <c r="V2717" i="1"/>
  <c r="V2732" i="1"/>
  <c r="V2723" i="1"/>
  <c r="Y2743" i="1"/>
  <c r="W2774" i="1"/>
  <c r="X2779" i="1"/>
  <c r="Y2792" i="1"/>
  <c r="X2808" i="1"/>
  <c r="Y2817" i="1"/>
  <c r="Y2836" i="1"/>
  <c r="Y3022" i="1"/>
  <c r="X3196" i="1"/>
  <c r="X3197" i="1"/>
  <c r="W3356" i="1"/>
  <c r="U3345" i="1"/>
  <c r="W2631" i="1"/>
  <c r="W2660" i="1"/>
  <c r="W2663" i="1"/>
  <c r="Y2665" i="1"/>
  <c r="X2680" i="1"/>
  <c r="Y2687" i="1"/>
  <c r="X2692" i="1"/>
  <c r="Y2694" i="1"/>
  <c r="W2705" i="1"/>
  <c r="W2717" i="1"/>
  <c r="W2722" i="1"/>
  <c r="W2732" i="1"/>
  <c r="Y2741" i="1"/>
  <c r="X2732" i="1"/>
  <c r="X2750" i="1"/>
  <c r="Y2788" i="1"/>
  <c r="V2781" i="1"/>
  <c r="Y2801" i="1"/>
  <c r="Y2808" i="1"/>
  <c r="X2815" i="1"/>
  <c r="Y2829" i="1"/>
  <c r="V2839" i="1"/>
  <c r="V2848" i="1"/>
  <c r="V2859" i="1"/>
  <c r="V2868" i="1"/>
  <c r="V2879" i="1"/>
  <c r="V2888" i="1"/>
  <c r="V2898" i="1"/>
  <c r="V2908" i="1"/>
  <c r="V2918" i="1"/>
  <c r="V2928" i="1"/>
  <c r="U2960" i="1"/>
  <c r="W2992" i="1"/>
  <c r="X2997" i="1"/>
  <c r="V3010" i="1"/>
  <c r="U2999" i="1"/>
  <c r="V3015" i="1"/>
  <c r="V3097" i="1"/>
  <c r="W3107" i="1"/>
  <c r="W3155" i="1"/>
  <c r="U2361" i="1"/>
  <c r="W2376" i="1"/>
  <c r="V2387" i="1"/>
  <c r="Y2388" i="1"/>
  <c r="X2394" i="1"/>
  <c r="U2393" i="1"/>
  <c r="X2420" i="1"/>
  <c r="X2430" i="1"/>
  <c r="X2440" i="1"/>
  <c r="X2450" i="1"/>
  <c r="X2461" i="1"/>
  <c r="Y2471" i="1"/>
  <c r="Y2476" i="1"/>
  <c r="U2470" i="1"/>
  <c r="Y2486" i="1"/>
  <c r="Y2491" i="1"/>
  <c r="Y2496" i="1"/>
  <c r="W2509" i="1"/>
  <c r="Y2517" i="1"/>
  <c r="V2528" i="1"/>
  <c r="Y2544" i="1"/>
  <c r="W2555" i="1"/>
  <c r="U2558" i="1"/>
  <c r="Y2681" i="1"/>
  <c r="V2699" i="1"/>
  <c r="W2701" i="1"/>
  <c r="U2700" i="1"/>
  <c r="V2713" i="1"/>
  <c r="X2714" i="1"/>
  <c r="X2722" i="1"/>
  <c r="V2730" i="1"/>
  <c r="U2737" i="1"/>
  <c r="X2756" i="1"/>
  <c r="W2762" i="1"/>
  <c r="V2771" i="1"/>
  <c r="Y2774" i="1"/>
  <c r="X2781" i="1"/>
  <c r="V2796" i="1"/>
  <c r="W2799" i="1"/>
  <c r="U2795" i="1"/>
  <c r="V2806" i="1"/>
  <c r="V2797" i="1"/>
  <c r="V2812" i="1"/>
  <c r="V2813" i="1"/>
  <c r="Y2815" i="1"/>
  <c r="Y2822" i="1"/>
  <c r="V2827" i="1"/>
  <c r="X2833" i="1"/>
  <c r="U2828" i="1"/>
  <c r="W2844" i="1"/>
  <c r="W2849" i="1"/>
  <c r="W2854" i="1"/>
  <c r="U2848" i="1"/>
  <c r="W2864" i="1"/>
  <c r="W2869" i="1"/>
  <c r="W2874" i="1"/>
  <c r="U2868" i="1"/>
  <c r="U2873" i="1"/>
  <c r="W2889" i="1"/>
  <c r="W2894" i="1"/>
  <c r="W2899" i="1"/>
  <c r="U2893" i="1"/>
  <c r="W2909" i="1"/>
  <c r="W2914" i="1"/>
  <c r="W2919" i="1"/>
  <c r="U2913" i="1"/>
  <c r="W2929" i="1"/>
  <c r="W2934" i="1"/>
  <c r="W2939" i="1"/>
  <c r="U2943" i="1"/>
  <c r="V3041" i="1"/>
  <c r="W3068" i="1"/>
  <c r="X3144" i="1"/>
  <c r="W2327" i="1"/>
  <c r="W2342" i="1"/>
  <c r="U2336" i="1"/>
  <c r="V2360" i="1"/>
  <c r="Y2371" i="1"/>
  <c r="X2377" i="1"/>
  <c r="U2371" i="1"/>
  <c r="V2392" i="1"/>
  <c r="X2399" i="1"/>
  <c r="V2409" i="1"/>
  <c r="X2416" i="1"/>
  <c r="Y2421" i="1"/>
  <c r="U2415" i="1"/>
  <c r="Y2431" i="1"/>
  <c r="Y2436" i="1"/>
  <c r="Y2441" i="1"/>
  <c r="U2435" i="1"/>
  <c r="Y2451" i="1"/>
  <c r="Y2456" i="1"/>
  <c r="Y2461" i="1"/>
  <c r="Y2466" i="1"/>
  <c r="V2468" i="1"/>
  <c r="U2468" i="1"/>
  <c r="U2473" i="1"/>
  <c r="V2499" i="1"/>
  <c r="V2504" i="1"/>
  <c r="Y2505" i="1"/>
  <c r="X2511" i="1"/>
  <c r="Y2529" i="1"/>
  <c r="W2540" i="1"/>
  <c r="W2543" i="1"/>
  <c r="X2556" i="1"/>
  <c r="U2560" i="1"/>
  <c r="W2609" i="1"/>
  <c r="W2647" i="1"/>
  <c r="V2651" i="1"/>
  <c r="W2661" i="1"/>
  <c r="W2714" i="1"/>
  <c r="W2706" i="1"/>
  <c r="Y2721" i="1"/>
  <c r="Y2727" i="1"/>
  <c r="Y2732" i="1"/>
  <c r="W2748" i="1"/>
  <c r="V2739" i="1"/>
  <c r="Y2757" i="1"/>
  <c r="X2767" i="1"/>
  <c r="W2797" i="1"/>
  <c r="W2806" i="1"/>
  <c r="W2813" i="1"/>
  <c r="X2820" i="1"/>
  <c r="U2816" i="1"/>
  <c r="Y2834" i="1"/>
  <c r="X2844" i="1"/>
  <c r="X2853" i="1"/>
  <c r="X2864" i="1"/>
  <c r="X2873" i="1"/>
  <c r="X2883" i="1"/>
  <c r="X2893" i="1"/>
  <c r="X2903" i="1"/>
  <c r="X2913" i="1"/>
  <c r="X2923" i="1"/>
  <c r="X2934" i="1"/>
  <c r="X3020" i="1"/>
  <c r="X3025" i="1"/>
  <c r="X3030" i="1"/>
  <c r="Y3035" i="1"/>
  <c r="V3038" i="1"/>
  <c r="W3043" i="1"/>
  <c r="W3048" i="1"/>
  <c r="X3052" i="1"/>
  <c r="X3063" i="1"/>
  <c r="V3128" i="1"/>
  <c r="U3117" i="1"/>
  <c r="Y3129" i="1"/>
  <c r="X3135" i="1"/>
  <c r="V3281" i="1"/>
  <c r="V2303" i="1"/>
  <c r="V2319" i="1"/>
  <c r="V2334" i="1"/>
  <c r="V2337" i="1"/>
  <c r="X2342" i="1"/>
  <c r="U2341" i="1"/>
  <c r="W2360" i="1"/>
  <c r="W2365" i="1"/>
  <c r="U2359" i="1"/>
  <c r="U2376" i="1"/>
  <c r="W2391" i="1"/>
  <c r="Y2399" i="1"/>
  <c r="X2404" i="1"/>
  <c r="W2408" i="1"/>
  <c r="V2414" i="1"/>
  <c r="Y2415" i="1"/>
  <c r="U2413" i="1"/>
  <c r="U2418" i="1"/>
  <c r="V2433" i="1"/>
  <c r="U2428" i="1"/>
  <c r="U2433" i="1"/>
  <c r="U2438" i="1"/>
  <c r="V2453" i="1"/>
  <c r="V2464" i="1"/>
  <c r="W2469" i="1"/>
  <c r="W2474" i="1"/>
  <c r="W2479" i="1"/>
  <c r="W2484" i="1"/>
  <c r="W2489" i="1"/>
  <c r="W2494" i="1"/>
  <c r="W2499" i="1"/>
  <c r="V2552" i="1"/>
  <c r="W2621" i="1"/>
  <c r="W2654" i="1"/>
  <c r="V2652" i="1"/>
  <c r="W2676" i="1"/>
  <c r="V2690" i="1"/>
  <c r="X2681" i="1"/>
  <c r="X2699" i="1"/>
  <c r="Y2701" i="1"/>
  <c r="U2693" i="1"/>
  <c r="U2695" i="1"/>
  <c r="V2725" i="1"/>
  <c r="V2737" i="1"/>
  <c r="U2735" i="1"/>
  <c r="X2747" i="1"/>
  <c r="X2754" i="1"/>
  <c r="Y2799" i="1"/>
  <c r="V2811" i="1"/>
  <c r="Y2820" i="1"/>
  <c r="V2824" i="1"/>
  <c r="Y2839" i="1"/>
  <c r="Y2844" i="1"/>
  <c r="Y2849" i="1"/>
  <c r="Y2854" i="1"/>
  <c r="Y2859" i="1"/>
  <c r="Y2981" i="1"/>
  <c r="Y2982" i="1"/>
  <c r="Y3019" i="1"/>
  <c r="Y3025" i="1"/>
  <c r="W3276" i="1"/>
  <c r="U2554" i="1"/>
  <c r="W2584" i="1"/>
  <c r="X2642" i="1"/>
  <c r="X2676" i="1"/>
  <c r="W2690" i="1"/>
  <c r="V2697" i="1"/>
  <c r="Y2699" i="1"/>
  <c r="W2704" i="1"/>
  <c r="W2720" i="1"/>
  <c r="W2725" i="1"/>
  <c r="W2730" i="1"/>
  <c r="W2737" i="1"/>
  <c r="X2728" i="1"/>
  <c r="V2760" i="1"/>
  <c r="X2775" i="1"/>
  <c r="U2793" i="1"/>
  <c r="Y2806" i="1"/>
  <c r="U2800" i="1"/>
  <c r="Y2813" i="1"/>
  <c r="U2807" i="1"/>
  <c r="W2825" i="1"/>
  <c r="Y2827" i="1"/>
  <c r="U2821" i="1"/>
  <c r="V2836" i="1"/>
  <c r="V2847" i="1"/>
  <c r="U2841" i="1"/>
  <c r="V2856" i="1"/>
  <c r="V2867" i="1"/>
  <c r="U2861" i="1"/>
  <c r="V2876" i="1"/>
  <c r="U2871" i="1"/>
  <c r="V2886" i="1"/>
  <c r="V2896" i="1"/>
  <c r="V2906" i="1"/>
  <c r="V2916" i="1"/>
  <c r="V2926" i="1"/>
  <c r="V2937" i="1"/>
  <c r="Y2954" i="1"/>
  <c r="Y2987" i="1"/>
  <c r="W2990" i="1"/>
  <c r="X2995" i="1"/>
  <c r="X3000" i="1"/>
  <c r="V3018" i="1"/>
  <c r="U3007" i="1"/>
  <c r="V3116" i="1"/>
  <c r="X3123" i="1"/>
  <c r="X3255" i="1"/>
  <c r="Y2642" i="1"/>
  <c r="Y2651" i="1"/>
  <c r="W2646" i="1"/>
  <c r="W2666" i="1"/>
  <c r="W2679" i="1"/>
  <c r="V2687" i="1"/>
  <c r="V2695" i="1"/>
  <c r="W2697" i="1"/>
  <c r="V2688" i="1"/>
  <c r="W2709" i="1"/>
  <c r="X2730" i="1"/>
  <c r="W2735" i="1"/>
  <c r="X2737" i="1"/>
  <c r="V2744" i="1"/>
  <c r="W2760" i="1"/>
  <c r="W2765" i="1"/>
  <c r="V2770" i="1"/>
  <c r="W2795" i="1"/>
  <c r="W2818" i="1"/>
  <c r="X2832" i="1"/>
  <c r="U2901" i="1"/>
  <c r="W2927" i="1"/>
  <c r="U2921" i="1"/>
  <c r="W2937" i="1"/>
  <c r="W2942" i="1"/>
  <c r="V2952" i="1"/>
  <c r="W3116" i="1"/>
  <c r="U3244" i="1"/>
  <c r="X3258" i="1"/>
  <c r="Y3266" i="1"/>
  <c r="V3268" i="1"/>
  <c r="U3258" i="1"/>
  <c r="W2406" i="1"/>
  <c r="Y2413" i="1"/>
  <c r="Y2419" i="1"/>
  <c r="Y2424" i="1"/>
  <c r="Y2429" i="1"/>
  <c r="U2423" i="1"/>
  <c r="Y2439" i="1"/>
  <c r="Y2444" i="1"/>
  <c r="Y2449" i="1"/>
  <c r="U2443" i="1"/>
  <c r="Y2459" i="1"/>
  <c r="Y2464" i="1"/>
  <c r="U2461" i="1"/>
  <c r="V2476" i="1"/>
  <c r="U2476" i="1"/>
  <c r="U2481" i="1"/>
  <c r="V2496" i="1"/>
  <c r="X2509" i="1"/>
  <c r="W2547" i="1"/>
  <c r="V2563" i="1"/>
  <c r="W2589" i="1"/>
  <c r="W2593" i="1"/>
  <c r="W2640" i="1"/>
  <c r="Y2637" i="1"/>
  <c r="X2678" i="1"/>
  <c r="W2688" i="1"/>
  <c r="Y2690" i="1"/>
  <c r="U2698" i="1"/>
  <c r="Y2720" i="1"/>
  <c r="Y2725" i="1"/>
  <c r="Y2730" i="1"/>
  <c r="Y2737" i="1"/>
  <c r="W2744" i="1"/>
  <c r="X2765" i="1"/>
  <c r="Y2804" i="1"/>
  <c r="V2808" i="1"/>
  <c r="Y2811" i="1"/>
  <c r="X2817" i="1"/>
  <c r="Y2825" i="1"/>
  <c r="Y2832" i="1"/>
  <c r="V2956" i="1"/>
  <c r="X3111" i="1"/>
  <c r="W3188" i="1"/>
  <c r="W3208" i="1"/>
  <c r="W3218" i="1"/>
  <c r="U2352" i="1"/>
  <c r="V2373" i="1"/>
  <c r="X2380" i="1"/>
  <c r="X2384" i="1"/>
  <c r="W2390" i="1"/>
  <c r="V2395" i="1"/>
  <c r="Y2396" i="1"/>
  <c r="Y2402" i="1"/>
  <c r="X2407" i="1"/>
  <c r="U2401" i="1"/>
  <c r="V2421" i="1"/>
  <c r="U2421" i="1"/>
  <c r="V2441" i="1"/>
  <c r="U2441" i="1"/>
  <c r="U2446" i="1"/>
  <c r="V2461" i="1"/>
  <c r="U2456" i="1"/>
  <c r="W2472" i="1"/>
  <c r="W2477" i="1"/>
  <c r="W2482" i="1"/>
  <c r="W2487" i="1"/>
  <c r="W2492" i="1"/>
  <c r="W2497" i="1"/>
  <c r="W2532" i="1"/>
  <c r="W2535" i="1"/>
  <c r="U2550" i="1"/>
  <c r="U2561" i="1"/>
  <c r="W2636" i="1"/>
  <c r="W2628" i="1"/>
  <c r="Y2634" i="1"/>
  <c r="Y2659" i="1"/>
  <c r="Y2679" i="1"/>
  <c r="X2695" i="1"/>
  <c r="V2718" i="1"/>
  <c r="V2722" i="1"/>
  <c r="V2728" i="1"/>
  <c r="V2733" i="1"/>
  <c r="Y2735" i="1"/>
  <c r="W2742" i="1"/>
  <c r="V2758" i="1"/>
  <c r="Y2765" i="1"/>
  <c r="U2778" i="1"/>
  <c r="Y2795" i="1"/>
  <c r="W2802" i="1"/>
  <c r="V2793" i="1"/>
  <c r="W2809" i="1"/>
  <c r="Y2818" i="1"/>
  <c r="V2823" i="1"/>
  <c r="W2830" i="1"/>
  <c r="Y2837" i="1"/>
  <c r="V3109" i="1"/>
  <c r="U3098" i="1"/>
  <c r="Y3110" i="1"/>
  <c r="Y3173" i="1"/>
  <c r="X3183" i="1"/>
  <c r="X3192" i="1"/>
  <c r="X3202" i="1"/>
  <c r="X3212" i="1"/>
  <c r="W2452" i="1"/>
  <c r="W2457" i="1"/>
  <c r="W2462" i="1"/>
  <c r="W2467" i="1"/>
  <c r="X2471" i="1"/>
  <c r="X2481" i="1"/>
  <c r="X2492" i="1"/>
  <c r="X2502" i="1"/>
  <c r="W2506" i="1"/>
  <c r="X2519" i="1"/>
  <c r="V2524" i="1"/>
  <c r="Y2525" i="1"/>
  <c r="X2533" i="1"/>
  <c r="W2617" i="1"/>
  <c r="V2653" i="1"/>
  <c r="W2662" i="1"/>
  <c r="Y2688" i="1"/>
  <c r="V2693" i="1"/>
  <c r="Y2695" i="1"/>
  <c r="U2696" i="1"/>
  <c r="W2715" i="1"/>
  <c r="W2718" i="1"/>
  <c r="W2723" i="1"/>
  <c r="W2728" i="1"/>
  <c r="W2733" i="1"/>
  <c r="X2742" i="1"/>
  <c r="W2758" i="1"/>
  <c r="V2768" i="1"/>
  <c r="Y2770" i="1"/>
  <c r="X2793" i="1"/>
  <c r="U2805" i="1"/>
  <c r="U2812" i="1"/>
  <c r="X2829" i="1"/>
  <c r="V2844" i="1"/>
  <c r="V2855" i="1"/>
  <c r="U2849" i="1"/>
  <c r="V2864" i="1"/>
  <c r="V2875" i="1"/>
  <c r="V2884" i="1"/>
  <c r="U2879" i="1"/>
  <c r="V2894" i="1"/>
  <c r="V2904" i="1"/>
  <c r="U2899" i="1"/>
  <c r="V2914" i="1"/>
  <c r="V2924" i="1"/>
  <c r="U2919" i="1"/>
  <c r="V2945" i="1"/>
  <c r="V3074" i="1"/>
  <c r="U3207" i="1"/>
  <c r="V3221" i="1"/>
  <c r="V3251" i="1"/>
  <c r="X3264" i="1"/>
  <c r="V2529" i="1"/>
  <c r="W2544" i="1"/>
  <c r="X2561" i="1"/>
  <c r="Y2562" i="1"/>
  <c r="U2653" i="1"/>
  <c r="W2672" i="1"/>
  <c r="V2686" i="1"/>
  <c r="W2693" i="1"/>
  <c r="V2684" i="1"/>
  <c r="V2702" i="1"/>
  <c r="V2712" i="1"/>
  <c r="X2718" i="1"/>
  <c r="X2723" i="1"/>
  <c r="X2733" i="1"/>
  <c r="V2740" i="1"/>
  <c r="V2749" i="1"/>
  <c r="X2748" i="1"/>
  <c r="X2789" i="1"/>
  <c r="Y2791" i="1"/>
  <c r="U2789" i="1"/>
  <c r="Y2802" i="1"/>
  <c r="Y2809" i="1"/>
  <c r="X2816" i="1"/>
  <c r="V2820" i="1"/>
  <c r="U2824" i="1"/>
  <c r="U2829" i="1"/>
  <c r="W2845" i="1"/>
  <c r="W2850" i="1"/>
  <c r="U2844" i="1"/>
  <c r="W2860" i="1"/>
  <c r="W2865" i="1"/>
  <c r="W2870" i="1"/>
  <c r="U2864" i="1"/>
  <c r="U2869" i="1"/>
  <c r="W2885" i="1"/>
  <c r="W2890" i="1"/>
  <c r="W2895" i="1"/>
  <c r="U2889" i="1"/>
  <c r="W2905" i="1"/>
  <c r="W2910" i="1"/>
  <c r="W2915" i="1"/>
  <c r="W2925" i="1"/>
  <c r="W2930" i="1"/>
  <c r="W2935" i="1"/>
  <c r="W2940" i="1"/>
  <c r="V2950" i="1"/>
  <c r="W3054" i="1"/>
  <c r="W3059" i="1"/>
  <c r="Y3161" i="1"/>
  <c r="V3215" i="1"/>
  <c r="W2658" i="1"/>
  <c r="W2677" i="1"/>
  <c r="W2685" i="1"/>
  <c r="W2702" i="1"/>
  <c r="W2712" i="1"/>
  <c r="Y2715" i="1"/>
  <c r="Y2723" i="1"/>
  <c r="Y2728" i="1"/>
  <c r="Y2733" i="1"/>
  <c r="W2740" i="1"/>
  <c r="V2756" i="1"/>
  <c r="X2763" i="1"/>
  <c r="Y2780" i="1"/>
  <c r="V2780" i="1"/>
  <c r="U2787" i="1"/>
  <c r="V2798" i="1"/>
  <c r="U2803" i="1"/>
  <c r="Y2816" i="1"/>
  <c r="W2821" i="1"/>
  <c r="Y2823" i="1"/>
  <c r="X3026" i="1"/>
  <c r="U3015" i="1"/>
  <c r="Y3141" i="1"/>
  <c r="Y3146" i="1"/>
  <c r="Y3151" i="1"/>
  <c r="V3159" i="1"/>
  <c r="U3148" i="1"/>
  <c r="W3364" i="1"/>
  <c r="U2680" i="1"/>
  <c r="U2689" i="1"/>
  <c r="X2701" i="1"/>
  <c r="V2726" i="1"/>
  <c r="X2740" i="1"/>
  <c r="X2749" i="1"/>
  <c r="W2756" i="1"/>
  <c r="W2798" i="1"/>
  <c r="Y2800" i="1"/>
  <c r="X2805" i="1"/>
  <c r="W2814" i="1"/>
  <c r="X2828" i="1"/>
  <c r="V2832" i="1"/>
  <c r="V2991" i="1"/>
  <c r="W2996" i="1"/>
  <c r="W3001" i="1"/>
  <c r="Y3015" i="1"/>
  <c r="Y3021" i="1"/>
  <c r="Y3026" i="1"/>
  <c r="Y3135" i="1"/>
  <c r="V3153" i="1"/>
  <c r="U3143" i="1"/>
  <c r="X3180" i="1"/>
  <c r="X3190" i="1"/>
  <c r="X3205" i="1"/>
  <c r="U3247" i="1"/>
  <c r="W3269" i="1"/>
  <c r="X3326" i="1"/>
  <c r="V3336" i="1"/>
  <c r="X3351" i="1"/>
  <c r="V3647" i="1"/>
  <c r="U3636" i="1"/>
  <c r="V3695" i="1"/>
  <c r="U3684" i="1"/>
  <c r="U2808" i="1"/>
  <c r="U2817" i="1"/>
  <c r="Y2830" i="1"/>
  <c r="V2835" i="1"/>
  <c r="Y2842" i="1"/>
  <c r="Y2847" i="1"/>
  <c r="Y2852" i="1"/>
  <c r="Y2857" i="1"/>
  <c r="Y2862" i="1"/>
  <c r="Y2867" i="1"/>
  <c r="Y2872" i="1"/>
  <c r="Y2877" i="1"/>
  <c r="Y2882" i="1"/>
  <c r="U2876" i="1"/>
  <c r="Y2892" i="1"/>
  <c r="Y2897" i="1"/>
  <c r="Y2902" i="1"/>
  <c r="U2896" i="1"/>
  <c r="Y2912" i="1"/>
  <c r="Y2917" i="1"/>
  <c r="Y2922" i="1"/>
  <c r="U2916" i="1"/>
  <c r="Y2932" i="1"/>
  <c r="Y2937" i="1"/>
  <c r="Y2942" i="1"/>
  <c r="W2959" i="1"/>
  <c r="U2963" i="1"/>
  <c r="W2978" i="1"/>
  <c r="W2984" i="1"/>
  <c r="W2986" i="1"/>
  <c r="Y2992" i="1"/>
  <c r="V3000" i="1"/>
  <c r="V3005" i="1"/>
  <c r="X3010" i="1"/>
  <c r="W3025" i="1"/>
  <c r="V3030" i="1"/>
  <c r="W3035" i="1"/>
  <c r="Y3045" i="1"/>
  <c r="U3042" i="1"/>
  <c r="V3057" i="1"/>
  <c r="X3094" i="1"/>
  <c r="Y3104" i="1"/>
  <c r="X3110" i="1"/>
  <c r="Y3117" i="1"/>
  <c r="W3121" i="1"/>
  <c r="V3139" i="1"/>
  <c r="W3144" i="1"/>
  <c r="W3149" i="1"/>
  <c r="W3154" i="1"/>
  <c r="W3176" i="1"/>
  <c r="V3200" i="1"/>
  <c r="U3200" i="1"/>
  <c r="V3211" i="1"/>
  <c r="Y3223" i="1"/>
  <c r="Y3228" i="1"/>
  <c r="W3263" i="1"/>
  <c r="X3269" i="1"/>
  <c r="V3314" i="1"/>
  <c r="Y3320" i="1"/>
  <c r="U3310" i="1"/>
  <c r="X3340" i="1"/>
  <c r="Y3356" i="1"/>
  <c r="V3402" i="1"/>
  <c r="Y3404" i="1"/>
  <c r="V3472" i="1"/>
  <c r="U3461" i="1"/>
  <c r="V3487" i="1"/>
  <c r="W3657" i="1"/>
  <c r="U3646" i="1"/>
  <c r="X3392" i="1"/>
  <c r="X3200" i="1"/>
  <c r="X3201" i="1"/>
  <c r="X3211" i="1"/>
  <c r="W3226" i="1"/>
  <c r="W3231" i="1"/>
  <c r="W3236" i="1"/>
  <c r="W3253" i="1"/>
  <c r="V3256" i="1"/>
  <c r="X3314" i="1"/>
  <c r="W3372" i="1"/>
  <c r="W3377" i="1"/>
  <c r="W3382" i="1"/>
  <c r="W2826" i="1"/>
  <c r="W2833" i="1"/>
  <c r="Y2835" i="1"/>
  <c r="X2840" i="1"/>
  <c r="X2849" i="1"/>
  <c r="X2860" i="1"/>
  <c r="X2869" i="1"/>
  <c r="X2880" i="1"/>
  <c r="X2889" i="1"/>
  <c r="X2899" i="1"/>
  <c r="X2909" i="1"/>
  <c r="X2919" i="1"/>
  <c r="X2929" i="1"/>
  <c r="X2935" i="1"/>
  <c r="W2947" i="1"/>
  <c r="X2988" i="1"/>
  <c r="Y3000" i="1"/>
  <c r="Y3005" i="1"/>
  <c r="W3012" i="1"/>
  <c r="V3023" i="1"/>
  <c r="V3032" i="1"/>
  <c r="U3027" i="1"/>
  <c r="X3073" i="1"/>
  <c r="W3088" i="1"/>
  <c r="W3093" i="1"/>
  <c r="W3098" i="1"/>
  <c r="W3103" i="1"/>
  <c r="X3108" i="1"/>
  <c r="V3113" i="1"/>
  <c r="X3115" i="1"/>
  <c r="V3120" i="1"/>
  <c r="V3137" i="1"/>
  <c r="V3141" i="1"/>
  <c r="U3136" i="1"/>
  <c r="V3151" i="1"/>
  <c r="U3146" i="1"/>
  <c r="X3164" i="1"/>
  <c r="U3158" i="1"/>
  <c r="U3163" i="1"/>
  <c r="Y3181" i="1"/>
  <c r="Y3191" i="1"/>
  <c r="Y3206" i="1"/>
  <c r="Y3211" i="1"/>
  <c r="X3225" i="1"/>
  <c r="X3235" i="1"/>
  <c r="X3253" i="1"/>
  <c r="W3256" i="1"/>
  <c r="V3259" i="1"/>
  <c r="Y3279" i="1"/>
  <c r="X3286" i="1"/>
  <c r="W3292" i="1"/>
  <c r="U3281" i="1"/>
  <c r="U3313" i="1"/>
  <c r="W3334" i="1"/>
  <c r="Y3437" i="1"/>
  <c r="Y3447" i="1"/>
  <c r="U3439" i="1"/>
  <c r="V3455" i="1"/>
  <c r="Y3482" i="1"/>
  <c r="U2904" i="1"/>
  <c r="U2924" i="1"/>
  <c r="Y2940" i="1"/>
  <c r="Y2945" i="1"/>
  <c r="X2957" i="1"/>
  <c r="U2961" i="1"/>
  <c r="U2964" i="1"/>
  <c r="V2998" i="1"/>
  <c r="V3003" i="1"/>
  <c r="X3013" i="1"/>
  <c r="X3018" i="1"/>
  <c r="W3023" i="1"/>
  <c r="V3028" i="1"/>
  <c r="W3033" i="1"/>
  <c r="Y3043" i="1"/>
  <c r="Y3048" i="1"/>
  <c r="V3066" i="1"/>
  <c r="V3071" i="1"/>
  <c r="X3076" i="1"/>
  <c r="X3102" i="1"/>
  <c r="Y3114" i="1"/>
  <c r="W3120" i="1"/>
  <c r="V3125" i="1"/>
  <c r="Y3126" i="1"/>
  <c r="X3132" i="1"/>
  <c r="W3136" i="1"/>
  <c r="U3131" i="1"/>
  <c r="W3147" i="1"/>
  <c r="W3152" i="1"/>
  <c r="U3151" i="1"/>
  <c r="V3203" i="1"/>
  <c r="V3214" i="1"/>
  <c r="Y3216" i="1"/>
  <c r="Y3220" i="1"/>
  <c r="Y3226" i="1"/>
  <c r="Y3231" i="1"/>
  <c r="V3277" i="1"/>
  <c r="W3311" i="1"/>
  <c r="V3317" i="1"/>
  <c r="Y3318" i="1"/>
  <c r="U3409" i="1"/>
  <c r="W3425" i="1"/>
  <c r="V3444" i="1"/>
  <c r="U3434" i="1"/>
  <c r="X3529" i="1"/>
  <c r="V2912" i="1"/>
  <c r="V2922" i="1"/>
  <c r="V2932" i="1"/>
  <c r="X2962" i="1"/>
  <c r="V2981" i="1"/>
  <c r="V2985" i="1"/>
  <c r="V2992" i="1"/>
  <c r="W2998" i="1"/>
  <c r="W3003" i="1"/>
  <c r="Y3007" i="1"/>
  <c r="Y3018" i="1"/>
  <c r="X3023" i="1"/>
  <c r="Y3038" i="1"/>
  <c r="W3050" i="1"/>
  <c r="W3061" i="1"/>
  <c r="W3066" i="1"/>
  <c r="V3076" i="1"/>
  <c r="Y3078" i="1"/>
  <c r="Y3088" i="1"/>
  <c r="Y3098" i="1"/>
  <c r="Y3103" i="1"/>
  <c r="V3106" i="1"/>
  <c r="U3095" i="1"/>
  <c r="X3113" i="1"/>
  <c r="X3120" i="1"/>
  <c r="Y3131" i="1"/>
  <c r="X3137" i="1"/>
  <c r="X3146" i="1"/>
  <c r="X3156" i="1"/>
  <c r="W3162" i="1"/>
  <c r="V3167" i="1"/>
  <c r="X3169" i="1"/>
  <c r="W3179" i="1"/>
  <c r="W3209" i="1"/>
  <c r="W3214" i="1"/>
  <c r="X3272" i="1"/>
  <c r="W3302" i="1"/>
  <c r="V3347" i="1"/>
  <c r="V3352" i="1"/>
  <c r="U3341" i="1"/>
  <c r="V3410" i="1"/>
  <c r="U3399" i="1"/>
  <c r="X3420" i="1"/>
  <c r="W3440" i="1"/>
  <c r="X3450" i="1"/>
  <c r="X3455" i="1"/>
  <c r="W3475" i="1"/>
  <c r="U2811" i="1"/>
  <c r="Y2824" i="1"/>
  <c r="V2831" i="1"/>
  <c r="V2822" i="1"/>
  <c r="W2838" i="1"/>
  <c r="U2832" i="1"/>
  <c r="W2848" i="1"/>
  <c r="W2853" i="1"/>
  <c r="W2858" i="1"/>
  <c r="U2852" i="1"/>
  <c r="W2868" i="1"/>
  <c r="W2873" i="1"/>
  <c r="W2878" i="1"/>
  <c r="U2872" i="1"/>
  <c r="U2877" i="1"/>
  <c r="W2893" i="1"/>
  <c r="W2898" i="1"/>
  <c r="W2903" i="1"/>
  <c r="U2897" i="1"/>
  <c r="W2913" i="1"/>
  <c r="W2918" i="1"/>
  <c r="W2923" i="1"/>
  <c r="U2917" i="1"/>
  <c r="W2933" i="1"/>
  <c r="W2938" i="1"/>
  <c r="W2943" i="1"/>
  <c r="V2948" i="1"/>
  <c r="W2979" i="1"/>
  <c r="W2982" i="1"/>
  <c r="W2985" i="1"/>
  <c r="V2988" i="1"/>
  <c r="W2993" i="1"/>
  <c r="X2998" i="1"/>
  <c r="X3003" i="1"/>
  <c r="V3011" i="1"/>
  <c r="U3005" i="1"/>
  <c r="Y3023" i="1"/>
  <c r="Y3027" i="1"/>
  <c r="Y3033" i="1"/>
  <c r="W3046" i="1"/>
  <c r="X3051" i="1"/>
  <c r="X3061" i="1"/>
  <c r="X3066" i="1"/>
  <c r="X3071" i="1"/>
  <c r="U3075" i="1"/>
  <c r="U3085" i="1"/>
  <c r="U3090" i="1"/>
  <c r="W3105" i="1"/>
  <c r="Y3112" i="1"/>
  <c r="V3118" i="1"/>
  <c r="X3125" i="1"/>
  <c r="X3188" i="1"/>
  <c r="X3198" i="1"/>
  <c r="X3208" i="1"/>
  <c r="Y3267" i="1"/>
  <c r="Y3297" i="1"/>
  <c r="X3317" i="1"/>
  <c r="V3341" i="1"/>
  <c r="U3331" i="1"/>
  <c r="Y3389" i="1"/>
  <c r="X3470" i="1"/>
  <c r="X3480" i="1"/>
  <c r="W2822" i="1"/>
  <c r="U2820" i="1"/>
  <c r="X2837" i="1"/>
  <c r="X2848" i="1"/>
  <c r="X2857" i="1"/>
  <c r="X2868" i="1"/>
  <c r="X2877" i="1"/>
  <c r="X2887" i="1"/>
  <c r="X2897" i="1"/>
  <c r="X2907" i="1"/>
  <c r="X2917" i="1"/>
  <c r="X2927" i="1"/>
  <c r="X2938" i="1"/>
  <c r="X2955" i="1"/>
  <c r="X2979" i="1"/>
  <c r="X2981" i="1"/>
  <c r="X2984" i="1"/>
  <c r="W2988" i="1"/>
  <c r="Y2998" i="1"/>
  <c r="Y3003" i="1"/>
  <c r="W3010" i="1"/>
  <c r="V3021" i="1"/>
  <c r="V3026" i="1"/>
  <c r="U3025" i="1"/>
  <c r="W3041" i="1"/>
  <c r="X3046" i="1"/>
  <c r="Y3051" i="1"/>
  <c r="Y3056" i="1"/>
  <c r="Y3061" i="1"/>
  <c r="Y3071" i="1"/>
  <c r="W3086" i="1"/>
  <c r="W3096" i="1"/>
  <c r="W3101" i="1"/>
  <c r="X3106" i="1"/>
  <c r="U3100" i="1"/>
  <c r="U3102" i="1"/>
  <c r="W3117" i="1"/>
  <c r="V3135" i="1"/>
  <c r="U3126" i="1"/>
  <c r="V3140" i="1"/>
  <c r="V3149" i="1"/>
  <c r="X3167" i="1"/>
  <c r="V3171" i="1"/>
  <c r="Y3177" i="1"/>
  <c r="Y3184" i="1"/>
  <c r="Y3189" i="1"/>
  <c r="Y3204" i="1"/>
  <c r="Y3209" i="1"/>
  <c r="U3254" i="1"/>
  <c r="X3285" i="1"/>
  <c r="V3295" i="1"/>
  <c r="X3322" i="1"/>
  <c r="W3332" i="1"/>
  <c r="W3337" i="1"/>
  <c r="X3385" i="1"/>
  <c r="Y3435" i="1"/>
  <c r="Y3440" i="1"/>
  <c r="U3447" i="1"/>
  <c r="U2809" i="1"/>
  <c r="X2821" i="1"/>
  <c r="V2828" i="1"/>
  <c r="Y2838" i="1"/>
  <c r="Y2843" i="1"/>
  <c r="Y2848" i="1"/>
  <c r="Y2853" i="1"/>
  <c r="Y2858" i="1"/>
  <c r="Y2863" i="1"/>
  <c r="Y2868" i="1"/>
  <c r="Y2873" i="1"/>
  <c r="Y2878" i="1"/>
  <c r="Y2883" i="1"/>
  <c r="Y2888" i="1"/>
  <c r="Y2893" i="1"/>
  <c r="Y2898" i="1"/>
  <c r="U2892" i="1"/>
  <c r="Y2908" i="1"/>
  <c r="Y2913" i="1"/>
  <c r="Y2918" i="1"/>
  <c r="U2912" i="1"/>
  <c r="Y2928" i="1"/>
  <c r="Y2933" i="1"/>
  <c r="Y2938" i="1"/>
  <c r="Y2943" i="1"/>
  <c r="X2948" i="1"/>
  <c r="W2953" i="1"/>
  <c r="U2959" i="1"/>
  <c r="Y2978" i="1"/>
  <c r="Y2985" i="1"/>
  <c r="Y2993" i="1"/>
  <c r="V2995" i="1"/>
  <c r="V3001" i="1"/>
  <c r="V3006" i="1"/>
  <c r="X3011" i="1"/>
  <c r="X3016" i="1"/>
  <c r="W3021" i="1"/>
  <c r="U3020" i="1"/>
  <c r="W3036" i="1"/>
  <c r="Y3041" i="1"/>
  <c r="Y3046" i="1"/>
  <c r="V3053" i="1"/>
  <c r="V3064" i="1"/>
  <c r="U3053" i="1"/>
  <c r="V3069" i="1"/>
  <c r="U3060" i="1"/>
  <c r="Y3075" i="1"/>
  <c r="X3081" i="1"/>
  <c r="X3100" i="1"/>
  <c r="U3112" i="1"/>
  <c r="U3114" i="1"/>
  <c r="X3130" i="1"/>
  <c r="W3134" i="1"/>
  <c r="W3140" i="1"/>
  <c r="W3145" i="1"/>
  <c r="U3139" i="1"/>
  <c r="U3144" i="1"/>
  <c r="V3160" i="1"/>
  <c r="Y3167" i="1"/>
  <c r="U3161" i="1"/>
  <c r="V3181" i="1"/>
  <c r="U3171" i="1"/>
  <c r="V3192" i="1"/>
  <c r="V3201" i="1"/>
  <c r="U3196" i="1"/>
  <c r="Y3234" i="1"/>
  <c r="Y3239" i="1"/>
  <c r="U3236" i="1"/>
  <c r="V3254" i="1"/>
  <c r="V3275" i="1"/>
  <c r="Y3285" i="1"/>
  <c r="X3290" i="1"/>
  <c r="V3300" i="1"/>
  <c r="U3304" i="1"/>
  <c r="Y3346" i="1"/>
  <c r="U3349" i="1"/>
  <c r="U3354" i="1"/>
  <c r="Y3369" i="1"/>
  <c r="Y3375" i="1"/>
  <c r="Y3380" i="1"/>
  <c r="Y3385" i="1"/>
  <c r="W3393" i="1"/>
  <c r="W3417" i="1"/>
  <c r="W3421" i="1"/>
  <c r="V3432" i="1"/>
  <c r="U3422" i="1"/>
  <c r="U3437" i="1"/>
  <c r="W3452" i="1"/>
  <c r="Y3538" i="1"/>
  <c r="W3618" i="1"/>
  <c r="W3443" i="1"/>
  <c r="W3237" i="1"/>
  <c r="X3251" i="1"/>
  <c r="W3257" i="1"/>
  <c r="V3260" i="1"/>
  <c r="V3335" i="1"/>
  <c r="W3350" i="1"/>
  <c r="W3355" i="1"/>
  <c r="X3360" i="1"/>
  <c r="X3437" i="1"/>
  <c r="X3447" i="1"/>
  <c r="V3501" i="1"/>
  <c r="X2915" i="1"/>
  <c r="X2925" i="1"/>
  <c r="X2946" i="1"/>
  <c r="V2963" i="1"/>
  <c r="Y3001" i="1"/>
  <c r="W3008" i="1"/>
  <c r="V3019" i="1"/>
  <c r="V3024" i="1"/>
  <c r="V3029" i="1"/>
  <c r="W3039" i="1"/>
  <c r="X3043" i="1"/>
  <c r="Y3054" i="1"/>
  <c r="Y3059" i="1"/>
  <c r="Y3064" i="1"/>
  <c r="W3094" i="1"/>
  <c r="W3099" i="1"/>
  <c r="X3104" i="1"/>
  <c r="X3109" i="1"/>
  <c r="X3116" i="1"/>
  <c r="V3121" i="1"/>
  <c r="U3110" i="1"/>
  <c r="W3132" i="1"/>
  <c r="U3132" i="1"/>
  <c r="V3147" i="1"/>
  <c r="Y3155" i="1"/>
  <c r="U3147" i="1"/>
  <c r="X3165" i="1"/>
  <c r="V3170" i="1"/>
  <c r="Y3182" i="1"/>
  <c r="Y3212" i="1"/>
  <c r="W3268" i="1"/>
  <c r="Y3280" i="1"/>
  <c r="V3308" i="1"/>
  <c r="V3313" i="1"/>
  <c r="W3340" i="1"/>
  <c r="X3344" i="1"/>
  <c r="X3350" i="1"/>
  <c r="X3355" i="1"/>
  <c r="V3421" i="1"/>
  <c r="Y3443" i="1"/>
  <c r="Y3467" i="1"/>
  <c r="Y3561" i="1"/>
  <c r="X3581" i="1"/>
  <c r="X3608" i="1"/>
  <c r="X3600" i="1"/>
  <c r="W2834" i="1"/>
  <c r="Y2841" i="1"/>
  <c r="Y2846" i="1"/>
  <c r="Y2851" i="1"/>
  <c r="Y2856" i="1"/>
  <c r="Y2861" i="1"/>
  <c r="Y2866" i="1"/>
  <c r="Y2871" i="1"/>
  <c r="Y2876" i="1"/>
  <c r="Y2881" i="1"/>
  <c r="Y2886" i="1"/>
  <c r="U2880" i="1"/>
  <c r="Y2896" i="1"/>
  <c r="Y2901" i="1"/>
  <c r="Y2906" i="1"/>
  <c r="U2900" i="1"/>
  <c r="Y2916" i="1"/>
  <c r="Y2921" i="1"/>
  <c r="Y2926" i="1"/>
  <c r="U2920" i="1"/>
  <c r="Y2936" i="1"/>
  <c r="Y2946" i="1"/>
  <c r="X2951" i="1"/>
  <c r="U2952" i="1"/>
  <c r="U2962" i="1"/>
  <c r="V2980" i="1"/>
  <c r="U2972" i="1"/>
  <c r="Y2991" i="1"/>
  <c r="V2999" i="1"/>
  <c r="V3004" i="1"/>
  <c r="X3009" i="1"/>
  <c r="X3014" i="1"/>
  <c r="W3018" i="1"/>
  <c r="V3067" i="1"/>
  <c r="X3098" i="1"/>
  <c r="Y3128" i="1"/>
  <c r="V3210" i="1"/>
  <c r="U3204" i="1"/>
  <c r="X3216" i="1"/>
  <c r="U3226" i="1"/>
  <c r="U3246" i="1"/>
  <c r="X3260" i="1"/>
  <c r="V3263" i="1"/>
  <c r="X3283" i="1"/>
  <c r="Y3324" i="1"/>
  <c r="Y3330" i="1"/>
  <c r="X3335" i="1"/>
  <c r="Y3344" i="1"/>
  <c r="V3401" i="1"/>
  <c r="V3440" i="1"/>
  <c r="U3430" i="1"/>
  <c r="U3548" i="1"/>
  <c r="U3550" i="1"/>
  <c r="U3555" i="1"/>
  <c r="W3626" i="1"/>
  <c r="U2923" i="1"/>
  <c r="V2944" i="1"/>
  <c r="W2980" i="1"/>
  <c r="W2983" i="1"/>
  <c r="U2975" i="1"/>
  <c r="V2989" i="1"/>
  <c r="U2983" i="1"/>
  <c r="W2999" i="1"/>
  <c r="W3004" i="1"/>
  <c r="Y3013" i="1"/>
  <c r="X3024" i="1"/>
  <c r="X3028" i="1"/>
  <c r="X3033" i="1"/>
  <c r="Y3039" i="1"/>
  <c r="U3031" i="1"/>
  <c r="V3046" i="1"/>
  <c r="U3041" i="1"/>
  <c r="W3057" i="1"/>
  <c r="W3062" i="1"/>
  <c r="W3067" i="1"/>
  <c r="V3072" i="1"/>
  <c r="Y3084" i="1"/>
  <c r="Y3094" i="1"/>
  <c r="Y3099" i="1"/>
  <c r="W3113" i="1"/>
  <c r="X3121" i="1"/>
  <c r="V3224" i="1"/>
  <c r="U3219" i="1"/>
  <c r="V3234" i="1"/>
  <c r="U3237" i="1"/>
  <c r="U3249" i="1"/>
  <c r="X3261" i="1"/>
  <c r="X3273" i="1"/>
  <c r="U3267" i="1"/>
  <c r="V3285" i="1"/>
  <c r="Y3290" i="1"/>
  <c r="W3298" i="1"/>
  <c r="X3308" i="1"/>
  <c r="X3313" i="1"/>
  <c r="V3318" i="1"/>
  <c r="U3312" i="1"/>
  <c r="U3317" i="1"/>
  <c r="Y3335" i="1"/>
  <c r="Y3340" i="1"/>
  <c r="X3391" i="1"/>
  <c r="X3425" i="1"/>
  <c r="X3536" i="1"/>
  <c r="W3564" i="1"/>
  <c r="W3594" i="1"/>
  <c r="W2989" i="1"/>
  <c r="W2994" i="1"/>
  <c r="X2999" i="1"/>
  <c r="V3007" i="1"/>
  <c r="V3017" i="1"/>
  <c r="Y3024" i="1"/>
  <c r="Y3029" i="1"/>
  <c r="Y3034" i="1"/>
  <c r="W3042" i="1"/>
  <c r="W3047" i="1"/>
  <c r="X3056" i="1"/>
  <c r="X3067" i="1"/>
  <c r="V3082" i="1"/>
  <c r="U3071" i="1"/>
  <c r="V3131" i="1"/>
  <c r="X3138" i="1"/>
  <c r="Y3143" i="1"/>
  <c r="Y3148" i="1"/>
  <c r="Y3153" i="1"/>
  <c r="X3163" i="1"/>
  <c r="V3168" i="1"/>
  <c r="Y3175" i="1"/>
  <c r="X3215" i="1"/>
  <c r="V3219" i="1"/>
  <c r="W3225" i="1"/>
  <c r="W3230" i="1"/>
  <c r="W3235" i="1"/>
  <c r="Y3263" i="1"/>
  <c r="V3288" i="1"/>
  <c r="W3317" i="1"/>
  <c r="W3328" i="1"/>
  <c r="V3332" i="1"/>
  <c r="U3324" i="1"/>
  <c r="V3337" i="1"/>
  <c r="U3327" i="1"/>
  <c r="W3376" i="1"/>
  <c r="W3381" i="1"/>
  <c r="W3386" i="1"/>
  <c r="X3435" i="1"/>
  <c r="X3471" i="1"/>
  <c r="W2949" i="1"/>
  <c r="V2961" i="1"/>
  <c r="Y2980" i="1"/>
  <c r="Y2983" i="1"/>
  <c r="Y2986" i="1"/>
  <c r="W3017" i="1"/>
  <c r="V3022" i="1"/>
  <c r="U3011" i="1"/>
  <c r="V3036" i="1"/>
  <c r="X3042" i="1"/>
  <c r="Y3062" i="1"/>
  <c r="W3097" i="1"/>
  <c r="W3102" i="1"/>
  <c r="X3126" i="1"/>
  <c r="Y3190" i="1"/>
  <c r="Y3205" i="1"/>
  <c r="Y3215" i="1"/>
  <c r="W3220" i="1"/>
  <c r="X3229" i="1"/>
  <c r="W3252" i="1"/>
  <c r="V3269" i="1"/>
  <c r="X3318" i="1"/>
  <c r="Y3358" i="1"/>
  <c r="V3394" i="1"/>
  <c r="U3383" i="1"/>
  <c r="Y3465" i="1"/>
  <c r="V3528" i="1"/>
  <c r="Y2864" i="1"/>
  <c r="Y2869" i="1"/>
  <c r="Y2874" i="1"/>
  <c r="Y2879" i="1"/>
  <c r="Y2884" i="1"/>
  <c r="Y2889" i="1"/>
  <c r="Y2894" i="1"/>
  <c r="U2888" i="1"/>
  <c r="Y2904" i="1"/>
  <c r="Y2909" i="1"/>
  <c r="Y2914" i="1"/>
  <c r="U2908" i="1"/>
  <c r="Y2924" i="1"/>
  <c r="Y2929" i="1"/>
  <c r="U2928" i="1"/>
  <c r="Y2944" i="1"/>
  <c r="X2949" i="1"/>
  <c r="V2954" i="1"/>
  <c r="Y2989" i="1"/>
  <c r="Y2994" i="1"/>
  <c r="V2997" i="1"/>
  <c r="V3002" i="1"/>
  <c r="X3007" i="1"/>
  <c r="X3012" i="1"/>
  <c r="X3017" i="1"/>
  <c r="W3022" i="1"/>
  <c r="V3070" i="1"/>
  <c r="Y3072" i="1"/>
  <c r="Y3106" i="1"/>
  <c r="W3111" i="1"/>
  <c r="U3103" i="1"/>
  <c r="X3131" i="1"/>
  <c r="U3135" i="1"/>
  <c r="W3151" i="1"/>
  <c r="V3155" i="1"/>
  <c r="V3161" i="1"/>
  <c r="U3152" i="1"/>
  <c r="X3168" i="1"/>
  <c r="W3178" i="1"/>
  <c r="V3204" i="1"/>
  <c r="X3220" i="1"/>
  <c r="W3266" i="1"/>
  <c r="U3255" i="1"/>
  <c r="W3271" i="1"/>
  <c r="W3296" i="1"/>
  <c r="U3290" i="1"/>
  <c r="Y3352" i="1"/>
  <c r="V3366" i="1"/>
  <c r="W3399" i="1"/>
  <c r="V3448" i="1"/>
  <c r="V3489" i="1"/>
  <c r="Y3491" i="1"/>
  <c r="V3557" i="1"/>
  <c r="U3546" i="1"/>
  <c r="V3606" i="1"/>
  <c r="V3607" i="1"/>
  <c r="W2981" i="1"/>
  <c r="V2984" i="1"/>
  <c r="V2987" i="1"/>
  <c r="X2992" i="1"/>
  <c r="Y2997" i="1"/>
  <c r="Y3002" i="1"/>
  <c r="X3022" i="1"/>
  <c r="V3027" i="1"/>
  <c r="W3031" i="1"/>
  <c r="W3037" i="1"/>
  <c r="Y3042" i="1"/>
  <c r="Y3047" i="1"/>
  <c r="V3059" i="1"/>
  <c r="U3056" i="1"/>
  <c r="X3072" i="1"/>
  <c r="W3077" i="1"/>
  <c r="U3086" i="1"/>
  <c r="V3101" i="1"/>
  <c r="Y3108" i="1"/>
  <c r="V3114" i="1"/>
  <c r="Y3122" i="1"/>
  <c r="X3128" i="1"/>
  <c r="V3133" i="1"/>
  <c r="Y3140" i="1"/>
  <c r="Y3145" i="1"/>
  <c r="Y3150" i="1"/>
  <c r="X3154" i="1"/>
  <c r="X3160" i="1"/>
  <c r="W3207" i="1"/>
  <c r="U3208" i="1"/>
  <c r="V3228" i="1"/>
  <c r="Y3236" i="1"/>
  <c r="U3230" i="1"/>
  <c r="U3242" i="1"/>
  <c r="V3262" i="1"/>
  <c r="Y3269" i="1"/>
  <c r="Y3430" i="1"/>
  <c r="X3439" i="1"/>
  <c r="W3445" i="1"/>
  <c r="U3444" i="1"/>
  <c r="V3460" i="1"/>
  <c r="Y3461" i="1"/>
  <c r="X3472" i="1"/>
  <c r="V3477" i="1"/>
  <c r="Y3483" i="1"/>
  <c r="U3510" i="1"/>
  <c r="V3531" i="1"/>
  <c r="Y3548" i="1"/>
  <c r="W3574" i="1"/>
  <c r="W3579" i="1"/>
  <c r="W3623" i="1"/>
  <c r="V3634" i="1"/>
  <c r="X3652" i="1"/>
  <c r="W3667" i="1"/>
  <c r="X3672" i="1"/>
  <c r="U2979" i="1"/>
  <c r="W2995" i="1"/>
  <c r="W3000" i="1"/>
  <c r="W3005" i="1"/>
  <c r="Y3009" i="1"/>
  <c r="W3014" i="1"/>
  <c r="V3020" i="1"/>
  <c r="X3027" i="1"/>
  <c r="Y3032" i="1"/>
  <c r="V3039" i="1"/>
  <c r="U3034" i="1"/>
  <c r="X3050" i="1"/>
  <c r="X3054" i="1"/>
  <c r="W3065" i="1"/>
  <c r="W3070" i="1"/>
  <c r="V3075" i="1"/>
  <c r="Y3082" i="1"/>
  <c r="X3096" i="1"/>
  <c r="X3114" i="1"/>
  <c r="Y3121" i="1"/>
  <c r="V3126" i="1"/>
  <c r="X3133" i="1"/>
  <c r="U3127" i="1"/>
  <c r="W3143" i="1"/>
  <c r="W3148" i="1"/>
  <c r="W3153" i="1"/>
  <c r="W3157" i="1"/>
  <c r="V3163" i="1"/>
  <c r="Y3165" i="1"/>
  <c r="W3170" i="1"/>
  <c r="W3175" i="1"/>
  <c r="V3180" i="1"/>
  <c r="Y3187" i="1"/>
  <c r="Y3192" i="1"/>
  <c r="Y3202" i="1"/>
  <c r="U3261" i="1"/>
  <c r="Y3273" i="1"/>
  <c r="W3279" i="1"/>
  <c r="Y3283" i="1"/>
  <c r="U3276" i="1"/>
  <c r="X3293" i="1"/>
  <c r="U3305" i="1"/>
  <c r="V3331" i="1"/>
  <c r="Y3333" i="1"/>
  <c r="Y3337" i="1"/>
  <c r="W3343" i="1"/>
  <c r="X3348" i="1"/>
  <c r="W3357" i="1"/>
  <c r="W3362" i="1"/>
  <c r="W3368" i="1"/>
  <c r="Y3373" i="1"/>
  <c r="Y3378" i="1"/>
  <c r="Y3383" i="1"/>
  <c r="Y3388" i="1"/>
  <c r="U3380" i="1"/>
  <c r="Y3398" i="1"/>
  <c r="X3418" i="1"/>
  <c r="X3427" i="1"/>
  <c r="W3433" i="1"/>
  <c r="W3464" i="1"/>
  <c r="U3459" i="1"/>
  <c r="Y3498" i="1"/>
  <c r="X3504" i="1"/>
  <c r="W3542" i="1"/>
  <c r="W3552" i="1"/>
  <c r="Y3574" i="1"/>
  <c r="Y3584" i="1"/>
  <c r="X3615" i="1"/>
  <c r="X3616" i="1"/>
  <c r="Y3623" i="1"/>
  <c r="X3627" i="1"/>
  <c r="X3626" i="1"/>
  <c r="U3639" i="1"/>
  <c r="Y3667" i="1"/>
  <c r="V3670" i="1"/>
  <c r="V3675" i="1"/>
  <c r="U3664" i="1"/>
  <c r="X3005" i="1"/>
  <c r="U2997" i="1"/>
  <c r="X3015" i="1"/>
  <c r="W3020" i="1"/>
  <c r="V3025" i="1"/>
  <c r="V3034" i="1"/>
  <c r="W3040" i="1"/>
  <c r="Y3050" i="1"/>
  <c r="Y3055" i="1"/>
  <c r="Y3060" i="1"/>
  <c r="Y3065" i="1"/>
  <c r="X3070" i="1"/>
  <c r="W3075" i="1"/>
  <c r="Y3092" i="1"/>
  <c r="Y3097" i="1"/>
  <c r="Y3102" i="1"/>
  <c r="V3105" i="1"/>
  <c r="X3107" i="1"/>
  <c r="U3101" i="1"/>
  <c r="U3108" i="1"/>
  <c r="W3125" i="1"/>
  <c r="X3142" i="1"/>
  <c r="X3152" i="1"/>
  <c r="X3158" i="1"/>
  <c r="X3170" i="1"/>
  <c r="X3175" i="1"/>
  <c r="W3180" i="1"/>
  <c r="Y3219" i="1"/>
  <c r="U3211" i="1"/>
  <c r="Y3224" i="1"/>
  <c r="X3233" i="1"/>
  <c r="X3239" i="1"/>
  <c r="W3272" i="1"/>
  <c r="V3292" i="1"/>
  <c r="V3309" i="1"/>
  <c r="X3321" i="1"/>
  <c r="V3326" i="1"/>
  <c r="W3331" i="1"/>
  <c r="X3342" i="1"/>
  <c r="X3353" i="1"/>
  <c r="X3358" i="1"/>
  <c r="X3363" i="1"/>
  <c r="V3376" i="1"/>
  <c r="U3370" i="1"/>
  <c r="V3386" i="1"/>
  <c r="W3390" i="1"/>
  <c r="U3385" i="1"/>
  <c r="X3408" i="1"/>
  <c r="Y3413" i="1"/>
  <c r="Y3423" i="1"/>
  <c r="Y3428" i="1"/>
  <c r="W3438" i="1"/>
  <c r="U3432" i="1"/>
  <c r="V3453" i="1"/>
  <c r="Y3459" i="1"/>
  <c r="X3465" i="1"/>
  <c r="V3475" i="1"/>
  <c r="Y3477" i="1"/>
  <c r="X3482" i="1"/>
  <c r="V3492" i="1"/>
  <c r="U3486" i="1"/>
  <c r="X3514" i="1"/>
  <c r="Y3531" i="1"/>
  <c r="X3534" i="1"/>
  <c r="X3557" i="1"/>
  <c r="U3603" i="1"/>
  <c r="U3615" i="1"/>
  <c r="Y3628" i="1"/>
  <c r="Y3635" i="1"/>
  <c r="V3665" i="1"/>
  <c r="U3654" i="1"/>
  <c r="X3670" i="1"/>
  <c r="V3741" i="1"/>
  <c r="U3730" i="1"/>
  <c r="W3053" i="1"/>
  <c r="W3058" i="1"/>
  <c r="W3063" i="1"/>
  <c r="U3057" i="1"/>
  <c r="W3090" i="1"/>
  <c r="W3095" i="1"/>
  <c r="W3100" i="1"/>
  <c r="X3105" i="1"/>
  <c r="X3112" i="1"/>
  <c r="V3117" i="1"/>
  <c r="X3119" i="1"/>
  <c r="V3124" i="1"/>
  <c r="W3130" i="1"/>
  <c r="V3136" i="1"/>
  <c r="Y3137" i="1"/>
  <c r="V3145" i="1"/>
  <c r="U3140" i="1"/>
  <c r="Y3163" i="1"/>
  <c r="W3168" i="1"/>
  <c r="V3177" i="1"/>
  <c r="Y3180" i="1"/>
  <c r="X3185" i="1"/>
  <c r="X3194" i="1"/>
  <c r="X3204" i="1"/>
  <c r="U3199" i="1"/>
  <c r="W3217" i="1"/>
  <c r="X3221" i="1"/>
  <c r="W3227" i="1"/>
  <c r="V3236" i="1"/>
  <c r="U3231" i="1"/>
  <c r="W3251" i="1"/>
  <c r="W3254" i="1"/>
  <c r="V3257" i="1"/>
  <c r="W3265" i="1"/>
  <c r="V3270" i="1"/>
  <c r="Y3272" i="1"/>
  <c r="Y3287" i="1"/>
  <c r="V3297" i="1"/>
  <c r="Y3299" i="1"/>
  <c r="X3304" i="1"/>
  <c r="X3309" i="1"/>
  <c r="W3313" i="1"/>
  <c r="U3308" i="1"/>
  <c r="Y3326" i="1"/>
  <c r="Y3331" i="1"/>
  <c r="W3336" i="1"/>
  <c r="W3341" i="1"/>
  <c r="W3345" i="1"/>
  <c r="V3356" i="1"/>
  <c r="U3350" i="1"/>
  <c r="X3368" i="1"/>
  <c r="X3381" i="1"/>
  <c r="X3386" i="1"/>
  <c r="W3401" i="1"/>
  <c r="V3411" i="1"/>
  <c r="W3416" i="1"/>
  <c r="W3426" i="1"/>
  <c r="U3420" i="1"/>
  <c r="Y3438" i="1"/>
  <c r="W3448" i="1"/>
  <c r="X3453" i="1"/>
  <c r="V3463" i="1"/>
  <c r="V3468" i="1"/>
  <c r="Y3469" i="1"/>
  <c r="X3475" i="1"/>
  <c r="W3480" i="1"/>
  <c r="U3474" i="1"/>
  <c r="X3492" i="1"/>
  <c r="U3511" i="1"/>
  <c r="U3544" i="1"/>
  <c r="X3567" i="1"/>
  <c r="X3591" i="1"/>
  <c r="W3597" i="1"/>
  <c r="W3602" i="1"/>
  <c r="X3613" i="1"/>
  <c r="X3614" i="1"/>
  <c r="X3665" i="1"/>
  <c r="X3693" i="1"/>
  <c r="W3746" i="1"/>
  <c r="U3735" i="1"/>
  <c r="X3502" i="1"/>
  <c r="X3507" i="1"/>
  <c r="V3529" i="1"/>
  <c r="W3550" i="1"/>
  <c r="V3560" i="1"/>
  <c r="Y3567" i="1"/>
  <c r="Y3572" i="1"/>
  <c r="Y3582" i="1"/>
  <c r="Y3592" i="1"/>
  <c r="X3601" i="1"/>
  <c r="X3606" i="1"/>
  <c r="X3604" i="1"/>
  <c r="V3611" i="1"/>
  <c r="W3638" i="1"/>
  <c r="Y3640" i="1"/>
  <c r="Y3660" i="1"/>
  <c r="X3688" i="1"/>
  <c r="X3741" i="1"/>
  <c r="X3047" i="1"/>
  <c r="Y3053" i="1"/>
  <c r="Y3058" i="1"/>
  <c r="Y3063" i="1"/>
  <c r="X3068" i="1"/>
  <c r="Y3080" i="1"/>
  <c r="Y3090" i="1"/>
  <c r="Y3095" i="1"/>
  <c r="Y3100" i="1"/>
  <c r="W3109" i="1"/>
  <c r="X3117" i="1"/>
  <c r="X3124" i="1"/>
  <c r="V3129" i="1"/>
  <c r="X3136" i="1"/>
  <c r="X3140" i="1"/>
  <c r="X3150" i="1"/>
  <c r="W3156" i="1"/>
  <c r="V3166" i="1"/>
  <c r="X3173" i="1"/>
  <c r="V3197" i="1"/>
  <c r="U3192" i="1"/>
  <c r="V3207" i="1"/>
  <c r="Y3210" i="1"/>
  <c r="W3215" i="1"/>
  <c r="Y3217" i="1"/>
  <c r="Y3227" i="1"/>
  <c r="X3231" i="1"/>
  <c r="Y3251" i="1"/>
  <c r="U3243" i="1"/>
  <c r="W3260" i="1"/>
  <c r="Y3264" i="1"/>
  <c r="X3270" i="1"/>
  <c r="Y3281" i="1"/>
  <c r="W3285" i="1"/>
  <c r="V3302" i="1"/>
  <c r="V3312" i="1"/>
  <c r="X3319" i="1"/>
  <c r="W3323" i="1"/>
  <c r="W3329" i="1"/>
  <c r="V3334" i="1"/>
  <c r="Y3336" i="1"/>
  <c r="Y3341" i="1"/>
  <c r="Y3351" i="1"/>
  <c r="X3356" i="1"/>
  <c r="X3361" i="1"/>
  <c r="V3374" i="1"/>
  <c r="V3384" i="1"/>
  <c r="X3406" i="1"/>
  <c r="Y3416" i="1"/>
  <c r="Y3420" i="1"/>
  <c r="Y3426" i="1"/>
  <c r="U3425" i="1"/>
  <c r="W3441" i="1"/>
  <c r="Y3448" i="1"/>
  <c r="U3440" i="1"/>
  <c r="V3456" i="1"/>
  <c r="Y3457" i="1"/>
  <c r="X3463" i="1"/>
  <c r="X3485" i="1"/>
  <c r="W3489" i="1"/>
  <c r="V3493" i="1"/>
  <c r="X3512" i="1"/>
  <c r="V3532" i="1"/>
  <c r="X3540" i="1"/>
  <c r="X3545" i="1"/>
  <c r="X3550" i="1"/>
  <c r="X3555" i="1"/>
  <c r="W3560" i="1"/>
  <c r="W3565" i="1"/>
  <c r="V3567" i="1"/>
  <c r="U3559" i="1"/>
  <c r="U3574" i="1"/>
  <c r="U3579" i="1"/>
  <c r="Y3597" i="1"/>
  <c r="V3615" i="1"/>
  <c r="W3642" i="1"/>
  <c r="X3678" i="1"/>
  <c r="X3683" i="1"/>
  <c r="Y3736" i="1"/>
  <c r="W3472" i="1"/>
  <c r="V3478" i="1"/>
  <c r="Y3485" i="1"/>
  <c r="Y3539" i="1"/>
  <c r="Y3544" i="1"/>
  <c r="Y3555" i="1"/>
  <c r="W3575" i="1"/>
  <c r="W3580" i="1"/>
  <c r="W3585" i="1"/>
  <c r="V3593" i="1"/>
  <c r="V3604" i="1"/>
  <c r="X3611" i="1"/>
  <c r="X3612" i="1"/>
  <c r="V3628" i="1"/>
  <c r="V3629" i="1"/>
  <c r="X3307" i="1"/>
  <c r="U3301" i="1"/>
  <c r="Y3329" i="1"/>
  <c r="X3334" i="1"/>
  <c r="W3339" i="1"/>
  <c r="V3343" i="1"/>
  <c r="V3354" i="1"/>
  <c r="V3359" i="1"/>
  <c r="W3369" i="1"/>
  <c r="X3379" i="1"/>
  <c r="Y3393" i="1"/>
  <c r="X3399" i="1"/>
  <c r="U3413" i="1"/>
  <c r="Y3441" i="1"/>
  <c r="W3446" i="1"/>
  <c r="X3451" i="1"/>
  <c r="X3456" i="1"/>
  <c r="V3461" i="1"/>
  <c r="U3455" i="1"/>
  <c r="V3483" i="1"/>
  <c r="X3495" i="1"/>
  <c r="X3500" i="1"/>
  <c r="Y3529" i="1"/>
  <c r="V3538" i="1"/>
  <c r="V3548" i="1"/>
  <c r="V3553" i="1"/>
  <c r="U3542" i="1"/>
  <c r="Y3565" i="1"/>
  <c r="Y3619" i="1"/>
  <c r="X3623" i="1"/>
  <c r="X3624" i="1"/>
  <c r="X3620" i="1"/>
  <c r="Y3643" i="1"/>
  <c r="X3663" i="1"/>
  <c r="V3719" i="1"/>
  <c r="V3322" i="1"/>
  <c r="V3327" i="1"/>
  <c r="Y3334" i="1"/>
  <c r="X3338" i="1"/>
  <c r="W3344" i="1"/>
  <c r="X3349" i="1"/>
  <c r="W3354" i="1"/>
  <c r="W3359" i="1"/>
  <c r="U3353" i="1"/>
  <c r="Y3374" i="1"/>
  <c r="Y3379" i="1"/>
  <c r="Y3384" i="1"/>
  <c r="V3392" i="1"/>
  <c r="U3398" i="1"/>
  <c r="U3428" i="1"/>
  <c r="X3445" i="1"/>
  <c r="Y3455" i="1"/>
  <c r="W3460" i="1"/>
  <c r="V3471" i="1"/>
  <c r="X3478" i="1"/>
  <c r="W3482" i="1"/>
  <c r="U3477" i="1"/>
  <c r="X3505" i="1"/>
  <c r="U3509" i="1"/>
  <c r="Y3532" i="1"/>
  <c r="X3535" i="1"/>
  <c r="U3537" i="1"/>
  <c r="V3558" i="1"/>
  <c r="W3617" i="1"/>
  <c r="X3635" i="1"/>
  <c r="V3646" i="1"/>
  <c r="Y3658" i="1"/>
  <c r="V3186" i="1"/>
  <c r="V3195" i="1"/>
  <c r="V3196" i="1"/>
  <c r="V3205" i="1"/>
  <c r="W3213" i="1"/>
  <c r="U3214" i="1"/>
  <c r="Y3230" i="1"/>
  <c r="X3268" i="1"/>
  <c r="Y3414" i="1"/>
  <c r="Y3418" i="1"/>
  <c r="Y3424" i="1"/>
  <c r="Y3429" i="1"/>
  <c r="W3434" i="1"/>
  <c r="W3439" i="1"/>
  <c r="Y3446" i="1"/>
  <c r="U3443" i="1"/>
  <c r="U3445" i="1"/>
  <c r="X3461" i="1"/>
  <c r="X3466" i="1"/>
  <c r="U3460" i="1"/>
  <c r="Y3478" i="1"/>
  <c r="X3483" i="1"/>
  <c r="X3488" i="1"/>
  <c r="U3487" i="1"/>
  <c r="X3515" i="1"/>
  <c r="Y3535" i="1"/>
  <c r="X3538" i="1"/>
  <c r="X3543" i="1"/>
  <c r="X3548" i="1"/>
  <c r="X3553" i="1"/>
  <c r="U3611" i="1"/>
  <c r="X3719" i="1"/>
  <c r="Y3724" i="1"/>
  <c r="W3593" i="1"/>
  <c r="V3602" i="1"/>
  <c r="V3626" i="1"/>
  <c r="V3625" i="1"/>
  <c r="W3666" i="1"/>
  <c r="V3689" i="1"/>
  <c r="X3310" i="1"/>
  <c r="V3320" i="1"/>
  <c r="Y3327" i="1"/>
  <c r="X3332" i="1"/>
  <c r="X3337" i="1"/>
  <c r="W3342" i="1"/>
  <c r="W3351" i="1"/>
  <c r="V3362" i="1"/>
  <c r="Y3363" i="1"/>
  <c r="U3356" i="1"/>
  <c r="X3377" i="1"/>
  <c r="X3387" i="1"/>
  <c r="X3397" i="1"/>
  <c r="U3396" i="1"/>
  <c r="V3412" i="1"/>
  <c r="X3417" i="1"/>
  <c r="V3422" i="1"/>
  <c r="W3427" i="1"/>
  <c r="U3421" i="1"/>
  <c r="Y3434" i="1"/>
  <c r="Y3439" i="1"/>
  <c r="X3443" i="1"/>
  <c r="X3449" i="1"/>
  <c r="X3454" i="1"/>
  <c r="U3448" i="1"/>
  <c r="V3464" i="1"/>
  <c r="U3453" i="1"/>
  <c r="X3476" i="1"/>
  <c r="U3470" i="1"/>
  <c r="X3493" i="1"/>
  <c r="X3498" i="1"/>
  <c r="X3573" i="1"/>
  <c r="W3583" i="1"/>
  <c r="X3588" i="1"/>
  <c r="W3598" i="1"/>
  <c r="X3633" i="1"/>
  <c r="W3319" i="1"/>
  <c r="V3325" i="1"/>
  <c r="Y3332" i="1"/>
  <c r="X3347" i="1"/>
  <c r="X3352" i="1"/>
  <c r="V3357" i="1"/>
  <c r="W3366" i="1"/>
  <c r="U3361" i="1"/>
  <c r="Y3382" i="1"/>
  <c r="W3404" i="1"/>
  <c r="Y3417" i="1"/>
  <c r="X3422" i="1"/>
  <c r="W3432" i="1"/>
  <c r="V3436" i="1"/>
  <c r="U3426" i="1"/>
  <c r="Y3444" i="1"/>
  <c r="Y3453" i="1"/>
  <c r="X3459" i="1"/>
  <c r="V3469" i="1"/>
  <c r="Y3475" i="1"/>
  <c r="W3481" i="1"/>
  <c r="W3486" i="1"/>
  <c r="V3491" i="1"/>
  <c r="Y3493" i="1"/>
  <c r="W3545" i="1"/>
  <c r="U3545" i="1"/>
  <c r="V3561" i="1"/>
  <c r="V3565" i="1"/>
  <c r="Y3568" i="1"/>
  <c r="V3613" i="1"/>
  <c r="Y3622" i="1"/>
  <c r="Y3661" i="1"/>
  <c r="U3650" i="1"/>
  <c r="W3684" i="1"/>
  <c r="Y3694" i="1"/>
  <c r="X3357" i="1"/>
  <c r="X3362" i="1"/>
  <c r="X3366" i="1"/>
  <c r="U3359" i="1"/>
  <c r="V3380" i="1"/>
  <c r="U3374" i="1"/>
  <c r="V3395" i="1"/>
  <c r="V3400" i="1"/>
  <c r="Y3402" i="1"/>
  <c r="X3407" i="1"/>
  <c r="Y3422" i="1"/>
  <c r="Y3427" i="1"/>
  <c r="X3431" i="1"/>
  <c r="W3437" i="1"/>
  <c r="V3452" i="1"/>
  <c r="X3464" i="1"/>
  <c r="W3468" i="1"/>
  <c r="V3474" i="1"/>
  <c r="X3513" i="1"/>
  <c r="Y3527" i="1"/>
  <c r="W3541" i="1"/>
  <c r="X3546" i="1"/>
  <c r="X3551" i="1"/>
  <c r="X3556" i="1"/>
  <c r="U3582" i="1"/>
  <c r="W3613" i="1"/>
  <c r="V3623" i="1"/>
  <c r="W3669" i="1"/>
  <c r="W3674" i="1"/>
  <c r="X2993" i="1"/>
  <c r="Y2999" i="1"/>
  <c r="Y3004" i="1"/>
  <c r="W3007" i="1"/>
  <c r="U3001" i="1"/>
  <c r="X3019" i="1"/>
  <c r="W3024" i="1"/>
  <c r="W3029" i="1"/>
  <c r="W3034" i="1"/>
  <c r="X3039" i="1"/>
  <c r="Y3044" i="1"/>
  <c r="Y3049" i="1"/>
  <c r="V3050" i="1"/>
  <c r="U3046" i="1"/>
  <c r="U3051" i="1"/>
  <c r="Y3068" i="1"/>
  <c r="X3074" i="1"/>
  <c r="U3068" i="1"/>
  <c r="U3073" i="1"/>
  <c r="V3093" i="1"/>
  <c r="U3093" i="1"/>
  <c r="X3118" i="1"/>
  <c r="Y3125" i="1"/>
  <c r="U3119" i="1"/>
  <c r="Y3142" i="1"/>
  <c r="Y3147" i="1"/>
  <c r="Y3152" i="1"/>
  <c r="Y3156" i="1"/>
  <c r="X3162" i="1"/>
  <c r="Y3169" i="1"/>
  <c r="W3194" i="1"/>
  <c r="W3216" i="1"/>
  <c r="W3221" i="1"/>
  <c r="U3215" i="1"/>
  <c r="V3230" i="1"/>
  <c r="U3222" i="1"/>
  <c r="Y3238" i="1"/>
  <c r="U3250" i="1"/>
  <c r="V3255" i="1"/>
  <c r="X3298" i="1"/>
  <c r="X3325" i="1"/>
  <c r="X3329" i="1"/>
  <c r="W3335" i="1"/>
  <c r="V3339" i="1"/>
  <c r="U3334" i="1"/>
  <c r="V3350" i="1"/>
  <c r="U3346" i="1"/>
  <c r="Y3361" i="1"/>
  <c r="Y3367" i="1"/>
  <c r="W3370" i="1"/>
  <c r="W3375" i="1"/>
  <c r="W3380" i="1"/>
  <c r="W3385" i="1"/>
  <c r="X3390" i="1"/>
  <c r="W3395" i="1"/>
  <c r="V3420" i="1"/>
  <c r="V3424" i="1"/>
  <c r="U3414" i="1"/>
  <c r="Y3432" i="1"/>
  <c r="W3442" i="1"/>
  <c r="U3436" i="1"/>
  <c r="V3457" i="1"/>
  <c r="Y3463" i="1"/>
  <c r="U3490" i="1"/>
  <c r="Y3530" i="1"/>
  <c r="X3533" i="1"/>
  <c r="Y3541" i="1"/>
  <c r="Y3550" i="1"/>
  <c r="W3571" i="1"/>
  <c r="W3576" i="1"/>
  <c r="W3586" i="1"/>
  <c r="V3600" i="1"/>
  <c r="V3601" i="1"/>
  <c r="U3595" i="1"/>
  <c r="W3625" i="1"/>
  <c r="X3631" i="1"/>
  <c r="U3653" i="1"/>
  <c r="Y3684" i="1"/>
  <c r="Y3717" i="1"/>
  <c r="V3610" i="1"/>
  <c r="W3622" i="1"/>
  <c r="Y3624" i="1"/>
  <c r="V3630" i="1"/>
  <c r="X3642" i="1"/>
  <c r="W3654" i="1"/>
  <c r="V3659" i="1"/>
  <c r="X3666" i="1"/>
  <c r="Y3671" i="1"/>
  <c r="Y3681" i="1"/>
  <c r="Y3686" i="1"/>
  <c r="Y3696" i="1"/>
  <c r="Y3701" i="1"/>
  <c r="X3706" i="1"/>
  <c r="X3711" i="1"/>
  <c r="X3716" i="1"/>
  <c r="Y3721" i="1"/>
  <c r="X3726" i="1"/>
  <c r="X3731" i="1"/>
  <c r="W3736" i="1"/>
  <c r="W3742" i="1"/>
  <c r="U3737" i="1"/>
  <c r="X3755" i="1"/>
  <c r="Y3528" i="1"/>
  <c r="X3531" i="1"/>
  <c r="V3537" i="1"/>
  <c r="V3542" i="1"/>
  <c r="U3536" i="1"/>
  <c r="V3552" i="1"/>
  <c r="X3559" i="1"/>
  <c r="X3564" i="1"/>
  <c r="U3568" i="1"/>
  <c r="X3595" i="1"/>
  <c r="X3605" i="1"/>
  <c r="X3621" i="1"/>
  <c r="U3622" i="1"/>
  <c r="X3654" i="1"/>
  <c r="W3659" i="1"/>
  <c r="V3664" i="1"/>
  <c r="Y3666" i="1"/>
  <c r="V3669" i="1"/>
  <c r="V3674" i="1"/>
  <c r="Y3676" i="1"/>
  <c r="V3679" i="1"/>
  <c r="V3684" i="1"/>
  <c r="Y3691" i="1"/>
  <c r="V3694" i="1"/>
  <c r="V3699" i="1"/>
  <c r="Y3706" i="1"/>
  <c r="Y3711" i="1"/>
  <c r="Y3716" i="1"/>
  <c r="V3724" i="1"/>
  <c r="U3715" i="1"/>
  <c r="Y3731" i="1"/>
  <c r="X3736" i="1"/>
  <c r="X3743" i="1"/>
  <c r="W3748" i="1"/>
  <c r="V3753" i="1"/>
  <c r="Y3755" i="1"/>
  <c r="U3747" i="1"/>
  <c r="U3752" i="1"/>
  <c r="V3218" i="1"/>
  <c r="V3222" i="1"/>
  <c r="Y3235" i="1"/>
  <c r="U3234" i="1"/>
  <c r="X3252" i="1"/>
  <c r="W3255" i="1"/>
  <c r="V3258" i="1"/>
  <c r="Y3268" i="1"/>
  <c r="X3280" i="1"/>
  <c r="V3310" i="1"/>
  <c r="Y3316" i="1"/>
  <c r="W3321" i="1"/>
  <c r="W3325" i="1"/>
  <c r="U3321" i="1"/>
  <c r="Y3339" i="1"/>
  <c r="Y3348" i="1"/>
  <c r="X3354" i="1"/>
  <c r="V3371" i="1"/>
  <c r="V3377" i="1"/>
  <c r="U3371" i="1"/>
  <c r="X3404" i="1"/>
  <c r="X3419" i="1"/>
  <c r="X3423" i="1"/>
  <c r="W3429" i="1"/>
  <c r="Y3436" i="1"/>
  <c r="U3435" i="1"/>
  <c r="W3449" i="1"/>
  <c r="X3468" i="1"/>
  <c r="V3473" i="1"/>
  <c r="Y3480" i="1"/>
  <c r="V3490" i="1"/>
  <c r="Y3497" i="1"/>
  <c r="W3501" i="1"/>
  <c r="Y3534" i="1"/>
  <c r="X3537" i="1"/>
  <c r="X3542" i="1"/>
  <c r="X3547" i="1"/>
  <c r="X3552" i="1"/>
  <c r="X3583" i="1"/>
  <c r="W3589" i="1"/>
  <c r="V3608" i="1"/>
  <c r="Y3611" i="1"/>
  <c r="U3607" i="1"/>
  <c r="X3619" i="1"/>
  <c r="W3629" i="1"/>
  <c r="Y3631" i="1"/>
  <c r="U3627" i="1"/>
  <c r="X3639" i="1"/>
  <c r="V3644" i="1"/>
  <c r="V3657" i="1"/>
  <c r="Y3659" i="1"/>
  <c r="X3664" i="1"/>
  <c r="X3669" i="1"/>
  <c r="X3674" i="1"/>
  <c r="X3679" i="1"/>
  <c r="X3684" i="1"/>
  <c r="W3689" i="1"/>
  <c r="X3694" i="1"/>
  <c r="X3699" i="1"/>
  <c r="W3704" i="1"/>
  <c r="U3698" i="1"/>
  <c r="W3714" i="1"/>
  <c r="W3719" i="1"/>
  <c r="X3724" i="1"/>
  <c r="U3718" i="1"/>
  <c r="V3734" i="1"/>
  <c r="W3741" i="1"/>
  <c r="V3746" i="1"/>
  <c r="Y3748" i="1"/>
  <c r="X3753" i="1"/>
  <c r="U3529" i="1"/>
  <c r="V3545" i="1"/>
  <c r="V3550" i="1"/>
  <c r="Y3557" i="1"/>
  <c r="X3562" i="1"/>
  <c r="W3567" i="1"/>
  <c r="V3572" i="1"/>
  <c r="Y3589" i="1"/>
  <c r="X3593" i="1"/>
  <c r="X3603" i="1"/>
  <c r="X3617" i="1"/>
  <c r="V3609" i="1"/>
  <c r="W3627" i="1"/>
  <c r="U3618" i="1"/>
  <c r="X3637" i="1"/>
  <c r="X3657" i="1"/>
  <c r="V3662" i="1"/>
  <c r="V3672" i="1"/>
  <c r="V3682" i="1"/>
  <c r="U3673" i="1"/>
  <c r="V3687" i="1"/>
  <c r="Y3689" i="1"/>
  <c r="Y3704" i="1"/>
  <c r="Y3709" i="1"/>
  <c r="Y3714" i="1"/>
  <c r="Y3719" i="1"/>
  <c r="V3722" i="1"/>
  <c r="U3713" i="1"/>
  <c r="Y3729" i="1"/>
  <c r="X3734" i="1"/>
  <c r="V3739" i="1"/>
  <c r="Y3741" i="1"/>
  <c r="X3746" i="1"/>
  <c r="V3751" i="1"/>
  <c r="U3576" i="1"/>
  <c r="V3624" i="1"/>
  <c r="W3635" i="1"/>
  <c r="V3642" i="1"/>
  <c r="X3650" i="1"/>
  <c r="Y3657" i="1"/>
  <c r="W3662" i="1"/>
  <c r="V3667" i="1"/>
  <c r="W3672" i="1"/>
  <c r="V3677" i="1"/>
  <c r="W3682" i="1"/>
  <c r="W3687" i="1"/>
  <c r="V3692" i="1"/>
  <c r="U3686" i="1"/>
  <c r="V3702" i="1"/>
  <c r="V3707" i="1"/>
  <c r="V3712" i="1"/>
  <c r="V3717" i="1"/>
  <c r="W3722" i="1"/>
  <c r="V3727" i="1"/>
  <c r="V3732" i="1"/>
  <c r="U3723" i="1"/>
  <c r="W3739" i="1"/>
  <c r="Y3746" i="1"/>
  <c r="W3751" i="1"/>
  <c r="U3745" i="1"/>
  <c r="U3753" i="1"/>
  <c r="X3682" i="1"/>
  <c r="W3692" i="1"/>
  <c r="X3697" i="1"/>
  <c r="U3691" i="1"/>
  <c r="W3707" i="1"/>
  <c r="W3712" i="1"/>
  <c r="W3717" i="1"/>
  <c r="X3722" i="1"/>
  <c r="W3727" i="1"/>
  <c r="W3732" i="1"/>
  <c r="X3739" i="1"/>
  <c r="U3733" i="1"/>
  <c r="X3751" i="1"/>
  <c r="Y3616" i="1"/>
  <c r="V3622" i="1"/>
  <c r="W3634" i="1"/>
  <c r="X3643" i="1"/>
  <c r="V3660" i="1"/>
  <c r="Y3662" i="1"/>
  <c r="X3667" i="1"/>
  <c r="U3661" i="1"/>
  <c r="X3677" i="1"/>
  <c r="Y3682" i="1"/>
  <c r="Y3687" i="1"/>
  <c r="X3692" i="1"/>
  <c r="Y3697" i="1"/>
  <c r="X3702" i="1"/>
  <c r="X3707" i="1"/>
  <c r="X3712" i="1"/>
  <c r="U3706" i="1"/>
  <c r="Y3722" i="1"/>
  <c r="X3727" i="1"/>
  <c r="U3721" i="1"/>
  <c r="V3737" i="1"/>
  <c r="Y3739" i="1"/>
  <c r="W3744" i="1"/>
  <c r="V3749" i="1"/>
  <c r="Y3751" i="1"/>
  <c r="W3749" i="1"/>
  <c r="V3754" i="1"/>
  <c r="U3748" i="1"/>
  <c r="Y3614" i="1"/>
  <c r="V3620" i="1"/>
  <c r="W3631" i="1"/>
  <c r="V3640" i="1"/>
  <c r="U3632" i="1"/>
  <c r="X3648" i="1"/>
  <c r="Y3655" i="1"/>
  <c r="X3660" i="1"/>
  <c r="W3665" i="1"/>
  <c r="W3670" i="1"/>
  <c r="W3675" i="1"/>
  <c r="W3680" i="1"/>
  <c r="V3685" i="1"/>
  <c r="V3690" i="1"/>
  <c r="W3695" i="1"/>
  <c r="W3700" i="1"/>
  <c r="V3705" i="1"/>
  <c r="V3710" i="1"/>
  <c r="V3715" i="1"/>
  <c r="W3720" i="1"/>
  <c r="V3725" i="1"/>
  <c r="V3730" i="1"/>
  <c r="X3737" i="1"/>
  <c r="Y3744" i="1"/>
  <c r="W3754" i="1"/>
  <c r="X3680" i="1"/>
  <c r="W3685" i="1"/>
  <c r="W3690" i="1"/>
  <c r="X3695" i="1"/>
  <c r="X3700" i="1"/>
  <c r="W3710" i="1"/>
  <c r="W3715" i="1"/>
  <c r="X3720" i="1"/>
  <c r="W3730" i="1"/>
  <c r="V3735" i="1"/>
  <c r="Y3737" i="1"/>
  <c r="V3742" i="1"/>
  <c r="Y3749" i="1"/>
  <c r="X3754" i="1"/>
  <c r="Y3207" i="1"/>
  <c r="V3212" i="1"/>
  <c r="U3203" i="1"/>
  <c r="W3219" i="1"/>
  <c r="W3224" i="1"/>
  <c r="W3229" i="1"/>
  <c r="U3223" i="1"/>
  <c r="V3238" i="1"/>
  <c r="Y3256" i="1"/>
  <c r="W3262" i="1"/>
  <c r="V3267" i="1"/>
  <c r="V3294" i="1"/>
  <c r="Y3294" i="1"/>
  <c r="X3301" i="1"/>
  <c r="X3306" i="1"/>
  <c r="V3316" i="1"/>
  <c r="X3323" i="1"/>
  <c r="X3328" i="1"/>
  <c r="W3333" i="1"/>
  <c r="W3338" i="1"/>
  <c r="V3348" i="1"/>
  <c r="Y3355" i="1"/>
  <c r="Y3359" i="1"/>
  <c r="X3365" i="1"/>
  <c r="W3373" i="1"/>
  <c r="W3378" i="1"/>
  <c r="W3383" i="1"/>
  <c r="U3377" i="1"/>
  <c r="X3393" i="1"/>
  <c r="V3403" i="1"/>
  <c r="Y3415" i="1"/>
  <c r="Y3425" i="1"/>
  <c r="W3430" i="1"/>
  <c r="U3424" i="1"/>
  <c r="X3441" i="1"/>
  <c r="W3447" i="1"/>
  <c r="X3452" i="1"/>
  <c r="W3456" i="1"/>
  <c r="U3451" i="1"/>
  <c r="X3469" i="1"/>
  <c r="V3479" i="1"/>
  <c r="X3486" i="1"/>
  <c r="U3485" i="1"/>
  <c r="X3508" i="1"/>
  <c r="V3512" i="1"/>
  <c r="U3507" i="1"/>
  <c r="V3527" i="1"/>
  <c r="V3530" i="1"/>
  <c r="Y3542" i="1"/>
  <c r="Y3552" i="1"/>
  <c r="W3558" i="1"/>
  <c r="X3589" i="1"/>
  <c r="W3595" i="1"/>
  <c r="Y3612" i="1"/>
  <c r="V3618" i="1"/>
  <c r="W3630" i="1"/>
  <c r="V3638" i="1"/>
  <c r="V3651" i="1"/>
  <c r="W3653" i="1"/>
  <c r="V3658" i="1"/>
  <c r="Y3665" i="1"/>
  <c r="Y3670" i="1"/>
  <c r="Y3675" i="1"/>
  <c r="U3669" i="1"/>
  <c r="X3685" i="1"/>
  <c r="X3690" i="1"/>
  <c r="Y3695" i="1"/>
  <c r="Y3700" i="1"/>
  <c r="X3705" i="1"/>
  <c r="X3710" i="1"/>
  <c r="X3715" i="1"/>
  <c r="Y3720" i="1"/>
  <c r="X3725" i="1"/>
  <c r="X3730" i="1"/>
  <c r="W3735" i="1"/>
  <c r="U3726" i="1"/>
  <c r="X3742" i="1"/>
  <c r="V3747" i="1"/>
  <c r="U3184" i="1"/>
  <c r="V3199" i="1"/>
  <c r="W3212" i="1"/>
  <c r="X3219" i="1"/>
  <c r="X3223" i="1"/>
  <c r="W3234" i="1"/>
  <c r="U3233" i="1"/>
  <c r="Y3259" i="1"/>
  <c r="X3262" i="1"/>
  <c r="W3267" i="1"/>
  <c r="X3274" i="1"/>
  <c r="U3268" i="1"/>
  <c r="X3284" i="1"/>
  <c r="X3288" i="1"/>
  <c r="W3294" i="1"/>
  <c r="X3311" i="1"/>
  <c r="W3315" i="1"/>
  <c r="V3321" i="1"/>
  <c r="Y3322" i="1"/>
  <c r="Y3328" i="1"/>
  <c r="X3333" i="1"/>
  <c r="U3332" i="1"/>
  <c r="W3347" i="1"/>
  <c r="U3342" i="1"/>
  <c r="V3363" i="1"/>
  <c r="V3367" i="1"/>
  <c r="X3372" i="1"/>
  <c r="X3383" i="1"/>
  <c r="X3388" i="1"/>
  <c r="X3398" i="1"/>
  <c r="W3403" i="1"/>
  <c r="V3408" i="1"/>
  <c r="U3412" i="1"/>
  <c r="X3429" i="1"/>
  <c r="W3435" i="1"/>
  <c r="Y3442" i="1"/>
  <c r="Y3451" i="1"/>
  <c r="X3457" i="1"/>
  <c r="V3467" i="1"/>
  <c r="X3474" i="1"/>
  <c r="U3468" i="1"/>
  <c r="W3496" i="1"/>
  <c r="W3527" i="1"/>
  <c r="V3533" i="1"/>
  <c r="V3546" i="1"/>
  <c r="V3551" i="1"/>
  <c r="X3558" i="1"/>
  <c r="X3563" i="1"/>
  <c r="U3557" i="1"/>
  <c r="X3599" i="1"/>
  <c r="U3610" i="1"/>
  <c r="X3629" i="1"/>
  <c r="V3621" i="1"/>
  <c r="U3630" i="1"/>
  <c r="X3646" i="1"/>
  <c r="W3658" i="1"/>
  <c r="V3663" i="1"/>
  <c r="V3673" i="1"/>
  <c r="V3683" i="1"/>
  <c r="Y3685" i="1"/>
  <c r="V3688" i="1"/>
  <c r="Y3690" i="1"/>
  <c r="V3698" i="1"/>
  <c r="Y3705" i="1"/>
  <c r="Y3710" i="1"/>
  <c r="Y3715" i="1"/>
  <c r="V3723" i="1"/>
  <c r="Y3725" i="1"/>
  <c r="U3719" i="1"/>
  <c r="X3735" i="1"/>
  <c r="V3740" i="1"/>
  <c r="Y3742" i="1"/>
  <c r="W3747" i="1"/>
  <c r="V3752" i="1"/>
  <c r="U3743" i="1"/>
  <c r="W3551" i="1"/>
  <c r="V3556" i="1"/>
  <c r="Y3563" i="1"/>
  <c r="W3578" i="1"/>
  <c r="Y3600" i="1"/>
  <c r="X3609" i="1"/>
  <c r="V3616" i="1"/>
  <c r="X3610" i="1"/>
  <c r="W3628" i="1"/>
  <c r="V3636" i="1"/>
  <c r="X3658" i="1"/>
  <c r="W3663" i="1"/>
  <c r="V3668" i="1"/>
  <c r="W3673" i="1"/>
  <c r="V3678" i="1"/>
  <c r="U3672" i="1"/>
  <c r="W3688" i="1"/>
  <c r="V3693" i="1"/>
  <c r="W3696" i="1"/>
  <c r="V3703" i="1"/>
  <c r="V3708" i="1"/>
  <c r="V3713" i="1"/>
  <c r="V3718" i="1"/>
  <c r="W3723" i="1"/>
  <c r="V3728" i="1"/>
  <c r="V3733" i="1"/>
  <c r="Y3735" i="1"/>
  <c r="W3740" i="1"/>
  <c r="X3747" i="1"/>
  <c r="W3752" i="1"/>
  <c r="U3751" i="1"/>
  <c r="X3698" i="1"/>
  <c r="W3713" i="1"/>
  <c r="W3718" i="1"/>
  <c r="X3723" i="1"/>
  <c r="W3728" i="1"/>
  <c r="W3733" i="1"/>
  <c r="X3740" i="1"/>
  <c r="Y3747" i="1"/>
  <c r="V3649" i="1"/>
  <c r="W3656" i="1"/>
  <c r="V3661" i="1"/>
  <c r="Y3663" i="1"/>
  <c r="U3657" i="1"/>
  <c r="Y3673" i="1"/>
  <c r="Y3678" i="1"/>
  <c r="Y3683" i="1"/>
  <c r="Y3688" i="1"/>
  <c r="Y3693" i="1"/>
  <c r="U3687" i="1"/>
  <c r="X3703" i="1"/>
  <c r="X3708" i="1"/>
  <c r="U3702" i="1"/>
  <c r="X3718" i="1"/>
  <c r="Y3723" i="1"/>
  <c r="U3717" i="1"/>
  <c r="X3733" i="1"/>
  <c r="Y3740" i="1"/>
  <c r="W3745" i="1"/>
  <c r="V3750" i="1"/>
  <c r="Y3752" i="1"/>
  <c r="U3746" i="1"/>
  <c r="U3427" i="1"/>
  <c r="Y3445" i="1"/>
  <c r="Y3449" i="1"/>
  <c r="X3460" i="1"/>
  <c r="V3465" i="1"/>
  <c r="Y3471" i="1"/>
  <c r="W3477" i="1"/>
  <c r="V3482" i="1"/>
  <c r="Y3489" i="1"/>
  <c r="W3493" i="1"/>
  <c r="U3488" i="1"/>
  <c r="U3505" i="1"/>
  <c r="U3513" i="1"/>
  <c r="Y3536" i="1"/>
  <c r="V3539" i="1"/>
  <c r="V3544" i="1"/>
  <c r="V3549" i="1"/>
  <c r="X3561" i="1"/>
  <c r="V3573" i="1"/>
  <c r="X3597" i="1"/>
  <c r="X3607" i="1"/>
  <c r="X3625" i="1"/>
  <c r="V3617" i="1"/>
  <c r="U3626" i="1"/>
  <c r="X3644" i="1"/>
  <c r="X3656" i="1"/>
  <c r="W3661" i="1"/>
  <c r="V3671" i="1"/>
  <c r="V3681" i="1"/>
  <c r="U3677" i="1"/>
  <c r="V3701" i="1"/>
  <c r="U3692" i="1"/>
  <c r="Y3708" i="1"/>
  <c r="Y3713" i="1"/>
  <c r="Y3718" i="1"/>
  <c r="V3720" i="1"/>
  <c r="Y3728" i="1"/>
  <c r="Y3733" i="1"/>
  <c r="V3738" i="1"/>
  <c r="U3729" i="1"/>
  <c r="U3734" i="1"/>
  <c r="W3750" i="1"/>
  <c r="V3612" i="1"/>
  <c r="W3624" i="1"/>
  <c r="Y3626" i="1"/>
  <c r="V3632" i="1"/>
  <c r="U3631" i="1"/>
  <c r="Y3644" i="1"/>
  <c r="Y3656" i="1"/>
  <c r="X3661" i="1"/>
  <c r="V3666" i="1"/>
  <c r="W3671" i="1"/>
  <c r="V3676" i="1"/>
  <c r="W3681" i="1"/>
  <c r="V3686" i="1"/>
  <c r="V3691" i="1"/>
  <c r="V3696" i="1"/>
  <c r="W3701" i="1"/>
  <c r="V3706" i="1"/>
  <c r="V3711" i="1"/>
  <c r="V3716" i="1"/>
  <c r="U3710" i="1"/>
  <c r="V3726" i="1"/>
  <c r="V3731" i="1"/>
  <c r="U3722" i="1"/>
  <c r="W3738" i="1"/>
  <c r="Y3745" i="1"/>
  <c r="X3750" i="1"/>
  <c r="U3749" i="1"/>
  <c r="X3671" i="1"/>
  <c r="W3676" i="1"/>
  <c r="X3681" i="1"/>
  <c r="X3686" i="1"/>
  <c r="W3691" i="1"/>
  <c r="X3696" i="1"/>
  <c r="X3701" i="1"/>
  <c r="U3695" i="1"/>
  <c r="W3711" i="1"/>
  <c r="W3716" i="1"/>
  <c r="X3721" i="1"/>
  <c r="W3726" i="1"/>
  <c r="W3731" i="1"/>
  <c r="V3736" i="1"/>
  <c r="X3738" i="1"/>
  <c r="V3743" i="1"/>
  <c r="Y3750" i="1"/>
  <c r="U21" i="1"/>
  <c r="V30" i="1"/>
  <c r="V33" i="1"/>
  <c r="V45" i="1"/>
  <c r="V55" i="1"/>
  <c r="U61" i="1"/>
  <c r="Y63" i="1"/>
  <c r="U65" i="1"/>
  <c r="U71" i="1"/>
  <c r="Y73" i="1"/>
  <c r="U75" i="1"/>
  <c r="Y76" i="1"/>
  <c r="U78" i="1"/>
  <c r="Y80" i="1"/>
  <c r="U82" i="1"/>
  <c r="U86" i="1"/>
  <c r="Y88" i="1"/>
  <c r="U90" i="1"/>
  <c r="W91" i="1"/>
  <c r="Y92" i="1"/>
  <c r="U94" i="1"/>
  <c r="W95" i="1"/>
  <c r="Y96" i="1"/>
  <c r="U98" i="1"/>
  <c r="W99" i="1"/>
  <c r="Y100" i="1"/>
  <c r="U102" i="1"/>
  <c r="U105" i="1"/>
  <c r="W106" i="1"/>
  <c r="Y107" i="1"/>
  <c r="U109" i="1"/>
  <c r="W110" i="1"/>
  <c r="U112" i="1"/>
  <c r="Y114" i="1"/>
  <c r="W115" i="1"/>
  <c r="U118" i="1"/>
  <c r="U122" i="1"/>
  <c r="W123" i="1"/>
  <c r="Y124" i="1"/>
  <c r="W126" i="1"/>
  <c r="Y127" i="1"/>
  <c r="U129" i="1"/>
  <c r="W130" i="1"/>
  <c r="Y131" i="1"/>
  <c r="U133" i="1"/>
  <c r="W134" i="1"/>
  <c r="Y135" i="1"/>
  <c r="U137" i="1"/>
  <c r="W138" i="1"/>
  <c r="Y139" i="1"/>
  <c r="U141" i="1"/>
  <c r="W142" i="1"/>
  <c r="Y143" i="1"/>
  <c r="U145" i="1"/>
  <c r="W146" i="1"/>
  <c r="Y147" i="1"/>
  <c r="U149" i="1"/>
  <c r="W150" i="1"/>
  <c r="Y151" i="1"/>
  <c r="U153" i="1"/>
  <c r="Y154" i="1"/>
  <c r="U156" i="1"/>
  <c r="W157" i="1"/>
  <c r="Y158" i="1"/>
  <c r="U160" i="1"/>
  <c r="W161" i="1"/>
  <c r="Y162" i="1"/>
  <c r="U164" i="1"/>
  <c r="X165" i="1"/>
  <c r="V168" i="1"/>
  <c r="X169" i="1"/>
  <c r="V172" i="1"/>
  <c r="X173" i="1"/>
  <c r="V176" i="1"/>
  <c r="X177" i="1"/>
  <c r="V180" i="1"/>
  <c r="X181" i="1"/>
  <c r="V184" i="1"/>
  <c r="X185" i="1"/>
  <c r="V187" i="1"/>
  <c r="X188" i="1"/>
  <c r="V191" i="1"/>
  <c r="X192" i="1"/>
  <c r="W204" i="1"/>
  <c r="Y205" i="1"/>
  <c r="V195" i="1"/>
  <c r="X196" i="1"/>
  <c r="W208" i="1"/>
  <c r="Y209" i="1"/>
  <c r="V199" i="1"/>
  <c r="X200" i="1"/>
  <c r="W212" i="1"/>
  <c r="X203" i="1"/>
  <c r="W214" i="1"/>
  <c r="X218" i="1"/>
  <c r="X219" i="1"/>
  <c r="Y221" i="1"/>
  <c r="Y222" i="1"/>
  <c r="U219" i="1"/>
  <c r="Y230" i="1"/>
  <c r="W233" i="1"/>
  <c r="U222" i="1"/>
  <c r="AX335" i="1"/>
  <c r="AX354" i="1"/>
  <c r="AX391" i="1"/>
  <c r="AX395" i="1"/>
  <c r="AX400" i="1"/>
  <c r="AX403" i="1"/>
  <c r="AX407" i="1"/>
  <c r="AX439" i="1"/>
  <c r="AX443" i="1"/>
  <c r="AX464" i="1"/>
  <c r="AX465" i="1"/>
  <c r="AX490" i="1"/>
  <c r="X21" i="1"/>
  <c r="U24" i="1"/>
  <c r="U29" i="1"/>
  <c r="Y34" i="1"/>
  <c r="U36" i="1"/>
  <c r="U40" i="1"/>
  <c r="U54" i="1"/>
  <c r="W55" i="1"/>
  <c r="Y56" i="1"/>
  <c r="U58" i="1"/>
  <c r="X62" i="1"/>
  <c r="X66" i="1"/>
  <c r="U68" i="1"/>
  <c r="X69" i="1"/>
  <c r="V71" i="1"/>
  <c r="V75" i="1"/>
  <c r="V78" i="1"/>
  <c r="X79" i="1"/>
  <c r="V112" i="1"/>
  <c r="X113" i="1"/>
  <c r="V118" i="1"/>
  <c r="V122" i="1"/>
  <c r="X123" i="1"/>
  <c r="X126" i="1"/>
  <c r="X138" i="1"/>
  <c r="U167" i="1"/>
  <c r="U171" i="1"/>
  <c r="U175" i="1"/>
  <c r="Y177" i="1"/>
  <c r="U179" i="1"/>
  <c r="U183" i="1"/>
  <c r="U190" i="1"/>
  <c r="X204" i="1"/>
  <c r="U194" i="1"/>
  <c r="V207" i="1"/>
  <c r="X208" i="1"/>
  <c r="U198" i="1"/>
  <c r="V211" i="1"/>
  <c r="X212" i="1"/>
  <c r="U202" i="1"/>
  <c r="X215" i="1"/>
  <c r="Y217" i="1"/>
  <c r="Y218" i="1"/>
  <c r="Y219" i="1"/>
  <c r="W224" i="1"/>
  <c r="W225" i="1"/>
  <c r="U214" i="1"/>
  <c r="AX332" i="1"/>
  <c r="AX341" i="1"/>
  <c r="AX345" i="1"/>
  <c r="AX388" i="1"/>
  <c r="AX390" i="1"/>
  <c r="AX411" i="1"/>
  <c r="AX417" i="1"/>
  <c r="AX418" i="1"/>
  <c r="AX438" i="1"/>
  <c r="AX447" i="1"/>
  <c r="AX451" i="1"/>
  <c r="AX472" i="1"/>
  <c r="AX473" i="1"/>
  <c r="U27" i="1"/>
  <c r="V29" i="1"/>
  <c r="V36" i="1"/>
  <c r="V54" i="1"/>
  <c r="X55" i="1"/>
  <c r="V58" i="1"/>
  <c r="Y62" i="1"/>
  <c r="U64" i="1"/>
  <c r="Y66" i="1"/>
  <c r="V68" i="1"/>
  <c r="U74" i="1"/>
  <c r="W75" i="1"/>
  <c r="U77" i="1"/>
  <c r="U81" i="1"/>
  <c r="W82" i="1"/>
  <c r="Y83" i="1"/>
  <c r="U85" i="1"/>
  <c r="U89" i="1"/>
  <c r="U93" i="1"/>
  <c r="U97" i="1"/>
  <c r="U101" i="1"/>
  <c r="U104" i="1"/>
  <c r="Y106" i="1"/>
  <c r="U108" i="1"/>
  <c r="Y110" i="1"/>
  <c r="Y113" i="1"/>
  <c r="U117" i="1"/>
  <c r="U121" i="1"/>
  <c r="U125" i="1"/>
  <c r="U128" i="1"/>
  <c r="Y130" i="1"/>
  <c r="U132" i="1"/>
  <c r="Y134" i="1"/>
  <c r="U136" i="1"/>
  <c r="U140" i="1"/>
  <c r="U144" i="1"/>
  <c r="U148" i="1"/>
  <c r="U152" i="1"/>
  <c r="U155" i="1"/>
  <c r="Y157" i="1"/>
  <c r="U159" i="1"/>
  <c r="Y161" i="1"/>
  <c r="U163" i="1"/>
  <c r="X176" i="1"/>
  <c r="V179" i="1"/>
  <c r="X180" i="1"/>
  <c r="V183" i="1"/>
  <c r="X184" i="1"/>
  <c r="X187" i="1"/>
  <c r="X191" i="1"/>
  <c r="W203" i="1"/>
  <c r="Y204" i="1"/>
  <c r="X195" i="1"/>
  <c r="W207" i="1"/>
  <c r="Y208" i="1"/>
  <c r="V198" i="1"/>
  <c r="W211" i="1"/>
  <c r="Y212" i="1"/>
  <c r="Y215" i="1"/>
  <c r="W216" i="1"/>
  <c r="X220" i="1"/>
  <c r="V212" i="1"/>
  <c r="X224" i="1"/>
  <c r="X225" i="1"/>
  <c r="W226" i="1"/>
  <c r="X221" i="1"/>
  <c r="AX333" i="1"/>
  <c r="AX425" i="1"/>
  <c r="AX426" i="1"/>
  <c r="AX480" i="1"/>
  <c r="AX481" i="1"/>
  <c r="U22" i="1"/>
  <c r="X27" i="1"/>
  <c r="U32" i="1"/>
  <c r="U35" i="1"/>
  <c r="Y37" i="1"/>
  <c r="U39" i="1"/>
  <c r="W40" i="1"/>
  <c r="Y41" i="1"/>
  <c r="U43" i="1"/>
  <c r="W44" i="1"/>
  <c r="W47" i="1"/>
  <c r="U53" i="1"/>
  <c r="U57" i="1"/>
  <c r="X61" i="1"/>
  <c r="V64" i="1"/>
  <c r="X65" i="1"/>
  <c r="V74" i="1"/>
  <c r="X82" i="1"/>
  <c r="V85" i="1"/>
  <c r="X86" i="1"/>
  <c r="V104" i="1"/>
  <c r="X105" i="1"/>
  <c r="V108" i="1"/>
  <c r="X109" i="1"/>
  <c r="V125" i="1"/>
  <c r="V128" i="1"/>
  <c r="X129" i="1"/>
  <c r="V132" i="1"/>
  <c r="U166" i="1"/>
  <c r="Y168" i="1"/>
  <c r="U170" i="1"/>
  <c r="Y172" i="1"/>
  <c r="U174" i="1"/>
  <c r="Z185" i="1" s="1"/>
  <c r="U178" i="1"/>
  <c r="U182" i="1"/>
  <c r="U189" i="1"/>
  <c r="U193" i="1"/>
  <c r="V206" i="1"/>
  <c r="X207" i="1"/>
  <c r="U197" i="1"/>
  <c r="V210" i="1"/>
  <c r="X211" i="1"/>
  <c r="U204" i="1"/>
  <c r="X216" i="1"/>
  <c r="Y220" i="1"/>
  <c r="V221" i="1"/>
  <c r="U210" i="1"/>
  <c r="Y225" i="1"/>
  <c r="U223" i="1"/>
  <c r="Y234" i="1"/>
  <c r="AX352" i="1"/>
  <c r="AX372" i="1"/>
  <c r="AX385" i="1"/>
  <c r="AX399" i="1"/>
  <c r="AX433" i="1"/>
  <c r="AX434" i="1"/>
  <c r="AX450" i="1"/>
  <c r="AX463" i="1"/>
  <c r="AX467" i="1"/>
  <c r="AX488" i="1"/>
  <c r="AX489" i="1"/>
  <c r="V35" i="1"/>
  <c r="X40" i="1"/>
  <c r="V43" i="1"/>
  <c r="X44" i="1"/>
  <c r="W64" i="1"/>
  <c r="Y65" i="1"/>
  <c r="Y82" i="1"/>
  <c r="W85" i="1"/>
  <c r="Y86" i="1"/>
  <c r="Y90" i="1"/>
  <c r="Y94" i="1"/>
  <c r="Y98" i="1"/>
  <c r="U100" i="1"/>
  <c r="Y102" i="1"/>
  <c r="W104" i="1"/>
  <c r="Y105" i="1"/>
  <c r="W108" i="1"/>
  <c r="Y109" i="1"/>
  <c r="U120" i="1"/>
  <c r="U124" i="1"/>
  <c r="U127" i="1"/>
  <c r="W128" i="1"/>
  <c r="Y129" i="1"/>
  <c r="U131" i="1"/>
  <c r="W132" i="1"/>
  <c r="Y133" i="1"/>
  <c r="U135" i="1"/>
  <c r="W136" i="1"/>
  <c r="Y137" i="1"/>
  <c r="U139" i="1"/>
  <c r="Y141" i="1"/>
  <c r="U143" i="1"/>
  <c r="Y145" i="1"/>
  <c r="U147" i="1"/>
  <c r="Y149" i="1"/>
  <c r="U151" i="1"/>
  <c r="Y153" i="1"/>
  <c r="Y156" i="1"/>
  <c r="U158" i="1"/>
  <c r="W159" i="1"/>
  <c r="Y160" i="1"/>
  <c r="U162" i="1"/>
  <c r="W163" i="1"/>
  <c r="Y164" i="1"/>
  <c r="V166" i="1"/>
  <c r="X179" i="1"/>
  <c r="X183" i="1"/>
  <c r="V189" i="1"/>
  <c r="X190" i="1"/>
  <c r="V193" i="1"/>
  <c r="X194" i="1"/>
  <c r="W206" i="1"/>
  <c r="Y207" i="1"/>
  <c r="X198" i="1"/>
  <c r="W210" i="1"/>
  <c r="Y211" i="1"/>
  <c r="X202" i="1"/>
  <c r="X214" i="1"/>
  <c r="V204" i="1"/>
  <c r="Y216" i="1"/>
  <c r="V217" i="1"/>
  <c r="U206" i="1"/>
  <c r="W220" i="1"/>
  <c r="W221" i="1"/>
  <c r="Y224" i="1"/>
  <c r="Y226" i="1"/>
  <c r="W228" i="1"/>
  <c r="AX336" i="1"/>
  <c r="AX340" i="1"/>
  <c r="AX360" i="1"/>
  <c r="AX387" i="1"/>
  <c r="AX416" i="1"/>
  <c r="AX420" i="1"/>
  <c r="AX458" i="1"/>
  <c r="AX462" i="1"/>
  <c r="AX471" i="1"/>
  <c r="AX475" i="1"/>
  <c r="Y22" i="1"/>
  <c r="X25" i="1"/>
  <c r="Y29" i="1"/>
  <c r="W32" i="1"/>
  <c r="W35" i="1"/>
  <c r="Y36" i="1"/>
  <c r="Y40" i="1"/>
  <c r="W43" i="1"/>
  <c r="Y44" i="1"/>
  <c r="W53" i="1"/>
  <c r="Y54" i="1"/>
  <c r="X60" i="1"/>
  <c r="V63" i="1"/>
  <c r="X64" i="1"/>
  <c r="V67" i="1"/>
  <c r="X70" i="1"/>
  <c r="X74" i="1"/>
  <c r="X81" i="1"/>
  <c r="V84" i="1"/>
  <c r="X85" i="1"/>
  <c r="V88" i="1"/>
  <c r="X89" i="1"/>
  <c r="V92" i="1"/>
  <c r="X93" i="1"/>
  <c r="V96" i="1"/>
  <c r="X97" i="1"/>
  <c r="V100" i="1"/>
  <c r="X101" i="1"/>
  <c r="X104" i="1"/>
  <c r="V107" i="1"/>
  <c r="X108" i="1"/>
  <c r="V114" i="1"/>
  <c r="V116" i="1"/>
  <c r="X117" i="1"/>
  <c r="V124" i="1"/>
  <c r="X125" i="1"/>
  <c r="V127" i="1"/>
  <c r="X132" i="1"/>
  <c r="V135" i="1"/>
  <c r="X136" i="1"/>
  <c r="X155" i="1"/>
  <c r="V158" i="1"/>
  <c r="X159" i="1"/>
  <c r="V162" i="1"/>
  <c r="X163" i="1"/>
  <c r="W166" i="1"/>
  <c r="Y167" i="1"/>
  <c r="W170" i="1"/>
  <c r="Y171" i="1"/>
  <c r="W174" i="1"/>
  <c r="Y175" i="1"/>
  <c r="W189" i="1"/>
  <c r="Y190" i="1"/>
  <c r="W193" i="1"/>
  <c r="Y194" i="1"/>
  <c r="W197" i="1"/>
  <c r="Y198" i="1"/>
  <c r="W227" i="1"/>
  <c r="W229" i="1"/>
  <c r="U218" i="1"/>
  <c r="AX337" i="1"/>
  <c r="AX404" i="1"/>
  <c r="AX415" i="1"/>
  <c r="AX424" i="1"/>
  <c r="Y25" i="1"/>
  <c r="X28" i="1"/>
  <c r="X57" i="1"/>
  <c r="V59" i="1"/>
  <c r="U66" i="1"/>
  <c r="U106" i="1"/>
  <c r="U110" i="1"/>
  <c r="Y125" i="1"/>
  <c r="V196" i="1"/>
  <c r="AX330" i="1"/>
  <c r="AX355" i="1"/>
  <c r="AX449" i="1"/>
  <c r="AX474" i="1"/>
  <c r="AX491" i="1"/>
  <c r="Y28" i="1"/>
  <c r="X73" i="1"/>
  <c r="X114" i="1"/>
  <c r="V123" i="1"/>
  <c r="U195" i="1"/>
  <c r="U199" i="1"/>
  <c r="X217" i="1"/>
  <c r="AX342" i="1"/>
  <c r="AX347" i="1"/>
  <c r="AX348" i="1"/>
  <c r="AX427" i="1"/>
  <c r="AX435" i="1"/>
  <c r="AX457" i="1"/>
  <c r="AX482" i="1"/>
  <c r="W215" i="1"/>
  <c r="U225" i="1"/>
  <c r="U232" i="1"/>
  <c r="U236" i="1"/>
  <c r="U240" i="1"/>
  <c r="U244" i="1"/>
  <c r="U248" i="1"/>
  <c r="W249" i="1"/>
  <c r="U252" i="1"/>
  <c r="W253" i="1"/>
  <c r="U256" i="1"/>
  <c r="U263" i="1"/>
  <c r="U267" i="1"/>
  <c r="U271" i="1"/>
  <c r="W272" i="1"/>
  <c r="U275" i="1"/>
  <c r="U279" i="1"/>
  <c r="U283" i="1"/>
  <c r="U287" i="1"/>
  <c r="W288" i="1"/>
  <c r="U291" i="1"/>
  <c r="W292" i="1"/>
  <c r="U295" i="1"/>
  <c r="W296" i="1"/>
  <c r="U299" i="1"/>
  <c r="W300" i="1"/>
  <c r="U303" i="1"/>
  <c r="W304" i="1"/>
  <c r="U307" i="1"/>
  <c r="W308" i="1"/>
  <c r="U311" i="1"/>
  <c r="W312" i="1"/>
  <c r="W316" i="1"/>
  <c r="W320" i="1"/>
  <c r="Y323" i="1"/>
  <c r="W324" i="1"/>
  <c r="U326" i="1"/>
  <c r="U327" i="1"/>
  <c r="U328" i="1"/>
  <c r="U330" i="1"/>
  <c r="U343" i="1"/>
  <c r="V344" i="1"/>
  <c r="U356" i="1"/>
  <c r="V357" i="1"/>
  <c r="X359" i="1"/>
  <c r="Y360" i="1"/>
  <c r="V363" i="1"/>
  <c r="X368" i="1"/>
  <c r="V371" i="1"/>
  <c r="U375" i="1"/>
  <c r="U378" i="1"/>
  <c r="Y380" i="1"/>
  <c r="U382" i="1"/>
  <c r="W386" i="1"/>
  <c r="U396" i="1"/>
  <c r="W398" i="1"/>
  <c r="U402" i="1"/>
  <c r="U408" i="1"/>
  <c r="U421" i="1"/>
  <c r="U429" i="1"/>
  <c r="V430" i="1"/>
  <c r="W431" i="1"/>
  <c r="X432" i="1"/>
  <c r="Y433" i="1"/>
  <c r="U436" i="1"/>
  <c r="V437" i="1"/>
  <c r="U444" i="1"/>
  <c r="V445" i="1"/>
  <c r="W446" i="1"/>
  <c r="U452" i="1"/>
  <c r="V453" i="1"/>
  <c r="U460" i="1"/>
  <c r="V461" i="1"/>
  <c r="U468" i="1"/>
  <c r="V469" i="1"/>
  <c r="U476" i="1"/>
  <c r="V477" i="1"/>
  <c r="U484" i="1"/>
  <c r="Z492" i="1" s="1"/>
  <c r="V485" i="1"/>
  <c r="W500" i="1"/>
  <c r="X501" i="1"/>
  <c r="Y502" i="1"/>
  <c r="U492" i="1"/>
  <c r="V493" i="1"/>
  <c r="AX501" i="1"/>
  <c r="AX505" i="1"/>
  <c r="AX510" i="1"/>
  <c r="AX511" i="1"/>
  <c r="AX532" i="1"/>
  <c r="AX536" i="1"/>
  <c r="AX541" i="1"/>
  <c r="AX542" i="1"/>
  <c r="AX551" i="1"/>
  <c r="AX570" i="1"/>
  <c r="AX571" i="1"/>
  <c r="V218" i="1"/>
  <c r="V222" i="1"/>
  <c r="V228" i="1"/>
  <c r="V232" i="1"/>
  <c r="X233" i="1"/>
  <c r="X257" i="1"/>
  <c r="X272" i="1"/>
  <c r="X276" i="1"/>
  <c r="U331" i="1"/>
  <c r="U342" i="1"/>
  <c r="V343" i="1"/>
  <c r="U355" i="1"/>
  <c r="U362" i="1"/>
  <c r="U366" i="1"/>
  <c r="Y368" i="1"/>
  <c r="U370" i="1"/>
  <c r="X386" i="1"/>
  <c r="W389" i="1"/>
  <c r="U395" i="1"/>
  <c r="V396" i="1"/>
  <c r="U401" i="1"/>
  <c r="U407" i="1"/>
  <c r="Y411" i="1"/>
  <c r="X415" i="1"/>
  <c r="U420" i="1"/>
  <c r="U428" i="1"/>
  <c r="Z437" i="1" s="1"/>
  <c r="V429" i="1"/>
  <c r="U435" i="1"/>
  <c r="V436" i="1"/>
  <c r="W437" i="1"/>
  <c r="X438" i="1"/>
  <c r="Y439" i="1"/>
  <c r="U443" i="1"/>
  <c r="V444" i="1"/>
  <c r="W445" i="1"/>
  <c r="X446" i="1"/>
  <c r="U451" i="1"/>
  <c r="V452" i="1"/>
  <c r="U459" i="1"/>
  <c r="V460" i="1"/>
  <c r="U467" i="1"/>
  <c r="V468" i="1"/>
  <c r="U475" i="1"/>
  <c r="V476" i="1"/>
  <c r="U483" i="1"/>
  <c r="V484" i="1"/>
  <c r="V498" i="1"/>
  <c r="W499" i="1"/>
  <c r="X500" i="1"/>
  <c r="Y501" i="1"/>
  <c r="U491" i="1"/>
  <c r="V492" i="1"/>
  <c r="V506" i="1"/>
  <c r="Y507" i="1"/>
  <c r="AX500" i="1"/>
  <c r="AX518" i="1"/>
  <c r="AX519" i="1"/>
  <c r="AX531" i="1"/>
  <c r="AX556" i="1"/>
  <c r="AX560" i="1"/>
  <c r="AX565" i="1"/>
  <c r="AX590" i="1"/>
  <c r="AX597" i="1"/>
  <c r="U213" i="1"/>
  <c r="U217" i="1"/>
  <c r="U221" i="1"/>
  <c r="U231" i="1"/>
  <c r="U235" i="1"/>
  <c r="Y237" i="1"/>
  <c r="U239" i="1"/>
  <c r="U243" i="1"/>
  <c r="U247" i="1"/>
  <c r="U251" i="1"/>
  <c r="U255" i="1"/>
  <c r="U259" i="1"/>
  <c r="Y260" i="1"/>
  <c r="U262" i="1"/>
  <c r="W263" i="1"/>
  <c r="Y264" i="1"/>
  <c r="U266" i="1"/>
  <c r="W267" i="1"/>
  <c r="Y268" i="1"/>
  <c r="U270" i="1"/>
  <c r="W271" i="1"/>
  <c r="U274" i="1"/>
  <c r="U278" i="1"/>
  <c r="U282" i="1"/>
  <c r="U286" i="1"/>
  <c r="U290" i="1"/>
  <c r="U294" i="1"/>
  <c r="U298" i="1"/>
  <c r="U302" i="1"/>
  <c r="U306" i="1"/>
  <c r="U310" i="1"/>
  <c r="U314" i="1"/>
  <c r="W322" i="1"/>
  <c r="U334" i="1"/>
  <c r="U338" i="1"/>
  <c r="U341" i="1"/>
  <c r="V342" i="1"/>
  <c r="U347" i="1"/>
  <c r="U354" i="1"/>
  <c r="X363" i="1"/>
  <c r="X367" i="1"/>
  <c r="U374" i="1"/>
  <c r="U377" i="1"/>
  <c r="U381" i="1"/>
  <c r="U388" i="1"/>
  <c r="X389" i="1"/>
  <c r="Y390" i="1"/>
  <c r="U394" i="1"/>
  <c r="V395" i="1"/>
  <c r="X397" i="1"/>
  <c r="Y398" i="1"/>
  <c r="U400" i="1"/>
  <c r="V401" i="1"/>
  <c r="U406" i="1"/>
  <c r="U427" i="1"/>
  <c r="V428" i="1"/>
  <c r="V435" i="1"/>
  <c r="V443" i="1"/>
  <c r="V451" i="1"/>
  <c r="V459" i="1"/>
  <c r="V467" i="1"/>
  <c r="V475" i="1"/>
  <c r="V483" i="1"/>
  <c r="V497" i="1"/>
  <c r="W498" i="1"/>
  <c r="X499" i="1"/>
  <c r="Y500" i="1"/>
  <c r="V491" i="1"/>
  <c r="V505" i="1"/>
  <c r="X496" i="1"/>
  <c r="AX525" i="1"/>
  <c r="V231" i="1"/>
  <c r="X236" i="1"/>
  <c r="V239" i="1"/>
  <c r="V262" i="1"/>
  <c r="X263" i="1"/>
  <c r="V266" i="1"/>
  <c r="X267" i="1"/>
  <c r="V270" i="1"/>
  <c r="U335" i="1"/>
  <c r="V347" i="1"/>
  <c r="W350" i="1"/>
  <c r="W362" i="1"/>
  <c r="Y363" i="1"/>
  <c r="W366" i="1"/>
  <c r="U369" i="1"/>
  <c r="V377" i="1"/>
  <c r="X378" i="1"/>
  <c r="V381" i="1"/>
  <c r="X382" i="1"/>
  <c r="V385" i="1"/>
  <c r="Y389" i="1"/>
  <c r="U393" i="1"/>
  <c r="U405" i="1"/>
  <c r="X408" i="1"/>
  <c r="Y409" i="1"/>
  <c r="U413" i="1"/>
  <c r="X444" i="1"/>
  <c r="Y445" i="1"/>
  <c r="V496" i="1"/>
  <c r="W497" i="1"/>
  <c r="X498" i="1"/>
  <c r="Y499" i="1"/>
  <c r="U489" i="1"/>
  <c r="V504" i="1"/>
  <c r="W505" i="1"/>
  <c r="X506" i="1"/>
  <c r="AX497" i="1"/>
  <c r="U498" i="1"/>
  <c r="AX498" i="1"/>
  <c r="AX509" i="1"/>
  <c r="AX513" i="1"/>
  <c r="AX540" i="1"/>
  <c r="AX544" i="1"/>
  <c r="AX549" i="1"/>
  <c r="AX550" i="1"/>
  <c r="AX559" i="1"/>
  <c r="AX564" i="1"/>
  <c r="AX569" i="1"/>
  <c r="AX573" i="1"/>
  <c r="AX595" i="1"/>
  <c r="U230" i="1"/>
  <c r="U234" i="1"/>
  <c r="Y240" i="1"/>
  <c r="W243" i="1"/>
  <c r="Y244" i="1"/>
  <c r="W247" i="1"/>
  <c r="Y248" i="1"/>
  <c r="W251" i="1"/>
  <c r="Y252" i="1"/>
  <c r="W255" i="1"/>
  <c r="Y256" i="1"/>
  <c r="W259" i="1"/>
  <c r="U269" i="1"/>
  <c r="Y271" i="1"/>
  <c r="U273" i="1"/>
  <c r="W274" i="1"/>
  <c r="Y275" i="1"/>
  <c r="W278" i="1"/>
  <c r="Y279" i="1"/>
  <c r="W282" i="1"/>
  <c r="Y283" i="1"/>
  <c r="W286" i="1"/>
  <c r="Y287" i="1"/>
  <c r="W290" i="1"/>
  <c r="Y291" i="1"/>
  <c r="W294" i="1"/>
  <c r="Y295" i="1"/>
  <c r="W298" i="1"/>
  <c r="Y299" i="1"/>
  <c r="W302" i="1"/>
  <c r="Y303" i="1"/>
  <c r="W306" i="1"/>
  <c r="Y307" i="1"/>
  <c r="W310" i="1"/>
  <c r="Y311" i="1"/>
  <c r="W314" i="1"/>
  <c r="Y315" i="1"/>
  <c r="W318" i="1"/>
  <c r="Y319" i="1"/>
  <c r="X350" i="1"/>
  <c r="X355" i="1"/>
  <c r="Y356" i="1"/>
  <c r="V365" i="1"/>
  <c r="U373" i="1"/>
  <c r="W377" i="1"/>
  <c r="Y378" i="1"/>
  <c r="W381" i="1"/>
  <c r="Y382" i="1"/>
  <c r="V387" i="1"/>
  <c r="V399" i="1"/>
  <c r="U404" i="1"/>
  <c r="U412" i="1"/>
  <c r="X420" i="1"/>
  <c r="Y421" i="1"/>
  <c r="X428" i="1"/>
  <c r="V449" i="1"/>
  <c r="W450" i="1"/>
  <c r="X451" i="1"/>
  <c r="Y452" i="1"/>
  <c r="V457" i="1"/>
  <c r="W458" i="1"/>
  <c r="X459" i="1"/>
  <c r="Y460" i="1"/>
  <c r="V465" i="1"/>
  <c r="W466" i="1"/>
  <c r="X467" i="1"/>
  <c r="Y468" i="1"/>
  <c r="V473" i="1"/>
  <c r="W474" i="1"/>
  <c r="X475" i="1"/>
  <c r="Y476" i="1"/>
  <c r="V481" i="1"/>
  <c r="W482" i="1"/>
  <c r="X483" i="1"/>
  <c r="Y484" i="1"/>
  <c r="W496" i="1"/>
  <c r="X497" i="1"/>
  <c r="Y498" i="1"/>
  <c r="V489" i="1"/>
  <c r="W490" i="1"/>
  <c r="X491" i="1"/>
  <c r="V503" i="1"/>
  <c r="Y492" i="1"/>
  <c r="W504" i="1"/>
  <c r="X505" i="1"/>
  <c r="Y506" i="1"/>
  <c r="AX496" i="1"/>
  <c r="AX508" i="1"/>
  <c r="AX517" i="1"/>
  <c r="AX539" i="1"/>
  <c r="AX568" i="1"/>
  <c r="AX589" i="1"/>
  <c r="V234" i="1"/>
  <c r="X239" i="1"/>
  <c r="X270" i="1"/>
  <c r="Y342" i="1"/>
  <c r="W346" i="1"/>
  <c r="X347" i="1"/>
  <c r="Y350" i="1"/>
  <c r="V352" i="1"/>
  <c r="W353" i="1"/>
  <c r="X354" i="1"/>
  <c r="Y355" i="1"/>
  <c r="V360" i="1"/>
  <c r="W361" i="1"/>
  <c r="Y362" i="1"/>
  <c r="W369" i="1"/>
  <c r="Y370" i="1"/>
  <c r="V373" i="1"/>
  <c r="X374" i="1"/>
  <c r="X377" i="1"/>
  <c r="X381" i="1"/>
  <c r="W384" i="1"/>
  <c r="X385" i="1"/>
  <c r="X388" i="1"/>
  <c r="V392" i="1"/>
  <c r="W393" i="1"/>
  <c r="Y395" i="1"/>
  <c r="X400" i="1"/>
  <c r="Y401" i="1"/>
  <c r="V404" i="1"/>
  <c r="W405" i="1"/>
  <c r="X406" i="1"/>
  <c r="Y407" i="1"/>
  <c r="X427" i="1"/>
  <c r="Y428" i="1"/>
  <c r="V433" i="1"/>
  <c r="W434" i="1"/>
  <c r="Y435" i="1"/>
  <c r="V440" i="1"/>
  <c r="W441" i="1"/>
  <c r="V448" i="1"/>
  <c r="W449" i="1"/>
  <c r="X450" i="1"/>
  <c r="Y451" i="1"/>
  <c r="V456" i="1"/>
  <c r="W457" i="1"/>
  <c r="X458" i="1"/>
  <c r="Y459" i="1"/>
  <c r="V464" i="1"/>
  <c r="W465" i="1"/>
  <c r="X466" i="1"/>
  <c r="Y467" i="1"/>
  <c r="V472" i="1"/>
  <c r="W473" i="1"/>
  <c r="X474" i="1"/>
  <c r="Y475" i="1"/>
  <c r="V480" i="1"/>
  <c r="W481" i="1"/>
  <c r="X482" i="1"/>
  <c r="Y483" i="1"/>
  <c r="V488" i="1"/>
  <c r="W489" i="1"/>
  <c r="X490" i="1"/>
  <c r="Y491" i="1"/>
  <c r="U226" i="1"/>
  <c r="U229" i="1"/>
  <c r="U233" i="1"/>
  <c r="U237" i="1"/>
  <c r="W238" i="1"/>
  <c r="U241" i="1"/>
  <c r="U245" i="1"/>
  <c r="U249" i="1"/>
  <c r="U253" i="1"/>
  <c r="U257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Y341" i="1"/>
  <c r="V349" i="1"/>
  <c r="U358" i="1"/>
  <c r="X361" i="1"/>
  <c r="V368" i="1"/>
  <c r="X369" i="1"/>
  <c r="U379" i="1"/>
  <c r="Y385" i="1"/>
  <c r="U390" i="1"/>
  <c r="Y400" i="1"/>
  <c r="V411" i="1"/>
  <c r="U415" i="1"/>
  <c r="U423" i="1"/>
  <c r="U431" i="1"/>
  <c r="V432" i="1"/>
  <c r="W433" i="1"/>
  <c r="X434" i="1"/>
  <c r="U438" i="1"/>
  <c r="X441" i="1"/>
  <c r="U446" i="1"/>
  <c r="U454" i="1"/>
  <c r="U462" i="1"/>
  <c r="U470" i="1"/>
  <c r="U478" i="1"/>
  <c r="U486" i="1"/>
  <c r="V501" i="1"/>
  <c r="W502" i="1"/>
  <c r="X503" i="1"/>
  <c r="Y504" i="1"/>
  <c r="U494" i="1"/>
  <c r="V495" i="1"/>
  <c r="V507" i="1"/>
  <c r="U496" i="1"/>
  <c r="AX520" i="1"/>
  <c r="AX552" i="1"/>
  <c r="AX558" i="1"/>
  <c r="AX563" i="1"/>
  <c r="U422" i="1"/>
  <c r="U437" i="1"/>
  <c r="U445" i="1"/>
  <c r="U453" i="1"/>
  <c r="U461" i="1"/>
  <c r="U469" i="1"/>
  <c r="U477" i="1"/>
  <c r="V500" i="1"/>
  <c r="W501" i="1"/>
  <c r="X502" i="1"/>
  <c r="Y503" i="1"/>
  <c r="U493" i="1"/>
  <c r="AX527" i="1"/>
  <c r="AX591" i="1"/>
  <c r="U497" i="1"/>
  <c r="U505" i="1"/>
  <c r="U513" i="1"/>
  <c r="V514" i="1"/>
  <c r="U521" i="1"/>
  <c r="U528" i="1"/>
  <c r="V529" i="1"/>
  <c r="U536" i="1"/>
  <c r="V537" i="1"/>
  <c r="U544" i="1"/>
  <c r="V545" i="1"/>
  <c r="U552" i="1"/>
  <c r="V553" i="1"/>
  <c r="U560" i="1"/>
  <c r="V561" i="1"/>
  <c r="U565" i="1"/>
  <c r="U573" i="1"/>
  <c r="X578" i="1"/>
  <c r="AR578" i="1"/>
  <c r="AV578" i="1" s="1"/>
  <c r="Y579" i="1"/>
  <c r="AS579" i="1"/>
  <c r="AW579" i="1" s="1"/>
  <c r="AX579" i="1" s="1"/>
  <c r="U583" i="1"/>
  <c r="V584" i="1"/>
  <c r="AP584" i="1"/>
  <c r="AT584" i="1" s="1"/>
  <c r="AQ585" i="1"/>
  <c r="AU585" i="1" s="1"/>
  <c r="X586" i="1"/>
  <c r="AR586" i="1"/>
  <c r="AV586" i="1" s="1"/>
  <c r="Y587" i="1"/>
  <c r="AS587" i="1"/>
  <c r="AW587" i="1" s="1"/>
  <c r="V592" i="1"/>
  <c r="W614" i="1"/>
  <c r="Y615" i="1"/>
  <c r="V622" i="1"/>
  <c r="U635" i="1"/>
  <c r="U637" i="1"/>
  <c r="X640" i="1"/>
  <c r="U645" i="1"/>
  <c r="U648" i="1"/>
  <c r="Y650" i="1"/>
  <c r="Y653" i="1"/>
  <c r="U655" i="1"/>
  <c r="U659" i="1"/>
  <c r="U663" i="1"/>
  <c r="U667" i="1"/>
  <c r="U671" i="1"/>
  <c r="W676" i="1"/>
  <c r="U679" i="1"/>
  <c r="W680" i="1"/>
  <c r="V683" i="1"/>
  <c r="X684" i="1"/>
  <c r="V687" i="1"/>
  <c r="X688" i="1"/>
  <c r="V691" i="1"/>
  <c r="X692" i="1"/>
  <c r="Y702" i="1"/>
  <c r="U704" i="1"/>
  <c r="W705" i="1"/>
  <c r="Y706" i="1"/>
  <c r="U708" i="1"/>
  <c r="Y710" i="1"/>
  <c r="U712" i="1"/>
  <c r="W713" i="1"/>
  <c r="U716" i="1"/>
  <c r="U720" i="1"/>
  <c r="U724" i="1"/>
  <c r="U728" i="1"/>
  <c r="U732" i="1"/>
  <c r="U736" i="1"/>
  <c r="U740" i="1"/>
  <c r="U744" i="1"/>
  <c r="U748" i="1"/>
  <c r="U752" i="1"/>
  <c r="V756" i="1"/>
  <c r="X757" i="1"/>
  <c r="V760" i="1"/>
  <c r="X761" i="1"/>
  <c r="V764" i="1"/>
  <c r="V799" i="1"/>
  <c r="W807" i="1"/>
  <c r="Y808" i="1"/>
  <c r="U810" i="1"/>
  <c r="W811" i="1"/>
  <c r="Y812" i="1"/>
  <c r="U814" i="1"/>
  <c r="W815" i="1"/>
  <c r="Y816" i="1"/>
  <c r="U818" i="1"/>
  <c r="W819" i="1"/>
  <c r="U822" i="1"/>
  <c r="W823" i="1"/>
  <c r="U826" i="1"/>
  <c r="U830" i="1"/>
  <c r="Z840" i="1" s="1"/>
  <c r="U834" i="1"/>
  <c r="W835" i="1"/>
  <c r="U838" i="1"/>
  <c r="W839" i="1"/>
  <c r="V851" i="1"/>
  <c r="X852" i="1"/>
  <c r="W843" i="1"/>
  <c r="W855" i="1"/>
  <c r="Y857" i="1"/>
  <c r="W858" i="1"/>
  <c r="U504" i="1"/>
  <c r="U512" i="1"/>
  <c r="V513" i="1"/>
  <c r="U520" i="1"/>
  <c r="V521" i="1"/>
  <c r="U527" i="1"/>
  <c r="U535" i="1"/>
  <c r="V536" i="1"/>
  <c r="U543" i="1"/>
  <c r="V544" i="1"/>
  <c r="U551" i="1"/>
  <c r="V552" i="1"/>
  <c r="U559" i="1"/>
  <c r="V560" i="1"/>
  <c r="U564" i="1"/>
  <c r="X575" i="1"/>
  <c r="AS578" i="1"/>
  <c r="AW578" i="1" s="1"/>
  <c r="U582" i="1"/>
  <c r="V583" i="1"/>
  <c r="AP583" i="1"/>
  <c r="AT583" i="1" s="1"/>
  <c r="AQ584" i="1"/>
  <c r="AU584" i="1" s="1"/>
  <c r="AR585" i="1"/>
  <c r="AV585" i="1" s="1"/>
  <c r="AS586" i="1"/>
  <c r="AW586" i="1" s="1"/>
  <c r="V591" i="1"/>
  <c r="X617" i="1"/>
  <c r="U625" i="1"/>
  <c r="W626" i="1"/>
  <c r="U633" i="1"/>
  <c r="V635" i="1"/>
  <c r="X646" i="1"/>
  <c r="X652" i="1"/>
  <c r="X664" i="1"/>
  <c r="V667" i="1"/>
  <c r="V671" i="1"/>
  <c r="V675" i="1"/>
  <c r="V679" i="1"/>
  <c r="U686" i="1"/>
  <c r="U690" i="1"/>
  <c r="U694" i="1"/>
  <c r="W695" i="1"/>
  <c r="U698" i="1"/>
  <c r="V704" i="1"/>
  <c r="V708" i="1"/>
  <c r="X713" i="1"/>
  <c r="V716" i="1"/>
  <c r="V720" i="1"/>
  <c r="V724" i="1"/>
  <c r="V728" i="1"/>
  <c r="V732" i="1"/>
  <c r="V736" i="1"/>
  <c r="V740" i="1"/>
  <c r="V744" i="1"/>
  <c r="V748" i="1"/>
  <c r="V752" i="1"/>
  <c r="U755" i="1"/>
  <c r="U759" i="1"/>
  <c r="U763" i="1"/>
  <c r="U767" i="1"/>
  <c r="W768" i="1"/>
  <c r="U771" i="1"/>
  <c r="W772" i="1"/>
  <c r="U775" i="1"/>
  <c r="W776" i="1"/>
  <c r="U779" i="1"/>
  <c r="W780" i="1"/>
  <c r="U783" i="1"/>
  <c r="W784" i="1"/>
  <c r="U790" i="1"/>
  <c r="U794" i="1"/>
  <c r="U798" i="1"/>
  <c r="Y800" i="1"/>
  <c r="U802" i="1"/>
  <c r="W803" i="1"/>
  <c r="U806" i="1"/>
  <c r="V822" i="1"/>
  <c r="V826" i="1"/>
  <c r="V830" i="1"/>
  <c r="V834" i="1"/>
  <c r="V838" i="1"/>
  <c r="W851" i="1"/>
  <c r="Y852" i="1"/>
  <c r="V842" i="1"/>
  <c r="X858" i="1"/>
  <c r="U511" i="1"/>
  <c r="U519" i="1"/>
  <c r="U558" i="1"/>
  <c r="Y575" i="1"/>
  <c r="V582" i="1"/>
  <c r="AP582" i="1"/>
  <c r="AT582" i="1" s="1"/>
  <c r="AQ583" i="1"/>
  <c r="AU583" i="1" s="1"/>
  <c r="AR584" i="1"/>
  <c r="AV584" i="1" s="1"/>
  <c r="AS585" i="1"/>
  <c r="AW585" i="1" s="1"/>
  <c r="V625" i="1"/>
  <c r="U644" i="1"/>
  <c r="Y646" i="1"/>
  <c r="W648" i="1"/>
  <c r="Y652" i="1"/>
  <c r="W671" i="1"/>
  <c r="Y672" i="1"/>
  <c r="W675" i="1"/>
  <c r="Y676" i="1"/>
  <c r="W679" i="1"/>
  <c r="Y680" i="1"/>
  <c r="X683" i="1"/>
  <c r="V686" i="1"/>
  <c r="X687" i="1"/>
  <c r="V690" i="1"/>
  <c r="V694" i="1"/>
  <c r="X695" i="1"/>
  <c r="V698" i="1"/>
  <c r="W708" i="1"/>
  <c r="Y709" i="1"/>
  <c r="Y713" i="1"/>
  <c r="W716" i="1"/>
  <c r="Y717" i="1"/>
  <c r="W720" i="1"/>
  <c r="Y721" i="1"/>
  <c r="W724" i="1"/>
  <c r="Y725" i="1"/>
  <c r="W728" i="1"/>
  <c r="Y729" i="1"/>
  <c r="V755" i="1"/>
  <c r="V759" i="1"/>
  <c r="V763" i="1"/>
  <c r="X776" i="1"/>
  <c r="V779" i="1"/>
  <c r="X780" i="1"/>
  <c r="V783" i="1"/>
  <c r="X784" i="1"/>
  <c r="W787" i="1"/>
  <c r="X791" i="1"/>
  <c r="X795" i="1"/>
  <c r="V798" i="1"/>
  <c r="X799" i="1"/>
  <c r="V802" i="1"/>
  <c r="X803" i="1"/>
  <c r="V806" i="1"/>
  <c r="W810" i="1"/>
  <c r="W814" i="1"/>
  <c r="W818" i="1"/>
  <c r="Y819" i="1"/>
  <c r="W822" i="1"/>
  <c r="Y823" i="1"/>
  <c r="W826" i="1"/>
  <c r="Y827" i="1"/>
  <c r="W830" i="1"/>
  <c r="Y831" i="1"/>
  <c r="W834" i="1"/>
  <c r="Y835" i="1"/>
  <c r="W838" i="1"/>
  <c r="Y839" i="1"/>
  <c r="X846" i="1"/>
  <c r="V859" i="1"/>
  <c r="U848" i="1"/>
  <c r="X528" i="1"/>
  <c r="U557" i="1"/>
  <c r="AP581" i="1"/>
  <c r="AT581" i="1" s="1"/>
  <c r="AQ582" i="1"/>
  <c r="AU582" i="1" s="1"/>
  <c r="AR583" i="1"/>
  <c r="AV583" i="1" s="1"/>
  <c r="AS584" i="1"/>
  <c r="AW584" i="1" s="1"/>
  <c r="U606" i="1"/>
  <c r="U607" i="1"/>
  <c r="U608" i="1"/>
  <c r="U609" i="1"/>
  <c r="U610" i="1"/>
  <c r="V616" i="1"/>
  <c r="U621" i="1"/>
  <c r="U628" i="1"/>
  <c r="W629" i="1"/>
  <c r="U632" i="1"/>
  <c r="X648" i="1"/>
  <c r="V654" i="1"/>
  <c r="X659" i="1"/>
  <c r="U685" i="1"/>
  <c r="U689" i="1"/>
  <c r="W694" i="1"/>
  <c r="U700" i="1"/>
  <c r="U754" i="1"/>
  <c r="U758" i="1"/>
  <c r="U762" i="1"/>
  <c r="U766" i="1"/>
  <c r="U770" i="1"/>
  <c r="U774" i="1"/>
  <c r="U778" i="1"/>
  <c r="U782" i="1"/>
  <c r="X787" i="1"/>
  <c r="U789" i="1"/>
  <c r="W790" i="1"/>
  <c r="Y791" i="1"/>
  <c r="U793" i="1"/>
  <c r="W794" i="1"/>
  <c r="Y795" i="1"/>
  <c r="U797" i="1"/>
  <c r="W798" i="1"/>
  <c r="U801" i="1"/>
  <c r="U805" i="1"/>
  <c r="X810" i="1"/>
  <c r="X814" i="1"/>
  <c r="W846" i="1"/>
  <c r="Y847" i="1"/>
  <c r="W850" i="1"/>
  <c r="Y851" i="1"/>
  <c r="W854" i="1"/>
  <c r="W856" i="1"/>
  <c r="W859" i="1"/>
  <c r="W534" i="1"/>
  <c r="Y565" i="1"/>
  <c r="Y573" i="1"/>
  <c r="AP580" i="1"/>
  <c r="AT580" i="1" s="1"/>
  <c r="AQ581" i="1"/>
  <c r="AU581" i="1" s="1"/>
  <c r="AR582" i="1"/>
  <c r="AV582" i="1" s="1"/>
  <c r="AS583" i="1"/>
  <c r="AW583" i="1" s="1"/>
  <c r="AP588" i="1"/>
  <c r="AT588" i="1" s="1"/>
  <c r="U612" i="1"/>
  <c r="W616" i="1"/>
  <c r="V624" i="1"/>
  <c r="X629" i="1"/>
  <c r="X633" i="1"/>
  <c r="Y648" i="1"/>
  <c r="U650" i="1"/>
  <c r="U653" i="1"/>
  <c r="U657" i="1"/>
  <c r="U661" i="1"/>
  <c r="U681" i="1"/>
  <c r="W703" i="1"/>
  <c r="W707" i="1"/>
  <c r="U710" i="1"/>
  <c r="U714" i="1"/>
  <c r="U718" i="1"/>
  <c r="Z729" i="1" s="1"/>
  <c r="U722" i="1"/>
  <c r="U726" i="1"/>
  <c r="U730" i="1"/>
  <c r="U734" i="1"/>
  <c r="U738" i="1"/>
  <c r="U742" i="1"/>
  <c r="U746" i="1"/>
  <c r="U750" i="1"/>
  <c r="X767" i="1"/>
  <c r="X771" i="1"/>
  <c r="X775" i="1"/>
  <c r="X779" i="1"/>
  <c r="X783" i="1"/>
  <c r="W786" i="1"/>
  <c r="X802" i="1"/>
  <c r="X806" i="1"/>
  <c r="Y810" i="1"/>
  <c r="W813" i="1"/>
  <c r="Y814" i="1"/>
  <c r="W817" i="1"/>
  <c r="Y818" i="1"/>
  <c r="U836" i="1"/>
  <c r="X850" i="1"/>
  <c r="U840" i="1"/>
  <c r="V853" i="1"/>
  <c r="X854" i="1"/>
  <c r="X856" i="1"/>
  <c r="X859" i="1"/>
  <c r="AR581" i="1"/>
  <c r="AV581" i="1" s="1"/>
  <c r="AS582" i="1"/>
  <c r="AW582" i="1" s="1"/>
  <c r="AP587" i="1"/>
  <c r="AT587" i="1" s="1"/>
  <c r="AQ588" i="1"/>
  <c r="AU588" i="1" s="1"/>
  <c r="Y596" i="1"/>
  <c r="V615" i="1"/>
  <c r="U620" i="1"/>
  <c r="U623" i="1"/>
  <c r="U627" i="1"/>
  <c r="U631" i="1"/>
  <c r="W632" i="1"/>
  <c r="X651" i="1"/>
  <c r="V653" i="1"/>
  <c r="V657" i="1"/>
  <c r="U688" i="1"/>
  <c r="V714" i="1"/>
  <c r="X715" i="1"/>
  <c r="V718" i="1"/>
  <c r="W766" i="1"/>
  <c r="U777" i="1"/>
  <c r="U781" i="1"/>
  <c r="U785" i="1"/>
  <c r="Y798" i="1"/>
  <c r="W801" i="1"/>
  <c r="Y802" i="1"/>
  <c r="W805" i="1"/>
  <c r="Y806" i="1"/>
  <c r="V808" i="1"/>
  <c r="V820" i="1"/>
  <c r="X821" i="1"/>
  <c r="V824" i="1"/>
  <c r="X825" i="1"/>
  <c r="V828" i="1"/>
  <c r="X829" i="1"/>
  <c r="V832" i="1"/>
  <c r="X833" i="1"/>
  <c r="V836" i="1"/>
  <c r="X837" i="1"/>
  <c r="V840" i="1"/>
  <c r="X841" i="1"/>
  <c r="V857" i="1"/>
  <c r="W860" i="1"/>
  <c r="U849" i="1"/>
  <c r="U507" i="1"/>
  <c r="U515" i="1"/>
  <c r="U522" i="1"/>
  <c r="X525" i="1"/>
  <c r="U530" i="1"/>
  <c r="U538" i="1"/>
  <c r="U546" i="1"/>
  <c r="AR580" i="1"/>
  <c r="AV580" i="1" s="1"/>
  <c r="AS581" i="1"/>
  <c r="AW581" i="1" s="1"/>
  <c r="AP586" i="1"/>
  <c r="AT586" i="1" s="1"/>
  <c r="AQ587" i="1"/>
  <c r="AU587" i="1" s="1"/>
  <c r="AR588" i="1"/>
  <c r="AV588" i="1" s="1"/>
  <c r="U638" i="1"/>
  <c r="U649" i="1"/>
  <c r="U807" i="1"/>
  <c r="V844" i="1"/>
  <c r="X845" i="1"/>
  <c r="U835" i="1"/>
  <c r="V848" i="1"/>
  <c r="X849" i="1"/>
  <c r="U839" i="1"/>
  <c r="V852" i="1"/>
  <c r="U843" i="1"/>
  <c r="W857" i="1"/>
  <c r="X848" i="1"/>
  <c r="U584" i="1"/>
  <c r="W844" i="1"/>
  <c r="Y845" i="1"/>
  <c r="W848" i="1"/>
  <c r="Y849" i="1"/>
  <c r="W852" i="1"/>
  <c r="Y853" i="1"/>
  <c r="V855" i="1"/>
  <c r="X857" i="1"/>
  <c r="V858" i="1"/>
  <c r="U853" i="1"/>
  <c r="U857" i="1"/>
  <c r="U861" i="1"/>
  <c r="U865" i="1"/>
  <c r="W866" i="1"/>
  <c r="U877" i="1"/>
  <c r="U878" i="1"/>
  <c r="V893" i="1"/>
  <c r="V896" i="1"/>
  <c r="V900" i="1"/>
  <c r="V904" i="1"/>
  <c r="X931" i="1"/>
  <c r="X938" i="1"/>
  <c r="V941" i="1"/>
  <c r="V944" i="1"/>
  <c r="V948" i="1"/>
  <c r="U951" i="1"/>
  <c r="W954" i="1"/>
  <c r="Y955" i="1"/>
  <c r="U957" i="1"/>
  <c r="W958" i="1"/>
  <c r="Y959" i="1"/>
  <c r="U961" i="1"/>
  <c r="U965" i="1"/>
  <c r="Y970" i="1"/>
  <c r="U975" i="1"/>
  <c r="Y977" i="1"/>
  <c r="V982" i="1"/>
  <c r="X983" i="1"/>
  <c r="Y1000" i="1"/>
  <c r="V993" i="1"/>
  <c r="V997" i="1"/>
  <c r="Y1004" i="1"/>
  <c r="W1020" i="1"/>
  <c r="U1010" i="1"/>
  <c r="U1012" i="1"/>
  <c r="W1026" i="1"/>
  <c r="W1016" i="1"/>
  <c r="W1028" i="1"/>
  <c r="V1029" i="1"/>
  <c r="U1018" i="1"/>
  <c r="Y1031" i="1"/>
  <c r="X1022" i="1"/>
  <c r="Y1037" i="1"/>
  <c r="W1038" i="1"/>
  <c r="Y1044" i="1"/>
  <c r="W1045" i="1"/>
  <c r="U1038" i="1"/>
  <c r="U1041" i="1"/>
  <c r="W1052" i="1"/>
  <c r="Y1055" i="1"/>
  <c r="Y1062" i="1"/>
  <c r="W1063" i="1"/>
  <c r="U1052" i="1"/>
  <c r="Y1069" i="1"/>
  <c r="W1070" i="1"/>
  <c r="Y1076" i="1"/>
  <c r="W1077" i="1"/>
  <c r="U1070" i="1"/>
  <c r="U1073" i="1"/>
  <c r="W1084" i="1"/>
  <c r="U1077" i="1"/>
  <c r="W1088" i="1"/>
  <c r="W1097" i="1"/>
  <c r="Y1100" i="1"/>
  <c r="W1102" i="1"/>
  <c r="Y1105" i="1"/>
  <c r="Y1110" i="1"/>
  <c r="W1111" i="1"/>
  <c r="U1100" i="1"/>
  <c r="V890" i="1"/>
  <c r="U895" i="1"/>
  <c r="U899" i="1"/>
  <c r="Z910" i="1" s="1"/>
  <c r="W900" i="1"/>
  <c r="U903" i="1"/>
  <c r="W904" i="1"/>
  <c r="U907" i="1"/>
  <c r="U911" i="1"/>
  <c r="Y913" i="1"/>
  <c r="U915" i="1"/>
  <c r="U919" i="1"/>
  <c r="U923" i="1"/>
  <c r="U930" i="1"/>
  <c r="Y931" i="1"/>
  <c r="U936" i="1"/>
  <c r="Y938" i="1"/>
  <c r="U940" i="1"/>
  <c r="W941" i="1"/>
  <c r="U943" i="1"/>
  <c r="W944" i="1"/>
  <c r="Y945" i="1"/>
  <c r="U947" i="1"/>
  <c r="V951" i="1"/>
  <c r="X962" i="1"/>
  <c r="V965" i="1"/>
  <c r="V975" i="1"/>
  <c r="X976" i="1"/>
  <c r="U981" i="1"/>
  <c r="W982" i="1"/>
  <c r="Y983" i="1"/>
  <c r="U985" i="1"/>
  <c r="W986" i="1"/>
  <c r="Y987" i="1"/>
  <c r="U989" i="1"/>
  <c r="Y990" i="1"/>
  <c r="U992" i="1"/>
  <c r="U996" i="1"/>
  <c r="U999" i="1"/>
  <c r="U1000" i="1"/>
  <c r="U1005" i="1"/>
  <c r="Y1018" i="1"/>
  <c r="W1010" i="1"/>
  <c r="W1022" i="1"/>
  <c r="W1012" i="1"/>
  <c r="W1024" i="1"/>
  <c r="W1014" i="1"/>
  <c r="X1026" i="1"/>
  <c r="Y1028" i="1"/>
  <c r="U1021" i="1"/>
  <c r="W1032" i="1"/>
  <c r="Y1034" i="1"/>
  <c r="W1035" i="1"/>
  <c r="U1024" i="1"/>
  <c r="V1026" i="1"/>
  <c r="Y1041" i="1"/>
  <c r="W1042" i="1"/>
  <c r="Y1048" i="1"/>
  <c r="W1049" i="1"/>
  <c r="U1042" i="1"/>
  <c r="U1045" i="1"/>
  <c r="W1056" i="1"/>
  <c r="Y1059" i="1"/>
  <c r="Y1066" i="1"/>
  <c r="W1067" i="1"/>
  <c r="U1056" i="1"/>
  <c r="Y1073" i="1"/>
  <c r="W1074" i="1"/>
  <c r="Y1080" i="1"/>
  <c r="W1081" i="1"/>
  <c r="U1074" i="1"/>
  <c r="U1078" i="1"/>
  <c r="W1093" i="1"/>
  <c r="Y1096" i="1"/>
  <c r="W1098" i="1"/>
  <c r="Y1101" i="1"/>
  <c r="Y1106" i="1"/>
  <c r="W1107" i="1"/>
  <c r="U1096" i="1"/>
  <c r="Y1115" i="1"/>
  <c r="U852" i="1"/>
  <c r="U856" i="1"/>
  <c r="U860" i="1"/>
  <c r="U864" i="1"/>
  <c r="U889" i="1"/>
  <c r="U892" i="1"/>
  <c r="V895" i="1"/>
  <c r="V903" i="1"/>
  <c r="X904" i="1"/>
  <c r="V926" i="1"/>
  <c r="X927" i="1"/>
  <c r="V930" i="1"/>
  <c r="V947" i="1"/>
  <c r="X948" i="1"/>
  <c r="W951" i="1"/>
  <c r="U953" i="1"/>
  <c r="U956" i="1"/>
  <c r="U960" i="1"/>
  <c r="U964" i="1"/>
  <c r="Y966" i="1"/>
  <c r="W968" i="1"/>
  <c r="Y969" i="1"/>
  <c r="W972" i="1"/>
  <c r="Y973" i="1"/>
  <c r="U978" i="1"/>
  <c r="X986" i="1"/>
  <c r="V989" i="1"/>
  <c r="V992" i="1"/>
  <c r="X993" i="1"/>
  <c r="V996" i="1"/>
  <c r="X997" i="1"/>
  <c r="X1009" i="1"/>
  <c r="X1011" i="1"/>
  <c r="X1013" i="1"/>
  <c r="W1003" i="1"/>
  <c r="V1017" i="1"/>
  <c r="U1007" i="1"/>
  <c r="Y1008" i="1"/>
  <c r="Y1020" i="1"/>
  <c r="X1012" i="1"/>
  <c r="Y1026" i="1"/>
  <c r="Y1016" i="1"/>
  <c r="W1017" i="1"/>
  <c r="Y1029" i="1"/>
  <c r="U1019" i="1"/>
  <c r="Y1038" i="1"/>
  <c r="W1039" i="1"/>
  <c r="U1028" i="1"/>
  <c r="Y1045" i="1"/>
  <c r="W1046" i="1"/>
  <c r="Y1052" i="1"/>
  <c r="W1053" i="1"/>
  <c r="U1046" i="1"/>
  <c r="U1049" i="1"/>
  <c r="W1060" i="1"/>
  <c r="Y1063" i="1"/>
  <c r="Y1070" i="1"/>
  <c r="W1071" i="1"/>
  <c r="U1060" i="1"/>
  <c r="Y1077" i="1"/>
  <c r="W1078" i="1"/>
  <c r="Y1084" i="1"/>
  <c r="W1085" i="1"/>
  <c r="Y1088" i="1"/>
  <c r="W1089" i="1"/>
  <c r="W1094" i="1"/>
  <c r="Y1097" i="1"/>
  <c r="Y1102" i="1"/>
  <c r="W1103" i="1"/>
  <c r="U1092" i="1"/>
  <c r="Y1111" i="1"/>
  <c r="U1105" i="1"/>
  <c r="V874" i="1"/>
  <c r="V892" i="1"/>
  <c r="Y904" i="1"/>
  <c r="W907" i="1"/>
  <c r="W911" i="1"/>
  <c r="W915" i="1"/>
  <c r="U918" i="1"/>
  <c r="Y927" i="1"/>
  <c r="W930" i="1"/>
  <c r="W947" i="1"/>
  <c r="Y948" i="1"/>
  <c r="V964" i="1"/>
  <c r="X965" i="1"/>
  <c r="V971" i="1"/>
  <c r="X972" i="1"/>
  <c r="X975" i="1"/>
  <c r="V978" i="1"/>
  <c r="X998" i="1"/>
  <c r="W992" i="1"/>
  <c r="V1004" i="1"/>
  <c r="Y993" i="1"/>
  <c r="X1005" i="1"/>
  <c r="W996" i="1"/>
  <c r="V1008" i="1"/>
  <c r="Y997" i="1"/>
  <c r="X1015" i="1"/>
  <c r="Y1010" i="1"/>
  <c r="Y1022" i="1"/>
  <c r="Y1024" i="1"/>
  <c r="U1015" i="1"/>
  <c r="Y1017" i="1"/>
  <c r="W1030" i="1"/>
  <c r="W1029" i="1"/>
  <c r="Y1032" i="1"/>
  <c r="U1022" i="1"/>
  <c r="Y1035" i="1"/>
  <c r="V1027" i="1"/>
  <c r="Y1042" i="1"/>
  <c r="W1043" i="1"/>
  <c r="U1032" i="1"/>
  <c r="Y1049" i="1"/>
  <c r="W1050" i="1"/>
  <c r="Y1056" i="1"/>
  <c r="W1057" i="1"/>
  <c r="U1050" i="1"/>
  <c r="U1053" i="1"/>
  <c r="W1064" i="1"/>
  <c r="Y1067" i="1"/>
  <c r="Y1074" i="1"/>
  <c r="W1075" i="1"/>
  <c r="U1064" i="1"/>
  <c r="Y1081" i="1"/>
  <c r="W1082" i="1"/>
  <c r="W1086" i="1"/>
  <c r="W1090" i="1"/>
  <c r="W1099" i="1"/>
  <c r="U1088" i="1"/>
  <c r="Y1107" i="1"/>
  <c r="U1101" i="1"/>
  <c r="U847" i="1"/>
  <c r="U851" i="1"/>
  <c r="U859" i="1"/>
  <c r="Y865" i="1"/>
  <c r="U888" i="1"/>
  <c r="Y890" i="1"/>
  <c r="V898" i="1"/>
  <c r="V902" i="1"/>
  <c r="V906" i="1"/>
  <c r="X907" i="1"/>
  <c r="V910" i="1"/>
  <c r="X911" i="1"/>
  <c r="V914" i="1"/>
  <c r="X915" i="1"/>
  <c r="V918" i="1"/>
  <c r="X919" i="1"/>
  <c r="V922" i="1"/>
  <c r="X923" i="1"/>
  <c r="V935" i="1"/>
  <c r="U963" i="1"/>
  <c r="Y965" i="1"/>
  <c r="U967" i="1"/>
  <c r="U970" i="1"/>
  <c r="W1001" i="1"/>
  <c r="U998" i="1"/>
  <c r="V1000" i="1"/>
  <c r="V1012" i="1"/>
  <c r="U1002" i="1"/>
  <c r="V1013" i="1"/>
  <c r="V1014" i="1"/>
  <c r="X1017" i="1"/>
  <c r="W1007" i="1"/>
  <c r="W1019" i="1"/>
  <c r="V1025" i="1"/>
  <c r="W1027" i="1"/>
  <c r="W1033" i="1"/>
  <c r="U1025" i="1"/>
  <c r="W1036" i="1"/>
  <c r="Y1039" i="1"/>
  <c r="Y1046" i="1"/>
  <c r="W1047" i="1"/>
  <c r="U1036" i="1"/>
  <c r="Y1053" i="1"/>
  <c r="W1054" i="1"/>
  <c r="Y1060" i="1"/>
  <c r="W1061" i="1"/>
  <c r="U1054" i="1"/>
  <c r="U1057" i="1"/>
  <c r="W1068" i="1"/>
  <c r="Y1071" i="1"/>
  <c r="Y1078" i="1"/>
  <c r="W1079" i="1"/>
  <c r="U1068" i="1"/>
  <c r="W1095" i="1"/>
  <c r="U1084" i="1"/>
  <c r="Y1103" i="1"/>
  <c r="U1097" i="1"/>
  <c r="W1113" i="1"/>
  <c r="V891" i="1"/>
  <c r="W932" i="1"/>
  <c r="Y933" i="1"/>
  <c r="W935" i="1"/>
  <c r="Y940" i="1"/>
  <c r="V952" i="1"/>
  <c r="X953" i="1"/>
  <c r="V955" i="1"/>
  <c r="X956" i="1"/>
  <c r="V959" i="1"/>
  <c r="V977" i="1"/>
  <c r="X978" i="1"/>
  <c r="W988" i="1"/>
  <c r="W1000" i="1"/>
  <c r="W1009" i="1"/>
  <c r="V1011" i="1"/>
  <c r="X1024" i="1"/>
  <c r="U1026" i="1"/>
  <c r="U1029" i="1"/>
  <c r="W1040" i="1"/>
  <c r="W1051" i="1"/>
  <c r="U1040" i="1"/>
  <c r="U1061" i="1"/>
  <c r="W1072" i="1"/>
  <c r="W1083" i="1"/>
  <c r="U1072" i="1"/>
  <c r="W1087" i="1"/>
  <c r="U1076" i="1"/>
  <c r="W1091" i="1"/>
  <c r="U1080" i="1"/>
  <c r="V894" i="1"/>
  <c r="X918" i="1"/>
  <c r="X922" i="1"/>
  <c r="X929" i="1"/>
  <c r="V931" i="1"/>
  <c r="X932" i="1"/>
  <c r="X939" i="1"/>
  <c r="X942" i="1"/>
  <c r="X950" i="1"/>
  <c r="W959" i="1"/>
  <c r="Y960" i="1"/>
  <c r="U962" i="1"/>
  <c r="W963" i="1"/>
  <c r="U969" i="1"/>
  <c r="U973" i="1"/>
  <c r="V983" i="1"/>
  <c r="X988" i="1"/>
  <c r="X1000" i="1"/>
  <c r="X1002" i="1"/>
  <c r="W1004" i="1"/>
  <c r="U1006" i="1"/>
  <c r="Y1009" i="1"/>
  <c r="Y1013" i="1"/>
  <c r="W1031" i="1"/>
  <c r="U1020" i="1"/>
  <c r="U1033" i="1"/>
  <c r="W1044" i="1"/>
  <c r="Y1054" i="1"/>
  <c r="W1055" i="1"/>
  <c r="U1044" i="1"/>
  <c r="U1058" i="1"/>
  <c r="W1069" i="1"/>
  <c r="U1065" i="1"/>
  <c r="W1076" i="1"/>
  <c r="V999" i="1"/>
  <c r="V1002" i="1"/>
  <c r="X1003" i="1"/>
  <c r="U993" i="1"/>
  <c r="V1006" i="1"/>
  <c r="X1007" i="1"/>
  <c r="U997" i="1"/>
  <c r="Y1021" i="1"/>
  <c r="Y1023" i="1"/>
  <c r="Y1025" i="1"/>
  <c r="W1034" i="1"/>
  <c r="Y1040" i="1"/>
  <c r="W1041" i="1"/>
  <c r="U1037" i="1"/>
  <c r="W1048" i="1"/>
  <c r="Y1051" i="1"/>
  <c r="Y1058" i="1"/>
  <c r="W1059" i="1"/>
  <c r="U1048" i="1"/>
  <c r="Y1065" i="1"/>
  <c r="W1066" i="1"/>
  <c r="Y1072" i="1"/>
  <c r="W1073" i="1"/>
  <c r="U1069" i="1"/>
  <c r="W1080" i="1"/>
  <c r="Y1104" i="1"/>
  <c r="Y1109" i="1"/>
  <c r="W1115" i="1"/>
  <c r="U1104" i="1"/>
  <c r="U1108" i="1"/>
  <c r="W1109" i="1"/>
  <c r="U1120" i="1"/>
  <c r="U1124" i="1"/>
  <c r="W1125" i="1"/>
  <c r="U1128" i="1"/>
  <c r="W1129" i="1"/>
  <c r="U1132" i="1"/>
  <c r="W1133" i="1"/>
  <c r="U1136" i="1"/>
  <c r="U1140" i="1"/>
  <c r="U1144" i="1"/>
  <c r="W1157" i="1"/>
  <c r="U1171" i="1"/>
  <c r="V1178" i="1"/>
  <c r="V1180" i="1"/>
  <c r="V1184" i="1"/>
  <c r="V1186" i="1"/>
  <c r="W1196" i="1"/>
  <c r="U1199" i="1"/>
  <c r="W1200" i="1"/>
  <c r="U1203" i="1"/>
  <c r="W1216" i="1"/>
  <c r="W1220" i="1"/>
  <c r="W1224" i="1"/>
  <c r="W1228" i="1"/>
  <c r="U1231" i="1"/>
  <c r="W1232" i="1"/>
  <c r="U1235" i="1"/>
  <c r="W1236" i="1"/>
  <c r="V1243" i="1"/>
  <c r="X1244" i="1"/>
  <c r="V1247" i="1"/>
  <c r="X1248" i="1"/>
  <c r="V1251" i="1"/>
  <c r="U1273" i="1"/>
  <c r="U1277" i="1"/>
  <c r="V1281" i="1"/>
  <c r="X1282" i="1"/>
  <c r="V1285" i="1"/>
  <c r="X1286" i="1"/>
  <c r="U1299" i="1"/>
  <c r="Y1301" i="1"/>
  <c r="U1303" i="1"/>
  <c r="W1304" i="1"/>
  <c r="Y1305" i="1"/>
  <c r="W1308" i="1"/>
  <c r="W1316" i="1"/>
  <c r="W1320" i="1"/>
  <c r="W1324" i="1"/>
  <c r="U1327" i="1"/>
  <c r="W1328" i="1"/>
  <c r="W1332" i="1"/>
  <c r="W1336" i="1"/>
  <c r="W1340" i="1"/>
  <c r="V1343" i="1"/>
  <c r="X1344" i="1"/>
  <c r="V1347" i="1"/>
  <c r="W1351" i="1"/>
  <c r="U1354" i="1"/>
  <c r="W1355" i="1"/>
  <c r="Y1356" i="1"/>
  <c r="U1358" i="1"/>
  <c r="W1359" i="1"/>
  <c r="U1362" i="1"/>
  <c r="W1363" i="1"/>
  <c r="U1366" i="1"/>
  <c r="U1370" i="1"/>
  <c r="U1374" i="1"/>
  <c r="U1377" i="1"/>
  <c r="W1378" i="1"/>
  <c r="V1389" i="1"/>
  <c r="X1390" i="1"/>
  <c r="V1393" i="1"/>
  <c r="Y1411" i="1"/>
  <c r="W1414" i="1"/>
  <c r="Y1415" i="1"/>
  <c r="W1418" i="1"/>
  <c r="Y1419" i="1"/>
  <c r="W1422" i="1"/>
  <c r="Y1425" i="1"/>
  <c r="W1429" i="1"/>
  <c r="Y1435" i="1"/>
  <c r="Y1437" i="1"/>
  <c r="V1428" i="1"/>
  <c r="U1429" i="1"/>
  <c r="W1440" i="1"/>
  <c r="V1431" i="1"/>
  <c r="X1458" i="1"/>
  <c r="W1459" i="1"/>
  <c r="X1180" i="1"/>
  <c r="X1182" i="1"/>
  <c r="X1186" i="1"/>
  <c r="X1193" i="1"/>
  <c r="U1195" i="1"/>
  <c r="V1199" i="1"/>
  <c r="X1200" i="1"/>
  <c r="V1203" i="1"/>
  <c r="X1204" i="1"/>
  <c r="U1242" i="1"/>
  <c r="W1243" i="1"/>
  <c r="U1246" i="1"/>
  <c r="Z1254" i="1" s="1"/>
  <c r="W1247" i="1"/>
  <c r="U1250" i="1"/>
  <c r="U1254" i="1"/>
  <c r="U1258" i="1"/>
  <c r="Z1267" i="1" s="1"/>
  <c r="U1262" i="1"/>
  <c r="U1266" i="1"/>
  <c r="U1270" i="1"/>
  <c r="V1273" i="1"/>
  <c r="X1274" i="1"/>
  <c r="V1277" i="1"/>
  <c r="X1278" i="1"/>
  <c r="W1281" i="1"/>
  <c r="Y1282" i="1"/>
  <c r="U1284" i="1"/>
  <c r="W1285" i="1"/>
  <c r="W1288" i="1"/>
  <c r="Y1289" i="1"/>
  <c r="U1291" i="1"/>
  <c r="U1295" i="1"/>
  <c r="V1299" i="1"/>
  <c r="X1300" i="1"/>
  <c r="V1303" i="1"/>
  <c r="V1307" i="1"/>
  <c r="U1342" i="1"/>
  <c r="W1343" i="1"/>
  <c r="U1346" i="1"/>
  <c r="W1347" i="1"/>
  <c r="V1350" i="1"/>
  <c r="X1351" i="1"/>
  <c r="V1354" i="1"/>
  <c r="V1358" i="1"/>
  <c r="Y1382" i="1"/>
  <c r="U1384" i="1"/>
  <c r="Z1393" i="1" s="1"/>
  <c r="W1385" i="1"/>
  <c r="Y1386" i="1"/>
  <c r="U1388" i="1"/>
  <c r="W1389" i="1"/>
  <c r="U1392" i="1"/>
  <c r="U1396" i="1"/>
  <c r="U1400" i="1"/>
  <c r="Z1408" i="1" s="1"/>
  <c r="U1404" i="1"/>
  <c r="U1408" i="1"/>
  <c r="V1412" i="1"/>
  <c r="U1414" i="1"/>
  <c r="Z1416" i="1" s="1"/>
  <c r="Y1427" i="1"/>
  <c r="Y1431" i="1"/>
  <c r="Y1433" i="1"/>
  <c r="V1426" i="1"/>
  <c r="U1427" i="1"/>
  <c r="X1428" i="1"/>
  <c r="Y1443" i="1"/>
  <c r="V1435" i="1"/>
  <c r="X1461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W1092" i="1"/>
  <c r="U1095" i="1"/>
  <c r="W1096" i="1"/>
  <c r="U1099" i="1"/>
  <c r="W1100" i="1"/>
  <c r="U1103" i="1"/>
  <c r="W1104" i="1"/>
  <c r="U1107" i="1"/>
  <c r="W1108" i="1"/>
  <c r="U1111" i="1"/>
  <c r="W1112" i="1"/>
  <c r="U1115" i="1"/>
  <c r="W1116" i="1"/>
  <c r="U1119" i="1"/>
  <c r="W1120" i="1"/>
  <c r="U1123" i="1"/>
  <c r="W1124" i="1"/>
  <c r="U1127" i="1"/>
  <c r="W1128" i="1"/>
  <c r="U1131" i="1"/>
  <c r="W1132" i="1"/>
  <c r="U1135" i="1"/>
  <c r="W1136" i="1"/>
  <c r="U1139" i="1"/>
  <c r="W1140" i="1"/>
  <c r="U1143" i="1"/>
  <c r="W1144" i="1"/>
  <c r="U1147" i="1"/>
  <c r="W1148" i="1"/>
  <c r="W1152" i="1"/>
  <c r="W1156" i="1"/>
  <c r="W1160" i="1"/>
  <c r="Y1178" i="1"/>
  <c r="Y1182" i="1"/>
  <c r="Y1186" i="1"/>
  <c r="V1188" i="1"/>
  <c r="V1190" i="1"/>
  <c r="V1195" i="1"/>
  <c r="U1198" i="1"/>
  <c r="W1199" i="1"/>
  <c r="Y1200" i="1"/>
  <c r="U1202" i="1"/>
  <c r="W1203" i="1"/>
  <c r="U1206" i="1"/>
  <c r="W1207" i="1"/>
  <c r="U1210" i="1"/>
  <c r="W1211" i="1"/>
  <c r="U1214" i="1"/>
  <c r="Z1222" i="1" s="1"/>
  <c r="W1215" i="1"/>
  <c r="U1218" i="1"/>
  <c r="W1219" i="1"/>
  <c r="U1222" i="1"/>
  <c r="W1223" i="1"/>
  <c r="U1226" i="1"/>
  <c r="W1227" i="1"/>
  <c r="U1230" i="1"/>
  <c r="W1231" i="1"/>
  <c r="U1234" i="1"/>
  <c r="W1235" i="1"/>
  <c r="U1238" i="1"/>
  <c r="W1239" i="1"/>
  <c r="V1254" i="1"/>
  <c r="V1258" i="1"/>
  <c r="V1262" i="1"/>
  <c r="V1266" i="1"/>
  <c r="V1270" i="1"/>
  <c r="U1276" i="1"/>
  <c r="U1280" i="1"/>
  <c r="X1288" i="1"/>
  <c r="X1292" i="1"/>
  <c r="U1298" i="1"/>
  <c r="U1302" i="1"/>
  <c r="U1306" i="1"/>
  <c r="U1310" i="1"/>
  <c r="W1311" i="1"/>
  <c r="U1314" i="1"/>
  <c r="W1315" i="1"/>
  <c r="U1318" i="1"/>
  <c r="W1319" i="1"/>
  <c r="U1322" i="1"/>
  <c r="W1323" i="1"/>
  <c r="U1326" i="1"/>
  <c r="W1327" i="1"/>
  <c r="U1330" i="1"/>
  <c r="W1331" i="1"/>
  <c r="U1334" i="1"/>
  <c r="W1335" i="1"/>
  <c r="W1339" i="1"/>
  <c r="X1347" i="1"/>
  <c r="U1353" i="1"/>
  <c r="U1357" i="1"/>
  <c r="W1358" i="1"/>
  <c r="U1361" i="1"/>
  <c r="W1362" i="1"/>
  <c r="U1365" i="1"/>
  <c r="W1366" i="1"/>
  <c r="W1370" i="1"/>
  <c r="U1373" i="1"/>
  <c r="W1374" i="1"/>
  <c r="U1380" i="1"/>
  <c r="V1396" i="1"/>
  <c r="V1400" i="1"/>
  <c r="V1404" i="1"/>
  <c r="V1408" i="1"/>
  <c r="U1413" i="1"/>
  <c r="W1424" i="1"/>
  <c r="Y1429" i="1"/>
  <c r="V1424" i="1"/>
  <c r="U1425" i="1"/>
  <c r="W1436" i="1"/>
  <c r="X1426" i="1"/>
  <c r="W1438" i="1"/>
  <c r="Y1440" i="1"/>
  <c r="U1433" i="1"/>
  <c r="W1444" i="1"/>
  <c r="V1436" i="1"/>
  <c r="U1438" i="1"/>
  <c r="X1457" i="1"/>
  <c r="X1466" i="1"/>
  <c r="U1455" i="1"/>
  <c r="X1195" i="1"/>
  <c r="V1198" i="1"/>
  <c r="V1202" i="1"/>
  <c r="X1203" i="1"/>
  <c r="V1206" i="1"/>
  <c r="W1242" i="1"/>
  <c r="Y1243" i="1"/>
  <c r="W1246" i="1"/>
  <c r="Y1247" i="1"/>
  <c r="W1250" i="1"/>
  <c r="X1273" i="1"/>
  <c r="V1276" i="1"/>
  <c r="X1277" i="1"/>
  <c r="V1280" i="1"/>
  <c r="Y1281" i="1"/>
  <c r="W1284" i="1"/>
  <c r="Y1285" i="1"/>
  <c r="V1298" i="1"/>
  <c r="V1302" i="1"/>
  <c r="X1303" i="1"/>
  <c r="V1306" i="1"/>
  <c r="W1342" i="1"/>
  <c r="Y1343" i="1"/>
  <c r="W1346" i="1"/>
  <c r="Y1347" i="1"/>
  <c r="V1349" i="1"/>
  <c r="X1350" i="1"/>
  <c r="V1353" i="1"/>
  <c r="X1354" i="1"/>
  <c r="V1357" i="1"/>
  <c r="X1358" i="1"/>
  <c r="W1384" i="1"/>
  <c r="Y1385" i="1"/>
  <c r="W1388" i="1"/>
  <c r="Y1389" i="1"/>
  <c r="X1414" i="1"/>
  <c r="W1426" i="1"/>
  <c r="U1415" i="1"/>
  <c r="V1416" i="1"/>
  <c r="V1418" i="1"/>
  <c r="V1420" i="1"/>
  <c r="U1421" i="1"/>
  <c r="W1432" i="1"/>
  <c r="X1422" i="1"/>
  <c r="W1434" i="1"/>
  <c r="U1423" i="1"/>
  <c r="X1424" i="1"/>
  <c r="Y1426" i="1"/>
  <c r="X1438" i="1"/>
  <c r="X1435" i="1"/>
  <c r="X1432" i="1"/>
  <c r="X1436" i="1"/>
  <c r="X1465" i="1"/>
  <c r="U1454" i="1"/>
  <c r="U1150" i="1"/>
  <c r="W1198" i="1"/>
  <c r="W1202" i="1"/>
  <c r="Y1203" i="1"/>
  <c r="Y1207" i="1"/>
  <c r="U1229" i="1"/>
  <c r="U1233" i="1"/>
  <c r="V1241" i="1"/>
  <c r="X1242" i="1"/>
  <c r="V1245" i="1"/>
  <c r="X1246" i="1"/>
  <c r="V1249" i="1"/>
  <c r="X1250" i="1"/>
  <c r="U1279" i="1"/>
  <c r="V1287" i="1"/>
  <c r="W1302" i="1"/>
  <c r="Y1303" i="1"/>
  <c r="W1306" i="1"/>
  <c r="Y1307" i="1"/>
  <c r="U1333" i="1"/>
  <c r="U1337" i="1"/>
  <c r="V1341" i="1"/>
  <c r="X1342" i="1"/>
  <c r="V1345" i="1"/>
  <c r="X1346" i="1"/>
  <c r="U1348" i="1"/>
  <c r="W1353" i="1"/>
  <c r="Y1354" i="1"/>
  <c r="W1357" i="1"/>
  <c r="Y1358" i="1"/>
  <c r="U1372" i="1"/>
  <c r="U1379" i="1"/>
  <c r="X1388" i="1"/>
  <c r="V1391" i="1"/>
  <c r="X1392" i="1"/>
  <c r="W1412" i="1"/>
  <c r="Y1413" i="1"/>
  <c r="W1416" i="1"/>
  <c r="Y1417" i="1"/>
  <c r="W1420" i="1"/>
  <c r="Y1421" i="1"/>
  <c r="Y1424" i="1"/>
  <c r="W1428" i="1"/>
  <c r="W1430" i="1"/>
  <c r="U1419" i="1"/>
  <c r="X1434" i="1"/>
  <c r="Y1436" i="1"/>
  <c r="Y1438" i="1"/>
  <c r="X1429" i="1"/>
  <c r="U1431" i="1"/>
  <c r="Y1444" i="1"/>
  <c r="X1437" i="1"/>
  <c r="U1439" i="1"/>
  <c r="Y1458" i="1"/>
  <c r="Y1459" i="1"/>
  <c r="Y1460" i="1"/>
  <c r="X1462" i="1"/>
  <c r="X1464" i="1"/>
  <c r="U1453" i="1"/>
  <c r="X1177" i="1"/>
  <c r="X1179" i="1"/>
  <c r="X1181" i="1"/>
  <c r="X1183" i="1"/>
  <c r="X1185" i="1"/>
  <c r="V1197" i="1"/>
  <c r="X1198" i="1"/>
  <c r="V1201" i="1"/>
  <c r="W1283" i="1"/>
  <c r="X1298" i="1"/>
  <c r="V1348" i="1"/>
  <c r="X1349" i="1"/>
  <c r="V1413" i="1"/>
  <c r="Y1416" i="1"/>
  <c r="V1425" i="1"/>
  <c r="V1437" i="1"/>
  <c r="U1426" i="1"/>
  <c r="V1427" i="1"/>
  <c r="U1428" i="1"/>
  <c r="W1439" i="1"/>
  <c r="W1187" i="1"/>
  <c r="V1189" i="1"/>
  <c r="V1191" i="1"/>
  <c r="U1278" i="1"/>
  <c r="V1282" i="1"/>
  <c r="U1371" i="1"/>
  <c r="U1375" i="1"/>
  <c r="X1391" i="1"/>
  <c r="W1419" i="1"/>
  <c r="Y1420" i="1"/>
  <c r="Y1428" i="1"/>
  <c r="Y1430" i="1"/>
  <c r="V1433" i="1"/>
  <c r="U1422" i="1"/>
  <c r="W1435" i="1"/>
  <c r="W1437" i="1"/>
  <c r="X1427" i="1"/>
  <c r="V1430" i="1"/>
  <c r="U1441" i="1"/>
  <c r="U1442" i="1"/>
  <c r="X1459" i="1"/>
  <c r="U1178" i="1"/>
  <c r="U1180" i="1"/>
  <c r="U1186" i="1"/>
  <c r="U1193" i="1"/>
  <c r="U1263" i="1"/>
  <c r="U1267" i="1"/>
  <c r="Z1278" i="1" s="1"/>
  <c r="U1285" i="1"/>
  <c r="Y1423" i="1"/>
  <c r="W1427" i="1"/>
  <c r="W1431" i="1"/>
  <c r="W1433" i="1"/>
  <c r="X1425" i="1"/>
  <c r="Y1439" i="1"/>
  <c r="Y1442" i="1"/>
  <c r="W1443" i="1"/>
  <c r="U1432" i="1"/>
  <c r="V1434" i="1"/>
  <c r="V1460" i="1"/>
  <c r="V1464" i="1"/>
  <c r="X1468" i="1"/>
  <c r="V1473" i="1"/>
  <c r="X1474" i="1"/>
  <c r="V1480" i="1"/>
  <c r="X1481" i="1"/>
  <c r="V1484" i="1"/>
  <c r="U1494" i="1"/>
  <c r="U1498" i="1"/>
  <c r="U1502" i="1"/>
  <c r="W1503" i="1"/>
  <c r="U1506" i="1"/>
  <c r="U1510" i="1"/>
  <c r="W1511" i="1"/>
  <c r="U1514" i="1"/>
  <c r="U1518" i="1"/>
  <c r="U1522" i="1"/>
  <c r="U1526" i="1"/>
  <c r="U1530" i="1"/>
  <c r="U1534" i="1"/>
  <c r="U1538" i="1"/>
  <c r="U1542" i="1"/>
  <c r="U1546" i="1"/>
  <c r="U1550" i="1"/>
  <c r="U1554" i="1"/>
  <c r="W1563" i="1"/>
  <c r="W1567" i="1"/>
  <c r="W1571" i="1"/>
  <c r="U1574" i="1"/>
  <c r="W1575" i="1"/>
  <c r="U1578" i="1"/>
  <c r="W1579" i="1"/>
  <c r="U1582" i="1"/>
  <c r="W1583" i="1"/>
  <c r="U1586" i="1"/>
  <c r="U1590" i="1"/>
  <c r="U1594" i="1"/>
  <c r="W1595" i="1"/>
  <c r="U1598" i="1"/>
  <c r="U1602" i="1"/>
  <c r="U1606" i="1"/>
  <c r="W1607" i="1"/>
  <c r="U1610" i="1"/>
  <c r="U1614" i="1"/>
  <c r="U1618" i="1"/>
  <c r="U1622" i="1"/>
  <c r="U1626" i="1"/>
  <c r="U1638" i="1"/>
  <c r="Y1651" i="1"/>
  <c r="X1641" i="1"/>
  <c r="W1643" i="1"/>
  <c r="W1655" i="1"/>
  <c r="V1645" i="1"/>
  <c r="Y1658" i="1"/>
  <c r="Y1648" i="1"/>
  <c r="W1662" i="1"/>
  <c r="U1651" i="1"/>
  <c r="V1652" i="1"/>
  <c r="U1653" i="1"/>
  <c r="X1654" i="1"/>
  <c r="V1657" i="1"/>
  <c r="W1669" i="1"/>
  <c r="U1658" i="1"/>
  <c r="Y1671" i="1"/>
  <c r="X1662" i="1"/>
  <c r="W1677" i="1"/>
  <c r="U1666" i="1"/>
  <c r="Y1679" i="1"/>
  <c r="U1672" i="1"/>
  <c r="U1456" i="1"/>
  <c r="U1459" i="1"/>
  <c r="W1460" i="1"/>
  <c r="Y1461" i="1"/>
  <c r="U1466" i="1"/>
  <c r="W1473" i="1"/>
  <c r="Y1474" i="1"/>
  <c r="U1476" i="1"/>
  <c r="W1477" i="1"/>
  <c r="Y1478" i="1"/>
  <c r="U1479" i="1"/>
  <c r="W1480" i="1"/>
  <c r="Y1481" i="1"/>
  <c r="U1483" i="1"/>
  <c r="U1487" i="1"/>
  <c r="V1490" i="1"/>
  <c r="X1491" i="1"/>
  <c r="V1494" i="1"/>
  <c r="X1495" i="1"/>
  <c r="V1498" i="1"/>
  <c r="X1555" i="1"/>
  <c r="V1558" i="1"/>
  <c r="X1559" i="1"/>
  <c r="V1562" i="1"/>
  <c r="X1563" i="1"/>
  <c r="V1566" i="1"/>
  <c r="X1567" i="1"/>
  <c r="V1570" i="1"/>
  <c r="X1571" i="1"/>
  <c r="V1574" i="1"/>
  <c r="X1575" i="1"/>
  <c r="V1578" i="1"/>
  <c r="X1579" i="1"/>
  <c r="V1582" i="1"/>
  <c r="X1583" i="1"/>
  <c r="V1586" i="1"/>
  <c r="X1587" i="1"/>
  <c r="V1590" i="1"/>
  <c r="X1591" i="1"/>
  <c r="V1594" i="1"/>
  <c r="X1595" i="1"/>
  <c r="V1598" i="1"/>
  <c r="X1599" i="1"/>
  <c r="V1602" i="1"/>
  <c r="X1603" i="1"/>
  <c r="V1606" i="1"/>
  <c r="X1607" i="1"/>
  <c r="V1610" i="1"/>
  <c r="X1611" i="1"/>
  <c r="V1614" i="1"/>
  <c r="X1615" i="1"/>
  <c r="V1618" i="1"/>
  <c r="X1619" i="1"/>
  <c r="V1622" i="1"/>
  <c r="X1623" i="1"/>
  <c r="V1626" i="1"/>
  <c r="X1627" i="1"/>
  <c r="V1630" i="1"/>
  <c r="X1631" i="1"/>
  <c r="V1634" i="1"/>
  <c r="X1635" i="1"/>
  <c r="V1638" i="1"/>
  <c r="U1640" i="1"/>
  <c r="Y1653" i="1"/>
  <c r="X1643" i="1"/>
  <c r="W1645" i="1"/>
  <c r="W1657" i="1"/>
  <c r="V1647" i="1"/>
  <c r="Y1660" i="1"/>
  <c r="Y1650" i="1"/>
  <c r="X1652" i="1"/>
  <c r="W1664" i="1"/>
  <c r="Y1666" i="1"/>
  <c r="X1657" i="1"/>
  <c r="U1661" i="1"/>
  <c r="W1672" i="1"/>
  <c r="U1669" i="1"/>
  <c r="W1680" i="1"/>
  <c r="Y1682" i="1"/>
  <c r="U1430" i="1"/>
  <c r="U1434" i="1"/>
  <c r="V1459" i="1"/>
  <c r="V1463" i="1"/>
  <c r="V1472" i="1"/>
  <c r="V1476" i="1"/>
  <c r="V1479" i="1"/>
  <c r="V1483" i="1"/>
  <c r="X1484" i="1"/>
  <c r="U1493" i="1"/>
  <c r="W1494" i="1"/>
  <c r="Y1495" i="1"/>
  <c r="U1497" i="1"/>
  <c r="W1498" i="1"/>
  <c r="Y1499" i="1"/>
  <c r="U1501" i="1"/>
  <c r="W1502" i="1"/>
  <c r="U1505" i="1"/>
  <c r="W1506" i="1"/>
  <c r="U1509" i="1"/>
  <c r="W1510" i="1"/>
  <c r="U1513" i="1"/>
  <c r="W1514" i="1"/>
  <c r="U1517" i="1"/>
  <c r="W1518" i="1"/>
  <c r="U1521" i="1"/>
  <c r="W1522" i="1"/>
  <c r="U1525" i="1"/>
  <c r="W1526" i="1"/>
  <c r="U1529" i="1"/>
  <c r="W1530" i="1"/>
  <c r="U1533" i="1"/>
  <c r="W1534" i="1"/>
  <c r="U1537" i="1"/>
  <c r="W1538" i="1"/>
  <c r="U1541" i="1"/>
  <c r="W1542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Z1612" i="1" s="1"/>
  <c r="U1605" i="1"/>
  <c r="U1609" i="1"/>
  <c r="U1613" i="1"/>
  <c r="U1617" i="1"/>
  <c r="U1621" i="1"/>
  <c r="U1625" i="1"/>
  <c r="U1629" i="1"/>
  <c r="U1633" i="1"/>
  <c r="U1637" i="1"/>
  <c r="W1650" i="1"/>
  <c r="U1639" i="1"/>
  <c r="U1641" i="1"/>
  <c r="U1642" i="1"/>
  <c r="Y1655" i="1"/>
  <c r="X1645" i="1"/>
  <c r="W1659" i="1"/>
  <c r="V1649" i="1"/>
  <c r="Y1662" i="1"/>
  <c r="V1655" i="1"/>
  <c r="W1667" i="1"/>
  <c r="Y1669" i="1"/>
  <c r="U1659" i="1"/>
  <c r="W1675" i="1"/>
  <c r="Y1677" i="1"/>
  <c r="U1667" i="1"/>
  <c r="V1438" i="1"/>
  <c r="X1439" i="1"/>
  <c r="Y1464" i="1"/>
  <c r="Y1467" i="1"/>
  <c r="W1470" i="1"/>
  <c r="Y1473" i="1"/>
  <c r="U1475" i="1"/>
  <c r="W1476" i="1"/>
  <c r="Y1477" i="1"/>
  <c r="Y1480" i="1"/>
  <c r="U1482" i="1"/>
  <c r="W1483" i="1"/>
  <c r="U1486" i="1"/>
  <c r="W1487" i="1"/>
  <c r="Y1488" i="1"/>
  <c r="X1502" i="1"/>
  <c r="V1505" i="1"/>
  <c r="X1506" i="1"/>
  <c r="V1509" i="1"/>
  <c r="X1510" i="1"/>
  <c r="V1513" i="1"/>
  <c r="X1514" i="1"/>
  <c r="V1517" i="1"/>
  <c r="X1518" i="1"/>
  <c r="V1521" i="1"/>
  <c r="X1522" i="1"/>
  <c r="V1525" i="1"/>
  <c r="X1526" i="1"/>
  <c r="V1529" i="1"/>
  <c r="X1530" i="1"/>
  <c r="V1533" i="1"/>
  <c r="X1534" i="1"/>
  <c r="V1537" i="1"/>
  <c r="X1538" i="1"/>
  <c r="V1541" i="1"/>
  <c r="X1542" i="1"/>
  <c r="V1545" i="1"/>
  <c r="X1546" i="1"/>
  <c r="V1549" i="1"/>
  <c r="X1550" i="1"/>
  <c r="V1553" i="1"/>
  <c r="X1554" i="1"/>
  <c r="V1557" i="1"/>
  <c r="X1558" i="1"/>
  <c r="V1561" i="1"/>
  <c r="X1562" i="1"/>
  <c r="V1565" i="1"/>
  <c r="X1566" i="1"/>
  <c r="V1569" i="1"/>
  <c r="W1638" i="1"/>
  <c r="Y1639" i="1"/>
  <c r="W1642" i="1"/>
  <c r="Y1643" i="1"/>
  <c r="W1646" i="1"/>
  <c r="Y1647" i="1"/>
  <c r="W1652" i="1"/>
  <c r="U1644" i="1"/>
  <c r="Y1657" i="1"/>
  <c r="W1661" i="1"/>
  <c r="Y1664" i="1"/>
  <c r="X1655" i="1"/>
  <c r="V1658" i="1"/>
  <c r="W1670" i="1"/>
  <c r="Y1672" i="1"/>
  <c r="W1678" i="1"/>
  <c r="Y1680" i="1"/>
  <c r="Y1683" i="1"/>
  <c r="U1673" i="1"/>
  <c r="U1458" i="1"/>
  <c r="V1462" i="1"/>
  <c r="X1470" i="1"/>
  <c r="Y1502" i="1"/>
  <c r="U1628" i="1"/>
  <c r="W1654" i="1"/>
  <c r="U1643" i="1"/>
  <c r="V1644" i="1"/>
  <c r="U1645" i="1"/>
  <c r="Y1659" i="1"/>
  <c r="X1649" i="1"/>
  <c r="W1663" i="1"/>
  <c r="V1653" i="1"/>
  <c r="W1665" i="1"/>
  <c r="U1654" i="1"/>
  <c r="Y1667" i="1"/>
  <c r="W1673" i="1"/>
  <c r="U1662" i="1"/>
  <c r="Y1675" i="1"/>
  <c r="W1681" i="1"/>
  <c r="U1670" i="1"/>
  <c r="V1458" i="1"/>
  <c r="W1462" i="1"/>
  <c r="Y1463" i="1"/>
  <c r="U1474" i="1"/>
  <c r="U1478" i="1"/>
  <c r="U1481" i="1"/>
  <c r="Y1483" i="1"/>
  <c r="U1485" i="1"/>
  <c r="U1489" i="1"/>
  <c r="V1492" i="1"/>
  <c r="X1493" i="1"/>
  <c r="V1496" i="1"/>
  <c r="X1497" i="1"/>
  <c r="V1500" i="1"/>
  <c r="X1501" i="1"/>
  <c r="V1560" i="1"/>
  <c r="X1561" i="1"/>
  <c r="V1564" i="1"/>
  <c r="X1565" i="1"/>
  <c r="V1568" i="1"/>
  <c r="X1569" i="1"/>
  <c r="V1572" i="1"/>
  <c r="X1573" i="1"/>
  <c r="V1576" i="1"/>
  <c r="X1577" i="1"/>
  <c r="V1580" i="1"/>
  <c r="X1581" i="1"/>
  <c r="V1584" i="1"/>
  <c r="X1585" i="1"/>
  <c r="V1588" i="1"/>
  <c r="X1589" i="1"/>
  <c r="V1592" i="1"/>
  <c r="X1593" i="1"/>
  <c r="V1596" i="1"/>
  <c r="X1597" i="1"/>
  <c r="V1600" i="1"/>
  <c r="X1601" i="1"/>
  <c r="V1604" i="1"/>
  <c r="X1605" i="1"/>
  <c r="V1608" i="1"/>
  <c r="X1609" i="1"/>
  <c r="V1612" i="1"/>
  <c r="X1613" i="1"/>
  <c r="V1616" i="1"/>
  <c r="X1617" i="1"/>
  <c r="V1620" i="1"/>
  <c r="X1621" i="1"/>
  <c r="V1624" i="1"/>
  <c r="X1625" i="1"/>
  <c r="V1628" i="1"/>
  <c r="X1629" i="1"/>
  <c r="V1632" i="1"/>
  <c r="X1633" i="1"/>
  <c r="V1636" i="1"/>
  <c r="X1637" i="1"/>
  <c r="W1656" i="1"/>
  <c r="U1648" i="1"/>
  <c r="Y1661" i="1"/>
  <c r="X1651" i="1"/>
  <c r="V1656" i="1"/>
  <c r="U1657" i="1"/>
  <c r="W1668" i="1"/>
  <c r="Y1670" i="1"/>
  <c r="U1660" i="1"/>
  <c r="X1661" i="1"/>
  <c r="U1665" i="1"/>
  <c r="W1676" i="1"/>
  <c r="Y1678" i="1"/>
  <c r="U1668" i="1"/>
  <c r="U1491" i="1"/>
  <c r="V1641" i="1"/>
  <c r="X1646" i="1"/>
  <c r="W1658" i="1"/>
  <c r="U1647" i="1"/>
  <c r="W1474" i="1"/>
  <c r="Y1475" i="1"/>
  <c r="W1478" i="1"/>
  <c r="U1652" i="1"/>
  <c r="W1666" i="1"/>
  <c r="U1655" i="1"/>
  <c r="Y1668" i="1"/>
  <c r="U1671" i="1"/>
  <c r="U1675" i="1"/>
  <c r="U1679" i="1"/>
  <c r="U1683" i="1"/>
  <c r="U1691" i="1"/>
  <c r="U1695" i="1"/>
  <c r="U1699" i="1"/>
  <c r="W1700" i="1"/>
  <c r="W1708" i="1"/>
  <c r="U1711" i="1"/>
  <c r="W1712" i="1"/>
  <c r="U1715" i="1"/>
  <c r="W1716" i="1"/>
  <c r="W1720" i="1"/>
  <c r="W1728" i="1"/>
  <c r="W1732" i="1"/>
  <c r="W1736" i="1"/>
  <c r="W1740" i="1"/>
  <c r="U1743" i="1"/>
  <c r="W1744" i="1"/>
  <c r="W1748" i="1"/>
  <c r="W1752" i="1"/>
  <c r="U1770" i="1"/>
  <c r="V1772" i="1"/>
  <c r="U1774" i="1"/>
  <c r="X1777" i="1"/>
  <c r="U1779" i="1"/>
  <c r="X1782" i="1"/>
  <c r="U1786" i="1"/>
  <c r="U1789" i="1"/>
  <c r="V1795" i="1"/>
  <c r="U1800" i="1"/>
  <c r="U1802" i="1"/>
  <c r="U1804" i="1"/>
  <c r="U1806" i="1"/>
  <c r="V1836" i="1"/>
  <c r="V1842" i="1"/>
  <c r="U1845" i="1"/>
  <c r="U1847" i="1"/>
  <c r="U1849" i="1"/>
  <c r="U1851" i="1"/>
  <c r="U1858" i="1"/>
  <c r="W1859" i="1"/>
  <c r="U1862" i="1"/>
  <c r="W1863" i="1"/>
  <c r="U1866" i="1"/>
  <c r="W1867" i="1"/>
  <c r="Y1868" i="1"/>
  <c r="U1870" i="1"/>
  <c r="Y1872" i="1"/>
  <c r="U1874" i="1"/>
  <c r="V1887" i="1"/>
  <c r="Y1876" i="1"/>
  <c r="X1888" i="1"/>
  <c r="U1878" i="1"/>
  <c r="V1891" i="1"/>
  <c r="Y1880" i="1"/>
  <c r="X1892" i="1"/>
  <c r="V1882" i="1"/>
  <c r="X1883" i="1"/>
  <c r="W1895" i="1"/>
  <c r="Y1896" i="1"/>
  <c r="V1886" i="1"/>
  <c r="V1898" i="1"/>
  <c r="U1888" i="1"/>
  <c r="Y1901" i="1"/>
  <c r="V1902" i="1"/>
  <c r="Y1904" i="1"/>
  <c r="Y1903" i="1"/>
  <c r="W1905" i="1"/>
  <c r="W1909" i="1"/>
  <c r="Y1912" i="1"/>
  <c r="U1902" i="1"/>
  <c r="W1918" i="1"/>
  <c r="X1910" i="1"/>
  <c r="V1695" i="1"/>
  <c r="V1699" i="1"/>
  <c r="V1703" i="1"/>
  <c r="V1707" i="1"/>
  <c r="V1711" i="1"/>
  <c r="X1712" i="1"/>
  <c r="V1715" i="1"/>
  <c r="X1716" i="1"/>
  <c r="V1719" i="1"/>
  <c r="X1720" i="1"/>
  <c r="V1723" i="1"/>
  <c r="X1724" i="1"/>
  <c r="V1727" i="1"/>
  <c r="X1728" i="1"/>
  <c r="V1731" i="1"/>
  <c r="X1732" i="1"/>
  <c r="V1735" i="1"/>
  <c r="X1736" i="1"/>
  <c r="V1739" i="1"/>
  <c r="X1740" i="1"/>
  <c r="V1743" i="1"/>
  <c r="X1744" i="1"/>
  <c r="V1747" i="1"/>
  <c r="X1748" i="1"/>
  <c r="V1751" i="1"/>
  <c r="X1752" i="1"/>
  <c r="X1755" i="1"/>
  <c r="X1772" i="1"/>
  <c r="V1774" i="1"/>
  <c r="V1779" i="1"/>
  <c r="W1784" i="1"/>
  <c r="V1786" i="1"/>
  <c r="Y1792" i="1"/>
  <c r="X1795" i="1"/>
  <c r="V1806" i="1"/>
  <c r="Y1827" i="1"/>
  <c r="Y1829" i="1"/>
  <c r="X1830" i="1"/>
  <c r="X1832" i="1"/>
  <c r="X1834" i="1"/>
  <c r="X1838" i="1"/>
  <c r="X1840" i="1"/>
  <c r="X1842" i="1"/>
  <c r="V1847" i="1"/>
  <c r="V1849" i="1"/>
  <c r="V1851" i="1"/>
  <c r="X1855" i="1"/>
  <c r="X1863" i="1"/>
  <c r="V1866" i="1"/>
  <c r="V1870" i="1"/>
  <c r="X1871" i="1"/>
  <c r="V1874" i="1"/>
  <c r="X1875" i="1"/>
  <c r="V1878" i="1"/>
  <c r="X1879" i="1"/>
  <c r="V1890" i="1"/>
  <c r="U1895" i="1"/>
  <c r="V1906" i="1"/>
  <c r="V1897" i="1"/>
  <c r="U1899" i="1"/>
  <c r="V1910" i="1"/>
  <c r="U1674" i="1"/>
  <c r="U1678" i="1"/>
  <c r="U1682" i="1"/>
  <c r="U1686" i="1"/>
  <c r="U1690" i="1"/>
  <c r="U1694" i="1"/>
  <c r="Z1703" i="1" s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68" i="1"/>
  <c r="Y1772" i="1"/>
  <c r="U1776" i="1"/>
  <c r="X1779" i="1"/>
  <c r="U1783" i="1"/>
  <c r="X1784" i="1"/>
  <c r="X1789" i="1"/>
  <c r="U1791" i="1"/>
  <c r="U1793" i="1"/>
  <c r="X1800" i="1"/>
  <c r="X1802" i="1"/>
  <c r="X1804" i="1"/>
  <c r="X1806" i="1"/>
  <c r="V1809" i="1"/>
  <c r="V1811" i="1"/>
  <c r="V1819" i="1"/>
  <c r="U1826" i="1"/>
  <c r="U1828" i="1"/>
  <c r="Y1830" i="1"/>
  <c r="Y1832" i="1"/>
  <c r="Y1834" i="1"/>
  <c r="Y1836" i="1"/>
  <c r="Y1838" i="1"/>
  <c r="Y1840" i="1"/>
  <c r="Y1842" i="1"/>
  <c r="X1845" i="1"/>
  <c r="X1847" i="1"/>
  <c r="X1849" i="1"/>
  <c r="X1851" i="1"/>
  <c r="V1852" i="1"/>
  <c r="U1854" i="1"/>
  <c r="W1858" i="1"/>
  <c r="W1862" i="1"/>
  <c r="Y1863" i="1"/>
  <c r="U1873" i="1"/>
  <c r="U1877" i="1"/>
  <c r="U1881" i="1"/>
  <c r="V1885" i="1"/>
  <c r="V1901" i="1"/>
  <c r="X1906" i="1"/>
  <c r="Y1922" i="1"/>
  <c r="Y1923" i="1"/>
  <c r="V1714" i="1"/>
  <c r="V1718" i="1"/>
  <c r="V1722" i="1"/>
  <c r="V1726" i="1"/>
  <c r="V1730" i="1"/>
  <c r="V1734" i="1"/>
  <c r="V1738" i="1"/>
  <c r="V1742" i="1"/>
  <c r="V1746" i="1"/>
  <c r="V1750" i="1"/>
  <c r="V1754" i="1"/>
  <c r="V1756" i="1"/>
  <c r="U1767" i="1"/>
  <c r="Y1774" i="1"/>
  <c r="V1776" i="1"/>
  <c r="U1778" i="1"/>
  <c r="W1781" i="1"/>
  <c r="V1783" i="1"/>
  <c r="Y1786" i="1"/>
  <c r="V1791" i="1"/>
  <c r="V1793" i="1"/>
  <c r="U1796" i="1"/>
  <c r="U1798" i="1"/>
  <c r="Y1800" i="1"/>
  <c r="Y1802" i="1"/>
  <c r="Y1806" i="1"/>
  <c r="X1811" i="1"/>
  <c r="U1831" i="1"/>
  <c r="U1835" i="1"/>
  <c r="U1837" i="1"/>
  <c r="U1839" i="1"/>
  <c r="U1841" i="1"/>
  <c r="U1843" i="1"/>
  <c r="V1854" i="1"/>
  <c r="V1857" i="1"/>
  <c r="V1861" i="1"/>
  <c r="X1866" i="1"/>
  <c r="V1869" i="1"/>
  <c r="V1873" i="1"/>
  <c r="V1877" i="1"/>
  <c r="V1881" i="1"/>
  <c r="X1894" i="1"/>
  <c r="U1884" i="1"/>
  <c r="Y1898" i="1"/>
  <c r="Y1902" i="1"/>
  <c r="V1894" i="1"/>
  <c r="Y1906" i="1"/>
  <c r="W1898" i="1"/>
  <c r="Y1913" i="1"/>
  <c r="V1907" i="1"/>
  <c r="W1920" i="1"/>
  <c r="U1909" i="1"/>
  <c r="W1926" i="1"/>
  <c r="W1925" i="1"/>
  <c r="V1773" i="1"/>
  <c r="X1783" i="1"/>
  <c r="U1785" i="1"/>
  <c r="U1801" i="1"/>
  <c r="U1803" i="1"/>
  <c r="U1805" i="1"/>
  <c r="U1848" i="1"/>
  <c r="W1854" i="1"/>
  <c r="W1857" i="1"/>
  <c r="W1861" i="1"/>
  <c r="W1865" i="1"/>
  <c r="X1886" i="1"/>
  <c r="U1876" i="1"/>
  <c r="V1889" i="1"/>
  <c r="X1890" i="1"/>
  <c r="U1880" i="1"/>
  <c r="V1893" i="1"/>
  <c r="Y1894" i="1"/>
  <c r="V1884" i="1"/>
  <c r="X1885" i="1"/>
  <c r="W1897" i="1"/>
  <c r="U1887" i="1"/>
  <c r="Y1900" i="1"/>
  <c r="U1891" i="1"/>
  <c r="W1903" i="1"/>
  <c r="U1892" i="1"/>
  <c r="W1902" i="1"/>
  <c r="W1894" i="1"/>
  <c r="W1907" i="1"/>
  <c r="V1908" i="1"/>
  <c r="Y1910" i="1"/>
  <c r="Y1914" i="1"/>
  <c r="W1915" i="1"/>
  <c r="Y1919" i="1"/>
  <c r="Y1924" i="1"/>
  <c r="X1710" i="1"/>
  <c r="V1713" i="1"/>
  <c r="X1714" i="1"/>
  <c r="V1717" i="1"/>
  <c r="X1718" i="1"/>
  <c r="V1721" i="1"/>
  <c r="X1722" i="1"/>
  <c r="V1725" i="1"/>
  <c r="X1726" i="1"/>
  <c r="V1729" i="1"/>
  <c r="X1730" i="1"/>
  <c r="V1733" i="1"/>
  <c r="X1734" i="1"/>
  <c r="V1737" i="1"/>
  <c r="X1738" i="1"/>
  <c r="V1741" i="1"/>
  <c r="X1742" i="1"/>
  <c r="V1745" i="1"/>
  <c r="X1746" i="1"/>
  <c r="V1749" i="1"/>
  <c r="X1750" i="1"/>
  <c r="V1753" i="1"/>
  <c r="X1754" i="1"/>
  <c r="X1773" i="1"/>
  <c r="U1775" i="1"/>
  <c r="Y1781" i="1"/>
  <c r="V1785" i="1"/>
  <c r="V1788" i="1"/>
  <c r="U1790" i="1"/>
  <c r="Z1801" i="1" s="1"/>
  <c r="X1798" i="1"/>
  <c r="V1803" i="1"/>
  <c r="V1805" i="1"/>
  <c r="Y1826" i="1"/>
  <c r="Y1828" i="1"/>
  <c r="X1839" i="1"/>
  <c r="X1843" i="1"/>
  <c r="V1846" i="1"/>
  <c r="V1848" i="1"/>
  <c r="V1850" i="1"/>
  <c r="V1856" i="1"/>
  <c r="X1865" i="1"/>
  <c r="V1868" i="1"/>
  <c r="X1869" i="1"/>
  <c r="V1872" i="1"/>
  <c r="X1873" i="1"/>
  <c r="V1876" i="1"/>
  <c r="X1877" i="1"/>
  <c r="Y1890" i="1"/>
  <c r="V1880" i="1"/>
  <c r="X1881" i="1"/>
  <c r="X1893" i="1"/>
  <c r="X1897" i="1"/>
  <c r="U1889" i="1"/>
  <c r="X1903" i="1"/>
  <c r="V1904" i="1"/>
  <c r="W1908" i="1"/>
  <c r="W1906" i="1"/>
  <c r="V1899" i="1"/>
  <c r="W1911" i="1"/>
  <c r="V1903" i="1"/>
  <c r="W1916" i="1"/>
  <c r="U1905" i="1"/>
  <c r="X1908" i="1"/>
  <c r="U1744" i="1"/>
  <c r="X1758" i="1"/>
  <c r="Y1773" i="1"/>
  <c r="V1775" i="1"/>
  <c r="W1788" i="1"/>
  <c r="X1803" i="1"/>
  <c r="V1808" i="1"/>
  <c r="Y1831" i="1"/>
  <c r="Y1833" i="1"/>
  <c r="W1856" i="1"/>
  <c r="W1860" i="1"/>
  <c r="V1892" i="1"/>
  <c r="W1896" i="1"/>
  <c r="X1899" i="1"/>
  <c r="W1901" i="1"/>
  <c r="W1904" i="1"/>
  <c r="Y1907" i="1"/>
  <c r="Y1899" i="1"/>
  <c r="W1912" i="1"/>
  <c r="Y1915" i="1"/>
  <c r="V1909" i="1"/>
  <c r="W1921" i="1"/>
  <c r="W1922" i="1"/>
  <c r="U1797" i="1"/>
  <c r="U1842" i="1"/>
  <c r="U1882" i="1"/>
  <c r="U1886" i="1"/>
  <c r="X1901" i="1"/>
  <c r="U1894" i="1"/>
  <c r="Y1908" i="1"/>
  <c r="U1898" i="1"/>
  <c r="X1904" i="1"/>
  <c r="Y1916" i="1"/>
  <c r="U1906" i="1"/>
  <c r="Y1920" i="1"/>
  <c r="Y1921" i="1"/>
  <c r="Y1927" i="1"/>
  <c r="Y1926" i="1"/>
  <c r="V1914" i="1"/>
  <c r="V1918" i="1"/>
  <c r="X1919" i="1"/>
  <c r="V1929" i="1"/>
  <c r="V1960" i="1"/>
  <c r="X1963" i="1"/>
  <c r="U1967" i="1"/>
  <c r="V1974" i="1"/>
  <c r="U1980" i="1"/>
  <c r="V1995" i="1"/>
  <c r="X2000" i="1"/>
  <c r="V2003" i="1"/>
  <c r="V2021" i="1"/>
  <c r="X2022" i="1"/>
  <c r="X2025" i="1"/>
  <c r="V2028" i="1"/>
  <c r="U2030" i="1"/>
  <c r="U2033" i="1"/>
  <c r="U2037" i="1"/>
  <c r="W2038" i="1"/>
  <c r="Y2039" i="1"/>
  <c r="U2041" i="1"/>
  <c r="U2049" i="1"/>
  <c r="W2050" i="1"/>
  <c r="V2053" i="1"/>
  <c r="X2054" i="1"/>
  <c r="V2061" i="1"/>
  <c r="X2062" i="1"/>
  <c r="V2065" i="1"/>
  <c r="X2066" i="1"/>
  <c r="V2069" i="1"/>
  <c r="X2070" i="1"/>
  <c r="V2076" i="1"/>
  <c r="V2080" i="1"/>
  <c r="Y2094" i="1"/>
  <c r="X2085" i="1"/>
  <c r="W2097" i="1"/>
  <c r="Y2098" i="1"/>
  <c r="V2088" i="1"/>
  <c r="W2101" i="1"/>
  <c r="Y2102" i="1"/>
  <c r="V2092" i="1"/>
  <c r="Y2105" i="1"/>
  <c r="Y2110" i="1"/>
  <c r="X2111" i="1"/>
  <c r="W2112" i="1"/>
  <c r="Y2124" i="1"/>
  <c r="X2125" i="1"/>
  <c r="Y2126" i="1"/>
  <c r="X2127" i="1"/>
  <c r="U2117" i="1"/>
  <c r="Y2130" i="1"/>
  <c r="Y2131" i="1"/>
  <c r="X2133" i="1"/>
  <c r="W2134" i="1"/>
  <c r="X2135" i="1"/>
  <c r="W2135" i="1"/>
  <c r="W2138" i="1"/>
  <c r="U1913" i="1"/>
  <c r="U1917" i="1"/>
  <c r="V1921" i="1"/>
  <c r="X1922" i="1"/>
  <c r="W1929" i="1"/>
  <c r="Y1930" i="1"/>
  <c r="Y1937" i="1"/>
  <c r="Y1939" i="1"/>
  <c r="Y1941" i="1"/>
  <c r="Y1943" i="1"/>
  <c r="U1945" i="1"/>
  <c r="U1950" i="1"/>
  <c r="V1956" i="1"/>
  <c r="Y1957" i="1"/>
  <c r="U1959" i="1"/>
  <c r="V1962" i="1"/>
  <c r="V1967" i="1"/>
  <c r="U1969" i="1"/>
  <c r="U1973" i="1"/>
  <c r="W1974" i="1"/>
  <c r="W1978" i="1"/>
  <c r="V1980" i="1"/>
  <c r="Y1988" i="1"/>
  <c r="W1991" i="1"/>
  <c r="Y1992" i="1"/>
  <c r="W1995" i="1"/>
  <c r="Y1996" i="1"/>
  <c r="W1999" i="1"/>
  <c r="Y2006" i="1"/>
  <c r="Y2022" i="1"/>
  <c r="U2024" i="1"/>
  <c r="Y2025" i="1"/>
  <c r="U2027" i="1"/>
  <c r="W2028" i="1"/>
  <c r="V2030" i="1"/>
  <c r="V2033" i="1"/>
  <c r="X2034" i="1"/>
  <c r="V2037" i="1"/>
  <c r="X2038" i="1"/>
  <c r="V2041" i="1"/>
  <c r="X2042" i="1"/>
  <c r="X2045" i="1"/>
  <c r="V2049" i="1"/>
  <c r="X2050" i="1"/>
  <c r="U2052" i="1"/>
  <c r="U2056" i="1"/>
  <c r="Y2058" i="1"/>
  <c r="U2060" i="1"/>
  <c r="W2061" i="1"/>
  <c r="Y2062" i="1"/>
  <c r="U2064" i="1"/>
  <c r="W2065" i="1"/>
  <c r="Y2066" i="1"/>
  <c r="U2068" i="1"/>
  <c r="W2069" i="1"/>
  <c r="Y2070" i="1"/>
  <c r="Y2073" i="1"/>
  <c r="W2076" i="1"/>
  <c r="Y2077" i="1"/>
  <c r="W2080" i="1"/>
  <c r="Y2081" i="1"/>
  <c r="W2084" i="1"/>
  <c r="W2088" i="1"/>
  <c r="Y2089" i="1"/>
  <c r="W2092" i="1"/>
  <c r="X2099" i="1"/>
  <c r="Y2111" i="1"/>
  <c r="W2114" i="1"/>
  <c r="U2104" i="1"/>
  <c r="Y2127" i="1"/>
  <c r="Y2128" i="1"/>
  <c r="Y2132" i="1"/>
  <c r="X1925" i="1"/>
  <c r="V1928" i="1"/>
  <c r="X1929" i="1"/>
  <c r="V1932" i="1"/>
  <c r="X1956" i="1"/>
  <c r="X1960" i="1"/>
  <c r="X1962" i="1"/>
  <c r="X1965" i="1"/>
  <c r="X1970" i="1"/>
  <c r="V1973" i="1"/>
  <c r="X1974" i="1"/>
  <c r="V1977" i="1"/>
  <c r="X1980" i="1"/>
  <c r="V1983" i="1"/>
  <c r="X1984" i="1"/>
  <c r="V1987" i="1"/>
  <c r="V1990" i="1"/>
  <c r="V1994" i="1"/>
  <c r="X1995" i="1"/>
  <c r="V1998" i="1"/>
  <c r="X1999" i="1"/>
  <c r="V2002" i="1"/>
  <c r="X2003" i="1"/>
  <c r="V2005" i="1"/>
  <c r="V2007" i="1"/>
  <c r="V2024" i="1"/>
  <c r="V2027" i="1"/>
  <c r="W2030" i="1"/>
  <c r="W2033" i="1"/>
  <c r="U2036" i="1"/>
  <c r="U2040" i="1"/>
  <c r="W2041" i="1"/>
  <c r="U2044" i="1"/>
  <c r="Y2045" i="1"/>
  <c r="V2046" i="1"/>
  <c r="Y2050" i="1"/>
  <c r="V2056" i="1"/>
  <c r="X2057" i="1"/>
  <c r="V2060" i="1"/>
  <c r="V2064" i="1"/>
  <c r="X2065" i="1"/>
  <c r="V2068" i="1"/>
  <c r="X2069" i="1"/>
  <c r="V2072" i="1"/>
  <c r="V2087" i="1"/>
  <c r="Y2112" i="1"/>
  <c r="U2101" i="1"/>
  <c r="U2109" i="1"/>
  <c r="V2119" i="1"/>
  <c r="V2120" i="1"/>
  <c r="X2136" i="1"/>
  <c r="X2132" i="1"/>
  <c r="X2137" i="1"/>
  <c r="Y2138" i="1"/>
  <c r="U1896" i="1"/>
  <c r="U1900" i="1"/>
  <c r="U1904" i="1"/>
  <c r="U1912" i="1"/>
  <c r="U1916" i="1"/>
  <c r="W1917" i="1"/>
  <c r="Y1925" i="1"/>
  <c r="W1932" i="1"/>
  <c r="V1936" i="1"/>
  <c r="V1940" i="1"/>
  <c r="U1944" i="1"/>
  <c r="W1945" i="1"/>
  <c r="W1950" i="1"/>
  <c r="U1952" i="1"/>
  <c r="W1953" i="1"/>
  <c r="U1955" i="1"/>
  <c r="W1959" i="1"/>
  <c r="U1972" i="1"/>
  <c r="W1973" i="1"/>
  <c r="U1976" i="1"/>
  <c r="U1982" i="1"/>
  <c r="U1986" i="1"/>
  <c r="W1990" i="1"/>
  <c r="U1993" i="1"/>
  <c r="W1994" i="1"/>
  <c r="Y1995" i="1"/>
  <c r="U1997" i="1"/>
  <c r="W1998" i="1"/>
  <c r="Y1999" i="1"/>
  <c r="Y2021" i="1"/>
  <c r="W2024" i="1"/>
  <c r="U2026" i="1"/>
  <c r="W2027" i="1"/>
  <c r="V2029" i="1"/>
  <c r="V2032" i="1"/>
  <c r="X2037" i="1"/>
  <c r="X2041" i="1"/>
  <c r="V2044" i="1"/>
  <c r="W2046" i="1"/>
  <c r="U2051" i="1"/>
  <c r="Y2057" i="1"/>
  <c r="U2063" i="1"/>
  <c r="U2067" i="1"/>
  <c r="U2071" i="1"/>
  <c r="W2072" i="1"/>
  <c r="U2074" i="1"/>
  <c r="W2075" i="1"/>
  <c r="Y2076" i="1"/>
  <c r="U2078" i="1"/>
  <c r="W2079" i="1"/>
  <c r="Y2080" i="1"/>
  <c r="U2082" i="1"/>
  <c r="W2083" i="1"/>
  <c r="V2095" i="1"/>
  <c r="Y2084" i="1"/>
  <c r="X2096" i="1"/>
  <c r="V2099" i="1"/>
  <c r="X2100" i="1"/>
  <c r="V2103" i="1"/>
  <c r="Y2092" i="1"/>
  <c r="X2095" i="1"/>
  <c r="Y2106" i="1"/>
  <c r="V2109" i="1"/>
  <c r="V2118" i="1"/>
  <c r="X2119" i="1"/>
  <c r="V2121" i="1"/>
  <c r="V2122" i="1"/>
  <c r="Y2125" i="1"/>
  <c r="W1924" i="1"/>
  <c r="X1932" i="1"/>
  <c r="U1949" i="1"/>
  <c r="U1961" i="1"/>
  <c r="U1966" i="1"/>
  <c r="U1968" i="1"/>
  <c r="X1969" i="1"/>
  <c r="V1972" i="1"/>
  <c r="V1976" i="1"/>
  <c r="X1977" i="1"/>
  <c r="V1982" i="1"/>
  <c r="X1983" i="1"/>
  <c r="V1986" i="1"/>
  <c r="X1987" i="1"/>
  <c r="V1989" i="1"/>
  <c r="V2001" i="1"/>
  <c r="X2002" i="1"/>
  <c r="V2023" i="1"/>
  <c r="X2024" i="1"/>
  <c r="V2026" i="1"/>
  <c r="W2040" i="1"/>
  <c r="W2044" i="1"/>
  <c r="W2048" i="1"/>
  <c r="Y2049" i="1"/>
  <c r="V2051" i="1"/>
  <c r="X2052" i="1"/>
  <c r="V2055" i="1"/>
  <c r="V2059" i="1"/>
  <c r="X2060" i="1"/>
  <c r="V2063" i="1"/>
  <c r="X2064" i="1"/>
  <c r="V2067" i="1"/>
  <c r="X2068" i="1"/>
  <c r="V2071" i="1"/>
  <c r="X2072" i="1"/>
  <c r="W2095" i="1"/>
  <c r="Y2096" i="1"/>
  <c r="X2087" i="1"/>
  <c r="W2099" i="1"/>
  <c r="Y2100" i="1"/>
  <c r="X2091" i="1"/>
  <c r="W2103" i="1"/>
  <c r="Y2104" i="1"/>
  <c r="V2096" i="1"/>
  <c r="U2098" i="1"/>
  <c r="W2109" i="1"/>
  <c r="X2103" i="1"/>
  <c r="X2117" i="1"/>
  <c r="Y2119" i="1"/>
  <c r="X2120" i="1"/>
  <c r="U2110" i="1"/>
  <c r="W2122" i="1"/>
  <c r="V2123" i="1"/>
  <c r="Y2139" i="1"/>
  <c r="U1911" i="1"/>
  <c r="U1915" i="1"/>
  <c r="U1919" i="1"/>
  <c r="U1926" i="1"/>
  <c r="U1930" i="1"/>
  <c r="W1952" i="1"/>
  <c r="U1957" i="1"/>
  <c r="W1958" i="1"/>
  <c r="V1968" i="1"/>
  <c r="U1971" i="1"/>
  <c r="U1975" i="1"/>
  <c r="W1976" i="1"/>
  <c r="U1981" i="1"/>
  <c r="U1985" i="1"/>
  <c r="W1989" i="1"/>
  <c r="U1996" i="1"/>
  <c r="Z2006" i="1" s="1"/>
  <c r="Y2007" i="1"/>
  <c r="U2022" i="1"/>
  <c r="W2023" i="1"/>
  <c r="Y2024" i="1"/>
  <c r="W2026" i="1"/>
  <c r="V2039" i="1"/>
  <c r="V2043" i="1"/>
  <c r="X2048" i="1"/>
  <c r="W2059" i="1"/>
  <c r="U2062" i="1"/>
  <c r="Y2064" i="1"/>
  <c r="U2066" i="1"/>
  <c r="W2067" i="1"/>
  <c r="Y2068" i="1"/>
  <c r="U2070" i="1"/>
  <c r="W2071" i="1"/>
  <c r="Y2072" i="1"/>
  <c r="W2086" i="1"/>
  <c r="Y2087" i="1"/>
  <c r="U2089" i="1"/>
  <c r="W2090" i="1"/>
  <c r="Y2091" i="1"/>
  <c r="U2093" i="1"/>
  <c r="Y2108" i="1"/>
  <c r="U2097" i="1"/>
  <c r="Y2120" i="1"/>
  <c r="U2113" i="1"/>
  <c r="V2124" i="1"/>
  <c r="X2128" i="1"/>
  <c r="Y2140" i="1"/>
  <c r="U2130" i="1"/>
  <c r="V1919" i="1"/>
  <c r="U1922" i="1"/>
  <c r="X1949" i="1"/>
  <c r="X1952" i="1"/>
  <c r="X2055" i="1"/>
  <c r="X2063" i="1"/>
  <c r="X2071" i="1"/>
  <c r="W2094" i="1"/>
  <c r="Y2095" i="1"/>
  <c r="W2102" i="1"/>
  <c r="W2105" i="1"/>
  <c r="W2110" i="1"/>
  <c r="Y2109" i="1"/>
  <c r="U2116" i="1"/>
  <c r="V2126" i="1"/>
  <c r="U2020" i="1"/>
  <c r="W2022" i="1"/>
  <c r="V2097" i="1"/>
  <c r="X2098" i="1"/>
  <c r="V2101" i="1"/>
  <c r="X2102" i="1"/>
  <c r="W2093" i="1"/>
  <c r="W2111" i="1"/>
  <c r="V2112" i="1"/>
  <c r="V2113" i="1"/>
  <c r="Y2123" i="1"/>
  <c r="X2126" i="1"/>
  <c r="Y2129" i="1"/>
  <c r="X2130" i="1"/>
  <c r="X2129" i="1"/>
  <c r="X2131" i="1"/>
  <c r="U2125" i="1"/>
  <c r="V2135" i="1"/>
  <c r="V2136" i="1"/>
  <c r="Y2107" i="1"/>
  <c r="U2112" i="1"/>
  <c r="W2113" i="1"/>
  <c r="X2116" i="1"/>
  <c r="U2124" i="1"/>
  <c r="W2125" i="1"/>
  <c r="V2140" i="1"/>
  <c r="X2141" i="1"/>
  <c r="V2144" i="1"/>
  <c r="X2145" i="1"/>
  <c r="V2148" i="1"/>
  <c r="X2149" i="1"/>
  <c r="V2152" i="1"/>
  <c r="X2153" i="1"/>
  <c r="V2156" i="1"/>
  <c r="X2157" i="1"/>
  <c r="U2166" i="1"/>
  <c r="V2174" i="1"/>
  <c r="X2175" i="1"/>
  <c r="V2178" i="1"/>
  <c r="X2179" i="1"/>
  <c r="V2182" i="1"/>
  <c r="X2183" i="1"/>
  <c r="V2186" i="1"/>
  <c r="X2187" i="1"/>
  <c r="V2190" i="1"/>
  <c r="Y2191" i="1"/>
  <c r="U2193" i="1"/>
  <c r="X2194" i="1"/>
  <c r="U2196" i="1"/>
  <c r="U2200" i="1"/>
  <c r="U2204" i="1"/>
  <c r="Y2206" i="1"/>
  <c r="V2208" i="1"/>
  <c r="X2209" i="1"/>
  <c r="V2212" i="1"/>
  <c r="X2213" i="1"/>
  <c r="V2216" i="1"/>
  <c r="X2217" i="1"/>
  <c r="V2220" i="1"/>
  <c r="X2221" i="1"/>
  <c r="V2224" i="1"/>
  <c r="X2225" i="1"/>
  <c r="V2231" i="1"/>
  <c r="V2235" i="1"/>
  <c r="V2239" i="1"/>
  <c r="X2240" i="1"/>
  <c r="V2243" i="1"/>
  <c r="X2244" i="1"/>
  <c r="V2247" i="1"/>
  <c r="X2248" i="1"/>
  <c r="V2251" i="1"/>
  <c r="X2252" i="1"/>
  <c r="V2255" i="1"/>
  <c r="X2256" i="1"/>
  <c r="V2259" i="1"/>
  <c r="X2260" i="1"/>
  <c r="V2263" i="1"/>
  <c r="X2264" i="1"/>
  <c r="V2267" i="1"/>
  <c r="W2270" i="1"/>
  <c r="V2282" i="1"/>
  <c r="Y2271" i="1"/>
  <c r="X2283" i="1"/>
  <c r="U2273" i="1"/>
  <c r="X2286" i="1"/>
  <c r="U2278" i="1"/>
  <c r="V2285" i="1"/>
  <c r="Y2287" i="1"/>
  <c r="X2288" i="1"/>
  <c r="W2304" i="1"/>
  <c r="W2317" i="1"/>
  <c r="W2316" i="1"/>
  <c r="V2309" i="1"/>
  <c r="V2115" i="1"/>
  <c r="W2121" i="1"/>
  <c r="Y2133" i="1"/>
  <c r="W2136" i="1"/>
  <c r="Y2137" i="1"/>
  <c r="X2163" i="1"/>
  <c r="V2166" i="1"/>
  <c r="X2167" i="1"/>
  <c r="Y2171" i="1"/>
  <c r="W2174" i="1"/>
  <c r="Y2175" i="1"/>
  <c r="W2182" i="1"/>
  <c r="W2186" i="1"/>
  <c r="Y2187" i="1"/>
  <c r="W2190" i="1"/>
  <c r="V2193" i="1"/>
  <c r="Y2194" i="1"/>
  <c r="V2196" i="1"/>
  <c r="X2197" i="1"/>
  <c r="V2200" i="1"/>
  <c r="X2201" i="1"/>
  <c r="V2204" i="1"/>
  <c r="X2205" i="1"/>
  <c r="Y2209" i="1"/>
  <c r="W2212" i="1"/>
  <c r="Y2213" i="1"/>
  <c r="W2216" i="1"/>
  <c r="Y2217" i="1"/>
  <c r="W2220" i="1"/>
  <c r="Y2221" i="1"/>
  <c r="W2224" i="1"/>
  <c r="Y2225" i="1"/>
  <c r="Y2228" i="1"/>
  <c r="W2231" i="1"/>
  <c r="Y2232" i="1"/>
  <c r="W2235" i="1"/>
  <c r="Y2236" i="1"/>
  <c r="W2239" i="1"/>
  <c r="Y2240" i="1"/>
  <c r="W2243" i="1"/>
  <c r="Y2244" i="1"/>
  <c r="W2247" i="1"/>
  <c r="Y2248" i="1"/>
  <c r="W2251" i="1"/>
  <c r="Y2252" i="1"/>
  <c r="W2255" i="1"/>
  <c r="Y2256" i="1"/>
  <c r="W2259" i="1"/>
  <c r="Y2260" i="1"/>
  <c r="W2263" i="1"/>
  <c r="Y2264" i="1"/>
  <c r="W2267" i="1"/>
  <c r="V2269" i="1"/>
  <c r="X2270" i="1"/>
  <c r="V2273" i="1"/>
  <c r="Y2274" i="1"/>
  <c r="X2276" i="1"/>
  <c r="W2278" i="1"/>
  <c r="W2285" i="1"/>
  <c r="U2302" i="1"/>
  <c r="Y2304" i="1"/>
  <c r="V2305" i="1"/>
  <c r="W2322" i="1"/>
  <c r="U2311" i="1"/>
  <c r="Y2160" i="1"/>
  <c r="Y2163" i="1"/>
  <c r="W2166" i="1"/>
  <c r="Y2167" i="1"/>
  <c r="X2170" i="1"/>
  <c r="V2173" i="1"/>
  <c r="V2177" i="1"/>
  <c r="W2193" i="1"/>
  <c r="W2196" i="1"/>
  <c r="Y2197" i="1"/>
  <c r="Y2201" i="1"/>
  <c r="V2207" i="1"/>
  <c r="V2211" i="1"/>
  <c r="V2215" i="1"/>
  <c r="X2267" i="1"/>
  <c r="W2269" i="1"/>
  <c r="Y2270" i="1"/>
  <c r="W2273" i="1"/>
  <c r="Y2276" i="1"/>
  <c r="X2278" i="1"/>
  <c r="Y2305" i="1"/>
  <c r="W2318" i="1"/>
  <c r="U2307" i="1"/>
  <c r="W2313" i="1"/>
  <c r="V2111" i="1"/>
  <c r="U2123" i="1"/>
  <c r="U2126" i="1"/>
  <c r="U2150" i="1"/>
  <c r="U2154" i="1"/>
  <c r="U2158" i="1"/>
  <c r="U2161" i="1"/>
  <c r="U2180" i="1"/>
  <c r="Y2182" i="1"/>
  <c r="U2184" i="1"/>
  <c r="U2188" i="1"/>
  <c r="V2192" i="1"/>
  <c r="U2195" i="1"/>
  <c r="U2218" i="1"/>
  <c r="U2222" i="1"/>
  <c r="U2226" i="1"/>
  <c r="W2227" i="1"/>
  <c r="U2257" i="1"/>
  <c r="U2261" i="1"/>
  <c r="X2275" i="1"/>
  <c r="V2278" i="1"/>
  <c r="Y2267" i="1"/>
  <c r="Y2273" i="1"/>
  <c r="X2285" i="1"/>
  <c r="V2275" i="1"/>
  <c r="Y2278" i="1"/>
  <c r="X2280" i="1"/>
  <c r="V2286" i="1"/>
  <c r="V2311" i="1"/>
  <c r="V2312" i="1"/>
  <c r="X2311" i="1"/>
  <c r="X2307" i="1"/>
  <c r="W2314" i="1"/>
  <c r="U2107" i="1"/>
  <c r="V2117" i="1"/>
  <c r="U2119" i="1"/>
  <c r="U2164" i="1"/>
  <c r="U2168" i="1"/>
  <c r="U2191" i="1"/>
  <c r="U2198" i="1"/>
  <c r="U2202" i="1"/>
  <c r="W2203" i="1"/>
  <c r="U2206" i="1"/>
  <c r="V2280" i="1"/>
  <c r="X2281" i="1"/>
  <c r="U2271" i="1"/>
  <c r="V2284" i="1"/>
  <c r="W2275" i="1"/>
  <c r="Y2280" i="1"/>
  <c r="Y2306" i="1"/>
  <c r="W2315" i="1"/>
  <c r="W2319" i="1"/>
  <c r="U2096" i="1"/>
  <c r="V2110" i="1"/>
  <c r="V2114" i="1"/>
  <c r="U2122" i="1"/>
  <c r="W2130" i="1"/>
  <c r="U2149" i="1"/>
  <c r="U2153" i="1"/>
  <c r="U2157" i="1"/>
  <c r="W2172" i="1"/>
  <c r="Y2173" i="1"/>
  <c r="U2183" i="1"/>
  <c r="U2187" i="1"/>
  <c r="U2194" i="1"/>
  <c r="U2217" i="1"/>
  <c r="U2221" i="1"/>
  <c r="U2225" i="1"/>
  <c r="U2260" i="1"/>
  <c r="U2274" i="1"/>
  <c r="X2287" i="1"/>
  <c r="W2309" i="1"/>
  <c r="V2302" i="1"/>
  <c r="X2314" i="1"/>
  <c r="X2306" i="1"/>
  <c r="U2160" i="1"/>
  <c r="X2279" i="1"/>
  <c r="U2270" i="1"/>
  <c r="V2274" i="1"/>
  <c r="V2287" i="1"/>
  <c r="W2311" i="1"/>
  <c r="W2310" i="1"/>
  <c r="W2302" i="1"/>
  <c r="Y2314" i="1"/>
  <c r="V2316" i="1"/>
  <c r="V2315" i="1"/>
  <c r="U2305" i="1"/>
  <c r="V2314" i="1"/>
  <c r="W2320" i="1"/>
  <c r="V2321" i="1"/>
  <c r="V2320" i="1"/>
  <c r="U2310" i="1"/>
  <c r="U2152" i="1"/>
  <c r="U2156" i="1"/>
  <c r="U2186" i="1"/>
  <c r="U2190" i="1"/>
  <c r="U2259" i="1"/>
  <c r="X2273" i="1"/>
  <c r="V2276" i="1"/>
  <c r="X2277" i="1"/>
  <c r="U2267" i="1"/>
  <c r="V2288" i="1"/>
  <c r="W2287" i="1"/>
  <c r="W2307" i="1"/>
  <c r="Y2311" i="1"/>
  <c r="U2306" i="1"/>
  <c r="W2308" i="1"/>
  <c r="W2321" i="1"/>
  <c r="V2313" i="1"/>
  <c r="X2333" i="1"/>
  <c r="V2336" i="1"/>
  <c r="X2337" i="1"/>
  <c r="X2345" i="1"/>
  <c r="V2348" i="1"/>
  <c r="X2349" i="1"/>
  <c r="X2356" i="1"/>
  <c r="V2359" i="1"/>
  <c r="V2363" i="1"/>
  <c r="V2367" i="1"/>
  <c r="X2368" i="1"/>
  <c r="V2371" i="1"/>
  <c r="X2372" i="1"/>
  <c r="V2374" i="1"/>
  <c r="V2378" i="1"/>
  <c r="V2382" i="1"/>
  <c r="V2386" i="1"/>
  <c r="X2387" i="1"/>
  <c r="V2393" i="1"/>
  <c r="V2397" i="1"/>
  <c r="X2402" i="1"/>
  <c r="V2405" i="1"/>
  <c r="X2406" i="1"/>
  <c r="U2408" i="1"/>
  <c r="W2409" i="1"/>
  <c r="Y2410" i="1"/>
  <c r="U2412" i="1"/>
  <c r="W2413" i="1"/>
  <c r="Y2414" i="1"/>
  <c r="U2416" i="1"/>
  <c r="Z2426" i="1" s="1"/>
  <c r="W2417" i="1"/>
  <c r="Y2418" i="1"/>
  <c r="U2420" i="1"/>
  <c r="Z2428" i="1" s="1"/>
  <c r="Y2422" i="1"/>
  <c r="U2424" i="1"/>
  <c r="Y2426" i="1"/>
  <c r="Y2430" i="1"/>
  <c r="U2432" i="1"/>
  <c r="W2433" i="1"/>
  <c r="Y2434" i="1"/>
  <c r="U2436" i="1"/>
  <c r="W2437" i="1"/>
  <c r="Y2438" i="1"/>
  <c r="U2440" i="1"/>
  <c r="W2441" i="1"/>
  <c r="Y2442" i="1"/>
  <c r="U2444" i="1"/>
  <c r="W2445" i="1"/>
  <c r="Y2446" i="1"/>
  <c r="U2448" i="1"/>
  <c r="Y2450" i="1"/>
  <c r="U2452" i="1"/>
  <c r="Y2454" i="1"/>
  <c r="U2459" i="1"/>
  <c r="U2463" i="1"/>
  <c r="U2467" i="1"/>
  <c r="Y2469" i="1"/>
  <c r="U2471" i="1"/>
  <c r="Y2473" i="1"/>
  <c r="U2475" i="1"/>
  <c r="Y2477" i="1"/>
  <c r="U2479" i="1"/>
  <c r="Y2481" i="1"/>
  <c r="U2483" i="1"/>
  <c r="Y2485" i="1"/>
  <c r="U2487" i="1"/>
  <c r="Y2493" i="1"/>
  <c r="X2507" i="1"/>
  <c r="W2508" i="1"/>
  <c r="V2511" i="1"/>
  <c r="Y2502" i="1"/>
  <c r="X2514" i="1"/>
  <c r="X2516" i="1"/>
  <c r="Y2506" i="1"/>
  <c r="X2518" i="1"/>
  <c r="V2519" i="1"/>
  <c r="X2526" i="1"/>
  <c r="U2516" i="1"/>
  <c r="V2527" i="1"/>
  <c r="X2531" i="1"/>
  <c r="V2533" i="1"/>
  <c r="X2537" i="1"/>
  <c r="U2527" i="1"/>
  <c r="V2538" i="1"/>
  <c r="X2542" i="1"/>
  <c r="V2543" i="1"/>
  <c r="U2532" i="1"/>
  <c r="V2555" i="1"/>
  <c r="U2548" i="1"/>
  <c r="X2559" i="1"/>
  <c r="X2560" i="1"/>
  <c r="U2330" i="1"/>
  <c r="Y2333" i="1"/>
  <c r="W2336" i="1"/>
  <c r="Y2337" i="1"/>
  <c r="W2339" i="1"/>
  <c r="U2342" i="1"/>
  <c r="Y2345" i="1"/>
  <c r="W2348" i="1"/>
  <c r="Y2349" i="1"/>
  <c r="W2352" i="1"/>
  <c r="Y2353" i="1"/>
  <c r="W2355" i="1"/>
  <c r="Y2356" i="1"/>
  <c r="W2359" i="1"/>
  <c r="Y2360" i="1"/>
  <c r="W2363" i="1"/>
  <c r="Y2364" i="1"/>
  <c r="W2367" i="1"/>
  <c r="Y2368" i="1"/>
  <c r="W2371" i="1"/>
  <c r="Y2372" i="1"/>
  <c r="W2374" i="1"/>
  <c r="Y2375" i="1"/>
  <c r="W2378" i="1"/>
  <c r="Y2379" i="1"/>
  <c r="W2382" i="1"/>
  <c r="Y2383" i="1"/>
  <c r="W2386" i="1"/>
  <c r="Y2387" i="1"/>
  <c r="Y2390" i="1"/>
  <c r="W2393" i="1"/>
  <c r="Y2394" i="1"/>
  <c r="W2397" i="1"/>
  <c r="Y2398" i="1"/>
  <c r="W2401" i="1"/>
  <c r="W2405" i="1"/>
  <c r="Y2406" i="1"/>
  <c r="V2408" i="1"/>
  <c r="V2412" i="1"/>
  <c r="V2416" i="1"/>
  <c r="V2420" i="1"/>
  <c r="X2421" i="1"/>
  <c r="V2424" i="1"/>
  <c r="X2425" i="1"/>
  <c r="V2428" i="1"/>
  <c r="X2429" i="1"/>
  <c r="V2432" i="1"/>
  <c r="X2433" i="1"/>
  <c r="V2436" i="1"/>
  <c r="X2437" i="1"/>
  <c r="V2440" i="1"/>
  <c r="X2441" i="1"/>
  <c r="V2444" i="1"/>
  <c r="X2445" i="1"/>
  <c r="V2448" i="1"/>
  <c r="X2449" i="1"/>
  <c r="V2452" i="1"/>
  <c r="X2453" i="1"/>
  <c r="V2456" i="1"/>
  <c r="V2459" i="1"/>
  <c r="X2460" i="1"/>
  <c r="V2463" i="1"/>
  <c r="X2464" i="1"/>
  <c r="V2467" i="1"/>
  <c r="V2471" i="1"/>
  <c r="X2472" i="1"/>
  <c r="V2475" i="1"/>
  <c r="X2476" i="1"/>
  <c r="V2479" i="1"/>
  <c r="X2480" i="1"/>
  <c r="V2483" i="1"/>
  <c r="X2484" i="1"/>
  <c r="V2487" i="1"/>
  <c r="Y2513" i="1"/>
  <c r="Y2514" i="1"/>
  <c r="W2510" i="1"/>
  <c r="U2534" i="1"/>
  <c r="V2545" i="1"/>
  <c r="U2539" i="1"/>
  <c r="V2550" i="1"/>
  <c r="W2324" i="1"/>
  <c r="W2325" i="1"/>
  <c r="V2330" i="1"/>
  <c r="X2332" i="1"/>
  <c r="V2335" i="1"/>
  <c r="X2336" i="1"/>
  <c r="V2338" i="1"/>
  <c r="X2339" i="1"/>
  <c r="V2342" i="1"/>
  <c r="V2347" i="1"/>
  <c r="X2352" i="1"/>
  <c r="X2355" i="1"/>
  <c r="V2366" i="1"/>
  <c r="V2370" i="1"/>
  <c r="V2385" i="1"/>
  <c r="V2389" i="1"/>
  <c r="X2401" i="1"/>
  <c r="V2404" i="1"/>
  <c r="W2420" i="1"/>
  <c r="U2447" i="1"/>
  <c r="U2451" i="1"/>
  <c r="U2455" i="1"/>
  <c r="U2458" i="1"/>
  <c r="U2478" i="1"/>
  <c r="U2486" i="1"/>
  <c r="Y2490" i="1"/>
  <c r="V2494" i="1"/>
  <c r="X2499" i="1"/>
  <c r="W2501" i="1"/>
  <c r="W2512" i="1"/>
  <c r="W2513" i="1"/>
  <c r="U2505" i="1"/>
  <c r="W2516" i="1"/>
  <c r="W2517" i="1"/>
  <c r="W2507" i="1"/>
  <c r="X2527" i="1"/>
  <c r="U2523" i="1"/>
  <c r="V2534" i="1"/>
  <c r="V2539" i="1"/>
  <c r="U2528" i="1"/>
  <c r="X2543" i="1"/>
  <c r="U2551" i="1"/>
  <c r="V2562" i="1"/>
  <c r="U2328" i="1"/>
  <c r="Y2332" i="1"/>
  <c r="Y2336" i="1"/>
  <c r="W2338" i="1"/>
  <c r="Y2339" i="1"/>
  <c r="U2344" i="1"/>
  <c r="U2346" i="1"/>
  <c r="U2350" i="1"/>
  <c r="W2351" i="1"/>
  <c r="Y2352" i="1"/>
  <c r="W2354" i="1"/>
  <c r="W2358" i="1"/>
  <c r="Y2359" i="1"/>
  <c r="W2362" i="1"/>
  <c r="Y2363" i="1"/>
  <c r="U2365" i="1"/>
  <c r="U2369" i="1"/>
  <c r="W2373" i="1"/>
  <c r="Y2374" i="1"/>
  <c r="W2377" i="1"/>
  <c r="Y2378" i="1"/>
  <c r="U2380" i="1"/>
  <c r="W2381" i="1"/>
  <c r="Y2382" i="1"/>
  <c r="U2384" i="1"/>
  <c r="W2385" i="1"/>
  <c r="U2388" i="1"/>
  <c r="W2389" i="1"/>
  <c r="W2392" i="1"/>
  <c r="Y2393" i="1"/>
  <c r="W2396" i="1"/>
  <c r="Y2397" i="1"/>
  <c r="U2399" i="1"/>
  <c r="W2400" i="1"/>
  <c r="Y2401" i="1"/>
  <c r="U2403" i="1"/>
  <c r="U2407" i="1"/>
  <c r="V2423" i="1"/>
  <c r="V2427" i="1"/>
  <c r="V2431" i="1"/>
  <c r="V2435" i="1"/>
  <c r="V2439" i="1"/>
  <c r="V2443" i="1"/>
  <c r="V2447" i="1"/>
  <c r="V2451" i="1"/>
  <c r="V2455" i="1"/>
  <c r="X2456" i="1"/>
  <c r="V2458" i="1"/>
  <c r="X2459" i="1"/>
  <c r="V2462" i="1"/>
  <c r="X2463" i="1"/>
  <c r="V2466" i="1"/>
  <c r="X2467" i="1"/>
  <c r="V2470" i="1"/>
  <c r="V2474" i="1"/>
  <c r="V2478" i="1"/>
  <c r="V2482" i="1"/>
  <c r="V2486" i="1"/>
  <c r="X2487" i="1"/>
  <c r="U2489" i="1"/>
  <c r="V2501" i="1"/>
  <c r="U2498" i="1"/>
  <c r="X2513" i="1"/>
  <c r="W2503" i="1"/>
  <c r="X2517" i="1"/>
  <c r="Y2507" i="1"/>
  <c r="W2511" i="1"/>
  <c r="X2523" i="1"/>
  <c r="Y2515" i="1"/>
  <c r="X2528" i="1"/>
  <c r="U2521" i="1"/>
  <c r="V2540" i="1"/>
  <c r="U2535" i="1"/>
  <c r="V2546" i="1"/>
  <c r="X2550" i="1"/>
  <c r="X2335" i="1"/>
  <c r="V2344" i="1"/>
  <c r="V2350" i="1"/>
  <c r="V2357" i="1"/>
  <c r="V2365" i="1"/>
  <c r="X2366" i="1"/>
  <c r="X2385" i="1"/>
  <c r="Y2408" i="1"/>
  <c r="W2411" i="1"/>
  <c r="Y2412" i="1"/>
  <c r="W2415" i="1"/>
  <c r="Y2416" i="1"/>
  <c r="W2419" i="1"/>
  <c r="U2454" i="1"/>
  <c r="U2491" i="1"/>
  <c r="V2503" i="1"/>
  <c r="X2506" i="1"/>
  <c r="V2510" i="1"/>
  <c r="U2500" i="1"/>
  <c r="X2515" i="1"/>
  <c r="U2508" i="1"/>
  <c r="X2520" i="1"/>
  <c r="V2521" i="1"/>
  <c r="V2525" i="1"/>
  <c r="X2529" i="1"/>
  <c r="U2519" i="1"/>
  <c r="V2530" i="1"/>
  <c r="X2534" i="1"/>
  <c r="V2535" i="1"/>
  <c r="U2524" i="1"/>
  <c r="X2539" i="1"/>
  <c r="V2541" i="1"/>
  <c r="V2547" i="1"/>
  <c r="X2551" i="1"/>
  <c r="U2544" i="1"/>
  <c r="X2562" i="1"/>
  <c r="V2331" i="1"/>
  <c r="Y2335" i="1"/>
  <c r="U2340" i="1"/>
  <c r="Y2342" i="1"/>
  <c r="W2344" i="1"/>
  <c r="W2346" i="1"/>
  <c r="Y2347" i="1"/>
  <c r="U2349" i="1"/>
  <c r="W2350" i="1"/>
  <c r="U2353" i="1"/>
  <c r="U2364" i="1"/>
  <c r="U2368" i="1"/>
  <c r="W2369" i="1"/>
  <c r="Y2370" i="1"/>
  <c r="U2372" i="1"/>
  <c r="U2379" i="1"/>
  <c r="U2383" i="1"/>
  <c r="U2387" i="1"/>
  <c r="W2388" i="1"/>
  <c r="Y2389" i="1"/>
  <c r="U2398" i="1"/>
  <c r="U2402" i="1"/>
  <c r="W2403" i="1"/>
  <c r="Y2404" i="1"/>
  <c r="U2406" i="1"/>
  <c r="W2407" i="1"/>
  <c r="V2422" i="1"/>
  <c r="X2423" i="1"/>
  <c r="V2426" i="1"/>
  <c r="X2427" i="1"/>
  <c r="V2430" i="1"/>
  <c r="X2431" i="1"/>
  <c r="V2434" i="1"/>
  <c r="X2435" i="1"/>
  <c r="V2438" i="1"/>
  <c r="X2439" i="1"/>
  <c r="V2442" i="1"/>
  <c r="X2443" i="1"/>
  <c r="V2446" i="1"/>
  <c r="X2447" i="1"/>
  <c r="V2450" i="1"/>
  <c r="X2451" i="1"/>
  <c r="V2454" i="1"/>
  <c r="X2455" i="1"/>
  <c r="V2469" i="1"/>
  <c r="X2470" i="1"/>
  <c r="V2473" i="1"/>
  <c r="X2474" i="1"/>
  <c r="V2477" i="1"/>
  <c r="X2478" i="1"/>
  <c r="V2481" i="1"/>
  <c r="X2482" i="1"/>
  <c r="V2485" i="1"/>
  <c r="X2486" i="1"/>
  <c r="U2493" i="1"/>
  <c r="V2505" i="1"/>
  <c r="X2508" i="1"/>
  <c r="V2512" i="1"/>
  <c r="U2502" i="1"/>
  <c r="Y2503" i="1"/>
  <c r="U2506" i="1"/>
  <c r="U2512" i="1"/>
  <c r="X2524" i="1"/>
  <c r="U2517" i="1"/>
  <c r="V2536" i="1"/>
  <c r="X2540" i="1"/>
  <c r="X2546" i="1"/>
  <c r="V2548" i="1"/>
  <c r="X2552" i="1"/>
  <c r="U2542" i="1"/>
  <c r="V2553" i="1"/>
  <c r="X2557" i="1"/>
  <c r="U2547" i="1"/>
  <c r="V2558" i="1"/>
  <c r="U2552" i="1"/>
  <c r="Z2563" i="1" s="1"/>
  <c r="X2563" i="1"/>
  <c r="X2564" i="1"/>
  <c r="V2317" i="1"/>
  <c r="V2318" i="1"/>
  <c r="V2322" i="1"/>
  <c r="U2329" i="1"/>
  <c r="V2333" i="1"/>
  <c r="V2343" i="1"/>
  <c r="U2449" i="1"/>
  <c r="U2453" i="1"/>
  <c r="V2489" i="1"/>
  <c r="X2490" i="1"/>
  <c r="U2480" i="1"/>
  <c r="V2493" i="1"/>
  <c r="X2494" i="1"/>
  <c r="U2484" i="1"/>
  <c r="V2497" i="1"/>
  <c r="X2498" i="1"/>
  <c r="U2488" i="1"/>
  <c r="X2491" i="1"/>
  <c r="W2504" i="1"/>
  <c r="U2495" i="1"/>
  <c r="V2507" i="1"/>
  <c r="X2510" i="1"/>
  <c r="W2500" i="1"/>
  <c r="V2502" i="1"/>
  <c r="V2514" i="1"/>
  <c r="U2504" i="1"/>
  <c r="V2516" i="1"/>
  <c r="U2507" i="1"/>
  <c r="V2518" i="1"/>
  <c r="X2521" i="1"/>
  <c r="Y2512" i="1"/>
  <c r="X2525" i="1"/>
  <c r="U2515" i="1"/>
  <c r="V2526" i="1"/>
  <c r="X2530" i="1"/>
  <c r="U2520" i="1"/>
  <c r="V2531" i="1"/>
  <c r="X2535" i="1"/>
  <c r="V2537" i="1"/>
  <c r="X2541" i="1"/>
  <c r="U2531" i="1"/>
  <c r="V2542" i="1"/>
  <c r="X2547" i="1"/>
  <c r="V2559" i="1"/>
  <c r="V2560" i="1"/>
  <c r="W2337" i="1"/>
  <c r="V2488" i="1"/>
  <c r="U2490" i="1"/>
  <c r="X2493" i="1"/>
  <c r="U2497" i="1"/>
  <c r="V2509" i="1"/>
  <c r="Y2509" i="1"/>
  <c r="X2512" i="1"/>
  <c r="U2511" i="1"/>
  <c r="V2522" i="1"/>
  <c r="U2513" i="1"/>
  <c r="V2532" i="1"/>
  <c r="X2536" i="1"/>
  <c r="U2529" i="1"/>
  <c r="X2548" i="1"/>
  <c r="U2538" i="1"/>
  <c r="V2549" i="1"/>
  <c r="X2553" i="1"/>
  <c r="U2543" i="1"/>
  <c r="V2554" i="1"/>
  <c r="X2558" i="1"/>
  <c r="V2561" i="1"/>
  <c r="X2627" i="1"/>
  <c r="X2636" i="1"/>
  <c r="U2643" i="1"/>
  <c r="U2652" i="1"/>
  <c r="Y2653" i="1"/>
  <c r="X2666" i="1"/>
  <c r="W2669" i="1"/>
  <c r="W2675" i="1"/>
  <c r="Y2676" i="1"/>
  <c r="U2678" i="1"/>
  <c r="W2682" i="1"/>
  <c r="Y2683" i="1"/>
  <c r="W2686" i="1"/>
  <c r="V2692" i="1"/>
  <c r="X2693" i="1"/>
  <c r="V2696" i="1"/>
  <c r="X2697" i="1"/>
  <c r="V2700" i="1"/>
  <c r="X2702" i="1"/>
  <c r="V2708" i="1"/>
  <c r="U2711" i="1"/>
  <c r="Y2714" i="1"/>
  <c r="Y2718" i="1"/>
  <c r="U2720" i="1"/>
  <c r="Y2722" i="1"/>
  <c r="U2724" i="1"/>
  <c r="Y2726" i="1"/>
  <c r="U2731" i="1"/>
  <c r="Y2752" i="1"/>
  <c r="V2746" i="1"/>
  <c r="Y2749" i="1"/>
  <c r="X2751" i="1"/>
  <c r="U2752" i="1"/>
  <c r="W2763" i="1"/>
  <c r="V2753" i="1"/>
  <c r="U2754" i="1"/>
  <c r="Y2768" i="1"/>
  <c r="X2758" i="1"/>
  <c r="W2772" i="1"/>
  <c r="V2762" i="1"/>
  <c r="V2764" i="1"/>
  <c r="U2765" i="1"/>
  <c r="V2766" i="1"/>
  <c r="W2778" i="1"/>
  <c r="X2768" i="1"/>
  <c r="U2772" i="1"/>
  <c r="W2783" i="1"/>
  <c r="X2776" i="1"/>
  <c r="U2781" i="1"/>
  <c r="Y2794" i="1"/>
  <c r="W2585" i="1"/>
  <c r="Y2666" i="1"/>
  <c r="X2669" i="1"/>
  <c r="X2675" i="1"/>
  <c r="X2679" i="1"/>
  <c r="W2692" i="1"/>
  <c r="Y2693" i="1"/>
  <c r="W2696" i="1"/>
  <c r="Y2697" i="1"/>
  <c r="W2700" i="1"/>
  <c r="Y2702" i="1"/>
  <c r="V2703" i="1"/>
  <c r="V2704" i="1"/>
  <c r="V2705" i="1"/>
  <c r="W2708" i="1"/>
  <c r="V2711" i="1"/>
  <c r="X2713" i="1"/>
  <c r="V2716" i="1"/>
  <c r="X2717" i="1"/>
  <c r="V2720" i="1"/>
  <c r="X2721" i="1"/>
  <c r="Y2751" i="1"/>
  <c r="X2753" i="1"/>
  <c r="V2755" i="1"/>
  <c r="X2760" i="1"/>
  <c r="W2764" i="1"/>
  <c r="X2766" i="1"/>
  <c r="W2786" i="1"/>
  <c r="U2775" i="1"/>
  <c r="V2557" i="1"/>
  <c r="X2628" i="1"/>
  <c r="X2637" i="1"/>
  <c r="X2645" i="1"/>
  <c r="X2650" i="1"/>
  <c r="X2667" i="1"/>
  <c r="Y2669" i="1"/>
  <c r="X2670" i="1"/>
  <c r="V2671" i="1"/>
  <c r="Y2675" i="1"/>
  <c r="U2677" i="1"/>
  <c r="Y2682" i="1"/>
  <c r="U2684" i="1"/>
  <c r="Y2686" i="1"/>
  <c r="U2688" i="1"/>
  <c r="W2703" i="1"/>
  <c r="U2709" i="1"/>
  <c r="W2711" i="1"/>
  <c r="Y2713" i="1"/>
  <c r="W2716" i="1"/>
  <c r="Y2717" i="1"/>
  <c r="U2719" i="1"/>
  <c r="U2723" i="1"/>
  <c r="V2727" i="1"/>
  <c r="U2730" i="1"/>
  <c r="U2734" i="1"/>
  <c r="X2739" i="1"/>
  <c r="U2740" i="1"/>
  <c r="W2751" i="1"/>
  <c r="V2741" i="1"/>
  <c r="U2742" i="1"/>
  <c r="U2743" i="1"/>
  <c r="Y2756" i="1"/>
  <c r="X2746" i="1"/>
  <c r="V2750" i="1"/>
  <c r="Y2763" i="1"/>
  <c r="Y2753" i="1"/>
  <c r="X2755" i="1"/>
  <c r="U2756" i="1"/>
  <c r="W2767" i="1"/>
  <c r="V2757" i="1"/>
  <c r="U2759" i="1"/>
  <c r="Y2772" i="1"/>
  <c r="X2762" i="1"/>
  <c r="X2764" i="1"/>
  <c r="Y2778" i="1"/>
  <c r="W2781" i="1"/>
  <c r="Y2783" i="1"/>
  <c r="U2773" i="1"/>
  <c r="W2789" i="1"/>
  <c r="W2587" i="1"/>
  <c r="W2590" i="1"/>
  <c r="X2643" i="1"/>
  <c r="Y2650" i="1"/>
  <c r="U2651" i="1"/>
  <c r="X2652" i="1"/>
  <c r="X2660" i="1"/>
  <c r="Y2667" i="1"/>
  <c r="W2671" i="1"/>
  <c r="Y2692" i="1"/>
  <c r="W2695" i="1"/>
  <c r="Y2696" i="1"/>
  <c r="W2699" i="1"/>
  <c r="V2701" i="1"/>
  <c r="V2709" i="1"/>
  <c r="U2712" i="1"/>
  <c r="V2715" i="1"/>
  <c r="X2716" i="1"/>
  <c r="V2719" i="1"/>
  <c r="W2739" i="1"/>
  <c r="Y2740" i="1"/>
  <c r="W2743" i="1"/>
  <c r="Y2744" i="1"/>
  <c r="W2747" i="1"/>
  <c r="Y2748" i="1"/>
  <c r="Y2739" i="1"/>
  <c r="X2741" i="1"/>
  <c r="W2753" i="1"/>
  <c r="Y2758" i="1"/>
  <c r="W2750" i="1"/>
  <c r="V2752" i="1"/>
  <c r="Y2755" i="1"/>
  <c r="X2757" i="1"/>
  <c r="W2769" i="1"/>
  <c r="U2758" i="1"/>
  <c r="V2759" i="1"/>
  <c r="Y2776" i="1"/>
  <c r="W2784" i="1"/>
  <c r="Y2786" i="1"/>
  <c r="X2629" i="1"/>
  <c r="X2634" i="1"/>
  <c r="Y2643" i="1"/>
  <c r="Y2660" i="1"/>
  <c r="U2683" i="1"/>
  <c r="W2684" i="1"/>
  <c r="Y2685" i="1"/>
  <c r="U2687" i="1"/>
  <c r="U2691" i="1"/>
  <c r="U2707" i="1"/>
  <c r="U2714" i="1"/>
  <c r="Y2716" i="1"/>
  <c r="U2718" i="1"/>
  <c r="U2722" i="1"/>
  <c r="U2726" i="1"/>
  <c r="U2729" i="1"/>
  <c r="U2733" i="1"/>
  <c r="W2738" i="1"/>
  <c r="U2744" i="1"/>
  <c r="W2755" i="1"/>
  <c r="U2746" i="1"/>
  <c r="U2747" i="1"/>
  <c r="Y2760" i="1"/>
  <c r="Y2767" i="1"/>
  <c r="U2760" i="1"/>
  <c r="W2771" i="1"/>
  <c r="V2761" i="1"/>
  <c r="U2763" i="1"/>
  <c r="U2766" i="1"/>
  <c r="V2767" i="1"/>
  <c r="U2768" i="1"/>
  <c r="W2779" i="1"/>
  <c r="Y2781" i="1"/>
  <c r="X2772" i="1"/>
  <c r="V2775" i="1"/>
  <c r="W2787" i="1"/>
  <c r="U2776" i="1"/>
  <c r="Y2789" i="1"/>
  <c r="W2793" i="1"/>
  <c r="Y2796" i="1"/>
  <c r="Y2797" i="1"/>
  <c r="U2788" i="1"/>
  <c r="Y2518" i="1"/>
  <c r="W2521" i="1"/>
  <c r="Y2522" i="1"/>
  <c r="W2525" i="1"/>
  <c r="Y2526" i="1"/>
  <c r="W2529" i="1"/>
  <c r="Y2530" i="1"/>
  <c r="Y2545" i="1"/>
  <c r="W2548" i="1"/>
  <c r="Y2549" i="1"/>
  <c r="W2552" i="1"/>
  <c r="Y2553" i="1"/>
  <c r="W2556" i="1"/>
  <c r="Y2557" i="1"/>
  <c r="W2648" i="1"/>
  <c r="X2651" i="1"/>
  <c r="X2658" i="1"/>
  <c r="W2664" i="1"/>
  <c r="Y2668" i="1"/>
  <c r="W2674" i="1"/>
  <c r="V2676" i="1"/>
  <c r="V2680" i="1"/>
  <c r="V2683" i="1"/>
  <c r="X2684" i="1"/>
  <c r="V2691" i="1"/>
  <c r="V2707" i="1"/>
  <c r="U2710" i="1"/>
  <c r="V2714" i="1"/>
  <c r="X2715" i="1"/>
  <c r="W2757" i="1"/>
  <c r="V2747" i="1"/>
  <c r="U2749" i="1"/>
  <c r="Y2762" i="1"/>
  <c r="X2752" i="1"/>
  <c r="W2766" i="1"/>
  <c r="Y2769" i="1"/>
  <c r="W2773" i="1"/>
  <c r="U2762" i="1"/>
  <c r="V2763" i="1"/>
  <c r="U2764" i="1"/>
  <c r="W2775" i="1"/>
  <c r="W2777" i="1"/>
  <c r="U2771" i="1"/>
  <c r="W2782" i="1"/>
  <c r="Y2784" i="1"/>
  <c r="U2774" i="1"/>
  <c r="W2790" i="1"/>
  <c r="U2779" i="1"/>
  <c r="Z2789" i="1" s="1"/>
  <c r="Y2658" i="1"/>
  <c r="U2669" i="1"/>
  <c r="U2675" i="1"/>
  <c r="U2679" i="1"/>
  <c r="U2682" i="1"/>
  <c r="U2686" i="1"/>
  <c r="U2717" i="1"/>
  <c r="U2721" i="1"/>
  <c r="U2725" i="1"/>
  <c r="U2732" i="1"/>
  <c r="U2748" i="1"/>
  <c r="W2759" i="1"/>
  <c r="U2750" i="1"/>
  <c r="Y2764" i="1"/>
  <c r="W2768" i="1"/>
  <c r="Y2771" i="1"/>
  <c r="Y2779" i="1"/>
  <c r="U2769" i="1"/>
  <c r="W2785" i="1"/>
  <c r="Y2787" i="1"/>
  <c r="U2777" i="1"/>
  <c r="Y2793" i="1"/>
  <c r="W2794" i="1"/>
  <c r="U2783" i="1"/>
  <c r="W2611" i="1"/>
  <c r="V2675" i="1"/>
  <c r="V2682" i="1"/>
  <c r="X2683" i="1"/>
  <c r="W2741" i="1"/>
  <c r="Y2742" i="1"/>
  <c r="W2745" i="1"/>
  <c r="Y2746" i="1"/>
  <c r="W2749" i="1"/>
  <c r="Y2750" i="1"/>
  <c r="W2761" i="1"/>
  <c r="Y2766" i="1"/>
  <c r="W2770" i="1"/>
  <c r="Y2773" i="1"/>
  <c r="Y2775" i="1"/>
  <c r="Y2777" i="1"/>
  <c r="W2780" i="1"/>
  <c r="Y2782" i="1"/>
  <c r="V2776" i="1"/>
  <c r="W2788" i="1"/>
  <c r="Y2790" i="1"/>
  <c r="W2791" i="1"/>
  <c r="W2800" i="1"/>
  <c r="W2804" i="1"/>
  <c r="W2808" i="1"/>
  <c r="W2812" i="1"/>
  <c r="W2816" i="1"/>
  <c r="W2820" i="1"/>
  <c r="U2823" i="1"/>
  <c r="W2824" i="1"/>
  <c r="W2828" i="1"/>
  <c r="U2831" i="1"/>
  <c r="W2832" i="1"/>
  <c r="U2835" i="1"/>
  <c r="W2836" i="1"/>
  <c r="U2839" i="1"/>
  <c r="W2840" i="1"/>
  <c r="U2843" i="1"/>
  <c r="U2847" i="1"/>
  <c r="U2851" i="1"/>
  <c r="U2855" i="1"/>
  <c r="U2859" i="1"/>
  <c r="U2863" i="1"/>
  <c r="W2876" i="1"/>
  <c r="W2880" i="1"/>
  <c r="W2884" i="1"/>
  <c r="W2888" i="1"/>
  <c r="W2892" i="1"/>
  <c r="W2896" i="1"/>
  <c r="W2900" i="1"/>
  <c r="W2904" i="1"/>
  <c r="W2908" i="1"/>
  <c r="W2912" i="1"/>
  <c r="W2916" i="1"/>
  <c r="W2920" i="1"/>
  <c r="W2924" i="1"/>
  <c r="W2928" i="1"/>
  <c r="W2932" i="1"/>
  <c r="U2937" i="1"/>
  <c r="V2949" i="1"/>
  <c r="X2952" i="1"/>
  <c r="U2946" i="1"/>
  <c r="Y2947" i="1"/>
  <c r="X2961" i="1"/>
  <c r="X2963" i="1"/>
  <c r="X2965" i="1"/>
  <c r="V2782" i="1"/>
  <c r="X2783" i="1"/>
  <c r="V2788" i="1"/>
  <c r="V2792" i="1"/>
  <c r="X2796" i="1"/>
  <c r="V2799" i="1"/>
  <c r="V2803" i="1"/>
  <c r="X2804" i="1"/>
  <c r="V2807" i="1"/>
  <c r="V2883" i="1"/>
  <c r="X2884" i="1"/>
  <c r="V2887" i="1"/>
  <c r="X2888" i="1"/>
  <c r="V2891" i="1"/>
  <c r="X2892" i="1"/>
  <c r="V2895" i="1"/>
  <c r="X2896" i="1"/>
  <c r="V2899" i="1"/>
  <c r="X2900" i="1"/>
  <c r="V2903" i="1"/>
  <c r="X2904" i="1"/>
  <c r="V2907" i="1"/>
  <c r="X2908" i="1"/>
  <c r="V2911" i="1"/>
  <c r="X2912" i="1"/>
  <c r="V2915" i="1"/>
  <c r="X2916" i="1"/>
  <c r="V2919" i="1"/>
  <c r="X2920" i="1"/>
  <c r="V2923" i="1"/>
  <c r="X2924" i="1"/>
  <c r="V2927" i="1"/>
  <c r="X2928" i="1"/>
  <c r="V2931" i="1"/>
  <c r="X2932" i="1"/>
  <c r="U2939" i="1"/>
  <c r="V2951" i="1"/>
  <c r="Y2952" i="1"/>
  <c r="X2954" i="1"/>
  <c r="W2944" i="1"/>
  <c r="V2946" i="1"/>
  <c r="V2958" i="1"/>
  <c r="U2948" i="1"/>
  <c r="Y2949" i="1"/>
  <c r="Y2951" i="1"/>
  <c r="Y2953" i="1"/>
  <c r="U2798" i="1"/>
  <c r="U2802" i="1"/>
  <c r="U2806" i="1"/>
  <c r="W2807" i="1"/>
  <c r="U2810" i="1"/>
  <c r="W2811" i="1"/>
  <c r="U2814" i="1"/>
  <c r="W2815" i="1"/>
  <c r="U2818" i="1"/>
  <c r="W2819" i="1"/>
  <c r="U2822" i="1"/>
  <c r="W2823" i="1"/>
  <c r="U2826" i="1"/>
  <c r="W2827" i="1"/>
  <c r="U2830" i="1"/>
  <c r="W2831" i="1"/>
  <c r="U2834" i="1"/>
  <c r="W2835" i="1"/>
  <c r="U2838" i="1"/>
  <c r="W2839" i="1"/>
  <c r="U2842" i="1"/>
  <c r="W2843" i="1"/>
  <c r="U2846" i="1"/>
  <c r="W2847" i="1"/>
  <c r="U2850" i="1"/>
  <c r="W2851" i="1"/>
  <c r="U2854" i="1"/>
  <c r="W2855" i="1"/>
  <c r="U2858" i="1"/>
  <c r="W2859" i="1"/>
  <c r="U2862" i="1"/>
  <c r="W2863" i="1"/>
  <c r="U2866" i="1"/>
  <c r="W2867" i="1"/>
  <c r="U2870" i="1"/>
  <c r="W2871" i="1"/>
  <c r="U2874" i="1"/>
  <c r="W2875" i="1"/>
  <c r="U2878" i="1"/>
  <c r="W2879" i="1"/>
  <c r="U2882" i="1"/>
  <c r="W2883" i="1"/>
  <c r="U2886" i="1"/>
  <c r="U2890" i="1"/>
  <c r="U2894" i="1"/>
  <c r="U2898" i="1"/>
  <c r="U2902" i="1"/>
  <c r="U2906" i="1"/>
  <c r="U2910" i="1"/>
  <c r="U2914" i="1"/>
  <c r="U2918" i="1"/>
  <c r="U2922" i="1"/>
  <c r="V2935" i="1"/>
  <c r="X2936" i="1"/>
  <c r="U2926" i="1"/>
  <c r="V2939" i="1"/>
  <c r="X2940" i="1"/>
  <c r="U2930" i="1"/>
  <c r="V2943" i="1"/>
  <c r="X2944" i="1"/>
  <c r="U2934" i="1"/>
  <c r="Y2935" i="1"/>
  <c r="X2937" i="1"/>
  <c r="W2951" i="1"/>
  <c r="U2941" i="1"/>
  <c r="V2953" i="1"/>
  <c r="X2956" i="1"/>
  <c r="W2946" i="1"/>
  <c r="V2960" i="1"/>
  <c r="U2950" i="1"/>
  <c r="V2964" i="1"/>
  <c r="W2956" i="1"/>
  <c r="Y2959" i="1"/>
  <c r="X2788" i="1"/>
  <c r="X2792" i="1"/>
  <c r="X2799" i="1"/>
  <c r="X2803" i="1"/>
  <c r="X2807" i="1"/>
  <c r="X2827" i="1"/>
  <c r="V2830" i="1"/>
  <c r="X2831" i="1"/>
  <c r="V2834" i="1"/>
  <c r="X2835" i="1"/>
  <c r="V2838" i="1"/>
  <c r="X2839" i="1"/>
  <c r="V2842" i="1"/>
  <c r="X2843" i="1"/>
  <c r="V2846" i="1"/>
  <c r="X2847" i="1"/>
  <c r="V2850" i="1"/>
  <c r="X2851" i="1"/>
  <c r="V2854" i="1"/>
  <c r="X2855" i="1"/>
  <c r="V2858" i="1"/>
  <c r="X2859" i="1"/>
  <c r="V2862" i="1"/>
  <c r="X2863" i="1"/>
  <c r="V2866" i="1"/>
  <c r="X2867" i="1"/>
  <c r="V2870" i="1"/>
  <c r="X2871" i="1"/>
  <c r="V2874" i="1"/>
  <c r="X2875" i="1"/>
  <c r="V2878" i="1"/>
  <c r="X2879" i="1"/>
  <c r="V2934" i="1"/>
  <c r="X2939" i="1"/>
  <c r="V2955" i="1"/>
  <c r="Y2956" i="1"/>
  <c r="X2958" i="1"/>
  <c r="W2948" i="1"/>
  <c r="V2962" i="1"/>
  <c r="W2954" i="1"/>
  <c r="U2958" i="1"/>
  <c r="U2780" i="1"/>
  <c r="U2784" i="1"/>
  <c r="U2786" i="1"/>
  <c r="U2790" i="1"/>
  <c r="U2794" i="1"/>
  <c r="Y2887" i="1"/>
  <c r="Y2891" i="1"/>
  <c r="Y2895" i="1"/>
  <c r="Y2899" i="1"/>
  <c r="Y2903" i="1"/>
  <c r="Y2907" i="1"/>
  <c r="Y2911" i="1"/>
  <c r="Y2915" i="1"/>
  <c r="Y2919" i="1"/>
  <c r="Y2923" i="1"/>
  <c r="Y2927" i="1"/>
  <c r="U2929" i="1"/>
  <c r="Y2931" i="1"/>
  <c r="V2936" i="1"/>
  <c r="U2938" i="1"/>
  <c r="Y2939" i="1"/>
  <c r="X2941" i="1"/>
  <c r="W2955" i="1"/>
  <c r="U2945" i="1"/>
  <c r="V2957" i="1"/>
  <c r="Y2958" i="1"/>
  <c r="X2960" i="1"/>
  <c r="W2950" i="1"/>
  <c r="W2952" i="1"/>
  <c r="X2964" i="1"/>
  <c r="X2966" i="1"/>
  <c r="W2957" i="1"/>
  <c r="X2791" i="1"/>
  <c r="X2795" i="1"/>
  <c r="X2798" i="1"/>
  <c r="X2802" i="1"/>
  <c r="X2806" i="1"/>
  <c r="X2818" i="1"/>
  <c r="V2821" i="1"/>
  <c r="X2822" i="1"/>
  <c r="V2825" i="1"/>
  <c r="X2826" i="1"/>
  <c r="V2829" i="1"/>
  <c r="X2830" i="1"/>
  <c r="V2833" i="1"/>
  <c r="X2834" i="1"/>
  <c r="V2837" i="1"/>
  <c r="X2838" i="1"/>
  <c r="V2841" i="1"/>
  <c r="X2842" i="1"/>
  <c r="V2845" i="1"/>
  <c r="X2846" i="1"/>
  <c r="V2849" i="1"/>
  <c r="X2850" i="1"/>
  <c r="V2853" i="1"/>
  <c r="X2854" i="1"/>
  <c r="V2857" i="1"/>
  <c r="X2858" i="1"/>
  <c r="V2861" i="1"/>
  <c r="X2862" i="1"/>
  <c r="V2865" i="1"/>
  <c r="X2866" i="1"/>
  <c r="V2869" i="1"/>
  <c r="X2870" i="1"/>
  <c r="V2873" i="1"/>
  <c r="X2874" i="1"/>
  <c r="V2877" i="1"/>
  <c r="X2878" i="1"/>
  <c r="V2881" i="1"/>
  <c r="X2882" i="1"/>
  <c r="V2885" i="1"/>
  <c r="X2886" i="1"/>
  <c r="V2889" i="1"/>
  <c r="X2890" i="1"/>
  <c r="V2893" i="1"/>
  <c r="X2894" i="1"/>
  <c r="V2897" i="1"/>
  <c r="X2898" i="1"/>
  <c r="V2901" i="1"/>
  <c r="X2902" i="1"/>
  <c r="V2905" i="1"/>
  <c r="X2906" i="1"/>
  <c r="V2909" i="1"/>
  <c r="X2910" i="1"/>
  <c r="V2913" i="1"/>
  <c r="X2914" i="1"/>
  <c r="V2917" i="1"/>
  <c r="X2918" i="1"/>
  <c r="V2921" i="1"/>
  <c r="X2922" i="1"/>
  <c r="V2925" i="1"/>
  <c r="X2926" i="1"/>
  <c r="V2929" i="1"/>
  <c r="X2930" i="1"/>
  <c r="V2933" i="1"/>
  <c r="Y2934" i="1"/>
  <c r="W2936" i="1"/>
  <c r="V2938" i="1"/>
  <c r="Y2941" i="1"/>
  <c r="X2943" i="1"/>
  <c r="Y2950" i="1"/>
  <c r="Y2963" i="1"/>
  <c r="Y2964" i="1"/>
  <c r="Y2965" i="1"/>
  <c r="Y2966" i="1"/>
  <c r="U2932" i="1"/>
  <c r="V2940" i="1"/>
  <c r="X2945" i="1"/>
  <c r="U2949" i="1"/>
  <c r="Y2961" i="1"/>
  <c r="Y2962" i="1"/>
  <c r="U2953" i="1"/>
  <c r="U2954" i="1"/>
  <c r="V2965" i="1"/>
  <c r="U2955" i="1"/>
  <c r="Y2957" i="1"/>
  <c r="X2786" i="1"/>
  <c r="X2790" i="1"/>
  <c r="U2796" i="1"/>
  <c r="X2797" i="1"/>
  <c r="X2801" i="1"/>
  <c r="X2933" i="1"/>
  <c r="V2947" i="1"/>
  <c r="X2950" i="1"/>
  <c r="V2942" i="1"/>
  <c r="U2944" i="1"/>
  <c r="X2959" i="1"/>
  <c r="W2960" i="1"/>
  <c r="W2961" i="1"/>
  <c r="U2951" i="1"/>
  <c r="W2962" i="1"/>
  <c r="W2963" i="1"/>
  <c r="W2964" i="1"/>
  <c r="W2965" i="1"/>
  <c r="Y2955" i="1"/>
  <c r="W2958" i="1"/>
  <c r="Y2984" i="1"/>
  <c r="U2986" i="1"/>
  <c r="W2987" i="1"/>
  <c r="U2990" i="1"/>
  <c r="U2994" i="1"/>
  <c r="X3006" i="1"/>
  <c r="V3009" i="1"/>
  <c r="V3013" i="1"/>
  <c r="U3023" i="1"/>
  <c r="W3027" i="1"/>
  <c r="Y3028" i="1"/>
  <c r="W3030" i="1"/>
  <c r="Y3031" i="1"/>
  <c r="U3033" i="1"/>
  <c r="U3037" i="1"/>
  <c r="W3038" i="1"/>
  <c r="U3040" i="1"/>
  <c r="U3044" i="1"/>
  <c r="W3045" i="1"/>
  <c r="U3048" i="1"/>
  <c r="W3049" i="1"/>
  <c r="V3061" i="1"/>
  <c r="X3062" i="1"/>
  <c r="U3052" i="1"/>
  <c r="V3065" i="1"/>
  <c r="V3056" i="1"/>
  <c r="X3057" i="1"/>
  <c r="Y3070" i="1"/>
  <c r="V3060" i="1"/>
  <c r="X3065" i="1"/>
  <c r="W3079" i="1"/>
  <c r="U3069" i="1"/>
  <c r="V3081" i="1"/>
  <c r="U3070" i="1"/>
  <c r="Y3086" i="1"/>
  <c r="Y3093" i="1"/>
  <c r="U2967" i="1"/>
  <c r="V2979" i="1"/>
  <c r="V2983" i="1"/>
  <c r="V2986" i="1"/>
  <c r="X2987" i="1"/>
  <c r="V2990" i="1"/>
  <c r="X2991" i="1"/>
  <c r="V2994" i="1"/>
  <c r="U2996" i="1"/>
  <c r="U3000" i="1"/>
  <c r="U3004" i="1"/>
  <c r="Y3006" i="1"/>
  <c r="U3008" i="1"/>
  <c r="W3009" i="1"/>
  <c r="Y3010" i="1"/>
  <c r="U3012" i="1"/>
  <c r="W3013" i="1"/>
  <c r="Y3014" i="1"/>
  <c r="U3016" i="1"/>
  <c r="Y3017" i="1"/>
  <c r="U3019" i="1"/>
  <c r="V3033" i="1"/>
  <c r="X3034" i="1"/>
  <c r="V3037" i="1"/>
  <c r="X3038" i="1"/>
  <c r="V3040" i="1"/>
  <c r="X3041" i="1"/>
  <c r="V3044" i="1"/>
  <c r="X3045" i="1"/>
  <c r="V3048" i="1"/>
  <c r="X3049" i="1"/>
  <c r="V3052" i="1"/>
  <c r="X3053" i="1"/>
  <c r="U3055" i="1"/>
  <c r="W3056" i="1"/>
  <c r="U3059" i="1"/>
  <c r="W3060" i="1"/>
  <c r="V3062" i="1"/>
  <c r="U3064" i="1"/>
  <c r="X3079" i="1"/>
  <c r="W3069" i="1"/>
  <c r="W3083" i="1"/>
  <c r="U3072" i="1"/>
  <c r="V3073" i="1"/>
  <c r="U3074" i="1"/>
  <c r="V3077" i="1"/>
  <c r="U3078" i="1"/>
  <c r="V3079" i="1"/>
  <c r="W3091" i="1"/>
  <c r="U2976" i="1"/>
  <c r="U2977" i="1"/>
  <c r="U2978" i="1"/>
  <c r="U2982" i="1"/>
  <c r="U2985" i="1"/>
  <c r="U2989" i="1"/>
  <c r="U2993" i="1"/>
  <c r="V2996" i="1"/>
  <c r="V3008" i="1"/>
  <c r="V3012" i="1"/>
  <c r="V3016" i="1"/>
  <c r="Y3020" i="1"/>
  <c r="U3022" i="1"/>
  <c r="U3029" i="1"/>
  <c r="U3032" i="1"/>
  <c r="U3036" i="1"/>
  <c r="Z3045" i="1" s="1"/>
  <c r="U3043" i="1"/>
  <c r="U3047" i="1"/>
  <c r="W3052" i="1"/>
  <c r="Y3067" i="1"/>
  <c r="Y3081" i="1"/>
  <c r="X3082" i="1"/>
  <c r="X3083" i="1"/>
  <c r="W3085" i="1"/>
  <c r="W3087" i="1"/>
  <c r="X3077" i="1"/>
  <c r="W3089" i="1"/>
  <c r="Y3079" i="1"/>
  <c r="X3090" i="1"/>
  <c r="X3091" i="1"/>
  <c r="V2978" i="1"/>
  <c r="V2982" i="1"/>
  <c r="X2986" i="1"/>
  <c r="X2990" i="1"/>
  <c r="V2993" i="1"/>
  <c r="X2994" i="1"/>
  <c r="W3016" i="1"/>
  <c r="W3019" i="1"/>
  <c r="X3037" i="1"/>
  <c r="X3040" i="1"/>
  <c r="V3043" i="1"/>
  <c r="X3044" i="1"/>
  <c r="V3047" i="1"/>
  <c r="X3048" i="1"/>
  <c r="V3051" i="1"/>
  <c r="U3058" i="1"/>
  <c r="V3078" i="1"/>
  <c r="Y3069" i="1"/>
  <c r="Y3083" i="1"/>
  <c r="Y3073" i="1"/>
  <c r="X3084" i="1"/>
  <c r="X3085" i="1"/>
  <c r="X3086" i="1"/>
  <c r="X3087" i="1"/>
  <c r="Y3077" i="1"/>
  <c r="X3088" i="1"/>
  <c r="X3089" i="1"/>
  <c r="U3081" i="1"/>
  <c r="V3091" i="1"/>
  <c r="V3092" i="1"/>
  <c r="Y2979" i="1"/>
  <c r="U2981" i="1"/>
  <c r="U2988" i="1"/>
  <c r="U2992" i="1"/>
  <c r="U3021" i="1"/>
  <c r="U3028" i="1"/>
  <c r="W3032" i="1"/>
  <c r="X3060" i="1"/>
  <c r="U3050" i="1"/>
  <c r="W3051" i="1"/>
  <c r="V3063" i="1"/>
  <c r="X3064" i="1"/>
  <c r="V3054" i="1"/>
  <c r="X3055" i="1"/>
  <c r="V3058" i="1"/>
  <c r="X3059" i="1"/>
  <c r="W3071" i="1"/>
  <c r="U3061" i="1"/>
  <c r="Y3074" i="1"/>
  <c r="V3068" i="1"/>
  <c r="W3082" i="1"/>
  <c r="W3081" i="1"/>
  <c r="V3083" i="1"/>
  <c r="V3084" i="1"/>
  <c r="Y3085" i="1"/>
  <c r="Y3087" i="1"/>
  <c r="V3087" i="1"/>
  <c r="V3088" i="1"/>
  <c r="Y3089" i="1"/>
  <c r="V3089" i="1"/>
  <c r="V3090" i="1"/>
  <c r="W3092" i="1"/>
  <c r="U2971" i="1"/>
  <c r="X2982" i="1"/>
  <c r="X2985" i="1"/>
  <c r="X2989" i="1"/>
  <c r="Y2996" i="1"/>
  <c r="U3006" i="1"/>
  <c r="Y3008" i="1"/>
  <c r="U3010" i="1"/>
  <c r="W3011" i="1"/>
  <c r="Y3012" i="1"/>
  <c r="U3014" i="1"/>
  <c r="W3015" i="1"/>
  <c r="Y3016" i="1"/>
  <c r="X3029" i="1"/>
  <c r="V3031" i="1"/>
  <c r="X3032" i="1"/>
  <c r="V3035" i="1"/>
  <c r="X3036" i="1"/>
  <c r="V3042" i="1"/>
  <c r="W3073" i="1"/>
  <c r="U3063" i="1"/>
  <c r="Y3076" i="1"/>
  <c r="Y3066" i="1"/>
  <c r="W3072" i="1"/>
  <c r="W3084" i="1"/>
  <c r="V3085" i="1"/>
  <c r="V3086" i="1"/>
  <c r="W3078" i="1"/>
  <c r="W3080" i="1"/>
  <c r="U3082" i="1"/>
  <c r="U2980" i="1"/>
  <c r="U2987" i="1"/>
  <c r="U2991" i="1"/>
  <c r="U3024" i="1"/>
  <c r="W3074" i="1"/>
  <c r="W3076" i="1"/>
  <c r="X3078" i="1"/>
  <c r="U2969" i="1"/>
  <c r="U3009" i="1"/>
  <c r="U3013" i="1"/>
  <c r="U3076" i="1"/>
  <c r="U3080" i="1"/>
  <c r="U3084" i="1"/>
  <c r="U3088" i="1"/>
  <c r="X3093" i="1"/>
  <c r="V3096" i="1"/>
  <c r="X3097" i="1"/>
  <c r="V3100" i="1"/>
  <c r="X3101" i="1"/>
  <c r="V3104" i="1"/>
  <c r="V3108" i="1"/>
  <c r="V3112" i="1"/>
  <c r="V3119" i="1"/>
  <c r="V3123" i="1"/>
  <c r="U3130" i="1"/>
  <c r="W3131" i="1"/>
  <c r="Y3132" i="1"/>
  <c r="U3134" i="1"/>
  <c r="W3135" i="1"/>
  <c r="Y3136" i="1"/>
  <c r="U3138" i="1"/>
  <c r="W3139" i="1"/>
  <c r="U3142" i="1"/>
  <c r="V3146" i="1"/>
  <c r="X3147" i="1"/>
  <c r="W3159" i="1"/>
  <c r="Y3160" i="1"/>
  <c r="V3150" i="1"/>
  <c r="X3151" i="1"/>
  <c r="W3163" i="1"/>
  <c r="Y3164" i="1"/>
  <c r="V3154" i="1"/>
  <c r="X3155" i="1"/>
  <c r="W3167" i="1"/>
  <c r="Y3168" i="1"/>
  <c r="V3158" i="1"/>
  <c r="Y3159" i="1"/>
  <c r="W3173" i="1"/>
  <c r="U3162" i="1"/>
  <c r="U3164" i="1"/>
  <c r="U3165" i="1"/>
  <c r="Y3178" i="1"/>
  <c r="W3182" i="1"/>
  <c r="V3172" i="1"/>
  <c r="Y3185" i="1"/>
  <c r="X3186" i="1"/>
  <c r="X3187" i="1"/>
  <c r="X3177" i="1"/>
  <c r="W3189" i="1"/>
  <c r="V3179" i="1"/>
  <c r="W3191" i="1"/>
  <c r="X3181" i="1"/>
  <c r="W3193" i="1"/>
  <c r="U3182" i="1"/>
  <c r="Y3195" i="1"/>
  <c r="W3196" i="1"/>
  <c r="X3189" i="1"/>
  <c r="Y3201" i="1"/>
  <c r="W3204" i="1"/>
  <c r="W3104" i="1"/>
  <c r="Y3105" i="1"/>
  <c r="W3108" i="1"/>
  <c r="Y3109" i="1"/>
  <c r="W3112" i="1"/>
  <c r="Y3113" i="1"/>
  <c r="Y3116" i="1"/>
  <c r="W3119" i="1"/>
  <c r="Y3120" i="1"/>
  <c r="W3123" i="1"/>
  <c r="Y3124" i="1"/>
  <c r="W3127" i="1"/>
  <c r="V3130" i="1"/>
  <c r="V3134" i="1"/>
  <c r="V3138" i="1"/>
  <c r="V3142" i="1"/>
  <c r="X3143" i="1"/>
  <c r="U3145" i="1"/>
  <c r="W3146" i="1"/>
  <c r="U3149" i="1"/>
  <c r="W3150" i="1"/>
  <c r="U3153" i="1"/>
  <c r="W3158" i="1"/>
  <c r="V3165" i="1"/>
  <c r="W3172" i="1"/>
  <c r="W3184" i="1"/>
  <c r="V3174" i="1"/>
  <c r="X3179" i="1"/>
  <c r="V3184" i="1"/>
  <c r="W3205" i="1"/>
  <c r="U3194" i="1"/>
  <c r="U3083" i="1"/>
  <c r="U3087" i="1"/>
  <c r="U3091" i="1"/>
  <c r="V3095" i="1"/>
  <c r="V3099" i="1"/>
  <c r="V3103" i="1"/>
  <c r="V3107" i="1"/>
  <c r="V3111" i="1"/>
  <c r="V3115" i="1"/>
  <c r="X3127" i="1"/>
  <c r="U3129" i="1"/>
  <c r="U3133" i="1"/>
  <c r="U3137" i="1"/>
  <c r="W3138" i="1"/>
  <c r="U3141" i="1"/>
  <c r="W3142" i="1"/>
  <c r="V3157" i="1"/>
  <c r="W3177" i="1"/>
  <c r="U3166" i="1"/>
  <c r="U3168" i="1"/>
  <c r="U3169" i="1"/>
  <c r="X3172" i="1"/>
  <c r="W3174" i="1"/>
  <c r="V3176" i="1"/>
  <c r="V3187" i="1"/>
  <c r="X3184" i="1"/>
  <c r="Y3196" i="1"/>
  <c r="W3115" i="1"/>
  <c r="W3118" i="1"/>
  <c r="Y3119" i="1"/>
  <c r="U3121" i="1"/>
  <c r="W3122" i="1"/>
  <c r="Y3123" i="1"/>
  <c r="U3125" i="1"/>
  <c r="W3126" i="1"/>
  <c r="Y3127" i="1"/>
  <c r="V3162" i="1"/>
  <c r="V3169" i="1"/>
  <c r="X3174" i="1"/>
  <c r="V3178" i="1"/>
  <c r="V3189" i="1"/>
  <c r="V3190" i="1"/>
  <c r="V3191" i="1"/>
  <c r="U3181" i="1"/>
  <c r="V3182" i="1"/>
  <c r="V3185" i="1"/>
  <c r="W3197" i="1"/>
  <c r="U3186" i="1"/>
  <c r="X3193" i="1"/>
  <c r="V3094" i="1"/>
  <c r="X3095" i="1"/>
  <c r="V3098" i="1"/>
  <c r="X3099" i="1"/>
  <c r="V3102" i="1"/>
  <c r="X3103" i="1"/>
  <c r="U3128" i="1"/>
  <c r="W3129" i="1"/>
  <c r="Y3130" i="1"/>
  <c r="W3133" i="1"/>
  <c r="Y3134" i="1"/>
  <c r="W3137" i="1"/>
  <c r="Y3138" i="1"/>
  <c r="X3145" i="1"/>
  <c r="V3148" i="1"/>
  <c r="X3149" i="1"/>
  <c r="W3161" i="1"/>
  <c r="Y3162" i="1"/>
  <c r="V3152" i="1"/>
  <c r="X3153" i="1"/>
  <c r="W3165" i="1"/>
  <c r="Y3166" i="1"/>
  <c r="V3156" i="1"/>
  <c r="X3157" i="1"/>
  <c r="W3169" i="1"/>
  <c r="Y3170" i="1"/>
  <c r="W3181" i="1"/>
  <c r="U3170" i="1"/>
  <c r="Y3186" i="1"/>
  <c r="W3190" i="1"/>
  <c r="W3192" i="1"/>
  <c r="X3182" i="1"/>
  <c r="U3187" i="1"/>
  <c r="W3199" i="1"/>
  <c r="U3105" i="1"/>
  <c r="W3106" i="1"/>
  <c r="Y3107" i="1"/>
  <c r="U3109" i="1"/>
  <c r="W3110" i="1"/>
  <c r="Y3111" i="1"/>
  <c r="U3113" i="1"/>
  <c r="W3114" i="1"/>
  <c r="Y3115" i="1"/>
  <c r="U3120" i="1"/>
  <c r="U3124" i="1"/>
  <c r="X3141" i="1"/>
  <c r="V3144" i="1"/>
  <c r="U3155" i="1"/>
  <c r="Y3157" i="1"/>
  <c r="U3159" i="1"/>
  <c r="Y3172" i="1"/>
  <c r="Y3179" i="1"/>
  <c r="X3171" i="1"/>
  <c r="U3172" i="1"/>
  <c r="W3183" i="1"/>
  <c r="V3173" i="1"/>
  <c r="U3175" i="1"/>
  <c r="Y3188" i="1"/>
  <c r="X3178" i="1"/>
  <c r="Y3194" i="1"/>
  <c r="Y3197" i="1"/>
  <c r="W3200" i="1"/>
  <c r="U3160" i="1"/>
  <c r="Y3174" i="1"/>
  <c r="W3185" i="1"/>
  <c r="U3174" i="1"/>
  <c r="V3175" i="1"/>
  <c r="U3177" i="1"/>
  <c r="U3183" i="1"/>
  <c r="W3195" i="1"/>
  <c r="Y3199" i="1"/>
  <c r="W3201" i="1"/>
  <c r="U3190" i="1"/>
  <c r="U3150" i="1"/>
  <c r="W3171" i="1"/>
  <c r="Y3176" i="1"/>
  <c r="Y3183" i="1"/>
  <c r="U3176" i="1"/>
  <c r="W3187" i="1"/>
  <c r="U3178" i="1"/>
  <c r="U3179" i="1"/>
  <c r="U3180" i="1"/>
  <c r="V3183" i="1"/>
  <c r="V3188" i="1"/>
  <c r="Y3200" i="1"/>
  <c r="U3191" i="1"/>
  <c r="W3203" i="1"/>
  <c r="U3198" i="1"/>
  <c r="U3202" i="1"/>
  <c r="U3206" i="1"/>
  <c r="W3210" i="1"/>
  <c r="U3213" i="1"/>
  <c r="U3217" i="1"/>
  <c r="U3221" i="1"/>
  <c r="U3225" i="1"/>
  <c r="Y3237" i="1"/>
  <c r="U3240" i="1"/>
  <c r="W3270" i="1"/>
  <c r="Y3271" i="1"/>
  <c r="V3265" i="1"/>
  <c r="V3282" i="1"/>
  <c r="V3272" i="1"/>
  <c r="W3288" i="1"/>
  <c r="U3278" i="1"/>
  <c r="V3290" i="1"/>
  <c r="Y3291" i="1"/>
  <c r="W3283" i="1"/>
  <c r="W3297" i="1"/>
  <c r="V3287" i="1"/>
  <c r="V3299" i="1"/>
  <c r="Y3300" i="1"/>
  <c r="Y3302" i="1"/>
  <c r="V3303" i="1"/>
  <c r="W3293" i="1"/>
  <c r="W3305" i="1"/>
  <c r="W3303" i="1"/>
  <c r="W3304" i="1"/>
  <c r="V3306" i="1"/>
  <c r="Y3306" i="1"/>
  <c r="Y3307" i="1"/>
  <c r="X3191" i="1"/>
  <c r="V3194" i="1"/>
  <c r="X3195" i="1"/>
  <c r="V3198" i="1"/>
  <c r="X3199" i="1"/>
  <c r="V3202" i="1"/>
  <c r="X3203" i="1"/>
  <c r="V3206" i="1"/>
  <c r="X3207" i="1"/>
  <c r="V3209" i="1"/>
  <c r="X3210" i="1"/>
  <c r="V3213" i="1"/>
  <c r="X3214" i="1"/>
  <c r="V3217" i="1"/>
  <c r="X3218" i="1"/>
  <c r="X3222" i="1"/>
  <c r="V3225" i="1"/>
  <c r="X3226" i="1"/>
  <c r="V3229" i="1"/>
  <c r="X3230" i="1"/>
  <c r="V3233" i="1"/>
  <c r="X3234" i="1"/>
  <c r="X3238" i="1"/>
  <c r="U3253" i="1"/>
  <c r="Y3255" i="1"/>
  <c r="Y3258" i="1"/>
  <c r="U3260" i="1"/>
  <c r="V3273" i="1"/>
  <c r="Y3262" i="1"/>
  <c r="U3264" i="1"/>
  <c r="V3280" i="1"/>
  <c r="U3271" i="1"/>
  <c r="W3284" i="1"/>
  <c r="Y3274" i="1"/>
  <c r="W3278" i="1"/>
  <c r="W3290" i="1"/>
  <c r="U3280" i="1"/>
  <c r="X3295" i="1"/>
  <c r="X3297" i="1"/>
  <c r="W3287" i="1"/>
  <c r="W3299" i="1"/>
  <c r="V3301" i="1"/>
  <c r="V3291" i="1"/>
  <c r="X3303" i="1"/>
  <c r="Y3305" i="1"/>
  <c r="W3306" i="1"/>
  <c r="W3307" i="1"/>
  <c r="W3308" i="1"/>
  <c r="U3185" i="1"/>
  <c r="U3189" i="1"/>
  <c r="U3193" i="1"/>
  <c r="U3197" i="1"/>
  <c r="W3198" i="1"/>
  <c r="U3201" i="1"/>
  <c r="W3202" i="1"/>
  <c r="U3205" i="1"/>
  <c r="W3206" i="1"/>
  <c r="U3212" i="1"/>
  <c r="Y3214" i="1"/>
  <c r="U3216" i="1"/>
  <c r="Y3218" i="1"/>
  <c r="U3220" i="1"/>
  <c r="U3224" i="1"/>
  <c r="U3228" i="1"/>
  <c r="V3253" i="1"/>
  <c r="X3254" i="1"/>
  <c r="X3257" i="1"/>
  <c r="V3264" i="1"/>
  <c r="X3265" i="1"/>
  <c r="X3281" i="1"/>
  <c r="U3275" i="1"/>
  <c r="Y3276" i="1"/>
  <c r="W3280" i="1"/>
  <c r="U3282" i="1"/>
  <c r="X3287" i="1"/>
  <c r="X3299" i="1"/>
  <c r="W3289" i="1"/>
  <c r="W3301" i="1"/>
  <c r="W3291" i="1"/>
  <c r="Y3293" i="1"/>
  <c r="X3296" i="1"/>
  <c r="Y3310" i="1"/>
  <c r="Y3311" i="1"/>
  <c r="X3209" i="1"/>
  <c r="X3213" i="1"/>
  <c r="V3216" i="1"/>
  <c r="X3217" i="1"/>
  <c r="V3220" i="1"/>
  <c r="X3236" i="1"/>
  <c r="U3252" i="1"/>
  <c r="Y3254" i="1"/>
  <c r="U3256" i="1"/>
  <c r="Y3257" i="1"/>
  <c r="Y3261" i="1"/>
  <c r="W3264" i="1"/>
  <c r="V3276" i="1"/>
  <c r="Y3265" i="1"/>
  <c r="X3277" i="1"/>
  <c r="Y3278" i="1"/>
  <c r="X3292" i="1"/>
  <c r="W3282" i="1"/>
  <c r="V3284" i="1"/>
  <c r="X3289" i="1"/>
  <c r="Y3296" i="1"/>
  <c r="Y3221" i="1"/>
  <c r="Y3225" i="1"/>
  <c r="Y3229" i="1"/>
  <c r="Y3233" i="1"/>
  <c r="V3252" i="1"/>
  <c r="V3271" i="1"/>
  <c r="U3273" i="1"/>
  <c r="W3275" i="1"/>
  <c r="U3279" i="1"/>
  <c r="X3282" i="1"/>
  <c r="U3285" i="1"/>
  <c r="V3286" i="1"/>
  <c r="V3298" i="1"/>
  <c r="U3288" i="1"/>
  <c r="Y3301" i="1"/>
  <c r="U3293" i="1"/>
  <c r="V3304" i="1"/>
  <c r="U3295" i="1"/>
  <c r="U3297" i="1"/>
  <c r="V3208" i="1"/>
  <c r="V3223" i="1"/>
  <c r="X3224" i="1"/>
  <c r="V3227" i="1"/>
  <c r="X3228" i="1"/>
  <c r="V3231" i="1"/>
  <c r="X3232" i="1"/>
  <c r="V3235" i="1"/>
  <c r="V3237" i="1"/>
  <c r="Y3253" i="1"/>
  <c r="W3259" i="1"/>
  <c r="Y3260" i="1"/>
  <c r="X3267" i="1"/>
  <c r="W3273" i="1"/>
  <c r="W3277" i="1"/>
  <c r="V3279" i="1"/>
  <c r="Y3282" i="1"/>
  <c r="Y3284" i="1"/>
  <c r="U3296" i="1"/>
  <c r="V3307" i="1"/>
  <c r="U3210" i="1"/>
  <c r="U3245" i="1"/>
  <c r="U3248" i="1"/>
  <c r="X3256" i="1"/>
  <c r="X3259" i="1"/>
  <c r="V3266" i="1"/>
  <c r="X3279" i="1"/>
  <c r="X3271" i="1"/>
  <c r="Y3277" i="1"/>
  <c r="Y3286" i="1"/>
  <c r="W3300" i="1"/>
  <c r="U3289" i="1"/>
  <c r="Y3292" i="1"/>
  <c r="W3295" i="1"/>
  <c r="V3274" i="1"/>
  <c r="X3275" i="1"/>
  <c r="U3265" i="1"/>
  <c r="V3278" i="1"/>
  <c r="U3272" i="1"/>
  <c r="W3286" i="1"/>
  <c r="Y3289" i="1"/>
  <c r="X3291" i="1"/>
  <c r="V3283" i="1"/>
  <c r="Y3298" i="1"/>
  <c r="Y3288" i="1"/>
  <c r="X3300" i="1"/>
  <c r="X3302" i="1"/>
  <c r="Y3303" i="1"/>
  <c r="Y3304" i="1"/>
  <c r="V3305" i="1"/>
  <c r="Y3295" i="1"/>
  <c r="Y3308" i="1"/>
  <c r="Y3309" i="1"/>
  <c r="W3309" i="1"/>
  <c r="W3310" i="1"/>
  <c r="X3305" i="1"/>
  <c r="U3315" i="1"/>
  <c r="W3316" i="1"/>
  <c r="Y3317" i="1"/>
  <c r="U3319" i="1"/>
  <c r="W3320" i="1"/>
  <c r="Y3321" i="1"/>
  <c r="U3323" i="1"/>
  <c r="W3324" i="1"/>
  <c r="Y3325" i="1"/>
  <c r="W3327" i="1"/>
  <c r="U3330" i="1"/>
  <c r="V3338" i="1"/>
  <c r="X3339" i="1"/>
  <c r="V3342" i="1"/>
  <c r="X3343" i="1"/>
  <c r="W3346" i="1"/>
  <c r="Y3347" i="1"/>
  <c r="V3349" i="1"/>
  <c r="V3353" i="1"/>
  <c r="Y3360" i="1"/>
  <c r="W3363" i="1"/>
  <c r="Y3364" i="1"/>
  <c r="U3366" i="1"/>
  <c r="W3367" i="1"/>
  <c r="V3379" i="1"/>
  <c r="Y3368" i="1"/>
  <c r="X3380" i="1"/>
  <c r="W3371" i="1"/>
  <c r="V3383" i="1"/>
  <c r="Y3372" i="1"/>
  <c r="X3384" i="1"/>
  <c r="V3378" i="1"/>
  <c r="V3399" i="1"/>
  <c r="Y3400" i="1"/>
  <c r="Y3390" i="1"/>
  <c r="X3402" i="1"/>
  <c r="W3392" i="1"/>
  <c r="V3406" i="1"/>
  <c r="Y3397" i="1"/>
  <c r="X3411" i="1"/>
  <c r="W3415" i="1"/>
  <c r="W3407" i="1"/>
  <c r="U3299" i="1"/>
  <c r="U3303" i="1"/>
  <c r="U3307" i="1"/>
  <c r="U3311" i="1"/>
  <c r="W3312" i="1"/>
  <c r="Y3313" i="1"/>
  <c r="V3315" i="1"/>
  <c r="X3316" i="1"/>
  <c r="V3319" i="1"/>
  <c r="X3320" i="1"/>
  <c r="V3323" i="1"/>
  <c r="X3324" i="1"/>
  <c r="X3327" i="1"/>
  <c r="V3330" i="1"/>
  <c r="X3331" i="1"/>
  <c r="U3333" i="1"/>
  <c r="U3337" i="1"/>
  <c r="W3349" i="1"/>
  <c r="Y3350" i="1"/>
  <c r="W3353" i="1"/>
  <c r="Y3354" i="1"/>
  <c r="Y3357" i="1"/>
  <c r="V3358" i="1"/>
  <c r="X3359" i="1"/>
  <c r="X3367" i="1"/>
  <c r="V3370" i="1"/>
  <c r="X3371" i="1"/>
  <c r="U3382" i="1"/>
  <c r="W3387" i="1"/>
  <c r="Y3392" i="1"/>
  <c r="W3394" i="1"/>
  <c r="V3396" i="1"/>
  <c r="Y3399" i="1"/>
  <c r="Y3411" i="1"/>
  <c r="X3414" i="1"/>
  <c r="X3415" i="1"/>
  <c r="V3416" i="1"/>
  <c r="V3415" i="1"/>
  <c r="V3311" i="1"/>
  <c r="X3312" i="1"/>
  <c r="U3318" i="1"/>
  <c r="U3322" i="1"/>
  <c r="W3326" i="1"/>
  <c r="U3329" i="1"/>
  <c r="V3333" i="1"/>
  <c r="V3345" i="1"/>
  <c r="U3355" i="1"/>
  <c r="W3358" i="1"/>
  <c r="U3365" i="1"/>
  <c r="U3369" i="1"/>
  <c r="U3373" i="1"/>
  <c r="X3374" i="1"/>
  <c r="V3382" i="1"/>
  <c r="U3384" i="1"/>
  <c r="W3389" i="1"/>
  <c r="U3391" i="1"/>
  <c r="Y3394" i="1"/>
  <c r="W3396" i="1"/>
  <c r="V3398" i="1"/>
  <c r="Y3403" i="1"/>
  <c r="V3329" i="1"/>
  <c r="X3330" i="1"/>
  <c r="U3336" i="1"/>
  <c r="Y3338" i="1"/>
  <c r="U3340" i="1"/>
  <c r="U3344" i="1"/>
  <c r="W3348" i="1"/>
  <c r="Y3349" i="1"/>
  <c r="U3351" i="1"/>
  <c r="W3352" i="1"/>
  <c r="Y3353" i="1"/>
  <c r="V3361" i="1"/>
  <c r="V3365" i="1"/>
  <c r="V3369" i="1"/>
  <c r="X3370" i="1"/>
  <c r="V3373" i="1"/>
  <c r="X3376" i="1"/>
  <c r="U3386" i="1"/>
  <c r="Y3387" i="1"/>
  <c r="X3389" i="1"/>
  <c r="X3401" i="1"/>
  <c r="W3391" i="1"/>
  <c r="U3393" i="1"/>
  <c r="V3405" i="1"/>
  <c r="Y3396" i="1"/>
  <c r="W3398" i="1"/>
  <c r="W3400" i="1"/>
  <c r="Y3412" i="1"/>
  <c r="U3287" i="1"/>
  <c r="U3291" i="1"/>
  <c r="Y3315" i="1"/>
  <c r="W3318" i="1"/>
  <c r="Y3319" i="1"/>
  <c r="W3322" i="1"/>
  <c r="Y3323" i="1"/>
  <c r="U3325" i="1"/>
  <c r="V3340" i="1"/>
  <c r="X3341" i="1"/>
  <c r="V3344" i="1"/>
  <c r="X3345" i="1"/>
  <c r="U3347" i="1"/>
  <c r="W3361" i="1"/>
  <c r="Y3362" i="1"/>
  <c r="U3364" i="1"/>
  <c r="W3365" i="1"/>
  <c r="Y3366" i="1"/>
  <c r="X3378" i="1"/>
  <c r="U3368" i="1"/>
  <c r="V3381" i="1"/>
  <c r="Y3370" i="1"/>
  <c r="X3382" i="1"/>
  <c r="U3372" i="1"/>
  <c r="V3385" i="1"/>
  <c r="U3375" i="1"/>
  <c r="V3389" i="1"/>
  <c r="U3379" i="1"/>
  <c r="V3391" i="1"/>
  <c r="X3394" i="1"/>
  <c r="U3388" i="1"/>
  <c r="X3403" i="1"/>
  <c r="W3405" i="1"/>
  <c r="U3395" i="1"/>
  <c r="V3407" i="1"/>
  <c r="Y3407" i="1"/>
  <c r="Y3408" i="1"/>
  <c r="X3410" i="1"/>
  <c r="U3401" i="1"/>
  <c r="W3413" i="1"/>
  <c r="V3413" i="1"/>
  <c r="V3414" i="1"/>
  <c r="V3417" i="1"/>
  <c r="W3314" i="1"/>
  <c r="U3335" i="1"/>
  <c r="U3339" i="1"/>
  <c r="U3343" i="1"/>
  <c r="Y3345" i="1"/>
  <c r="V3360" i="1"/>
  <c r="V3364" i="1"/>
  <c r="V3368" i="1"/>
  <c r="X3369" i="1"/>
  <c r="V3372" i="1"/>
  <c r="X3373" i="1"/>
  <c r="V3375" i="1"/>
  <c r="V3387" i="1"/>
  <c r="U3381" i="1"/>
  <c r="V3393" i="1"/>
  <c r="X3396" i="1"/>
  <c r="V3388" i="1"/>
  <c r="U3390" i="1"/>
  <c r="Y3391" i="1"/>
  <c r="X3405" i="1"/>
  <c r="W3406" i="1"/>
  <c r="U3397" i="1"/>
  <c r="V3409" i="1"/>
  <c r="Y3410" i="1"/>
  <c r="Y3409" i="1"/>
  <c r="Y3401" i="1"/>
  <c r="X3413" i="1"/>
  <c r="X3412" i="1"/>
  <c r="W3414" i="1"/>
  <c r="U3405" i="1"/>
  <c r="U3408" i="1"/>
  <c r="V3419" i="1"/>
  <c r="U3316" i="1"/>
  <c r="U3363" i="1"/>
  <c r="Y3386" i="1"/>
  <c r="W3388" i="1"/>
  <c r="V3390" i="1"/>
  <c r="X3395" i="1"/>
  <c r="W3397" i="1"/>
  <c r="W3409" i="1"/>
  <c r="W3408" i="1"/>
  <c r="Y3405" i="1"/>
  <c r="Y3377" i="1"/>
  <c r="V3397" i="1"/>
  <c r="X3400" i="1"/>
  <c r="V3404" i="1"/>
  <c r="U3394" i="1"/>
  <c r="X3409" i="1"/>
  <c r="W3410" i="1"/>
  <c r="W3411" i="1"/>
  <c r="W3402" i="1"/>
  <c r="U3404" i="1"/>
  <c r="U3411" i="1"/>
  <c r="W3412" i="1"/>
  <c r="U3419" i="1"/>
  <c r="W3420" i="1"/>
  <c r="Y3421" i="1"/>
  <c r="U3423" i="1"/>
  <c r="W3424" i="1"/>
  <c r="W3428" i="1"/>
  <c r="W3436" i="1"/>
  <c r="V3439" i="1"/>
  <c r="X3440" i="1"/>
  <c r="V3443" i="1"/>
  <c r="X3444" i="1"/>
  <c r="V3447" i="1"/>
  <c r="X3448" i="1"/>
  <c r="V3451" i="1"/>
  <c r="V3486" i="1"/>
  <c r="X3489" i="1"/>
  <c r="W3479" i="1"/>
  <c r="V3481" i="1"/>
  <c r="Y3484" i="1"/>
  <c r="W3488" i="1"/>
  <c r="W3499" i="1"/>
  <c r="W3500" i="1"/>
  <c r="V3502" i="1"/>
  <c r="Y3502" i="1"/>
  <c r="Y3503" i="1"/>
  <c r="V3504" i="1"/>
  <c r="V3506" i="1"/>
  <c r="U3495" i="1"/>
  <c r="W3507" i="1"/>
  <c r="W3508" i="1"/>
  <c r="U3500" i="1"/>
  <c r="W3502" i="1"/>
  <c r="U3504" i="1"/>
  <c r="U3400" i="1"/>
  <c r="U3407" i="1"/>
  <c r="X3416" i="1"/>
  <c r="V3423" i="1"/>
  <c r="X3424" i="1"/>
  <c r="V3427" i="1"/>
  <c r="X3428" i="1"/>
  <c r="V3431" i="1"/>
  <c r="X3432" i="1"/>
  <c r="V3435" i="1"/>
  <c r="X3436" i="1"/>
  <c r="U3438" i="1"/>
  <c r="U3442" i="1"/>
  <c r="U3446" i="1"/>
  <c r="U3450" i="1"/>
  <c r="W3451" i="1"/>
  <c r="Y3452" i="1"/>
  <c r="U3454" i="1"/>
  <c r="W3455" i="1"/>
  <c r="Y3456" i="1"/>
  <c r="U3458" i="1"/>
  <c r="W3459" i="1"/>
  <c r="Y3460" i="1"/>
  <c r="U3462" i="1"/>
  <c r="Z3471" i="1" s="1"/>
  <c r="W3463" i="1"/>
  <c r="Y3464" i="1"/>
  <c r="U3466" i="1"/>
  <c r="W3467" i="1"/>
  <c r="Y3468" i="1"/>
  <c r="W3471" i="1"/>
  <c r="Y3472" i="1"/>
  <c r="W3474" i="1"/>
  <c r="U3476" i="1"/>
  <c r="V3488" i="1"/>
  <c r="Y3479" i="1"/>
  <c r="X3491" i="1"/>
  <c r="Y3486" i="1"/>
  <c r="W3490" i="1"/>
  <c r="U3492" i="1"/>
  <c r="W3503" i="1"/>
  <c r="W3504" i="1"/>
  <c r="W3494" i="1"/>
  <c r="W3505" i="1"/>
  <c r="W3506" i="1"/>
  <c r="V3499" i="1"/>
  <c r="W3419" i="1"/>
  <c r="W3423" i="1"/>
  <c r="V3438" i="1"/>
  <c r="V3442" i="1"/>
  <c r="V3446" i="1"/>
  <c r="V3450" i="1"/>
  <c r="V3454" i="1"/>
  <c r="V3458" i="1"/>
  <c r="V3462" i="1"/>
  <c r="V3466" i="1"/>
  <c r="V3470" i="1"/>
  <c r="W3476" i="1"/>
  <c r="Y3481" i="1"/>
  <c r="W3483" i="1"/>
  <c r="V3485" i="1"/>
  <c r="Y3488" i="1"/>
  <c r="X3490" i="1"/>
  <c r="Y3496" i="1"/>
  <c r="Y3499" i="1"/>
  <c r="W3512" i="1"/>
  <c r="W3511" i="1"/>
  <c r="V3503" i="1"/>
  <c r="V3418" i="1"/>
  <c r="V3426" i="1"/>
  <c r="V3430" i="1"/>
  <c r="V3434" i="1"/>
  <c r="U3441" i="1"/>
  <c r="W3450" i="1"/>
  <c r="W3454" i="1"/>
  <c r="W3458" i="1"/>
  <c r="W3462" i="1"/>
  <c r="W3466" i="1"/>
  <c r="W3470" i="1"/>
  <c r="Y3474" i="1"/>
  <c r="W3478" i="1"/>
  <c r="W3485" i="1"/>
  <c r="Y3490" i="1"/>
  <c r="Y3492" i="1"/>
  <c r="Y3494" i="1"/>
  <c r="Y3510" i="1"/>
  <c r="Y3511" i="1"/>
  <c r="Y3514" i="1"/>
  <c r="Y3515" i="1"/>
  <c r="U3402" i="1"/>
  <c r="W3418" i="1"/>
  <c r="Y3419" i="1"/>
  <c r="W3422" i="1"/>
  <c r="U3429" i="1"/>
  <c r="U3433" i="1"/>
  <c r="X3438" i="1"/>
  <c r="V3441" i="1"/>
  <c r="X3442" i="1"/>
  <c r="V3445" i="1"/>
  <c r="X3446" i="1"/>
  <c r="V3449" i="1"/>
  <c r="U3475" i="1"/>
  <c r="Y3476" i="1"/>
  <c r="W3492" i="1"/>
  <c r="U3482" i="1"/>
  <c r="V3494" i="1"/>
  <c r="X3497" i="1"/>
  <c r="W3487" i="1"/>
  <c r="U3491" i="1"/>
  <c r="U3493" i="1"/>
  <c r="V3505" i="1"/>
  <c r="V3495" i="1"/>
  <c r="V3507" i="1"/>
  <c r="V3497" i="1"/>
  <c r="X3509" i="1"/>
  <c r="V3425" i="1"/>
  <c r="X3426" i="1"/>
  <c r="V3429" i="1"/>
  <c r="X3430" i="1"/>
  <c r="V3433" i="1"/>
  <c r="X3434" i="1"/>
  <c r="V3437" i="1"/>
  <c r="Y3450" i="1"/>
  <c r="W3453" i="1"/>
  <c r="Y3454" i="1"/>
  <c r="W3457" i="1"/>
  <c r="Y3458" i="1"/>
  <c r="W3461" i="1"/>
  <c r="Y3462" i="1"/>
  <c r="U3464" i="1"/>
  <c r="W3465" i="1"/>
  <c r="Y3466" i="1"/>
  <c r="W3469" i="1"/>
  <c r="Y3470" i="1"/>
  <c r="U3472" i="1"/>
  <c r="W3473" i="1"/>
  <c r="U3484" i="1"/>
  <c r="V3496" i="1"/>
  <c r="Y3487" i="1"/>
  <c r="W3495" i="1"/>
  <c r="Y3508" i="1"/>
  <c r="Y3509" i="1"/>
  <c r="V3510" i="1"/>
  <c r="U3499" i="1"/>
  <c r="U3501" i="1"/>
  <c r="U3479" i="1"/>
  <c r="Z3489" i="1" s="1"/>
  <c r="W3484" i="1"/>
  <c r="V3498" i="1"/>
  <c r="W3491" i="1"/>
  <c r="Y3495" i="1"/>
  <c r="W3509" i="1"/>
  <c r="W3510" i="1"/>
  <c r="X3473" i="1"/>
  <c r="U3463" i="1"/>
  <c r="V3476" i="1"/>
  <c r="X3477" i="1"/>
  <c r="U3467" i="1"/>
  <c r="V3480" i="1"/>
  <c r="X3481" i="1"/>
  <c r="U3471" i="1"/>
  <c r="V3484" i="1"/>
  <c r="X3487" i="1"/>
  <c r="U3481" i="1"/>
  <c r="W3497" i="1"/>
  <c r="V3500" i="1"/>
  <c r="Y3500" i="1"/>
  <c r="Y3501" i="1"/>
  <c r="X3503" i="1"/>
  <c r="Y3504" i="1"/>
  <c r="Y3505" i="1"/>
  <c r="Y3506" i="1"/>
  <c r="Y3507" i="1"/>
  <c r="V3508" i="1"/>
  <c r="W3498" i="1"/>
  <c r="X3510" i="1"/>
  <c r="Y3513" i="1"/>
  <c r="U3502" i="1"/>
  <c r="Y3512" i="1"/>
  <c r="W3514" i="1"/>
  <c r="W3513" i="1"/>
  <c r="V3540" i="1"/>
  <c r="X3541" i="1"/>
  <c r="W3553" i="1"/>
  <c r="Y3554" i="1"/>
  <c r="W3557" i="1"/>
  <c r="Y3558" i="1"/>
  <c r="W3561" i="1"/>
  <c r="U3552" i="1"/>
  <c r="Y3564" i="1"/>
  <c r="W3566" i="1"/>
  <c r="X3570" i="1"/>
  <c r="W3573" i="1"/>
  <c r="U3562" i="1"/>
  <c r="X3577" i="1"/>
  <c r="Y3579" i="1"/>
  <c r="Y3581" i="1"/>
  <c r="W3582" i="1"/>
  <c r="Y3587" i="1"/>
  <c r="X3578" i="1"/>
  <c r="Y3590" i="1"/>
  <c r="V3581" i="1"/>
  <c r="Y3595" i="1"/>
  <c r="X3586" i="1"/>
  <c r="Y3598" i="1"/>
  <c r="X3590" i="1"/>
  <c r="Y3602" i="1"/>
  <c r="W3603" i="1"/>
  <c r="Y3607" i="1"/>
  <c r="W3614" i="1"/>
  <c r="Y3618" i="1"/>
  <c r="W3619" i="1"/>
  <c r="U3503" i="1"/>
  <c r="U3528" i="1"/>
  <c r="W3529" i="1"/>
  <c r="U3531" i="1"/>
  <c r="W3532" i="1"/>
  <c r="Y3533" i="1"/>
  <c r="U3535" i="1"/>
  <c r="W3536" i="1"/>
  <c r="Y3537" i="1"/>
  <c r="U3539" i="1"/>
  <c r="W3540" i="1"/>
  <c r="U3543" i="1"/>
  <c r="W3544" i="1"/>
  <c r="Y3545" i="1"/>
  <c r="U3547" i="1"/>
  <c r="W3548" i="1"/>
  <c r="Y3549" i="1"/>
  <c r="W3562" i="1"/>
  <c r="W3563" i="1"/>
  <c r="U3553" i="1"/>
  <c r="W3556" i="1"/>
  <c r="Y3571" i="1"/>
  <c r="Y3575" i="1"/>
  <c r="Y3577" i="1"/>
  <c r="V3568" i="1"/>
  <c r="V3580" i="1"/>
  <c r="U3569" i="1"/>
  <c r="V3570" i="1"/>
  <c r="Y3585" i="1"/>
  <c r="U3575" i="1"/>
  <c r="X3576" i="1"/>
  <c r="W3588" i="1"/>
  <c r="U3577" i="1"/>
  <c r="V3579" i="1"/>
  <c r="V3590" i="1"/>
  <c r="U3580" i="1"/>
  <c r="Y3593" i="1"/>
  <c r="U3583" i="1"/>
  <c r="X3584" i="1"/>
  <c r="W3596" i="1"/>
  <c r="U3585" i="1"/>
  <c r="V3587" i="1"/>
  <c r="V3598" i="1"/>
  <c r="U3588" i="1"/>
  <c r="V3591" i="1"/>
  <c r="W3604" i="1"/>
  <c r="U3593" i="1"/>
  <c r="X3596" i="1"/>
  <c r="Y3608" i="1"/>
  <c r="W3609" i="1"/>
  <c r="U3599" i="1"/>
  <c r="U3602" i="1"/>
  <c r="Y3613" i="1"/>
  <c r="W3620" i="1"/>
  <c r="U3609" i="1"/>
  <c r="V3511" i="1"/>
  <c r="V3513" i="1"/>
  <c r="X3532" i="1"/>
  <c r="V3543" i="1"/>
  <c r="V3547" i="1"/>
  <c r="Y3551" i="1"/>
  <c r="W3570" i="1"/>
  <c r="Y3573" i="1"/>
  <c r="V3564" i="1"/>
  <c r="V3576" i="1"/>
  <c r="U3565" i="1"/>
  <c r="V3566" i="1"/>
  <c r="W3568" i="1"/>
  <c r="W3591" i="1"/>
  <c r="W3599" i="1"/>
  <c r="Y3603" i="1"/>
  <c r="V3597" i="1"/>
  <c r="W3610" i="1"/>
  <c r="W3615" i="1"/>
  <c r="U3517" i="1"/>
  <c r="U3518" i="1"/>
  <c r="U3519" i="1"/>
  <c r="U3520" i="1"/>
  <c r="U3521" i="1"/>
  <c r="U3523" i="1"/>
  <c r="U3524" i="1"/>
  <c r="U3525" i="1"/>
  <c r="U3527" i="1"/>
  <c r="W3528" i="1"/>
  <c r="W3531" i="1"/>
  <c r="U3534" i="1"/>
  <c r="W3535" i="1"/>
  <c r="U3538" i="1"/>
  <c r="W3539" i="1"/>
  <c r="Y3540" i="1"/>
  <c r="W3543" i="1"/>
  <c r="W3547" i="1"/>
  <c r="V3562" i="1"/>
  <c r="X3566" i="1"/>
  <c r="X3568" i="1"/>
  <c r="V3574" i="1"/>
  <c r="Y3588" i="1"/>
  <c r="X3579" i="1"/>
  <c r="V3582" i="1"/>
  <c r="X3587" i="1"/>
  <c r="W3600" i="1"/>
  <c r="U3589" i="1"/>
  <c r="X3592" i="1"/>
  <c r="Y3604" i="1"/>
  <c r="W3605" i="1"/>
  <c r="U3598" i="1"/>
  <c r="Y3609" i="1"/>
  <c r="W3616" i="1"/>
  <c r="U3605" i="1"/>
  <c r="X3539" i="1"/>
  <c r="W3555" i="1"/>
  <c r="Y3556" i="1"/>
  <c r="W3559" i="1"/>
  <c r="Y3560" i="1"/>
  <c r="Y3553" i="1"/>
  <c r="V3555" i="1"/>
  <c r="U3556" i="1"/>
  <c r="Y3570" i="1"/>
  <c r="X3560" i="1"/>
  <c r="Y3578" i="1"/>
  <c r="V3571" i="1"/>
  <c r="Y3583" i="1"/>
  <c r="X3574" i="1"/>
  <c r="Y3586" i="1"/>
  <c r="V3577" i="1"/>
  <c r="Y3591" i="1"/>
  <c r="X3582" i="1"/>
  <c r="Y3594" i="1"/>
  <c r="V3585" i="1"/>
  <c r="Y3599" i="1"/>
  <c r="W3606" i="1"/>
  <c r="Y3610" i="1"/>
  <c r="W3611" i="1"/>
  <c r="Y3615" i="1"/>
  <c r="W3530" i="1"/>
  <c r="W3534" i="1"/>
  <c r="W3538" i="1"/>
  <c r="U3541" i="1"/>
  <c r="Y3543" i="1"/>
  <c r="W3546" i="1"/>
  <c r="Y3547" i="1"/>
  <c r="U3567" i="1"/>
  <c r="V3569" i="1"/>
  <c r="X3571" i="1"/>
  <c r="X3572" i="1"/>
  <c r="W3584" i="1"/>
  <c r="U3573" i="1"/>
  <c r="V3575" i="1"/>
  <c r="X3580" i="1"/>
  <c r="W3592" i="1"/>
  <c r="U3581" i="1"/>
  <c r="V3583" i="1"/>
  <c r="V3594" i="1"/>
  <c r="U3584" i="1"/>
  <c r="U3594" i="1"/>
  <c r="Y3605" i="1"/>
  <c r="V3599" i="1"/>
  <c r="W3612" i="1"/>
  <c r="U3601" i="1"/>
  <c r="Y3562" i="1"/>
  <c r="U3554" i="1"/>
  <c r="W3569" i="1"/>
  <c r="U3558" i="1"/>
  <c r="V3559" i="1"/>
  <c r="U3560" i="1"/>
  <c r="U3561" i="1"/>
  <c r="U3563" i="1"/>
  <c r="U3564" i="1"/>
  <c r="W3581" i="1"/>
  <c r="U3570" i="1"/>
  <c r="V3584" i="1"/>
  <c r="U3578" i="1"/>
  <c r="W3590" i="1"/>
  <c r="Y3580" i="1"/>
  <c r="V3592" i="1"/>
  <c r="U3586" i="1"/>
  <c r="V3589" i="1"/>
  <c r="X3594" i="1"/>
  <c r="W3607" i="1"/>
  <c r="W3533" i="1"/>
  <c r="U3540" i="1"/>
  <c r="W3549" i="1"/>
  <c r="X3565" i="1"/>
  <c r="W3577" i="1"/>
  <c r="U3566" i="1"/>
  <c r="Y3569" i="1"/>
  <c r="X3575" i="1"/>
  <c r="V3578" i="1"/>
  <c r="V3586" i="1"/>
  <c r="U3590" i="1"/>
  <c r="Y3601" i="1"/>
  <c r="V3595" i="1"/>
  <c r="W3608" i="1"/>
  <c r="U3597" i="1"/>
  <c r="U3606" i="1"/>
  <c r="Y3617" i="1"/>
  <c r="U3613" i="1"/>
  <c r="U3617" i="1"/>
  <c r="U3621" i="1"/>
  <c r="U3625" i="1"/>
  <c r="U3629" i="1"/>
  <c r="X3630" i="1"/>
  <c r="V3633" i="1"/>
  <c r="X3634" i="1"/>
  <c r="W3646" i="1"/>
  <c r="Y3647" i="1"/>
  <c r="V3637" i="1"/>
  <c r="X3638" i="1"/>
  <c r="W3650" i="1"/>
  <c r="Y3651" i="1"/>
  <c r="V3641" i="1"/>
  <c r="V3653" i="1"/>
  <c r="Y3654" i="1"/>
  <c r="Y3630" i="1"/>
  <c r="W3633" i="1"/>
  <c r="Y3634" i="1"/>
  <c r="W3637" i="1"/>
  <c r="Y3638" i="1"/>
  <c r="V3643" i="1"/>
  <c r="U3592" i="1"/>
  <c r="U3596" i="1"/>
  <c r="U3600" i="1"/>
  <c r="U3604" i="1"/>
  <c r="U3608" i="1"/>
  <c r="U3612" i="1"/>
  <c r="U3616" i="1"/>
  <c r="U3620" i="1"/>
  <c r="U3624" i="1"/>
  <c r="U3628" i="1"/>
  <c r="Y3642" i="1"/>
  <c r="W3645" i="1"/>
  <c r="Y3646" i="1"/>
  <c r="W3649" i="1"/>
  <c r="Y3650" i="1"/>
  <c r="X3653" i="1"/>
  <c r="W3643" i="1"/>
  <c r="V3655" i="1"/>
  <c r="U3644" i="1"/>
  <c r="U3645" i="1"/>
  <c r="W3632" i="1"/>
  <c r="Y3633" i="1"/>
  <c r="X3645" i="1"/>
  <c r="U3635" i="1"/>
  <c r="W3636" i="1"/>
  <c r="V3648" i="1"/>
  <c r="Y3637" i="1"/>
  <c r="X3649" i="1"/>
  <c r="W3640" i="1"/>
  <c r="V3652" i="1"/>
  <c r="Y3653" i="1"/>
  <c r="W3655" i="1"/>
  <c r="V3645" i="1"/>
  <c r="Y3621" i="1"/>
  <c r="Y3625" i="1"/>
  <c r="Y3629" i="1"/>
  <c r="Y3641" i="1"/>
  <c r="V3631" i="1"/>
  <c r="X3632" i="1"/>
  <c r="W3644" i="1"/>
  <c r="Y3645" i="1"/>
  <c r="V3635" i="1"/>
  <c r="X3636" i="1"/>
  <c r="W3648" i="1"/>
  <c r="Y3649" i="1"/>
  <c r="V3639" i="1"/>
  <c r="X3640" i="1"/>
  <c r="W3652" i="1"/>
  <c r="U3642" i="1"/>
  <c r="X3655" i="1"/>
  <c r="Y3632" i="1"/>
  <c r="U3634" i="1"/>
  <c r="Y3636" i="1"/>
  <c r="U3638" i="1"/>
  <c r="V3654" i="1"/>
  <c r="U3643" i="1"/>
  <c r="W3647" i="1"/>
  <c r="Y3648" i="1"/>
  <c r="W3651" i="1"/>
  <c r="Y3652" i="1"/>
  <c r="U3633" i="1"/>
  <c r="X3647" i="1"/>
  <c r="U3637" i="1"/>
  <c r="V3650" i="1"/>
  <c r="X3651" i="1"/>
  <c r="U3641" i="1"/>
  <c r="U3660" i="1"/>
  <c r="U3675" i="1"/>
  <c r="U3679" i="1"/>
  <c r="X3687" i="1"/>
  <c r="X3691" i="1"/>
  <c r="V3721" i="1"/>
  <c r="U3732" i="1"/>
  <c r="Y3734" i="1"/>
  <c r="U3736" i="1"/>
  <c r="Y3738" i="1"/>
  <c r="U3740" i="1"/>
  <c r="X3745" i="1"/>
  <c r="V3748" i="1"/>
  <c r="X3749" i="1"/>
  <c r="U3648" i="1"/>
  <c r="U3652" i="1"/>
  <c r="U3656" i="1"/>
  <c r="U3667" i="1"/>
  <c r="W3668" i="1"/>
  <c r="U3671" i="1"/>
  <c r="X3676" i="1"/>
  <c r="U3682" i="1"/>
  <c r="W3683" i="1"/>
  <c r="W3686" i="1"/>
  <c r="U3689" i="1"/>
  <c r="U3693" i="1"/>
  <c r="W3694" i="1"/>
  <c r="U3697" i="1"/>
  <c r="W3698" i="1"/>
  <c r="U3701" i="1"/>
  <c r="W3702" i="1"/>
  <c r="Y3703" i="1"/>
  <c r="U3705" i="1"/>
  <c r="W3706" i="1"/>
  <c r="Y3707" i="1"/>
  <c r="W3709" i="1"/>
  <c r="U3712" i="1"/>
  <c r="U3716" i="1"/>
  <c r="U3720" i="1"/>
  <c r="W3721" i="1"/>
  <c r="U3724" i="1"/>
  <c r="W3725" i="1"/>
  <c r="Y3726" i="1"/>
  <c r="U3728" i="1"/>
  <c r="W3729" i="1"/>
  <c r="Y3730" i="1"/>
  <c r="V3744" i="1"/>
  <c r="U3659" i="1"/>
  <c r="W3660" i="1"/>
  <c r="U3663" i="1"/>
  <c r="W3664" i="1"/>
  <c r="U3678" i="1"/>
  <c r="W3679" i="1"/>
  <c r="Y3680" i="1"/>
  <c r="V3697" i="1"/>
  <c r="X3713" i="1"/>
  <c r="X3717" i="1"/>
  <c r="U3647" i="1"/>
  <c r="U3651" i="1"/>
  <c r="U3655" i="1"/>
  <c r="Y3668" i="1"/>
  <c r="U3670" i="1"/>
  <c r="Y3672" i="1"/>
  <c r="U3674" i="1"/>
  <c r="U3688" i="1"/>
  <c r="W3693" i="1"/>
  <c r="W3697" i="1"/>
  <c r="Y3698" i="1"/>
  <c r="U3700" i="1"/>
  <c r="U3704" i="1"/>
  <c r="W3705" i="1"/>
  <c r="U3708" i="1"/>
  <c r="U3711" i="1"/>
  <c r="X3732" i="1"/>
  <c r="U3658" i="1"/>
  <c r="U3662" i="1"/>
  <c r="U3666" i="1"/>
  <c r="W3678" i="1"/>
  <c r="U3681" i="1"/>
  <c r="X3728" i="1"/>
  <c r="U3742" i="1"/>
  <c r="W3743" i="1"/>
  <c r="U3699" i="1"/>
  <c r="U3703" i="1"/>
  <c r="U3707" i="1"/>
  <c r="U3741" i="1"/>
  <c r="Z3509" i="1" l="1"/>
  <c r="Z3310" i="1"/>
  <c r="Z3283" i="1"/>
  <c r="Z2278" i="1"/>
  <c r="Z2203" i="1"/>
  <c r="Z2137" i="1"/>
  <c r="Z2283" i="1"/>
  <c r="Z1403" i="1"/>
  <c r="Z1253" i="1"/>
  <c r="Z238" i="1"/>
  <c r="Z218" i="1"/>
  <c r="Z146" i="1"/>
  <c r="Z3741" i="1"/>
  <c r="Z3123" i="1"/>
  <c r="Z2418" i="1"/>
  <c r="Z2380" i="1"/>
  <c r="Z2536" i="1"/>
  <c r="Z1469" i="1"/>
  <c r="Z1345" i="1"/>
  <c r="Z1221" i="1"/>
  <c r="Z1154" i="1"/>
  <c r="Z1114" i="1"/>
  <c r="Z569" i="1"/>
  <c r="Z1300" i="1"/>
  <c r="Z1164" i="1"/>
  <c r="Z912" i="1"/>
  <c r="Z596" i="1"/>
  <c r="Z935" i="1"/>
  <c r="Z2089" i="1"/>
  <c r="Z3398" i="1"/>
  <c r="Z2912" i="1"/>
  <c r="Z2864" i="1"/>
  <c r="Z2946" i="1"/>
  <c r="Z2729" i="1"/>
  <c r="Z2464" i="1"/>
  <c r="Z1581" i="1"/>
  <c r="Z828" i="1"/>
  <c r="Z3752" i="1"/>
  <c r="Z3637" i="1"/>
  <c r="Z1017" i="1"/>
  <c r="Z624" i="1"/>
  <c r="Z3683" i="1"/>
  <c r="Z3061" i="1"/>
  <c r="Z2962" i="1"/>
  <c r="Z2533" i="1"/>
  <c r="Z1988" i="1"/>
  <c r="Z1034" i="1"/>
  <c r="Z460" i="1"/>
  <c r="Z210" i="1"/>
  <c r="Z1823" i="1"/>
  <c r="Z1757" i="1"/>
  <c r="Z1562" i="1"/>
  <c r="Z526" i="1"/>
  <c r="Z2239" i="1"/>
  <c r="Z2702" i="1"/>
  <c r="Z1244" i="1"/>
  <c r="Z1018" i="1"/>
  <c r="Z517" i="1"/>
  <c r="Z71" i="1"/>
  <c r="Z3424" i="1"/>
  <c r="Z3076" i="1"/>
  <c r="Z3101" i="1"/>
  <c r="Z3037" i="1"/>
  <c r="Z2698" i="1"/>
  <c r="Z2118" i="1"/>
  <c r="Z1386" i="1"/>
  <c r="Z1330" i="1"/>
  <c r="Z1101" i="1"/>
  <c r="Z1404" i="1"/>
  <c r="Z3665" i="1"/>
  <c r="Z2105" i="1"/>
  <c r="Z2430" i="1"/>
  <c r="Z2033" i="1"/>
  <c r="Z1560" i="1"/>
  <c r="Z876" i="1"/>
  <c r="Z261" i="1"/>
  <c r="Z451" i="1"/>
  <c r="Z372" i="1"/>
  <c r="Z3464" i="1"/>
  <c r="Z2201" i="1"/>
  <c r="Z3381" i="1"/>
  <c r="Z3003" i="1"/>
  <c r="Z2066" i="1"/>
  <c r="Z875" i="1"/>
  <c r="Z2900" i="1"/>
  <c r="Z2263" i="1"/>
  <c r="Z3574" i="1"/>
  <c r="Z3265" i="1"/>
  <c r="Z2804" i="1"/>
  <c r="Z2886" i="1"/>
  <c r="Z1878" i="1"/>
  <c r="Z706" i="1"/>
  <c r="Z2423" i="1"/>
  <c r="Z916" i="1"/>
  <c r="Z2220" i="1"/>
  <c r="Z2254" i="1"/>
  <c r="Z2251" i="1"/>
  <c r="Z2142" i="1"/>
  <c r="Z2236" i="1"/>
  <c r="Z2192" i="1"/>
  <c r="Z45" i="1"/>
  <c r="Z3754" i="1"/>
  <c r="Z3103" i="1"/>
  <c r="Z3626" i="1"/>
  <c r="Z2479" i="1"/>
  <c r="Z2443" i="1"/>
  <c r="Z1370" i="1"/>
  <c r="Z1349" i="1"/>
  <c r="Z2081" i="1"/>
  <c r="Z3476" i="1"/>
  <c r="Z1971" i="1"/>
  <c r="Z2092" i="1"/>
  <c r="Z35" i="1"/>
  <c r="Z3427" i="1"/>
  <c r="Z3327" i="1"/>
  <c r="Z3338" i="1"/>
  <c r="Z369" i="1"/>
  <c r="Z1675" i="1"/>
  <c r="Z3478" i="1"/>
  <c r="Z3043" i="1"/>
  <c r="Z2837" i="1"/>
  <c r="Z2748" i="1"/>
  <c r="Z2520" i="1"/>
  <c r="Z2375" i="1"/>
  <c r="Z2231" i="1"/>
  <c r="Z1701" i="1"/>
  <c r="Z1488" i="1"/>
  <c r="Z1607" i="1"/>
  <c r="Z818" i="1"/>
  <c r="Z752" i="1"/>
  <c r="Z816" i="1"/>
  <c r="Z568" i="1"/>
  <c r="Z657" i="1"/>
  <c r="Z504" i="1"/>
  <c r="Z257" i="1"/>
  <c r="Z1824" i="1"/>
  <c r="Z3229" i="1"/>
  <c r="Z2255" i="1"/>
  <c r="Z3730" i="1"/>
  <c r="Z3619" i="1"/>
  <c r="Z3544" i="1"/>
  <c r="Z3513" i="1"/>
  <c r="Z3727" i="1"/>
  <c r="Z3615" i="1"/>
  <c r="Z3570" i="1"/>
  <c r="Z3396" i="1"/>
  <c r="Z3425" i="1"/>
  <c r="Z3324" i="1"/>
  <c r="Z3303" i="1"/>
  <c r="Z2933" i="1"/>
  <c r="Z2526" i="1"/>
  <c r="Z2363" i="1"/>
  <c r="Z2478" i="1"/>
  <c r="Z2314" i="1"/>
  <c r="Z2282" i="1"/>
  <c r="Z1915" i="1"/>
  <c r="Z2035" i="1"/>
  <c r="Z1908" i="1"/>
  <c r="Z1809" i="1"/>
  <c r="Z1791" i="1"/>
  <c r="Z1695" i="1"/>
  <c r="Z1861" i="1"/>
  <c r="Z1485" i="1"/>
  <c r="Z1602" i="1"/>
  <c r="Z1504" i="1"/>
  <c r="Z1309" i="1"/>
  <c r="Z1066" i="1"/>
  <c r="Z660" i="1"/>
  <c r="Z622" i="1"/>
  <c r="Z811" i="1"/>
  <c r="Z580" i="1"/>
  <c r="Z268" i="1"/>
  <c r="Z501" i="1"/>
  <c r="Z162" i="1"/>
  <c r="Z757" i="1"/>
  <c r="Z3677" i="1"/>
  <c r="Z3723" i="1"/>
  <c r="Z3648" i="1"/>
  <c r="Z3460" i="1"/>
  <c r="Z3020" i="1"/>
  <c r="Z3073" i="1"/>
  <c r="Z2928" i="1"/>
  <c r="Z2830" i="1"/>
  <c r="Z2728" i="1"/>
  <c r="Z2529" i="1"/>
  <c r="Z2335" i="1"/>
  <c r="Z2474" i="1"/>
  <c r="Z2435" i="1"/>
  <c r="Z1911" i="1"/>
  <c r="Z1806" i="1"/>
  <c r="Z1691" i="1"/>
  <c r="Z1364" i="1"/>
  <c r="Z744" i="1"/>
  <c r="AX588" i="1"/>
  <c r="Z653" i="1"/>
  <c r="Z817" i="1"/>
  <c r="Z350" i="1"/>
  <c r="Z203" i="1"/>
  <c r="Z3672" i="1"/>
  <c r="Z3538" i="1"/>
  <c r="Z3455" i="1"/>
  <c r="Z3354" i="1"/>
  <c r="Z3336" i="1"/>
  <c r="Z3223" i="1"/>
  <c r="Z3117" i="1"/>
  <c r="Z2697" i="1"/>
  <c r="Z2768" i="1"/>
  <c r="Z1996" i="1"/>
  <c r="Z1904" i="1"/>
  <c r="Z1859" i="1"/>
  <c r="Z1689" i="1"/>
  <c r="Z1536" i="1"/>
  <c r="Z1290" i="1"/>
  <c r="Z1435" i="1"/>
  <c r="Z1255" i="1"/>
  <c r="Z1022" i="1"/>
  <c r="Z698" i="1"/>
  <c r="Z741" i="1"/>
  <c r="Z808" i="1"/>
  <c r="Z300" i="1"/>
  <c r="Z157" i="1"/>
  <c r="Z196" i="1"/>
  <c r="Z186" i="1"/>
  <c r="Z3651" i="1"/>
  <c r="Z3638" i="1"/>
  <c r="Z3578" i="1"/>
  <c r="Z3536" i="1"/>
  <c r="Z3440" i="1"/>
  <c r="Z3350" i="1"/>
  <c r="Z3342" i="1"/>
  <c r="Z2920" i="1"/>
  <c r="Z2869" i="1"/>
  <c r="Z2828" i="1"/>
  <c r="Z2691" i="1"/>
  <c r="Z2193" i="1"/>
  <c r="Z2217" i="1"/>
  <c r="Z2286" i="1"/>
  <c r="Z2068" i="1"/>
  <c r="Z1816" i="1"/>
  <c r="Z1685" i="1"/>
  <c r="Z1667" i="1"/>
  <c r="Z1592" i="1"/>
  <c r="Z1433" i="1"/>
  <c r="Z1117" i="1"/>
  <c r="Z901" i="1"/>
  <c r="Z911" i="1"/>
  <c r="Z736" i="1"/>
  <c r="Z496" i="1"/>
  <c r="Z256" i="1"/>
  <c r="Z499" i="1"/>
  <c r="Z296" i="1"/>
  <c r="Z443" i="1"/>
  <c r="Z106" i="1"/>
  <c r="Z30" i="1"/>
  <c r="Z1943" i="1"/>
  <c r="Z2241" i="1"/>
  <c r="Z3622" i="1"/>
  <c r="Z3132" i="1"/>
  <c r="Z2947" i="1"/>
  <c r="Z2379" i="1"/>
  <c r="AX578" i="1"/>
  <c r="Z3551" i="1"/>
  <c r="Z3514" i="1"/>
  <c r="Z3449" i="1"/>
  <c r="Z3407" i="1"/>
  <c r="Z3346" i="1"/>
  <c r="Z3394" i="1"/>
  <c r="Z2917" i="1"/>
  <c r="Z2760" i="1"/>
  <c r="Z2054" i="1"/>
  <c r="Z1531" i="1"/>
  <c r="Z1390" i="1"/>
  <c r="Z1163" i="1"/>
  <c r="Z900" i="1"/>
  <c r="AX586" i="1"/>
  <c r="Z732" i="1"/>
  <c r="Z843" i="1"/>
  <c r="Z489" i="1"/>
  <c r="Z252" i="1"/>
  <c r="Z391" i="1"/>
  <c r="Z62" i="1"/>
  <c r="Z2456" i="1"/>
  <c r="Z1983" i="1"/>
  <c r="Z3688" i="1"/>
  <c r="Z3211" i="1"/>
  <c r="Z3102" i="1"/>
  <c r="Z2960" i="1"/>
  <c r="Z2908" i="1"/>
  <c r="Z2424" i="1"/>
  <c r="Z2168" i="1"/>
  <c r="Z1981" i="1"/>
  <c r="Z1979" i="1"/>
  <c r="Z2050" i="1"/>
  <c r="Z2053" i="1"/>
  <c r="Z1753" i="1"/>
  <c r="Z1817" i="1"/>
  <c r="Z1580" i="1"/>
  <c r="Z1421" i="1"/>
  <c r="Z1397" i="1"/>
  <c r="Z956" i="1"/>
  <c r="Z906" i="1"/>
  <c r="Z725" i="1"/>
  <c r="Z552" i="1"/>
  <c r="Z758" i="1"/>
  <c r="Z472" i="1"/>
  <c r="Z597" i="1"/>
  <c r="Z228" i="1"/>
  <c r="Z493" i="1"/>
  <c r="Z429" i="1"/>
  <c r="Z66" i="1"/>
  <c r="Z118" i="1"/>
  <c r="Z2248" i="1"/>
  <c r="Z3552" i="1"/>
  <c r="Z3593" i="1"/>
  <c r="Z3096" i="1"/>
  <c r="Z2905" i="1"/>
  <c r="Z2821" i="1"/>
  <c r="Z2778" i="1"/>
  <c r="Z2724" i="1"/>
  <c r="Z2351" i="1"/>
  <c r="Z1977" i="1"/>
  <c r="Z2047" i="1"/>
  <c r="Z1896" i="1"/>
  <c r="Z1789" i="1"/>
  <c r="Z1838" i="1"/>
  <c r="Z1749" i="1"/>
  <c r="Z1575" i="1"/>
  <c r="Z1470" i="1"/>
  <c r="Z1006" i="1"/>
  <c r="Z595" i="1"/>
  <c r="Z642" i="1"/>
  <c r="Z714" i="1"/>
  <c r="Z754" i="1"/>
  <c r="Z464" i="1"/>
  <c r="Z346" i="1"/>
  <c r="Z216" i="1"/>
  <c r="Z37" i="1"/>
  <c r="Z3559" i="1"/>
  <c r="Z3502" i="1"/>
  <c r="Z3429" i="1"/>
  <c r="Z3302" i="1"/>
  <c r="Z3069" i="1"/>
  <c r="Z2766" i="1"/>
  <c r="Z2412" i="1"/>
  <c r="Z2510" i="1"/>
  <c r="Z2281" i="1"/>
  <c r="Z2179" i="1"/>
  <c r="Z1833" i="1"/>
  <c r="Z1738" i="1"/>
  <c r="Z1431" i="1"/>
  <c r="Z1295" i="1"/>
  <c r="Z549" i="1"/>
  <c r="Z543" i="1"/>
  <c r="Z833" i="1"/>
  <c r="Z319" i="1"/>
  <c r="Z484" i="1"/>
  <c r="Z2243" i="1"/>
  <c r="Z1942" i="1"/>
  <c r="Z1822" i="1"/>
  <c r="Z3561" i="1"/>
  <c r="Z3298" i="1"/>
  <c r="Z3284" i="1"/>
  <c r="Z3204" i="1"/>
  <c r="Z3002" i="1"/>
  <c r="Z3064" i="1"/>
  <c r="Z2955" i="1"/>
  <c r="Z2896" i="1"/>
  <c r="Z2856" i="1"/>
  <c r="Z2816" i="1"/>
  <c r="Z2405" i="1"/>
  <c r="Z2410" i="1"/>
  <c r="Z2444" i="1"/>
  <c r="Z2270" i="1"/>
  <c r="Z2174" i="1"/>
  <c r="Z2272" i="1"/>
  <c r="Z2141" i="1"/>
  <c r="Z1968" i="1"/>
  <c r="Z1962" i="1"/>
  <c r="Z1756" i="1"/>
  <c r="Z1296" i="1"/>
  <c r="Z1335" i="1"/>
  <c r="Z1146" i="1"/>
  <c r="Z1012" i="1"/>
  <c r="Z929" i="1"/>
  <c r="Z540" i="1"/>
  <c r="Z534" i="1"/>
  <c r="Z117" i="1"/>
  <c r="Z177" i="1"/>
  <c r="Z3707" i="1"/>
  <c r="Z3649" i="1"/>
  <c r="Z3557" i="1"/>
  <c r="Z3422" i="1"/>
  <c r="Z3410" i="1"/>
  <c r="Z2993" i="1"/>
  <c r="Z3038" i="1"/>
  <c r="Z2131" i="1"/>
  <c r="Z2125" i="1"/>
  <c r="Z2056" i="1"/>
  <c r="Z1755" i="1"/>
  <c r="Z1734" i="1"/>
  <c r="Z1818" i="1"/>
  <c r="Z1665" i="1"/>
  <c r="Z1643" i="1"/>
  <c r="Z1520" i="1"/>
  <c r="Z1358" i="1"/>
  <c r="Z1239" i="1"/>
  <c r="Z1180" i="1"/>
  <c r="Z1004" i="1"/>
  <c r="Z692" i="1"/>
  <c r="Z528" i="1"/>
  <c r="Z687" i="1"/>
  <c r="Z433" i="1"/>
  <c r="Z476" i="1"/>
  <c r="Z77" i="1"/>
  <c r="Z54" i="1"/>
  <c r="Z211" i="1"/>
  <c r="Z3415" i="1"/>
  <c r="Z3361" i="1"/>
  <c r="Z2989" i="1"/>
  <c r="Z2944" i="1"/>
  <c r="Z2890" i="1"/>
  <c r="Z2853" i="1"/>
  <c r="Z2512" i="1"/>
  <c r="Z2145" i="1"/>
  <c r="Z2031" i="1"/>
  <c r="Z1941" i="1"/>
  <c r="Z2249" i="1"/>
  <c r="Z1851" i="1"/>
  <c r="Z1733" i="1"/>
  <c r="Z1274" i="1"/>
  <c r="Z1382" i="1"/>
  <c r="Z1005" i="1"/>
  <c r="Z946" i="1"/>
  <c r="Z533" i="1"/>
  <c r="Z620" i="1"/>
  <c r="Z519" i="1"/>
  <c r="Z276" i="1"/>
  <c r="Z103" i="1"/>
  <c r="Z1821" i="1"/>
  <c r="Z1819" i="1"/>
  <c r="Z3428" i="1"/>
  <c r="Z3374" i="1"/>
  <c r="Z3392" i="1"/>
  <c r="Z3012" i="1"/>
  <c r="Z2549" i="1"/>
  <c r="Z2398" i="1"/>
  <c r="Z2493" i="1"/>
  <c r="Z2450" i="1"/>
  <c r="Z2419" i="1"/>
  <c r="Z2237" i="1"/>
  <c r="Z2250" i="1"/>
  <c r="Z2253" i="1"/>
  <c r="Z1955" i="1"/>
  <c r="Z2242" i="1"/>
  <c r="Z1880" i="1"/>
  <c r="Z1626" i="1"/>
  <c r="Z1514" i="1"/>
  <c r="Z1204" i="1"/>
  <c r="Z1209" i="1"/>
  <c r="Z1097" i="1"/>
  <c r="Z894" i="1"/>
  <c r="Z667" i="1"/>
  <c r="Z783" i="1"/>
  <c r="Z734" i="1"/>
  <c r="Z681" i="1"/>
  <c r="AX585" i="1"/>
  <c r="Z303" i="1"/>
  <c r="Z469" i="1"/>
  <c r="Z100" i="1"/>
  <c r="Z2245" i="1"/>
  <c r="Z1162" i="1"/>
  <c r="Z3351" i="1"/>
  <c r="Z3138" i="1"/>
  <c r="Z3009" i="1"/>
  <c r="Z2847" i="1"/>
  <c r="Z2762" i="1"/>
  <c r="Z2162" i="1"/>
  <c r="Z2246" i="1"/>
  <c r="Z2240" i="1"/>
  <c r="Z1890" i="1"/>
  <c r="Z1847" i="1"/>
  <c r="Z1329" i="1"/>
  <c r="Z1245" i="1"/>
  <c r="Z1136" i="1"/>
  <c r="Z1093" i="1"/>
  <c r="Z945" i="1"/>
  <c r="Z662" i="1"/>
  <c r="Z823" i="1"/>
  <c r="Z730" i="1"/>
  <c r="Z677" i="1"/>
  <c r="Z420" i="1"/>
  <c r="Z44" i="1"/>
  <c r="Z2148" i="1"/>
  <c r="Z2801" i="1"/>
  <c r="Z2384" i="1"/>
  <c r="Z1926" i="1"/>
  <c r="Z2244" i="1"/>
  <c r="Z1865" i="1"/>
  <c r="Z1721" i="1"/>
  <c r="Z1552" i="1"/>
  <c r="Z984" i="1"/>
  <c r="Z870" i="1"/>
  <c r="Z997" i="1"/>
  <c r="Z514" i="1"/>
  <c r="Z726" i="1"/>
  <c r="Z292" i="1"/>
  <c r="Z408" i="1"/>
  <c r="Z402" i="1"/>
  <c r="Z343" i="1"/>
  <c r="Z173" i="1"/>
  <c r="Z2147" i="1"/>
  <c r="Z2143" i="1"/>
  <c r="Z3701" i="1"/>
  <c r="Z3699" i="1"/>
  <c r="Z2445" i="1"/>
  <c r="Z1918" i="1"/>
  <c r="Z2042" i="1"/>
  <c r="Z1717" i="1"/>
  <c r="Z1877" i="1"/>
  <c r="Z1624" i="1"/>
  <c r="Z1619" i="1"/>
  <c r="Z1183" i="1"/>
  <c r="Z1161" i="1"/>
  <c r="Z1133" i="1"/>
  <c r="Z1279" i="1"/>
  <c r="Z862" i="1"/>
  <c r="Z937" i="1"/>
  <c r="Z796" i="1"/>
  <c r="Z773" i="1"/>
  <c r="Z506" i="1"/>
  <c r="Z434" i="1"/>
  <c r="Z291" i="1"/>
  <c r="Z322" i="1"/>
  <c r="Z3104" i="1"/>
  <c r="Z3294" i="1"/>
  <c r="Z3739" i="1"/>
  <c r="Z3252" i="1"/>
  <c r="Z3581" i="1"/>
  <c r="Z3585" i="1"/>
  <c r="Z3485" i="1"/>
  <c r="Z3468" i="1"/>
  <c r="Z3317" i="1"/>
  <c r="Z2885" i="1"/>
  <c r="Z2761" i="1"/>
  <c r="Z2383" i="1"/>
  <c r="Z3681" i="1"/>
  <c r="Z3693" i="1"/>
  <c r="Z3631" i="1"/>
  <c r="Z3482" i="1"/>
  <c r="Z3315" i="1"/>
  <c r="Z3127" i="1"/>
  <c r="Z3095" i="1"/>
  <c r="Z3017" i="1"/>
  <c r="Z3071" i="1"/>
  <c r="Z3057" i="1"/>
  <c r="Z2807" i="1"/>
  <c r="Z2793" i="1"/>
  <c r="Z2775" i="1"/>
  <c r="Z2752" i="1"/>
  <c r="Z2499" i="1"/>
  <c r="Z2256" i="1"/>
  <c r="Z2041" i="1"/>
  <c r="Z1803" i="1"/>
  <c r="Z1711" i="1"/>
  <c r="Z1547" i="1"/>
  <c r="Z1342" i="1"/>
  <c r="Z1275" i="1"/>
  <c r="Z1380" i="1"/>
  <c r="Z855" i="1"/>
  <c r="Z931" i="1"/>
  <c r="Z846" i="1"/>
  <c r="Z702" i="1"/>
  <c r="Z821" i="1"/>
  <c r="Z722" i="1"/>
  <c r="Z287" i="1"/>
  <c r="Z409" i="1"/>
  <c r="Z323" i="1"/>
  <c r="Z269" i="1"/>
  <c r="Z458" i="1"/>
  <c r="Z42" i="1"/>
  <c r="Z92" i="1"/>
  <c r="Z2146" i="1"/>
  <c r="Z3718" i="1"/>
  <c r="Z3713" i="1"/>
  <c r="Z3601" i="1"/>
  <c r="Z2958" i="1"/>
  <c r="Z3753" i="1"/>
  <c r="Z3735" i="1"/>
  <c r="Z3403" i="1"/>
  <c r="Z3328" i="1"/>
  <c r="Z3312" i="1"/>
  <c r="Z2879" i="1"/>
  <c r="Z2839" i="1"/>
  <c r="Z2756" i="1"/>
  <c r="Z2557" i="1"/>
  <c r="Z2395" i="1"/>
  <c r="Z2271" i="1"/>
  <c r="Z2199" i="1"/>
  <c r="Z2102" i="1"/>
  <c r="Z1872" i="1"/>
  <c r="Z1614" i="1"/>
  <c r="Z1507" i="1"/>
  <c r="Z1230" i="1"/>
  <c r="Z1130" i="1"/>
  <c r="Z1078" i="1"/>
  <c r="Z1271" i="1"/>
  <c r="Z930" i="1"/>
  <c r="Z761" i="1"/>
  <c r="Z764" i="1"/>
  <c r="Z587" i="1"/>
  <c r="Z265" i="1"/>
  <c r="Z375" i="1"/>
  <c r="Z131" i="1"/>
  <c r="Z84" i="1"/>
  <c r="Z2144" i="1"/>
  <c r="Z2238" i="1"/>
  <c r="Z3710" i="1"/>
  <c r="Z3669" i="1"/>
  <c r="Z3662" i="1"/>
  <c r="Z3751" i="1"/>
  <c r="Z3690" i="1"/>
  <c r="Z3705" i="1"/>
  <c r="Z3644" i="1"/>
  <c r="Z3740" i="1"/>
  <c r="Z3646" i="1"/>
  <c r="Z3639" i="1"/>
  <c r="Z3607" i="1"/>
  <c r="Z3732" i="1"/>
  <c r="Z3636" i="1"/>
  <c r="Z3614" i="1"/>
  <c r="Z3642" i="1"/>
  <c r="Z3589" i="1"/>
  <c r="Z3618" i="1"/>
  <c r="Z3595" i="1"/>
  <c r="Z3584" i="1"/>
  <c r="Z3583" i="1"/>
  <c r="Z3582" i="1"/>
  <c r="Z3549" i="1"/>
  <c r="Z3534" i="1"/>
  <c r="Z3613" i="1"/>
  <c r="Z3599" i="1"/>
  <c r="Z3591" i="1"/>
  <c r="Z3564" i="1"/>
  <c r="Z3554" i="1"/>
  <c r="Z3541" i="1"/>
  <c r="Z3542" i="1"/>
  <c r="Z3474" i="1"/>
  <c r="Z3512" i="1"/>
  <c r="Z3495" i="1"/>
  <c r="Z3413" i="1"/>
  <c r="Z3452" i="1"/>
  <c r="Z3498" i="1"/>
  <c r="Z3487" i="1"/>
  <c r="Z3411" i="1"/>
  <c r="Z3506" i="1"/>
  <c r="Z3434" i="1"/>
  <c r="Z3505" i="1"/>
  <c r="Z3426" i="1"/>
  <c r="Z3466" i="1"/>
  <c r="Z3459" i="1"/>
  <c r="Z3358" i="1"/>
  <c r="Z3362" i="1"/>
  <c r="Z3479" i="1"/>
  <c r="Z3364" i="1"/>
  <c r="Z3256" i="1"/>
  <c r="Z3343" i="1"/>
  <c r="Z3382" i="1"/>
  <c r="Z3313" i="1"/>
  <c r="Z3391" i="1"/>
  <c r="Z3286" i="1"/>
  <c r="Z3285" i="1"/>
  <c r="Z3237" i="1"/>
  <c r="Z3238" i="1"/>
  <c r="Z3216" i="1"/>
  <c r="Z3214" i="1"/>
  <c r="Z3215" i="1"/>
  <c r="Z3363" i="1"/>
  <c r="Z3217" i="1"/>
  <c r="Z3203" i="1"/>
  <c r="Z3185" i="1"/>
  <c r="Z3184" i="1"/>
  <c r="Z3254" i="1"/>
  <c r="Z3086" i="1"/>
  <c r="Z3082" i="1"/>
  <c r="Z3026" i="1"/>
  <c r="Z3658" i="1"/>
  <c r="Z3674" i="1"/>
  <c r="Z3704" i="1"/>
  <c r="Z3678" i="1"/>
  <c r="Z3686" i="1"/>
  <c r="Z3702" i="1"/>
  <c r="Z3749" i="1"/>
  <c r="Z3679" i="1"/>
  <c r="Z3660" i="1"/>
  <c r="Z3748" i="1"/>
  <c r="Z3635" i="1"/>
  <c r="Z3603" i="1"/>
  <c r="Z3696" i="1"/>
  <c r="Z3728" i="1"/>
  <c r="Z3668" i="1"/>
  <c r="Z3632" i="1"/>
  <c r="Z3608" i="1"/>
  <c r="Z3569" i="1"/>
  <c r="Z3612" i="1"/>
  <c r="Z3616" i="1"/>
  <c r="Z3600" i="1"/>
  <c r="Z3532" i="1"/>
  <c r="Z3610" i="1"/>
  <c r="Z3580" i="1"/>
  <c r="Z3510" i="1"/>
  <c r="Z3493" i="1"/>
  <c r="Z3480" i="1"/>
  <c r="Z3547" i="1"/>
  <c r="Z3473" i="1"/>
  <c r="Z3501" i="1"/>
  <c r="Z3463" i="1"/>
  <c r="Z3437" i="1"/>
  <c r="Z3390" i="1"/>
  <c r="Z3379" i="1"/>
  <c r="Z3448" i="1"/>
  <c r="Z3340" i="1"/>
  <c r="Z3393" i="1"/>
  <c r="Z3326" i="1"/>
  <c r="Z3276" i="1"/>
  <c r="Z3331" i="1"/>
  <c r="Z3220" i="1"/>
  <c r="Z3221" i="1"/>
  <c r="Z3218" i="1"/>
  <c r="Z3321" i="1"/>
  <c r="Z3263" i="1"/>
  <c r="Z3262" i="1"/>
  <c r="Z3261" i="1"/>
  <c r="Z3235" i="1"/>
  <c r="Z3234" i="1"/>
  <c r="Z3233" i="1"/>
  <c r="Z3356" i="1"/>
  <c r="Z3271" i="1"/>
  <c r="Z3251" i="1"/>
  <c r="Z3213" i="1"/>
  <c r="Z3202" i="1"/>
  <c r="Z3187" i="1"/>
  <c r="Z3116" i="1"/>
  <c r="Z3109" i="1"/>
  <c r="Z3108" i="1"/>
  <c r="Z3105" i="1"/>
  <c r="Z3115" i="1"/>
  <c r="Z3111" i="1"/>
  <c r="Z3110" i="1"/>
  <c r="Z3113" i="1"/>
  <c r="Z3112" i="1"/>
  <c r="Z3106" i="1"/>
  <c r="Z3107" i="1"/>
  <c r="Z3722" i="1"/>
  <c r="Z3716" i="1"/>
  <c r="Z3700" i="1"/>
  <c r="Z3667" i="1"/>
  <c r="Z3747" i="1"/>
  <c r="Z3671" i="1"/>
  <c r="Z3687" i="1"/>
  <c r="Z3742" i="1"/>
  <c r="Z3664" i="1"/>
  <c r="Z3657" i="1"/>
  <c r="Z3738" i="1"/>
  <c r="Z3695" i="1"/>
  <c r="Z3717" i="1"/>
  <c r="Z3661" i="1"/>
  <c r="Z3628" i="1"/>
  <c r="Z3577" i="1"/>
  <c r="Z3545" i="1"/>
  <c r="Z3531" i="1"/>
  <c r="Z3641" i="1"/>
  <c r="Z3550" i="1"/>
  <c r="Z3539" i="1"/>
  <c r="Z3587" i="1"/>
  <c r="Z3483" i="1"/>
  <c r="Z3556" i="1"/>
  <c r="Z3543" i="1"/>
  <c r="Z3503" i="1"/>
  <c r="Z3461" i="1"/>
  <c r="Z3533" i="1"/>
  <c r="Z3432" i="1"/>
  <c r="Z3405" i="1"/>
  <c r="Z3420" i="1"/>
  <c r="Z3441" i="1"/>
  <c r="Z3401" i="1"/>
  <c r="Z3447" i="1"/>
  <c r="Z3404" i="1"/>
  <c r="Z3472" i="1"/>
  <c r="Z3384" i="1"/>
  <c r="Z3439" i="1"/>
  <c r="Z3387" i="1"/>
  <c r="Z3322" i="1"/>
  <c r="Z3325" i="1"/>
  <c r="Z3414" i="1"/>
  <c r="Z3280" i="1"/>
  <c r="Z3389" i="1"/>
  <c r="Z3308" i="1"/>
  <c r="Z3296" i="1"/>
  <c r="Z3295" i="1"/>
  <c r="Z3378" i="1"/>
  <c r="Z3323" i="1"/>
  <c r="Z3278" i="1"/>
  <c r="Z3231" i="1"/>
  <c r="Z3212" i="1"/>
  <c r="Z3210" i="1"/>
  <c r="Z3319" i="1"/>
  <c r="Z3289" i="1"/>
  <c r="Z3287" i="1"/>
  <c r="Z3209" i="1"/>
  <c r="Z3170" i="1"/>
  <c r="Z3168" i="1"/>
  <c r="Z3162" i="1"/>
  <c r="Z3167" i="1"/>
  <c r="Z3169" i="1"/>
  <c r="Z3268" i="1"/>
  <c r="Z3181" i="1"/>
  <c r="Z3178" i="1"/>
  <c r="Z3157" i="1"/>
  <c r="Z3719" i="1"/>
  <c r="Z3685" i="1"/>
  <c r="Z3670" i="1"/>
  <c r="Z3663" i="1"/>
  <c r="Z3746" i="1"/>
  <c r="Z3652" i="1"/>
  <c r="Z3654" i="1"/>
  <c r="Z3737" i="1"/>
  <c r="Z3627" i="1"/>
  <c r="Z3647" i="1"/>
  <c r="Z3624" i="1"/>
  <c r="Z3565" i="1"/>
  <c r="Z3592" i="1"/>
  <c r="Z3530" i="1"/>
  <c r="Z3633" i="1"/>
  <c r="Z3596" i="1"/>
  <c r="Z3588" i="1"/>
  <c r="Z3490" i="1"/>
  <c r="Z3444" i="1"/>
  <c r="Z3500" i="1"/>
  <c r="Z3540" i="1"/>
  <c r="Z3457" i="1"/>
  <c r="Z3430" i="1"/>
  <c r="Z3431" i="1"/>
  <c r="Z3470" i="1"/>
  <c r="Z3423" i="1"/>
  <c r="Z3406" i="1"/>
  <c r="Z3386" i="1"/>
  <c r="Z3446" i="1"/>
  <c r="Z3355" i="1"/>
  <c r="Z3454" i="1"/>
  <c r="Z3380" i="1"/>
  <c r="Z3333" i="1"/>
  <c r="Z3438" i="1"/>
  <c r="Z3318" i="1"/>
  <c r="Z3377" i="1"/>
  <c r="Z3334" i="1"/>
  <c r="Z3400" i="1"/>
  <c r="Z3307" i="1"/>
  <c r="Z3388" i="1"/>
  <c r="Z3305" i="1"/>
  <c r="Z3306" i="1"/>
  <c r="Z3373" i="1"/>
  <c r="Z3316" i="1"/>
  <c r="Z3236" i="1"/>
  <c r="Z3171" i="1"/>
  <c r="Z3186" i="1"/>
  <c r="Z3124" i="1"/>
  <c r="Z3121" i="1"/>
  <c r="Z3122" i="1"/>
  <c r="Z3260" i="1"/>
  <c r="Z3692" i="1"/>
  <c r="Z3731" i="1"/>
  <c r="Z3659" i="1"/>
  <c r="Z3743" i="1"/>
  <c r="Z3729" i="1"/>
  <c r="Z3721" i="1"/>
  <c r="Z3734" i="1"/>
  <c r="Z3623" i="1"/>
  <c r="Z3726" i="1"/>
  <c r="Z3684" i="1"/>
  <c r="Z3698" i="1"/>
  <c r="Z3634" i="1"/>
  <c r="Z3597" i="1"/>
  <c r="Z3575" i="1"/>
  <c r="Z3609" i="1"/>
  <c r="Z3529" i="1"/>
  <c r="Z3625" i="1"/>
  <c r="Z3650" i="1"/>
  <c r="Z3562" i="1"/>
  <c r="Z3563" i="1"/>
  <c r="Z3566" i="1"/>
  <c r="Z3579" i="1"/>
  <c r="Z3504" i="1"/>
  <c r="Z3486" i="1"/>
  <c r="Z3469" i="1"/>
  <c r="Z3453" i="1"/>
  <c r="Z3467" i="1"/>
  <c r="Z3497" i="1"/>
  <c r="Z3433" i="1"/>
  <c r="Z3451" i="1"/>
  <c r="Z3376" i="1"/>
  <c r="Z3329" i="1"/>
  <c r="Z3436" i="1"/>
  <c r="Z3314" i="1"/>
  <c r="Z3337" i="1"/>
  <c r="Z3409" i="1"/>
  <c r="Z3367" i="1"/>
  <c r="Z3301" i="1"/>
  <c r="Z3273" i="1"/>
  <c r="Z3371" i="1"/>
  <c r="Z3290" i="1"/>
  <c r="Z3370" i="1"/>
  <c r="Z3274" i="1"/>
  <c r="Z3227" i="1"/>
  <c r="Z3225" i="1"/>
  <c r="Z3208" i="1"/>
  <c r="Z3207" i="1"/>
  <c r="Z3206" i="1"/>
  <c r="Z3282" i="1"/>
  <c r="Z3281" i="1"/>
  <c r="Z3277" i="1"/>
  <c r="Z3264" i="1"/>
  <c r="Z3368" i="1"/>
  <c r="Z3232" i="1"/>
  <c r="Z3257" i="1"/>
  <c r="Z3279" i="1"/>
  <c r="Z3156" i="1"/>
  <c r="Z3155" i="1"/>
  <c r="Z3154" i="1"/>
  <c r="Z3035" i="1"/>
  <c r="Z3031" i="1"/>
  <c r="Z3088" i="1"/>
  <c r="Z3715" i="1"/>
  <c r="Z3712" i="1"/>
  <c r="Z3725" i="1"/>
  <c r="Z3720" i="1"/>
  <c r="Z3653" i="1"/>
  <c r="Z3744" i="1"/>
  <c r="Z3733" i="1"/>
  <c r="Z3724" i="1"/>
  <c r="Z3675" i="1"/>
  <c r="Z3691" i="1"/>
  <c r="Z3605" i="1"/>
  <c r="Z3606" i="1"/>
  <c r="Z3528" i="1"/>
  <c r="Z3527" i="1"/>
  <c r="Z3620" i="1"/>
  <c r="Z3604" i="1"/>
  <c r="Z3558" i="1"/>
  <c r="Z3546" i="1"/>
  <c r="Z3568" i="1"/>
  <c r="Z3511" i="1"/>
  <c r="Z3417" i="1"/>
  <c r="Z3456" i="1"/>
  <c r="Z3419" i="1"/>
  <c r="Z3496" i="1"/>
  <c r="Z3383" i="1"/>
  <c r="Z3375" i="1"/>
  <c r="Z3450" i="1"/>
  <c r="Z3402" i="1"/>
  <c r="Z3348" i="1"/>
  <c r="Z3335" i="1"/>
  <c r="Z3300" i="1"/>
  <c r="Z3349" i="1"/>
  <c r="Z3304" i="1"/>
  <c r="Z3369" i="1"/>
  <c r="Z3293" i="1"/>
  <c r="Z3292" i="1"/>
  <c r="Z3359" i="1"/>
  <c r="Z3228" i="1"/>
  <c r="Z3230" i="1"/>
  <c r="Z3191" i="1"/>
  <c r="Z3161" i="1"/>
  <c r="Z3159" i="1"/>
  <c r="Z3194" i="1"/>
  <c r="Z3270" i="1"/>
  <c r="Z3198" i="1"/>
  <c r="Z3297" i="1"/>
  <c r="Z3711" i="1"/>
  <c r="Z3709" i="1"/>
  <c r="Z3697" i="1"/>
  <c r="Z3736" i="1"/>
  <c r="Z3656" i="1"/>
  <c r="Z3680" i="1"/>
  <c r="Z3572" i="1"/>
  <c r="Z3629" i="1"/>
  <c r="Z3602" i="1"/>
  <c r="Z3590" i="1"/>
  <c r="Z3567" i="1"/>
  <c r="Z3643" i="1"/>
  <c r="Z3594" i="1"/>
  <c r="Z3586" i="1"/>
  <c r="Z3560" i="1"/>
  <c r="Z3537" i="1"/>
  <c r="Z3555" i="1"/>
  <c r="Z3477" i="1"/>
  <c r="Z3445" i="1"/>
  <c r="Z3416" i="1"/>
  <c r="Z3408" i="1"/>
  <c r="Z3494" i="1"/>
  <c r="Z3412" i="1"/>
  <c r="Z3399" i="1"/>
  <c r="Z3488" i="1"/>
  <c r="Z3347" i="1"/>
  <c r="Z3443" i="1"/>
  <c r="Z3366" i="1"/>
  <c r="Z3421" i="1"/>
  <c r="Z3344" i="1"/>
  <c r="Z3330" i="1"/>
  <c r="Z3311" i="1"/>
  <c r="Z3372" i="1"/>
  <c r="Z3360" i="1"/>
  <c r="Z3345" i="1"/>
  <c r="Z3332" i="1"/>
  <c r="Z3200" i="1"/>
  <c r="Z3199" i="1"/>
  <c r="Z3275" i="1"/>
  <c r="Z3272" i="1"/>
  <c r="Z3357" i="1"/>
  <c r="Z3224" i="1"/>
  <c r="Z3226" i="1"/>
  <c r="Z3190" i="1"/>
  <c r="Z3288" i="1"/>
  <c r="Z3183" i="1"/>
  <c r="Z3182" i="1"/>
  <c r="Z3120" i="1"/>
  <c r="Z3118" i="1"/>
  <c r="Z3119" i="1"/>
  <c r="Z3152" i="1"/>
  <c r="Z3150" i="1"/>
  <c r="Z3151" i="1"/>
  <c r="Z3255" i="1"/>
  <c r="Z3114" i="1"/>
  <c r="Z3084" i="1"/>
  <c r="Z3028" i="1"/>
  <c r="Z3714" i="1"/>
  <c r="Z3673" i="1"/>
  <c r="Z3666" i="1"/>
  <c r="Z3689" i="1"/>
  <c r="Z3708" i="1"/>
  <c r="Z3682" i="1"/>
  <c r="Z3706" i="1"/>
  <c r="Z3694" i="1"/>
  <c r="Z3745" i="1"/>
  <c r="Z3645" i="1"/>
  <c r="Z3655" i="1"/>
  <c r="Z3611" i="1"/>
  <c r="Z3703" i="1"/>
  <c r="Z3750" i="1"/>
  <c r="Z3676" i="1"/>
  <c r="Z3640" i="1"/>
  <c r="Z3617" i="1"/>
  <c r="Z3571" i="1"/>
  <c r="Z3621" i="1"/>
  <c r="Z3598" i="1"/>
  <c r="Z3630" i="1"/>
  <c r="Z3535" i="1"/>
  <c r="Z3576" i="1"/>
  <c r="Z3573" i="1"/>
  <c r="Z3492" i="1"/>
  <c r="Z3553" i="1"/>
  <c r="Z3475" i="1"/>
  <c r="Z3508" i="1"/>
  <c r="Z3484" i="1"/>
  <c r="Z3548" i="1"/>
  <c r="Z3465" i="1"/>
  <c r="Z3418" i="1"/>
  <c r="Z3491" i="1"/>
  <c r="Z3507" i="1"/>
  <c r="Z3499" i="1"/>
  <c r="Z3462" i="1"/>
  <c r="Z3458" i="1"/>
  <c r="Z3397" i="1"/>
  <c r="Z3442" i="1"/>
  <c r="Z3395" i="1"/>
  <c r="Z3481" i="1"/>
  <c r="Z3435" i="1"/>
  <c r="Z3341" i="1"/>
  <c r="Z3365" i="1"/>
  <c r="Z3259" i="1"/>
  <c r="Z3258" i="1"/>
  <c r="Z3353" i="1"/>
  <c r="Z3269" i="1"/>
  <c r="Z3339" i="1"/>
  <c r="Z3299" i="1"/>
  <c r="Z3385" i="1"/>
  <c r="Z3320" i="1"/>
  <c r="Z3267" i="1"/>
  <c r="Z3266" i="1"/>
  <c r="Z3196" i="1"/>
  <c r="Z3195" i="1"/>
  <c r="Z3291" i="1"/>
  <c r="Z3352" i="1"/>
  <c r="Z3219" i="1"/>
  <c r="Z3222" i="1"/>
  <c r="Z3253" i="1"/>
  <c r="Z3309" i="1"/>
  <c r="Z3145" i="1"/>
  <c r="Z3091" i="1"/>
  <c r="Z3090" i="1"/>
  <c r="Z3189" i="1"/>
  <c r="Z3188" i="1"/>
  <c r="Z3166" i="1"/>
  <c r="Z3192" i="1"/>
  <c r="Z3180" i="1"/>
  <c r="Z3148" i="1"/>
  <c r="Z3205" i="1"/>
  <c r="Z3175" i="1"/>
  <c r="Z3174" i="1"/>
  <c r="Z3097" i="1"/>
  <c r="Z2998" i="1"/>
  <c r="Z3146" i="1"/>
  <c r="Z3039" i="1"/>
  <c r="Z3130" i="1"/>
  <c r="Z3054" i="1"/>
  <c r="Z2987" i="1"/>
  <c r="Z3006" i="1"/>
  <c r="Z3007" i="1"/>
  <c r="Z3051" i="1"/>
  <c r="Z3050" i="1"/>
  <c r="Z3034" i="1"/>
  <c r="Z3010" i="1"/>
  <c r="Z2951" i="1"/>
  <c r="Z2985" i="1"/>
  <c r="Z2940" i="1"/>
  <c r="Z2791" i="1"/>
  <c r="Z3016" i="1"/>
  <c r="Z2941" i="1"/>
  <c r="Z2925" i="1"/>
  <c r="Z2813" i="1"/>
  <c r="Z2870" i="1"/>
  <c r="Z2846" i="1"/>
  <c r="Z2814" i="1"/>
  <c r="Z2832" i="1"/>
  <c r="Z2690" i="1"/>
  <c r="Z2773" i="1"/>
  <c r="Z2799" i="1"/>
  <c r="Z2715" i="1"/>
  <c r="Z2716" i="1"/>
  <c r="Z2717" i="1"/>
  <c r="Z2713" i="1"/>
  <c r="Z2718" i="1"/>
  <c r="Z2714" i="1"/>
  <c r="Z2915" i="1"/>
  <c r="Z2658" i="1"/>
  <c r="Z2660" i="1"/>
  <c r="Z2770" i="1"/>
  <c r="Z2745" i="1"/>
  <c r="Z2888" i="1"/>
  <c r="Z2867" i="1"/>
  <c r="Z2922" i="1"/>
  <c r="Z2803" i="1"/>
  <c r="Z2651" i="1"/>
  <c r="Z2652" i="1"/>
  <c r="Z2643" i="1"/>
  <c r="Z2653" i="1"/>
  <c r="Z2508" i="1"/>
  <c r="Z2460" i="1"/>
  <c r="Z2417" i="1"/>
  <c r="Z2394" i="1"/>
  <c r="Z2532" i="1"/>
  <c r="Z2356" i="1"/>
  <c r="Z2357" i="1"/>
  <c r="Z2772" i="1"/>
  <c r="Z2489" i="1"/>
  <c r="Z2545" i="1"/>
  <c r="Z2544" i="1"/>
  <c r="Z2538" i="1"/>
  <c r="Z2521" i="1"/>
  <c r="Z2492" i="1"/>
  <c r="Z2475" i="1"/>
  <c r="Z2365" i="1"/>
  <c r="Z2197" i="1"/>
  <c r="Z2334" i="1"/>
  <c r="Z2228" i="1"/>
  <c r="Z2160" i="1"/>
  <c r="Z2387" i="1"/>
  <c r="Z2209" i="1"/>
  <c r="Z2411" i="1"/>
  <c r="Z2343" i="1"/>
  <c r="Z2403" i="1"/>
  <c r="Z2305" i="1"/>
  <c r="Z2304" i="1"/>
  <c r="Z2310" i="1"/>
  <c r="Z2307" i="1"/>
  <c r="Z2306" i="1"/>
  <c r="Z2311" i="1"/>
  <c r="Z2436" i="1"/>
  <c r="Z2215" i="1"/>
  <c r="Z2269" i="1"/>
  <c r="Z2257" i="1"/>
  <c r="Z2159" i="1"/>
  <c r="Z1933" i="1"/>
  <c r="Z2216" i="1"/>
  <c r="Z2124" i="1"/>
  <c r="Z2100" i="1"/>
  <c r="Z2077" i="1"/>
  <c r="Z1937" i="1"/>
  <c r="Z2235" i="1"/>
  <c r="Z2121" i="1"/>
  <c r="Z1960" i="1"/>
  <c r="Z2062" i="1"/>
  <c r="Z2036" i="1"/>
  <c r="Z2037" i="1"/>
  <c r="Z2004" i="1"/>
  <c r="Z1966" i="1"/>
  <c r="Z2273" i="1"/>
  <c r="Z2150" i="1"/>
  <c r="Z2120" i="1"/>
  <c r="Z2119" i="1"/>
  <c r="Z2208" i="1"/>
  <c r="Z1961" i="1"/>
  <c r="Z2128" i="1"/>
  <c r="Z2052" i="1"/>
  <c r="Z2091" i="1"/>
  <c r="Z1965" i="1"/>
  <c r="Z2005" i="1"/>
  <c r="Z1958" i="1"/>
  <c r="Z1887" i="1"/>
  <c r="Z1814" i="1"/>
  <c r="Z2024" i="1"/>
  <c r="Z1846" i="1"/>
  <c r="Z1773" i="1"/>
  <c r="Z1776" i="1"/>
  <c r="Z1774" i="1"/>
  <c r="Z1772" i="1"/>
  <c r="Z1777" i="1"/>
  <c r="Z1775" i="1"/>
  <c r="Z1778" i="1"/>
  <c r="Z1935" i="1"/>
  <c r="Z1888" i="1"/>
  <c r="Z1741" i="1"/>
  <c r="Z1709" i="1"/>
  <c r="Z1954" i="1"/>
  <c r="Z1946" i="1"/>
  <c r="Z1910" i="1"/>
  <c r="Z2095" i="1"/>
  <c r="Z1885" i="1"/>
  <c r="Z1790" i="1"/>
  <c r="Z1754" i="1"/>
  <c r="Z1690" i="1"/>
  <c r="Z1744" i="1"/>
  <c r="Z1871" i="1"/>
  <c r="Z1750" i="1"/>
  <c r="Z1674" i="1"/>
  <c r="Z1659" i="1"/>
  <c r="Z1500" i="1"/>
  <c r="Z1681" i="1"/>
  <c r="Z1639" i="1"/>
  <c r="Z1718" i="1"/>
  <c r="Z1863" i="1"/>
  <c r="Z1653" i="1"/>
  <c r="Z1632" i="1"/>
  <c r="Z1600" i="1"/>
  <c r="Z1568" i="1"/>
  <c r="Z1441" i="1"/>
  <c r="Z1477" i="1"/>
  <c r="Z1835" i="1"/>
  <c r="Z1827" i="1"/>
  <c r="Z1662" i="1"/>
  <c r="Z1617" i="1"/>
  <c r="Z1593" i="1"/>
  <c r="Z1565" i="1"/>
  <c r="Z1533" i="1"/>
  <c r="Z1509" i="1"/>
  <c r="Z1583" i="1"/>
  <c r="Z1483" i="1"/>
  <c r="Z1197" i="1"/>
  <c r="Z1615" i="1"/>
  <c r="Z1289" i="1"/>
  <c r="Z1473" i="1"/>
  <c r="Z1577" i="1"/>
  <c r="Z1506" i="1"/>
  <c r="Z1430" i="1"/>
  <c r="Z1429" i="1"/>
  <c r="Z1348" i="1"/>
  <c r="Z1590" i="1"/>
  <c r="Z1567" i="1"/>
  <c r="Z1391" i="1"/>
  <c r="Z1341" i="1"/>
  <c r="Z1325" i="1"/>
  <c r="Z1291" i="1"/>
  <c r="Z1249" i="1"/>
  <c r="Z1233" i="1"/>
  <c r="Z1217" i="1"/>
  <c r="Z1158" i="1"/>
  <c r="Z1142" i="1"/>
  <c r="Z1126" i="1"/>
  <c r="Z1110" i="1"/>
  <c r="Z1086" i="1"/>
  <c r="Z1054" i="1"/>
  <c r="Z1306" i="1"/>
  <c r="Z1265" i="1"/>
  <c r="Z1623" i="1"/>
  <c r="Z1515" i="1"/>
  <c r="Z1143" i="1"/>
  <c r="Z1352" i="1"/>
  <c r="Z1203" i="1"/>
  <c r="Z1059" i="1"/>
  <c r="Z1363" i="1"/>
  <c r="Z1219" i="1"/>
  <c r="Z1410" i="1"/>
  <c r="Z1129" i="1"/>
  <c r="Z1351" i="1"/>
  <c r="Z1192" i="1"/>
  <c r="Z1095" i="1"/>
  <c r="Z1065" i="1"/>
  <c r="Z1423" i="1"/>
  <c r="Z1276" i="1"/>
  <c r="Z1250" i="1"/>
  <c r="Z1194" i="1"/>
  <c r="Z1099" i="1"/>
  <c r="Z1002" i="1"/>
  <c r="Z1339" i="1"/>
  <c r="Z1303" i="1"/>
  <c r="Z1201" i="1"/>
  <c r="Z1132" i="1"/>
  <c r="Z971" i="1"/>
  <c r="Z867" i="1"/>
  <c r="Z1308" i="1"/>
  <c r="Z1252" i="1"/>
  <c r="Z1127" i="1"/>
  <c r="Z1016" i="1"/>
  <c r="Z922" i="1"/>
  <c r="Z1400" i="1"/>
  <c r="Z1251" i="1"/>
  <c r="Z1137" i="1"/>
  <c r="Z1081" i="1"/>
  <c r="Z1021" i="1"/>
  <c r="Z968" i="1"/>
  <c r="Z907" i="1"/>
  <c r="Z938" i="1"/>
  <c r="Z856" i="1"/>
  <c r="Z1019" i="1"/>
  <c r="Z633" i="1"/>
  <c r="Z634" i="1"/>
  <c r="Z1014" i="1"/>
  <c r="Z873" i="1"/>
  <c r="Z749" i="1"/>
  <c r="Z869" i="1"/>
  <c r="Z804" i="1"/>
  <c r="Z781" i="1"/>
  <c r="Z696" i="1"/>
  <c r="Z936" i="1"/>
  <c r="Z1020" i="1"/>
  <c r="Z801" i="1"/>
  <c r="Z782" i="1"/>
  <c r="Z644" i="1"/>
  <c r="AX583" i="1"/>
  <c r="Z531" i="1"/>
  <c r="Z837" i="1"/>
  <c r="Z743" i="1"/>
  <c r="Z719" i="1"/>
  <c r="Z674" i="1"/>
  <c r="Z647" i="1"/>
  <c r="Z648" i="1"/>
  <c r="Z524" i="1"/>
  <c r="Z578" i="1"/>
  <c r="Z448" i="1"/>
  <c r="Z628" i="1"/>
  <c r="Z564" i="1"/>
  <c r="Z505" i="1"/>
  <c r="Z473" i="1"/>
  <c r="Z442" i="1"/>
  <c r="Z311" i="1"/>
  <c r="Z279" i="1"/>
  <c r="Z248" i="1"/>
  <c r="Z542" i="1"/>
  <c r="Z498" i="1"/>
  <c r="Z819" i="1"/>
  <c r="Z510" i="1"/>
  <c r="Z836" i="1"/>
  <c r="Z703" i="1"/>
  <c r="Z438" i="1"/>
  <c r="Z365" i="1"/>
  <c r="Z293" i="1"/>
  <c r="Z254" i="1"/>
  <c r="Z842" i="1"/>
  <c r="Z756" i="1"/>
  <c r="Z521" i="1"/>
  <c r="Z381" i="1"/>
  <c r="Z342" i="1"/>
  <c r="Z548" i="1"/>
  <c r="Z393" i="1"/>
  <c r="Z337" i="1"/>
  <c r="Z318" i="1"/>
  <c r="Z302" i="1"/>
  <c r="Z278" i="1"/>
  <c r="Z251" i="1"/>
  <c r="Z344" i="1"/>
  <c r="Z121" i="1"/>
  <c r="Z444" i="1"/>
  <c r="Z361" i="1"/>
  <c r="Z215" i="1"/>
  <c r="Z193" i="1"/>
  <c r="Z64" i="1"/>
  <c r="Z46" i="1"/>
  <c r="Z452" i="1"/>
  <c r="Z155" i="1"/>
  <c r="Z132" i="1"/>
  <c r="Z108" i="1"/>
  <c r="Z190" i="1"/>
  <c r="Z445" i="1"/>
  <c r="Z175" i="1"/>
  <c r="Z164" i="1"/>
  <c r="Z129" i="1"/>
  <c r="Z116" i="1"/>
  <c r="Z55" i="1"/>
  <c r="Z161" i="1"/>
  <c r="Z57" i="1"/>
  <c r="Z31" i="1"/>
  <c r="Z192" i="1"/>
  <c r="Z197" i="1"/>
  <c r="Z3179" i="1"/>
  <c r="Z3144" i="1"/>
  <c r="Z3164" i="1"/>
  <c r="Z3173" i="1"/>
  <c r="Z3153" i="1"/>
  <c r="Z3141" i="1"/>
  <c r="Z3024" i="1"/>
  <c r="Z2991" i="1"/>
  <c r="Z3025" i="1"/>
  <c r="Z3142" i="1"/>
  <c r="Z3032" i="1"/>
  <c r="Z3047" i="1"/>
  <c r="Z3089" i="1"/>
  <c r="Z3075" i="1"/>
  <c r="Z3023" i="1"/>
  <c r="Z2978" i="1"/>
  <c r="Z3080" i="1"/>
  <c r="Z3063" i="1"/>
  <c r="Z2953" i="1"/>
  <c r="Z2956" i="1"/>
  <c r="Z3068" i="1"/>
  <c r="Z2983" i="1"/>
  <c r="Z2952" i="1"/>
  <c r="Z2921" i="1"/>
  <c r="Z2893" i="1"/>
  <c r="Z2877" i="1"/>
  <c r="Z2861" i="1"/>
  <c r="Z2845" i="1"/>
  <c r="Z2829" i="1"/>
  <c r="Z2809" i="1"/>
  <c r="Z2866" i="1"/>
  <c r="Z2802" i="1"/>
  <c r="Z2831" i="1"/>
  <c r="Z2759" i="1"/>
  <c r="Z2684" i="1"/>
  <c r="Z2685" i="1"/>
  <c r="Z2681" i="1"/>
  <c r="Z2686" i="1"/>
  <c r="Z2682" i="1"/>
  <c r="Z2683" i="1"/>
  <c r="Z2771" i="1"/>
  <c r="Z2744" i="1"/>
  <c r="Z2911" i="1"/>
  <c r="Z2827" i="1"/>
  <c r="Z2784" i="1"/>
  <c r="Z2741" i="1"/>
  <c r="Z2720" i="1"/>
  <c r="Z2916" i="1"/>
  <c r="Z2884" i="1"/>
  <c r="Z2863" i="1"/>
  <c r="Z2826" i="1"/>
  <c r="Z2918" i="1"/>
  <c r="Z2852" i="1"/>
  <c r="Z2776" i="1"/>
  <c r="Z2735" i="1"/>
  <c r="Z2689" i="1"/>
  <c r="Z2554" i="1"/>
  <c r="Z2551" i="1"/>
  <c r="Z2531" i="1"/>
  <c r="Z2495" i="1"/>
  <c r="Z2747" i="1"/>
  <c r="Z2556" i="1"/>
  <c r="Z2528" i="1"/>
  <c r="Z2390" i="1"/>
  <c r="Z2360" i="1"/>
  <c r="Z2509" i="1"/>
  <c r="Z2391" i="1"/>
  <c r="Z2354" i="1"/>
  <c r="Z2355" i="1"/>
  <c r="Z2534" i="1"/>
  <c r="Z2468" i="1"/>
  <c r="Z2469" i="1"/>
  <c r="Z2749" i="1"/>
  <c r="Z2750" i="1"/>
  <c r="Z2559" i="1"/>
  <c r="Z2486" i="1"/>
  <c r="Z2463" i="1"/>
  <c r="Z2451" i="1"/>
  <c r="Z2488" i="1"/>
  <c r="Z2472" i="1"/>
  <c r="Z2366" i="1"/>
  <c r="Z2167" i="1"/>
  <c r="Z2333" i="1"/>
  <c r="Z2205" i="1"/>
  <c r="Z2373" i="1"/>
  <c r="Z2202" i="1"/>
  <c r="Z2446" i="1"/>
  <c r="Z2389" i="1"/>
  <c r="Z2191" i="1"/>
  <c r="Z2385" i="1"/>
  <c r="Z2342" i="1"/>
  <c r="Z2400" i="1"/>
  <c r="Z2453" i="1"/>
  <c r="Z2432" i="1"/>
  <c r="Z2406" i="1"/>
  <c r="Z2211" i="1"/>
  <c r="Z2262" i="1"/>
  <c r="Z2157" i="1"/>
  <c r="Z2210" i="1"/>
  <c r="Z1986" i="1"/>
  <c r="Z1930" i="1"/>
  <c r="Z2200" i="1"/>
  <c r="Z2155" i="1"/>
  <c r="Z2266" i="1"/>
  <c r="Z2140" i="1"/>
  <c r="Z2117" i="1"/>
  <c r="Z2055" i="1"/>
  <c r="Z2196" i="1"/>
  <c r="Z2075" i="1"/>
  <c r="Z1984" i="1"/>
  <c r="Z1956" i="1"/>
  <c r="Z2086" i="1"/>
  <c r="Z1939" i="1"/>
  <c r="Z1897" i="1"/>
  <c r="Z1940" i="1"/>
  <c r="Z1957" i="1"/>
  <c r="Z1812" i="1"/>
  <c r="Z2065" i="1"/>
  <c r="Z1999" i="1"/>
  <c r="Z1920" i="1"/>
  <c r="Z1841" i="1"/>
  <c r="Z1842" i="1"/>
  <c r="Z2034" i="1"/>
  <c r="Z1925" i="1"/>
  <c r="Z1884" i="1"/>
  <c r="Z1787" i="1"/>
  <c r="Z1737" i="1"/>
  <c r="Z1705" i="1"/>
  <c r="Z2040" i="1"/>
  <c r="Z1953" i="1"/>
  <c r="Z1945" i="1"/>
  <c r="Z2090" i="1"/>
  <c r="Z1869" i="1"/>
  <c r="Z1815" i="1"/>
  <c r="Z1722" i="1"/>
  <c r="Z1686" i="1"/>
  <c r="Z1740" i="1"/>
  <c r="Z1666" i="1"/>
  <c r="Z1886" i="1"/>
  <c r="Z1870" i="1"/>
  <c r="Z1747" i="1"/>
  <c r="Z1731" i="1"/>
  <c r="Z1658" i="1"/>
  <c r="Z1805" i="1"/>
  <c r="Z1671" i="1"/>
  <c r="Z1496" i="1"/>
  <c r="Z1696" i="1"/>
  <c r="Z1486" i="1"/>
  <c r="Z1652" i="1"/>
  <c r="Z1628" i="1"/>
  <c r="Z1596" i="1"/>
  <c r="Z1564" i="1"/>
  <c r="Z1544" i="1"/>
  <c r="Z1528" i="1"/>
  <c r="Z1512" i="1"/>
  <c r="Z1699" i="1"/>
  <c r="Z1834" i="1"/>
  <c r="Z1826" i="1"/>
  <c r="Z1649" i="1"/>
  <c r="Z1613" i="1"/>
  <c r="Z1561" i="1"/>
  <c r="Z1529" i="1"/>
  <c r="Z1505" i="1"/>
  <c r="Z1574" i="1"/>
  <c r="Z1474" i="1"/>
  <c r="Z1190" i="1"/>
  <c r="Z1191" i="1"/>
  <c r="Z1598" i="1"/>
  <c r="Z1472" i="1"/>
  <c r="Z1571" i="1"/>
  <c r="Z1503" i="1"/>
  <c r="Z1344" i="1"/>
  <c r="Z1573" i="1"/>
  <c r="Z1465" i="1"/>
  <c r="Z1434" i="1"/>
  <c r="Z1426" i="1"/>
  <c r="Z1661" i="1"/>
  <c r="Z1546" i="1"/>
  <c r="Z1368" i="1"/>
  <c r="Z1287" i="1"/>
  <c r="Z1082" i="1"/>
  <c r="Z1050" i="1"/>
  <c r="Z1582" i="1"/>
  <c r="Z1438" i="1"/>
  <c r="Z1419" i="1"/>
  <c r="Z1357" i="1"/>
  <c r="Z1302" i="1"/>
  <c r="Z1261" i="1"/>
  <c r="Z1610" i="1"/>
  <c r="Z1495" i="1"/>
  <c r="Z1369" i="1"/>
  <c r="Z1362" i="1"/>
  <c r="Z1198" i="1"/>
  <c r="Z1044" i="1"/>
  <c r="Z1336" i="1"/>
  <c r="Z1109" i="1"/>
  <c r="Z1160" i="1"/>
  <c r="Z981" i="1"/>
  <c r="Z1422" i="1"/>
  <c r="Z1346" i="1"/>
  <c r="Z1272" i="1"/>
  <c r="Z1234" i="1"/>
  <c r="Z1043" i="1"/>
  <c r="Z999" i="1"/>
  <c r="Z1323" i="1"/>
  <c r="Z1301" i="1"/>
  <c r="Z1199" i="1"/>
  <c r="Z989" i="1"/>
  <c r="Z967" i="1"/>
  <c r="Z863" i="1"/>
  <c r="Z1299" i="1"/>
  <c r="Z1238" i="1"/>
  <c r="Z1089" i="1"/>
  <c r="Z1011" i="1"/>
  <c r="Z996" i="1"/>
  <c r="Z947" i="1"/>
  <c r="Z918" i="1"/>
  <c r="Z1248" i="1"/>
  <c r="Z854" i="1"/>
  <c r="Z557" i="1"/>
  <c r="Z950" i="1"/>
  <c r="Z699" i="1"/>
  <c r="Z631" i="1"/>
  <c r="Z994" i="1"/>
  <c r="Z745" i="1"/>
  <c r="AX580" i="1"/>
  <c r="Z942" i="1"/>
  <c r="Z777" i="1"/>
  <c r="Z621" i="1"/>
  <c r="AX581" i="1"/>
  <c r="Z921" i="1"/>
  <c r="Z852" i="1"/>
  <c r="Z983" i="1"/>
  <c r="Z857" i="1"/>
  <c r="Z562" i="1"/>
  <c r="Z904" i="1"/>
  <c r="Z739" i="1"/>
  <c r="Z670" i="1"/>
  <c r="Z645" i="1"/>
  <c r="Z646" i="1"/>
  <c r="Z555" i="1"/>
  <c r="Z516" i="1"/>
  <c r="Z551" i="1"/>
  <c r="Z629" i="1"/>
  <c r="Z465" i="1"/>
  <c r="Z307" i="1"/>
  <c r="Z275" i="1"/>
  <c r="Z244" i="1"/>
  <c r="Z807" i="1"/>
  <c r="Z760" i="1"/>
  <c r="Z284" i="1"/>
  <c r="Z780" i="1"/>
  <c r="Z679" i="1"/>
  <c r="Z536" i="1"/>
  <c r="Z424" i="1"/>
  <c r="Z694" i="1"/>
  <c r="Z584" i="1"/>
  <c r="Z417" i="1"/>
  <c r="Z351" i="1"/>
  <c r="Z321" i="1"/>
  <c r="Z289" i="1"/>
  <c r="Z250" i="1"/>
  <c r="Z839" i="1"/>
  <c r="Z738" i="1"/>
  <c r="Z470" i="1"/>
  <c r="Z838" i="1"/>
  <c r="Z487" i="1"/>
  <c r="Z440" i="1"/>
  <c r="Z274" i="1"/>
  <c r="Z247" i="1"/>
  <c r="Z459" i="1"/>
  <c r="Z371" i="1"/>
  <c r="Z363" i="1"/>
  <c r="Z154" i="1"/>
  <c r="Z142" i="1"/>
  <c r="Z189" i="1"/>
  <c r="Z43" i="1"/>
  <c r="Z227" i="1"/>
  <c r="Z174" i="1"/>
  <c r="Z151" i="1"/>
  <c r="Z128" i="1"/>
  <c r="Z104" i="1"/>
  <c r="Z85" i="1"/>
  <c r="Z223" i="1"/>
  <c r="Z209" i="1"/>
  <c r="Z79" i="1"/>
  <c r="Z65" i="1"/>
  <c r="Z482" i="1"/>
  <c r="Z427" i="1"/>
  <c r="Z230" i="1"/>
  <c r="Z152" i="1"/>
  <c r="Z113" i="1"/>
  <c r="Z86" i="1"/>
  <c r="Z99" i="1"/>
  <c r="Z222" i="1"/>
  <c r="Z91" i="1"/>
  <c r="Z39" i="1"/>
  <c r="Z212" i="1"/>
  <c r="Z110" i="1"/>
  <c r="Z198" i="1"/>
  <c r="Z3136" i="1"/>
  <c r="Z3177" i="1"/>
  <c r="Z3140" i="1"/>
  <c r="Z3193" i="1"/>
  <c r="Z3165" i="1"/>
  <c r="Z3147" i="1"/>
  <c r="Z3092" i="1"/>
  <c r="Z3004" i="1"/>
  <c r="Z3172" i="1"/>
  <c r="Z3048" i="1"/>
  <c r="Z3018" i="1"/>
  <c r="Z3060" i="1"/>
  <c r="Z2950" i="1"/>
  <c r="Z2862" i="1"/>
  <c r="Z2842" i="1"/>
  <c r="Z2812" i="1"/>
  <c r="Z2780" i="1"/>
  <c r="Z2743" i="1"/>
  <c r="Z2677" i="1"/>
  <c r="Z2678" i="1"/>
  <c r="Z2679" i="1"/>
  <c r="Z2675" i="1"/>
  <c r="Z2680" i="1"/>
  <c r="Z2676" i="1"/>
  <c r="Z2740" i="1"/>
  <c r="Z2939" i="1"/>
  <c r="Z2907" i="1"/>
  <c r="Z2820" i="1"/>
  <c r="Z2769" i="1"/>
  <c r="Z2754" i="1"/>
  <c r="Z2883" i="1"/>
  <c r="Z2859" i="1"/>
  <c r="Z2914" i="1"/>
  <c r="Z2882" i="1"/>
  <c r="Z2848" i="1"/>
  <c r="Z2792" i="1"/>
  <c r="Z2763" i="1"/>
  <c r="Z2524" i="1"/>
  <c r="Z2501" i="1"/>
  <c r="Z2739" i="1"/>
  <c r="Z2504" i="1"/>
  <c r="Z2746" i="1"/>
  <c r="Z2535" i="1"/>
  <c r="Z2502" i="1"/>
  <c r="Z2726" i="1"/>
  <c r="Z2562" i="1"/>
  <c r="Z2466" i="1"/>
  <c r="Z2727" i="1"/>
  <c r="Z2353" i="1"/>
  <c r="Z2487" i="1"/>
  <c r="Z2471" i="1"/>
  <c r="Z2359" i="1"/>
  <c r="Z2163" i="1"/>
  <c r="Z2332" i="1"/>
  <c r="Z2198" i="1"/>
  <c r="Z2133" i="1"/>
  <c r="Z2352" i="1"/>
  <c r="Z2442" i="1"/>
  <c r="Z2382" i="1"/>
  <c r="Z2233" i="1"/>
  <c r="Z2172" i="1"/>
  <c r="Z2485" i="1"/>
  <c r="Z2378" i="1"/>
  <c r="Z2374" i="1"/>
  <c r="Z2452" i="1"/>
  <c r="Z2429" i="1"/>
  <c r="Z2396" i="1"/>
  <c r="Z2207" i="1"/>
  <c r="Z2260" i="1"/>
  <c r="Z2234" i="1"/>
  <c r="Z2288" i="1"/>
  <c r="Z2188" i="1"/>
  <c r="Z2110" i="1"/>
  <c r="Z2073" i="1"/>
  <c r="Z1982" i="1"/>
  <c r="Z2153" i="1"/>
  <c r="Z2084" i="1"/>
  <c r="Z2085" i="1"/>
  <c r="Z1997" i="1"/>
  <c r="Z1963" i="1"/>
  <c r="Z2264" i="1"/>
  <c r="Z2112" i="1"/>
  <c r="Z2275" i="1"/>
  <c r="Z2186" i="1"/>
  <c r="Z1980" i="1"/>
  <c r="Z1928" i="1"/>
  <c r="Z2225" i="1"/>
  <c r="Z2083" i="1"/>
  <c r="Z1938" i="1"/>
  <c r="Z1917" i="1"/>
  <c r="Z1893" i="1"/>
  <c r="Z1932" i="1"/>
  <c r="Z1929" i="1"/>
  <c r="Z1786" i="1"/>
  <c r="Z1796" i="1"/>
  <c r="Z2049" i="1"/>
  <c r="Z1998" i="1"/>
  <c r="Z1895" i="1"/>
  <c r="Z2027" i="1"/>
  <c r="Z1839" i="1"/>
  <c r="Z2028" i="1"/>
  <c r="Z1952" i="1"/>
  <c r="Z1944" i="1"/>
  <c r="Z1913" i="1"/>
  <c r="Z1899" i="1"/>
  <c r="Z1881" i="1"/>
  <c r="Z1862" i="1"/>
  <c r="Z1813" i="1"/>
  <c r="Z1785" i="1"/>
  <c r="Z1682" i="1"/>
  <c r="Z1736" i="1"/>
  <c r="Z1883" i="1"/>
  <c r="Z1867" i="1"/>
  <c r="Z1746" i="1"/>
  <c r="Z1730" i="1"/>
  <c r="Z1845" i="1"/>
  <c r="Z1484" i="1"/>
  <c r="Z1692" i="1"/>
  <c r="Z1716" i="1"/>
  <c r="Z1650" i="1"/>
  <c r="Z1876" i="1"/>
  <c r="Z1672" i="1"/>
  <c r="Z1490" i="1"/>
  <c r="Z1669" i="1"/>
  <c r="Z1637" i="1"/>
  <c r="Z1609" i="1"/>
  <c r="Z1589" i="1"/>
  <c r="Z1557" i="1"/>
  <c r="Z1525" i="1"/>
  <c r="Z1550" i="1"/>
  <c r="Z1188" i="1"/>
  <c r="Z1189" i="1"/>
  <c r="Z1579" i="1"/>
  <c r="Z1554" i="1"/>
  <c r="Z1463" i="1"/>
  <c r="Z1459" i="1"/>
  <c r="Z1457" i="1"/>
  <c r="Z1464" i="1"/>
  <c r="Z1460" i="1"/>
  <c r="Z1461" i="1"/>
  <c r="Z1462" i="1"/>
  <c r="Z1458" i="1"/>
  <c r="Z1566" i="1"/>
  <c r="Z1631" i="1"/>
  <c r="Z1480" i="1"/>
  <c r="Z1444" i="1"/>
  <c r="Z1384" i="1"/>
  <c r="Z1337" i="1"/>
  <c r="Z1321" i="1"/>
  <c r="Z1229" i="1"/>
  <c r="Z1213" i="1"/>
  <c r="Z1138" i="1"/>
  <c r="Z1122" i="1"/>
  <c r="Z1106" i="1"/>
  <c r="Z1046" i="1"/>
  <c r="Z1045" i="1"/>
  <c r="Z1558" i="1"/>
  <c r="Z1414" i="1"/>
  <c r="Z1415" i="1"/>
  <c r="Z1395" i="1"/>
  <c r="Z1206" i="1"/>
  <c r="Z1591" i="1"/>
  <c r="Z1440" i="1"/>
  <c r="Z1388" i="1"/>
  <c r="Z1387" i="1"/>
  <c r="Z1214" i="1"/>
  <c r="Z1182" i="1"/>
  <c r="Z1139" i="1"/>
  <c r="Z1332" i="1"/>
  <c r="Z1187" i="1"/>
  <c r="Z1076" i="1"/>
  <c r="Z1031" i="1"/>
  <c r="Z1406" i="1"/>
  <c r="Z1326" i="1"/>
  <c r="Z1105" i="1"/>
  <c r="Z1072" i="1"/>
  <c r="Z1428" i="1"/>
  <c r="Z1319" i="1"/>
  <c r="Z1145" i="1"/>
  <c r="Z1079" i="1"/>
  <c r="Z1036" i="1"/>
  <c r="Z978" i="1"/>
  <c r="Z1340" i="1"/>
  <c r="Z1270" i="1"/>
  <c r="Z1228" i="1"/>
  <c r="Z1179" i="1"/>
  <c r="Z1318" i="1"/>
  <c r="Z1196" i="1"/>
  <c r="Z1116" i="1"/>
  <c r="Z1039" i="1"/>
  <c r="Z964" i="1"/>
  <c r="Z963" i="1"/>
  <c r="Z1394" i="1"/>
  <c r="Z1298" i="1"/>
  <c r="Z1232" i="1"/>
  <c r="Z1107" i="1"/>
  <c r="Z1085" i="1"/>
  <c r="Z1010" i="1"/>
  <c r="Z957" i="1"/>
  <c r="Z958" i="1"/>
  <c r="Z1355" i="1"/>
  <c r="Z1247" i="1"/>
  <c r="Z1121" i="1"/>
  <c r="Z1052" i="1"/>
  <c r="Z1028" i="1"/>
  <c r="Z1029" i="1"/>
  <c r="Z985" i="1"/>
  <c r="Z986" i="1"/>
  <c r="Z872" i="1"/>
  <c r="Z995" i="1"/>
  <c r="Z927" i="1"/>
  <c r="Z987" i="1"/>
  <c r="Z925" i="1"/>
  <c r="Z908" i="1"/>
  <c r="AX582" i="1"/>
  <c r="Z982" i="1"/>
  <c r="Z794" i="1"/>
  <c r="Z778" i="1"/>
  <c r="Z636" i="1"/>
  <c r="Z593" i="1"/>
  <c r="Z523" i="1"/>
  <c r="Z993" i="1"/>
  <c r="Z735" i="1"/>
  <c r="Z666" i="1"/>
  <c r="Z585" i="1"/>
  <c r="Z508" i="1"/>
  <c r="Z688" i="1"/>
  <c r="Z831" i="1"/>
  <c r="Z740" i="1"/>
  <c r="Z626" i="1"/>
  <c r="Z544" i="1"/>
  <c r="Z457" i="1"/>
  <c r="Z425" i="1"/>
  <c r="Z426" i="1"/>
  <c r="Z239" i="1"/>
  <c r="Z240" i="1"/>
  <c r="Z803" i="1"/>
  <c r="Z591" i="1"/>
  <c r="Z511" i="1"/>
  <c r="Z560" i="1"/>
  <c r="Z779" i="1"/>
  <c r="Z676" i="1"/>
  <c r="Z500" i="1"/>
  <c r="Z693" i="1"/>
  <c r="Z559" i="1"/>
  <c r="Z397" i="1"/>
  <c r="Z398" i="1"/>
  <c r="Z399" i="1"/>
  <c r="Z357" i="1"/>
  <c r="Z358" i="1"/>
  <c r="Z317" i="1"/>
  <c r="Z285" i="1"/>
  <c r="Z273" i="1"/>
  <c r="Z720" i="1"/>
  <c r="Z418" i="1"/>
  <c r="Z377" i="1"/>
  <c r="Z835" i="1"/>
  <c r="Z717" i="1"/>
  <c r="Z654" i="1"/>
  <c r="Z579" i="1"/>
  <c r="Z503" i="1"/>
  <c r="Z455" i="1"/>
  <c r="Z432" i="1"/>
  <c r="Z389" i="1"/>
  <c r="Z367" i="1"/>
  <c r="Z314" i="1"/>
  <c r="Z298" i="1"/>
  <c r="Z267" i="1"/>
  <c r="Z243" i="1"/>
  <c r="Z453" i="1"/>
  <c r="Z356" i="1"/>
  <c r="Z226" i="1"/>
  <c r="Z362" i="1"/>
  <c r="Z220" i="1"/>
  <c r="Z169" i="1"/>
  <c r="Z395" i="1"/>
  <c r="Z234" i="1"/>
  <c r="Z147" i="1"/>
  <c r="Z364" i="1"/>
  <c r="Z140" i="1"/>
  <c r="Z101" i="1"/>
  <c r="Z29" i="1"/>
  <c r="Z95" i="1"/>
  <c r="Z214" i="1"/>
  <c r="Z153" i="1"/>
  <c r="Z67" i="1"/>
  <c r="Z199" i="1"/>
  <c r="Z195" i="1"/>
  <c r="Z3201" i="1"/>
  <c r="Z3135" i="1"/>
  <c r="Z3098" i="1"/>
  <c r="Z3160" i="1"/>
  <c r="Z3128" i="1"/>
  <c r="Z3149" i="1"/>
  <c r="Z2979" i="1"/>
  <c r="Z2980" i="1"/>
  <c r="Z3129" i="1"/>
  <c r="Z2982" i="1"/>
  <c r="Z2981" i="1"/>
  <c r="Z2999" i="1"/>
  <c r="Z3143" i="1"/>
  <c r="Z3040" i="1"/>
  <c r="Z3000" i="1"/>
  <c r="Z3085" i="1"/>
  <c r="Z3163" i="1"/>
  <c r="Z3044" i="1"/>
  <c r="Z3079" i="1"/>
  <c r="Z2965" i="1"/>
  <c r="Z2943" i="1"/>
  <c r="Z3056" i="1"/>
  <c r="Z2937" i="1"/>
  <c r="Z2913" i="1"/>
  <c r="Z2889" i="1"/>
  <c r="Z2873" i="1"/>
  <c r="Z2857" i="1"/>
  <c r="Z2841" i="1"/>
  <c r="Z2825" i="1"/>
  <c r="Z3078" i="1"/>
  <c r="Z2959" i="1"/>
  <c r="Z2858" i="1"/>
  <c r="Z2800" i="1"/>
  <c r="Z2736" i="1"/>
  <c r="Z2782" i="1"/>
  <c r="Z2721" i="1"/>
  <c r="Z2779" i="1"/>
  <c r="Z2737" i="1"/>
  <c r="Z2935" i="1"/>
  <c r="Z2903" i="1"/>
  <c r="Z2819" i="1"/>
  <c r="Z2767" i="1"/>
  <c r="Z2753" i="1"/>
  <c r="Z2734" i="1"/>
  <c r="Z2699" i="1"/>
  <c r="Z2880" i="1"/>
  <c r="Z2855" i="1"/>
  <c r="Z2942" i="1"/>
  <c r="Z2910" i="1"/>
  <c r="Z2878" i="1"/>
  <c r="Z2844" i="1"/>
  <c r="Z2731" i="1"/>
  <c r="Z2552" i="1"/>
  <c r="Z2518" i="1"/>
  <c r="Z2506" i="1"/>
  <c r="Z2340" i="1"/>
  <c r="Z2553" i="1"/>
  <c r="Z2523" i="1"/>
  <c r="Z2413" i="1"/>
  <c r="Z2696" i="1"/>
  <c r="Z2465" i="1"/>
  <c r="Z2500" i="1"/>
  <c r="Z2414" i="1"/>
  <c r="Z2560" i="1"/>
  <c r="Z2462" i="1"/>
  <c r="Z2701" i="1"/>
  <c r="Z2719" i="1"/>
  <c r="Z2543" i="1"/>
  <c r="Z2498" i="1"/>
  <c r="Z2482" i="1"/>
  <c r="Z2459" i="1"/>
  <c r="Z2484" i="1"/>
  <c r="Z2408" i="1"/>
  <c r="Z2194" i="1"/>
  <c r="Z2345" i="1"/>
  <c r="Z2175" i="1"/>
  <c r="Z2438" i="1"/>
  <c r="Z2369" i="1"/>
  <c r="Z2229" i="1"/>
  <c r="Z2169" i="1"/>
  <c r="Z2481" i="1"/>
  <c r="Z2372" i="1"/>
  <c r="Z2368" i="1"/>
  <c r="Z2449" i="1"/>
  <c r="Z2371" i="1"/>
  <c r="Z2135" i="1"/>
  <c r="Z2224" i="1"/>
  <c r="Z2127" i="1"/>
  <c r="Z2126" i="1"/>
  <c r="Z2154" i="1"/>
  <c r="Z2108" i="1"/>
  <c r="Z1922" i="1"/>
  <c r="Z2184" i="1"/>
  <c r="Z2287" i="1"/>
  <c r="Z2230" i="1"/>
  <c r="Z2138" i="1"/>
  <c r="Z1993" i="1"/>
  <c r="Z1927" i="1"/>
  <c r="Z2226" i="1"/>
  <c r="Z2058" i="1"/>
  <c r="Z2051" i="1"/>
  <c r="Z2261" i="1"/>
  <c r="Z2185" i="1"/>
  <c r="Z2038" i="1"/>
  <c r="Z1924" i="1"/>
  <c r="Z2218" i="1"/>
  <c r="Z2059" i="1"/>
  <c r="Z2048" i="1"/>
  <c r="Z2057" i="1"/>
  <c r="Z1936" i="1"/>
  <c r="Z1853" i="1"/>
  <c r="Z2072" i="1"/>
  <c r="Z1921" i="1"/>
  <c r="Z2088" i="1"/>
  <c r="Z1903" i="1"/>
  <c r="Z2023" i="1"/>
  <c r="Z1837" i="1"/>
  <c r="Z1836" i="1"/>
  <c r="Z1804" i="1"/>
  <c r="Z1779" i="1"/>
  <c r="Z1729" i="1"/>
  <c r="Z1697" i="1"/>
  <c r="Z2003" i="1"/>
  <c r="Z1951" i="1"/>
  <c r="Z1931" i="1"/>
  <c r="Z1906" i="1"/>
  <c r="Z2046" i="1"/>
  <c r="Z1860" i="1"/>
  <c r="Z1811" i="1"/>
  <c r="Z1810" i="1"/>
  <c r="Z1732" i="1"/>
  <c r="Z1663" i="1"/>
  <c r="Z1882" i="1"/>
  <c r="Z1743" i="1"/>
  <c r="Z1727" i="1"/>
  <c r="Z1784" i="1"/>
  <c r="Z1492" i="1"/>
  <c r="Z1792" i="1"/>
  <c r="Z1673" i="1"/>
  <c r="Z1688" i="1"/>
  <c r="Z1497" i="1"/>
  <c r="Z1704" i="1"/>
  <c r="Z1620" i="1"/>
  <c r="Z1588" i="1"/>
  <c r="Z1556" i="1"/>
  <c r="Z1540" i="1"/>
  <c r="Z1524" i="1"/>
  <c r="Z1832" i="1"/>
  <c r="Z1715" i="1"/>
  <c r="Z1633" i="1"/>
  <c r="Z1553" i="1"/>
  <c r="Z1482" i="1"/>
  <c r="Z1538" i="1"/>
  <c r="Z1443" i="1"/>
  <c r="Z1660" i="1"/>
  <c r="Z1570" i="1"/>
  <c r="Z1439" i="1"/>
  <c r="Z1543" i="1"/>
  <c r="Z1442" i="1"/>
  <c r="Z1359" i="1"/>
  <c r="Z1555" i="1"/>
  <c r="Z1618" i="1"/>
  <c r="Z1478" i="1"/>
  <c r="Z1424" i="1"/>
  <c r="Z1317" i="1"/>
  <c r="Z1074" i="1"/>
  <c r="Z1042" i="1"/>
  <c r="Z1411" i="1"/>
  <c r="Z1353" i="1"/>
  <c r="Z1257" i="1"/>
  <c r="Z1578" i="1"/>
  <c r="Z1479" i="1"/>
  <c r="Z1385" i="1"/>
  <c r="Z1288" i="1"/>
  <c r="Z1246" i="1"/>
  <c r="Z1322" i="1"/>
  <c r="Z1157" i="1"/>
  <c r="Z1080" i="1"/>
  <c r="Z1396" i="1"/>
  <c r="Z1347" i="1"/>
  <c r="Z1177" i="1"/>
  <c r="Z1320" i="1"/>
  <c r="Z1091" i="1"/>
  <c r="Z1051" i="1"/>
  <c r="Z1015" i="1"/>
  <c r="Z1427" i="1"/>
  <c r="Z1292" i="1"/>
  <c r="Z1144" i="1"/>
  <c r="Z1013" i="1"/>
  <c r="Z899" i="1"/>
  <c r="Z1417" i="1"/>
  <c r="Z1268" i="1"/>
  <c r="Z1218" i="1"/>
  <c r="Z1064" i="1"/>
  <c r="Z1026" i="1"/>
  <c r="Z1316" i="1"/>
  <c r="Z1243" i="1"/>
  <c r="Z1193" i="1"/>
  <c r="Z1356" i="1"/>
  <c r="Z1035" i="1"/>
  <c r="Z1007" i="1"/>
  <c r="Z940" i="1"/>
  <c r="Z941" i="1"/>
  <c r="Z914" i="1"/>
  <c r="Z1343" i="1"/>
  <c r="Z1231" i="1"/>
  <c r="Z1120" i="1"/>
  <c r="Z1049" i="1"/>
  <c r="Z962" i="1"/>
  <c r="Z868" i="1"/>
  <c r="Z850" i="1"/>
  <c r="Z649" i="1"/>
  <c r="Z541" i="1"/>
  <c r="Z977" i="1"/>
  <c r="Z920" i="1"/>
  <c r="Z792" i="1"/>
  <c r="Z949" i="1"/>
  <c r="Z737" i="1"/>
  <c r="Z672" i="1"/>
  <c r="Z919" i="1"/>
  <c r="Z812" i="1"/>
  <c r="Z800" i="1"/>
  <c r="Z769" i="1"/>
  <c r="Z619" i="1"/>
  <c r="Z891" i="1"/>
  <c r="Z955" i="1"/>
  <c r="Z774" i="1"/>
  <c r="Z709" i="1"/>
  <c r="Z554" i="1"/>
  <c r="Z515" i="1"/>
  <c r="Z961" i="1"/>
  <c r="Z893" i="1"/>
  <c r="Z763" i="1"/>
  <c r="Z731" i="1"/>
  <c r="Z715" i="1"/>
  <c r="AX584" i="1"/>
  <c r="Z576" i="1"/>
  <c r="Z547" i="1"/>
  <c r="Z834" i="1"/>
  <c r="Z537" i="1"/>
  <c r="Z488" i="1"/>
  <c r="Z830" i="1"/>
  <c r="Z299" i="1"/>
  <c r="Z264" i="1"/>
  <c r="Z237" i="1"/>
  <c r="Z799" i="1"/>
  <c r="Z590" i="1"/>
  <c r="Z718" i="1"/>
  <c r="Z280" i="1"/>
  <c r="Z665" i="1"/>
  <c r="Z675" i="1"/>
  <c r="Z545" i="1"/>
  <c r="Z410" i="1"/>
  <c r="Z411" i="1"/>
  <c r="Z392" i="1"/>
  <c r="Z313" i="1"/>
  <c r="Z246" i="1"/>
  <c r="Z776" i="1"/>
  <c r="Z704" i="1"/>
  <c r="Z586" i="1"/>
  <c r="Z494" i="1"/>
  <c r="Z462" i="1"/>
  <c r="Z412" i="1"/>
  <c r="Z373" i="1"/>
  <c r="Z824" i="1"/>
  <c r="Z716" i="1"/>
  <c r="Z650" i="1"/>
  <c r="Z479" i="1"/>
  <c r="Z419" i="1"/>
  <c r="Z386" i="1"/>
  <c r="Z294" i="1"/>
  <c r="Z235" i="1"/>
  <c r="Z236" i="1"/>
  <c r="Z206" i="1"/>
  <c r="Z466" i="1"/>
  <c r="Z403" i="1"/>
  <c r="Z320" i="1"/>
  <c r="Z288" i="1"/>
  <c r="Z355" i="1"/>
  <c r="Z61" i="1"/>
  <c r="Z217" i="1"/>
  <c r="Z150" i="1"/>
  <c r="Z394" i="1"/>
  <c r="Z208" i="1"/>
  <c r="Z33" i="1"/>
  <c r="Z170" i="1"/>
  <c r="Z96" i="1"/>
  <c r="Z38" i="1"/>
  <c r="Z182" i="1"/>
  <c r="Z63" i="1"/>
  <c r="Z171" i="1"/>
  <c r="Z160" i="1"/>
  <c r="Z123" i="1"/>
  <c r="Z81" i="1"/>
  <c r="Z82" i="1"/>
  <c r="Z32" i="1"/>
  <c r="Z28" i="1"/>
  <c r="Z78" i="1"/>
  <c r="Z183" i="1"/>
  <c r="Z149" i="1"/>
  <c r="Z41" i="1"/>
  <c r="Z102" i="1"/>
  <c r="Z188" i="1"/>
  <c r="Z3131" i="1"/>
  <c r="Z3139" i="1"/>
  <c r="Z3197" i="1"/>
  <c r="Z3094" i="1"/>
  <c r="Z3099" i="1"/>
  <c r="Z3137" i="1"/>
  <c r="Z3133" i="1"/>
  <c r="Z3021" i="1"/>
  <c r="Z3126" i="1"/>
  <c r="Z3072" i="1"/>
  <c r="Z2992" i="1"/>
  <c r="Z3134" i="1"/>
  <c r="Z3033" i="1"/>
  <c r="Z2996" i="1"/>
  <c r="Z2995" i="1"/>
  <c r="Z3070" i="1"/>
  <c r="Z3030" i="1"/>
  <c r="Z3019" i="1"/>
  <c r="Z3005" i="1"/>
  <c r="Z3067" i="1"/>
  <c r="Z2964" i="1"/>
  <c r="Z3077" i="1"/>
  <c r="Z3049" i="1"/>
  <c r="Z2805" i="1"/>
  <c r="Z3052" i="1"/>
  <c r="Z3062" i="1"/>
  <c r="Z2961" i="1"/>
  <c r="Z2909" i="1"/>
  <c r="Z3029" i="1"/>
  <c r="Z2957" i="1"/>
  <c r="Z2854" i="1"/>
  <c r="Z2963" i="1"/>
  <c r="Z2794" i="1"/>
  <c r="Z2732" i="1"/>
  <c r="Z2822" i="1"/>
  <c r="Z2758" i="1"/>
  <c r="Z2733" i="1"/>
  <c r="Z2931" i="1"/>
  <c r="Z2899" i="1"/>
  <c r="Z2808" i="1"/>
  <c r="Z2730" i="1"/>
  <c r="Z2936" i="1"/>
  <c r="Z2904" i="1"/>
  <c r="Z2851" i="1"/>
  <c r="Z2938" i="1"/>
  <c r="Z2906" i="1"/>
  <c r="Z2872" i="1"/>
  <c r="Z2838" i="1"/>
  <c r="Z2522" i="1"/>
  <c r="Z2542" i="1"/>
  <c r="Z2491" i="1"/>
  <c r="Z2517" i="1"/>
  <c r="Z2409" i="1"/>
  <c r="Z2519" i="1"/>
  <c r="Z2399" i="1"/>
  <c r="Z2507" i="1"/>
  <c r="Z2458" i="1"/>
  <c r="Z2700" i="1"/>
  <c r="Z2447" i="1"/>
  <c r="Z2431" i="1"/>
  <c r="Z2483" i="1"/>
  <c r="Z2402" i="1"/>
  <c r="Z2404" i="1"/>
  <c r="Z2171" i="1"/>
  <c r="Z2285" i="1"/>
  <c r="Z2130" i="1"/>
  <c r="Z2129" i="1"/>
  <c r="Z2434" i="1"/>
  <c r="Z2362" i="1"/>
  <c r="Z2206" i="1"/>
  <c r="Z2165" i="1"/>
  <c r="Z2477" i="1"/>
  <c r="Z2358" i="1"/>
  <c r="Z2441" i="1"/>
  <c r="Z2547" i="1"/>
  <c r="Z2448" i="1"/>
  <c r="Z2425" i="1"/>
  <c r="Z2370" i="1"/>
  <c r="Z2204" i="1"/>
  <c r="Z2227" i="1"/>
  <c r="Z2223" i="1"/>
  <c r="Z2277" i="1"/>
  <c r="Z2007" i="1"/>
  <c r="Z2265" i="1"/>
  <c r="Z2156" i="1"/>
  <c r="Z2279" i="1"/>
  <c r="Z2212" i="1"/>
  <c r="Z2093" i="1"/>
  <c r="Z2082" i="1"/>
  <c r="Z1987" i="1"/>
  <c r="Z1923" i="1"/>
  <c r="Z2190" i="1"/>
  <c r="Z2173" i="1"/>
  <c r="Z2115" i="1"/>
  <c r="Z2071" i="1"/>
  <c r="Z2274" i="1"/>
  <c r="Z2182" i="1"/>
  <c r="Z2044" i="1"/>
  <c r="Z2043" i="1"/>
  <c r="Z1934" i="1"/>
  <c r="Z1808" i="1"/>
  <c r="Z2070" i="1"/>
  <c r="Z2061" i="1"/>
  <c r="Z2026" i="1"/>
  <c r="Z1854" i="1"/>
  <c r="Z2000" i="1"/>
  <c r="Z1802" i="1"/>
  <c r="Z1725" i="1"/>
  <c r="Z1693" i="1"/>
  <c r="Z2002" i="1"/>
  <c r="Z1950" i="1"/>
  <c r="Z1919" i="1"/>
  <c r="Z2039" i="1"/>
  <c r="Z1889" i="1"/>
  <c r="Z1858" i="1"/>
  <c r="Z1781" i="1"/>
  <c r="Z1710" i="1"/>
  <c r="Z1795" i="1"/>
  <c r="Z1728" i="1"/>
  <c r="Z1879" i="1"/>
  <c r="Z1843" i="1"/>
  <c r="Z1742" i="1"/>
  <c r="Z1724" i="1"/>
  <c r="Z1679" i="1"/>
  <c r="Z1668" i="1"/>
  <c r="Z1489" i="1"/>
  <c r="Z1780" i="1"/>
  <c r="Z1656" i="1"/>
  <c r="Z1684" i="1"/>
  <c r="Z1678" i="1"/>
  <c r="Z1648" i="1"/>
  <c r="Z1616" i="1"/>
  <c r="Z1584" i="1"/>
  <c r="Z1508" i="1"/>
  <c r="Z1868" i="1"/>
  <c r="Z1687" i="1"/>
  <c r="Z1467" i="1"/>
  <c r="Z1831" i="1"/>
  <c r="Z1683" i="1"/>
  <c r="Z1629" i="1"/>
  <c r="Z1605" i="1"/>
  <c r="Z1585" i="1"/>
  <c r="Z1549" i="1"/>
  <c r="Z1521" i="1"/>
  <c r="Z1638" i="1"/>
  <c r="Z1530" i="1"/>
  <c r="Z1657" i="1"/>
  <c r="Z1563" i="1"/>
  <c r="Z1511" i="1"/>
  <c r="Z1535" i="1"/>
  <c r="Z1542" i="1"/>
  <c r="Z1599" i="1"/>
  <c r="Z1466" i="1"/>
  <c r="Z1333" i="1"/>
  <c r="Z1313" i="1"/>
  <c r="Z1241" i="1"/>
  <c r="Z1225" i="1"/>
  <c r="Z1150" i="1"/>
  <c r="Z1134" i="1"/>
  <c r="Z1118" i="1"/>
  <c r="Z1102" i="1"/>
  <c r="Z1070" i="1"/>
  <c r="Z1038" i="1"/>
  <c r="Z1475" i="1"/>
  <c r="Z1407" i="1"/>
  <c r="Z1281" i="1"/>
  <c r="Z1559" i="1"/>
  <c r="Z1471" i="1"/>
  <c r="Z1381" i="1"/>
  <c r="Z1365" i="1"/>
  <c r="Z1314" i="1"/>
  <c r="Z1284" i="1"/>
  <c r="Z1283" i="1"/>
  <c r="Z1210" i="1"/>
  <c r="Z1155" i="1"/>
  <c r="Z1135" i="1"/>
  <c r="Z1294" i="1"/>
  <c r="Z1125" i="1"/>
  <c r="Z1008" i="1"/>
  <c r="Z1392" i="1"/>
  <c r="Z1331" i="1"/>
  <c r="Z1156" i="1"/>
  <c r="Z1069" i="1"/>
  <c r="Z1420" i="1"/>
  <c r="Z1402" i="1"/>
  <c r="Z1260" i="1"/>
  <c r="Z1401" i="1"/>
  <c r="Z1285" i="1"/>
  <c r="Z1128" i="1"/>
  <c r="Z1001" i="1"/>
  <c r="Z974" i="1"/>
  <c r="Z1413" i="1"/>
  <c r="Z1324" i="1"/>
  <c r="Z1266" i="1"/>
  <c r="Z1216" i="1"/>
  <c r="Z1123" i="1"/>
  <c r="Z1061" i="1"/>
  <c r="Z1315" i="1"/>
  <c r="Z1227" i="1"/>
  <c r="Z1178" i="1"/>
  <c r="Z1103" i="1"/>
  <c r="Z1060" i="1"/>
  <c r="Z903" i="1"/>
  <c r="Z902" i="1"/>
  <c r="Z1350" i="1"/>
  <c r="Z1205" i="1"/>
  <c r="Z1056" i="1"/>
  <c r="Z1003" i="1"/>
  <c r="Z992" i="1"/>
  <c r="Z933" i="1"/>
  <c r="Z934" i="1"/>
  <c r="Z1327" i="1"/>
  <c r="Z1184" i="1"/>
  <c r="Z1111" i="1"/>
  <c r="Z976" i="1"/>
  <c r="Z864" i="1"/>
  <c r="Z1077" i="1"/>
  <c r="Z924" i="1"/>
  <c r="Z970" i="1"/>
  <c r="Z896" i="1"/>
  <c r="Z788" i="1"/>
  <c r="Z923" i="1"/>
  <c r="Z733" i="1"/>
  <c r="Z668" i="1"/>
  <c r="Z623" i="1"/>
  <c r="Z913" i="1"/>
  <c r="Z765" i="1"/>
  <c r="Z643" i="1"/>
  <c r="Z618" i="1"/>
  <c r="Z1100" i="1"/>
  <c r="Z865" i="1"/>
  <c r="Z848" i="1"/>
  <c r="Z917" i="1"/>
  <c r="Z813" i="1"/>
  <c r="Z790" i="1"/>
  <c r="Z770" i="1"/>
  <c r="Z1104" i="1"/>
  <c r="Z948" i="1"/>
  <c r="Z866" i="1"/>
  <c r="Z849" i="1"/>
  <c r="Z829" i="1"/>
  <c r="Z759" i="1"/>
  <c r="Z727" i="1"/>
  <c r="Z690" i="1"/>
  <c r="Z820" i="1"/>
  <c r="Z641" i="1"/>
  <c r="Z480" i="1"/>
  <c r="Z814" i="1"/>
  <c r="Z691" i="1"/>
  <c r="Z513" i="1"/>
  <c r="Z449" i="1"/>
  <c r="Z295" i="1"/>
  <c r="Z260" i="1"/>
  <c r="Z827" i="1"/>
  <c r="Z798" i="1"/>
  <c r="Z686" i="1"/>
  <c r="Z423" i="1"/>
  <c r="Z384" i="1"/>
  <c r="Z748" i="1"/>
  <c r="Z416" i="1"/>
  <c r="Z380" i="1"/>
  <c r="Z832" i="1"/>
  <c r="Z635" i="1"/>
  <c r="Z388" i="1"/>
  <c r="Z387" i="1"/>
  <c r="Z352" i="1"/>
  <c r="Z309" i="1"/>
  <c r="Z281" i="1"/>
  <c r="Z270" i="1"/>
  <c r="Z242" i="1"/>
  <c r="Z775" i="1"/>
  <c r="Z689" i="1"/>
  <c r="Z582" i="1"/>
  <c r="Z535" i="1"/>
  <c r="Z446" i="1"/>
  <c r="Z360" i="1"/>
  <c r="Z797" i="1"/>
  <c r="Z713" i="1"/>
  <c r="Z561" i="1"/>
  <c r="Z447" i="1"/>
  <c r="Z413" i="1"/>
  <c r="Z354" i="1"/>
  <c r="Z310" i="1"/>
  <c r="Z290" i="1"/>
  <c r="Z263" i="1"/>
  <c r="Z379" i="1"/>
  <c r="Z316" i="1"/>
  <c r="Z272" i="1"/>
  <c r="Z58" i="1"/>
  <c r="Z137" i="1"/>
  <c r="Z138" i="1"/>
  <c r="Z111" i="1"/>
  <c r="Z221" i="1"/>
  <c r="Z181" i="1"/>
  <c r="Z428" i="1"/>
  <c r="Z143" i="1"/>
  <c r="Z119" i="1"/>
  <c r="Z75" i="1"/>
  <c r="Z490" i="1"/>
  <c r="Z435" i="1"/>
  <c r="Z205" i="1"/>
  <c r="Z178" i="1"/>
  <c r="Z467" i="1"/>
  <c r="Z148" i="1"/>
  <c r="Z109" i="1"/>
  <c r="Z97" i="1"/>
  <c r="Z76" i="1"/>
  <c r="Z191" i="1"/>
  <c r="Z187" i="1"/>
  <c r="Z74" i="1"/>
  <c r="Z176" i="1"/>
  <c r="Z145" i="1"/>
  <c r="Z179" i="1"/>
  <c r="Z127" i="1"/>
  <c r="Z98" i="1"/>
  <c r="Z90" i="1"/>
  <c r="Z3125" i="1"/>
  <c r="Z3083" i="1"/>
  <c r="Z3059" i="1"/>
  <c r="Z3001" i="1"/>
  <c r="Z2949" i="1"/>
  <c r="Z3046" i="1"/>
  <c r="Z2945" i="1"/>
  <c r="Z2834" i="1"/>
  <c r="Z2954" i="1"/>
  <c r="Z2811" i="1"/>
  <c r="Z2787" i="1"/>
  <c r="Z2777" i="1"/>
  <c r="Z2757" i="1"/>
  <c r="Z2694" i="1"/>
  <c r="Z2927" i="1"/>
  <c r="Z2895" i="1"/>
  <c r="Z2723" i="1"/>
  <c r="Z2818" i="1"/>
  <c r="Z2695" i="1"/>
  <c r="Z2932" i="1"/>
  <c r="Z2876" i="1"/>
  <c r="Z2786" i="1"/>
  <c r="Z2934" i="1"/>
  <c r="Z2902" i="1"/>
  <c r="Z2868" i="1"/>
  <c r="Z2836" i="1"/>
  <c r="Z2783" i="1"/>
  <c r="Z2738" i="1"/>
  <c r="Z2515" i="1"/>
  <c r="Z2555" i="1"/>
  <c r="Z2539" i="1"/>
  <c r="Z2550" i="1"/>
  <c r="Z2527" i="1"/>
  <c r="Z2494" i="1"/>
  <c r="Z2480" i="1"/>
  <c r="Z2401" i="1"/>
  <c r="Z2388" i="1"/>
  <c r="Z2397" i="1"/>
  <c r="Z2106" i="1"/>
  <c r="Z2107" i="1"/>
  <c r="Z2348" i="1"/>
  <c r="Z2161" i="1"/>
  <c r="Z2473" i="1"/>
  <c r="Z2350" i="1"/>
  <c r="Z2437" i="1"/>
  <c r="Z2467" i="1"/>
  <c r="Z2221" i="1"/>
  <c r="Z2136" i="1"/>
  <c r="Z2111" i="1"/>
  <c r="Z2259" i="1"/>
  <c r="Z2104" i="1"/>
  <c r="Z2258" i="1"/>
  <c r="Z2280" i="1"/>
  <c r="Z2187" i="1"/>
  <c r="Z2078" i="1"/>
  <c r="Z2189" i="1"/>
  <c r="Z2170" i="1"/>
  <c r="Z1970" i="1"/>
  <c r="Z2158" i="1"/>
  <c r="Z2132" i="1"/>
  <c r="Z1991" i="1"/>
  <c r="Z2030" i="1"/>
  <c r="Z1909" i="1"/>
  <c r="Z2097" i="1"/>
  <c r="Z1916" i="1"/>
  <c r="Z1902" i="1"/>
  <c r="Z1891" i="1"/>
  <c r="Z2080" i="1"/>
  <c r="Z2022" i="1"/>
  <c r="Z1967" i="1"/>
  <c r="Z1852" i="1"/>
  <c r="Z2103" i="1"/>
  <c r="Z1994" i="1"/>
  <c r="Z1976" i="1"/>
  <c r="Z1949" i="1"/>
  <c r="Z1914" i="1"/>
  <c r="Z2029" i="1"/>
  <c r="Z1855" i="1"/>
  <c r="Z1856" i="1"/>
  <c r="Z1798" i="1"/>
  <c r="Z1800" i="1"/>
  <c r="Z1799" i="1"/>
  <c r="Z1706" i="1"/>
  <c r="Z1782" i="1"/>
  <c r="Z1714" i="1"/>
  <c r="Z1783" i="1"/>
  <c r="Z1739" i="1"/>
  <c r="Z1723" i="1"/>
  <c r="Z1501" i="1"/>
  <c r="Z1502" i="1"/>
  <c r="Z1719" i="1"/>
  <c r="Z1493" i="1"/>
  <c r="Z1644" i="1"/>
  <c r="Z1793" i="1"/>
  <c r="Z1487" i="1"/>
  <c r="Z1866" i="1"/>
  <c r="Z1830" i="1"/>
  <c r="Z1625" i="1"/>
  <c r="Z1601" i="1"/>
  <c r="Z1545" i="1"/>
  <c r="Z1517" i="1"/>
  <c r="Z1522" i="1"/>
  <c r="Z1647" i="1"/>
  <c r="Z1641" i="1"/>
  <c r="Z1499" i="1"/>
  <c r="Z1437" i="1"/>
  <c r="Z1527" i="1"/>
  <c r="Z1635" i="1"/>
  <c r="Z1534" i="1"/>
  <c r="Z1432" i="1"/>
  <c r="Z1595" i="1"/>
  <c r="Z1376" i="1"/>
  <c r="Z1098" i="1"/>
  <c r="Z1096" i="1"/>
  <c r="Z1277" i="1"/>
  <c r="Z1539" i="1"/>
  <c r="Z1468" i="1"/>
  <c r="Z1377" i="1"/>
  <c r="Z1338" i="1"/>
  <c r="Z1242" i="1"/>
  <c r="Z1151" i="1"/>
  <c r="Z1131" i="1"/>
  <c r="Z1236" i="1"/>
  <c r="Z1115" i="1"/>
  <c r="Z1048" i="1"/>
  <c r="Z1371" i="1"/>
  <c r="Z1293" i="1"/>
  <c r="Z1141" i="1"/>
  <c r="Z1055" i="1"/>
  <c r="Z979" i="1"/>
  <c r="Z980" i="1"/>
  <c r="Z1418" i="1"/>
  <c r="Z1367" i="1"/>
  <c r="Z1087" i="1"/>
  <c r="Z1375" i="1"/>
  <c r="Z1259" i="1"/>
  <c r="Z1047" i="1"/>
  <c r="Z1409" i="1"/>
  <c r="Z1286" i="1"/>
  <c r="Z1264" i="1"/>
  <c r="Z1215" i="1"/>
  <c r="Z1113" i="1"/>
  <c r="Z1389" i="1"/>
  <c r="Z1311" i="1"/>
  <c r="Z1212" i="1"/>
  <c r="Z1057" i="1"/>
  <c r="Z1030" i="1"/>
  <c r="Z1334" i="1"/>
  <c r="Z1195" i="1"/>
  <c r="Z1053" i="1"/>
  <c r="Z953" i="1"/>
  <c r="Z954" i="1"/>
  <c r="Z1304" i="1"/>
  <c r="Z1181" i="1"/>
  <c r="Z1088" i="1"/>
  <c r="Z1063" i="1"/>
  <c r="Z991" i="1"/>
  <c r="Z972" i="1"/>
  <c r="Z960" i="1"/>
  <c r="Z1027" i="1"/>
  <c r="Z895" i="1"/>
  <c r="Z969" i="1"/>
  <c r="Z860" i="1"/>
  <c r="AX587" i="1"/>
  <c r="Z851" i="1"/>
  <c r="Z663" i="1"/>
  <c r="Z664" i="1"/>
  <c r="Z990" i="1"/>
  <c r="Z793" i="1"/>
  <c r="Z711" i="1"/>
  <c r="Z710" i="1"/>
  <c r="Z616" i="1"/>
  <c r="Z617" i="1"/>
  <c r="Z614" i="1"/>
  <c r="Z615" i="1"/>
  <c r="Z861" i="1"/>
  <c r="Z655" i="1"/>
  <c r="Z915" i="1"/>
  <c r="Z766" i="1"/>
  <c r="Z705" i="1"/>
  <c r="Z574" i="1"/>
  <c r="Z575" i="1"/>
  <c r="Z546" i="1"/>
  <c r="Z1073" i="1"/>
  <c r="Z944" i="1"/>
  <c r="Z755" i="1"/>
  <c r="Z658" i="1"/>
  <c r="Z659" i="1"/>
  <c r="Z594" i="1"/>
  <c r="Z571" i="1"/>
  <c r="Z539" i="1"/>
  <c r="Z795" i="1"/>
  <c r="Z520" i="1"/>
  <c r="Z810" i="1"/>
  <c r="Z684" i="1"/>
  <c r="Z507" i="1"/>
  <c r="Z497" i="1"/>
  <c r="Z400" i="1"/>
  <c r="Z401" i="1"/>
  <c r="Z826" i="1"/>
  <c r="Z784" i="1"/>
  <c r="Z673" i="1"/>
  <c r="Z583" i="1"/>
  <c r="Z853" i="1"/>
  <c r="Z683" i="1"/>
  <c r="Z414" i="1"/>
  <c r="Z415" i="1"/>
  <c r="Z728" i="1"/>
  <c r="Z558" i="1"/>
  <c r="Z509" i="1"/>
  <c r="Z404" i="1"/>
  <c r="Z742" i="1"/>
  <c r="Z385" i="1"/>
  <c r="Z348" i="1"/>
  <c r="Z349" i="1"/>
  <c r="Z305" i="1"/>
  <c r="Z266" i="1"/>
  <c r="Z232" i="1"/>
  <c r="Z771" i="1"/>
  <c r="Z671" i="1"/>
  <c r="Z502" i="1"/>
  <c r="Z486" i="1"/>
  <c r="Z406" i="1"/>
  <c r="Z366" i="1"/>
  <c r="Z772" i="1"/>
  <c r="Z712" i="1"/>
  <c r="Z652" i="1"/>
  <c r="Z471" i="1"/>
  <c r="Z341" i="1"/>
  <c r="Z286" i="1"/>
  <c r="Z312" i="1"/>
  <c r="Z271" i="1"/>
  <c r="Z422" i="1"/>
  <c r="Z340" i="1"/>
  <c r="Z378" i="1"/>
  <c r="Z135" i="1"/>
  <c r="Z491" i="1"/>
  <c r="Z441" i="1"/>
  <c r="Z374" i="1"/>
  <c r="Z376" i="1"/>
  <c r="Z166" i="1"/>
  <c r="Z59" i="1"/>
  <c r="Z40" i="1"/>
  <c r="Z461" i="1"/>
  <c r="Z120" i="1"/>
  <c r="Z93" i="1"/>
  <c r="Z184" i="1"/>
  <c r="Z180" i="1"/>
  <c r="Z172" i="1"/>
  <c r="Z141" i="1"/>
  <c r="Z125" i="1"/>
  <c r="Z126" i="1"/>
  <c r="Z94" i="1"/>
  <c r="Z80" i="1"/>
  <c r="Z3093" i="1"/>
  <c r="Z3066" i="1"/>
  <c r="Z3027" i="1"/>
  <c r="Z3015" i="1"/>
  <c r="Z2984" i="1"/>
  <c r="Z2994" i="1"/>
  <c r="Z2796" i="1"/>
  <c r="Z2797" i="1"/>
  <c r="Z3042" i="1"/>
  <c r="Z3053" i="1"/>
  <c r="Z2901" i="1"/>
  <c r="Z3022" i="1"/>
  <c r="Z2850" i="1"/>
  <c r="Z2824" i="1"/>
  <c r="Z2790" i="1"/>
  <c r="Z2774" i="1"/>
  <c r="Z2923" i="1"/>
  <c r="Z2891" i="1"/>
  <c r="Z2806" i="1"/>
  <c r="Z2751" i="1"/>
  <c r="Z2875" i="1"/>
  <c r="Z2843" i="1"/>
  <c r="Z2930" i="1"/>
  <c r="Z2898" i="1"/>
  <c r="Z2835" i="1"/>
  <c r="Z2722" i="1"/>
  <c r="Z2669" i="1"/>
  <c r="Z2687" i="1"/>
  <c r="Z2513" i="1"/>
  <c r="Z2511" i="1"/>
  <c r="Z2546" i="1"/>
  <c r="Z2338" i="1"/>
  <c r="Z2339" i="1"/>
  <c r="Z2336" i="1"/>
  <c r="Z2337" i="1"/>
  <c r="Z2516" i="1"/>
  <c r="Z2548" i="1"/>
  <c r="Z2505" i="1"/>
  <c r="Z2561" i="1"/>
  <c r="Z2541" i="1"/>
  <c r="Z2455" i="1"/>
  <c r="Z2503" i="1"/>
  <c r="Z2392" i="1"/>
  <c r="Z2381" i="1"/>
  <c r="Z2377" i="1"/>
  <c r="Z2415" i="1"/>
  <c r="Z2347" i="1"/>
  <c r="Z2407" i="1"/>
  <c r="Z2349" i="1"/>
  <c r="Z2433" i="1"/>
  <c r="Z2461" i="1"/>
  <c r="Z2440" i="1"/>
  <c r="Z2421" i="1"/>
  <c r="Z2123" i="1"/>
  <c r="Z2122" i="1"/>
  <c r="Z2214" i="1"/>
  <c r="Z2109" i="1"/>
  <c r="Z2276" i="1"/>
  <c r="Z2181" i="1"/>
  <c r="Z2074" i="1"/>
  <c r="Z2183" i="1"/>
  <c r="Z2152" i="1"/>
  <c r="Z2094" i="1"/>
  <c r="Z2079" i="1"/>
  <c r="Z2067" i="1"/>
  <c r="Z2151" i="1"/>
  <c r="Z2114" i="1"/>
  <c r="Z2116" i="1"/>
  <c r="Z1995" i="1"/>
  <c r="Z2096" i="1"/>
  <c r="Z2064" i="1"/>
  <c r="Z1900" i="1"/>
  <c r="Z2001" i="1"/>
  <c r="Z2076" i="1"/>
  <c r="Z2025" i="1"/>
  <c r="Z1964" i="1"/>
  <c r="Z1850" i="1"/>
  <c r="Z2098" i="1"/>
  <c r="Z1973" i="1"/>
  <c r="Z1974" i="1"/>
  <c r="Z1948" i="1"/>
  <c r="Z1912" i="1"/>
  <c r="Z1864" i="1"/>
  <c r="Z1990" i="1"/>
  <c r="Z1797" i="1"/>
  <c r="Z1702" i="1"/>
  <c r="Z1752" i="1"/>
  <c r="Z1707" i="1"/>
  <c r="Z1875" i="1"/>
  <c r="Z1720" i="1"/>
  <c r="Z1894" i="1"/>
  <c r="Z1654" i="1"/>
  <c r="Z1840" i="1"/>
  <c r="Z1640" i="1"/>
  <c r="Z1608" i="1"/>
  <c r="Z1576" i="1"/>
  <c r="Z1651" i="1"/>
  <c r="Z1498" i="1"/>
  <c r="Z1857" i="1"/>
  <c r="Z1829" i="1"/>
  <c r="Z1677" i="1"/>
  <c r="Z1664" i="1"/>
  <c r="Z1621" i="1"/>
  <c r="Z1597" i="1"/>
  <c r="Z1541" i="1"/>
  <c r="Z1606" i="1"/>
  <c r="Z1645" i="1"/>
  <c r="Z1551" i="1"/>
  <c r="Z1630" i="1"/>
  <c r="Z1481" i="1"/>
  <c r="Z1519" i="1"/>
  <c r="Z1383" i="1"/>
  <c r="Z1622" i="1"/>
  <c r="Z1526" i="1"/>
  <c r="Z1200" i="1"/>
  <c r="Z1586" i="1"/>
  <c r="Z1237" i="1"/>
  <c r="Z1094" i="1"/>
  <c r="Z1092" i="1"/>
  <c r="Z1062" i="1"/>
  <c r="Z1646" i="1"/>
  <c r="Z1273" i="1"/>
  <c r="Z1310" i="1"/>
  <c r="Z1147" i="1"/>
  <c r="Z1226" i="1"/>
  <c r="Z1140" i="1"/>
  <c r="Z1361" i="1"/>
  <c r="Z1224" i="1"/>
  <c r="Z1040" i="1"/>
  <c r="Z1374" i="1"/>
  <c r="Z1108" i="1"/>
  <c r="Z1405" i="1"/>
  <c r="Z1282" i="1"/>
  <c r="Z1262" i="1"/>
  <c r="Z1211" i="1"/>
  <c r="Z1112" i="1"/>
  <c r="Z1075" i="1"/>
  <c r="Z1033" i="1"/>
  <c r="Z1379" i="1"/>
  <c r="Z1307" i="1"/>
  <c r="Z1208" i="1"/>
  <c r="Z1149" i="1"/>
  <c r="Z1328" i="1"/>
  <c r="Z1185" i="1"/>
  <c r="Z1000" i="1"/>
  <c r="Z926" i="1"/>
  <c r="Z1297" i="1"/>
  <c r="Z1153" i="1"/>
  <c r="Z889" i="1"/>
  <c r="Z928" i="1"/>
  <c r="Z1025" i="1"/>
  <c r="Z966" i="1"/>
  <c r="Z897" i="1"/>
  <c r="Z661" i="1"/>
  <c r="Z988" i="1"/>
  <c r="Z905" i="1"/>
  <c r="Z789" i="1"/>
  <c r="Z639" i="1"/>
  <c r="Z952" i="1"/>
  <c r="Z859" i="1"/>
  <c r="Z530" i="1"/>
  <c r="Z892" i="1"/>
  <c r="Z809" i="1"/>
  <c r="Z786" i="1"/>
  <c r="Z701" i="1"/>
  <c r="Z538" i="1"/>
  <c r="Z1041" i="1"/>
  <c r="Z943" i="1"/>
  <c r="Z845" i="1"/>
  <c r="Z751" i="1"/>
  <c r="Z723" i="1"/>
  <c r="Z682" i="1"/>
  <c r="Z656" i="1"/>
  <c r="Z532" i="1"/>
  <c r="Z791" i="1"/>
  <c r="Z592" i="1"/>
  <c r="Z806" i="1"/>
  <c r="Z566" i="1"/>
  <c r="Z640" i="1"/>
  <c r="Z567" i="1"/>
  <c r="Z680" i="1"/>
  <c r="Z245" i="1"/>
  <c r="Z556" i="1"/>
  <c r="Z724" i="1"/>
  <c r="Z589" i="1"/>
  <c r="Z529" i="1"/>
  <c r="Z345" i="1"/>
  <c r="Z301" i="1"/>
  <c r="Z262" i="1"/>
  <c r="Z767" i="1"/>
  <c r="Z630" i="1"/>
  <c r="Z573" i="1"/>
  <c r="Z439" i="1"/>
  <c r="Z768" i="1"/>
  <c r="Z695" i="1"/>
  <c r="Z651" i="1"/>
  <c r="Z407" i="1"/>
  <c r="Z339" i="1"/>
  <c r="Z306" i="1"/>
  <c r="Z259" i="1"/>
  <c r="Z383" i="1"/>
  <c r="Z253" i="1"/>
  <c r="Z308" i="1"/>
  <c r="Z231" i="1"/>
  <c r="Z468" i="1"/>
  <c r="Z485" i="1"/>
  <c r="Z436" i="1"/>
  <c r="Z370" i="1"/>
  <c r="Z204" i="1"/>
  <c r="Z483" i="1"/>
  <c r="Z359" i="1"/>
  <c r="Z163" i="1"/>
  <c r="Z139" i="1"/>
  <c r="Z115" i="1"/>
  <c r="Z114" i="1"/>
  <c r="Z225" i="1"/>
  <c r="Z213" i="1"/>
  <c r="Z201" i="1"/>
  <c r="Z69" i="1"/>
  <c r="Z233" i="1"/>
  <c r="Z167" i="1"/>
  <c r="Z156" i="1"/>
  <c r="Z72" i="1"/>
  <c r="Z124" i="1"/>
  <c r="Z134" i="1"/>
  <c r="Z70" i="1"/>
  <c r="Z168" i="1"/>
  <c r="Z130" i="1"/>
  <c r="Z56" i="1"/>
  <c r="Z53" i="1"/>
  <c r="Z73" i="1"/>
  <c r="Z36" i="1"/>
  <c r="Z3176" i="1"/>
  <c r="Z3087" i="1"/>
  <c r="Z3100" i="1"/>
  <c r="Z3074" i="1"/>
  <c r="Z3158" i="1"/>
  <c r="Z3065" i="1"/>
  <c r="Z3058" i="1"/>
  <c r="Z2988" i="1"/>
  <c r="Z3011" i="1"/>
  <c r="Z3081" i="1"/>
  <c r="Z3055" i="1"/>
  <c r="Z2997" i="1"/>
  <c r="Z3014" i="1"/>
  <c r="Z3036" i="1"/>
  <c r="Z2990" i="1"/>
  <c r="Z2795" i="1"/>
  <c r="Z3041" i="1"/>
  <c r="Z3013" i="1"/>
  <c r="Z2929" i="1"/>
  <c r="Z2897" i="1"/>
  <c r="Z2881" i="1"/>
  <c r="Z2865" i="1"/>
  <c r="Z2849" i="1"/>
  <c r="Z2833" i="1"/>
  <c r="Z2817" i="1"/>
  <c r="Z3008" i="1"/>
  <c r="Z2986" i="1"/>
  <c r="Z2948" i="1"/>
  <c r="Z2874" i="1"/>
  <c r="Z2823" i="1"/>
  <c r="Z2788" i="1"/>
  <c r="Z2692" i="1"/>
  <c r="Z2693" i="1"/>
  <c r="Z2810" i="1"/>
  <c r="Z2755" i="1"/>
  <c r="Z2725" i="1"/>
  <c r="Z2919" i="1"/>
  <c r="Z2887" i="1"/>
  <c r="Z2798" i="1"/>
  <c r="Z2688" i="1"/>
  <c r="Z2924" i="1"/>
  <c r="Z2892" i="1"/>
  <c r="Z2871" i="1"/>
  <c r="Z2840" i="1"/>
  <c r="Z2926" i="1"/>
  <c r="Z2894" i="1"/>
  <c r="Z2860" i="1"/>
  <c r="Z2815" i="1"/>
  <c r="Z2765" i="1"/>
  <c r="Z2742" i="1"/>
  <c r="Z2540" i="1"/>
  <c r="Z2764" i="1"/>
  <c r="Z2558" i="1"/>
  <c r="Z2364" i="1"/>
  <c r="Z2530" i="1"/>
  <c r="Z2376" i="1"/>
  <c r="Z2361" i="1"/>
  <c r="Z2781" i="1"/>
  <c r="Z2537" i="1"/>
  <c r="Z2514" i="1"/>
  <c r="Z2497" i="1"/>
  <c r="Z2341" i="1"/>
  <c r="Z2525" i="1"/>
  <c r="Z2490" i="1"/>
  <c r="Z2470" i="1"/>
  <c r="Z2427" i="1"/>
  <c r="Z2496" i="1"/>
  <c r="Z2476" i="1"/>
  <c r="Z2367" i="1"/>
  <c r="Z2346" i="1"/>
  <c r="Z2232" i="1"/>
  <c r="Z2164" i="1"/>
  <c r="Z2393" i="1"/>
  <c r="Z2213" i="1"/>
  <c r="Z2454" i="1"/>
  <c r="Z2422" i="1"/>
  <c r="Z2268" i="1"/>
  <c r="Z2195" i="1"/>
  <c r="Z2134" i="1"/>
  <c r="Z2386" i="1"/>
  <c r="Z2344" i="1"/>
  <c r="Z2416" i="1"/>
  <c r="Z2457" i="1"/>
  <c r="Z2439" i="1"/>
  <c r="Z2420" i="1"/>
  <c r="Z2284" i="1"/>
  <c r="Z2177" i="1"/>
  <c r="Z2178" i="1"/>
  <c r="Z2166" i="1"/>
  <c r="Z2219" i="1"/>
  <c r="Z1992" i="1"/>
  <c r="Z1972" i="1"/>
  <c r="Z2267" i="1"/>
  <c r="Z2180" i="1"/>
  <c r="Z1907" i="1"/>
  <c r="Z2176" i="1"/>
  <c r="Z2222" i="1"/>
  <c r="Z2139" i="1"/>
  <c r="Z2063" i="1"/>
  <c r="Z2149" i="1"/>
  <c r="Z2113" i="1"/>
  <c r="Z2060" i="1"/>
  <c r="Z1978" i="1"/>
  <c r="Z2101" i="1"/>
  <c r="Z1985" i="1"/>
  <c r="Z1905" i="1"/>
  <c r="Z2087" i="1"/>
  <c r="Z2032" i="1"/>
  <c r="Z1975" i="1"/>
  <c r="Z1898" i="1"/>
  <c r="Z2069" i="1"/>
  <c r="Z2021" i="1"/>
  <c r="Z1848" i="1"/>
  <c r="Z1807" i="1"/>
  <c r="Z2045" i="1"/>
  <c r="Z1969" i="1"/>
  <c r="Z1892" i="1"/>
  <c r="Z1794" i="1"/>
  <c r="Z1745" i="1"/>
  <c r="Z1713" i="1"/>
  <c r="Z2099" i="1"/>
  <c r="Z1959" i="1"/>
  <c r="Z1947" i="1"/>
  <c r="Z1989" i="1"/>
  <c r="Z1873" i="1"/>
  <c r="Z1726" i="1"/>
  <c r="Z1694" i="1"/>
  <c r="Z1748" i="1"/>
  <c r="Z1698" i="1"/>
  <c r="Z1901" i="1"/>
  <c r="Z1874" i="1"/>
  <c r="Z1751" i="1"/>
  <c r="Z1735" i="1"/>
  <c r="Z1712" i="1"/>
  <c r="Z1844" i="1"/>
  <c r="Z1676" i="1"/>
  <c r="Z1700" i="1"/>
  <c r="Z1788" i="1"/>
  <c r="Z1655" i="1"/>
  <c r="Z1670" i="1"/>
  <c r="Z1636" i="1"/>
  <c r="Z1604" i="1"/>
  <c r="Z1572" i="1"/>
  <c r="Z1548" i="1"/>
  <c r="Z1532" i="1"/>
  <c r="Z1516" i="1"/>
  <c r="Z1708" i="1"/>
  <c r="Z1680" i="1"/>
  <c r="Z1494" i="1"/>
  <c r="Z1849" i="1"/>
  <c r="Z1828" i="1"/>
  <c r="Z1537" i="1"/>
  <c r="Z1513" i="1"/>
  <c r="Z1587" i="1"/>
  <c r="Z1491" i="1"/>
  <c r="Z1634" i="1"/>
  <c r="Z1611" i="1"/>
  <c r="Z1476" i="1"/>
  <c r="Z1594" i="1"/>
  <c r="Z1510" i="1"/>
  <c r="Z1240" i="1"/>
  <c r="Z1603" i="1"/>
  <c r="Z1518" i="1"/>
  <c r="Z1569" i="1"/>
  <c r="Z1436" i="1"/>
  <c r="Z1372" i="1"/>
  <c r="Z1090" i="1"/>
  <c r="Z1058" i="1"/>
  <c r="Z1627" i="1"/>
  <c r="Z1425" i="1"/>
  <c r="Z1399" i="1"/>
  <c r="Z1269" i="1"/>
  <c r="Z1642" i="1"/>
  <c r="Z1523" i="1"/>
  <c r="Z1373" i="1"/>
  <c r="Z1119" i="1"/>
  <c r="Z1220" i="1"/>
  <c r="Z1366" i="1"/>
  <c r="Z1235" i="1"/>
  <c r="Z1124" i="1"/>
  <c r="Z973" i="1"/>
  <c r="Z1412" i="1"/>
  <c r="Z1360" i="1"/>
  <c r="Z1186" i="1"/>
  <c r="Z1083" i="1"/>
  <c r="Z1037" i="1"/>
  <c r="Z1354" i="1"/>
  <c r="Z1223" i="1"/>
  <c r="Z1068" i="1"/>
  <c r="Z1009" i="1"/>
  <c r="Z858" i="1"/>
  <c r="Z1398" i="1"/>
  <c r="Z1280" i="1"/>
  <c r="Z1256" i="1"/>
  <c r="Z1207" i="1"/>
  <c r="Z1378" i="1"/>
  <c r="Z1305" i="1"/>
  <c r="Z1202" i="1"/>
  <c r="Z1148" i="1"/>
  <c r="Z1071" i="1"/>
  <c r="Z975" i="1"/>
  <c r="Z871" i="1"/>
  <c r="Z1312" i="1"/>
  <c r="Z1263" i="1"/>
  <c r="Z1159" i="1"/>
  <c r="Z1067" i="1"/>
  <c r="Z1032" i="1"/>
  <c r="Z951" i="1"/>
  <c r="Z1258" i="1"/>
  <c r="Z1152" i="1"/>
  <c r="Z1084" i="1"/>
  <c r="Z1023" i="1"/>
  <c r="Z888" i="1"/>
  <c r="Z909" i="1"/>
  <c r="Z998" i="1"/>
  <c r="Z518" i="1"/>
  <c r="Z965" i="1"/>
  <c r="Z638" i="1"/>
  <c r="Z890" i="1"/>
  <c r="Z847" i="1"/>
  <c r="Z753" i="1"/>
  <c r="Z721" i="1"/>
  <c r="Z959" i="1"/>
  <c r="Z898" i="1"/>
  <c r="Z785" i="1"/>
  <c r="Z700" i="1"/>
  <c r="Z632" i="1"/>
  <c r="Z939" i="1"/>
  <c r="Z844" i="1"/>
  <c r="Z522" i="1"/>
  <c r="Z874" i="1"/>
  <c r="Z805" i="1"/>
  <c r="Z697" i="1"/>
  <c r="Z570" i="1"/>
  <c r="Z1024" i="1"/>
  <c r="Z932" i="1"/>
  <c r="Z841" i="1"/>
  <c r="Z825" i="1"/>
  <c r="Z747" i="1"/>
  <c r="Z678" i="1"/>
  <c r="Z563" i="1"/>
  <c r="Z787" i="1"/>
  <c r="Z581" i="1"/>
  <c r="Z456" i="1"/>
  <c r="Z802" i="1"/>
  <c r="Z637" i="1"/>
  <c r="Z565" i="1"/>
  <c r="Z481" i="1"/>
  <c r="Z390" i="1"/>
  <c r="Z315" i="1"/>
  <c r="Z283" i="1"/>
  <c r="Z815" i="1"/>
  <c r="Z746" i="1"/>
  <c r="Z625" i="1"/>
  <c r="Z553" i="1"/>
  <c r="Z822" i="1"/>
  <c r="Z669" i="1"/>
  <c r="Z512" i="1"/>
  <c r="Z241" i="1"/>
  <c r="Z707" i="1"/>
  <c r="Z708" i="1"/>
  <c r="Z588" i="1"/>
  <c r="Z527" i="1"/>
  <c r="Z405" i="1"/>
  <c r="Z297" i="1"/>
  <c r="Z277" i="1"/>
  <c r="Z258" i="1"/>
  <c r="Z224" i="1"/>
  <c r="Z762" i="1"/>
  <c r="Z627" i="1"/>
  <c r="Z572" i="1"/>
  <c r="Z525" i="1"/>
  <c r="Z478" i="1"/>
  <c r="Z454" i="1"/>
  <c r="Z431" i="1"/>
  <c r="Z353" i="1"/>
  <c r="Z750" i="1"/>
  <c r="Z685" i="1"/>
  <c r="Z550" i="1"/>
  <c r="Z495" i="1"/>
  <c r="Z463" i="1"/>
  <c r="Z338" i="1"/>
  <c r="Z282" i="1"/>
  <c r="Z255" i="1"/>
  <c r="Z474" i="1"/>
  <c r="Z249" i="1"/>
  <c r="Z421" i="1"/>
  <c r="Z347" i="1"/>
  <c r="Z304" i="1"/>
  <c r="Z382" i="1"/>
  <c r="Z229" i="1"/>
  <c r="Z207" i="1"/>
  <c r="Z450" i="1"/>
  <c r="Z368" i="1"/>
  <c r="Z158" i="1"/>
  <c r="Z430" i="1"/>
  <c r="Z200" i="1"/>
  <c r="Z68" i="1"/>
  <c r="Z477" i="1"/>
  <c r="Z219" i="1"/>
  <c r="Z159" i="1"/>
  <c r="Z136" i="1"/>
  <c r="Z112" i="1"/>
  <c r="Z87" i="1"/>
  <c r="Z88" i="1"/>
  <c r="Z475" i="1"/>
  <c r="Z194" i="1"/>
  <c r="Z396" i="1"/>
  <c r="Z144" i="1"/>
  <c r="Z133" i="1"/>
  <c r="Z105" i="1"/>
  <c r="Z89" i="1"/>
  <c r="Z83" i="1"/>
  <c r="Z107" i="1"/>
  <c r="Z165" i="1"/>
  <c r="Z122" i="1"/>
  <c r="Z60" i="1"/>
  <c r="Z34" i="1"/>
  <c r="Z202" i="1"/>
  <c r="Z52" i="1"/>
  <c r="Z27" i="1"/>
</calcChain>
</file>

<file path=xl/sharedStrings.xml><?xml version="1.0" encoding="utf-8"?>
<sst xmlns="http://schemas.openxmlformats.org/spreadsheetml/2006/main" count="11312" uniqueCount="104">
  <si>
    <t>Lake</t>
  </si>
  <si>
    <t>Date</t>
  </si>
  <si>
    <t>H year</t>
  </si>
  <si>
    <t>H year end</t>
  </si>
  <si>
    <t>Lake year</t>
  </si>
  <si>
    <t>decade</t>
  </si>
  <si>
    <t>Chl-a (mg/m3)</t>
  </si>
  <si>
    <t>Clarity (m)</t>
  </si>
  <si>
    <t>TN (mg/m3)</t>
  </si>
  <si>
    <t>TP (mg/m3)</t>
  </si>
  <si>
    <t>DRP (mg/m3)</t>
  </si>
  <si>
    <t>NNN (mg/m3)</t>
  </si>
  <si>
    <t>NH4-N (mg/m3)</t>
  </si>
  <si>
    <t>pH</t>
  </si>
  <si>
    <t>Turbidity (NTU)</t>
  </si>
  <si>
    <t>VLEC</t>
  </si>
  <si>
    <t>TL-c</t>
  </si>
  <si>
    <t>TL-s</t>
  </si>
  <si>
    <t>TL-n</t>
  </si>
  <si>
    <t>TL-p</t>
  </si>
  <si>
    <t>TLI</t>
  </si>
  <si>
    <t>TL-c yr</t>
  </si>
  <si>
    <t>TL-s yr</t>
  </si>
  <si>
    <t>TL-n yr</t>
  </si>
  <si>
    <t>TL-p yr</t>
  </si>
  <si>
    <t>TLI yr</t>
  </si>
  <si>
    <t>SOI</t>
  </si>
  <si>
    <t>SOI rolling mean</t>
  </si>
  <si>
    <t>Rotomā level mRL</t>
  </si>
  <si>
    <t>Rotomā level annual mean</t>
  </si>
  <si>
    <t>Rain total month (mm)</t>
  </si>
  <si>
    <t>Wind Dirc. mean (deg)</t>
  </si>
  <si>
    <t>Wind Vel. Mean (m/s)</t>
  </si>
  <si>
    <t>sunshine hr</t>
  </si>
  <si>
    <t>SOI 1yr rolling</t>
  </si>
  <si>
    <t>Rain annual (mm)</t>
  </si>
  <si>
    <t>Rain 2 yr mean</t>
  </si>
  <si>
    <t>Rain 3 yr mean</t>
  </si>
  <si>
    <t>Wind vel annual mean (m/s)</t>
  </si>
  <si>
    <t>sunshine annual mean hr</t>
  </si>
  <si>
    <t>Chl-a yr</t>
  </si>
  <si>
    <t>BD (m) yr</t>
  </si>
  <si>
    <t>TN yr</t>
  </si>
  <si>
    <t>TP yr</t>
  </si>
  <si>
    <t>TLI 'log of mean'</t>
  </si>
  <si>
    <t>average of month and sites</t>
  </si>
  <si>
    <t>Ōkāreka</t>
  </si>
  <si>
    <t>1987/88</t>
  </si>
  <si>
    <t>1980s</t>
  </si>
  <si>
    <t>1988/89</t>
  </si>
  <si>
    <t>1990/91</t>
  </si>
  <si>
    <t>1990s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</si>
  <si>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</si>
  <si>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</si>
  <si>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</si>
  <si>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</si>
  <si>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</si>
  <si>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</si>
  <si>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</si>
  <si>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</si>
  <si>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</si>
  <si>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2000s</t>
  </si>
  <si>
    <t>2000/01</t>
  </si>
  <si>
    <t>2001/02</t>
  </si>
  <si>
    <t>2002/03</t>
  </si>
  <si>
    <t>2003/04</t>
  </si>
  <si>
    <t>2004/05</t>
  </si>
  <si>
    <t>2005/06</t>
  </si>
  <si>
    <t>2006/07</t>
  </si>
  <si>
    <t>2007/08</t>
  </si>
  <si>
    <t>2008/09</t>
  </si>
  <si>
    <t>2009/10</t>
  </si>
  <si>
    <t>&gt;2010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</si>
  <si>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</si>
  <si>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</si>
  <si>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</si>
  <si>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</si>
  <si>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</si>
  <si>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</si>
  <si>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</si>
  <si>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</si>
  <si>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</si>
  <si>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</si>
  <si>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2020/21</t>
  </si>
  <si>
    <t>2021/22</t>
  </si>
  <si>
    <t>Ōkaro</t>
  </si>
  <si>
    <t>Ōkataina</t>
  </si>
  <si>
    <t>Rerewhakaaitu</t>
  </si>
  <si>
    <t>Rotoehu</t>
  </si>
  <si>
    <t>Rotoiti</t>
  </si>
  <si>
    <t>Rotokakahi Outlet</t>
  </si>
  <si>
    <t>Rotomā</t>
  </si>
  <si>
    <t>Rotomahana</t>
  </si>
  <si>
    <t>Rotorua</t>
  </si>
  <si>
    <t>1981/82</t>
  </si>
  <si>
    <t>1982/83</t>
  </si>
  <si>
    <t>1983/84</t>
  </si>
  <si>
    <t>1984/85</t>
  </si>
  <si>
    <t>1985/86</t>
  </si>
  <si>
    <t>1986/87</t>
  </si>
  <si>
    <t>1989/90</t>
  </si>
  <si>
    <t>Tarawera</t>
  </si>
  <si>
    <t>Tikitapu</t>
  </si>
  <si>
    <t>Rotoiti Okawa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</si>
</sst>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/yyyy;@"/>
    <numFmt numFmtId="165" formatCode="0.0"/>
    <numFmt numFmtId="166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wrapText="1"/>
    </xf>
    <xf numFmtId="165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center" wrapText="1"/>
    </xf>
    <xf numFmtId="166" fontId="2" fillId="0" borderId="0" xfId="0" applyNumberFormat="1" applyFont="1" applyAlignment="1">
      <alignment horizontal="center" wrapText="1"/>
    </xf>
    <xf numFmtId="165" fontId="2" fillId="2" borderId="0" xfId="0" applyNumberFormat="1" applyFont="1" applyFill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1" fontId="2" fillId="0" borderId="0" xfId="0" applyNumberFormat="1" applyFont="1" applyAlignment="1">
      <alignment wrapText="1"/>
    </xf>
    <xf numFmtId="166" fontId="2" fillId="0" borderId="0" xfId="1" applyNumberFormat="1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14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165" fontId="0" fillId="0" borderId="0" xfId="0" applyNumberFormat="1"/>
    <xf numFmtId="165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4" fontId="0" fillId="5" borderId="0" xfId="0" applyNumberFormat="1" applyFill="1"/>
    <xf numFmtId="14" fontId="0" fillId="0" borderId="0" xfId="0" applyNumberFormat="1" applyAlignment="1">
      <alignment horizontal="center"/>
    </xf>
  </cellXfs>
  <cellStyles count="2">
    <cellStyle name="Normal" xfId="0" builtinId="0"/>
    <cellStyle name="Normal 16" xfId="1" xr:uid="{CA8334A6-3FCD-436E-AD25-A8C816E48B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/PaulS/Lakes/2005Report/Te%20Wairoa%202003-2004%20dat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ith/Dropbox/Work/Project%20Archive/Local%20Government/Auckland%20Council/AC%20Lake%20WQ%20trends/Data/1993-2012%20lakes%20WQ%20data%20v7%20graph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eith\Dropbox%20(Personal)\active%20work\BOPRC%20Rotorua%20Lakes%20science%20support\TLI%20review\data\Lakes%20Data%202022%20for%20TLI%20v5%20clean.xlsx" TargetMode="External"/><Relationship Id="rId1" Type="http://schemas.openxmlformats.org/officeDocument/2006/relationships/externalLinkPath" Target="/Users/keith/Dropbox%20(Personal)/active%20work/BOPRC%20Rotorua%20Lakes%20science%20support/TLI%20review/data/Lakes%20Data%202022%20for%20TLI%20v5%20cle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 Wairoa 04-05"/>
      <sheetName val="Sheet1"/>
      <sheetName val="Te Wairoa 2003-2004 data.xls"/>
    </sheetNames>
    <sheetDataSet>
      <sheetData sheetId="0" refreshError="1"/>
      <sheetData sheetId="1" refreshError="1"/>
      <sheetData sheetId="2">
        <row r="1">
          <cell r="A1" t="str">
            <v>Site</v>
          </cell>
          <cell r="B1" t="str">
            <v>Description</v>
          </cell>
          <cell r="C1" t="str">
            <v>Source</v>
          </cell>
          <cell r="D1" t="str">
            <v>MapRef</v>
          </cell>
          <cell r="E1" t="str">
            <v>Easting</v>
          </cell>
          <cell r="F1" t="str">
            <v>Northing</v>
          </cell>
          <cell r="G1" t="str">
            <v>Sample</v>
          </cell>
          <cell r="H1" t="str">
            <v>Collect Date</v>
          </cell>
          <cell r="I1" t="str">
            <v>Collect Time</v>
          </cell>
          <cell r="J1" t="str">
            <v>01, DO; g/m3</v>
          </cell>
          <cell r="K1" t="str">
            <v>01, TEMP; Deg_C</v>
          </cell>
          <cell r="L1" t="str">
            <v>02, TURB; NTU</v>
          </cell>
          <cell r="M1" t="str">
            <v>05, PH; pH</v>
          </cell>
          <cell r="N1" t="str">
            <v>06, DRP; g/m3-P</v>
          </cell>
          <cell r="O1" t="str">
            <v>06, NH4N; g/m3-N</v>
          </cell>
          <cell r="P1" t="str">
            <v>06, NNN; g/m3</v>
          </cell>
          <cell r="Q1" t="str">
            <v>06, TKN; g/m3-N</v>
          </cell>
          <cell r="R1" t="str">
            <v>06, TP; g/m3-P</v>
          </cell>
          <cell r="S1" t="str">
            <v>13, CHLA; mg/m3</v>
          </cell>
        </row>
        <row r="2">
          <cell r="A2" t="str">
            <v>BOP120065</v>
          </cell>
          <cell r="B2" t="str">
            <v>Outlet of Lake Rotokakahi</v>
          </cell>
          <cell r="C2" t="str">
            <v>Te Wairoa Stream (At bridge)</v>
          </cell>
          <cell r="D2" t="str">
            <v>U16:0320-2730</v>
          </cell>
          <cell r="E2">
            <v>2803200</v>
          </cell>
          <cell r="F2">
            <v>6327300</v>
          </cell>
          <cell r="G2" t="str">
            <v>033703</v>
          </cell>
          <cell r="H2">
            <v>37825</v>
          </cell>
          <cell r="I2">
            <v>0.42708333333333331</v>
          </cell>
          <cell r="J2">
            <v>12.300000190734863</v>
          </cell>
          <cell r="K2">
            <v>10</v>
          </cell>
          <cell r="L2">
            <v>0.89999997615814209</v>
          </cell>
          <cell r="M2">
            <v>7.5</v>
          </cell>
          <cell r="N2">
            <v>2.0000000949949026E-3</v>
          </cell>
          <cell r="O2">
            <v>2.0000000949949026E-3</v>
          </cell>
          <cell r="P2">
            <v>1.0000000474974513E-3</v>
          </cell>
          <cell r="Q2">
            <v>0.36800000071525574</v>
          </cell>
          <cell r="R2">
            <v>1.0999999940395355E-2</v>
          </cell>
        </row>
        <row r="3">
          <cell r="A3" t="str">
            <v>BOP120065</v>
          </cell>
          <cell r="B3" t="str">
            <v>Outlet of Lake Rotokakahi</v>
          </cell>
          <cell r="C3" t="str">
            <v>Te Wairoa Stream (At bridge)</v>
          </cell>
          <cell r="D3" t="str">
            <v>U16:0320-2730</v>
          </cell>
          <cell r="E3">
            <v>2803200</v>
          </cell>
          <cell r="F3">
            <v>6327300</v>
          </cell>
          <cell r="G3" t="str">
            <v>034158</v>
          </cell>
          <cell r="H3">
            <v>37853</v>
          </cell>
          <cell r="I3">
            <v>0.40972222222222221</v>
          </cell>
          <cell r="J3">
            <v>11.300000190734863</v>
          </cell>
          <cell r="K3">
            <v>9.8000001907348633</v>
          </cell>
          <cell r="L3">
            <v>0.5899999737739563</v>
          </cell>
          <cell r="M3">
            <v>7.5999999046325684</v>
          </cell>
          <cell r="N3">
            <v>2.0000000949949026E-3</v>
          </cell>
          <cell r="O3">
            <v>1.0000000474974513E-3</v>
          </cell>
          <cell r="P3">
            <v>5.0000002374872565E-4</v>
          </cell>
          <cell r="Q3">
            <v>0.21500000357627869</v>
          </cell>
          <cell r="R3">
            <v>4.0000001899898052E-3</v>
          </cell>
          <cell r="S3">
            <v>1.6000000238418579</v>
          </cell>
        </row>
        <row r="4">
          <cell r="A4" t="str">
            <v>BOP120065</v>
          </cell>
          <cell r="B4" t="str">
            <v>Outlet of Lake Rotokakahi</v>
          </cell>
          <cell r="C4" t="str">
            <v>Te Wairoa Stream (At bridge)</v>
          </cell>
          <cell r="D4" t="str">
            <v>U16:0320-2730</v>
          </cell>
          <cell r="E4">
            <v>2803200</v>
          </cell>
          <cell r="F4">
            <v>6327300</v>
          </cell>
          <cell r="G4" t="str">
            <v>034593</v>
          </cell>
          <cell r="H4">
            <v>37886</v>
          </cell>
          <cell r="I4">
            <v>0.44097222222222221</v>
          </cell>
          <cell r="J4">
            <v>10.800000190734863</v>
          </cell>
          <cell r="K4">
            <v>12.100000381469727</v>
          </cell>
          <cell r="L4">
            <v>0.89999997615814209</v>
          </cell>
          <cell r="M4">
            <v>7.4000000953674316</v>
          </cell>
          <cell r="N4">
            <v>2.0000000949949026E-3</v>
          </cell>
          <cell r="O4">
            <v>2.0000000949949026E-3</v>
          </cell>
          <cell r="P4">
            <v>5.0000002374872565E-4</v>
          </cell>
          <cell r="Q4">
            <v>0.210999995470047</v>
          </cell>
          <cell r="R4">
            <v>6.0000000521540642E-3</v>
          </cell>
          <cell r="S4">
            <v>3.0999999046325684</v>
          </cell>
        </row>
        <row r="5">
          <cell r="A5" t="str">
            <v>BOP120065</v>
          </cell>
          <cell r="B5" t="str">
            <v>Outlet of Lake Rotokakahi</v>
          </cell>
          <cell r="C5" t="str">
            <v>Te Wairoa Stream (At bridge)</v>
          </cell>
          <cell r="D5" t="str">
            <v>U16:0320-2730</v>
          </cell>
          <cell r="E5">
            <v>2803200</v>
          </cell>
          <cell r="F5">
            <v>6327300</v>
          </cell>
          <cell r="G5" t="str">
            <v>035164</v>
          </cell>
          <cell r="H5">
            <v>37916</v>
          </cell>
          <cell r="I5">
            <v>0.40625</v>
          </cell>
          <cell r="J5">
            <v>10.800000190734863</v>
          </cell>
          <cell r="K5">
            <v>14.800000190734863</v>
          </cell>
          <cell r="L5">
            <v>0.89999997615814209</v>
          </cell>
          <cell r="M5">
            <v>7.8000001907348633</v>
          </cell>
          <cell r="N5">
            <v>3.0000000260770321E-3</v>
          </cell>
          <cell r="O5">
            <v>3.0000000260770321E-3</v>
          </cell>
          <cell r="P5">
            <v>5.0000002374872565E-4</v>
          </cell>
          <cell r="Q5">
            <v>0.23600000143051147</v>
          </cell>
          <cell r="R5">
            <v>4.0000001899898052E-3</v>
          </cell>
          <cell r="S5">
            <v>1.2000000476837158</v>
          </cell>
        </row>
        <row r="6">
          <cell r="A6" t="str">
            <v>BOP120065</v>
          </cell>
          <cell r="B6" t="str">
            <v>Outlet of Lake Rotokakahi</v>
          </cell>
          <cell r="C6" t="str">
            <v>Te Wairoa Stream (At bridge)</v>
          </cell>
          <cell r="D6" t="str">
            <v>U16:0320-2730</v>
          </cell>
          <cell r="E6">
            <v>2803200</v>
          </cell>
          <cell r="F6">
            <v>6327300</v>
          </cell>
          <cell r="G6" t="str">
            <v>035713</v>
          </cell>
          <cell r="H6">
            <v>37944</v>
          </cell>
          <cell r="I6">
            <v>0.3923611111111111</v>
          </cell>
          <cell r="J6">
            <v>9.8999996185302734</v>
          </cell>
          <cell r="K6">
            <v>15.800000190734863</v>
          </cell>
          <cell r="L6">
            <v>0.68000000715255737</v>
          </cell>
          <cell r="M6">
            <v>7.6999998092651367</v>
          </cell>
          <cell r="N6">
            <v>5.0000002374872565E-4</v>
          </cell>
          <cell r="O6">
            <v>3.0000000260770321E-3</v>
          </cell>
          <cell r="P6">
            <v>1.0000000474974513E-3</v>
          </cell>
          <cell r="Q6">
            <v>0.15999999642372131</v>
          </cell>
          <cell r="R6">
            <v>1.0999999940395355E-2</v>
          </cell>
          <cell r="S6">
            <v>1.7999999523162842</v>
          </cell>
        </row>
        <row r="7">
          <cell r="A7" t="str">
            <v>BOP120065</v>
          </cell>
          <cell r="B7" t="str">
            <v>Outlet of Lake Rotokakahi</v>
          </cell>
          <cell r="C7" t="str">
            <v>Te Wairoa Stream (At bridge)</v>
          </cell>
          <cell r="D7" t="str">
            <v>U16:0320-2730</v>
          </cell>
          <cell r="E7">
            <v>2803200</v>
          </cell>
          <cell r="F7">
            <v>6327300</v>
          </cell>
          <cell r="G7" t="str">
            <v>036439</v>
          </cell>
          <cell r="H7">
            <v>37972</v>
          </cell>
          <cell r="I7">
            <v>0.39930555555555558</v>
          </cell>
          <cell r="L7">
            <v>0.86000001430511475</v>
          </cell>
          <cell r="M7">
            <v>7.9000000953674316</v>
          </cell>
          <cell r="N7">
            <v>3.0000000260770321E-3</v>
          </cell>
          <cell r="O7">
            <v>1.0000000474974513E-3</v>
          </cell>
          <cell r="P7">
            <v>2.0000000949949026E-3</v>
          </cell>
          <cell r="Q7">
            <v>0.36000001430511475</v>
          </cell>
          <cell r="R7">
            <v>1.3000000268220901E-2</v>
          </cell>
        </row>
        <row r="8">
          <cell r="A8" t="str">
            <v>BOP120065</v>
          </cell>
          <cell r="B8" t="str">
            <v>Outlet of Lake Rotokakahi</v>
          </cell>
          <cell r="C8" t="str">
            <v>Te Wairoa Stream (At bridge)</v>
          </cell>
          <cell r="D8" t="str">
            <v>U16:0320-2730</v>
          </cell>
          <cell r="E8">
            <v>2803200</v>
          </cell>
          <cell r="F8">
            <v>6327300</v>
          </cell>
          <cell r="G8" t="str">
            <v>040382</v>
          </cell>
          <cell r="H8">
            <v>38006</v>
          </cell>
          <cell r="I8">
            <v>0.4236111111111111</v>
          </cell>
          <cell r="J8">
            <v>8.8999996185302734</v>
          </cell>
          <cell r="K8">
            <v>22.299999237060547</v>
          </cell>
          <cell r="L8">
            <v>0.33000001311302185</v>
          </cell>
          <cell r="M8">
            <v>7.9000000953674316</v>
          </cell>
          <cell r="N8">
            <v>3.0000000260770321E-3</v>
          </cell>
          <cell r="O8">
            <v>1.0000000474974513E-3</v>
          </cell>
          <cell r="P8">
            <v>5.0000002374872565E-4</v>
          </cell>
          <cell r="Q8">
            <v>0.22499999403953552</v>
          </cell>
          <cell r="R8">
            <v>8.999999612569809E-3</v>
          </cell>
          <cell r="S8">
            <v>1.2000000476837158</v>
          </cell>
        </row>
        <row r="9">
          <cell r="A9" t="str">
            <v>BOP120065</v>
          </cell>
          <cell r="B9" t="str">
            <v>Outlet of Lake Rotokakahi</v>
          </cell>
          <cell r="C9" t="str">
            <v>Te Wairoa Stream (At bridge)</v>
          </cell>
          <cell r="D9" t="str">
            <v>U16:0320-2730</v>
          </cell>
          <cell r="E9">
            <v>2803200</v>
          </cell>
          <cell r="F9">
            <v>6327300</v>
          </cell>
          <cell r="G9" t="str">
            <v>041110</v>
          </cell>
          <cell r="H9">
            <v>38036</v>
          </cell>
          <cell r="J9">
            <v>8.8000001907348633</v>
          </cell>
          <cell r="K9">
            <v>18.700000762939453</v>
          </cell>
          <cell r="L9">
            <v>0.93000000715255737</v>
          </cell>
          <cell r="M9">
            <v>7.5999999046325684</v>
          </cell>
          <cell r="N9">
            <v>3.0000000260770321E-3</v>
          </cell>
          <cell r="O9">
            <v>5.0000002374872565E-4</v>
          </cell>
          <cell r="P9">
            <v>4.0000001899898052E-3</v>
          </cell>
          <cell r="Q9">
            <v>0.13600000739097595</v>
          </cell>
          <cell r="R9">
            <v>1.3000000268220901E-2</v>
          </cell>
          <cell r="S9">
            <v>3.5999999046325684</v>
          </cell>
        </row>
        <row r="10">
          <cell r="A10" t="str">
            <v>BOP120065</v>
          </cell>
          <cell r="B10" t="str">
            <v>Outlet of Lake Rotokakahi</v>
          </cell>
          <cell r="C10" t="str">
            <v>Te Wairoa Stream (At bridge)</v>
          </cell>
          <cell r="D10" t="str">
            <v>U16:0320-2730</v>
          </cell>
          <cell r="E10">
            <v>2803200</v>
          </cell>
          <cell r="F10">
            <v>6327300</v>
          </cell>
          <cell r="G10" t="str">
            <v>042143</v>
          </cell>
          <cell r="H10">
            <v>38082</v>
          </cell>
          <cell r="I10">
            <v>0.44444444444444442</v>
          </cell>
          <cell r="J10">
            <v>9.8999996185302734</v>
          </cell>
          <cell r="K10">
            <v>17.299999237060547</v>
          </cell>
          <cell r="L10">
            <v>0.68999999761581421</v>
          </cell>
          <cell r="M10">
            <v>7.1999998092651367</v>
          </cell>
          <cell r="N10">
            <v>2.0000000949949026E-3</v>
          </cell>
          <cell r="O10">
            <v>4.0000001899898052E-3</v>
          </cell>
          <cell r="P10">
            <v>5.0000002374872565E-4</v>
          </cell>
          <cell r="Q10">
            <v>0.19300000369548798</v>
          </cell>
          <cell r="R10">
            <v>1.2000000104308128E-2</v>
          </cell>
          <cell r="S10">
            <v>23.5</v>
          </cell>
        </row>
        <row r="11">
          <cell r="A11" t="str">
            <v>BOP120065</v>
          </cell>
          <cell r="B11" t="str">
            <v>Outlet of Lake Rotokakahi</v>
          </cell>
          <cell r="C11" t="str">
            <v>Te Wairoa Stream (At bridge)</v>
          </cell>
          <cell r="D11" t="str">
            <v>U16:0320-2730</v>
          </cell>
          <cell r="E11">
            <v>2803200</v>
          </cell>
          <cell r="F11">
            <v>6327300</v>
          </cell>
          <cell r="G11" t="str">
            <v>042494</v>
          </cell>
          <cell r="H11">
            <v>38099</v>
          </cell>
          <cell r="I11">
            <v>0.39930555555555558</v>
          </cell>
          <cell r="J11">
            <v>9.5</v>
          </cell>
          <cell r="K11">
            <v>15.100000381469727</v>
          </cell>
          <cell r="L11">
            <v>1.2000000476837158</v>
          </cell>
          <cell r="M11">
            <v>7.5</v>
          </cell>
          <cell r="N11">
            <v>3.0000000260770321E-3</v>
          </cell>
          <cell r="O11">
            <v>2.0000000949949026E-3</v>
          </cell>
          <cell r="P11">
            <v>1.0000000474974513E-3</v>
          </cell>
          <cell r="Q11">
            <v>0.20499999821186066</v>
          </cell>
          <cell r="R11">
            <v>6.0000000521540642E-3</v>
          </cell>
          <cell r="S11">
            <v>3</v>
          </cell>
        </row>
        <row r="12">
          <cell r="A12" t="str">
            <v>BOP120065</v>
          </cell>
          <cell r="B12" t="str">
            <v>Outlet of Lake Rotokakahi</v>
          </cell>
          <cell r="C12" t="str">
            <v>Te Wairoa Stream (At bridge)</v>
          </cell>
          <cell r="D12" t="str">
            <v>U16:0320-2730</v>
          </cell>
          <cell r="E12">
            <v>2803200</v>
          </cell>
          <cell r="F12">
            <v>6327300</v>
          </cell>
          <cell r="G12" t="str">
            <v>042965</v>
          </cell>
          <cell r="H12">
            <v>38126</v>
          </cell>
          <cell r="I12">
            <v>0.44791666666666669</v>
          </cell>
          <cell r="J12">
            <v>9.2399997711181641</v>
          </cell>
          <cell r="K12">
            <v>13.699999809265137</v>
          </cell>
          <cell r="L12">
            <v>0.9100000262260437</v>
          </cell>
          <cell r="M12">
            <v>7.5</v>
          </cell>
          <cell r="N12">
            <v>8.0000003799796104E-3</v>
          </cell>
          <cell r="O12">
            <v>8.0000003799796104E-3</v>
          </cell>
          <cell r="P12">
            <v>2E-3</v>
          </cell>
          <cell r="Q12">
            <v>0.15899999439716339</v>
          </cell>
          <cell r="R12">
            <v>1.2000000104308128E-2</v>
          </cell>
          <cell r="S12">
            <v>4.8000001907348633</v>
          </cell>
        </row>
        <row r="13">
          <cell r="A13" t="str">
            <v>BOP120065</v>
          </cell>
          <cell r="B13" t="str">
            <v>Outlet of Lake Rotokakahi</v>
          </cell>
          <cell r="C13" t="str">
            <v>Te Wairoa Stream (At bridge)</v>
          </cell>
          <cell r="D13" t="str">
            <v>U16:0320-2730</v>
          </cell>
          <cell r="E13">
            <v>2803200</v>
          </cell>
          <cell r="F13">
            <v>6327300</v>
          </cell>
          <cell r="G13" t="str">
            <v>043554</v>
          </cell>
          <cell r="H13">
            <v>38154</v>
          </cell>
          <cell r="I13">
            <v>0.43055555555555558</v>
          </cell>
          <cell r="J13">
            <v>10.699999809265137</v>
          </cell>
          <cell r="K13">
            <v>12</v>
          </cell>
          <cell r="L13">
            <v>1.5</v>
          </cell>
          <cell r="M13">
            <v>7.4000000953674316</v>
          </cell>
          <cell r="N13">
            <v>2.0000000949949026E-3</v>
          </cell>
          <cell r="O13">
            <v>3.0000000260770321E-3</v>
          </cell>
          <cell r="P13">
            <v>5.0000002374872565E-4</v>
          </cell>
          <cell r="Q13">
            <v>0.22499999403953552</v>
          </cell>
          <cell r="R13">
            <v>1.3000000268220901E-2</v>
          </cell>
          <cell r="S13">
            <v>6.4000000953674316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1993-2012 DO profiles"/>
      <sheetName val="1988-2012 WQ anal &lt;"/>
      <sheetName val="SU wq anal&lt;"/>
      <sheetName val="MI wq anal&lt;"/>
      <sheetName val="BT wq anal&lt;"/>
      <sheetName val="bact"/>
      <sheetName val="temperature difference"/>
      <sheetName val="graphs"/>
      <sheetName val="Tables"/>
      <sheetName val="pivot trends surface"/>
      <sheetName val="pivot trends stratified"/>
      <sheetName val="trends"/>
      <sheetName val="trend stratified 06-12"/>
      <sheetName val="trend graphs"/>
      <sheetName val="summary stats surface water"/>
      <sheetName val="Kereta"/>
      <sheetName val="Kuwakatai"/>
      <sheetName val="Ototoa"/>
      <sheetName val="Spectacle"/>
      <sheetName val="Tomarata"/>
      <sheetName val="Pupuke"/>
      <sheetName val="Wainamu"/>
      <sheetName val="correlations TSS"/>
      <sheetName val="event blooms &gt;25ppb"/>
      <sheetName val="DO trend test"/>
      <sheetName val="Sheet1"/>
      <sheetName val="test"/>
    </sheetNames>
    <sheetDataSet>
      <sheetData sheetId="0"/>
      <sheetData sheetId="1"/>
      <sheetData sheetId="2"/>
      <sheetData sheetId="3">
        <row r="571">
          <cell r="D571">
            <v>34016</v>
          </cell>
        </row>
      </sheetData>
      <sheetData sheetId="4"/>
      <sheetData sheetId="5">
        <row r="472">
          <cell r="D472">
            <v>34016</v>
          </cell>
        </row>
      </sheetData>
      <sheetData sheetId="6"/>
      <sheetData sheetId="7">
        <row r="86">
          <cell r="A86">
            <v>33988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">
          <cell r="A1" t="str">
            <v>test</v>
          </cell>
        </row>
      </sheetData>
      <sheetData sheetId="2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toma level Monthly"/>
      <sheetName val="Pivot AQ_Int"/>
      <sheetName val="AQ_Int"/>
      <sheetName val="Rotokakahi Graphs"/>
      <sheetName val="WQ top monthly"/>
      <sheetName val="TLI annual long"/>
      <sheetName val="TLI annual short mean"/>
      <sheetName val="Okaro summay"/>
      <sheetName val="Rotokakhi annual TLI"/>
      <sheetName val="annual TLI trend slope"/>
      <sheetName val="pivot annual short"/>
      <sheetName val="TLI correl"/>
      <sheetName val="Tables general"/>
      <sheetName val="Tables State"/>
      <sheetName val="Table State1"/>
      <sheetName val="TL formula"/>
      <sheetName val="TLI log of mean"/>
      <sheetName val="Table Trend"/>
      <sheetName val="Pivot trends"/>
      <sheetName val="Trend data 1991"/>
      <sheetName val="graphs state"/>
      <sheetName val="cusum"/>
      <sheetName val="TLI stat time period"/>
      <sheetName val="trend graphs"/>
      <sheetName val="correlations"/>
      <sheetName val="correlation 2"/>
      <sheetName val="correlation3 btw lakes"/>
      <sheetName val="detrended sum stat"/>
    </sheetNames>
    <sheetDataSet>
      <sheetData sheetId="0">
        <row r="2">
          <cell r="C2">
            <v>27424</v>
          </cell>
          <cell r="D2">
            <v>27424</v>
          </cell>
          <cell r="E2">
            <v>315.44290984924402</v>
          </cell>
          <cell r="F2">
            <v>-0.46</v>
          </cell>
          <cell r="G2">
            <v>1.27666666666666</v>
          </cell>
        </row>
        <row r="3">
          <cell r="C3">
            <v>27455</v>
          </cell>
          <cell r="D3">
            <v>27455</v>
          </cell>
          <cell r="E3">
            <v>315.296832589286</v>
          </cell>
          <cell r="F3">
            <v>0.46</v>
          </cell>
          <cell r="G3">
            <v>1.14333333333333</v>
          </cell>
          <cell r="I3">
            <v>142.9</v>
          </cell>
        </row>
        <row r="4">
          <cell r="C4">
            <v>27483</v>
          </cell>
          <cell r="D4">
            <v>27483</v>
          </cell>
          <cell r="E4">
            <v>315.30729665898599</v>
          </cell>
          <cell r="F4">
            <v>1.18</v>
          </cell>
          <cell r="G4">
            <v>1.12666666666666</v>
          </cell>
          <cell r="I4">
            <v>115.6</v>
          </cell>
        </row>
        <row r="5">
          <cell r="C5">
            <v>27514</v>
          </cell>
          <cell r="D5">
            <v>27514</v>
          </cell>
          <cell r="E5">
            <v>315.27721636904801</v>
          </cell>
          <cell r="F5">
            <v>1.4</v>
          </cell>
          <cell r="G5">
            <v>1.20166666666666</v>
          </cell>
          <cell r="I5">
            <v>138.1</v>
          </cell>
        </row>
        <row r="6">
          <cell r="C6">
            <v>27544</v>
          </cell>
          <cell r="D6">
            <v>27544</v>
          </cell>
          <cell r="E6">
            <v>315.229221774194</v>
          </cell>
          <cell r="F6">
            <v>0.71</v>
          </cell>
          <cell r="G6">
            <v>0.81833333333333302</v>
          </cell>
          <cell r="I6">
            <v>75.7</v>
          </cell>
        </row>
        <row r="7">
          <cell r="C7">
            <v>27575</v>
          </cell>
          <cell r="D7">
            <v>27575</v>
          </cell>
          <cell r="E7">
            <v>315.27615768733898</v>
          </cell>
          <cell r="F7">
            <v>1.67</v>
          </cell>
          <cell r="G7">
            <v>0.97833333333333306</v>
          </cell>
          <cell r="I7">
            <v>183.4</v>
          </cell>
        </row>
        <row r="8">
          <cell r="C8">
            <v>27605</v>
          </cell>
          <cell r="D8">
            <v>27605</v>
          </cell>
          <cell r="E8">
            <v>315.23820526225302</v>
          </cell>
          <cell r="F8">
            <v>2.19</v>
          </cell>
          <cell r="G8">
            <v>1.145</v>
          </cell>
          <cell r="I8">
            <v>162.30000000000001</v>
          </cell>
        </row>
        <row r="9">
          <cell r="C9">
            <v>27636</v>
          </cell>
          <cell r="D9">
            <v>27636</v>
          </cell>
          <cell r="E9">
            <v>315.260108971774</v>
          </cell>
          <cell r="F9">
            <v>2.1</v>
          </cell>
          <cell r="G9">
            <v>1.30666666666666</v>
          </cell>
          <cell r="I9">
            <v>97.3</v>
          </cell>
        </row>
        <row r="10">
          <cell r="C10">
            <v>27667</v>
          </cell>
          <cell r="D10">
            <v>27667</v>
          </cell>
          <cell r="E10">
            <v>315.38766760416701</v>
          </cell>
          <cell r="F10">
            <v>2.1800000000000002</v>
          </cell>
          <cell r="G10">
            <v>1.4466666666666601</v>
          </cell>
          <cell r="I10">
            <v>183.4</v>
          </cell>
        </row>
        <row r="11">
          <cell r="C11">
            <v>27697</v>
          </cell>
          <cell r="D11">
            <v>27697</v>
          </cell>
          <cell r="E11">
            <v>315.48113675360298</v>
          </cell>
          <cell r="F11">
            <v>1.72</v>
          </cell>
          <cell r="G11">
            <v>1.6966666666666601</v>
          </cell>
          <cell r="I11">
            <v>57.7</v>
          </cell>
        </row>
        <row r="12">
          <cell r="C12">
            <v>27728</v>
          </cell>
          <cell r="D12">
            <v>27728</v>
          </cell>
          <cell r="E12">
            <v>315.604845146277</v>
          </cell>
          <cell r="F12">
            <v>1.27</v>
          </cell>
          <cell r="G12">
            <v>1.855</v>
          </cell>
          <cell r="I12">
            <v>193.9</v>
          </cell>
        </row>
        <row r="13">
          <cell r="C13">
            <v>27758</v>
          </cell>
          <cell r="D13">
            <v>27758</v>
          </cell>
          <cell r="E13">
            <v>315.505735116224</v>
          </cell>
          <cell r="F13">
            <v>1.87</v>
          </cell>
          <cell r="G13">
            <v>1.8883333333333301</v>
          </cell>
          <cell r="I13">
            <v>87.6</v>
          </cell>
        </row>
        <row r="14">
          <cell r="C14">
            <v>27789</v>
          </cell>
          <cell r="D14">
            <v>27789</v>
          </cell>
          <cell r="E14">
            <v>315.49601535420601</v>
          </cell>
          <cell r="F14">
            <v>1.19</v>
          </cell>
          <cell r="G14">
            <v>0.57999999999999996</v>
          </cell>
          <cell r="H14">
            <v>1.17333333333333</v>
          </cell>
          <cell r="I14">
            <v>60.1</v>
          </cell>
          <cell r="L14">
            <v>1498</v>
          </cell>
        </row>
        <row r="15">
          <cell r="C15">
            <v>27820</v>
          </cell>
          <cell r="D15">
            <v>27820</v>
          </cell>
          <cell r="E15">
            <v>315.50018448275898</v>
          </cell>
          <cell r="F15">
            <v>1.1299999999999999</v>
          </cell>
          <cell r="G15">
            <v>0.65333333333333299</v>
          </cell>
          <cell r="H15">
            <v>1.17333333333333</v>
          </cell>
          <cell r="I15">
            <v>175.4</v>
          </cell>
          <cell r="L15">
            <v>1530.4999999999998</v>
          </cell>
        </row>
        <row r="16">
          <cell r="C16">
            <v>27849</v>
          </cell>
          <cell r="D16">
            <v>27849</v>
          </cell>
          <cell r="E16">
            <v>315.32964018817199</v>
          </cell>
          <cell r="F16">
            <v>1.34</v>
          </cell>
          <cell r="G16">
            <v>0.68333333333333302</v>
          </cell>
          <cell r="H16">
            <v>1.17333333333333</v>
          </cell>
          <cell r="I16">
            <v>113.8</v>
          </cell>
          <cell r="L16">
            <v>1528.6999999999998</v>
          </cell>
        </row>
        <row r="17">
          <cell r="C17">
            <v>27880</v>
          </cell>
          <cell r="D17">
            <v>27880</v>
          </cell>
          <cell r="E17">
            <v>315.325237777778</v>
          </cell>
          <cell r="F17">
            <v>0.22</v>
          </cell>
          <cell r="G17">
            <v>0.581666666666666</v>
          </cell>
          <cell r="H17">
            <v>1.0616666666666665</v>
          </cell>
          <cell r="I17">
            <v>74.7</v>
          </cell>
          <cell r="L17">
            <v>1465.3</v>
          </cell>
        </row>
        <row r="18">
          <cell r="C18">
            <v>27910</v>
          </cell>
          <cell r="D18">
            <v>27910</v>
          </cell>
          <cell r="E18">
            <v>315.31733534946198</v>
          </cell>
          <cell r="F18">
            <v>0.32</v>
          </cell>
          <cell r="G18">
            <v>0.67</v>
          </cell>
          <cell r="H18">
            <v>1.0616666666666665</v>
          </cell>
          <cell r="I18">
            <v>171.2</v>
          </cell>
          <cell r="L18">
            <v>1560.8000000000002</v>
          </cell>
        </row>
        <row r="19">
          <cell r="C19">
            <v>27941</v>
          </cell>
          <cell r="D19">
            <v>27941</v>
          </cell>
          <cell r="E19">
            <v>315.30796776960801</v>
          </cell>
          <cell r="F19">
            <v>0.11</v>
          </cell>
          <cell r="G19">
            <v>-0.36666666666666597</v>
          </cell>
          <cell r="H19">
            <v>0.91416666666666657</v>
          </cell>
          <cell r="I19">
            <v>98.7</v>
          </cell>
          <cell r="L19">
            <v>1476.1000000000001</v>
          </cell>
        </row>
        <row r="20">
          <cell r="C20">
            <v>27971</v>
          </cell>
          <cell r="D20">
            <v>27971</v>
          </cell>
          <cell r="E20">
            <v>315.40334362960698</v>
          </cell>
          <cell r="F20">
            <v>-1.26</v>
          </cell>
          <cell r="G20">
            <v>-0.51666666666666605</v>
          </cell>
          <cell r="H20">
            <v>0.67666666666666653</v>
          </cell>
          <cell r="I20">
            <v>119.7</v>
          </cell>
          <cell r="L20">
            <v>1433.5</v>
          </cell>
        </row>
        <row r="21">
          <cell r="C21">
            <v>28002</v>
          </cell>
          <cell r="D21">
            <v>28002</v>
          </cell>
          <cell r="E21">
            <v>315.54757869012701</v>
          </cell>
          <cell r="F21">
            <v>-1.1599999999999999</v>
          </cell>
          <cell r="G21">
            <v>-0.82166666666666599</v>
          </cell>
          <cell r="H21">
            <v>0.66166666666666651</v>
          </cell>
          <cell r="I21">
            <v>159</v>
          </cell>
          <cell r="L21">
            <v>1495.2</v>
          </cell>
        </row>
        <row r="22">
          <cell r="C22">
            <v>28033</v>
          </cell>
          <cell r="D22">
            <v>28033</v>
          </cell>
          <cell r="E22">
            <v>315.63614097222199</v>
          </cell>
          <cell r="F22">
            <v>-1.34</v>
          </cell>
          <cell r="G22">
            <v>-0.89833333333333298</v>
          </cell>
          <cell r="H22">
            <v>0.61749999999999949</v>
          </cell>
          <cell r="I22">
            <v>160.80000000000001</v>
          </cell>
          <cell r="L22">
            <v>1472.6000000000001</v>
          </cell>
        </row>
        <row r="23">
          <cell r="C23">
            <v>28063</v>
          </cell>
          <cell r="D23">
            <v>28063</v>
          </cell>
          <cell r="E23">
            <v>315.680891397849</v>
          </cell>
          <cell r="F23">
            <v>0.28999999999999998</v>
          </cell>
          <cell r="G23">
            <v>-0.72833333333333306</v>
          </cell>
          <cell r="H23">
            <v>0.58083333333333298</v>
          </cell>
          <cell r="I23">
            <v>91.1</v>
          </cell>
          <cell r="L23">
            <v>1506</v>
          </cell>
        </row>
        <row r="24">
          <cell r="C24">
            <v>28094</v>
          </cell>
          <cell r="D24">
            <v>28094</v>
          </cell>
          <cell r="E24">
            <v>315.68563751462</v>
          </cell>
          <cell r="F24">
            <v>0.88</v>
          </cell>
          <cell r="G24">
            <v>-0.413333333333333</v>
          </cell>
          <cell r="H24">
            <v>0.10666666666666696</v>
          </cell>
          <cell r="I24">
            <v>145.30000000000001</v>
          </cell>
          <cell r="L24">
            <v>1457.3999999999999</v>
          </cell>
        </row>
        <row r="25">
          <cell r="C25">
            <v>28124</v>
          </cell>
          <cell r="D25">
            <v>28124</v>
          </cell>
          <cell r="E25">
            <v>315.70185762794102</v>
          </cell>
          <cell r="F25">
            <v>-0.38</v>
          </cell>
          <cell r="G25">
            <v>-0.495</v>
          </cell>
          <cell r="H25">
            <v>-0.38999999999999946</v>
          </cell>
          <cell r="I25">
            <v>88.6</v>
          </cell>
          <cell r="L25">
            <v>1458.3999999999999</v>
          </cell>
          <cell r="M25">
            <v>1490.2083333333337</v>
          </cell>
        </row>
        <row r="26">
          <cell r="C26">
            <v>28155</v>
          </cell>
          <cell r="D26">
            <v>28155</v>
          </cell>
          <cell r="E26">
            <v>315.579668970814</v>
          </cell>
          <cell r="F26">
            <v>-0.36</v>
          </cell>
          <cell r="G26">
            <v>1.46333333333333</v>
          </cell>
          <cell r="H26">
            <v>-0.38999999999999946</v>
          </cell>
          <cell r="I26">
            <v>116.2</v>
          </cell>
          <cell r="L26">
            <v>1514.4999999999998</v>
          </cell>
          <cell r="M26">
            <v>1491.5833333333337</v>
          </cell>
        </row>
        <row r="27">
          <cell r="C27">
            <v>28186</v>
          </cell>
          <cell r="D27">
            <v>28186</v>
          </cell>
          <cell r="E27">
            <v>315.41305669642901</v>
          </cell>
          <cell r="F27">
            <v>0.67</v>
          </cell>
          <cell r="G27">
            <v>1.2250000000000001</v>
          </cell>
          <cell r="H27">
            <v>-0.38999999999999946</v>
          </cell>
          <cell r="I27">
            <v>52.5</v>
          </cell>
          <cell r="L27">
            <v>1391.6000000000001</v>
          </cell>
          <cell r="M27">
            <v>1480.0083333333332</v>
          </cell>
        </row>
        <row r="28">
          <cell r="C28">
            <v>28214</v>
          </cell>
          <cell r="D28">
            <v>28214</v>
          </cell>
          <cell r="E28">
            <v>315.29672357685001</v>
          </cell>
          <cell r="F28">
            <v>-0.88</v>
          </cell>
          <cell r="G28">
            <v>0.71499999999999997</v>
          </cell>
          <cell r="H28">
            <v>-0.38999999999999946</v>
          </cell>
          <cell r="I28">
            <v>78.599999999999994</v>
          </cell>
          <cell r="L28">
            <v>1356.3999999999999</v>
          </cell>
          <cell r="M28">
            <v>1465.6499999999999</v>
          </cell>
        </row>
        <row r="29">
          <cell r="C29">
            <v>28245</v>
          </cell>
          <cell r="D29">
            <v>28245</v>
          </cell>
          <cell r="E29">
            <v>315.12915355392198</v>
          </cell>
          <cell r="F29">
            <v>-0.73</v>
          </cell>
          <cell r="G29">
            <v>0.30666666666666598</v>
          </cell>
          <cell r="H29">
            <v>-0.38999999999999946</v>
          </cell>
          <cell r="I29">
            <v>67.7</v>
          </cell>
          <cell r="L29">
            <v>1349.3999999999999</v>
          </cell>
          <cell r="M29">
            <v>1455.9916666666668</v>
          </cell>
        </row>
        <row r="30">
          <cell r="C30">
            <v>28275</v>
          </cell>
          <cell r="D30">
            <v>28275</v>
          </cell>
          <cell r="E30">
            <v>314.99338264006798</v>
          </cell>
          <cell r="F30">
            <v>-1.01</v>
          </cell>
          <cell r="G30">
            <v>-7.3333333333333306E-2</v>
          </cell>
          <cell r="H30">
            <v>-0.38999999999999946</v>
          </cell>
          <cell r="I30">
            <v>43.7</v>
          </cell>
          <cell r="L30">
            <v>1221.9000000000001</v>
          </cell>
          <cell r="M30">
            <v>1427.75</v>
          </cell>
        </row>
        <row r="31">
          <cell r="C31">
            <v>28306</v>
          </cell>
          <cell r="D31">
            <v>28306</v>
          </cell>
          <cell r="E31">
            <v>315.06508023932099</v>
          </cell>
          <cell r="F31">
            <v>-1.68</v>
          </cell>
          <cell r="G31">
            <v>-0.586666666666666</v>
          </cell>
          <cell r="H31">
            <v>-0.4541666666666665</v>
          </cell>
          <cell r="I31">
            <v>167.3</v>
          </cell>
          <cell r="L31">
            <v>1290.5000000000002</v>
          </cell>
          <cell r="M31">
            <v>1412.2833333333335</v>
          </cell>
        </row>
        <row r="32">
          <cell r="C32">
            <v>28336</v>
          </cell>
          <cell r="D32">
            <v>28336</v>
          </cell>
          <cell r="E32">
            <v>315.25367882187902</v>
          </cell>
          <cell r="F32">
            <v>-1.45</v>
          </cell>
          <cell r="G32">
            <v>-0.78333333333333299</v>
          </cell>
          <cell r="H32">
            <v>-0.4541666666666665</v>
          </cell>
          <cell r="I32">
            <v>183.7</v>
          </cell>
          <cell r="L32">
            <v>1354.5000000000002</v>
          </cell>
          <cell r="M32">
            <v>1405.6999999999998</v>
          </cell>
        </row>
        <row r="33">
          <cell r="C33">
            <v>28367</v>
          </cell>
          <cell r="D33">
            <v>28367</v>
          </cell>
          <cell r="E33">
            <v>315.44412037476297</v>
          </cell>
          <cell r="F33">
            <v>-1.1599999999999999</v>
          </cell>
          <cell r="G33">
            <v>-0.61</v>
          </cell>
          <cell r="H33">
            <v>-0.4541666666666665</v>
          </cell>
          <cell r="I33">
            <v>215.5</v>
          </cell>
          <cell r="L33">
            <v>1411.0000000000002</v>
          </cell>
          <cell r="M33">
            <v>1398.6833333333334</v>
          </cell>
        </row>
        <row r="34">
          <cell r="C34">
            <v>28398</v>
          </cell>
          <cell r="D34">
            <v>28398</v>
          </cell>
          <cell r="E34">
            <v>315.46098156512602</v>
          </cell>
          <cell r="F34">
            <v>-0.98</v>
          </cell>
          <cell r="G34">
            <v>-0.68833333333333302</v>
          </cell>
          <cell r="H34">
            <v>-0.4541666666666665</v>
          </cell>
          <cell r="I34">
            <v>114.8</v>
          </cell>
          <cell r="L34">
            <v>1365</v>
          </cell>
          <cell r="M34">
            <v>1389.7166666666665</v>
          </cell>
        </row>
        <row r="35">
          <cell r="C35">
            <v>28428</v>
          </cell>
          <cell r="D35">
            <v>28428</v>
          </cell>
          <cell r="E35">
            <v>315.48193173963102</v>
          </cell>
          <cell r="F35">
            <v>-1.25</v>
          </cell>
          <cell r="G35">
            <v>-0.79833333333333301</v>
          </cell>
          <cell r="H35">
            <v>-0.4541666666666665</v>
          </cell>
          <cell r="I35">
            <v>86.7</v>
          </cell>
          <cell r="L35">
            <v>1360.6000000000001</v>
          </cell>
          <cell r="M35">
            <v>1377.5999999999997</v>
          </cell>
        </row>
        <row r="36">
          <cell r="C36">
            <v>28459</v>
          </cell>
          <cell r="D36">
            <v>28459</v>
          </cell>
          <cell r="E36">
            <v>315.39207144538602</v>
          </cell>
          <cell r="F36">
            <v>-1.5</v>
          </cell>
          <cell r="G36">
            <v>-1.33666666666666</v>
          </cell>
          <cell r="H36">
            <v>-0.54083333333333306</v>
          </cell>
          <cell r="I36">
            <v>80.900000000000006</v>
          </cell>
          <cell r="L36">
            <v>1296.2</v>
          </cell>
          <cell r="M36">
            <v>1364.1666666666667</v>
          </cell>
        </row>
        <row r="37">
          <cell r="C37">
            <v>28489</v>
          </cell>
          <cell r="D37">
            <v>28489</v>
          </cell>
          <cell r="E37">
            <v>315.28770709647398</v>
          </cell>
          <cell r="F37">
            <v>-1.1499999999999999</v>
          </cell>
          <cell r="G37">
            <v>-1.24833333333333</v>
          </cell>
          <cell r="H37">
            <v>-0.59833333333333294</v>
          </cell>
          <cell r="I37">
            <v>78.3</v>
          </cell>
          <cell r="L37">
            <v>1285.9000000000001</v>
          </cell>
          <cell r="M37">
            <v>1349.7916666666667</v>
          </cell>
          <cell r="N37">
            <v>1420.0000000000002</v>
          </cell>
        </row>
        <row r="38">
          <cell r="C38">
            <v>28520</v>
          </cell>
          <cell r="D38">
            <v>28520</v>
          </cell>
          <cell r="E38">
            <v>315.14589027386802</v>
          </cell>
          <cell r="F38">
            <v>-0.27</v>
          </cell>
          <cell r="G38">
            <v>-0.33</v>
          </cell>
          <cell r="H38">
            <v>-0.59833333333333294</v>
          </cell>
          <cell r="I38">
            <v>157.4</v>
          </cell>
          <cell r="L38">
            <v>1327.1000000000001</v>
          </cell>
          <cell r="M38">
            <v>1334.175</v>
          </cell>
          <cell r="N38">
            <v>1412.8791666666668</v>
          </cell>
        </row>
        <row r="39">
          <cell r="C39">
            <v>28551</v>
          </cell>
          <cell r="D39">
            <v>28551</v>
          </cell>
          <cell r="E39">
            <v>314.94480432627898</v>
          </cell>
          <cell r="F39">
            <v>-2.2000000000000002</v>
          </cell>
          <cell r="G39">
            <v>-0.50333333333333297</v>
          </cell>
          <cell r="H39">
            <v>-0.59833333333333294</v>
          </cell>
          <cell r="I39">
            <v>9.1</v>
          </cell>
          <cell r="L39">
            <v>1283.7</v>
          </cell>
          <cell r="M39">
            <v>1325.1833333333336</v>
          </cell>
          <cell r="N39">
            <v>1402.5958333333335</v>
          </cell>
        </row>
        <row r="40">
          <cell r="C40">
            <v>28579</v>
          </cell>
          <cell r="D40">
            <v>28579</v>
          </cell>
          <cell r="E40">
            <v>314.80553416892002</v>
          </cell>
          <cell r="F40">
            <v>-0.51</v>
          </cell>
          <cell r="G40">
            <v>-0.36499999999999999</v>
          </cell>
          <cell r="H40">
            <v>-0.59833333333333294</v>
          </cell>
          <cell r="I40">
            <v>32.299999999999997</v>
          </cell>
          <cell r="L40">
            <v>1237.4000000000001</v>
          </cell>
          <cell r="M40">
            <v>1315.2666666666667</v>
          </cell>
          <cell r="N40">
            <v>1390.4583333333333</v>
          </cell>
        </row>
        <row r="41">
          <cell r="C41">
            <v>28610</v>
          </cell>
          <cell r="D41">
            <v>28610</v>
          </cell>
          <cell r="E41">
            <v>314.65692308461001</v>
          </cell>
          <cell r="F41">
            <v>-0.59</v>
          </cell>
          <cell r="G41">
            <v>-0.51166666666666605</v>
          </cell>
          <cell r="H41">
            <v>-0.59833333333333294</v>
          </cell>
          <cell r="I41">
            <v>44.7</v>
          </cell>
          <cell r="L41">
            <v>1214.3999999999999</v>
          </cell>
          <cell r="M41">
            <v>1304.0166666666667</v>
          </cell>
          <cell r="N41">
            <v>1380.0041666666668</v>
          </cell>
        </row>
        <row r="42">
          <cell r="C42">
            <v>28640</v>
          </cell>
          <cell r="D42">
            <v>28640</v>
          </cell>
          <cell r="E42">
            <v>314.57615843725898</v>
          </cell>
          <cell r="F42">
            <v>1.73</v>
          </cell>
          <cell r="G42">
            <v>-0.37</v>
          </cell>
          <cell r="H42">
            <v>-0.59833333333333294</v>
          </cell>
          <cell r="I42">
            <v>176</v>
          </cell>
          <cell r="L42">
            <v>1346.6999999999998</v>
          </cell>
          <cell r="M42">
            <v>1314.4166666666667</v>
          </cell>
          <cell r="N42">
            <v>1371.0833333333333</v>
          </cell>
        </row>
        <row r="43">
          <cell r="C43">
            <v>28671</v>
          </cell>
          <cell r="D43">
            <v>28671</v>
          </cell>
          <cell r="E43">
            <v>314.45351440203098</v>
          </cell>
          <cell r="F43">
            <v>0.69</v>
          </cell>
          <cell r="G43">
            <v>0.12999999999999901</v>
          </cell>
          <cell r="H43">
            <v>-0.56083333333333307</v>
          </cell>
          <cell r="I43">
            <v>35.200000000000003</v>
          </cell>
          <cell r="L43">
            <v>1214.6000000000001</v>
          </cell>
          <cell r="M43">
            <v>1308.0916666666667</v>
          </cell>
          <cell r="N43">
            <v>1360.1875000000002</v>
          </cell>
        </row>
        <row r="44">
          <cell r="C44">
            <v>28701</v>
          </cell>
          <cell r="D44">
            <v>28701</v>
          </cell>
          <cell r="E44">
            <v>314.54591514521201</v>
          </cell>
          <cell r="F44">
            <v>0.67</v>
          </cell>
          <cell r="G44">
            <v>0.30166666666666597</v>
          </cell>
          <cell r="H44">
            <v>-0.50749999999999951</v>
          </cell>
          <cell r="I44">
            <v>103.5</v>
          </cell>
          <cell r="L44">
            <v>1134.3999999999999</v>
          </cell>
          <cell r="M44">
            <v>1289.75</v>
          </cell>
          <cell r="N44">
            <v>1347.7250000000001</v>
          </cell>
        </row>
        <row r="45">
          <cell r="C45">
            <v>28732</v>
          </cell>
          <cell r="D45">
            <v>28732</v>
          </cell>
          <cell r="E45">
            <v>314.60905131443701</v>
          </cell>
          <cell r="F45">
            <v>0.18</v>
          </cell>
          <cell r="G45">
            <v>0.23499999999999899</v>
          </cell>
          <cell r="H45">
            <v>-0.43666666666666648</v>
          </cell>
          <cell r="I45">
            <v>212.4</v>
          </cell>
          <cell r="L45">
            <v>1131.3000000000002</v>
          </cell>
          <cell r="M45">
            <v>1266.4416666666666</v>
          </cell>
          <cell r="N45">
            <v>1332.5625000000002</v>
          </cell>
        </row>
        <row r="46">
          <cell r="C46">
            <v>28763</v>
          </cell>
          <cell r="D46">
            <v>28763</v>
          </cell>
          <cell r="E46">
            <v>314.58773607295899</v>
          </cell>
          <cell r="F46">
            <v>0.03</v>
          </cell>
          <cell r="G46">
            <v>0.27999999999999903</v>
          </cell>
          <cell r="H46">
            <v>-0.36749999999999999</v>
          </cell>
          <cell r="I46">
            <v>47</v>
          </cell>
          <cell r="L46">
            <v>1063.5</v>
          </cell>
          <cell r="M46">
            <v>1241.3166666666666</v>
          </cell>
          <cell r="N46">
            <v>1315.5166666666667</v>
          </cell>
        </row>
        <row r="47">
          <cell r="C47">
            <v>28793</v>
          </cell>
          <cell r="D47">
            <v>28793</v>
          </cell>
          <cell r="E47">
            <v>314.59547211134998</v>
          </cell>
          <cell r="F47">
            <v>-0.6</v>
          </cell>
          <cell r="G47">
            <v>0.241666666666666</v>
          </cell>
          <cell r="H47">
            <v>-0.34750000000000003</v>
          </cell>
          <cell r="I47">
            <v>118.8</v>
          </cell>
          <cell r="L47">
            <v>1095.6000000000001</v>
          </cell>
          <cell r="M47">
            <v>1219.2333333333333</v>
          </cell>
          <cell r="N47">
            <v>1298.4166666666667</v>
          </cell>
        </row>
        <row r="48">
          <cell r="C48">
            <v>28824</v>
          </cell>
          <cell r="D48">
            <v>28824</v>
          </cell>
          <cell r="E48">
            <v>314.56120758586098</v>
          </cell>
          <cell r="F48">
            <v>-0.28000000000000003</v>
          </cell>
          <cell r="G48">
            <v>0.11499999999999901</v>
          </cell>
          <cell r="H48">
            <v>-0.10750000000000051</v>
          </cell>
          <cell r="I48">
            <v>86.1</v>
          </cell>
          <cell r="L48">
            <v>1100.8</v>
          </cell>
          <cell r="M48">
            <v>1202.95</v>
          </cell>
          <cell r="N48">
            <v>1283.5583333333334</v>
          </cell>
        </row>
        <row r="49">
          <cell r="C49">
            <v>28854</v>
          </cell>
          <cell r="D49">
            <v>28854</v>
          </cell>
          <cell r="E49">
            <v>314.514958277061</v>
          </cell>
          <cell r="F49">
            <v>-0.18</v>
          </cell>
          <cell r="G49">
            <v>-0.03</v>
          </cell>
          <cell r="H49">
            <v>4.249999999999951E-2</v>
          </cell>
          <cell r="I49">
            <v>120.3</v>
          </cell>
          <cell r="L49">
            <v>1142.8</v>
          </cell>
          <cell r="M49">
            <v>1191.0250000000001</v>
          </cell>
          <cell r="N49">
            <v>1270.4083333333333</v>
          </cell>
        </row>
        <row r="50">
          <cell r="C50">
            <v>28885</v>
          </cell>
          <cell r="D50">
            <v>28885</v>
          </cell>
          <cell r="E50">
            <v>314.33233916875997</v>
          </cell>
          <cell r="F50">
            <v>-0.36</v>
          </cell>
          <cell r="G50">
            <v>-1.06666666666666</v>
          </cell>
          <cell r="H50">
            <v>4.249999999999951E-2</v>
          </cell>
          <cell r="I50">
            <v>119.9</v>
          </cell>
          <cell r="L50">
            <v>1105.3</v>
          </cell>
          <cell r="M50">
            <v>1172.5416666666665</v>
          </cell>
          <cell r="N50">
            <v>1253.3583333333333</v>
          </cell>
        </row>
        <row r="51">
          <cell r="C51">
            <v>28916</v>
          </cell>
          <cell r="D51">
            <v>28916</v>
          </cell>
          <cell r="E51">
            <v>314.29267389071998</v>
          </cell>
          <cell r="F51">
            <v>0.57999999999999996</v>
          </cell>
          <cell r="G51">
            <v>-0.77666666666666595</v>
          </cell>
          <cell r="H51">
            <v>4.249999999999951E-2</v>
          </cell>
          <cell r="I51">
            <v>8.6</v>
          </cell>
          <cell r="L51">
            <v>1104.8</v>
          </cell>
          <cell r="M51">
            <v>1157.633333333333</v>
          </cell>
          <cell r="N51">
            <v>1241.4083333333333</v>
          </cell>
        </row>
        <row r="52">
          <cell r="C52">
            <v>28944</v>
          </cell>
          <cell r="D52">
            <v>28944</v>
          </cell>
          <cell r="E52">
            <v>314.472794209553</v>
          </cell>
          <cell r="F52">
            <v>-0.24</v>
          </cell>
          <cell r="G52">
            <v>-0.65333333333333299</v>
          </cell>
          <cell r="H52">
            <v>4.249999999999951E-2</v>
          </cell>
          <cell r="I52">
            <v>193.7</v>
          </cell>
          <cell r="L52">
            <v>1266.1999999999998</v>
          </cell>
          <cell r="M52">
            <v>1160.0333333333331</v>
          </cell>
          <cell r="N52">
            <v>1237.6499999999999</v>
          </cell>
        </row>
        <row r="53">
          <cell r="C53">
            <v>28975</v>
          </cell>
          <cell r="D53">
            <v>28975</v>
          </cell>
          <cell r="E53">
            <v>314.75242377451002</v>
          </cell>
          <cell r="F53">
            <v>-0.37</v>
          </cell>
          <cell r="G53">
            <v>-0.50666666666666604</v>
          </cell>
          <cell r="H53">
            <v>4.249999999999951E-2</v>
          </cell>
          <cell r="I53">
            <v>240.1</v>
          </cell>
          <cell r="L53">
            <v>1461.6</v>
          </cell>
          <cell r="M53">
            <v>1180.6333333333334</v>
          </cell>
          <cell r="N53">
            <v>1242.3249999999998</v>
          </cell>
        </row>
        <row r="54">
          <cell r="C54">
            <v>29005</v>
          </cell>
          <cell r="D54">
            <v>29005</v>
          </cell>
          <cell r="E54">
            <v>314.76142201129801</v>
          </cell>
          <cell r="F54">
            <v>0.48</v>
          </cell>
          <cell r="G54">
            <v>-0.176666666666666</v>
          </cell>
          <cell r="H54">
            <v>4.249999999999951E-2</v>
          </cell>
          <cell r="I54">
            <v>58.9</v>
          </cell>
          <cell r="L54">
            <v>1344.5</v>
          </cell>
          <cell r="M54">
            <v>1180.45</v>
          </cell>
          <cell r="N54">
            <v>1247.4333333333332</v>
          </cell>
        </row>
        <row r="55">
          <cell r="C55">
            <v>29036</v>
          </cell>
          <cell r="D55">
            <v>29036</v>
          </cell>
          <cell r="E55">
            <v>314.78284792628801</v>
          </cell>
          <cell r="F55">
            <v>0.69</v>
          </cell>
          <cell r="G55">
            <v>-0.15166666666666601</v>
          </cell>
          <cell r="H55">
            <v>-9.0833333333333002E-2</v>
          </cell>
          <cell r="I55">
            <v>131.5</v>
          </cell>
          <cell r="L55">
            <v>1440.8</v>
          </cell>
          <cell r="M55">
            <v>1199.3</v>
          </cell>
          <cell r="N55">
            <v>1253.695833333333</v>
          </cell>
        </row>
        <row r="56">
          <cell r="C56">
            <v>29066</v>
          </cell>
          <cell r="D56">
            <v>29066</v>
          </cell>
          <cell r="E56">
            <v>314.88514493727598</v>
          </cell>
          <cell r="F56">
            <v>-0.79</v>
          </cell>
          <cell r="G56">
            <v>-0.34</v>
          </cell>
          <cell r="H56">
            <v>-0.16416666666666602</v>
          </cell>
          <cell r="I56">
            <v>64.5</v>
          </cell>
          <cell r="L56">
            <v>1401.8</v>
          </cell>
          <cell r="M56">
            <v>1221.5833333333333</v>
          </cell>
          <cell r="N56">
            <v>1255.6666666666663</v>
          </cell>
        </row>
        <row r="57">
          <cell r="C57">
            <v>29097</v>
          </cell>
          <cell r="D57">
            <v>29097</v>
          </cell>
          <cell r="E57">
            <v>315.182672837469</v>
          </cell>
          <cell r="F57">
            <v>-0.46</v>
          </cell>
          <cell r="G57">
            <v>-0.43</v>
          </cell>
          <cell r="H57">
            <v>-0.25833333333333303</v>
          </cell>
          <cell r="I57">
            <v>197.9</v>
          </cell>
          <cell r="L57">
            <v>1387.3000000000002</v>
          </cell>
          <cell r="M57">
            <v>1242.9166666666667</v>
          </cell>
          <cell r="N57">
            <v>1254.6791666666663</v>
          </cell>
        </row>
        <row r="58">
          <cell r="C58">
            <v>29128</v>
          </cell>
          <cell r="D58">
            <v>29128</v>
          </cell>
          <cell r="E58">
            <v>315.38948819858598</v>
          </cell>
          <cell r="F58">
            <v>0.09</v>
          </cell>
          <cell r="G58">
            <v>-0.28666666666666601</v>
          </cell>
          <cell r="H58">
            <v>-0.31333333333333302</v>
          </cell>
          <cell r="I58">
            <v>159.69999999999999</v>
          </cell>
          <cell r="L58">
            <v>1500.0000000000002</v>
          </cell>
          <cell r="M58">
            <v>1279.2916666666667</v>
          </cell>
          <cell r="N58">
            <v>1260.3041666666666</v>
          </cell>
        </row>
        <row r="59">
          <cell r="C59">
            <v>29158</v>
          </cell>
          <cell r="D59">
            <v>29158</v>
          </cell>
          <cell r="E59">
            <v>315.50945766129001</v>
          </cell>
          <cell r="F59">
            <v>-0.24</v>
          </cell>
          <cell r="G59">
            <v>-0.155</v>
          </cell>
          <cell r="H59">
            <v>-0.31333333333333302</v>
          </cell>
          <cell r="I59">
            <v>139</v>
          </cell>
          <cell r="L59">
            <v>1520.2</v>
          </cell>
          <cell r="M59">
            <v>1314.675</v>
          </cell>
          <cell r="N59">
            <v>1266.9541666666667</v>
          </cell>
        </row>
        <row r="60">
          <cell r="C60">
            <v>29189</v>
          </cell>
          <cell r="D60">
            <v>29189</v>
          </cell>
          <cell r="E60">
            <v>315.63008124999999</v>
          </cell>
          <cell r="F60">
            <v>-0.53</v>
          </cell>
          <cell r="G60">
            <v>-0.206666666666666</v>
          </cell>
          <cell r="H60">
            <v>-0.31333333333333302</v>
          </cell>
          <cell r="I60">
            <v>177.4</v>
          </cell>
          <cell r="L60">
            <v>1611.5000000000002</v>
          </cell>
          <cell r="M60">
            <v>1357.2333333333333</v>
          </cell>
          <cell r="N60">
            <v>1280.0916666666665</v>
          </cell>
        </row>
        <row r="61">
          <cell r="C61">
            <v>29219</v>
          </cell>
          <cell r="D61">
            <v>29219</v>
          </cell>
          <cell r="E61">
            <v>315.64428225806398</v>
          </cell>
          <cell r="F61">
            <v>-0.84</v>
          </cell>
          <cell r="G61">
            <v>-0.461666666666666</v>
          </cell>
          <cell r="H61">
            <v>-0.38500000000000001</v>
          </cell>
          <cell r="I61">
            <v>174.5</v>
          </cell>
          <cell r="L61">
            <v>1665.7</v>
          </cell>
          <cell r="M61">
            <v>1400.8083333333334</v>
          </cell>
          <cell r="N61">
            <v>1295.9166666666667</v>
          </cell>
        </row>
        <row r="62">
          <cell r="C62">
            <v>29250</v>
          </cell>
          <cell r="D62">
            <v>29250</v>
          </cell>
          <cell r="E62">
            <v>315.56119220430099</v>
          </cell>
          <cell r="F62">
            <v>0.34</v>
          </cell>
          <cell r="G62">
            <v>-8.5000000000000006E-2</v>
          </cell>
          <cell r="H62">
            <v>-0.31333333333333302</v>
          </cell>
          <cell r="I62">
            <v>104.4</v>
          </cell>
          <cell r="L62">
            <v>1650.2</v>
          </cell>
          <cell r="M62">
            <v>1446.2166666666669</v>
          </cell>
          <cell r="N62">
            <v>1309.3791666666664</v>
          </cell>
        </row>
        <row r="63">
          <cell r="C63">
            <v>29281</v>
          </cell>
          <cell r="D63">
            <v>29281</v>
          </cell>
          <cell r="E63">
            <v>315.43875402298897</v>
          </cell>
          <cell r="F63">
            <v>0.08</v>
          </cell>
          <cell r="G63">
            <v>-0.101666666666666</v>
          </cell>
          <cell r="H63">
            <v>-0.24666666666666601</v>
          </cell>
          <cell r="I63">
            <v>103.1</v>
          </cell>
          <cell r="L63">
            <v>1744.7</v>
          </cell>
          <cell r="M63">
            <v>1499.541666666667</v>
          </cell>
          <cell r="N63">
            <v>1328.5874999999999</v>
          </cell>
        </row>
        <row r="64">
          <cell r="C64">
            <v>29310</v>
          </cell>
          <cell r="D64">
            <v>29310</v>
          </cell>
          <cell r="E64">
            <v>315.31547258064501</v>
          </cell>
          <cell r="F64">
            <v>-0.77</v>
          </cell>
          <cell r="G64">
            <v>-0.23499999999999999</v>
          </cell>
          <cell r="H64">
            <v>-0.22083333333333299</v>
          </cell>
          <cell r="I64">
            <v>62.5</v>
          </cell>
          <cell r="L64">
            <v>1613.5</v>
          </cell>
          <cell r="M64">
            <v>1528.4833333333336</v>
          </cell>
          <cell r="N64">
            <v>1344.2583333333334</v>
          </cell>
        </row>
        <row r="65">
          <cell r="C65">
            <v>29341</v>
          </cell>
          <cell r="D65">
            <v>29341</v>
          </cell>
          <cell r="E65">
            <v>315.25940708333297</v>
          </cell>
          <cell r="F65">
            <v>-1.03</v>
          </cell>
          <cell r="G65">
            <v>-0.30666666666666598</v>
          </cell>
          <cell r="H65">
            <v>-0.22083333333333299</v>
          </cell>
          <cell r="I65">
            <v>104.8</v>
          </cell>
          <cell r="L65">
            <v>1478.2</v>
          </cell>
          <cell r="M65">
            <v>1529.866666666667</v>
          </cell>
          <cell r="N65">
            <v>1355.2500000000002</v>
          </cell>
        </row>
        <row r="66">
          <cell r="C66">
            <v>29371</v>
          </cell>
          <cell r="D66">
            <v>29371</v>
          </cell>
          <cell r="E66">
            <v>315.19654704301098</v>
          </cell>
          <cell r="F66">
            <v>-0.22</v>
          </cell>
          <cell r="G66">
            <v>-0.29666666666666602</v>
          </cell>
          <cell r="H66">
            <v>-0.26083333333333303</v>
          </cell>
          <cell r="I66">
            <v>117</v>
          </cell>
          <cell r="L66">
            <v>1536.3</v>
          </cell>
          <cell r="M66">
            <v>1545.8500000000001</v>
          </cell>
          <cell r="N66">
            <v>1363.15</v>
          </cell>
        </row>
        <row r="67">
          <cell r="C67">
            <v>29402</v>
          </cell>
          <cell r="D67">
            <v>29402</v>
          </cell>
          <cell r="E67">
            <v>315.11442152777801</v>
          </cell>
          <cell r="F67">
            <v>-0.38</v>
          </cell>
          <cell r="G67">
            <v>-0.241666666666666</v>
          </cell>
          <cell r="H67">
            <v>-0.26416666666666599</v>
          </cell>
          <cell r="I67">
            <v>41.4</v>
          </cell>
          <cell r="L67">
            <v>1446.1999999999998</v>
          </cell>
          <cell r="M67">
            <v>1546.3000000000002</v>
          </cell>
          <cell r="N67">
            <v>1372.8000000000002</v>
          </cell>
        </row>
        <row r="68">
          <cell r="C68">
            <v>29432</v>
          </cell>
          <cell r="D68">
            <v>29432</v>
          </cell>
          <cell r="E68">
            <v>315.166820564516</v>
          </cell>
          <cell r="F68">
            <v>-0.13</v>
          </cell>
          <cell r="G68">
            <v>-0.31166666666666598</v>
          </cell>
          <cell r="H68">
            <v>-0.26416666666666599</v>
          </cell>
          <cell r="I68">
            <v>188.5</v>
          </cell>
          <cell r="L68">
            <v>1570.2</v>
          </cell>
          <cell r="M68">
            <v>1560.3333333333333</v>
          </cell>
          <cell r="N68">
            <v>1390.9583333333333</v>
          </cell>
        </row>
        <row r="69">
          <cell r="C69">
            <v>29463</v>
          </cell>
          <cell r="D69">
            <v>29463</v>
          </cell>
          <cell r="E69">
            <v>315.08975806451599</v>
          </cell>
          <cell r="F69">
            <v>0.18</v>
          </cell>
          <cell r="G69">
            <v>-0.23166666666666599</v>
          </cell>
          <cell r="H69">
            <v>-0.23833333333333301</v>
          </cell>
          <cell r="I69">
            <v>81.099999999999994</v>
          </cell>
          <cell r="L69">
            <v>1453.4</v>
          </cell>
          <cell r="M69">
            <v>1565.8416666666669</v>
          </cell>
          <cell r="N69">
            <v>1404.3791666666668</v>
          </cell>
        </row>
        <row r="70">
          <cell r="C70">
            <v>29494</v>
          </cell>
          <cell r="D70">
            <v>29494</v>
          </cell>
          <cell r="E70">
            <v>315.106976388889</v>
          </cell>
          <cell r="F70">
            <v>-0.56000000000000005</v>
          </cell>
          <cell r="G70">
            <v>-6.5000000000000002E-2</v>
          </cell>
          <cell r="H70">
            <v>-0.233333333333333</v>
          </cell>
          <cell r="I70">
            <v>132.30000000000001</v>
          </cell>
          <cell r="L70">
            <v>1425.9999999999998</v>
          </cell>
          <cell r="M70">
            <v>1559.6750000000002</v>
          </cell>
          <cell r="N70">
            <v>1419.4833333333336</v>
          </cell>
        </row>
        <row r="71">
          <cell r="C71">
            <v>29524</v>
          </cell>
          <cell r="D71">
            <v>29524</v>
          </cell>
          <cell r="E71">
            <v>315.03409811827999</v>
          </cell>
          <cell r="F71">
            <v>-0.18</v>
          </cell>
          <cell r="G71">
            <v>-3.3333333333333402E-2</v>
          </cell>
          <cell r="H71">
            <v>-0.233333333333333</v>
          </cell>
          <cell r="I71">
            <v>95</v>
          </cell>
          <cell r="L71">
            <v>1381.9999999999998</v>
          </cell>
          <cell r="M71">
            <v>1548.1583333333331</v>
          </cell>
          <cell r="N71">
            <v>1431.4166666666667</v>
          </cell>
        </row>
        <row r="72">
          <cell r="C72">
            <v>29555</v>
          </cell>
          <cell r="D72">
            <v>29555</v>
          </cell>
          <cell r="E72">
            <v>314.98082361111102</v>
          </cell>
          <cell r="F72">
            <v>-0.41</v>
          </cell>
          <cell r="G72">
            <v>-0.24666666666666601</v>
          </cell>
          <cell r="H72">
            <v>-0.23833333333333301</v>
          </cell>
          <cell r="I72">
            <v>58</v>
          </cell>
          <cell r="L72">
            <v>1262.5999999999999</v>
          </cell>
          <cell r="M72">
            <v>1519.083333333333</v>
          </cell>
          <cell r="N72">
            <v>1438.1583333333335</v>
          </cell>
        </row>
        <row r="73">
          <cell r="C73">
            <v>29585</v>
          </cell>
          <cell r="D73">
            <v>29585</v>
          </cell>
          <cell r="E73">
            <v>314.88702688171998</v>
          </cell>
          <cell r="F73">
            <v>-0.18</v>
          </cell>
          <cell r="G73">
            <v>-0.21333333333333299</v>
          </cell>
          <cell r="H73">
            <v>-0.233333333333333</v>
          </cell>
          <cell r="I73">
            <v>119.2</v>
          </cell>
          <cell r="L73">
            <v>1207.3000000000002</v>
          </cell>
          <cell r="M73">
            <v>1480.8833333333332</v>
          </cell>
          <cell r="N73">
            <v>1440.8458333333338</v>
          </cell>
        </row>
        <row r="74">
          <cell r="C74">
            <v>29616</v>
          </cell>
          <cell r="D74">
            <v>29616</v>
          </cell>
          <cell r="E74">
            <v>314.87265188172</v>
          </cell>
          <cell r="F74">
            <v>0.28999999999999998</v>
          </cell>
          <cell r="G74">
            <v>-0.28166666666666601</v>
          </cell>
          <cell r="H74">
            <v>-0.23833333333333301</v>
          </cell>
          <cell r="I74">
            <v>185.2</v>
          </cell>
          <cell r="L74">
            <v>1288.1000000000001</v>
          </cell>
          <cell r="M74">
            <v>1450.7083333333333</v>
          </cell>
          <cell r="N74">
            <v>1448.4625000000003</v>
          </cell>
        </row>
        <row r="75">
          <cell r="C75">
            <v>29647</v>
          </cell>
          <cell r="D75">
            <v>29647</v>
          </cell>
          <cell r="E75">
            <v>314.78780357142898</v>
          </cell>
          <cell r="F75">
            <v>-0.3</v>
          </cell>
          <cell r="G75">
            <v>-0.255</v>
          </cell>
          <cell r="H75">
            <v>-0.244166666666666</v>
          </cell>
          <cell r="I75">
            <v>111.6</v>
          </cell>
          <cell r="L75">
            <v>1296.6000000000001</v>
          </cell>
          <cell r="M75">
            <v>1413.3666666666668</v>
          </cell>
          <cell r="N75">
            <v>1456.4541666666667</v>
          </cell>
        </row>
        <row r="76">
          <cell r="C76">
            <v>29675</v>
          </cell>
          <cell r="D76">
            <v>29675</v>
          </cell>
          <cell r="E76">
            <v>314.67914919354803</v>
          </cell>
          <cell r="F76">
            <v>-1.56</v>
          </cell>
          <cell r="G76">
            <v>-0.53</v>
          </cell>
          <cell r="H76">
            <v>-0.25083333333333302</v>
          </cell>
          <cell r="I76">
            <v>48.1</v>
          </cell>
          <cell r="L76">
            <v>1282.1999999999998</v>
          </cell>
          <cell r="M76">
            <v>1385.7583333333334</v>
          </cell>
          <cell r="N76">
            <v>1457.1208333333334</v>
          </cell>
        </row>
        <row r="77">
          <cell r="C77">
            <v>29706</v>
          </cell>
          <cell r="D77">
            <v>29706</v>
          </cell>
          <cell r="E77">
            <v>314.713211805556</v>
          </cell>
          <cell r="F77">
            <v>-0.37</v>
          </cell>
          <cell r="G77">
            <v>-0.55166666666666597</v>
          </cell>
          <cell r="H77">
            <v>-0.25083333333333302</v>
          </cell>
          <cell r="I77">
            <v>88.3</v>
          </cell>
          <cell r="L77">
            <v>1265.6999999999998</v>
          </cell>
          <cell r="M77">
            <v>1368.0500000000002</v>
          </cell>
          <cell r="N77">
            <v>1448.9583333333333</v>
          </cell>
        </row>
        <row r="78">
          <cell r="C78">
            <v>29736</v>
          </cell>
          <cell r="D78">
            <v>29736</v>
          </cell>
          <cell r="E78">
            <v>314.70789415322599</v>
          </cell>
          <cell r="F78">
            <v>0.87</v>
          </cell>
          <cell r="G78">
            <v>-0.31833333333333302</v>
          </cell>
          <cell r="H78">
            <v>-0.25083333333333302</v>
          </cell>
          <cell r="I78">
            <v>143.80000000000001</v>
          </cell>
          <cell r="L78">
            <v>1292.5</v>
          </cell>
          <cell r="M78">
            <v>1347.7333333333336</v>
          </cell>
          <cell r="N78">
            <v>1446.7916666666667</v>
          </cell>
        </row>
        <row r="79">
          <cell r="C79">
            <v>29767</v>
          </cell>
          <cell r="D79">
            <v>29767</v>
          </cell>
          <cell r="E79">
            <v>314.78997748842602</v>
          </cell>
          <cell r="F79">
            <v>1.26</v>
          </cell>
          <cell r="G79">
            <v>0.26999999999999902</v>
          </cell>
          <cell r="H79">
            <v>-0.25083333333333302</v>
          </cell>
          <cell r="I79">
            <v>125</v>
          </cell>
          <cell r="L79">
            <v>1376.1000000000001</v>
          </cell>
          <cell r="M79">
            <v>1341.8916666666669</v>
          </cell>
          <cell r="N79">
            <v>1444.0958333333331</v>
          </cell>
        </row>
        <row r="80">
          <cell r="C80">
            <v>29797</v>
          </cell>
          <cell r="D80">
            <v>29797</v>
          </cell>
          <cell r="E80">
            <v>314.92444354838699</v>
          </cell>
          <cell r="F80">
            <v>1</v>
          </cell>
          <cell r="G80">
            <v>0.27833333333333299</v>
          </cell>
          <cell r="H80">
            <v>-0.239166666666666</v>
          </cell>
          <cell r="I80">
            <v>195.8</v>
          </cell>
          <cell r="J80">
            <v>113.89384920634922</v>
          </cell>
          <cell r="K80">
            <v>2.6194659391534389</v>
          </cell>
          <cell r="L80">
            <v>1383.3999999999999</v>
          </cell>
          <cell r="M80">
            <v>1326.325</v>
          </cell>
          <cell r="N80">
            <v>1443.3291666666667</v>
          </cell>
        </row>
        <row r="81">
          <cell r="C81">
            <v>29828</v>
          </cell>
          <cell r="D81">
            <v>29828</v>
          </cell>
          <cell r="E81">
            <v>314.98150060003798</v>
          </cell>
          <cell r="F81">
            <v>0.63</v>
          </cell>
          <cell r="G81">
            <v>0.37666666666666598</v>
          </cell>
          <cell r="H81">
            <v>-0.22999999999999948</v>
          </cell>
          <cell r="I81">
            <v>118.9</v>
          </cell>
          <cell r="J81">
            <v>157.72376543209879</v>
          </cell>
          <cell r="K81">
            <v>3.0313811728395059</v>
          </cell>
          <cell r="L81">
            <v>1421.2</v>
          </cell>
          <cell r="M81">
            <v>1323.6416666666667</v>
          </cell>
          <cell r="N81">
            <v>1444.7416666666666</v>
          </cell>
        </row>
        <row r="82">
          <cell r="C82">
            <v>29859</v>
          </cell>
          <cell r="D82">
            <v>29859</v>
          </cell>
          <cell r="E82">
            <v>314.98577837301599</v>
          </cell>
          <cell r="F82">
            <v>0.69</v>
          </cell>
          <cell r="G82">
            <v>0.44499999999999901</v>
          </cell>
          <cell r="H82">
            <v>-0.22999999999999948</v>
          </cell>
          <cell r="I82">
            <v>158.9</v>
          </cell>
          <cell r="L82">
            <v>1447.8000000000002</v>
          </cell>
          <cell r="M82">
            <v>1325.4583333333333</v>
          </cell>
          <cell r="N82">
            <v>1442.5666666666666</v>
          </cell>
        </row>
        <row r="83">
          <cell r="C83">
            <v>29889</v>
          </cell>
          <cell r="D83">
            <v>29889</v>
          </cell>
          <cell r="E83">
            <v>314.98129099462398</v>
          </cell>
          <cell r="F83">
            <v>-0.48</v>
          </cell>
          <cell r="G83">
            <v>0.40166666666666601</v>
          </cell>
          <cell r="H83">
            <v>-0.22999999999999948</v>
          </cell>
          <cell r="I83">
            <v>71.099999999999994</v>
          </cell>
          <cell r="J83">
            <v>225.03968253968253</v>
          </cell>
          <cell r="K83">
            <v>4.2765972222222226</v>
          </cell>
          <cell r="L83">
            <v>1423.9</v>
          </cell>
          <cell r="M83">
            <v>1328.95</v>
          </cell>
          <cell r="N83">
            <v>1438.5541666666666</v>
          </cell>
        </row>
        <row r="84">
          <cell r="C84">
            <v>29920</v>
          </cell>
          <cell r="D84">
            <v>29920</v>
          </cell>
          <cell r="E84">
            <v>315.12980831679897</v>
          </cell>
          <cell r="F84">
            <v>0.17</v>
          </cell>
          <cell r="G84">
            <v>0.54499999999999904</v>
          </cell>
          <cell r="H84">
            <v>2.8333333333333016E-2</v>
          </cell>
          <cell r="I84">
            <v>94.9</v>
          </cell>
          <cell r="J84">
            <v>160.06481481481495</v>
          </cell>
          <cell r="K84">
            <v>4.0974143518522625</v>
          </cell>
          <cell r="L84">
            <v>1460.8000000000002</v>
          </cell>
          <cell r="M84">
            <v>1345.4666666666669</v>
          </cell>
          <cell r="N84">
            <v>1432.2749999999999</v>
          </cell>
        </row>
        <row r="85">
          <cell r="C85">
            <v>29950</v>
          </cell>
          <cell r="D85">
            <v>29950</v>
          </cell>
          <cell r="E85">
            <v>315.278274614498</v>
          </cell>
          <cell r="F85">
            <v>0.39</v>
          </cell>
          <cell r="G85">
            <v>0.39999999999999902</v>
          </cell>
          <cell r="H85">
            <v>0.274166666666666</v>
          </cell>
          <cell r="I85">
            <v>230.4</v>
          </cell>
          <cell r="J85">
            <v>130.12364243946973</v>
          </cell>
          <cell r="K85">
            <v>3.6745164133169834</v>
          </cell>
          <cell r="L85">
            <v>1572</v>
          </cell>
          <cell r="M85">
            <v>1375.8583333333336</v>
          </cell>
          <cell r="N85">
            <v>1428.3708333333332</v>
          </cell>
        </row>
        <row r="86">
          <cell r="C86">
            <v>29981</v>
          </cell>
          <cell r="D86">
            <v>29981</v>
          </cell>
          <cell r="E86">
            <v>315.18082693600098</v>
          </cell>
          <cell r="F86">
            <v>0.95</v>
          </cell>
          <cell r="G86">
            <v>-3.3333333333333298E-2</v>
          </cell>
          <cell r="H86">
            <v>0.274166666666666</v>
          </cell>
          <cell r="I86">
            <v>94.6</v>
          </cell>
          <cell r="J86">
            <v>136.38264933170461</v>
          </cell>
          <cell r="K86">
            <v>2.7683797340584855</v>
          </cell>
          <cell r="L86">
            <v>1481.3999999999999</v>
          </cell>
          <cell r="M86">
            <v>1391.9666666666669</v>
          </cell>
          <cell r="N86">
            <v>1421.3374999999999</v>
          </cell>
        </row>
        <row r="87">
          <cell r="C87">
            <v>30012</v>
          </cell>
          <cell r="D87">
            <v>30012</v>
          </cell>
          <cell r="E87">
            <v>315.04127901785699</v>
          </cell>
          <cell r="F87">
            <v>0.04</v>
          </cell>
          <cell r="G87">
            <v>-5.6666666666666698E-2</v>
          </cell>
          <cell r="H87">
            <v>0.274166666666666</v>
          </cell>
          <cell r="I87">
            <v>70.5</v>
          </cell>
          <cell r="J87">
            <v>189.85443322113773</v>
          </cell>
          <cell r="K87">
            <v>3.3608146604949494</v>
          </cell>
          <cell r="L87">
            <v>1440.3</v>
          </cell>
          <cell r="M87">
            <v>1403.9416666666666</v>
          </cell>
          <cell r="N87">
            <v>1408.6541666666669</v>
          </cell>
        </row>
        <row r="88">
          <cell r="C88">
            <v>30040</v>
          </cell>
          <cell r="D88">
            <v>30040</v>
          </cell>
          <cell r="E88">
            <v>315.14484038978497</v>
          </cell>
          <cell r="F88">
            <v>0.28000000000000003</v>
          </cell>
          <cell r="G88">
            <v>8.3333333333333301E-2</v>
          </cell>
          <cell r="H88">
            <v>0.274166666666666</v>
          </cell>
          <cell r="I88">
            <v>158.9</v>
          </cell>
          <cell r="J88">
            <v>140.14880952383723</v>
          </cell>
          <cell r="K88">
            <v>3.3266096230164588</v>
          </cell>
          <cell r="L88">
            <v>1551.1000000000001</v>
          </cell>
          <cell r="M88">
            <v>1426.3500000000001</v>
          </cell>
          <cell r="N88">
            <v>1406.0541666666668</v>
          </cell>
        </row>
        <row r="89">
          <cell r="C89">
            <v>30071</v>
          </cell>
          <cell r="D89">
            <v>30071</v>
          </cell>
          <cell r="E89">
            <v>315.05458263888897</v>
          </cell>
          <cell r="F89">
            <v>-0.22</v>
          </cell>
          <cell r="G89">
            <v>7.6666666666666605E-2</v>
          </cell>
          <cell r="H89">
            <v>0.274166666666666</v>
          </cell>
          <cell r="I89">
            <v>88.666666666625602</v>
          </cell>
          <cell r="J89">
            <v>103.4787219485565</v>
          </cell>
          <cell r="K89">
            <v>2.2038768958776696</v>
          </cell>
          <cell r="L89">
            <v>1551.4666666666255</v>
          </cell>
          <cell r="M89">
            <v>1450.1638888888856</v>
          </cell>
          <cell r="N89">
            <v>1409.1069444444429</v>
          </cell>
        </row>
        <row r="90">
          <cell r="C90">
            <v>30101</v>
          </cell>
          <cell r="D90">
            <v>30101</v>
          </cell>
          <cell r="E90">
            <v>314.98660007840499</v>
          </cell>
          <cell r="F90">
            <v>-0.69</v>
          </cell>
          <cell r="G90">
            <v>2.9999999999999898E-2</v>
          </cell>
          <cell r="H90">
            <v>0.274166666666666</v>
          </cell>
          <cell r="I90">
            <v>88.999999999998494</v>
          </cell>
          <cell r="J90">
            <v>142.64367816091956</v>
          </cell>
          <cell r="K90">
            <v>2.5464111247947452</v>
          </cell>
          <cell r="L90">
            <v>1496.666666666624</v>
          </cell>
          <cell r="M90">
            <v>1467.1777777777706</v>
          </cell>
          <cell r="N90">
            <v>1407.4555555555523</v>
          </cell>
        </row>
        <row r="91">
          <cell r="C91">
            <v>30132</v>
          </cell>
          <cell r="D91">
            <v>30132</v>
          </cell>
          <cell r="E91">
            <v>314.98744652777799</v>
          </cell>
          <cell r="F91">
            <v>-1.93</v>
          </cell>
          <cell r="G91">
            <v>-1.8783333333333301</v>
          </cell>
          <cell r="H91">
            <v>0.18083333333333312</v>
          </cell>
          <cell r="I91">
            <v>68.033333333333303</v>
          </cell>
          <cell r="J91">
            <v>145.60483870967744</v>
          </cell>
          <cell r="K91">
            <v>2.5004233870967738</v>
          </cell>
          <cell r="L91">
            <v>1439.6999999999573</v>
          </cell>
          <cell r="M91">
            <v>1472.4777777777672</v>
          </cell>
          <cell r="N91">
            <v>1407.184722222217</v>
          </cell>
        </row>
        <row r="92">
          <cell r="C92">
            <v>30162</v>
          </cell>
          <cell r="D92">
            <v>30162</v>
          </cell>
          <cell r="E92">
            <v>314.94847146057401</v>
          </cell>
          <cell r="F92">
            <v>-1.92</v>
          </cell>
          <cell r="G92">
            <v>-1.7</v>
          </cell>
          <cell r="H92">
            <v>7.999999999999996E-2</v>
          </cell>
          <cell r="I92">
            <v>118.166666666664</v>
          </cell>
          <cell r="J92">
            <v>87.940705128205153</v>
          </cell>
          <cell r="K92">
            <v>2.3578285256410263</v>
          </cell>
          <cell r="L92">
            <v>1362.0666666666214</v>
          </cell>
          <cell r="M92">
            <v>1470.6999999999855</v>
          </cell>
          <cell r="N92">
            <v>1398.5124999999928</v>
          </cell>
        </row>
        <row r="93">
          <cell r="C93">
            <v>30193</v>
          </cell>
          <cell r="D93">
            <v>30193</v>
          </cell>
          <cell r="E93">
            <v>314.96526818996398</v>
          </cell>
          <cell r="F93">
            <v>-2.31</v>
          </cell>
          <cell r="G93">
            <v>-1.585</v>
          </cell>
          <cell r="H93">
            <v>5.3333333333333247E-2</v>
          </cell>
          <cell r="I93">
            <v>117.04444444444</v>
          </cell>
          <cell r="J93">
            <v>130.24193548387098</v>
          </cell>
          <cell r="K93">
            <v>2.8362432795698918</v>
          </cell>
          <cell r="L93">
            <v>1360.2111111110612</v>
          </cell>
          <cell r="M93">
            <v>1465.6175925925743</v>
          </cell>
          <cell r="N93">
            <v>1394.6296296296205</v>
          </cell>
        </row>
        <row r="94">
          <cell r="C94">
            <v>30224</v>
          </cell>
          <cell r="D94">
            <v>30224</v>
          </cell>
          <cell r="E94">
            <v>314.91197847222202</v>
          </cell>
          <cell r="F94">
            <v>-2.17</v>
          </cell>
          <cell r="G94">
            <v>-1.50166666666666</v>
          </cell>
          <cell r="H94">
            <v>-1.6666666666666982E-3</v>
          </cell>
          <cell r="I94">
            <v>28.122222222222</v>
          </cell>
          <cell r="J94">
            <v>150.57638888888894</v>
          </cell>
          <cell r="K94">
            <v>2.2793680555555556</v>
          </cell>
          <cell r="L94">
            <v>1229.4333333332834</v>
          </cell>
          <cell r="M94">
            <v>1447.4203703703479</v>
          </cell>
          <cell r="N94">
            <v>1386.4393518518407</v>
          </cell>
        </row>
        <row r="95">
          <cell r="C95">
            <v>30254</v>
          </cell>
          <cell r="D95">
            <v>30254</v>
          </cell>
          <cell r="E95">
            <v>314.860027284946</v>
          </cell>
          <cell r="F95">
            <v>-1.96</v>
          </cell>
          <cell r="G95">
            <v>-1.59666666666666</v>
          </cell>
          <cell r="H95">
            <v>-4.4999999999999998E-2</v>
          </cell>
          <cell r="I95">
            <v>70.516666666666694</v>
          </cell>
          <cell r="J95">
            <v>122.0753205128205</v>
          </cell>
          <cell r="K95">
            <v>2.7288862179487174</v>
          </cell>
          <cell r="L95">
            <v>1228.8499999999501</v>
          </cell>
          <cell r="M95">
            <v>1431.166203703677</v>
          </cell>
          <cell r="N95">
            <v>1380.0581018518385</v>
          </cell>
        </row>
        <row r="96">
          <cell r="C96">
            <v>30285</v>
          </cell>
          <cell r="D96">
            <v>30285</v>
          </cell>
          <cell r="E96">
            <v>314.737754166667</v>
          </cell>
          <cell r="F96">
            <v>-3.11</v>
          </cell>
          <cell r="G96">
            <v>-2.2333333333333298</v>
          </cell>
          <cell r="H96">
            <v>-0.77916666666666334</v>
          </cell>
          <cell r="I96">
            <v>72.566666666666507</v>
          </cell>
          <cell r="J96">
            <v>190.50804093567396</v>
          </cell>
          <cell r="K96">
            <v>3.7181831140351518</v>
          </cell>
          <cell r="L96">
            <v>1206.5166666666166</v>
          </cell>
          <cell r="M96">
            <v>1409.9759259258947</v>
          </cell>
          <cell r="N96">
            <v>1377.721296296281</v>
          </cell>
        </row>
        <row r="97">
          <cell r="C97">
            <v>30315</v>
          </cell>
          <cell r="D97">
            <v>30315</v>
          </cell>
          <cell r="E97">
            <v>314.579709005376</v>
          </cell>
          <cell r="F97">
            <v>-2.23</v>
          </cell>
          <cell r="G97">
            <v>-2.2833333333333301</v>
          </cell>
          <cell r="H97">
            <v>-1.5433333333333299</v>
          </cell>
          <cell r="I97">
            <v>58.199999999998802</v>
          </cell>
          <cell r="J97">
            <v>216.03128924642823</v>
          </cell>
          <cell r="K97">
            <v>4.24671366706061</v>
          </cell>
          <cell r="L97">
            <v>1034.3166666666154</v>
          </cell>
          <cell r="M97">
            <v>1365.1689814814463</v>
          </cell>
          <cell r="N97">
            <v>1370.5136574073902</v>
          </cell>
        </row>
        <row r="98">
          <cell r="C98">
            <v>30346</v>
          </cell>
          <cell r="D98">
            <v>30346</v>
          </cell>
          <cell r="E98">
            <v>314.38979166666701</v>
          </cell>
          <cell r="F98">
            <v>-2.99</v>
          </cell>
          <cell r="G98">
            <v>-0.26500000000000001</v>
          </cell>
          <cell r="H98">
            <v>-1.5433333333333299</v>
          </cell>
          <cell r="I98">
            <v>55.683333333332499</v>
          </cell>
          <cell r="J98">
            <v>189.03001792117368</v>
          </cell>
          <cell r="K98">
            <v>3.7524305555568107</v>
          </cell>
          <cell r="L98">
            <v>995.39999999994791</v>
          </cell>
          <cell r="M98">
            <v>1324.668981481442</v>
          </cell>
          <cell r="N98">
            <v>1358.3178240740542</v>
          </cell>
        </row>
        <row r="99">
          <cell r="C99">
            <v>30377</v>
          </cell>
          <cell r="D99">
            <v>30377</v>
          </cell>
          <cell r="E99">
            <v>314.18842931547601</v>
          </cell>
          <cell r="F99">
            <v>-3</v>
          </cell>
          <cell r="G99">
            <v>-0.87</v>
          </cell>
          <cell r="H99">
            <v>-1.5433333333333299</v>
          </cell>
          <cell r="I99">
            <v>52.85</v>
          </cell>
          <cell r="J99">
            <v>209.8689866418986</v>
          </cell>
          <cell r="K99">
            <v>4.1635772458181091</v>
          </cell>
          <cell r="L99">
            <v>977.74999999994793</v>
          </cell>
          <cell r="M99">
            <v>1286.1231481481043</v>
          </cell>
          <cell r="N99">
            <v>1345.0324074073853</v>
          </cell>
        </row>
        <row r="100">
          <cell r="C100">
            <v>30405</v>
          </cell>
          <cell r="D100">
            <v>30405</v>
          </cell>
          <cell r="E100">
            <v>313.916788915491</v>
          </cell>
          <cell r="F100">
            <v>-2.67</v>
          </cell>
          <cell r="G100">
            <v>-1.43</v>
          </cell>
          <cell r="H100">
            <v>-1.5433333333333299</v>
          </cell>
          <cell r="I100">
            <v>27.7</v>
          </cell>
          <cell r="J100">
            <v>146.70781893009939</v>
          </cell>
          <cell r="K100">
            <v>2.937307956105391</v>
          </cell>
          <cell r="L100">
            <v>846.54999999994789</v>
          </cell>
          <cell r="M100">
            <v>1227.4106481480999</v>
          </cell>
          <cell r="N100">
            <v>1326.8803240740501</v>
          </cell>
        </row>
        <row r="101">
          <cell r="C101">
            <v>30497</v>
          </cell>
          <cell r="D101">
            <v>30497</v>
          </cell>
          <cell r="E101">
            <v>313.97305625511302</v>
          </cell>
          <cell r="F101">
            <v>-0.21</v>
          </cell>
          <cell r="G101">
            <v>5.3333333333333198E-2</v>
          </cell>
          <cell r="H101">
            <v>-1.5433333333333299</v>
          </cell>
          <cell r="I101">
            <v>108.03333333332201</v>
          </cell>
          <cell r="J101">
            <v>171.4375</v>
          </cell>
          <cell r="K101">
            <v>2.788875</v>
          </cell>
          <cell r="L101">
            <v>916.08333333331257</v>
          </cell>
          <cell r="M101">
            <v>1174.4620370369905</v>
          </cell>
          <cell r="N101">
            <v>1312.3129629629382</v>
          </cell>
        </row>
        <row r="102">
          <cell r="C102">
            <v>30558</v>
          </cell>
          <cell r="D102">
            <v>30558</v>
          </cell>
          <cell r="E102">
            <v>313.92882480409298</v>
          </cell>
          <cell r="F102">
            <v>0.05</v>
          </cell>
          <cell r="G102">
            <v>-0.168333333333333</v>
          </cell>
          <cell r="H102">
            <v>-1.5433333333333299</v>
          </cell>
          <cell r="I102">
            <v>93.194444444444301</v>
          </cell>
          <cell r="J102">
            <v>124.50431034482757</v>
          </cell>
          <cell r="K102">
            <v>2.255790229885057</v>
          </cell>
          <cell r="L102">
            <v>904.73333333331789</v>
          </cell>
          <cell r="M102">
            <v>1125.1342592592148</v>
          </cell>
          <cell r="N102">
            <v>1296.1560185184928</v>
          </cell>
        </row>
        <row r="103">
          <cell r="C103">
            <v>30589</v>
          </cell>
          <cell r="D103">
            <v>30589</v>
          </cell>
          <cell r="E103">
            <v>313.93725174144299</v>
          </cell>
          <cell r="F103">
            <v>0.93</v>
          </cell>
          <cell r="G103">
            <v>7.1666666666666504E-2</v>
          </cell>
          <cell r="H103">
            <v>-1.46583333333333</v>
          </cell>
          <cell r="I103">
            <v>79.655555555555594</v>
          </cell>
          <cell r="J103">
            <v>136.34672619047618</v>
          </cell>
          <cell r="K103">
            <v>2.4692113095238093</v>
          </cell>
          <cell r="L103">
            <v>956.26666666665153</v>
          </cell>
          <cell r="M103">
            <v>1084.848148148106</v>
          </cell>
          <cell r="N103">
            <v>1278.6629629629367</v>
          </cell>
        </row>
        <row r="104">
          <cell r="C104">
            <v>30619</v>
          </cell>
          <cell r="D104">
            <v>30619</v>
          </cell>
          <cell r="E104">
            <v>314.11161777360502</v>
          </cell>
          <cell r="F104">
            <v>0.41</v>
          </cell>
          <cell r="G104">
            <v>8.99999999999999E-2</v>
          </cell>
          <cell r="H104">
            <v>-1.1499999999999999</v>
          </cell>
          <cell r="I104">
            <v>158.5</v>
          </cell>
          <cell r="J104">
            <v>181.15476190476193</v>
          </cell>
          <cell r="K104">
            <v>3.5003229166666676</v>
          </cell>
          <cell r="L104">
            <v>1044.249999999985</v>
          </cell>
          <cell r="M104">
            <v>1058.3634259258863</v>
          </cell>
          <cell r="N104">
            <v>1264.5317129629361</v>
          </cell>
        </row>
        <row r="105">
          <cell r="C105">
            <v>30650</v>
          </cell>
          <cell r="D105">
            <v>30650</v>
          </cell>
          <cell r="E105">
            <v>314.56390266076198</v>
          </cell>
          <cell r="F105">
            <v>-0.15</v>
          </cell>
          <cell r="G105">
            <v>4.9999999999999899E-2</v>
          </cell>
          <cell r="H105">
            <v>-0.5675</v>
          </cell>
          <cell r="I105">
            <v>335.59999999999798</v>
          </cell>
          <cell r="J105">
            <v>125.79741379310369</v>
          </cell>
          <cell r="K105">
            <v>3.5833541288565693</v>
          </cell>
          <cell r="L105">
            <v>1307.283333333316</v>
          </cell>
          <cell r="M105">
            <v>1053.9527777777409</v>
          </cell>
          <cell r="N105">
            <v>1259.7851851851576</v>
          </cell>
        </row>
        <row r="106">
          <cell r="C106">
            <v>30680</v>
          </cell>
          <cell r="D106">
            <v>30680</v>
          </cell>
          <cell r="E106">
            <v>314.80379809430798</v>
          </cell>
          <cell r="F106">
            <v>-0.08</v>
          </cell>
          <cell r="G106">
            <v>7.1666666666666504E-2</v>
          </cell>
          <cell r="H106">
            <v>-0.21666666666666651</v>
          </cell>
          <cell r="I106">
            <v>73.05</v>
          </cell>
          <cell r="J106">
            <v>130.84629629633079</v>
          </cell>
          <cell r="K106">
            <v>3.1152055555569858</v>
          </cell>
          <cell r="L106">
            <v>1322.1333333333173</v>
          </cell>
          <cell r="M106">
            <v>1061.6777777777438</v>
          </cell>
          <cell r="N106">
            <v>1254.5490740740458</v>
          </cell>
        </row>
        <row r="107">
          <cell r="C107">
            <v>30711</v>
          </cell>
          <cell r="D107">
            <v>30711</v>
          </cell>
          <cell r="E107">
            <v>314.83206057755899</v>
          </cell>
          <cell r="F107">
            <v>0.15</v>
          </cell>
          <cell r="G107">
            <v>-1.9383333333333299</v>
          </cell>
          <cell r="H107">
            <v>-0.21666666666666651</v>
          </cell>
          <cell r="I107">
            <v>152</v>
          </cell>
          <cell r="J107">
            <v>172.69212962967069</v>
          </cell>
          <cell r="K107">
            <v>4.2580293209890803</v>
          </cell>
          <cell r="L107">
            <v>1418.4499999999848</v>
          </cell>
          <cell r="M107">
            <v>1077.4777777777467</v>
          </cell>
          <cell r="N107">
            <v>1254.321990740712</v>
          </cell>
        </row>
        <row r="108">
          <cell r="C108">
            <v>30742</v>
          </cell>
          <cell r="D108">
            <v>30742</v>
          </cell>
          <cell r="E108">
            <v>314.91625804088898</v>
          </cell>
          <cell r="F108">
            <v>0.5</v>
          </cell>
          <cell r="G108">
            <v>-1.47</v>
          </cell>
          <cell r="H108">
            <v>-0.21666666666666651</v>
          </cell>
          <cell r="I108">
            <v>110.6</v>
          </cell>
          <cell r="J108">
            <v>168.47255892261734</v>
          </cell>
          <cell r="K108">
            <v>3.514728759821772</v>
          </cell>
          <cell r="L108">
            <v>1476.1999999999848</v>
          </cell>
          <cell r="M108">
            <v>1099.9513888888607</v>
          </cell>
          <cell r="N108">
            <v>1254.9636574073779</v>
          </cell>
        </row>
        <row r="109">
          <cell r="C109">
            <v>30832</v>
          </cell>
          <cell r="D109">
            <v>30832</v>
          </cell>
          <cell r="E109">
            <v>314.77776920292501</v>
          </cell>
          <cell r="F109">
            <v>0.09</v>
          </cell>
          <cell r="G109">
            <v>-0.28333333333333299</v>
          </cell>
          <cell r="H109">
            <v>-0.21666666666666651</v>
          </cell>
          <cell r="I109">
            <v>83.000000000000099</v>
          </cell>
          <cell r="J109">
            <v>129.39655172413794</v>
          </cell>
          <cell r="K109">
            <v>2.525775862068965</v>
          </cell>
          <cell r="L109">
            <v>1633.4999999999848</v>
          </cell>
          <cell r="M109">
            <v>1149.8833333333082</v>
          </cell>
          <cell r="N109">
            <v>1257.5261574073775</v>
          </cell>
        </row>
        <row r="110">
          <cell r="C110">
            <v>30863</v>
          </cell>
          <cell r="D110">
            <v>30863</v>
          </cell>
          <cell r="E110">
            <v>314.67736726134302</v>
          </cell>
          <cell r="F110">
            <v>-0.78</v>
          </cell>
          <cell r="G110">
            <v>0.189999999999999</v>
          </cell>
          <cell r="H110">
            <v>-5.9166666666666548E-2</v>
          </cell>
          <cell r="I110">
            <v>46.8</v>
          </cell>
          <cell r="J110">
            <v>137.83602150537635</v>
          </cell>
          <cell r="K110">
            <v>3.0196438172043019</v>
          </cell>
          <cell r="L110">
            <v>1572.2666666666628</v>
          </cell>
          <cell r="M110">
            <v>1197.9555555555346</v>
          </cell>
          <cell r="N110">
            <v>1261.3122685184883</v>
          </cell>
        </row>
        <row r="111">
          <cell r="C111">
            <v>30893</v>
          </cell>
          <cell r="D111">
            <v>30893</v>
          </cell>
          <cell r="E111">
            <v>314.78874943459601</v>
          </cell>
          <cell r="F111">
            <v>0.27</v>
          </cell>
          <cell r="G111">
            <v>0.288333333333333</v>
          </cell>
          <cell r="H111">
            <v>5.1666666666666548E-2</v>
          </cell>
          <cell r="I111">
            <v>58.8</v>
          </cell>
          <cell r="J111">
            <v>115.19807060755339</v>
          </cell>
          <cell r="K111">
            <v>2.6712972085385887</v>
          </cell>
          <cell r="L111">
            <v>1500.3999999999978</v>
          </cell>
          <cell r="M111">
            <v>1241.5097222222053</v>
          </cell>
          <cell r="N111">
            <v>1263.8164351851549</v>
          </cell>
        </row>
        <row r="112">
          <cell r="C112">
            <v>30924</v>
          </cell>
          <cell r="D112">
            <v>30924</v>
          </cell>
          <cell r="E112">
            <v>314.88559898134901</v>
          </cell>
          <cell r="F112">
            <v>0.31</v>
          </cell>
          <cell r="G112">
            <v>0.24333333333333301</v>
          </cell>
          <cell r="H112">
            <v>6.2499999999999847E-2</v>
          </cell>
          <cell r="I112">
            <v>117</v>
          </cell>
          <cell r="J112">
            <v>93.002873563218415</v>
          </cell>
          <cell r="K112">
            <v>2.6281537356321834</v>
          </cell>
          <cell r="L112">
            <v>1524.2055555555535</v>
          </cell>
          <cell r="M112">
            <v>1297.9810185185058</v>
          </cell>
          <cell r="N112">
            <v>1262.695833333303</v>
          </cell>
        </row>
        <row r="113">
          <cell r="C113">
            <v>30955</v>
          </cell>
          <cell r="D113">
            <v>30955</v>
          </cell>
          <cell r="E113">
            <v>314.90999642774398</v>
          </cell>
          <cell r="F113">
            <v>0.15</v>
          </cell>
          <cell r="G113">
            <v>0.29166666666666602</v>
          </cell>
          <cell r="H113">
            <v>7.1666666666666504E-2</v>
          </cell>
          <cell r="I113">
            <v>76</v>
          </cell>
          <cell r="J113">
            <v>121.10119047619048</v>
          </cell>
          <cell r="K113">
            <v>3.6332961309523801</v>
          </cell>
          <cell r="L113">
            <v>1520.5499999999979</v>
          </cell>
          <cell r="M113">
            <v>1348.3532407407295</v>
          </cell>
          <cell r="N113">
            <v>1261.40763888886</v>
          </cell>
        </row>
        <row r="114">
          <cell r="C114">
            <v>30985</v>
          </cell>
          <cell r="D114">
            <v>30985</v>
          </cell>
          <cell r="E114">
            <v>314.89446192934003</v>
          </cell>
          <cell r="F114">
            <v>-0.48</v>
          </cell>
          <cell r="G114">
            <v>-2.1666666666666699E-2</v>
          </cell>
          <cell r="H114">
            <v>7.1666666666666504E-2</v>
          </cell>
          <cell r="I114">
            <v>74</v>
          </cell>
          <cell r="J114">
            <v>121.36805555555557</v>
          </cell>
          <cell r="K114">
            <v>2.9948194444444449</v>
          </cell>
          <cell r="L114">
            <v>1436.0499999999979</v>
          </cell>
          <cell r="M114">
            <v>1392.6296296296196</v>
          </cell>
          <cell r="N114">
            <v>1258.8819444444173</v>
          </cell>
        </row>
        <row r="115">
          <cell r="C115">
            <v>31016</v>
          </cell>
          <cell r="D115">
            <v>31016</v>
          </cell>
          <cell r="E115">
            <v>314.84859073882001</v>
          </cell>
          <cell r="F115">
            <v>0.3</v>
          </cell>
          <cell r="G115">
            <v>-3.83333333333334E-2</v>
          </cell>
          <cell r="H115">
            <v>6.0833333333333198E-2</v>
          </cell>
          <cell r="I115">
            <v>25</v>
          </cell>
          <cell r="J115">
            <v>180.86501814883178</v>
          </cell>
          <cell r="K115">
            <v>3.6514273543053974</v>
          </cell>
          <cell r="L115">
            <v>1125.4499999999998</v>
          </cell>
          <cell r="M115">
            <v>1406.728240740732</v>
          </cell>
          <cell r="N115">
            <v>1245.7881944444193</v>
          </cell>
        </row>
        <row r="116">
          <cell r="C116">
            <v>31046</v>
          </cell>
          <cell r="D116">
            <v>31046</v>
          </cell>
          <cell r="E116">
            <v>314.87827564607699</v>
          </cell>
          <cell r="F116">
            <v>-0.23</v>
          </cell>
          <cell r="G116">
            <v>5.3333333333333198E-2</v>
          </cell>
          <cell r="H116">
            <v>5.1666666666666548E-2</v>
          </cell>
          <cell r="I116">
            <v>111</v>
          </cell>
          <cell r="J116">
            <v>171.36894863975004</v>
          </cell>
          <cell r="K116">
            <v>3.9465316552260576</v>
          </cell>
          <cell r="L116">
            <v>1163.4000000000001</v>
          </cell>
          <cell r="M116">
            <v>1416.6574074073999</v>
          </cell>
          <cell r="N116">
            <v>1237.5104166666433</v>
          </cell>
        </row>
        <row r="117">
          <cell r="C117">
            <v>31077</v>
          </cell>
          <cell r="D117">
            <v>31077</v>
          </cell>
          <cell r="E117">
            <v>314.91321109149101</v>
          </cell>
          <cell r="F117">
            <v>-0.32</v>
          </cell>
          <cell r="G117">
            <v>0.13999999999999899</v>
          </cell>
          <cell r="H117">
            <v>6.2499999999999847E-2</v>
          </cell>
          <cell r="I117">
            <v>105</v>
          </cell>
          <cell r="J117">
            <v>112.82662396872961</v>
          </cell>
          <cell r="K117">
            <v>3.4724186627453095</v>
          </cell>
          <cell r="L117">
            <v>1116.4000000000001</v>
          </cell>
          <cell r="M117">
            <v>1400.7504629629566</v>
          </cell>
          <cell r="N117">
            <v>1227.3516203703491</v>
          </cell>
        </row>
        <row r="118">
          <cell r="C118">
            <v>31108</v>
          </cell>
          <cell r="D118">
            <v>31108</v>
          </cell>
          <cell r="E118">
            <v>314.79260102774498</v>
          </cell>
          <cell r="F118">
            <v>0.57999999999999996</v>
          </cell>
          <cell r="G118">
            <v>0.228333333333333</v>
          </cell>
          <cell r="H118">
            <v>9.6666666666666096E-2</v>
          </cell>
          <cell r="I118">
            <v>131</v>
          </cell>
          <cell r="J118">
            <v>126.936728395109</v>
          </cell>
          <cell r="K118">
            <v>3.2141589506183363</v>
          </cell>
          <cell r="L118">
            <v>1136.8000000000002</v>
          </cell>
          <cell r="M118">
            <v>1385.3060185185134</v>
          </cell>
          <cell r="N118">
            <v>1223.4918981481289</v>
          </cell>
        </row>
        <row r="119">
          <cell r="C119">
            <v>31228</v>
          </cell>
          <cell r="D119">
            <v>31228</v>
          </cell>
          <cell r="E119">
            <v>314.95739922984899</v>
          </cell>
          <cell r="F119">
            <v>-0.87</v>
          </cell>
          <cell r="G119">
            <v>-0.20499999999999999</v>
          </cell>
          <cell r="H119">
            <v>9.6666666666666096E-2</v>
          </cell>
          <cell r="I119">
            <v>74</v>
          </cell>
          <cell r="J119">
            <v>114.2002688172043</v>
          </cell>
          <cell r="K119">
            <v>2.3218279569892477</v>
          </cell>
          <cell r="L119">
            <v>1038.2</v>
          </cell>
          <cell r="M119">
            <v>1353.618518518515</v>
          </cell>
          <cell r="N119">
            <v>1215.5481481481311</v>
          </cell>
        </row>
        <row r="120">
          <cell r="C120">
            <v>31258</v>
          </cell>
          <cell r="D120">
            <v>31258</v>
          </cell>
          <cell r="E120">
            <v>315.25415670114103</v>
          </cell>
          <cell r="F120">
            <v>-0.2</v>
          </cell>
          <cell r="G120">
            <v>-0.37333333333333302</v>
          </cell>
          <cell r="H120">
            <v>9.6666666666666096E-2</v>
          </cell>
          <cell r="I120">
            <v>236.8</v>
          </cell>
          <cell r="J120">
            <v>86.070402298850581</v>
          </cell>
          <cell r="K120">
            <v>3.088613505747126</v>
          </cell>
          <cell r="L120">
            <v>1216.2</v>
          </cell>
          <cell r="M120">
            <v>1331.9518518518496</v>
          </cell>
          <cell r="N120">
            <v>1215.9516203703554</v>
          </cell>
        </row>
        <row r="121">
          <cell r="C121">
            <v>31289</v>
          </cell>
          <cell r="D121">
            <v>31289</v>
          </cell>
          <cell r="E121">
            <v>315.36850117318801</v>
          </cell>
          <cell r="F121">
            <v>0.88</v>
          </cell>
          <cell r="G121">
            <v>-6.5000000000000099E-2</v>
          </cell>
          <cell r="H121">
            <v>9.6666666666666096E-2</v>
          </cell>
          <cell r="I121">
            <v>118.6</v>
          </cell>
          <cell r="J121">
            <v>133.59722222222223</v>
          </cell>
          <cell r="K121">
            <v>3.1771111111111114</v>
          </cell>
          <cell r="L121">
            <v>1217.8</v>
          </cell>
          <cell r="M121">
            <v>1297.3101851851841</v>
          </cell>
          <cell r="N121">
            <v>1223.5967592592463</v>
          </cell>
        </row>
        <row r="122">
          <cell r="C122">
            <v>31320</v>
          </cell>
          <cell r="D122">
            <v>31320</v>
          </cell>
          <cell r="E122">
            <v>315.54314462531198</v>
          </cell>
          <cell r="F122">
            <v>-0.03</v>
          </cell>
          <cell r="G122">
            <v>-9.0000000000000094E-2</v>
          </cell>
          <cell r="H122">
            <v>1.5833333333333251E-2</v>
          </cell>
          <cell r="I122">
            <v>88.561111111109497</v>
          </cell>
          <cell r="J122">
            <v>123.71913580246915</v>
          </cell>
          <cell r="K122">
            <v>2.837878086419753</v>
          </cell>
          <cell r="L122">
            <v>1230.3611111111095</v>
          </cell>
          <cell r="M122">
            <v>1268.8180555555548</v>
          </cell>
          <cell r="N122">
            <v>1233.3868055555449</v>
          </cell>
        </row>
        <row r="123">
          <cell r="C123">
            <v>31350</v>
          </cell>
          <cell r="D123">
            <v>31350</v>
          </cell>
          <cell r="E123">
            <v>315.60822364852999</v>
          </cell>
          <cell r="F123">
            <v>-0.54</v>
          </cell>
          <cell r="G123">
            <v>-0.21666666666666601</v>
          </cell>
          <cell r="H123">
            <v>-3.0000000000000047E-2</v>
          </cell>
          <cell r="I123">
            <v>154.655555555555</v>
          </cell>
          <cell r="J123">
            <v>140.30000000000001</v>
          </cell>
          <cell r="K123">
            <v>4.1214249999999995</v>
          </cell>
          <cell r="L123">
            <v>1311.0166666666646</v>
          </cell>
          <cell r="M123">
            <v>1253.0361111111104</v>
          </cell>
          <cell r="N123">
            <v>1247.2729166666579</v>
          </cell>
        </row>
        <row r="124">
          <cell r="C124">
            <v>31381</v>
          </cell>
          <cell r="D124">
            <v>31381</v>
          </cell>
          <cell r="E124">
            <v>315.62431498985501</v>
          </cell>
          <cell r="F124">
            <v>-0.21</v>
          </cell>
          <cell r="G124">
            <v>-0.16166666666666599</v>
          </cell>
          <cell r="H124">
            <v>-5.166666666666675E-2</v>
          </cell>
          <cell r="I124">
            <v>88.699999999998795</v>
          </cell>
          <cell r="J124">
            <v>150.13888888889758</v>
          </cell>
          <cell r="K124">
            <v>3.3063007478635549</v>
          </cell>
          <cell r="L124">
            <v>1374.7166666666635</v>
          </cell>
          <cell r="M124">
            <v>1240.5787037037028</v>
          </cell>
          <cell r="N124">
            <v>1269.2798611111045</v>
          </cell>
        </row>
        <row r="125">
          <cell r="C125">
            <v>31411</v>
          </cell>
          <cell r="D125">
            <v>31411</v>
          </cell>
          <cell r="E125">
            <v>315.71049968160997</v>
          </cell>
          <cell r="F125">
            <v>0.13</v>
          </cell>
          <cell r="G125">
            <v>4.9999999999999099E-3</v>
          </cell>
          <cell r="H125">
            <v>-5.166666666666675E-2</v>
          </cell>
          <cell r="I125">
            <v>113.988888888887</v>
          </cell>
          <cell r="J125">
            <v>138.16851851854022</v>
          </cell>
          <cell r="K125">
            <v>3.9097507716060584</v>
          </cell>
          <cell r="L125">
            <v>1377.7055555555505</v>
          </cell>
          <cell r="M125">
            <v>1228.6749999999988</v>
          </cell>
          <cell r="N125">
            <v>1288.514120370364</v>
          </cell>
        </row>
        <row r="126">
          <cell r="C126">
            <v>31442</v>
          </cell>
          <cell r="D126">
            <v>31442</v>
          </cell>
          <cell r="E126">
            <v>315.76710091032999</v>
          </cell>
          <cell r="F126">
            <v>0.81</v>
          </cell>
          <cell r="G126">
            <v>0.14333333333333301</v>
          </cell>
          <cell r="H126">
            <v>-5.166666666666675E-2</v>
          </cell>
          <cell r="I126">
            <v>194.1111111111</v>
          </cell>
          <cell r="J126">
            <v>114.14686224699632</v>
          </cell>
          <cell r="K126">
            <v>3.1526062791674843</v>
          </cell>
          <cell r="L126">
            <v>1466.8166666666505</v>
          </cell>
          <cell r="M126">
            <v>1231.2388888888865</v>
          </cell>
          <cell r="N126">
            <v>1311.9342592592532</v>
          </cell>
        </row>
        <row r="127">
          <cell r="C127">
            <v>31473</v>
          </cell>
          <cell r="D127">
            <v>31473</v>
          </cell>
          <cell r="E127">
            <v>315.77016804801599</v>
          </cell>
          <cell r="F127">
            <v>-0.97</v>
          </cell>
          <cell r="G127">
            <v>-7.0000000000000007E-2</v>
          </cell>
          <cell r="H127">
            <v>-6.750000000000006E-2</v>
          </cell>
          <cell r="I127">
            <v>349.272222222219</v>
          </cell>
          <cell r="J127">
            <v>103.6545394283239</v>
          </cell>
          <cell r="K127">
            <v>3.34157989138102</v>
          </cell>
          <cell r="L127">
            <v>1685.0888888888694</v>
          </cell>
          <cell r="M127">
            <v>1277.8754629629591</v>
          </cell>
          <cell r="N127">
            <v>1342.3018518518456</v>
          </cell>
        </row>
        <row r="128">
          <cell r="C128">
            <v>31501</v>
          </cell>
          <cell r="D128">
            <v>31501</v>
          </cell>
          <cell r="E128">
            <v>315.72017964821299</v>
          </cell>
          <cell r="F128">
            <v>0.12</v>
          </cell>
          <cell r="G128">
            <v>-7.4999999999999997E-2</v>
          </cell>
          <cell r="H128">
            <v>-7.2500000000000009E-2</v>
          </cell>
          <cell r="I128">
            <v>98.399999999998499</v>
          </cell>
          <cell r="J128">
            <v>116.71751927272929</v>
          </cell>
          <cell r="K128">
            <v>2.6702139370714315</v>
          </cell>
          <cell r="L128">
            <v>1704.2888888888679</v>
          </cell>
          <cell r="M128">
            <v>1322.9495370370314</v>
          </cell>
          <cell r="N128">
            <v>1369.8034722222158</v>
          </cell>
        </row>
        <row r="129">
          <cell r="C129">
            <v>31532</v>
          </cell>
          <cell r="D129">
            <v>31532</v>
          </cell>
          <cell r="E129">
            <v>315.54558899553001</v>
          </cell>
          <cell r="F129">
            <v>0.22</v>
          </cell>
          <cell r="G129">
            <v>4.1666666666666498E-2</v>
          </cell>
          <cell r="H129">
            <v>-7.2500000000000009E-2</v>
          </cell>
          <cell r="I129">
            <v>46.377777777777297</v>
          </cell>
          <cell r="J129">
            <v>145.20712857856782</v>
          </cell>
          <cell r="K129">
            <v>2.651895570072107</v>
          </cell>
          <cell r="L129">
            <v>1650.066666666645</v>
          </cell>
          <cell r="M129">
            <v>1367.421759259252</v>
          </cell>
          <cell r="N129">
            <v>1384.0861111111042</v>
          </cell>
        </row>
        <row r="130">
          <cell r="C130">
            <v>31562</v>
          </cell>
          <cell r="D130">
            <v>31562</v>
          </cell>
          <cell r="E130">
            <v>315.49859598738101</v>
          </cell>
          <cell r="F130">
            <v>-0.54</v>
          </cell>
          <cell r="G130">
            <v>-9.8333333333333398E-2</v>
          </cell>
          <cell r="H130">
            <v>-8.2500000000000046E-2</v>
          </cell>
          <cell r="I130">
            <v>70.8333333333333</v>
          </cell>
          <cell r="J130">
            <v>122.56295787545785</v>
          </cell>
          <cell r="K130">
            <v>2.6370879120879129</v>
          </cell>
          <cell r="L130">
            <v>1634.2999999999784</v>
          </cell>
          <cell r="M130">
            <v>1408.8800925925834</v>
          </cell>
          <cell r="N130">
            <v>1397.0930555555481</v>
          </cell>
        </row>
        <row r="131">
          <cell r="C131">
            <v>31593</v>
          </cell>
          <cell r="D131">
            <v>31593</v>
          </cell>
          <cell r="E131">
            <v>315.48882944066798</v>
          </cell>
          <cell r="F131">
            <v>1.18</v>
          </cell>
          <cell r="G131">
            <v>-1.0333333333333301</v>
          </cell>
          <cell r="H131">
            <v>-8.2500000000000046E-2</v>
          </cell>
          <cell r="I131">
            <v>107.466666666661</v>
          </cell>
          <cell r="J131">
            <v>127.98963133640552</v>
          </cell>
          <cell r="K131">
            <v>2.5680520353302607</v>
          </cell>
          <cell r="L131">
            <v>1667.7666666666394</v>
          </cell>
          <cell r="M131">
            <v>1461.3439814814701</v>
          </cell>
          <cell r="N131">
            <v>1407.4812499999923</v>
          </cell>
        </row>
        <row r="132">
          <cell r="C132">
            <v>31623</v>
          </cell>
          <cell r="D132">
            <v>31623</v>
          </cell>
          <cell r="E132">
            <v>315.52272462460502</v>
          </cell>
          <cell r="F132">
            <v>0.27</v>
          </cell>
          <cell r="G132">
            <v>-0.88833333333333298</v>
          </cell>
          <cell r="H132">
            <v>-8.2500000000000046E-2</v>
          </cell>
          <cell r="I132">
            <v>58.433333333333302</v>
          </cell>
          <cell r="J132">
            <v>105.89962121212123</v>
          </cell>
          <cell r="K132">
            <v>2.2863352272727275</v>
          </cell>
          <cell r="L132">
            <v>1489.3999999999726</v>
          </cell>
          <cell r="M132">
            <v>1484.1106481481345</v>
          </cell>
          <cell r="N132">
            <v>1408.0312499999918</v>
          </cell>
        </row>
        <row r="133">
          <cell r="C133">
            <v>31685</v>
          </cell>
          <cell r="D133">
            <v>31685</v>
          </cell>
          <cell r="E133">
            <v>315.297710140569</v>
          </cell>
          <cell r="F133">
            <v>-0.56000000000000005</v>
          </cell>
          <cell r="G133">
            <v>-0.65166666666666595</v>
          </cell>
          <cell r="H133">
            <v>-9.4166666666666746E-2</v>
          </cell>
          <cell r="I133">
            <v>181.58333333333201</v>
          </cell>
          <cell r="J133">
            <v>98.182471264367777</v>
          </cell>
          <cell r="K133">
            <v>2.7845833333333334</v>
          </cell>
          <cell r="L133">
            <v>1616.4055555555283</v>
          </cell>
          <cell r="M133">
            <v>1517.3277777777619</v>
          </cell>
          <cell r="N133">
            <v>1407.318981481473</v>
          </cell>
        </row>
        <row r="134">
          <cell r="C134">
            <v>31838</v>
          </cell>
          <cell r="D134">
            <v>31838</v>
          </cell>
          <cell r="E134">
            <v>315.157516416997</v>
          </cell>
          <cell r="F134">
            <v>-1.1399999999999999</v>
          </cell>
          <cell r="G134">
            <v>-0.39833333333333298</v>
          </cell>
          <cell r="H134">
            <v>-0.1299999999999997</v>
          </cell>
          <cell r="I134">
            <v>134.632456140351</v>
          </cell>
          <cell r="J134">
            <v>157.67233981701057</v>
          </cell>
          <cell r="K134">
            <v>3.3177359557322306</v>
          </cell>
          <cell r="L134">
            <v>1140.9611111110853</v>
          </cell>
          <cell r="M134">
            <v>1509.8777777777598</v>
          </cell>
          <cell r="N134">
            <v>1389.3479166666568</v>
          </cell>
        </row>
        <row r="135">
          <cell r="C135">
            <v>31866</v>
          </cell>
          <cell r="D135">
            <v>31866</v>
          </cell>
          <cell r="E135">
            <v>315.037645516353</v>
          </cell>
          <cell r="F135">
            <v>-1.56</v>
          </cell>
          <cell r="G135">
            <v>-0.65333333333333299</v>
          </cell>
          <cell r="H135">
            <v>-0.1299999999999997</v>
          </cell>
          <cell r="I135">
            <v>24.044444444443101</v>
          </cell>
          <cell r="J135">
            <v>169.15958816268602</v>
          </cell>
          <cell r="K135">
            <v>3.1690273101301618</v>
          </cell>
          <cell r="L135">
            <v>1066.6055555555301</v>
          </cell>
          <cell r="M135">
            <v>1489.5101851851648</v>
          </cell>
          <cell r="N135">
            <v>1371.2731481481376</v>
          </cell>
        </row>
        <row r="136">
          <cell r="C136">
            <v>31897</v>
          </cell>
          <cell r="D136">
            <v>31897</v>
          </cell>
          <cell r="E136">
            <v>314.49317919280202</v>
          </cell>
          <cell r="F136">
            <v>-2.06</v>
          </cell>
          <cell r="G136">
            <v>-0.90666666666666595</v>
          </cell>
          <cell r="H136">
            <v>-0.24833333333333318</v>
          </cell>
          <cell r="I136">
            <v>207.788888888873</v>
          </cell>
          <cell r="J136">
            <v>139.20634920634924</v>
          </cell>
          <cell r="K136">
            <v>3.1681130952380951</v>
          </cell>
          <cell r="L136">
            <v>1228.0166666666257</v>
          </cell>
          <cell r="M136">
            <v>1477.2851851851617</v>
          </cell>
          <cell r="N136">
            <v>1358.9319444444322</v>
          </cell>
        </row>
        <row r="137">
          <cell r="C137">
            <v>32019</v>
          </cell>
          <cell r="D137">
            <v>32019</v>
          </cell>
          <cell r="E137">
            <v>314.421443660394</v>
          </cell>
          <cell r="F137">
            <v>-1.35</v>
          </cell>
          <cell r="G137">
            <v>-0.62333333333333296</v>
          </cell>
          <cell r="H137">
            <v>-0.51083333333333303</v>
          </cell>
          <cell r="I137">
            <v>38.9</v>
          </cell>
          <cell r="J137">
            <v>123.70689655172413</v>
          </cell>
          <cell r="K137">
            <v>2.78415948275862</v>
          </cell>
          <cell r="L137">
            <v>1151.0666666666077</v>
          </cell>
          <cell r="M137">
            <v>1458.3986111110835</v>
          </cell>
          <cell r="N137">
            <v>1343.5368055555412</v>
          </cell>
        </row>
        <row r="138">
          <cell r="C138">
            <v>32050</v>
          </cell>
          <cell r="D138">
            <v>32050</v>
          </cell>
          <cell r="E138">
            <v>314.39738755786999</v>
          </cell>
          <cell r="F138">
            <v>-1.1599999999999999</v>
          </cell>
          <cell r="G138">
            <v>-0.86333333333333295</v>
          </cell>
          <cell r="H138">
            <v>-0.63749999999999951</v>
          </cell>
          <cell r="I138">
            <v>120.8</v>
          </cell>
          <cell r="J138">
            <v>93.548387096774192</v>
          </cell>
          <cell r="K138">
            <v>1.8143413978494625</v>
          </cell>
          <cell r="L138">
            <v>1090.2833333332756</v>
          </cell>
          <cell r="M138">
            <v>1427.0208333333021</v>
          </cell>
          <cell r="N138">
            <v>1329.1298611110942</v>
          </cell>
        </row>
        <row r="139">
          <cell r="C139">
            <v>32080</v>
          </cell>
          <cell r="D139">
            <v>32080</v>
          </cell>
          <cell r="E139">
            <v>314.29861223118297</v>
          </cell>
          <cell r="F139">
            <v>-0.54</v>
          </cell>
          <cell r="G139">
            <v>-0.95333333333333303</v>
          </cell>
          <cell r="H139">
            <v>-0.65249999999999941</v>
          </cell>
          <cell r="I139">
            <v>125.02</v>
          </cell>
          <cell r="J139">
            <v>174.51058201058203</v>
          </cell>
          <cell r="K139">
            <v>3.8810493827160495</v>
          </cell>
          <cell r="L139">
            <v>1111.3699999999424</v>
          </cell>
          <cell r="M139">
            <v>1379.2109259258914</v>
          </cell>
          <cell r="N139">
            <v>1328.5431944444251</v>
          </cell>
        </row>
        <row r="140">
          <cell r="C140">
            <v>32111</v>
          </cell>
          <cell r="D140">
            <v>32111</v>
          </cell>
          <cell r="E140">
            <v>314.22251822916701</v>
          </cell>
          <cell r="F140">
            <v>-0.21</v>
          </cell>
          <cell r="G140">
            <v>-1.17333333333333</v>
          </cell>
          <cell r="H140">
            <v>-0.75833333333333297</v>
          </cell>
          <cell r="I140">
            <v>89.5</v>
          </cell>
          <cell r="J140">
            <v>148.88117283951013</v>
          </cell>
          <cell r="K140">
            <v>4.0187067901236064</v>
          </cell>
          <cell r="L140">
            <v>1119.5699999999445</v>
          </cell>
          <cell r="M140">
            <v>1330.4843518518148</v>
          </cell>
          <cell r="N140">
            <v>1326.7169444444228</v>
          </cell>
        </row>
        <row r="141">
          <cell r="C141">
            <v>32141</v>
          </cell>
          <cell r="D141">
            <v>32141</v>
          </cell>
          <cell r="E141">
            <v>314.14641817876299</v>
          </cell>
          <cell r="F141">
            <v>-0.54</v>
          </cell>
          <cell r="G141">
            <v>-0.94166666666666599</v>
          </cell>
          <cell r="H141">
            <v>-0.87583333333333302</v>
          </cell>
          <cell r="I141">
            <v>100.41666666666301</v>
          </cell>
          <cell r="J141">
            <v>154.18381344308648</v>
          </cell>
          <cell r="K141">
            <v>3.8571347736637565</v>
          </cell>
          <cell r="L141">
            <v>1152.4755555555082</v>
          </cell>
          <cell r="M141">
            <v>1289.0184259258865</v>
          </cell>
          <cell r="N141">
            <v>1328.2200925925692</v>
          </cell>
        </row>
        <row r="142">
          <cell r="C142">
            <v>32172</v>
          </cell>
          <cell r="D142">
            <v>32172</v>
          </cell>
          <cell r="E142">
            <v>314.00701495295698</v>
          </cell>
          <cell r="F142">
            <v>-0.08</v>
          </cell>
          <cell r="G142">
            <v>-0.61166666666666603</v>
          </cell>
          <cell r="H142">
            <v>-0.87583333333333302</v>
          </cell>
          <cell r="I142">
            <v>221.14999999999901</v>
          </cell>
          <cell r="J142">
            <v>157.06251930865565</v>
          </cell>
          <cell r="K142">
            <v>3.986616946078799</v>
          </cell>
          <cell r="L142">
            <v>1335.7191228069712</v>
          </cell>
          <cell r="M142">
            <v>1264.1366861598026</v>
          </cell>
          <cell r="N142">
            <v>1336.508389376193</v>
          </cell>
        </row>
        <row r="143">
          <cell r="C143">
            <v>32203</v>
          </cell>
          <cell r="D143">
            <v>32203</v>
          </cell>
          <cell r="E143">
            <v>313.96048760775898</v>
          </cell>
          <cell r="F143">
            <v>-0.47</v>
          </cell>
          <cell r="G143">
            <v>-0.56999999999999995</v>
          </cell>
          <cell r="H143">
            <v>-0.75833333333333297</v>
          </cell>
          <cell r="I143">
            <v>7.3333333333333304</v>
          </cell>
          <cell r="J143">
            <v>162.88978494627165</v>
          </cell>
          <cell r="K143">
            <v>3.8084386200729492</v>
          </cell>
          <cell r="L143">
            <v>1208.4199999999535</v>
          </cell>
          <cell r="M143">
            <v>1225.857797270912</v>
          </cell>
          <cell r="N143">
            <v>1343.6008893761912</v>
          </cell>
        </row>
        <row r="144">
          <cell r="C144">
            <v>32232</v>
          </cell>
          <cell r="D144">
            <v>32232</v>
          </cell>
          <cell r="E144">
            <v>313.99018177083298</v>
          </cell>
          <cell r="F144">
            <v>0.28000000000000003</v>
          </cell>
          <cell r="G144">
            <v>-0.43</v>
          </cell>
          <cell r="H144">
            <v>-0.65249999999999941</v>
          </cell>
          <cell r="I144">
            <v>269.7</v>
          </cell>
          <cell r="J144">
            <v>153.32035929920107</v>
          </cell>
          <cell r="K144">
            <v>4.1052584823006857</v>
          </cell>
          <cell r="L144">
            <v>1454.0755555555104</v>
          </cell>
          <cell r="M144">
            <v>1222.9140935672067</v>
          </cell>
          <cell r="N144">
            <v>1353.5123708576707</v>
          </cell>
        </row>
        <row r="145">
          <cell r="C145">
            <v>32263</v>
          </cell>
          <cell r="D145">
            <v>32263</v>
          </cell>
          <cell r="E145">
            <v>313.86399306180903</v>
          </cell>
          <cell r="F145">
            <v>0</v>
          </cell>
          <cell r="G145">
            <v>-0.52833333333333299</v>
          </cell>
          <cell r="H145">
            <v>-0.63833333333333298</v>
          </cell>
          <cell r="I145">
            <v>173.85</v>
          </cell>
          <cell r="J145">
            <v>130.5843953023639</v>
          </cell>
          <cell r="K145">
            <v>3.8760733175081543</v>
          </cell>
          <cell r="L145">
            <v>1420.1366666666374</v>
          </cell>
          <cell r="M145">
            <v>1206.5583528264658</v>
          </cell>
          <cell r="N145">
            <v>1361.9430653021138</v>
          </cell>
        </row>
        <row r="146">
          <cell r="C146">
            <v>32293</v>
          </cell>
          <cell r="D146">
            <v>32293</v>
          </cell>
          <cell r="E146">
            <v>313.68359888478</v>
          </cell>
          <cell r="F146">
            <v>1.1100000000000001</v>
          </cell>
          <cell r="G146">
            <v>-0.103333333333333</v>
          </cell>
          <cell r="H146">
            <v>-0.63833333333333298</v>
          </cell>
          <cell r="I146">
            <v>37.6</v>
          </cell>
          <cell r="J146">
            <v>126.2936507936508</v>
          </cell>
          <cell r="K146">
            <v>2.5600595238095236</v>
          </cell>
          <cell r="L146">
            <v>1363.8699999999706</v>
          </cell>
          <cell r="M146">
            <v>1225.1340935672063</v>
          </cell>
          <cell r="N146">
            <v>1367.5059356724832</v>
          </cell>
        </row>
        <row r="147">
          <cell r="C147">
            <v>32354</v>
          </cell>
          <cell r="D147">
            <v>32354</v>
          </cell>
          <cell r="E147">
            <v>313.61980845655501</v>
          </cell>
          <cell r="F147">
            <v>1.2</v>
          </cell>
          <cell r="G147">
            <v>0.99333333333333296</v>
          </cell>
          <cell r="H147">
            <v>-0.61749999999999949</v>
          </cell>
          <cell r="I147">
            <v>93.866666666660294</v>
          </cell>
          <cell r="J147">
            <v>131.15558292282432</v>
          </cell>
          <cell r="K147">
            <v>2.8914532019704429</v>
          </cell>
          <cell r="L147">
            <v>1379.1366666666554</v>
          </cell>
          <cell r="M147">
            <v>1251.1783528264668</v>
          </cell>
          <cell r="N147">
            <v>1370.3442690058157</v>
          </cell>
        </row>
        <row r="148">
          <cell r="C148">
            <v>32385</v>
          </cell>
          <cell r="D148">
            <v>32385</v>
          </cell>
          <cell r="E148">
            <v>313.74287685085801</v>
          </cell>
          <cell r="F148">
            <v>1.52</v>
          </cell>
          <cell r="G148">
            <v>1.115</v>
          </cell>
          <cell r="H148">
            <v>-0.59083333333333299</v>
          </cell>
          <cell r="I148">
            <v>153.06666666666601</v>
          </cell>
          <cell r="J148">
            <v>160.34274193548387</v>
          </cell>
          <cell r="K148">
            <v>3.4639314516129027</v>
          </cell>
          <cell r="L148">
            <v>1493.3033333333212</v>
          </cell>
          <cell r="M148">
            <v>1273.2855750486913</v>
          </cell>
          <cell r="N148">
            <v>1375.2853801169265</v>
          </cell>
        </row>
        <row r="149">
          <cell r="C149">
            <v>32416</v>
          </cell>
          <cell r="D149">
            <v>32416</v>
          </cell>
          <cell r="E149">
            <v>313.73624692284898</v>
          </cell>
          <cell r="F149">
            <v>1.94</v>
          </cell>
          <cell r="G149">
            <v>1.3216666666666601</v>
          </cell>
          <cell r="H149">
            <v>-0.54916666666666647</v>
          </cell>
          <cell r="I149">
            <v>203.01666666666699</v>
          </cell>
          <cell r="J149">
            <v>139.1935483870968</v>
          </cell>
          <cell r="K149">
            <v>3.4117271505376348</v>
          </cell>
          <cell r="L149">
            <v>1575.5199999999886</v>
          </cell>
          <cell r="M149">
            <v>1308.6566861598064</v>
          </cell>
          <cell r="N149">
            <v>1383.5276486354451</v>
          </cell>
        </row>
        <row r="150">
          <cell r="C150">
            <v>32446</v>
          </cell>
          <cell r="D150">
            <v>32446</v>
          </cell>
          <cell r="E150">
            <v>313.734223632066</v>
          </cell>
          <cell r="F150">
            <v>1.42</v>
          </cell>
          <cell r="G150">
            <v>1.2266666666666599</v>
          </cell>
          <cell r="H150">
            <v>-0.47916666666666652</v>
          </cell>
          <cell r="I150">
            <v>84.277777777774702</v>
          </cell>
          <cell r="J150">
            <v>168.52777777777777</v>
          </cell>
          <cell r="K150">
            <v>3.6481944444444445</v>
          </cell>
          <cell r="L150">
            <v>1534.7777777777633</v>
          </cell>
          <cell r="M150">
            <v>1345.6978898635136</v>
          </cell>
          <cell r="N150">
            <v>1386.3593615984082</v>
          </cell>
        </row>
        <row r="151">
          <cell r="C151">
            <v>32477</v>
          </cell>
          <cell r="D151">
            <v>32477</v>
          </cell>
          <cell r="E151">
            <v>313.66618425332001</v>
          </cell>
          <cell r="F151">
            <v>1.98</v>
          </cell>
          <cell r="G151">
            <v>1.2949999999999999</v>
          </cell>
          <cell r="H151">
            <v>-0.2666666666666665</v>
          </cell>
          <cell r="I151">
            <v>132.722222222222</v>
          </cell>
          <cell r="J151">
            <v>219.68096285435226</v>
          </cell>
          <cell r="K151">
            <v>4.7545025028970525</v>
          </cell>
          <cell r="L151">
            <v>1577.9999999999852</v>
          </cell>
          <cell r="M151">
            <v>1384.5837231968508</v>
          </cell>
          <cell r="N151">
            <v>1381.8973245613713</v>
          </cell>
        </row>
        <row r="152">
          <cell r="C152">
            <v>32507</v>
          </cell>
          <cell r="D152">
            <v>32507</v>
          </cell>
          <cell r="E152">
            <v>313.75619468839801</v>
          </cell>
          <cell r="F152">
            <v>1</v>
          </cell>
          <cell r="G152">
            <v>1.50999999999999</v>
          </cell>
          <cell r="H152">
            <v>0.44500000000000001</v>
          </cell>
          <cell r="I152">
            <v>115.333333333328</v>
          </cell>
          <cell r="J152">
            <v>146.61591880342868</v>
          </cell>
          <cell r="K152">
            <v>4.3842076210831902</v>
          </cell>
          <cell r="L152">
            <v>1592.9166666666504</v>
          </cell>
          <cell r="M152">
            <v>1424.0292787524095</v>
          </cell>
          <cell r="N152">
            <v>1377.2568153021123</v>
          </cell>
        </row>
        <row r="153">
          <cell r="C153">
            <v>32538</v>
          </cell>
          <cell r="D153">
            <v>32538</v>
          </cell>
          <cell r="E153">
            <v>314.40477220678503</v>
          </cell>
          <cell r="F153">
            <v>1.33</v>
          </cell>
          <cell r="G153">
            <v>-0.41166666666666601</v>
          </cell>
          <cell r="H153">
            <v>0.44500000000000001</v>
          </cell>
          <cell r="I153">
            <v>138.83333333331299</v>
          </cell>
          <cell r="J153">
            <v>130.17520764474131</v>
          </cell>
          <cell r="K153">
            <v>3.7447415845628442</v>
          </cell>
          <cell r="L153">
            <v>1510.5999999999642</v>
          </cell>
          <cell r="M153">
            <v>1453.8729824561142</v>
          </cell>
          <cell r="N153">
            <v>1371.4457041910002</v>
          </cell>
        </row>
        <row r="154">
          <cell r="C154">
            <v>32597</v>
          </cell>
          <cell r="D154">
            <v>32597</v>
          </cell>
          <cell r="E154">
            <v>314.369229058695</v>
          </cell>
          <cell r="F154">
            <v>0.7</v>
          </cell>
          <cell r="G154">
            <v>0.25499999999999901</v>
          </cell>
          <cell r="H154">
            <v>0.62416666666666598</v>
          </cell>
          <cell r="I154">
            <v>115.73333333333299</v>
          </cell>
          <cell r="J154">
            <v>129.29702042392506</v>
          </cell>
          <cell r="K154">
            <v>3.3976713382817061</v>
          </cell>
          <cell r="L154">
            <v>1656.3999999999598</v>
          </cell>
          <cell r="M154">
            <v>1480.5963888888634</v>
          </cell>
          <cell r="N154">
            <v>1372.3665375243329</v>
          </cell>
        </row>
        <row r="155">
          <cell r="C155">
            <v>32628</v>
          </cell>
          <cell r="D155">
            <v>32628</v>
          </cell>
          <cell r="E155">
            <v>314.21514884124201</v>
          </cell>
          <cell r="F155">
            <v>1.99</v>
          </cell>
          <cell r="G155">
            <v>0.67666666666666597</v>
          </cell>
          <cell r="H155">
            <v>0.83499999999999952</v>
          </cell>
          <cell r="I155">
            <v>62</v>
          </cell>
          <cell r="J155">
            <v>136.98788374630973</v>
          </cell>
          <cell r="K155">
            <v>2.8458942067945627</v>
          </cell>
          <cell r="L155">
            <v>1544.5499999999599</v>
          </cell>
          <cell r="M155">
            <v>1508.6072222221972</v>
          </cell>
          <cell r="N155">
            <v>1367.2325097465548</v>
          </cell>
        </row>
        <row r="156">
          <cell r="C156">
            <v>32658</v>
          </cell>
          <cell r="D156">
            <v>32658</v>
          </cell>
          <cell r="E156">
            <v>314.26571876661598</v>
          </cell>
          <cell r="F156">
            <v>1.57</v>
          </cell>
          <cell r="G156">
            <v>0.97333333333333305</v>
          </cell>
          <cell r="H156">
            <v>0.98333333333333295</v>
          </cell>
          <cell r="I156">
            <v>48.222222222205602</v>
          </cell>
          <cell r="J156">
            <v>124.19753086419752</v>
          </cell>
          <cell r="K156">
            <v>2.7563580246913584</v>
          </cell>
          <cell r="L156">
            <v>1555.1722222221656</v>
          </cell>
          <cell r="M156">
            <v>1517.0319444444185</v>
          </cell>
          <cell r="N156">
            <v>1369.9730190058128</v>
          </cell>
        </row>
        <row r="157">
          <cell r="C157">
            <v>32689</v>
          </cell>
          <cell r="D157">
            <v>32689</v>
          </cell>
          <cell r="E157">
            <v>314.34050961272902</v>
          </cell>
          <cell r="F157">
            <v>0.85</v>
          </cell>
          <cell r="G157">
            <v>-1.0000000000000101E-2</v>
          </cell>
          <cell r="H157">
            <v>0.98333333333333295</v>
          </cell>
          <cell r="I157">
            <v>136.277777777778</v>
          </cell>
          <cell r="J157">
            <v>126.34408602150539</v>
          </cell>
          <cell r="K157">
            <v>2.7011962365591402</v>
          </cell>
          <cell r="L157">
            <v>1590.4499999999437</v>
          </cell>
          <cell r="M157">
            <v>1531.2247222221938</v>
          </cell>
          <cell r="N157">
            <v>1368.8915375243303</v>
          </cell>
        </row>
        <row r="158">
          <cell r="C158">
            <v>32719</v>
          </cell>
          <cell r="D158">
            <v>32719</v>
          </cell>
          <cell r="E158">
            <v>314.51657983948297</v>
          </cell>
          <cell r="F158">
            <v>1</v>
          </cell>
          <cell r="G158">
            <v>0.16999999999999901</v>
          </cell>
          <cell r="H158">
            <v>0.98333333333333295</v>
          </cell>
          <cell r="I158">
            <v>164.5</v>
          </cell>
          <cell r="J158">
            <v>117.67361111111113</v>
          </cell>
          <cell r="K158">
            <v>3.1016180555555555</v>
          </cell>
          <cell r="L158">
            <v>1661.0833333332832</v>
          </cell>
          <cell r="M158">
            <v>1555.9924999999701</v>
          </cell>
          <cell r="N158">
            <v>1390.5632967835882</v>
          </cell>
        </row>
        <row r="159">
          <cell r="C159">
            <v>32750</v>
          </cell>
          <cell r="D159">
            <v>32750</v>
          </cell>
          <cell r="E159">
            <v>314.58725388095002</v>
          </cell>
          <cell r="F159">
            <v>-0.59</v>
          </cell>
          <cell r="G159">
            <v>0.331666666666666</v>
          </cell>
          <cell r="H159">
            <v>0.82499999999999951</v>
          </cell>
          <cell r="I159">
            <v>116.25</v>
          </cell>
          <cell r="J159">
            <v>101.77777777777777</v>
          </cell>
          <cell r="K159">
            <v>1.8926805555555555</v>
          </cell>
          <cell r="L159">
            <v>1624.2666666666173</v>
          </cell>
          <cell r="M159">
            <v>1576.4199999999666</v>
          </cell>
          <cell r="N159">
            <v>1413.7991764132169</v>
          </cell>
        </row>
        <row r="160">
          <cell r="C160">
            <v>32781</v>
          </cell>
          <cell r="D160">
            <v>32781</v>
          </cell>
          <cell r="E160">
            <v>314.82287796826398</v>
          </cell>
          <cell r="F160">
            <v>0.51</v>
          </cell>
          <cell r="G160">
            <v>0.54499999999999904</v>
          </cell>
          <cell r="H160">
            <v>0.61083333333333245</v>
          </cell>
          <cell r="I160">
            <v>118.833333333322</v>
          </cell>
          <cell r="J160">
            <v>134.58333333333334</v>
          </cell>
          <cell r="K160">
            <v>3.5844618055555553</v>
          </cell>
          <cell r="L160">
            <v>1540.0833333332721</v>
          </cell>
          <cell r="M160">
            <v>1580.3183333332956</v>
          </cell>
          <cell r="N160">
            <v>1426.8019541909937</v>
          </cell>
        </row>
        <row r="161">
          <cell r="C161">
            <v>32811</v>
          </cell>
          <cell r="D161">
            <v>32811</v>
          </cell>
          <cell r="E161">
            <v>315.22709417399</v>
          </cell>
          <cell r="F161">
            <v>0.71</v>
          </cell>
          <cell r="G161">
            <v>0.64999999999999902</v>
          </cell>
          <cell r="H161">
            <v>0.59749999999999903</v>
          </cell>
          <cell r="I161">
            <v>140.166666666667</v>
          </cell>
          <cell r="J161">
            <v>92.349137931034477</v>
          </cell>
          <cell r="K161">
            <v>3.206659482758619</v>
          </cell>
          <cell r="L161">
            <v>1595.9722222221644</v>
          </cell>
          <cell r="M161">
            <v>1582.0226851851442</v>
          </cell>
          <cell r="N161">
            <v>1445.3396856724751</v>
          </cell>
        </row>
        <row r="162">
          <cell r="C162">
            <v>32842</v>
          </cell>
          <cell r="D162">
            <v>32842</v>
          </cell>
          <cell r="E162">
            <v>315.27557466928101</v>
          </cell>
          <cell r="F162">
            <v>-0.28000000000000003</v>
          </cell>
          <cell r="G162">
            <v>0.36666666666666597</v>
          </cell>
          <cell r="H162">
            <v>0.45583333333333254</v>
          </cell>
          <cell r="I162">
            <v>285.499999999995</v>
          </cell>
          <cell r="J162">
            <v>136.31909757252532</v>
          </cell>
          <cell r="K162">
            <v>4.255448975310534</v>
          </cell>
          <cell r="L162">
            <v>1748.7499999999377</v>
          </cell>
          <cell r="M162">
            <v>1599.8537037036588</v>
          </cell>
          <cell r="N162">
            <v>1472.7757967835862</v>
          </cell>
        </row>
        <row r="163">
          <cell r="C163">
            <v>32934</v>
          </cell>
          <cell r="D163">
            <v>32934</v>
          </cell>
          <cell r="E163">
            <v>315.28438327800899</v>
          </cell>
          <cell r="F163">
            <v>-1.56</v>
          </cell>
          <cell r="G163">
            <v>0.78333333333333299</v>
          </cell>
          <cell r="H163">
            <v>0.45583333333333254</v>
          </cell>
          <cell r="I163">
            <v>85</v>
          </cell>
          <cell r="J163">
            <v>158.27807971017833</v>
          </cell>
          <cell r="K163">
            <v>3.6112908950627225</v>
          </cell>
          <cell r="L163">
            <v>1423.9833333332936</v>
          </cell>
          <cell r="M163">
            <v>1587.0189814814341</v>
          </cell>
          <cell r="N163">
            <v>1485.8013523391426</v>
          </cell>
        </row>
        <row r="164">
          <cell r="C164">
            <v>32962</v>
          </cell>
          <cell r="D164">
            <v>32962</v>
          </cell>
          <cell r="E164">
            <v>315.07702200520799</v>
          </cell>
          <cell r="F164">
            <v>-0.77</v>
          </cell>
          <cell r="G164">
            <v>0.331666666666666</v>
          </cell>
          <cell r="H164">
            <v>0.34916666666666596</v>
          </cell>
          <cell r="I164">
            <v>123.1</v>
          </cell>
          <cell r="J164">
            <v>130.75401744099688</v>
          </cell>
          <cell r="K164">
            <v>2.6192008705348462</v>
          </cell>
          <cell r="L164">
            <v>1431.3499999999606</v>
          </cell>
          <cell r="M164">
            <v>1573.5550925925436</v>
          </cell>
          <cell r="N164">
            <v>1498.7921856724768</v>
          </cell>
        </row>
        <row r="165">
          <cell r="C165">
            <v>33023</v>
          </cell>
          <cell r="D165">
            <v>33023</v>
          </cell>
          <cell r="E165">
            <v>315.022317540323</v>
          </cell>
          <cell r="F165">
            <v>1.42</v>
          </cell>
          <cell r="G165">
            <v>1.49999999999998E-2</v>
          </cell>
          <cell r="H165">
            <v>0.34916666666666596</v>
          </cell>
          <cell r="I165">
            <v>179.702777777769</v>
          </cell>
          <cell r="J165">
            <v>143.59162414965991</v>
          </cell>
          <cell r="K165">
            <v>2.9414221938775507</v>
          </cell>
          <cell r="L165">
            <v>1610.4861111110797</v>
          </cell>
          <cell r="M165">
            <v>1581.8789351851365</v>
          </cell>
          <cell r="N165">
            <v>1517.8759588206256</v>
          </cell>
        </row>
        <row r="166">
          <cell r="C166">
            <v>33054</v>
          </cell>
          <cell r="D166">
            <v>33054</v>
          </cell>
          <cell r="E166">
            <v>314.928364307099</v>
          </cell>
          <cell r="F166">
            <v>0.2</v>
          </cell>
          <cell r="G166">
            <v>-0.505</v>
          </cell>
          <cell r="H166">
            <v>0.34916666666666596</v>
          </cell>
          <cell r="I166">
            <v>116.741666666667</v>
          </cell>
          <cell r="J166">
            <v>160.29248768472905</v>
          </cell>
          <cell r="K166">
            <v>3.0955716338259438</v>
          </cell>
          <cell r="L166">
            <v>1590.9499999999689</v>
          </cell>
          <cell r="M166">
            <v>1576.4247685184703</v>
          </cell>
          <cell r="N166">
            <v>1528.5105787036671</v>
          </cell>
        </row>
        <row r="167">
          <cell r="C167">
            <v>33084</v>
          </cell>
          <cell r="D167">
            <v>33084</v>
          </cell>
          <cell r="E167">
            <v>315.04213961618899</v>
          </cell>
          <cell r="F167">
            <v>0.6</v>
          </cell>
          <cell r="G167">
            <v>-0.49333333333333301</v>
          </cell>
          <cell r="H167">
            <v>0.331666666666666</v>
          </cell>
          <cell r="I167">
            <v>74.711111111108593</v>
          </cell>
          <cell r="J167">
            <v>105.01293103448275</v>
          </cell>
          <cell r="K167">
            <v>2.2590704022988506</v>
          </cell>
          <cell r="L167">
            <v>1501.1611111110774</v>
          </cell>
          <cell r="M167">
            <v>1572.8090277777303</v>
          </cell>
          <cell r="N167">
            <v>1540.7081249999637</v>
          </cell>
        </row>
        <row r="168">
          <cell r="C168">
            <v>33115</v>
          </cell>
          <cell r="D168">
            <v>33115</v>
          </cell>
          <cell r="E168">
            <v>315.283633879555</v>
          </cell>
          <cell r="F168">
            <v>-0.46</v>
          </cell>
          <cell r="G168">
            <v>-0.57666666666666599</v>
          </cell>
          <cell r="H168">
            <v>0.25083333333333252</v>
          </cell>
          <cell r="I168">
            <v>137.43888888888901</v>
          </cell>
          <cell r="J168">
            <v>130.10057471264369</v>
          </cell>
          <cell r="K168">
            <v>2.7419971264367811</v>
          </cell>
          <cell r="L168">
            <v>1522.3499999999667</v>
          </cell>
          <cell r="M168">
            <v>1570.0738425925472</v>
          </cell>
          <cell r="N168">
            <v>1543.552893518483</v>
          </cell>
        </row>
        <row r="169">
          <cell r="C169">
            <v>33146</v>
          </cell>
          <cell r="D169">
            <v>33146</v>
          </cell>
          <cell r="E169">
            <v>315.45738194444402</v>
          </cell>
          <cell r="F169">
            <v>-0.8</v>
          </cell>
          <cell r="G169">
            <v>-0.54666666666666597</v>
          </cell>
          <cell r="H169">
            <v>0.25083333333333252</v>
          </cell>
          <cell r="I169">
            <v>296.14444444444399</v>
          </cell>
          <cell r="J169">
            <v>137.48419540229884</v>
          </cell>
          <cell r="K169">
            <v>3.4744064039408884</v>
          </cell>
          <cell r="L169">
            <v>1699.6611111110885</v>
          </cell>
          <cell r="M169">
            <v>1579.1747685184757</v>
          </cell>
          <cell r="N169">
            <v>1555.199745370335</v>
          </cell>
        </row>
        <row r="170">
          <cell r="C170">
            <v>33176</v>
          </cell>
          <cell r="D170">
            <v>33176</v>
          </cell>
          <cell r="E170">
            <v>315.50125422483501</v>
          </cell>
          <cell r="F170">
            <v>0.17</v>
          </cell>
          <cell r="G170">
            <v>-0.34666666666666601</v>
          </cell>
          <cell r="H170">
            <v>0.1733333333333329</v>
          </cell>
          <cell r="I170">
            <v>71.566666666654598</v>
          </cell>
          <cell r="J170">
            <v>135.54315476190476</v>
          </cell>
          <cell r="K170">
            <v>2.7956090561224491</v>
          </cell>
          <cell r="L170">
            <v>1631.0611111110763</v>
          </cell>
          <cell r="M170">
            <v>1576.6729166666255</v>
          </cell>
          <cell r="N170">
            <v>1566.3327083332979</v>
          </cell>
        </row>
        <row r="171">
          <cell r="C171">
            <v>33207</v>
          </cell>
          <cell r="D171">
            <v>33207</v>
          </cell>
          <cell r="E171">
            <v>315.59086088279099</v>
          </cell>
          <cell r="F171">
            <v>-0.6</v>
          </cell>
          <cell r="G171">
            <v>-0.14833333333333301</v>
          </cell>
          <cell r="H171">
            <v>-6.666666666666661E-2</v>
          </cell>
          <cell r="I171">
            <v>140.222222222222</v>
          </cell>
          <cell r="J171">
            <v>130.66956603070446</v>
          </cell>
          <cell r="K171">
            <v>3.4675819771802634</v>
          </cell>
          <cell r="L171">
            <v>1485.7833333333033</v>
          </cell>
          <cell r="M171">
            <v>1565.1326388888492</v>
          </cell>
          <cell r="N171">
            <v>1570.776319444408</v>
          </cell>
        </row>
        <row r="172">
          <cell r="C172">
            <v>33268</v>
          </cell>
          <cell r="D172">
            <v>33268</v>
          </cell>
          <cell r="E172">
            <v>315.38459747257002</v>
          </cell>
          <cell r="F172">
            <v>0.53</v>
          </cell>
          <cell r="G172">
            <v>4.83333333333332E-2</v>
          </cell>
          <cell r="H172">
            <v>-6.666666666666661E-2</v>
          </cell>
          <cell r="I172">
            <v>32.088888888888199</v>
          </cell>
          <cell r="J172">
            <v>190.44608721628418</v>
          </cell>
          <cell r="K172">
            <v>3.9098145161305222</v>
          </cell>
          <cell r="L172">
            <v>1524.8499999999765</v>
          </cell>
          <cell r="M172">
            <v>1563.8631944444078</v>
          </cell>
          <cell r="N172">
            <v>1572.0907638888518</v>
          </cell>
        </row>
        <row r="173">
          <cell r="C173">
            <v>33299</v>
          </cell>
          <cell r="D173">
            <v>33299</v>
          </cell>
          <cell r="E173">
            <v>315.39343043154798</v>
          </cell>
          <cell r="F173">
            <v>0.04</v>
          </cell>
          <cell r="G173">
            <v>0.15333333333333299</v>
          </cell>
          <cell r="H173">
            <v>-6.666666666666661E-2</v>
          </cell>
          <cell r="I173">
            <v>108.866666666667</v>
          </cell>
          <cell r="J173">
            <v>171.07217524154635</v>
          </cell>
          <cell r="K173">
            <v>3.9264441137600468</v>
          </cell>
          <cell r="L173">
            <v>1548.7166666666435</v>
          </cell>
          <cell r="M173">
            <v>1559.9252314814476</v>
          </cell>
          <cell r="N173">
            <v>1570.973958333296</v>
          </cell>
        </row>
        <row r="174">
          <cell r="C174">
            <v>33327</v>
          </cell>
          <cell r="D174">
            <v>33327</v>
          </cell>
          <cell r="E174">
            <v>315.27871706989202</v>
          </cell>
          <cell r="F174">
            <v>-0.98</v>
          </cell>
          <cell r="G174">
            <v>-9.5000000000000001E-2</v>
          </cell>
          <cell r="H174">
            <v>-0.12166666666666651</v>
          </cell>
          <cell r="I174">
            <v>81.799999999990106</v>
          </cell>
          <cell r="J174">
            <v>179.63425925932032</v>
          </cell>
          <cell r="K174">
            <v>3.0263055555570157</v>
          </cell>
          <cell r="L174">
            <v>1507.4166666666338</v>
          </cell>
          <cell r="M174">
            <v>1539.8141203703392</v>
          </cell>
          <cell r="N174">
            <v>1569.833912036999</v>
          </cell>
        </row>
        <row r="175">
          <cell r="C175">
            <v>33358</v>
          </cell>
          <cell r="D175">
            <v>33358</v>
          </cell>
          <cell r="E175">
            <v>315.11627847222201</v>
          </cell>
          <cell r="F175">
            <v>-1.03</v>
          </cell>
          <cell r="G175">
            <v>-0.38500000000000001</v>
          </cell>
          <cell r="H175">
            <v>-0.2474999999999995</v>
          </cell>
          <cell r="I175">
            <v>45.288888888888899</v>
          </cell>
          <cell r="J175">
            <v>115.44771792932822</v>
          </cell>
          <cell r="K175">
            <v>2.6752349646037015</v>
          </cell>
          <cell r="L175">
            <v>1443.0499999999668</v>
          </cell>
          <cell r="M175">
            <v>1541.4030092592284</v>
          </cell>
          <cell r="N175">
            <v>1564.2109953703314</v>
          </cell>
        </row>
        <row r="176">
          <cell r="C176">
            <v>33388</v>
          </cell>
          <cell r="D176">
            <v>33388</v>
          </cell>
          <cell r="E176">
            <v>315.032909946237</v>
          </cell>
          <cell r="F176">
            <v>-1.79</v>
          </cell>
          <cell r="G176">
            <v>-0.63666666666666605</v>
          </cell>
          <cell r="H176">
            <v>-0.36583333333333301</v>
          </cell>
          <cell r="I176">
            <v>145.24444444441801</v>
          </cell>
          <cell r="J176">
            <v>154.85139573070612</v>
          </cell>
          <cell r="K176">
            <v>3.1864729064039401</v>
          </cell>
          <cell r="L176">
            <v>1408.5916666666153</v>
          </cell>
          <cell r="M176">
            <v>1539.5064814814498</v>
          </cell>
          <cell r="N176">
            <v>1556.5307870369968</v>
          </cell>
        </row>
        <row r="177">
          <cell r="C177">
            <v>33419</v>
          </cell>
          <cell r="D177">
            <v>33419</v>
          </cell>
          <cell r="E177">
            <v>314.86652150231498</v>
          </cell>
          <cell r="F177">
            <v>-0.46</v>
          </cell>
          <cell r="G177">
            <v>-1.2433333333333301</v>
          </cell>
          <cell r="H177">
            <v>-0.43916666666666648</v>
          </cell>
          <cell r="I177">
            <v>51.649999999998499</v>
          </cell>
          <cell r="J177">
            <v>138.40725806451613</v>
          </cell>
          <cell r="K177">
            <v>2.3472173667114702</v>
          </cell>
          <cell r="L177">
            <v>1343.499999999947</v>
          </cell>
          <cell r="M177">
            <v>1517.2576388888554</v>
          </cell>
          <cell r="N177">
            <v>1549.5682870369958</v>
          </cell>
        </row>
        <row r="178">
          <cell r="C178">
            <v>33449</v>
          </cell>
          <cell r="D178">
            <v>33449</v>
          </cell>
          <cell r="E178">
            <v>314.77823456615897</v>
          </cell>
          <cell r="F178">
            <v>-0.13</v>
          </cell>
          <cell r="G178">
            <v>-0.85166666666666602</v>
          </cell>
          <cell r="H178">
            <v>-0.43916666666666648</v>
          </cell>
          <cell r="I178">
            <v>98.656888888886797</v>
          </cell>
          <cell r="J178">
            <v>160.40972222222223</v>
          </cell>
          <cell r="K178">
            <v>3.5653333333333332</v>
          </cell>
          <cell r="L178">
            <v>1367.4457777777252</v>
          </cell>
          <cell r="M178">
            <v>1498.6322870370013</v>
          </cell>
          <cell r="N178">
            <v>1537.5285277777364</v>
          </cell>
        </row>
        <row r="179">
          <cell r="C179">
            <v>33480</v>
          </cell>
          <cell r="D179">
            <v>33480</v>
          </cell>
          <cell r="E179">
            <v>314.80391429808799</v>
          </cell>
          <cell r="F179">
            <v>-0.72</v>
          </cell>
          <cell r="G179">
            <v>-0.83</v>
          </cell>
          <cell r="H179">
            <v>-0.46583333333333299</v>
          </cell>
          <cell r="I179">
            <v>145.09444444444401</v>
          </cell>
          <cell r="J179">
            <v>114.10416666666667</v>
          </cell>
          <cell r="K179">
            <v>2.2776388888888888</v>
          </cell>
          <cell r="L179">
            <v>1375.1013333332801</v>
          </cell>
          <cell r="M179">
            <v>1488.1273055555187</v>
          </cell>
          <cell r="N179">
            <v>1530.4681666666247</v>
          </cell>
        </row>
        <row r="180">
          <cell r="C180">
            <v>33511</v>
          </cell>
          <cell r="D180">
            <v>33511</v>
          </cell>
          <cell r="E180">
            <v>314.89731235995401</v>
          </cell>
          <cell r="F180">
            <v>-1.69</v>
          </cell>
          <cell r="G180">
            <v>-0.72833333333333306</v>
          </cell>
          <cell r="H180">
            <v>-0.46583333333333299</v>
          </cell>
          <cell r="I180">
            <v>171.44444444443201</v>
          </cell>
          <cell r="J180">
            <v>155.1547619047619</v>
          </cell>
          <cell r="K180">
            <v>3.7678670634920626</v>
          </cell>
          <cell r="L180">
            <v>1250.4013333332682</v>
          </cell>
          <cell r="M180">
            <v>1465.464916666627</v>
          </cell>
          <cell r="N180">
            <v>1517.7693796295871</v>
          </cell>
        </row>
        <row r="181">
          <cell r="C181">
            <v>33541</v>
          </cell>
          <cell r="D181">
            <v>33541</v>
          </cell>
          <cell r="E181">
            <v>314.970385416667</v>
          </cell>
          <cell r="F181">
            <v>-1.25</v>
          </cell>
          <cell r="G181">
            <v>-0.68</v>
          </cell>
          <cell r="H181">
            <v>-0.51083333333333303</v>
          </cell>
          <cell r="I181">
            <v>176.45555555553901</v>
          </cell>
          <cell r="J181">
            <v>159.51388888888889</v>
          </cell>
          <cell r="K181">
            <v>3.47</v>
          </cell>
          <cell r="L181">
            <v>1355.2902222221524</v>
          </cell>
          <cell r="M181">
            <v>1436.7673425925489</v>
          </cell>
          <cell r="N181">
            <v>1507.9710555555127</v>
          </cell>
        </row>
        <row r="182">
          <cell r="C182">
            <v>33572</v>
          </cell>
          <cell r="D182">
            <v>33572</v>
          </cell>
          <cell r="E182">
            <v>314.930254959938</v>
          </cell>
          <cell r="F182">
            <v>-0.79</v>
          </cell>
          <cell r="G182">
            <v>-0.84</v>
          </cell>
          <cell r="H182">
            <v>-0.65833333333333299</v>
          </cell>
          <cell r="I182">
            <v>119.666666666667</v>
          </cell>
          <cell r="J182">
            <v>180.88567633242923</v>
          </cell>
          <cell r="K182">
            <v>3.8195838498580383</v>
          </cell>
          <cell r="L182">
            <v>1334.7346666665974</v>
          </cell>
          <cell r="M182">
            <v>1412.073472222176</v>
          </cell>
          <cell r="N182">
            <v>1494.3731944444007</v>
          </cell>
        </row>
        <row r="183">
          <cell r="C183">
            <v>33602</v>
          </cell>
          <cell r="D183">
            <v>33602</v>
          </cell>
          <cell r="E183">
            <v>314.75056499415302</v>
          </cell>
          <cell r="F183">
            <v>-1.77</v>
          </cell>
          <cell r="G183">
            <v>-1.05833333333333</v>
          </cell>
          <cell r="H183">
            <v>-0.70416666666666661</v>
          </cell>
          <cell r="I183">
            <v>58.555555555551699</v>
          </cell>
          <cell r="J183">
            <v>212.61656746031861</v>
          </cell>
          <cell r="K183">
            <v>4.2045013434193388</v>
          </cell>
          <cell r="L183">
            <v>1234.8124444443711</v>
          </cell>
          <cell r="M183">
            <v>1391.1592314814313</v>
          </cell>
          <cell r="N183">
            <v>1478.1459351851402</v>
          </cell>
        </row>
        <row r="184">
          <cell r="C184">
            <v>33633</v>
          </cell>
          <cell r="D184">
            <v>33633</v>
          </cell>
          <cell r="E184">
            <v>314.709378506571</v>
          </cell>
          <cell r="F184">
            <v>-2.48</v>
          </cell>
          <cell r="G184">
            <v>-0.75</v>
          </cell>
          <cell r="H184">
            <v>-0.73916666666666653</v>
          </cell>
          <cell r="I184">
            <v>70.577777777749802</v>
          </cell>
          <cell r="J184">
            <v>188.8172043010758</v>
          </cell>
          <cell r="K184">
            <v>3.6144322603928023</v>
          </cell>
          <cell r="L184">
            <v>1273.3013333332328</v>
          </cell>
          <cell r="M184">
            <v>1370.1968425925363</v>
          </cell>
          <cell r="N184">
            <v>1467.0300185184722</v>
          </cell>
        </row>
        <row r="185">
          <cell r="C185">
            <v>33664</v>
          </cell>
          <cell r="D185">
            <v>33664</v>
          </cell>
          <cell r="E185">
            <v>314.625157804119</v>
          </cell>
          <cell r="F185">
            <v>-0.85</v>
          </cell>
          <cell r="G185">
            <v>-0.81499999999999995</v>
          </cell>
          <cell r="H185">
            <v>-0.78249999999999997</v>
          </cell>
          <cell r="I185">
            <v>127.71111111111099</v>
          </cell>
          <cell r="J185">
            <v>163.4968873797431</v>
          </cell>
          <cell r="K185">
            <v>3.36975018565651</v>
          </cell>
          <cell r="L185">
            <v>1292.145777777677</v>
          </cell>
          <cell r="M185">
            <v>1348.8159351851225</v>
          </cell>
          <cell r="N185">
            <v>1454.3705833332849</v>
          </cell>
        </row>
        <row r="186">
          <cell r="C186">
            <v>33693</v>
          </cell>
          <cell r="D186">
            <v>33693</v>
          </cell>
          <cell r="E186">
            <v>314.44877419765498</v>
          </cell>
          <cell r="F186">
            <v>-2.2999999999999998</v>
          </cell>
          <cell r="G186">
            <v>-1.0649999999999999</v>
          </cell>
          <cell r="H186">
            <v>-0.82250000000000001</v>
          </cell>
          <cell r="I186">
            <v>93.5555555555556</v>
          </cell>
          <cell r="J186">
            <v>186.60201149426013</v>
          </cell>
          <cell r="K186">
            <v>3.5949975607091642</v>
          </cell>
          <cell r="L186">
            <v>1303.9013333332423</v>
          </cell>
          <cell r="M186">
            <v>1331.8563240740066</v>
          </cell>
          <cell r="N186">
            <v>1435.8352222221727</v>
          </cell>
        </row>
        <row r="187">
          <cell r="C187">
            <v>33724</v>
          </cell>
          <cell r="D187">
            <v>33724</v>
          </cell>
          <cell r="E187">
            <v>314.27264861111098</v>
          </cell>
          <cell r="F187">
            <v>-1.54</v>
          </cell>
          <cell r="G187">
            <v>-1.3499999999999901</v>
          </cell>
          <cell r="H187">
            <v>-0.83499999999999996</v>
          </cell>
          <cell r="I187">
            <v>43.3</v>
          </cell>
          <cell r="J187">
            <v>210.22849462366202</v>
          </cell>
          <cell r="K187">
            <v>3.7639111969834311</v>
          </cell>
          <cell r="L187">
            <v>1301.9124444443535</v>
          </cell>
          <cell r="M187">
            <v>1320.0948611110387</v>
          </cell>
          <cell r="N187">
            <v>1430.7489351851336</v>
          </cell>
        </row>
        <row r="188">
          <cell r="C188">
            <v>33754</v>
          </cell>
          <cell r="D188">
            <v>33754</v>
          </cell>
          <cell r="E188">
            <v>314.11403024193601</v>
          </cell>
          <cell r="F188">
            <v>0.17</v>
          </cell>
          <cell r="G188">
            <v>-1.22166666666666</v>
          </cell>
          <cell r="H188">
            <v>-0.84583333333333299</v>
          </cell>
          <cell r="I188">
            <v>73.400000000000006</v>
          </cell>
          <cell r="J188">
            <v>178.68990940515872</v>
          </cell>
          <cell r="K188">
            <v>2.8371738899536867</v>
          </cell>
          <cell r="L188">
            <v>1230.0679999999354</v>
          </cell>
          <cell r="M188">
            <v>1305.2178888888154</v>
          </cell>
          <cell r="N188">
            <v>1422.3621851851324</v>
          </cell>
        </row>
        <row r="189">
          <cell r="C189">
            <v>33785</v>
          </cell>
          <cell r="D189">
            <v>33785</v>
          </cell>
          <cell r="E189">
            <v>313.99841366550902</v>
          </cell>
          <cell r="F189">
            <v>-1.19</v>
          </cell>
          <cell r="G189">
            <v>-0.98666666666666603</v>
          </cell>
          <cell r="H189">
            <v>-0.84583333333333299</v>
          </cell>
          <cell r="I189">
            <v>49.741666666666603</v>
          </cell>
          <cell r="J189">
            <v>184.78200160913983</v>
          </cell>
          <cell r="K189">
            <v>3.3186225336933428</v>
          </cell>
          <cell r="L189">
            <v>1228.1596666666035</v>
          </cell>
          <cell r="M189">
            <v>1295.60619444437</v>
          </cell>
          <cell r="N189">
            <v>1406.4319166666128</v>
          </cell>
        </row>
        <row r="190">
          <cell r="C190">
            <v>33815</v>
          </cell>
          <cell r="D190">
            <v>33815</v>
          </cell>
          <cell r="E190">
            <v>313.93445325007502</v>
          </cell>
          <cell r="F190">
            <v>-0.66</v>
          </cell>
          <cell r="G190">
            <v>-0.96499999999999997</v>
          </cell>
          <cell r="H190">
            <v>-0.90249999999999997</v>
          </cell>
          <cell r="I190">
            <v>84.4583333333333</v>
          </cell>
          <cell r="J190">
            <v>185.42720959595698</v>
          </cell>
          <cell r="K190">
            <v>2.9573949515286837</v>
          </cell>
          <cell r="L190">
            <v>1213.9611111110501</v>
          </cell>
          <cell r="M190">
            <v>1282.8158055554802</v>
          </cell>
          <cell r="N190">
            <v>1390.7240462962411</v>
          </cell>
        </row>
        <row r="191">
          <cell r="C191">
            <v>33846</v>
          </cell>
          <cell r="D191">
            <v>33846</v>
          </cell>
          <cell r="E191">
            <v>313.98354536290299</v>
          </cell>
          <cell r="F191">
            <v>0.18</v>
          </cell>
          <cell r="G191">
            <v>-0.81499999999999995</v>
          </cell>
          <cell r="H191">
            <v>-0.90249999999999997</v>
          </cell>
          <cell r="I191">
            <v>144.41111111111101</v>
          </cell>
          <cell r="J191">
            <v>197.06653225805863</v>
          </cell>
          <cell r="K191">
            <v>3.6504027404422636</v>
          </cell>
          <cell r="L191">
            <v>1213.2777777777169</v>
          </cell>
          <cell r="M191">
            <v>1269.3305092591834</v>
          </cell>
          <cell r="N191">
            <v>1378.7289074073512</v>
          </cell>
        </row>
        <row r="192">
          <cell r="C192">
            <v>33877</v>
          </cell>
          <cell r="D192">
            <v>33877</v>
          </cell>
          <cell r="E192">
            <v>314.00608636363597</v>
          </cell>
          <cell r="F192">
            <v>0.03</v>
          </cell>
          <cell r="G192">
            <v>-0.68166666666666598</v>
          </cell>
          <cell r="H192">
            <v>-0.90249999999999997</v>
          </cell>
          <cell r="I192">
            <v>165.288888888885</v>
          </cell>
          <cell r="J192">
            <v>201.65322580645253</v>
          </cell>
          <cell r="K192">
            <v>4.0420025388293004</v>
          </cell>
          <cell r="L192">
            <v>1207.1222222221697</v>
          </cell>
          <cell r="M192">
            <v>1265.7239166665918</v>
          </cell>
          <cell r="N192">
            <v>1365.5944166666095</v>
          </cell>
        </row>
        <row r="193">
          <cell r="C193">
            <v>33907</v>
          </cell>
          <cell r="D193">
            <v>33907</v>
          </cell>
          <cell r="E193">
            <v>314.07933020833298</v>
          </cell>
          <cell r="F193">
            <v>-1.67</v>
          </cell>
          <cell r="G193">
            <v>-0.66666666666666596</v>
          </cell>
          <cell r="H193">
            <v>-0.90249999999999997</v>
          </cell>
          <cell r="I193">
            <v>86.3</v>
          </cell>
          <cell r="J193">
            <v>186.65200138027382</v>
          </cell>
          <cell r="K193">
            <v>3.3961315797148925</v>
          </cell>
          <cell r="L193">
            <v>1116.9666666666308</v>
          </cell>
          <cell r="M193">
            <v>1245.8636203702983</v>
          </cell>
          <cell r="N193">
            <v>1341.3154814814236</v>
          </cell>
        </row>
        <row r="194">
          <cell r="C194">
            <v>33968</v>
          </cell>
          <cell r="D194">
            <v>33968</v>
          </cell>
          <cell r="E194">
            <v>314.211094422043</v>
          </cell>
          <cell r="F194">
            <v>-0.64</v>
          </cell>
          <cell r="G194">
            <v>-0.59166666666666601</v>
          </cell>
          <cell r="H194">
            <v>-0.8899999999999999</v>
          </cell>
          <cell r="I194">
            <v>107.966666666634</v>
          </cell>
          <cell r="J194">
            <v>164.64050925926372</v>
          </cell>
          <cell r="K194">
            <v>3.8865536373963829</v>
          </cell>
          <cell r="L194">
            <v>1230.2111111110462</v>
          </cell>
          <cell r="M194">
            <v>1237.1533240740025</v>
          </cell>
          <cell r="N194">
            <v>1324.6133981480893</v>
          </cell>
        </row>
        <row r="195">
          <cell r="C195">
            <v>33999</v>
          </cell>
          <cell r="D195">
            <v>33999</v>
          </cell>
          <cell r="E195">
            <v>314.09740549395201</v>
          </cell>
          <cell r="F195">
            <v>-0.79</v>
          </cell>
          <cell r="G195">
            <v>-1.1683333333333299</v>
          </cell>
          <cell r="H195">
            <v>-0.8899999999999999</v>
          </cell>
          <cell r="I195">
            <v>246.13333333333301</v>
          </cell>
          <cell r="J195">
            <v>156.44758064516125</v>
          </cell>
          <cell r="K195">
            <v>3.6823596430535881</v>
          </cell>
          <cell r="L195">
            <v>1405.7666666666294</v>
          </cell>
          <cell r="M195">
            <v>1251.3995092591906</v>
          </cell>
          <cell r="N195">
            <v>1321.279370370311</v>
          </cell>
        </row>
        <row r="196">
          <cell r="C196">
            <v>34030</v>
          </cell>
          <cell r="D196">
            <v>34030</v>
          </cell>
          <cell r="E196">
            <v>313.90011318824401</v>
          </cell>
          <cell r="F196">
            <v>-0.72</v>
          </cell>
          <cell r="G196">
            <v>-1.1683333333333299</v>
          </cell>
          <cell r="H196">
            <v>-0.975833333333333</v>
          </cell>
          <cell r="I196">
            <v>12.5</v>
          </cell>
          <cell r="J196">
            <v>226.18145161290391</v>
          </cell>
          <cell r="K196">
            <v>4.1501205891900659</v>
          </cell>
          <cell r="L196">
            <v>1290.5555555555186</v>
          </cell>
          <cell r="M196">
            <v>1252.8373611110478</v>
          </cell>
          <cell r="N196">
            <v>1311.5171018517922</v>
          </cell>
        </row>
        <row r="197">
          <cell r="C197">
            <v>34058</v>
          </cell>
          <cell r="D197">
            <v>34058</v>
          </cell>
          <cell r="E197">
            <v>313.800964045699</v>
          </cell>
          <cell r="F197">
            <v>-0.77</v>
          </cell>
          <cell r="G197">
            <v>-1.0149999999999999</v>
          </cell>
          <cell r="H197">
            <v>-1.000833333333333</v>
          </cell>
          <cell r="I197">
            <v>58.4</v>
          </cell>
          <cell r="J197">
            <v>174.50892857143211</v>
          </cell>
          <cell r="K197">
            <v>3.5447360796576839</v>
          </cell>
          <cell r="L197">
            <v>1255.399999999963</v>
          </cell>
          <cell r="M197">
            <v>1249.775212962905</v>
          </cell>
          <cell r="N197">
            <v>1299.2955740740138</v>
          </cell>
        </row>
        <row r="198">
          <cell r="C198">
            <v>34089</v>
          </cell>
          <cell r="D198">
            <v>34089</v>
          </cell>
          <cell r="E198">
            <v>313.64936041666698</v>
          </cell>
          <cell r="F198">
            <v>-1.76</v>
          </cell>
          <cell r="G198">
            <v>-1.1000000000000001</v>
          </cell>
          <cell r="H198">
            <v>-1.000833333333333</v>
          </cell>
          <cell r="I198">
            <v>96.5</v>
          </cell>
          <cell r="J198">
            <v>163.86625828452622</v>
          </cell>
          <cell r="K198">
            <v>3.319509277435075</v>
          </cell>
          <cell r="L198">
            <v>1308.5999999999631</v>
          </cell>
          <cell r="M198">
            <v>1250.166768518465</v>
          </cell>
          <cell r="N198">
            <v>1291.0115462962356</v>
          </cell>
        </row>
        <row r="199">
          <cell r="C199">
            <v>34119</v>
          </cell>
          <cell r="D199">
            <v>34119</v>
          </cell>
          <cell r="E199">
            <v>313.53925218414003</v>
          </cell>
          <cell r="F199">
            <v>-0.69</v>
          </cell>
          <cell r="G199">
            <v>-1.0833333333333299</v>
          </cell>
          <cell r="H199">
            <v>-1.000833333333333</v>
          </cell>
          <cell r="I199">
            <v>64.5</v>
          </cell>
          <cell r="J199">
            <v>175.08194444445172</v>
          </cell>
          <cell r="K199">
            <v>2.8501795301485644</v>
          </cell>
          <cell r="L199">
            <v>1299.699999999963</v>
          </cell>
          <cell r="M199">
            <v>1249.982398148099</v>
          </cell>
          <cell r="N199">
            <v>1285.038629629569</v>
          </cell>
        </row>
        <row r="200">
          <cell r="C200">
            <v>34150</v>
          </cell>
          <cell r="D200">
            <v>34150</v>
          </cell>
          <cell r="E200">
            <v>313.61678003472201</v>
          </cell>
          <cell r="F200">
            <v>-1.52</v>
          </cell>
          <cell r="G200">
            <v>-0.94333333333333302</v>
          </cell>
          <cell r="H200">
            <v>-0.975833333333333</v>
          </cell>
          <cell r="I200">
            <v>156</v>
          </cell>
          <cell r="J200">
            <v>163.30887289705757</v>
          </cell>
          <cell r="K200">
            <v>3.123999511394655</v>
          </cell>
          <cell r="L200">
            <v>1405.9583333332964</v>
          </cell>
          <cell r="M200">
            <v>1264.6399259258792</v>
          </cell>
          <cell r="N200">
            <v>1284.9289074073472</v>
          </cell>
        </row>
        <row r="201">
          <cell r="C201">
            <v>34180</v>
          </cell>
          <cell r="D201">
            <v>34180</v>
          </cell>
          <cell r="E201">
            <v>313.57105880376298</v>
          </cell>
          <cell r="F201">
            <v>-1.06</v>
          </cell>
          <cell r="G201">
            <v>-1.0983333333333301</v>
          </cell>
          <cell r="H201">
            <v>-0.99</v>
          </cell>
          <cell r="I201">
            <v>237.9</v>
          </cell>
          <cell r="J201">
            <v>175.4757511595096</v>
          </cell>
          <cell r="K201">
            <v>4.2579943801408691</v>
          </cell>
          <cell r="L201">
            <v>1559.399999999963</v>
          </cell>
          <cell r="M201">
            <v>1292.2432870369923</v>
          </cell>
          <cell r="N201">
            <v>1293.924740740681</v>
          </cell>
        </row>
        <row r="202">
          <cell r="C202">
            <v>34211</v>
          </cell>
          <cell r="D202">
            <v>34211</v>
          </cell>
          <cell r="E202">
            <v>313.446265878877</v>
          </cell>
          <cell r="F202">
            <v>-1.48</v>
          </cell>
          <cell r="G202">
            <v>-1.3516666666666599</v>
          </cell>
          <cell r="H202">
            <v>-1.049166666666665</v>
          </cell>
          <cell r="I202">
            <v>32.119999999999997</v>
          </cell>
          <cell r="J202">
            <v>171.50291750641375</v>
          </cell>
          <cell r="K202">
            <v>2.5168138030138971</v>
          </cell>
          <cell r="L202">
            <v>1447.1088888888519</v>
          </cell>
          <cell r="M202">
            <v>1311.6722685184759</v>
          </cell>
          <cell r="N202">
            <v>1297.2440370369779</v>
          </cell>
        </row>
        <row r="203">
          <cell r="C203">
            <v>34242</v>
          </cell>
          <cell r="D203">
            <v>34242</v>
          </cell>
          <cell r="E203">
            <v>312.99227604865399</v>
          </cell>
          <cell r="F203">
            <v>-0.8</v>
          </cell>
          <cell r="G203">
            <v>-1.3216666666666601</v>
          </cell>
          <cell r="H203">
            <v>-1.09083333333333</v>
          </cell>
          <cell r="I203">
            <v>64.250999999999905</v>
          </cell>
          <cell r="J203">
            <v>176.68579840773754</v>
          </cell>
          <cell r="K203">
            <v>3.0491451388921229</v>
          </cell>
          <cell r="L203">
            <v>1346.0709999999669</v>
          </cell>
          <cell r="M203">
            <v>1322.7383703703301</v>
          </cell>
          <cell r="N203">
            <v>1296.0344398147565</v>
          </cell>
        </row>
        <row r="204">
          <cell r="C204">
            <v>30</v>
          </cell>
          <cell r="D204">
            <v>30</v>
          </cell>
          <cell r="F204">
            <v>-1.31</v>
          </cell>
          <cell r="G204">
            <v>-1.22166666666666</v>
          </cell>
          <cell r="H204">
            <v>-1.0991666666666651</v>
          </cell>
          <cell r="I204">
            <v>45.314999999999998</v>
          </cell>
          <cell r="J204">
            <v>195.0497076023392</v>
          </cell>
          <cell r="K204">
            <v>3.7371985041459292</v>
          </cell>
          <cell r="L204">
            <v>1305.085999999967</v>
          </cell>
          <cell r="M204">
            <v>1330.9020185184797</v>
          </cell>
          <cell r="N204">
            <v>1298.3129675925356</v>
          </cell>
        </row>
        <row r="205">
          <cell r="C205">
            <v>30</v>
          </cell>
          <cell r="D205">
            <v>30</v>
          </cell>
          <cell r="F205">
            <v>-0.02</v>
          </cell>
          <cell r="G205">
            <v>-1.0316666666666601</v>
          </cell>
          <cell r="H205">
            <v>-1.0991666666666651</v>
          </cell>
          <cell r="I205">
            <v>63.488</v>
          </cell>
          <cell r="J205">
            <v>191.84881954184306</v>
          </cell>
          <cell r="K205">
            <v>3.5626589794816961</v>
          </cell>
          <cell r="L205">
            <v>1185.0739999999671</v>
          </cell>
          <cell r="M205">
            <v>1336.5776296295912</v>
          </cell>
          <cell r="N205">
            <v>1291.2206249999447</v>
          </cell>
        </row>
        <row r="206">
          <cell r="C206">
            <v>30</v>
          </cell>
          <cell r="D206">
            <v>30</v>
          </cell>
          <cell r="F206">
            <v>0.08</v>
          </cell>
          <cell r="G206">
            <v>-0.76500000000000001</v>
          </cell>
          <cell r="H206">
            <v>-1.0991666666666651</v>
          </cell>
          <cell r="I206">
            <v>169.98099999999999</v>
          </cell>
          <cell r="J206">
            <v>184.34722222222521</v>
          </cell>
          <cell r="K206">
            <v>3.7243045331791174</v>
          </cell>
          <cell r="L206">
            <v>1247.0883333333329</v>
          </cell>
          <cell r="M206">
            <v>1337.9840648147817</v>
          </cell>
          <cell r="N206">
            <v>1287.5686944443921</v>
          </cell>
        </row>
        <row r="207">
          <cell r="C207">
            <v>34364</v>
          </cell>
          <cell r="D207">
            <v>34364</v>
          </cell>
          <cell r="E207">
            <v>312.59714295775399</v>
          </cell>
          <cell r="F207">
            <v>-0.13</v>
          </cell>
          <cell r="G207">
            <v>-0.50333333333333297</v>
          </cell>
          <cell r="H207">
            <v>-1.0833333333333299</v>
          </cell>
          <cell r="I207">
            <v>74.751000000000005</v>
          </cell>
          <cell r="J207">
            <v>189.76488095238096</v>
          </cell>
          <cell r="K207">
            <v>3.61039943211764</v>
          </cell>
          <cell r="L207">
            <v>1075.7059999999999</v>
          </cell>
          <cell r="M207">
            <v>1310.4790092592295</v>
          </cell>
          <cell r="N207">
            <v>1280.9392592592098</v>
          </cell>
        </row>
        <row r="208">
          <cell r="C208">
            <v>30</v>
          </cell>
          <cell r="D208">
            <v>30</v>
          </cell>
          <cell r="F208">
            <v>0.04</v>
          </cell>
          <cell r="G208">
            <v>-0.52666666666666595</v>
          </cell>
          <cell r="H208">
            <v>-1.0833333333333299</v>
          </cell>
          <cell r="I208">
            <v>41.856000000000002</v>
          </cell>
          <cell r="J208">
            <v>158.05376344086227</v>
          </cell>
          <cell r="K208">
            <v>3.4440826203134827</v>
          </cell>
          <cell r="L208">
            <v>1105.0619999999999</v>
          </cell>
          <cell r="M208">
            <v>1295.0212129629363</v>
          </cell>
          <cell r="N208">
            <v>1273.9292870369918</v>
          </cell>
        </row>
        <row r="209">
          <cell r="C209">
            <v>34454</v>
          </cell>
          <cell r="D209">
            <v>34454</v>
          </cell>
          <cell r="E209">
            <v>312.48596005566299</v>
          </cell>
          <cell r="F209">
            <v>-1.91</v>
          </cell>
          <cell r="G209">
            <v>-0.73499999999999999</v>
          </cell>
          <cell r="H209">
            <v>-1.057499999999995</v>
          </cell>
          <cell r="I209">
            <v>86.944000000000003</v>
          </cell>
          <cell r="J209">
            <v>173.2611063950315</v>
          </cell>
          <cell r="K209">
            <v>3.2622833692963176</v>
          </cell>
          <cell r="L209">
            <v>1134.2649999999999</v>
          </cell>
          <cell r="M209">
            <v>1284.9266296296059</v>
          </cell>
          <cell r="N209">
            <v>1267.3509212962554</v>
          </cell>
        </row>
        <row r="210">
          <cell r="C210">
            <v>34484</v>
          </cell>
          <cell r="D210">
            <v>34484</v>
          </cell>
          <cell r="E210">
            <v>312.349356695842</v>
          </cell>
          <cell r="F210">
            <v>-1.1599999999999999</v>
          </cell>
          <cell r="G210">
            <v>-0.79666666666666597</v>
          </cell>
          <cell r="H210">
            <v>-1.057499999999995</v>
          </cell>
          <cell r="I210">
            <v>194.00899999999999</v>
          </cell>
          <cell r="J210">
            <v>170.77843108402183</v>
          </cell>
          <cell r="K210">
            <v>2.7839170145986309</v>
          </cell>
          <cell r="L210">
            <v>1263.7739999999999</v>
          </cell>
          <cell r="M210">
            <v>1281.1911296296091</v>
          </cell>
          <cell r="N210">
            <v>1265.6789490740371</v>
          </cell>
        </row>
        <row r="211">
          <cell r="C211">
            <v>34515</v>
          </cell>
          <cell r="D211">
            <v>34515</v>
          </cell>
          <cell r="E211">
            <v>312.26122731675599</v>
          </cell>
          <cell r="F211">
            <v>-0.95</v>
          </cell>
          <cell r="G211">
            <v>-0.53500000000000003</v>
          </cell>
          <cell r="H211">
            <v>-1.0233333333333299</v>
          </cell>
          <cell r="I211">
            <v>90.5</v>
          </cell>
          <cell r="J211">
            <v>219.17036879834512</v>
          </cell>
          <cell r="K211">
            <v>3.8476723702820554</v>
          </cell>
          <cell r="L211">
            <v>1198.2739999999997</v>
          </cell>
          <cell r="M211">
            <v>1272.7389629629454</v>
          </cell>
          <cell r="N211">
            <v>1261.3606805555221</v>
          </cell>
        </row>
        <row r="212">
          <cell r="C212">
            <v>34545</v>
          </cell>
          <cell r="D212">
            <v>34545</v>
          </cell>
          <cell r="E212">
            <v>312.26254706401397</v>
          </cell>
          <cell r="F212">
            <v>-1.79</v>
          </cell>
          <cell r="G212">
            <v>-0.77333333333333298</v>
          </cell>
          <cell r="H212">
            <v>-0.97916666666666652</v>
          </cell>
          <cell r="I212">
            <v>205</v>
          </cell>
          <cell r="J212">
            <v>176.13781454900254</v>
          </cell>
          <cell r="K212">
            <v>3.5229896469547626</v>
          </cell>
          <cell r="L212">
            <v>1165.3739999999998</v>
          </cell>
          <cell r="M212">
            <v>1252.6902685185039</v>
          </cell>
          <cell r="N212">
            <v>1258.6650972221917</v>
          </cell>
        </row>
        <row r="213">
          <cell r="C213">
            <v>34576</v>
          </cell>
          <cell r="D213">
            <v>34576</v>
          </cell>
          <cell r="E213">
            <v>312.56514269026002</v>
          </cell>
          <cell r="F213">
            <v>-1.67</v>
          </cell>
          <cell r="G213">
            <v>-1.00166666666666</v>
          </cell>
          <cell r="H213">
            <v>-0.97249999999999659</v>
          </cell>
          <cell r="I213">
            <v>216.5</v>
          </cell>
          <cell r="J213">
            <v>175.84586318853874</v>
          </cell>
          <cell r="K213">
            <v>3.7074785120028135</v>
          </cell>
          <cell r="L213">
            <v>1349.7539999999999</v>
          </cell>
          <cell r="M213">
            <v>1235.2197685185072</v>
          </cell>
          <cell r="N213">
            <v>1263.73152777775</v>
          </cell>
        </row>
        <row r="214">
          <cell r="C214">
            <v>34607</v>
          </cell>
          <cell r="D214">
            <v>34607</v>
          </cell>
          <cell r="E214">
            <v>312.57953414450702</v>
          </cell>
          <cell r="F214">
            <v>-1.75</v>
          </cell>
          <cell r="G214">
            <v>-1.3499999999999901</v>
          </cell>
          <cell r="H214">
            <v>-0.97249999999999659</v>
          </cell>
          <cell r="I214">
            <v>141.33500000000001</v>
          </cell>
          <cell r="J214">
            <v>178.98216374268486</v>
          </cell>
          <cell r="K214">
            <v>3.0861404547577309</v>
          </cell>
          <cell r="L214">
            <v>1426.838</v>
          </cell>
          <cell r="M214">
            <v>1233.5305277777695</v>
          </cell>
          <cell r="N214">
            <v>1272.6013981481228</v>
          </cell>
        </row>
        <row r="215">
          <cell r="C215">
            <v>34637</v>
          </cell>
          <cell r="D215">
            <v>34637</v>
          </cell>
          <cell r="E215">
            <v>312.66518856918498</v>
          </cell>
          <cell r="F215">
            <v>-1.37</v>
          </cell>
          <cell r="G215">
            <v>-1.38333333333333</v>
          </cell>
          <cell r="H215">
            <v>-0.97249999999999659</v>
          </cell>
          <cell r="I215">
            <v>40.457999999999998</v>
          </cell>
          <cell r="J215">
            <v>193.59027777777777</v>
          </cell>
          <cell r="K215">
            <v>4.0760415895061719</v>
          </cell>
          <cell r="L215">
            <v>1421.9810000000002</v>
          </cell>
          <cell r="M215">
            <v>1239.8563611111056</v>
          </cell>
          <cell r="N215">
            <v>1281.2973657407181</v>
          </cell>
        </row>
        <row r="216">
          <cell r="C216">
            <v>34668</v>
          </cell>
          <cell r="D216">
            <v>34668</v>
          </cell>
          <cell r="E216">
            <v>312.642131266712</v>
          </cell>
          <cell r="F216">
            <v>-0.79</v>
          </cell>
          <cell r="G216">
            <v>-1.3866666666666601</v>
          </cell>
          <cell r="H216">
            <v>-1.0166666666666599</v>
          </cell>
          <cell r="I216">
            <v>89</v>
          </cell>
          <cell r="J216">
            <v>186.29194595727748</v>
          </cell>
          <cell r="K216">
            <v>4.2531314216883498</v>
          </cell>
          <cell r="L216">
            <v>1447.4930000000002</v>
          </cell>
          <cell r="M216">
            <v>1251.7236111111083</v>
          </cell>
          <cell r="N216">
            <v>1291.3128148147939</v>
          </cell>
        </row>
        <row r="217">
          <cell r="C217">
            <v>34698</v>
          </cell>
          <cell r="D217">
            <v>34698</v>
          </cell>
          <cell r="E217">
            <v>312.51185709595899</v>
          </cell>
          <cell r="F217">
            <v>-1.25</v>
          </cell>
          <cell r="G217">
            <v>-1.4366666666666601</v>
          </cell>
          <cell r="H217">
            <v>-1.0166666666666599</v>
          </cell>
          <cell r="I217">
            <v>114</v>
          </cell>
          <cell r="J217">
            <v>199.48310185185866</v>
          </cell>
          <cell r="K217">
            <v>4.7814698125944561</v>
          </cell>
          <cell r="L217">
            <v>1391.5120000000002</v>
          </cell>
          <cell r="M217">
            <v>1268.9267777777777</v>
          </cell>
          <cell r="N217">
            <v>1302.7522037036842</v>
          </cell>
        </row>
        <row r="218">
          <cell r="C218">
            <v>34729</v>
          </cell>
          <cell r="D218">
            <v>34729</v>
          </cell>
          <cell r="E218">
            <v>312.36753946349597</v>
          </cell>
          <cell r="F218">
            <v>-0.36</v>
          </cell>
          <cell r="G218">
            <v>-0.64833333333333298</v>
          </cell>
          <cell r="H218">
            <v>-0.89916666666666301</v>
          </cell>
          <cell r="I218">
            <v>62.5</v>
          </cell>
          <cell r="J218">
            <v>192.21774193548563</v>
          </cell>
          <cell r="K218">
            <v>3.8106173648447088</v>
          </cell>
          <cell r="L218">
            <v>1379.261</v>
          </cell>
          <cell r="M218">
            <v>1279.9411666666667</v>
          </cell>
          <cell r="N218">
            <v>1308.962615740724</v>
          </cell>
        </row>
        <row r="219">
          <cell r="C219">
            <v>34760</v>
          </cell>
          <cell r="D219">
            <v>34760</v>
          </cell>
          <cell r="E219">
            <v>312.31736216783202</v>
          </cell>
          <cell r="F219">
            <v>-0.3</v>
          </cell>
          <cell r="G219">
            <v>-0.45166666666666599</v>
          </cell>
          <cell r="H219">
            <v>-0.77333333333333298</v>
          </cell>
          <cell r="I219">
            <v>122.495</v>
          </cell>
          <cell r="J219">
            <v>143.98342293906808</v>
          </cell>
          <cell r="K219">
            <v>3.4913686686786143</v>
          </cell>
          <cell r="L219">
            <v>1459.9</v>
          </cell>
          <cell r="M219">
            <v>1311.9573333333333</v>
          </cell>
          <cell r="N219">
            <v>1311.2181712962813</v>
          </cell>
        </row>
        <row r="220">
          <cell r="C220">
            <v>34788</v>
          </cell>
          <cell r="D220">
            <v>34788</v>
          </cell>
          <cell r="E220">
            <v>312.240992590823</v>
          </cell>
          <cell r="F220">
            <v>0.34</v>
          </cell>
          <cell r="G220">
            <v>-0.26166666666666599</v>
          </cell>
          <cell r="H220">
            <v>-0.78499999999999948</v>
          </cell>
          <cell r="I220">
            <v>67.421000000000006</v>
          </cell>
          <cell r="J220">
            <v>171.47321428571601</v>
          </cell>
          <cell r="K220">
            <v>3.4777524801588027</v>
          </cell>
          <cell r="L220">
            <v>1430.162</v>
          </cell>
          <cell r="M220">
            <v>1339.049</v>
          </cell>
          <cell r="N220">
            <v>1317.0351064814681</v>
          </cell>
        </row>
        <row r="221">
          <cell r="C221">
            <v>34819</v>
          </cell>
          <cell r="D221">
            <v>34819</v>
          </cell>
          <cell r="E221">
            <v>312.418312548975</v>
          </cell>
          <cell r="F221">
            <v>-1.17</v>
          </cell>
          <cell r="G221">
            <v>-0.23833333333333301</v>
          </cell>
          <cell r="H221">
            <v>-0.78499999999999948</v>
          </cell>
          <cell r="I221">
            <v>123.479</v>
          </cell>
          <cell r="J221">
            <v>172.93883229579126</v>
          </cell>
          <cell r="K221">
            <v>3.6281853066003902</v>
          </cell>
          <cell r="L221">
            <v>1466.6970000000001</v>
          </cell>
          <cell r="M221">
            <v>1366.7516666666668</v>
          </cell>
          <cell r="N221">
            <v>1325.8391481481362</v>
          </cell>
        </row>
        <row r="222">
          <cell r="C222">
            <v>34849</v>
          </cell>
          <cell r="D222">
            <v>34849</v>
          </cell>
          <cell r="E222">
            <v>312.47414284813902</v>
          </cell>
          <cell r="F222">
            <v>-0.77</v>
          </cell>
          <cell r="G222">
            <v>-0.36333333333333301</v>
          </cell>
          <cell r="H222">
            <v>-0.71083333333333298</v>
          </cell>
          <cell r="I222">
            <v>249.904</v>
          </cell>
          <cell r="J222">
            <v>130.89111599954288</v>
          </cell>
          <cell r="K222">
            <v>3.4094774540227308</v>
          </cell>
          <cell r="L222">
            <v>1522.5920000000001</v>
          </cell>
          <cell r="M222">
            <v>1388.3198333333332</v>
          </cell>
          <cell r="N222">
            <v>1334.7554814814712</v>
          </cell>
        </row>
        <row r="223">
          <cell r="C223">
            <v>34880</v>
          </cell>
          <cell r="D223">
            <v>34880</v>
          </cell>
          <cell r="E223">
            <v>312.56285285195298</v>
          </cell>
          <cell r="F223">
            <v>-0.05</v>
          </cell>
          <cell r="G223">
            <v>0.42666666666666597</v>
          </cell>
          <cell r="H223">
            <v>-0.71083333333333298</v>
          </cell>
          <cell r="I223">
            <v>150.56</v>
          </cell>
          <cell r="J223">
            <v>145.52776338452531</v>
          </cell>
          <cell r="K223">
            <v>3.2003222924446986</v>
          </cell>
          <cell r="L223">
            <v>1582.652</v>
          </cell>
          <cell r="M223">
            <v>1420.3513333333333</v>
          </cell>
          <cell r="N223">
            <v>1346.5451481481393</v>
          </cell>
        </row>
        <row r="224">
          <cell r="C224">
            <v>34910</v>
          </cell>
          <cell r="D224">
            <v>34910</v>
          </cell>
          <cell r="E224">
            <v>312.789720928343</v>
          </cell>
          <cell r="F224">
            <v>0.47</v>
          </cell>
          <cell r="G224">
            <v>0.36166666666666603</v>
          </cell>
          <cell r="H224">
            <v>-0.54999999999999949</v>
          </cell>
          <cell r="I224">
            <v>168.511</v>
          </cell>
          <cell r="J224">
            <v>171.22718253968864</v>
          </cell>
          <cell r="K224">
            <v>2.8940271035081966</v>
          </cell>
          <cell r="L224">
            <v>1546.163</v>
          </cell>
          <cell r="M224">
            <v>1452.08375</v>
          </cell>
          <cell r="N224">
            <v>1352.3870092592517</v>
          </cell>
        </row>
        <row r="225">
          <cell r="C225">
            <v>34941</v>
          </cell>
          <cell r="D225">
            <v>34941</v>
          </cell>
          <cell r="E225">
            <v>312.99515077988298</v>
          </cell>
          <cell r="F225">
            <v>0.11</v>
          </cell>
          <cell r="G225">
            <v>0.37333333333333302</v>
          </cell>
          <cell r="H225">
            <v>-0.40749999999999953</v>
          </cell>
          <cell r="I225">
            <v>219.09300000000101</v>
          </cell>
          <cell r="J225">
            <v>187.75224014337081</v>
          </cell>
          <cell r="K225">
            <v>3.8411520075732413</v>
          </cell>
          <cell r="L225">
            <v>1548.756000000001</v>
          </cell>
          <cell r="M225">
            <v>1468.6672500000002</v>
          </cell>
          <cell r="N225">
            <v>1351.9435092592537</v>
          </cell>
        </row>
        <row r="226">
          <cell r="C226">
            <v>34972</v>
          </cell>
          <cell r="D226">
            <v>34972</v>
          </cell>
          <cell r="E226">
            <v>313.24928587508299</v>
          </cell>
          <cell r="F226">
            <v>0.21</v>
          </cell>
          <cell r="G226">
            <v>0.29999999999999899</v>
          </cell>
          <cell r="H226">
            <v>-0.3124999999999995</v>
          </cell>
          <cell r="I226">
            <v>94.571999999999903</v>
          </cell>
          <cell r="J226">
            <v>175.23747966928968</v>
          </cell>
          <cell r="K226">
            <v>3.3160615717657511</v>
          </cell>
          <cell r="L226">
            <v>1501.9930000000008</v>
          </cell>
          <cell r="M226">
            <v>1474.930166666667</v>
          </cell>
          <cell r="N226">
            <v>1354.2303472222181</v>
          </cell>
        </row>
        <row r="227">
          <cell r="C227">
            <v>35033</v>
          </cell>
          <cell r="D227">
            <v>35033</v>
          </cell>
          <cell r="E227">
            <v>313.308566834879</v>
          </cell>
          <cell r="F227">
            <v>0.05</v>
          </cell>
          <cell r="G227">
            <v>0.111666666666666</v>
          </cell>
          <cell r="H227">
            <v>-0.2499999999999995</v>
          </cell>
          <cell r="I227">
            <v>141.65</v>
          </cell>
          <cell r="J227">
            <v>161.27419354838707</v>
          </cell>
          <cell r="K227">
            <v>3.8945834042712062</v>
          </cell>
          <cell r="L227">
            <v>1643.7040000000009</v>
          </cell>
          <cell r="M227">
            <v>1493.4070833333335</v>
          </cell>
          <cell r="N227">
            <v>1366.6317222222197</v>
          </cell>
        </row>
        <row r="228">
          <cell r="C228">
            <v>35063</v>
          </cell>
          <cell r="D228">
            <v>35063</v>
          </cell>
          <cell r="E228">
            <v>313.44189406436101</v>
          </cell>
          <cell r="F228">
            <v>-0.59</v>
          </cell>
          <cell r="G228">
            <v>2.1666666666666501E-2</v>
          </cell>
          <cell r="H228">
            <v>-0.10833333333333325</v>
          </cell>
          <cell r="I228">
            <v>127.717</v>
          </cell>
          <cell r="J228">
            <v>175.10629873294636</v>
          </cell>
          <cell r="K228">
            <v>4.1470773862420662</v>
          </cell>
          <cell r="L228">
            <v>1657.421000000001</v>
          </cell>
          <cell r="M228">
            <v>1510.9010833333339</v>
          </cell>
          <cell r="N228">
            <v>1381.3123472222212</v>
          </cell>
        </row>
        <row r="229">
          <cell r="C229">
            <v>35094</v>
          </cell>
          <cell r="D229">
            <v>35094</v>
          </cell>
          <cell r="E229">
            <v>313.648404352998</v>
          </cell>
          <cell r="F229">
            <v>0.86</v>
          </cell>
          <cell r="G229">
            <v>-0.995</v>
          </cell>
          <cell r="H229">
            <v>-0.10833333333333325</v>
          </cell>
          <cell r="I229">
            <v>195.94900000000001</v>
          </cell>
          <cell r="J229">
            <v>149.55645161290505</v>
          </cell>
          <cell r="K229">
            <v>4.4533599910395072</v>
          </cell>
          <cell r="L229">
            <v>1790.870000000001</v>
          </cell>
          <cell r="M229">
            <v>1544.1809166666674</v>
          </cell>
          <cell r="N229">
            <v>1406.5538472222224</v>
          </cell>
        </row>
        <row r="230">
          <cell r="C230">
            <v>35125</v>
          </cell>
          <cell r="D230">
            <v>35125</v>
          </cell>
          <cell r="E230">
            <v>313.67173982824102</v>
          </cell>
          <cell r="F230">
            <v>0.04</v>
          </cell>
          <cell r="G230">
            <v>-0.71</v>
          </cell>
          <cell r="H230">
            <v>-0.10833333333333325</v>
          </cell>
          <cell r="I230">
            <v>71.513999999999996</v>
          </cell>
          <cell r="J230">
            <v>139.06182795698925</v>
          </cell>
          <cell r="K230">
            <v>3.7295969377412512</v>
          </cell>
          <cell r="L230">
            <v>1739.889000000001</v>
          </cell>
          <cell r="M230">
            <v>1574.2332500000005</v>
          </cell>
          <cell r="N230">
            <v>1427.0872083333336</v>
          </cell>
        </row>
        <row r="231">
          <cell r="C231">
            <v>35154</v>
          </cell>
          <cell r="D231">
            <v>35154</v>
          </cell>
          <cell r="E231">
            <v>313.618602173618</v>
          </cell>
          <cell r="F231">
            <v>0.65</v>
          </cell>
          <cell r="G231">
            <v>-0.31</v>
          </cell>
          <cell r="H231">
            <v>-0.10833333333333325</v>
          </cell>
          <cell r="I231">
            <v>156.06800000000001</v>
          </cell>
          <cell r="J231">
            <v>169.68821839080425</v>
          </cell>
          <cell r="K231">
            <v>3.3953442225805346</v>
          </cell>
          <cell r="L231">
            <v>1828.536000000001</v>
          </cell>
          <cell r="M231">
            <v>1604.9529166666671</v>
          </cell>
          <cell r="N231">
            <v>1458.4551250000004</v>
          </cell>
        </row>
        <row r="232">
          <cell r="C232">
            <v>35185</v>
          </cell>
          <cell r="D232">
            <v>35185</v>
          </cell>
          <cell r="E232">
            <v>313.649736704568</v>
          </cell>
          <cell r="F232">
            <v>0.81</v>
          </cell>
          <cell r="G232">
            <v>5.3333333333333198E-2</v>
          </cell>
          <cell r="H232">
            <v>3.7499999999999853E-2</v>
          </cell>
          <cell r="I232">
            <v>135.613</v>
          </cell>
          <cell r="J232">
            <v>176.01724137931038</v>
          </cell>
          <cell r="K232">
            <v>3.671675154212203</v>
          </cell>
          <cell r="L232">
            <v>1840.670000000001</v>
          </cell>
          <cell r="M232">
            <v>1639.1619166666676</v>
          </cell>
          <cell r="N232">
            <v>1489.1054583333337</v>
          </cell>
        </row>
        <row r="233">
          <cell r="C233">
            <v>30</v>
          </cell>
          <cell r="D233">
            <v>30</v>
          </cell>
          <cell r="F233">
            <v>1.42</v>
          </cell>
          <cell r="G233">
            <v>-0.176666666666666</v>
          </cell>
          <cell r="H233">
            <v>3.7499999999999853E-2</v>
          </cell>
          <cell r="I233">
            <v>170.65700000000001</v>
          </cell>
          <cell r="J233">
            <v>175.40322580646418</v>
          </cell>
          <cell r="K233">
            <v>3.6729156399343843</v>
          </cell>
          <cell r="L233">
            <v>1776.7440000000008</v>
          </cell>
          <cell r="M233">
            <v>1664.9991666666676</v>
          </cell>
          <cell r="N233">
            <v>1515.875416666667</v>
          </cell>
        </row>
        <row r="234">
          <cell r="C234">
            <v>35276</v>
          </cell>
          <cell r="D234">
            <v>35276</v>
          </cell>
          <cell r="E234">
            <v>313.76450925800498</v>
          </cell>
          <cell r="F234">
            <v>0.73</v>
          </cell>
          <cell r="G234">
            <v>-0.13500000000000001</v>
          </cell>
          <cell r="H234">
            <v>2.1666666666666501E-2</v>
          </cell>
          <cell r="I234">
            <v>89.995000000000005</v>
          </cell>
          <cell r="J234">
            <v>177.26666666667415</v>
          </cell>
          <cell r="K234">
            <v>3.4193427748240897</v>
          </cell>
          <cell r="L234">
            <v>1698.228000000001</v>
          </cell>
          <cell r="M234">
            <v>1679.635500000001</v>
          </cell>
          <cell r="N234">
            <v>1533.9776666666669</v>
          </cell>
        </row>
        <row r="235">
          <cell r="C235">
            <v>35307</v>
          </cell>
          <cell r="D235">
            <v>35307</v>
          </cell>
          <cell r="E235">
            <v>313.92903786997198</v>
          </cell>
          <cell r="F235">
            <v>0.5</v>
          </cell>
          <cell r="G235">
            <v>-0.24666666666666601</v>
          </cell>
          <cell r="H235">
            <v>2.1666666666666501E-2</v>
          </cell>
          <cell r="I235">
            <v>190.005</v>
          </cell>
          <cell r="J235">
            <v>169.67129629629545</v>
          </cell>
          <cell r="K235">
            <v>2.8712804895104274</v>
          </cell>
          <cell r="L235">
            <v>1669.1399999999999</v>
          </cell>
          <cell r="M235">
            <v>1686.8428333333341</v>
          </cell>
          <cell r="N235">
            <v>1553.597083333334</v>
          </cell>
        </row>
        <row r="236">
          <cell r="C236">
            <v>35338</v>
          </cell>
          <cell r="D236">
            <v>35338</v>
          </cell>
          <cell r="E236">
            <v>314.164406393766</v>
          </cell>
          <cell r="F236">
            <v>0.63</v>
          </cell>
          <cell r="G236">
            <v>-2.1666666666666699E-2</v>
          </cell>
          <cell r="H236">
            <v>-2.1666666666666699E-2</v>
          </cell>
          <cell r="I236">
            <v>132.55000000000001</v>
          </cell>
          <cell r="J236">
            <v>189.07392473118935</v>
          </cell>
          <cell r="K236">
            <v>3.6861553203618564</v>
          </cell>
          <cell r="L236">
            <v>1707.1180000000002</v>
          </cell>
          <cell r="M236">
            <v>1700.2557500000005</v>
          </cell>
          <cell r="N236">
            <v>1576.1697500000009</v>
          </cell>
        </row>
        <row r="237">
          <cell r="C237">
            <v>35368</v>
          </cell>
          <cell r="D237">
            <v>35368</v>
          </cell>
          <cell r="E237">
            <v>314.23418853131602</v>
          </cell>
          <cell r="F237">
            <v>0.41</v>
          </cell>
          <cell r="G237">
            <v>0.27833333333333299</v>
          </cell>
          <cell r="H237">
            <v>-2.1666666666666699E-2</v>
          </cell>
          <cell r="I237">
            <v>142.50299999999999</v>
          </cell>
          <cell r="J237">
            <v>149.57908027644936</v>
          </cell>
          <cell r="K237">
            <v>3.7745657324127384</v>
          </cell>
          <cell r="L237">
            <v>1720.1019999999999</v>
          </cell>
          <cell r="M237">
            <v>1714.5345833333338</v>
          </cell>
          <cell r="N237">
            <v>1591.6009166666674</v>
          </cell>
        </row>
        <row r="238">
          <cell r="C238">
            <v>35399</v>
          </cell>
          <cell r="D238">
            <v>35399</v>
          </cell>
          <cell r="E238">
            <v>314.12073717716999</v>
          </cell>
          <cell r="F238">
            <v>-0.08</v>
          </cell>
          <cell r="G238">
            <v>0.60166666666666602</v>
          </cell>
          <cell r="H238">
            <v>-2.1666666666666699E-2</v>
          </cell>
          <cell r="I238">
            <v>71.010000000000005</v>
          </cell>
          <cell r="J238">
            <v>188.49731182795699</v>
          </cell>
          <cell r="K238">
            <v>3.9798339532301585</v>
          </cell>
          <cell r="L238">
            <v>1649.4620000000002</v>
          </cell>
          <cell r="M238">
            <v>1726.8236666666671</v>
          </cell>
          <cell r="N238">
            <v>1600.8769166666673</v>
          </cell>
        </row>
        <row r="239">
          <cell r="C239">
            <v>30</v>
          </cell>
          <cell r="D239">
            <v>30</v>
          </cell>
          <cell r="F239">
            <v>0.8</v>
          </cell>
          <cell r="G239">
            <v>0.49833333333333302</v>
          </cell>
          <cell r="H239">
            <v>-2.1666666666666699E-2</v>
          </cell>
          <cell r="I239">
            <v>77.497</v>
          </cell>
          <cell r="J239">
            <v>222.00000000000404</v>
          </cell>
          <cell r="K239">
            <v>5.1963184220680896</v>
          </cell>
          <cell r="L239">
            <v>1599.242</v>
          </cell>
          <cell r="M239">
            <v>1723.1185000000005</v>
          </cell>
          <cell r="N239">
            <v>1608.2627916666672</v>
          </cell>
        </row>
        <row r="240">
          <cell r="C240">
            <v>30</v>
          </cell>
          <cell r="D240">
            <v>30</v>
          </cell>
          <cell r="F240">
            <v>0.48</v>
          </cell>
          <cell r="G240">
            <v>2.3333333333333199E-2</v>
          </cell>
          <cell r="H240">
            <v>-2.1666666666666699E-2</v>
          </cell>
          <cell r="I240">
            <v>144.29900000000001</v>
          </cell>
          <cell r="J240">
            <v>179.29493922393638</v>
          </cell>
          <cell r="K240">
            <v>4.009759842060757</v>
          </cell>
          <cell r="L240">
            <v>1547.5920000000001</v>
          </cell>
          <cell r="M240">
            <v>1713.9660833333337</v>
          </cell>
          <cell r="N240">
            <v>1612.4335833333337</v>
          </cell>
        </row>
        <row r="241">
          <cell r="C241">
            <v>35491</v>
          </cell>
          <cell r="D241">
            <v>35491</v>
          </cell>
          <cell r="E241">
            <v>313.98599873903601</v>
          </cell>
          <cell r="F241">
            <v>1.17</v>
          </cell>
          <cell r="G241">
            <v>0.19999999999999901</v>
          </cell>
          <cell r="H241">
            <v>2.1666666666666501E-2</v>
          </cell>
          <cell r="I241">
            <v>43.332000000000001</v>
          </cell>
          <cell r="J241">
            <v>172.20026881720435</v>
          </cell>
          <cell r="K241">
            <v>4.1513020004861092</v>
          </cell>
          <cell r="L241">
            <v>1519.41</v>
          </cell>
          <cell r="M241">
            <v>1691.3444166666668</v>
          </cell>
          <cell r="N241">
            <v>1617.7626666666674</v>
          </cell>
        </row>
        <row r="242">
          <cell r="C242">
            <v>35519</v>
          </cell>
          <cell r="D242">
            <v>35519</v>
          </cell>
          <cell r="E242">
            <v>313.93841907630201</v>
          </cell>
          <cell r="F242">
            <v>-0.72</v>
          </cell>
          <cell r="G242">
            <v>4.4999999999999797E-2</v>
          </cell>
          <cell r="H242">
            <v>2.1666666666666501E-2</v>
          </cell>
          <cell r="I242">
            <v>130.60599999999999</v>
          </cell>
          <cell r="J242">
            <v>181.07142857143981</v>
          </cell>
          <cell r="K242">
            <v>3.3328877521495301</v>
          </cell>
          <cell r="L242">
            <v>1493.9480000000001</v>
          </cell>
          <cell r="M242">
            <v>1670.8493333333336</v>
          </cell>
          <cell r="N242">
            <v>1622.5412916666671</v>
          </cell>
        </row>
        <row r="243">
          <cell r="C243">
            <v>35550</v>
          </cell>
          <cell r="D243">
            <v>35550</v>
          </cell>
          <cell r="E243">
            <v>313.801589987581</v>
          </cell>
          <cell r="F243">
            <v>-1.39</v>
          </cell>
          <cell r="G243">
            <v>-0.16666666666666599</v>
          </cell>
          <cell r="H243">
            <v>-2.1666666666666699E-2</v>
          </cell>
          <cell r="I243">
            <v>153.953</v>
          </cell>
          <cell r="J243">
            <v>173.05577956989538</v>
          </cell>
          <cell r="K243">
            <v>3.4601586037089911</v>
          </cell>
          <cell r="L243">
            <v>1512.288</v>
          </cell>
          <cell r="M243">
            <v>1644.495333333334</v>
          </cell>
          <cell r="N243">
            <v>1624.7241250000004</v>
          </cell>
        </row>
        <row r="244">
          <cell r="C244">
            <v>35580</v>
          </cell>
          <cell r="D244">
            <v>35580</v>
          </cell>
          <cell r="E244">
            <v>313.66530865158001</v>
          </cell>
          <cell r="F244">
            <v>-2.02</v>
          </cell>
          <cell r="G244">
            <v>-0.51166666666666605</v>
          </cell>
          <cell r="H244">
            <v>-2.1666666666666699E-2</v>
          </cell>
          <cell r="I244">
            <v>96.403000000000006</v>
          </cell>
          <cell r="J244">
            <v>197.36944444444785</v>
          </cell>
          <cell r="K244">
            <v>3.4923305640810391</v>
          </cell>
          <cell r="L244">
            <v>1442.81</v>
          </cell>
          <cell r="M244">
            <v>1611.3403333333335</v>
          </cell>
          <cell r="N244">
            <v>1625.2511250000005</v>
          </cell>
        </row>
        <row r="245">
          <cell r="C245">
            <v>35611</v>
          </cell>
          <cell r="D245">
            <v>35611</v>
          </cell>
          <cell r="E245">
            <v>313.79596331814599</v>
          </cell>
          <cell r="F245">
            <v>-2.34</v>
          </cell>
          <cell r="G245">
            <v>-1.85666666666666</v>
          </cell>
          <cell r="H245">
            <v>-2.1666666666666699E-2</v>
          </cell>
          <cell r="I245">
            <v>168.22800000000001</v>
          </cell>
          <cell r="J245">
            <v>135.49914467253305</v>
          </cell>
          <cell r="K245">
            <v>2.4475793282385978</v>
          </cell>
          <cell r="L245">
            <v>1440.3810000000001</v>
          </cell>
          <cell r="M245">
            <v>1583.3100833333338</v>
          </cell>
          <cell r="N245">
            <v>1624.1546250000004</v>
          </cell>
        </row>
        <row r="246">
          <cell r="C246">
            <v>35641</v>
          </cell>
          <cell r="D246">
            <v>35641</v>
          </cell>
          <cell r="E246">
            <v>313.917851397741</v>
          </cell>
          <cell r="F246">
            <v>-0.99</v>
          </cell>
          <cell r="G246">
            <v>-1.6316666666666599</v>
          </cell>
          <cell r="H246">
            <v>-2.1666666666666699E-2</v>
          </cell>
          <cell r="I246">
            <v>181.21899999999999</v>
          </cell>
          <cell r="J246">
            <v>156.73240740741295</v>
          </cell>
          <cell r="K246">
            <v>2.978929758865561</v>
          </cell>
          <cell r="L246">
            <v>1531.605</v>
          </cell>
          <cell r="M246">
            <v>1569.4248333333335</v>
          </cell>
          <cell r="N246">
            <v>1624.5301666666671</v>
          </cell>
        </row>
        <row r="247">
          <cell r="C247">
            <v>35672</v>
          </cell>
          <cell r="D247">
            <v>35672</v>
          </cell>
          <cell r="E247">
            <v>313.84119776521402</v>
          </cell>
          <cell r="F247">
            <v>-1.93</v>
          </cell>
          <cell r="G247">
            <v>-1.665</v>
          </cell>
          <cell r="H247">
            <v>-7.8333333333333352E-2</v>
          </cell>
          <cell r="I247">
            <v>93.820000000000107</v>
          </cell>
          <cell r="J247">
            <v>174.33720082114581</v>
          </cell>
          <cell r="K247">
            <v>2.5544242814801668</v>
          </cell>
          <cell r="L247">
            <v>1435.4200000000003</v>
          </cell>
          <cell r="M247">
            <v>1549.948166666667</v>
          </cell>
          <cell r="N247">
            <v>1618.3955000000003</v>
          </cell>
        </row>
        <row r="248">
          <cell r="C248">
            <v>35703</v>
          </cell>
          <cell r="D248">
            <v>35703</v>
          </cell>
          <cell r="E248">
            <v>313.849727378198</v>
          </cell>
          <cell r="F248">
            <v>-1.51</v>
          </cell>
          <cell r="G248">
            <v>-1.4550000000000001</v>
          </cell>
          <cell r="H248">
            <v>-9.4166666666666343E-2</v>
          </cell>
          <cell r="I248">
            <v>95.792000000000002</v>
          </cell>
          <cell r="J248">
            <v>186.6474014336994</v>
          </cell>
          <cell r="K248">
            <v>3.8265129417943062</v>
          </cell>
          <cell r="L248">
            <v>1398.662</v>
          </cell>
          <cell r="M248">
            <v>1524.2435000000003</v>
          </cell>
          <cell r="N248">
            <v>1612.2496250000002</v>
          </cell>
        </row>
        <row r="249">
          <cell r="C249">
            <v>35733</v>
          </cell>
          <cell r="D249">
            <v>35733</v>
          </cell>
          <cell r="E249">
            <v>313.96454370964398</v>
          </cell>
          <cell r="F249">
            <v>-1.67</v>
          </cell>
          <cell r="G249">
            <v>-1.3783333333333301</v>
          </cell>
          <cell r="H249">
            <v>-9.4166666666666343E-2</v>
          </cell>
          <cell r="I249">
            <v>156.095</v>
          </cell>
          <cell r="J249">
            <v>153.89748760488172</v>
          </cell>
          <cell r="K249">
            <v>3.8991283344948853</v>
          </cell>
          <cell r="L249">
            <v>1412.2540000000001</v>
          </cell>
          <cell r="M249">
            <v>1498.5895</v>
          </cell>
          <cell r="N249">
            <v>1606.5620416666668</v>
          </cell>
        </row>
        <row r="250">
          <cell r="C250">
            <v>35764</v>
          </cell>
          <cell r="D250">
            <v>35764</v>
          </cell>
          <cell r="E250">
            <v>313.88370485368898</v>
          </cell>
          <cell r="F250">
            <v>-1.44</v>
          </cell>
          <cell r="G250">
            <v>-1.6466666666666601</v>
          </cell>
          <cell r="H250">
            <v>-0.33916666666666601</v>
          </cell>
          <cell r="I250">
            <v>99</v>
          </cell>
          <cell r="J250">
            <v>218.89112903226385</v>
          </cell>
          <cell r="K250">
            <v>4.3089375000000603</v>
          </cell>
          <cell r="L250">
            <v>1440.2440000000001</v>
          </cell>
          <cell r="M250">
            <v>1481.1546666666666</v>
          </cell>
          <cell r="N250">
            <v>1603.989166666667</v>
          </cell>
        </row>
        <row r="251">
          <cell r="C251">
            <v>35794</v>
          </cell>
          <cell r="D251">
            <v>35794</v>
          </cell>
          <cell r="E251">
            <v>313.762072428419</v>
          </cell>
          <cell r="F251">
            <v>-1</v>
          </cell>
          <cell r="G251">
            <v>-1.42333333333333</v>
          </cell>
          <cell r="H251">
            <v>-0.94499999999999806</v>
          </cell>
          <cell r="I251">
            <v>89.152999999999906</v>
          </cell>
          <cell r="J251">
            <v>234.86111111111106</v>
          </cell>
          <cell r="K251">
            <v>5.0509720486111114</v>
          </cell>
          <cell r="L251">
            <v>1451.9</v>
          </cell>
          <cell r="M251">
            <v>1468.8761666666669</v>
          </cell>
          <cell r="N251">
            <v>1595.9973333333337</v>
          </cell>
        </row>
        <row r="252">
          <cell r="C252">
            <v>35825</v>
          </cell>
          <cell r="D252">
            <v>35825</v>
          </cell>
          <cell r="E252">
            <v>313.55598376427201</v>
          </cell>
          <cell r="F252">
            <v>-2.34</v>
          </cell>
          <cell r="G252">
            <v>-1.33333333333334E-2</v>
          </cell>
          <cell r="H252">
            <v>-1.40083333333333</v>
          </cell>
          <cell r="I252">
            <v>61.442</v>
          </cell>
          <cell r="J252">
            <v>195.99529569892829</v>
          </cell>
          <cell r="K252">
            <v>3.852577022925423</v>
          </cell>
          <cell r="L252">
            <v>1369.0430000000001</v>
          </cell>
          <cell r="M252">
            <v>1453.9970833333336</v>
          </cell>
          <cell r="N252">
            <v>1583.9815833333334</v>
          </cell>
        </row>
        <row r="253">
          <cell r="C253">
            <v>35856</v>
          </cell>
          <cell r="D253">
            <v>35856</v>
          </cell>
          <cell r="E253">
            <v>313.423831732704</v>
          </cell>
          <cell r="F253">
            <v>-1.73</v>
          </cell>
          <cell r="G253">
            <v>-0.38500000000000001</v>
          </cell>
          <cell r="H253">
            <v>-1.40083333333333</v>
          </cell>
          <cell r="I253">
            <v>28.187999999999999</v>
          </cell>
          <cell r="J253">
            <v>186.28019184532161</v>
          </cell>
          <cell r="K253">
            <v>4.0909783112628064</v>
          </cell>
          <cell r="L253">
            <v>1353.8990000000003</v>
          </cell>
          <cell r="M253">
            <v>1440.2045000000001</v>
          </cell>
          <cell r="N253">
            <v>1565.7744583333335</v>
          </cell>
        </row>
        <row r="254">
          <cell r="C254">
            <v>35884</v>
          </cell>
          <cell r="D254">
            <v>35884</v>
          </cell>
          <cell r="E254">
            <v>313.39286895324801</v>
          </cell>
          <cell r="F254">
            <v>-2.77</v>
          </cell>
          <cell r="G254">
            <v>-0.95166666666666599</v>
          </cell>
          <cell r="H254">
            <v>-1.40083333333333</v>
          </cell>
          <cell r="I254">
            <v>58.286000000000001</v>
          </cell>
          <cell r="J254">
            <v>174.02693523581888</v>
          </cell>
          <cell r="K254">
            <v>3.1914912980402397</v>
          </cell>
          <cell r="L254">
            <v>1281.5790000000002</v>
          </cell>
          <cell r="M254">
            <v>1422.5070833333336</v>
          </cell>
          <cell r="N254">
            <v>1546.6782083333335</v>
          </cell>
        </row>
        <row r="255">
          <cell r="C255">
            <v>35915</v>
          </cell>
          <cell r="D255">
            <v>35915</v>
          </cell>
          <cell r="E255">
            <v>313.29134660022299</v>
          </cell>
          <cell r="F255">
            <v>-2.13</v>
          </cell>
          <cell r="G255">
            <v>-1.375</v>
          </cell>
          <cell r="H255">
            <v>-1.40083333333333</v>
          </cell>
          <cell r="I255">
            <v>94.507000000000104</v>
          </cell>
          <cell r="J255">
            <v>142.46505376344081</v>
          </cell>
          <cell r="K255">
            <v>3.7969086730999226</v>
          </cell>
          <cell r="L255">
            <v>1222.1330000000003</v>
          </cell>
          <cell r="M255">
            <v>1398.3275000000001</v>
          </cell>
          <cell r="N255">
            <v>1521.411416666667</v>
          </cell>
        </row>
        <row r="256">
          <cell r="C256">
            <v>35945</v>
          </cell>
          <cell r="D256">
            <v>35945</v>
          </cell>
          <cell r="E256">
            <v>313.21226230723403</v>
          </cell>
          <cell r="F256">
            <v>0.17</v>
          </cell>
          <cell r="G256">
            <v>-1.3333333333333299</v>
          </cell>
          <cell r="H256">
            <v>-1.40083333333333</v>
          </cell>
          <cell r="I256">
            <v>73.311999999999998</v>
          </cell>
          <cell r="J256">
            <v>175.67714646465308</v>
          </cell>
          <cell r="K256">
            <v>3.1711783585123201</v>
          </cell>
          <cell r="L256">
            <v>1199.0419999999999</v>
          </cell>
          <cell r="M256">
            <v>1378.0135</v>
          </cell>
          <cell r="N256">
            <v>1494.6769166666672</v>
          </cell>
        </row>
        <row r="257">
          <cell r="C257">
            <v>35976</v>
          </cell>
          <cell r="D257">
            <v>35976</v>
          </cell>
          <cell r="E257">
            <v>313.22223023198598</v>
          </cell>
          <cell r="F257">
            <v>1.1000000000000001</v>
          </cell>
          <cell r="G257">
            <v>1.0249999999999999</v>
          </cell>
          <cell r="H257">
            <v>-1.3766666666666652</v>
          </cell>
          <cell r="I257">
            <v>111.703</v>
          </cell>
          <cell r="J257">
            <v>174.34497166670292</v>
          </cell>
          <cell r="K257">
            <v>3.2834514318919945</v>
          </cell>
          <cell r="L257">
            <v>1142.5170000000001</v>
          </cell>
          <cell r="M257">
            <v>1353.1915000000001</v>
          </cell>
          <cell r="N257">
            <v>1468.2507916666673</v>
          </cell>
        </row>
        <row r="258">
          <cell r="C258">
            <v>36006</v>
          </cell>
          <cell r="D258">
            <v>36006</v>
          </cell>
          <cell r="E258">
            <v>313.76272521766998</v>
          </cell>
          <cell r="F258">
            <v>1.53</v>
          </cell>
          <cell r="G258">
            <v>1.01999999999999</v>
          </cell>
          <cell r="H258">
            <v>-1.354166666666665</v>
          </cell>
          <cell r="I258">
            <v>211.55500000000001</v>
          </cell>
          <cell r="J258">
            <v>155.48771320662354</v>
          </cell>
          <cell r="K258">
            <v>3.2501360470607223</v>
          </cell>
          <cell r="L258">
            <v>1172.8530000000001</v>
          </cell>
          <cell r="M258">
            <v>1323.2954999999999</v>
          </cell>
          <cell r="N258">
            <v>1446.3601666666673</v>
          </cell>
        </row>
        <row r="259">
          <cell r="C259">
            <v>36037</v>
          </cell>
          <cell r="D259">
            <v>36037</v>
          </cell>
          <cell r="E259">
            <v>314.11489965836103</v>
          </cell>
          <cell r="F259">
            <v>1.01</v>
          </cell>
          <cell r="G259">
            <v>1.0699999999999901</v>
          </cell>
          <cell r="H259">
            <v>-1.1424999999999979</v>
          </cell>
          <cell r="I259">
            <v>369.26249999998203</v>
          </cell>
          <cell r="J259">
            <v>125.81101190477607</v>
          </cell>
          <cell r="K259">
            <v>4.1912565922967309</v>
          </cell>
          <cell r="L259">
            <v>1448.295499999982</v>
          </cell>
          <cell r="M259">
            <v>1324.3684583333318</v>
          </cell>
          <cell r="N259">
            <v>1437.1583124999997</v>
          </cell>
        </row>
        <row r="260">
          <cell r="C260">
            <v>36068</v>
          </cell>
          <cell r="D260">
            <v>36068</v>
          </cell>
          <cell r="E260">
            <v>314.26523208804201</v>
          </cell>
          <cell r="F260">
            <v>1.05</v>
          </cell>
          <cell r="G260">
            <v>1.0916666666666599</v>
          </cell>
          <cell r="H260">
            <v>-0.668333333333333</v>
          </cell>
          <cell r="I260">
            <v>158.78749999999999</v>
          </cell>
          <cell r="J260">
            <v>168.20564516129204</v>
          </cell>
          <cell r="K260">
            <v>3.689984580346652</v>
          </cell>
          <cell r="L260">
            <v>1511.290999999982</v>
          </cell>
          <cell r="M260">
            <v>1333.7542083333303</v>
          </cell>
          <cell r="N260">
            <v>1428.9988541666655</v>
          </cell>
        </row>
        <row r="261">
          <cell r="C261">
            <v>36098</v>
          </cell>
          <cell r="D261">
            <v>36098</v>
          </cell>
          <cell r="E261">
            <v>314.412320902131</v>
          </cell>
          <cell r="F261">
            <v>1.07</v>
          </cell>
          <cell r="G261">
            <v>0.98833333333333295</v>
          </cell>
          <cell r="H261">
            <v>-0.19916666666666671</v>
          </cell>
          <cell r="I261">
            <v>97</v>
          </cell>
          <cell r="J261">
            <v>181.82638888889372</v>
          </cell>
          <cell r="K261">
            <v>3.7810249483790757</v>
          </cell>
          <cell r="L261">
            <v>1452.195999999982</v>
          </cell>
          <cell r="M261">
            <v>1337.0827083333288</v>
          </cell>
          <cell r="N261">
            <v>1417.8361041666649</v>
          </cell>
        </row>
        <row r="262">
          <cell r="C262">
            <v>36129</v>
          </cell>
          <cell r="D262">
            <v>36129</v>
          </cell>
          <cell r="E262">
            <v>314.42437440036002</v>
          </cell>
          <cell r="F262">
            <v>1.1399999999999999</v>
          </cell>
          <cell r="G262">
            <v>1.1499999999999999</v>
          </cell>
          <cell r="H262">
            <v>0.48749999999999971</v>
          </cell>
          <cell r="I262">
            <v>150.5</v>
          </cell>
          <cell r="J262">
            <v>192.12833039271635</v>
          </cell>
          <cell r="K262">
            <v>5.5662776368543829</v>
          </cell>
          <cell r="L262">
            <v>1503.695999999982</v>
          </cell>
          <cell r="M262">
            <v>1342.3703749999941</v>
          </cell>
          <cell r="N262">
            <v>1411.7625208333309</v>
          </cell>
        </row>
        <row r="263">
          <cell r="C263">
            <v>36159</v>
          </cell>
          <cell r="D263">
            <v>36159</v>
          </cell>
          <cell r="E263">
            <v>314.47027877224502</v>
          </cell>
          <cell r="F263">
            <v>1.26</v>
          </cell>
          <cell r="G263">
            <v>1.1766666666666601</v>
          </cell>
          <cell r="H263">
            <v>1.0041666666666615</v>
          </cell>
          <cell r="I263">
            <v>68.5</v>
          </cell>
          <cell r="J263">
            <v>156.36769005848222</v>
          </cell>
          <cell r="K263">
            <v>3.9887256159292717</v>
          </cell>
          <cell r="L263">
            <v>1483.0429999999822</v>
          </cell>
          <cell r="M263">
            <v>1344.9656249999923</v>
          </cell>
          <cell r="N263">
            <v>1406.92089583333</v>
          </cell>
        </row>
        <row r="264">
          <cell r="C264">
            <v>36190</v>
          </cell>
          <cell r="D264">
            <v>36190</v>
          </cell>
          <cell r="E264">
            <v>314.364566116162</v>
          </cell>
          <cell r="F264">
            <v>1.56</v>
          </cell>
          <cell r="G264">
            <v>-0.99833333333333296</v>
          </cell>
          <cell r="H264">
            <v>1.0041666666666615</v>
          </cell>
          <cell r="I264">
            <v>100</v>
          </cell>
          <cell r="J264">
            <v>186.14082646744052</v>
          </cell>
          <cell r="K264">
            <v>3.9728080676026152</v>
          </cell>
          <cell r="L264">
            <v>1521.6009999999822</v>
          </cell>
          <cell r="M264">
            <v>1357.6787916666578</v>
          </cell>
          <cell r="N264">
            <v>1405.8379374999959</v>
          </cell>
        </row>
        <row r="265">
          <cell r="C265">
            <v>36221</v>
          </cell>
          <cell r="D265">
            <v>36221</v>
          </cell>
          <cell r="E265">
            <v>314.20006946891499</v>
          </cell>
          <cell r="F265">
            <v>0.71</v>
          </cell>
          <cell r="G265">
            <v>-0.55833333333333302</v>
          </cell>
          <cell r="H265">
            <v>1.0041666666666615</v>
          </cell>
          <cell r="I265">
            <v>79</v>
          </cell>
          <cell r="J265">
            <v>151.88981833968293</v>
          </cell>
          <cell r="K265">
            <v>3.5234171425649907</v>
          </cell>
          <cell r="L265">
            <v>1572.412999999982</v>
          </cell>
          <cell r="M265">
            <v>1375.8882916666562</v>
          </cell>
          <cell r="N265">
            <v>1408.0463958333282</v>
          </cell>
        </row>
        <row r="266">
          <cell r="C266">
            <v>36249</v>
          </cell>
          <cell r="D266">
            <v>36249</v>
          </cell>
          <cell r="E266">
            <v>314.13253319240602</v>
          </cell>
          <cell r="F266">
            <v>0.92</v>
          </cell>
          <cell r="G266">
            <v>-0.15333333333333299</v>
          </cell>
          <cell r="H266">
            <v>1.0041666666666615</v>
          </cell>
          <cell r="I266">
            <v>9</v>
          </cell>
          <cell r="J266">
            <v>145.23065476190692</v>
          </cell>
          <cell r="K266">
            <v>3.2935272197422805</v>
          </cell>
          <cell r="L266">
            <v>1523.1269999999822</v>
          </cell>
          <cell r="M266">
            <v>1396.017291666655</v>
          </cell>
          <cell r="N266">
            <v>1409.2621874999943</v>
          </cell>
        </row>
        <row r="267">
          <cell r="C267">
            <v>36280</v>
          </cell>
          <cell r="D267">
            <v>36280</v>
          </cell>
          <cell r="E267">
            <v>314.09105025271202</v>
          </cell>
          <cell r="F267">
            <v>1.69</v>
          </cell>
          <cell r="G267">
            <v>0.40666666666666601</v>
          </cell>
          <cell r="H267">
            <v>1.0041666666666615</v>
          </cell>
          <cell r="I267">
            <v>106.5</v>
          </cell>
          <cell r="J267">
            <v>128.34005376344771</v>
          </cell>
          <cell r="K267">
            <v>3.1606444586599696</v>
          </cell>
          <cell r="L267">
            <v>1535.1199999999822</v>
          </cell>
          <cell r="M267">
            <v>1422.0995416666531</v>
          </cell>
          <cell r="N267">
            <v>1410.2135208333266</v>
          </cell>
        </row>
        <row r="268">
          <cell r="C268">
            <v>36310</v>
          </cell>
          <cell r="D268">
            <v>36310</v>
          </cell>
          <cell r="E268">
            <v>314.11205546265899</v>
          </cell>
          <cell r="F268">
            <v>0.17</v>
          </cell>
          <cell r="G268">
            <v>0.67499999999999905</v>
          </cell>
          <cell r="H268">
            <v>1.0041666666666615</v>
          </cell>
          <cell r="I268">
            <v>63.5</v>
          </cell>
          <cell r="J268">
            <v>164.89376329081864</v>
          </cell>
          <cell r="K268">
            <v>3.2054086094141057</v>
          </cell>
          <cell r="L268">
            <v>1525.3079999999823</v>
          </cell>
          <cell r="M268">
            <v>1449.2883749999849</v>
          </cell>
          <cell r="N268">
            <v>1413.6509374999923</v>
          </cell>
        </row>
        <row r="269">
          <cell r="C269">
            <v>36341</v>
          </cell>
          <cell r="D269">
            <v>36341</v>
          </cell>
          <cell r="E269">
            <v>314.10783655746297</v>
          </cell>
          <cell r="F269">
            <v>0.11</v>
          </cell>
          <cell r="G269">
            <v>0.80666666666666598</v>
          </cell>
          <cell r="H269">
            <v>0.89749999999999952</v>
          </cell>
          <cell r="I269">
            <v>216.5</v>
          </cell>
          <cell r="J269">
            <v>145.73862832486412</v>
          </cell>
          <cell r="K269">
            <v>3.0041294233819094</v>
          </cell>
          <cell r="L269">
            <v>1630.1049999999821</v>
          </cell>
          <cell r="M269">
            <v>1489.920708333317</v>
          </cell>
          <cell r="N269">
            <v>1421.5561041666585</v>
          </cell>
        </row>
        <row r="270">
          <cell r="C270">
            <v>36371</v>
          </cell>
          <cell r="D270">
            <v>36371</v>
          </cell>
          <cell r="E270">
            <v>314.140763216783</v>
          </cell>
          <cell r="F270">
            <v>0.6</v>
          </cell>
          <cell r="G270">
            <v>0.81833333333333302</v>
          </cell>
          <cell r="H270">
            <v>0.81249999999999956</v>
          </cell>
          <cell r="I270">
            <v>99.5</v>
          </cell>
          <cell r="J270">
            <v>162.13006490176025</v>
          </cell>
          <cell r="K270">
            <v>2.7904898382040448</v>
          </cell>
          <cell r="L270">
            <v>1518.049999999982</v>
          </cell>
          <cell r="M270">
            <v>1518.6871249999822</v>
          </cell>
          <cell r="N270">
            <v>1420.991312499991</v>
          </cell>
        </row>
        <row r="271">
          <cell r="C271">
            <v>36402</v>
          </cell>
          <cell r="D271">
            <v>36402</v>
          </cell>
          <cell r="E271">
            <v>314.25012357266002</v>
          </cell>
          <cell r="F271">
            <v>0.24</v>
          </cell>
          <cell r="G271">
            <v>0.66999999999999904</v>
          </cell>
          <cell r="H271">
            <v>0.74083333333333257</v>
          </cell>
          <cell r="I271">
            <v>173</v>
          </cell>
          <cell r="J271">
            <v>176.30645161291395</v>
          </cell>
          <cell r="K271">
            <v>3.2503193235222669</v>
          </cell>
          <cell r="L271">
            <v>1321.7874999999999</v>
          </cell>
          <cell r="M271">
            <v>1508.1447916666502</v>
          </cell>
          <cell r="N271">
            <v>1416.2566249999909</v>
          </cell>
        </row>
        <row r="272">
          <cell r="C272">
            <v>36433</v>
          </cell>
          <cell r="D272">
            <v>36433</v>
          </cell>
          <cell r="E272">
            <v>314.34579781262499</v>
          </cell>
          <cell r="F272">
            <v>-0.09</v>
          </cell>
          <cell r="G272">
            <v>0.49333333333333301</v>
          </cell>
          <cell r="H272">
            <v>0.67249999999999899</v>
          </cell>
          <cell r="I272">
            <v>97</v>
          </cell>
          <cell r="J272">
            <v>178.14572722128534</v>
          </cell>
          <cell r="K272">
            <v>3.1550660359158318</v>
          </cell>
          <cell r="L272">
            <v>1260</v>
          </cell>
          <cell r="M272">
            <v>1487.2038749999849</v>
          </cell>
          <cell r="N272">
            <v>1410.4790416666576</v>
          </cell>
        </row>
        <row r="273">
          <cell r="C273">
            <v>36463</v>
          </cell>
          <cell r="D273">
            <v>36463</v>
          </cell>
          <cell r="E273">
            <v>314.38841499613801</v>
          </cell>
          <cell r="F273">
            <v>0.89</v>
          </cell>
          <cell r="G273">
            <v>0.37166666666666598</v>
          </cell>
          <cell r="H273">
            <v>0.581666666666666</v>
          </cell>
          <cell r="I273">
            <v>87</v>
          </cell>
          <cell r="J273">
            <v>169.16663158912976</v>
          </cell>
          <cell r="K273">
            <v>3.4054457129123104</v>
          </cell>
          <cell r="L273">
            <v>1250</v>
          </cell>
          <cell r="M273">
            <v>1470.3542083333202</v>
          </cell>
          <cell r="N273">
            <v>1403.7184583333244</v>
          </cell>
        </row>
        <row r="274">
          <cell r="C274">
            <v>36494</v>
          </cell>
          <cell r="D274">
            <v>36494</v>
          </cell>
          <cell r="E274">
            <v>314.76238342293101</v>
          </cell>
          <cell r="F274">
            <v>1.1399999999999999</v>
          </cell>
          <cell r="G274">
            <v>0.48166666666666602</v>
          </cell>
          <cell r="H274">
            <v>0.48749999999999949</v>
          </cell>
          <cell r="I274">
            <v>36.5</v>
          </cell>
          <cell r="J274">
            <v>166.04224852208409</v>
          </cell>
          <cell r="K274">
            <v>3.7036320331901247</v>
          </cell>
          <cell r="L274">
            <v>1136</v>
          </cell>
          <cell r="M274">
            <v>1439.7128749999883</v>
          </cell>
          <cell r="N274">
            <v>1391.0416249999907</v>
          </cell>
        </row>
        <row r="275">
          <cell r="C275">
            <v>36524</v>
          </cell>
          <cell r="D275">
            <v>36524</v>
          </cell>
          <cell r="E275">
            <v>314.88715796662598</v>
          </cell>
          <cell r="F275">
            <v>1.21</v>
          </cell>
          <cell r="G275">
            <v>0.66499999999999904</v>
          </cell>
          <cell r="H275">
            <v>0.48749999999999949</v>
          </cell>
          <cell r="I275">
            <v>243</v>
          </cell>
          <cell r="J275">
            <v>138.09722222223351</v>
          </cell>
          <cell r="K275">
            <v>4.2806956597225359</v>
          </cell>
          <cell r="L275">
            <v>1310.5</v>
          </cell>
          <cell r="M275">
            <v>1425.3342916666563</v>
          </cell>
          <cell r="N275">
            <v>1385.1499583333243</v>
          </cell>
        </row>
        <row r="276">
          <cell r="C276">
            <v>36555</v>
          </cell>
          <cell r="D276">
            <v>36555</v>
          </cell>
          <cell r="E276">
            <v>314.80522446236603</v>
          </cell>
          <cell r="F276">
            <v>0.53</v>
          </cell>
          <cell r="G276">
            <v>1.00999999999999</v>
          </cell>
          <cell r="H276">
            <v>0.57916666666666605</v>
          </cell>
          <cell r="I276">
            <v>80</v>
          </cell>
          <cell r="J276">
            <v>180.80645161290354</v>
          </cell>
          <cell r="K276">
            <v>3.9802396020012494</v>
          </cell>
          <cell r="L276">
            <v>1290.5</v>
          </cell>
          <cell r="M276">
            <v>1406.0758749999914</v>
          </cell>
          <cell r="N276">
            <v>1381.877333333324</v>
          </cell>
        </row>
        <row r="277">
          <cell r="C277">
            <v>36586</v>
          </cell>
          <cell r="D277">
            <v>36586</v>
          </cell>
          <cell r="E277">
            <v>314.68543283046</v>
          </cell>
          <cell r="F277">
            <v>1.1299999999999999</v>
          </cell>
          <cell r="G277">
            <v>1.02999999999999</v>
          </cell>
          <cell r="H277">
            <v>0.66749999999999909</v>
          </cell>
          <cell r="I277">
            <v>133</v>
          </cell>
          <cell r="J277">
            <v>158.82392473118838</v>
          </cell>
          <cell r="K277">
            <v>3.6619627202809499</v>
          </cell>
          <cell r="L277">
            <v>1344.5</v>
          </cell>
          <cell r="M277">
            <v>1387.0831249999926</v>
          </cell>
          <cell r="N277">
            <v>1381.4857083333243</v>
          </cell>
        </row>
        <row r="278">
          <cell r="C278">
            <v>36615</v>
          </cell>
          <cell r="D278">
            <v>36615</v>
          </cell>
          <cell r="E278">
            <v>314.50725168010803</v>
          </cell>
          <cell r="F278">
            <v>0.97</v>
          </cell>
          <cell r="G278">
            <v>1.0166666666666599</v>
          </cell>
          <cell r="H278">
            <v>0.67249999999999899</v>
          </cell>
          <cell r="I278">
            <v>6.5</v>
          </cell>
          <cell r="J278">
            <v>171.87787356322019</v>
          </cell>
          <cell r="K278">
            <v>3.4576548180840718</v>
          </cell>
          <cell r="L278">
            <v>1342</v>
          </cell>
          <cell r="M278">
            <v>1371.9892083333273</v>
          </cell>
          <cell r="N278">
            <v>1384.0032499999909</v>
          </cell>
        </row>
        <row r="279">
          <cell r="C279">
            <v>36646</v>
          </cell>
          <cell r="D279">
            <v>36646</v>
          </cell>
          <cell r="E279">
            <v>314.45042847222197</v>
          </cell>
          <cell r="F279">
            <v>1.62</v>
          </cell>
          <cell r="G279">
            <v>1.1083333333333301</v>
          </cell>
          <cell r="H279">
            <v>0.74083333333333257</v>
          </cell>
          <cell r="I279">
            <v>37.5</v>
          </cell>
          <cell r="J279">
            <v>170.85456460517563</v>
          </cell>
          <cell r="K279">
            <v>3.4434808152867724</v>
          </cell>
          <cell r="L279">
            <v>1273</v>
          </cell>
          <cell r="M279">
            <v>1350.1458749999954</v>
          </cell>
          <cell r="N279">
            <v>1386.1227083333242</v>
          </cell>
        </row>
        <row r="280">
          <cell r="C280">
            <v>36676</v>
          </cell>
          <cell r="D280">
            <v>36676</v>
          </cell>
          <cell r="E280">
            <v>314.46579905914001</v>
          </cell>
          <cell r="F280">
            <v>0.48</v>
          </cell>
          <cell r="G280">
            <v>0.99833333333333296</v>
          </cell>
          <cell r="H280">
            <v>0.81249999999999956</v>
          </cell>
          <cell r="I280">
            <v>195</v>
          </cell>
          <cell r="J280">
            <v>152.17499999999714</v>
          </cell>
          <cell r="K280">
            <v>3.1644416590597069</v>
          </cell>
          <cell r="L280">
            <v>1404.5</v>
          </cell>
          <cell r="M280">
            <v>1340.0785416666638</v>
          </cell>
          <cell r="N280">
            <v>1394.6834583333241</v>
          </cell>
        </row>
        <row r="281">
          <cell r="C281">
            <v>36707</v>
          </cell>
          <cell r="D281">
            <v>36707</v>
          </cell>
          <cell r="E281">
            <v>314.51557256944398</v>
          </cell>
          <cell r="F281">
            <v>-0.46</v>
          </cell>
          <cell r="G281">
            <v>0.25499999999999901</v>
          </cell>
          <cell r="H281">
            <v>0.74416666666666598</v>
          </cell>
          <cell r="I281">
            <v>73.5</v>
          </cell>
          <cell r="J281">
            <v>157.88039025802942</v>
          </cell>
          <cell r="K281">
            <v>3.1777946851043937</v>
          </cell>
          <cell r="L281">
            <v>1261.5</v>
          </cell>
          <cell r="M281">
            <v>1309.3614583333317</v>
          </cell>
          <cell r="N281">
            <v>1399.6410833333241</v>
          </cell>
        </row>
        <row r="282">
          <cell r="C282">
            <v>36737</v>
          </cell>
          <cell r="D282">
            <v>36737</v>
          </cell>
          <cell r="E282">
            <v>314.52931720430098</v>
          </cell>
          <cell r="F282">
            <v>-0.33</v>
          </cell>
          <cell r="G282">
            <v>5.6666666666666497E-2</v>
          </cell>
          <cell r="H282">
            <v>0.66749999999999909</v>
          </cell>
          <cell r="I282">
            <v>137.5</v>
          </cell>
          <cell r="J282">
            <v>164.4311038011688</v>
          </cell>
          <cell r="K282">
            <v>3.6483052487325542</v>
          </cell>
          <cell r="L282">
            <v>1299.5</v>
          </cell>
          <cell r="M282">
            <v>1291.1489583333334</v>
          </cell>
          <cell r="N282">
            <v>1404.9180416666577</v>
          </cell>
        </row>
        <row r="283">
          <cell r="C283">
            <v>36768</v>
          </cell>
          <cell r="D283">
            <v>36768</v>
          </cell>
          <cell r="E283">
            <v>314.62876108871001</v>
          </cell>
          <cell r="F283">
            <v>0.56000000000000005</v>
          </cell>
          <cell r="G283">
            <v>-2.5000000000000099E-2</v>
          </cell>
          <cell r="H283">
            <v>0.57916666666666605</v>
          </cell>
          <cell r="I283">
            <v>139.5</v>
          </cell>
          <cell r="J283">
            <v>149.4856866629101</v>
          </cell>
          <cell r="K283">
            <v>3.8302406045224151</v>
          </cell>
          <cell r="L283">
            <v>1266</v>
          </cell>
          <cell r="M283">
            <v>1286.5</v>
          </cell>
          <cell r="N283">
            <v>1397.3223958333249</v>
          </cell>
        </row>
        <row r="284">
          <cell r="C284">
            <v>36799</v>
          </cell>
          <cell r="D284">
            <v>36799</v>
          </cell>
          <cell r="E284">
            <v>314.79327881944403</v>
          </cell>
          <cell r="F284">
            <v>0.93</v>
          </cell>
          <cell r="G284">
            <v>1.33333333333331E-2</v>
          </cell>
          <cell r="H284">
            <v>0.57333333333333258</v>
          </cell>
          <cell r="I284">
            <v>127</v>
          </cell>
          <cell r="J284">
            <v>172.29467317488741</v>
          </cell>
          <cell r="K284">
            <v>3.2900062040712661</v>
          </cell>
          <cell r="L284">
            <v>1296</v>
          </cell>
          <cell r="M284">
            <v>1289.5</v>
          </cell>
          <cell r="N284">
            <v>1388.3519374999923</v>
          </cell>
        </row>
        <row r="285">
          <cell r="C285">
            <v>36829</v>
          </cell>
          <cell r="D285">
            <v>36829</v>
          </cell>
          <cell r="E285">
            <v>314.77683602150501</v>
          </cell>
          <cell r="F285">
            <v>0.95</v>
          </cell>
          <cell r="G285">
            <v>0.146666666666666</v>
          </cell>
          <cell r="H285">
            <v>0.57333333333333258</v>
          </cell>
          <cell r="I285">
            <v>84.5</v>
          </cell>
          <cell r="J285">
            <v>199.21425552105111</v>
          </cell>
          <cell r="K285">
            <v>3.6886777243654136</v>
          </cell>
          <cell r="L285">
            <v>1293.5</v>
          </cell>
          <cell r="M285">
            <v>1293.125</v>
          </cell>
          <cell r="N285">
            <v>1381.73960416666</v>
          </cell>
        </row>
        <row r="286">
          <cell r="C286">
            <v>36860</v>
          </cell>
          <cell r="D286">
            <v>36860</v>
          </cell>
          <cell r="E286">
            <v>314.69264687499998</v>
          </cell>
          <cell r="F286">
            <v>2.11</v>
          </cell>
          <cell r="G286">
            <v>0.62666666666666604</v>
          </cell>
          <cell r="H286">
            <v>0.64583333333333259</v>
          </cell>
          <cell r="I286">
            <v>93</v>
          </cell>
          <cell r="J286">
            <v>196.81720430107521</v>
          </cell>
          <cell r="K286">
            <v>4.4884535372356016</v>
          </cell>
          <cell r="L286">
            <v>1350</v>
          </cell>
          <cell r="M286">
            <v>1310.9583333333333</v>
          </cell>
          <cell r="N286">
            <v>1375.3356041666609</v>
          </cell>
        </row>
        <row r="287">
          <cell r="C287">
            <v>36890</v>
          </cell>
          <cell r="D287">
            <v>36890</v>
          </cell>
          <cell r="E287">
            <v>314.63058098118302</v>
          </cell>
          <cell r="F287">
            <v>0.69</v>
          </cell>
          <cell r="G287">
            <v>0.81833333333333302</v>
          </cell>
          <cell r="H287">
            <v>0.72249999999999948</v>
          </cell>
          <cell r="I287">
            <v>94.5</v>
          </cell>
          <cell r="J287">
            <v>194.40972222223226</v>
          </cell>
          <cell r="K287">
            <v>4.2284715663584969</v>
          </cell>
          <cell r="L287">
            <v>1201.5</v>
          </cell>
          <cell r="M287">
            <v>1301.875</v>
          </cell>
          <cell r="N287">
            <v>1363.6046458333283</v>
          </cell>
        </row>
        <row r="288">
          <cell r="C288">
            <v>36921</v>
          </cell>
          <cell r="D288">
            <v>36921</v>
          </cell>
          <cell r="E288">
            <v>314.46086794354801</v>
          </cell>
          <cell r="F288">
            <v>0.86</v>
          </cell>
          <cell r="G288">
            <v>0.70833333333333304</v>
          </cell>
          <cell r="H288">
            <v>0.66749999999999954</v>
          </cell>
          <cell r="I288">
            <v>163</v>
          </cell>
          <cell r="J288">
            <v>183.65591397849639</v>
          </cell>
          <cell r="K288">
            <v>3.615722909301295</v>
          </cell>
          <cell r="L288">
            <v>1284.5</v>
          </cell>
          <cell r="M288">
            <v>1301.375</v>
          </cell>
          <cell r="N288">
            <v>1353.7254374999957</v>
          </cell>
        </row>
        <row r="289">
          <cell r="C289">
            <v>36952</v>
          </cell>
          <cell r="D289">
            <v>36952</v>
          </cell>
          <cell r="E289">
            <v>314.39119233630998</v>
          </cell>
          <cell r="F289">
            <v>1.05</v>
          </cell>
          <cell r="G289">
            <v>0.84333333333333305</v>
          </cell>
          <cell r="H289">
            <v>0.66749999999999954</v>
          </cell>
          <cell r="I289">
            <v>23.5</v>
          </cell>
          <cell r="J289">
            <v>189.73118279570511</v>
          </cell>
          <cell r="K289">
            <v>3.881586618877062</v>
          </cell>
          <cell r="L289">
            <v>1175</v>
          </cell>
          <cell r="M289">
            <v>1287.25</v>
          </cell>
          <cell r="N289">
            <v>1337.1665624999962</v>
          </cell>
        </row>
        <row r="290">
          <cell r="C290">
            <v>36980</v>
          </cell>
          <cell r="D290">
            <v>36980</v>
          </cell>
          <cell r="E290">
            <v>314.365256963749</v>
          </cell>
          <cell r="F290">
            <v>0.7</v>
          </cell>
          <cell r="G290">
            <v>0.97499999999999898</v>
          </cell>
          <cell r="H290">
            <v>0.66749999999999954</v>
          </cell>
          <cell r="I290">
            <v>177.5</v>
          </cell>
          <cell r="J290">
            <v>133.22252058719096</v>
          </cell>
          <cell r="K290">
            <v>3.0689398461841493</v>
          </cell>
          <cell r="L290">
            <v>1346</v>
          </cell>
          <cell r="M290">
            <v>1287.5833333333333</v>
          </cell>
          <cell r="N290">
            <v>1329.7862708333303</v>
          </cell>
        </row>
        <row r="291">
          <cell r="C291">
            <v>37011</v>
          </cell>
          <cell r="D291">
            <v>37011</v>
          </cell>
          <cell r="E291">
            <v>314.37227289636201</v>
          </cell>
          <cell r="F291">
            <v>0.15</v>
          </cell>
          <cell r="G291">
            <v>0.85166666666666602</v>
          </cell>
          <cell r="H291">
            <v>0.66749999999999954</v>
          </cell>
          <cell r="I291">
            <v>55</v>
          </cell>
          <cell r="J291">
            <v>175.38218530196454</v>
          </cell>
          <cell r="K291">
            <v>2.7188330792912625</v>
          </cell>
          <cell r="L291">
            <v>1363.5</v>
          </cell>
          <cell r="M291">
            <v>1295.125</v>
          </cell>
          <cell r="N291">
            <v>1322.6354374999976</v>
          </cell>
        </row>
        <row r="292">
          <cell r="C292">
            <v>37041</v>
          </cell>
          <cell r="D292">
            <v>37041</v>
          </cell>
          <cell r="E292">
            <v>314.56123575464898</v>
          </cell>
          <cell r="F292">
            <v>-0.77</v>
          </cell>
          <cell r="G292">
            <v>0.53333333333333299</v>
          </cell>
          <cell r="H292">
            <v>0.57999999999999952</v>
          </cell>
          <cell r="I292">
            <v>119</v>
          </cell>
          <cell r="J292">
            <v>150.64398293278299</v>
          </cell>
          <cell r="K292">
            <v>3.2526501036012396</v>
          </cell>
          <cell r="L292">
            <v>1287.5</v>
          </cell>
          <cell r="M292">
            <v>1285.375</v>
          </cell>
          <cell r="N292">
            <v>1312.7267708333318</v>
          </cell>
        </row>
        <row r="293">
          <cell r="C293">
            <v>37072</v>
          </cell>
          <cell r="D293">
            <v>37072</v>
          </cell>
          <cell r="E293">
            <v>314.57575762500397</v>
          </cell>
          <cell r="F293">
            <v>0.28000000000000003</v>
          </cell>
          <cell r="G293">
            <v>-0.125</v>
          </cell>
          <cell r="H293">
            <v>0.57999999999999952</v>
          </cell>
          <cell r="I293">
            <v>219.5</v>
          </cell>
          <cell r="J293">
            <v>168.02287304282601</v>
          </cell>
          <cell r="K293">
            <v>4.0556562360781339</v>
          </cell>
          <cell r="L293">
            <v>1433.5</v>
          </cell>
          <cell r="M293">
            <v>1299.7083333333333</v>
          </cell>
          <cell r="N293">
            <v>1304.5348958333325</v>
          </cell>
        </row>
        <row r="294">
          <cell r="C294">
            <v>37102</v>
          </cell>
          <cell r="D294">
            <v>37102</v>
          </cell>
          <cell r="E294">
            <v>314.48597419523901</v>
          </cell>
          <cell r="F294">
            <v>-0.33</v>
          </cell>
          <cell r="G294">
            <v>-0.228333333333333</v>
          </cell>
          <cell r="H294">
            <v>0.57999999999999952</v>
          </cell>
          <cell r="I294">
            <v>31.5</v>
          </cell>
          <cell r="J294">
            <v>155.31336500975482</v>
          </cell>
          <cell r="K294">
            <v>2.3459306912407683</v>
          </cell>
          <cell r="L294">
            <v>1327.5</v>
          </cell>
          <cell r="M294">
            <v>1302.0416666666667</v>
          </cell>
          <cell r="N294">
            <v>1296.5953124999999</v>
          </cell>
        </row>
        <row r="295">
          <cell r="C295">
            <v>37133</v>
          </cell>
          <cell r="D295">
            <v>37133</v>
          </cell>
          <cell r="E295">
            <v>314.42187133726702</v>
          </cell>
          <cell r="F295">
            <v>-0.84</v>
          </cell>
          <cell r="G295">
            <v>-0.48</v>
          </cell>
          <cell r="H295">
            <v>0.57999999999999952</v>
          </cell>
          <cell r="I295">
            <v>66</v>
          </cell>
          <cell r="J295">
            <v>171.4967694774648</v>
          </cell>
          <cell r="K295">
            <v>2.5979351862899192</v>
          </cell>
          <cell r="L295">
            <v>1254</v>
          </cell>
          <cell r="M295">
            <v>1301.0416666666667</v>
          </cell>
          <cell r="N295">
            <v>1293.7708333333333</v>
          </cell>
        </row>
        <row r="296">
          <cell r="C296">
            <v>37164</v>
          </cell>
          <cell r="D296">
            <v>37164</v>
          </cell>
          <cell r="E296">
            <v>314.45240080621699</v>
          </cell>
          <cell r="F296">
            <v>0.09</v>
          </cell>
          <cell r="G296">
            <v>-0.39</v>
          </cell>
          <cell r="H296">
            <v>0.57999999999999952</v>
          </cell>
          <cell r="I296">
            <v>68.5</v>
          </cell>
          <cell r="J296">
            <v>171.57945134576451</v>
          </cell>
          <cell r="K296">
            <v>3.0907628463306969</v>
          </cell>
          <cell r="L296">
            <v>1195.5</v>
          </cell>
          <cell r="M296">
            <v>1292.6666666666667</v>
          </cell>
          <cell r="N296">
            <v>1291.0833333333333</v>
          </cell>
        </row>
        <row r="297">
          <cell r="C297">
            <v>37194</v>
          </cell>
          <cell r="D297">
            <v>37194</v>
          </cell>
          <cell r="E297">
            <v>314.51455735850101</v>
          </cell>
          <cell r="F297">
            <v>-0.18</v>
          </cell>
          <cell r="G297">
            <v>-0.38333333333333303</v>
          </cell>
          <cell r="H297">
            <v>0.57999999999999952</v>
          </cell>
          <cell r="I297">
            <v>82.5</v>
          </cell>
          <cell r="J297">
            <v>165.84722222222041</v>
          </cell>
          <cell r="K297">
            <v>3.0261111882716496</v>
          </cell>
          <cell r="L297">
            <v>1193.5</v>
          </cell>
          <cell r="M297">
            <v>1284.3333333333333</v>
          </cell>
          <cell r="N297">
            <v>1288.7291666666667</v>
          </cell>
        </row>
        <row r="298">
          <cell r="C298">
            <v>37225</v>
          </cell>
          <cell r="D298">
            <v>37225</v>
          </cell>
          <cell r="E298">
            <v>314.550309430499</v>
          </cell>
          <cell r="F298">
            <v>0.62</v>
          </cell>
          <cell r="G298">
            <v>-6.0000000000000102E-2</v>
          </cell>
          <cell r="H298">
            <v>0.23666666666666641</v>
          </cell>
          <cell r="I298">
            <v>175</v>
          </cell>
          <cell r="J298">
            <v>165.41724924265642</v>
          </cell>
          <cell r="K298">
            <v>4.1471930058325199</v>
          </cell>
          <cell r="L298">
            <v>1275.5</v>
          </cell>
          <cell r="M298">
            <v>1278.125</v>
          </cell>
          <cell r="N298">
            <v>1294.5416666666667</v>
          </cell>
        </row>
        <row r="299">
          <cell r="C299">
            <v>37255</v>
          </cell>
          <cell r="D299">
            <v>37255</v>
          </cell>
          <cell r="E299">
            <v>314.76129344694101</v>
          </cell>
          <cell r="F299">
            <v>-1</v>
          </cell>
          <cell r="G299">
            <v>-0.27333333333333298</v>
          </cell>
          <cell r="H299">
            <v>-9.2500000000000054E-2</v>
          </cell>
          <cell r="I299">
            <v>168.5</v>
          </cell>
          <cell r="J299">
            <v>153.97536549706371</v>
          </cell>
          <cell r="K299">
            <v>4.1421338045150389</v>
          </cell>
          <cell r="L299">
            <v>1349.5</v>
          </cell>
          <cell r="M299">
            <v>1290.4583333333333</v>
          </cell>
          <cell r="N299">
            <v>1296.1666666666667</v>
          </cell>
        </row>
        <row r="300">
          <cell r="C300">
            <v>37286</v>
          </cell>
          <cell r="D300">
            <v>37286</v>
          </cell>
          <cell r="E300">
            <v>314.82040026638703</v>
          </cell>
          <cell r="F300">
            <v>0.28999999999999998</v>
          </cell>
          <cell r="G300">
            <v>0.92166666666666597</v>
          </cell>
          <cell r="H300">
            <v>-9.2500000000000054E-2</v>
          </cell>
          <cell r="I300">
            <v>243.5</v>
          </cell>
          <cell r="J300">
            <v>151.0940161988579</v>
          </cell>
          <cell r="K300">
            <v>4.2388444364162208</v>
          </cell>
          <cell r="L300">
            <v>1430</v>
          </cell>
          <cell r="M300">
            <v>1302.5833333333333</v>
          </cell>
          <cell r="N300">
            <v>1301.9791666666667</v>
          </cell>
        </row>
        <row r="301">
          <cell r="C301">
            <v>37317</v>
          </cell>
          <cell r="D301">
            <v>37317</v>
          </cell>
          <cell r="E301">
            <v>314.706962347135</v>
          </cell>
          <cell r="F301">
            <v>0.67</v>
          </cell>
          <cell r="G301">
            <v>0.93999999999999895</v>
          </cell>
          <cell r="H301">
            <v>-9.2500000000000054E-2</v>
          </cell>
          <cell r="I301">
            <v>101</v>
          </cell>
          <cell r="J301">
            <v>167.39889718160234</v>
          </cell>
          <cell r="K301">
            <v>3.2064573334238693</v>
          </cell>
          <cell r="L301">
            <v>1507.5</v>
          </cell>
          <cell r="M301">
            <v>1330.2916666666667</v>
          </cell>
          <cell r="N301">
            <v>1308.7708333333333</v>
          </cell>
        </row>
        <row r="302">
          <cell r="C302">
            <v>37345</v>
          </cell>
          <cell r="D302">
            <v>37345</v>
          </cell>
          <cell r="E302">
            <v>314.57326828348903</v>
          </cell>
          <cell r="F302">
            <v>-0.45</v>
          </cell>
          <cell r="G302">
            <v>0.70999999999999897</v>
          </cell>
          <cell r="H302">
            <v>-9.2500000000000054E-2</v>
          </cell>
          <cell r="I302">
            <v>54.5</v>
          </cell>
          <cell r="J302">
            <v>150.03382034632133</v>
          </cell>
          <cell r="K302">
            <v>4.019923714650175</v>
          </cell>
          <cell r="L302">
            <v>1384.5</v>
          </cell>
          <cell r="M302">
            <v>1333.5</v>
          </cell>
          <cell r="N302">
            <v>1310.5416666666667</v>
          </cell>
        </row>
        <row r="303">
          <cell r="C303">
            <v>37376</v>
          </cell>
          <cell r="D303">
            <v>37376</v>
          </cell>
          <cell r="E303">
            <v>314.40170181802898</v>
          </cell>
          <cell r="F303">
            <v>-0.22</v>
          </cell>
          <cell r="G303">
            <v>0.51499999999999901</v>
          </cell>
          <cell r="H303">
            <v>-9.2500000000000054E-2</v>
          </cell>
          <cell r="I303">
            <v>64</v>
          </cell>
          <cell r="J303">
            <v>183.38844086022903</v>
          </cell>
          <cell r="K303">
            <v>3.3353603845916515</v>
          </cell>
          <cell r="L303">
            <v>1393.5</v>
          </cell>
          <cell r="M303">
            <v>1336</v>
          </cell>
          <cell r="N303">
            <v>1315.5625</v>
          </cell>
        </row>
        <row r="304">
          <cell r="C304">
            <v>30</v>
          </cell>
          <cell r="D304">
            <v>30</v>
          </cell>
          <cell r="F304">
            <v>-1.32</v>
          </cell>
          <cell r="G304">
            <v>-5.6666666666666803E-2</v>
          </cell>
          <cell r="H304">
            <v>-9.2500000000000054E-2</v>
          </cell>
          <cell r="I304">
            <v>135.5</v>
          </cell>
          <cell r="J304">
            <v>159.59549587952128</v>
          </cell>
          <cell r="K304">
            <v>2.8519871943646589</v>
          </cell>
          <cell r="L304">
            <v>1410</v>
          </cell>
          <cell r="M304">
            <v>1346.2083333333333</v>
          </cell>
          <cell r="N304">
            <v>1315.7916666666667</v>
          </cell>
        </row>
        <row r="305">
          <cell r="C305">
            <v>30</v>
          </cell>
          <cell r="D305">
            <v>37437</v>
          </cell>
          <cell r="F305">
            <v>-0.54</v>
          </cell>
          <cell r="G305">
            <v>-0.49833333333333302</v>
          </cell>
          <cell r="H305">
            <v>-0.14416666666666655</v>
          </cell>
          <cell r="I305">
            <v>82</v>
          </cell>
          <cell r="J305">
            <v>191.23631154499625</v>
          </cell>
          <cell r="K305">
            <v>3.7514200090546557</v>
          </cell>
          <cell r="L305">
            <v>1272.5</v>
          </cell>
          <cell r="M305">
            <v>1332.7916666666667</v>
          </cell>
          <cell r="N305">
            <v>1316.25</v>
          </cell>
        </row>
        <row r="306">
          <cell r="C306">
            <v>37467</v>
          </cell>
          <cell r="D306">
            <v>37467</v>
          </cell>
          <cell r="E306">
            <v>314.51668098456099</v>
          </cell>
          <cell r="F306">
            <v>-0.73</v>
          </cell>
          <cell r="G306">
            <v>-0.59</v>
          </cell>
          <cell r="H306">
            <v>-0.1766666666666665</v>
          </cell>
          <cell r="I306">
            <v>131</v>
          </cell>
          <cell r="J306">
            <v>186.89374999999561</v>
          </cell>
          <cell r="K306">
            <v>4.0735705933538968</v>
          </cell>
          <cell r="L306">
            <v>1372</v>
          </cell>
          <cell r="M306">
            <v>1336.5</v>
          </cell>
          <cell r="N306">
            <v>1319.2708333333333</v>
          </cell>
        </row>
        <row r="307">
          <cell r="C307">
            <v>37498</v>
          </cell>
          <cell r="D307">
            <v>37498</v>
          </cell>
          <cell r="E307">
            <v>314.49153713196398</v>
          </cell>
          <cell r="F307">
            <v>-1.42</v>
          </cell>
          <cell r="G307">
            <v>-0.71333333333333304</v>
          </cell>
          <cell r="H307">
            <v>-0.25083333333333302</v>
          </cell>
          <cell r="I307">
            <v>103.5</v>
          </cell>
          <cell r="J307">
            <v>185.86304470854603</v>
          </cell>
          <cell r="K307">
            <v>3.7529458822909425</v>
          </cell>
          <cell r="L307">
            <v>1409.5</v>
          </cell>
          <cell r="M307">
            <v>1349.4583333333333</v>
          </cell>
          <cell r="N307">
            <v>1325.25</v>
          </cell>
        </row>
        <row r="308">
          <cell r="C308">
            <v>37529</v>
          </cell>
          <cell r="D308">
            <v>37529</v>
          </cell>
          <cell r="E308">
            <v>314.42815408971501</v>
          </cell>
          <cell r="F308">
            <v>-0.8</v>
          </cell>
          <cell r="G308">
            <v>-0.745</v>
          </cell>
          <cell r="H308">
            <v>-0.32833333333333303</v>
          </cell>
          <cell r="I308">
            <v>52.722000000000001</v>
          </cell>
          <cell r="J308">
            <v>181.40581965667192</v>
          </cell>
          <cell r="K308">
            <v>3.868514288352674</v>
          </cell>
          <cell r="L308">
            <v>1393.722</v>
          </cell>
          <cell r="M308">
            <v>1365.9768333333334</v>
          </cell>
          <cell r="N308">
            <v>1329.3217500000001</v>
          </cell>
        </row>
        <row r="309">
          <cell r="C309">
            <v>37559</v>
          </cell>
          <cell r="D309">
            <v>37559</v>
          </cell>
          <cell r="E309">
            <v>314.34304943008101</v>
          </cell>
          <cell r="F309">
            <v>-0.72</v>
          </cell>
          <cell r="G309">
            <v>-0.80333333333333301</v>
          </cell>
          <cell r="H309">
            <v>-0.32833333333333303</v>
          </cell>
          <cell r="I309">
            <v>217.34</v>
          </cell>
          <cell r="J309">
            <v>205.46037507562829</v>
          </cell>
          <cell r="K309">
            <v>4.0986292202899861</v>
          </cell>
          <cell r="L309">
            <v>1528.5619999999999</v>
          </cell>
          <cell r="M309">
            <v>1393.8986666666667</v>
          </cell>
          <cell r="N309">
            <v>1339.116</v>
          </cell>
        </row>
        <row r="310">
          <cell r="C310">
            <v>37590</v>
          </cell>
          <cell r="D310">
            <v>37590</v>
          </cell>
          <cell r="E310">
            <v>314.23595507510697</v>
          </cell>
          <cell r="F310">
            <v>-0.66</v>
          </cell>
          <cell r="G310">
            <v>-0.81166666666666598</v>
          </cell>
          <cell r="H310">
            <v>-0.32833333333333303</v>
          </cell>
          <cell r="I310">
            <v>47.5</v>
          </cell>
          <cell r="J310">
            <v>215.27688172043005</v>
          </cell>
          <cell r="K310">
            <v>4.6009409125214678</v>
          </cell>
          <cell r="L310">
            <v>1401.0619999999999</v>
          </cell>
          <cell r="M310">
            <v>1404.3621666666666</v>
          </cell>
          <cell r="N310">
            <v>1341.2435833333332</v>
          </cell>
        </row>
        <row r="311">
          <cell r="C311">
            <v>37620</v>
          </cell>
          <cell r="D311">
            <v>37620</v>
          </cell>
          <cell r="E311">
            <v>314.13084264217599</v>
          </cell>
          <cell r="F311">
            <v>-1.1499999999999999</v>
          </cell>
          <cell r="G311">
            <v>-0.913333333333333</v>
          </cell>
          <cell r="H311">
            <v>-0.38583333333333303</v>
          </cell>
          <cell r="I311">
            <v>47</v>
          </cell>
          <cell r="J311">
            <v>213.71388888888967</v>
          </cell>
          <cell r="K311">
            <v>4.4376105640707681</v>
          </cell>
          <cell r="L311">
            <v>1279.5619999999999</v>
          </cell>
          <cell r="M311">
            <v>1398.5339999999999</v>
          </cell>
          <cell r="N311">
            <v>1344.4961666666666</v>
          </cell>
        </row>
        <row r="312">
          <cell r="C312">
            <v>37651</v>
          </cell>
          <cell r="D312">
            <v>37651</v>
          </cell>
          <cell r="E312">
            <v>314.05644106108502</v>
          </cell>
          <cell r="F312">
            <v>-0.18</v>
          </cell>
          <cell r="G312">
            <v>-0.24833333333333299</v>
          </cell>
          <cell r="H312">
            <v>-0.38583333333333303</v>
          </cell>
          <cell r="I312">
            <v>118.5</v>
          </cell>
          <cell r="J312">
            <v>189.78763440860493</v>
          </cell>
          <cell r="K312">
            <v>4.1771736067290215</v>
          </cell>
          <cell r="L312">
            <v>1154.5619999999999</v>
          </cell>
          <cell r="M312">
            <v>1375.5808333333334</v>
          </cell>
          <cell r="N312">
            <v>1339.082083333333</v>
          </cell>
        </row>
        <row r="313">
          <cell r="C313">
            <v>37682</v>
          </cell>
          <cell r="D313">
            <v>37682</v>
          </cell>
          <cell r="E313">
            <v>313.85493353737797</v>
          </cell>
          <cell r="F313">
            <v>-0.68</v>
          </cell>
          <cell r="G313">
            <v>-0.22166666666666601</v>
          </cell>
          <cell r="H313">
            <v>-0.37333333333333302</v>
          </cell>
          <cell r="I313">
            <v>72</v>
          </cell>
          <cell r="J313">
            <v>175.58198924731673</v>
          </cell>
          <cell r="K313">
            <v>4.1257497588604988</v>
          </cell>
          <cell r="L313">
            <v>1125.5619999999999</v>
          </cell>
          <cell r="M313">
            <v>1343.7526666666665</v>
          </cell>
          <cell r="N313">
            <v>1337.0221666666664</v>
          </cell>
        </row>
        <row r="314">
          <cell r="C314">
            <v>37710</v>
          </cell>
          <cell r="D314">
            <v>37710</v>
          </cell>
          <cell r="E314">
            <v>313.83199187388601</v>
          </cell>
          <cell r="F314">
            <v>-0.61</v>
          </cell>
          <cell r="G314">
            <v>-0.33833333333333299</v>
          </cell>
          <cell r="H314">
            <v>-0.418333333333333</v>
          </cell>
          <cell r="I314">
            <v>19</v>
          </cell>
          <cell r="J314">
            <v>173.39062500000151</v>
          </cell>
          <cell r="K314">
            <v>3.4779148165232789</v>
          </cell>
          <cell r="L314">
            <v>1090.0619999999999</v>
          </cell>
          <cell r="M314">
            <v>1319.2161666666666</v>
          </cell>
          <cell r="N314">
            <v>1326.3580833333328</v>
          </cell>
        </row>
        <row r="315">
          <cell r="C315">
            <v>37741</v>
          </cell>
          <cell r="D315">
            <v>37741</v>
          </cell>
          <cell r="E315">
            <v>313.96426754365302</v>
          </cell>
          <cell r="F315">
            <v>-0.37</v>
          </cell>
          <cell r="G315">
            <v>-0.37</v>
          </cell>
          <cell r="H315">
            <v>-0.43416666666666648</v>
          </cell>
          <cell r="I315">
            <v>148</v>
          </cell>
          <cell r="J315">
            <v>129.98456919425237</v>
          </cell>
          <cell r="K315">
            <v>3.0204532153170387</v>
          </cell>
          <cell r="L315">
            <v>1174.0619999999999</v>
          </cell>
          <cell r="M315">
            <v>1300.9296666666667</v>
          </cell>
          <cell r="N315">
            <v>1318.4648333333328</v>
          </cell>
        </row>
        <row r="316">
          <cell r="C316">
            <v>37771</v>
          </cell>
          <cell r="D316">
            <v>37771</v>
          </cell>
          <cell r="E316">
            <v>313.924078549706</v>
          </cell>
          <cell r="F316">
            <v>-0.61</v>
          </cell>
          <cell r="G316">
            <v>-0.57499999999999996</v>
          </cell>
          <cell r="H316">
            <v>-0.53666666666666651</v>
          </cell>
          <cell r="I316">
            <v>64</v>
          </cell>
          <cell r="J316">
            <v>148.8125000000089</v>
          </cell>
          <cell r="K316">
            <v>2.4255551697532329</v>
          </cell>
          <cell r="L316">
            <v>1102.5619999999999</v>
          </cell>
          <cell r="M316">
            <v>1275.3098333333332</v>
          </cell>
          <cell r="N316">
            <v>1310.7590833333327</v>
          </cell>
        </row>
        <row r="317">
          <cell r="C317">
            <v>37802</v>
          </cell>
          <cell r="D317">
            <v>37802</v>
          </cell>
          <cell r="E317">
            <v>313.99271234927699</v>
          </cell>
          <cell r="F317">
            <v>-1.19</v>
          </cell>
          <cell r="G317">
            <v>-0.211666666666666</v>
          </cell>
          <cell r="H317">
            <v>-0.58250000000000002</v>
          </cell>
          <cell r="I317">
            <v>103</v>
          </cell>
          <cell r="J317">
            <v>151.74059139785157</v>
          </cell>
          <cell r="K317">
            <v>2.8312481518817267</v>
          </cell>
          <cell r="L317">
            <v>1123.5619999999999</v>
          </cell>
          <cell r="M317">
            <v>1262.8983333333333</v>
          </cell>
          <cell r="N317">
            <v>1297.8449999999993</v>
          </cell>
        </row>
        <row r="318">
          <cell r="C318">
            <v>37832</v>
          </cell>
          <cell r="D318">
            <v>37832</v>
          </cell>
          <cell r="E318">
            <v>313.99923584418798</v>
          </cell>
          <cell r="F318">
            <v>0.34</v>
          </cell>
          <cell r="G318">
            <v>2.9999999999999801E-2</v>
          </cell>
          <cell r="H318">
            <v>-0.47249999999999998</v>
          </cell>
          <cell r="I318">
            <v>143</v>
          </cell>
          <cell r="J318">
            <v>146.36111111111657</v>
          </cell>
          <cell r="K318">
            <v>3.5092357060186155</v>
          </cell>
          <cell r="L318">
            <v>1135.5619999999999</v>
          </cell>
          <cell r="M318">
            <v>1243.1951666666666</v>
          </cell>
          <cell r="N318">
            <v>1289.8475833333325</v>
          </cell>
        </row>
        <row r="319">
          <cell r="C319">
            <v>37863</v>
          </cell>
          <cell r="D319">
            <v>37863</v>
          </cell>
          <cell r="E319">
            <v>313.922679752612</v>
          </cell>
          <cell r="F319">
            <v>-0.14000000000000001</v>
          </cell>
          <cell r="G319">
            <v>-0.125</v>
          </cell>
          <cell r="H319">
            <v>-0.35416666666666652</v>
          </cell>
          <cell r="I319">
            <v>28.5</v>
          </cell>
          <cell r="J319">
            <v>129.37500000000321</v>
          </cell>
          <cell r="K319">
            <v>2.5473772961470367</v>
          </cell>
          <cell r="L319">
            <v>1060.5619999999999</v>
          </cell>
          <cell r="M319">
            <v>1214.117</v>
          </cell>
          <cell r="N319">
            <v>1281.7876666666659</v>
          </cell>
        </row>
        <row r="320">
          <cell r="C320">
            <v>37894</v>
          </cell>
          <cell r="D320">
            <v>37894</v>
          </cell>
          <cell r="E320">
            <v>313.973332638204</v>
          </cell>
          <cell r="F320">
            <v>-0.26</v>
          </cell>
          <cell r="G320">
            <v>-0.18</v>
          </cell>
          <cell r="H320">
            <v>-0.293333333333333</v>
          </cell>
          <cell r="I320">
            <v>52</v>
          </cell>
          <cell r="J320">
            <v>122.89986559140273</v>
          </cell>
          <cell r="K320">
            <v>2.9426056600955284</v>
          </cell>
          <cell r="L320">
            <v>1059.8400000000001</v>
          </cell>
          <cell r="M320">
            <v>1186.2935</v>
          </cell>
          <cell r="N320">
            <v>1276.1351666666658</v>
          </cell>
        </row>
        <row r="321">
          <cell r="C321">
            <v>37924</v>
          </cell>
          <cell r="D321">
            <v>37924</v>
          </cell>
          <cell r="E321">
            <v>314.14554336429802</v>
          </cell>
          <cell r="F321">
            <v>-0.18</v>
          </cell>
          <cell r="G321">
            <v>-1.66666666666677E-3</v>
          </cell>
          <cell r="H321">
            <v>-0.23499999999999949</v>
          </cell>
          <cell r="I321">
            <v>222</v>
          </cell>
          <cell r="J321">
            <v>196.8845394736874</v>
          </cell>
          <cell r="K321">
            <v>4.3637373415503653</v>
          </cell>
          <cell r="L321">
            <v>1064.5</v>
          </cell>
          <cell r="M321">
            <v>1147.6216666666667</v>
          </cell>
          <cell r="N321">
            <v>1270.7601666666658</v>
          </cell>
        </row>
        <row r="322">
          <cell r="C322">
            <v>37955</v>
          </cell>
          <cell r="D322">
            <v>37955</v>
          </cell>
          <cell r="E322">
            <v>314.15144006709397</v>
          </cell>
          <cell r="F322">
            <v>-0.41</v>
          </cell>
          <cell r="G322">
            <v>-0.30666666666666598</v>
          </cell>
          <cell r="H322">
            <v>-0.23499999999999949</v>
          </cell>
          <cell r="I322">
            <v>117.5</v>
          </cell>
          <cell r="J322">
            <v>178.26915377504818</v>
          </cell>
          <cell r="K322">
            <v>4.0476127983588226</v>
          </cell>
          <cell r="L322">
            <v>1134.5</v>
          </cell>
          <cell r="M322">
            <v>1125.4081666666666</v>
          </cell>
          <cell r="N322">
            <v>1264.8851666666658</v>
          </cell>
        </row>
        <row r="323">
          <cell r="C323">
            <v>37985</v>
          </cell>
          <cell r="D323">
            <v>37985</v>
          </cell>
          <cell r="E323">
            <v>314.09459850824101</v>
          </cell>
          <cell r="F323">
            <v>0.85</v>
          </cell>
          <cell r="G323">
            <v>3.3333333333333201E-2</v>
          </cell>
          <cell r="H323">
            <v>-0.21666666666666601</v>
          </cell>
          <cell r="I323">
            <v>95</v>
          </cell>
          <cell r="J323">
            <v>218.20138888888897</v>
          </cell>
          <cell r="K323">
            <v>4.3430537422839519</v>
          </cell>
          <cell r="L323">
            <v>1182.5</v>
          </cell>
          <cell r="M323">
            <v>1117.3196666666665</v>
          </cell>
          <cell r="N323">
            <v>1257.9268333333328</v>
          </cell>
        </row>
        <row r="324">
          <cell r="C324">
            <v>38016</v>
          </cell>
          <cell r="D324">
            <v>38016</v>
          </cell>
          <cell r="E324">
            <v>313.97677124731098</v>
          </cell>
          <cell r="F324">
            <v>-1.1100000000000001</v>
          </cell>
          <cell r="G324">
            <v>-0.97666666666666602</v>
          </cell>
          <cell r="H324">
            <v>-0.21666666666666601</v>
          </cell>
          <cell r="I324">
            <v>218</v>
          </cell>
          <cell r="J324">
            <v>204.46550179211471</v>
          </cell>
          <cell r="K324">
            <v>3.9554719655194126</v>
          </cell>
          <cell r="L324">
            <v>1282</v>
          </cell>
          <cell r="M324">
            <v>1127.9395</v>
          </cell>
          <cell r="N324">
            <v>1251.7601666666662</v>
          </cell>
        </row>
        <row r="325">
          <cell r="C325">
            <v>38047</v>
          </cell>
          <cell r="D325">
            <v>38047</v>
          </cell>
          <cell r="E325">
            <v>313.96244457728699</v>
          </cell>
          <cell r="F325">
            <v>0.79</v>
          </cell>
          <cell r="G325">
            <v>-0.60833333333333295</v>
          </cell>
          <cell r="H325">
            <v>-0.25916666666666599</v>
          </cell>
          <cell r="I325">
            <v>104.5</v>
          </cell>
          <cell r="J325">
            <v>168.66397849462277</v>
          </cell>
          <cell r="K325">
            <v>3.1927327681870334</v>
          </cell>
          <cell r="L325">
            <v>1314.5</v>
          </cell>
          <cell r="M325">
            <v>1143.6843333333334</v>
          </cell>
          <cell r="N325">
            <v>1243.7184999999995</v>
          </cell>
        </row>
        <row r="326">
          <cell r="C326">
            <v>38076</v>
          </cell>
          <cell r="D326">
            <v>38076</v>
          </cell>
          <cell r="E326">
            <v>313.96645238770498</v>
          </cell>
          <cell r="F326">
            <v>7.0000000000000007E-2</v>
          </cell>
          <cell r="G326">
            <v>-0.46333333333333299</v>
          </cell>
          <cell r="H326">
            <v>-0.25916666666666599</v>
          </cell>
          <cell r="I326">
            <v>293.5</v>
          </cell>
          <cell r="J326">
            <v>190.62068965517244</v>
          </cell>
          <cell r="K326">
            <v>5.1650688282962154</v>
          </cell>
          <cell r="L326">
            <v>1589</v>
          </cell>
          <cell r="M326">
            <v>1185.2625</v>
          </cell>
          <cell r="N326">
            <v>1252.2393333333332</v>
          </cell>
        </row>
        <row r="327">
          <cell r="C327">
            <v>38107</v>
          </cell>
          <cell r="D327">
            <v>38107</v>
          </cell>
          <cell r="E327">
            <v>313.76326442428302</v>
          </cell>
          <cell r="F327">
            <v>-1.25</v>
          </cell>
          <cell r="G327">
            <v>-0.55166666666666597</v>
          </cell>
          <cell r="H327">
            <v>-0.25916666666666599</v>
          </cell>
          <cell r="I327">
            <v>13</v>
          </cell>
          <cell r="J327">
            <v>190.72715053763616</v>
          </cell>
          <cell r="K327">
            <v>3.3633303868483377</v>
          </cell>
          <cell r="L327">
            <v>1454</v>
          </cell>
          <cell r="M327">
            <v>1208.5906666666667</v>
          </cell>
          <cell r="N327">
            <v>1254.7601666666665</v>
          </cell>
        </row>
        <row r="328">
          <cell r="C328">
            <v>38137</v>
          </cell>
          <cell r="D328">
            <v>38137</v>
          </cell>
          <cell r="E328">
            <v>313.87295040799302</v>
          </cell>
          <cell r="F328">
            <v>1.42</v>
          </cell>
          <cell r="G328">
            <v>-0.20499999999999999</v>
          </cell>
          <cell r="H328">
            <v>-0.20833333333333298</v>
          </cell>
          <cell r="I328">
            <v>32.5</v>
          </cell>
          <cell r="J328">
            <v>170.83881150286851</v>
          </cell>
          <cell r="K328">
            <v>2.8307140028512352</v>
          </cell>
          <cell r="L328">
            <v>1422.5</v>
          </cell>
          <cell r="M328">
            <v>1235.2521666666667</v>
          </cell>
          <cell r="N328">
            <v>1255.2809999999997</v>
          </cell>
        </row>
        <row r="329">
          <cell r="C329">
            <v>38168</v>
          </cell>
          <cell r="D329">
            <v>38168</v>
          </cell>
          <cell r="E329">
            <v>313.94109511706199</v>
          </cell>
          <cell r="F329">
            <v>-1.44</v>
          </cell>
          <cell r="G329">
            <v>-0.99</v>
          </cell>
          <cell r="H329">
            <v>-0.25583333333333297</v>
          </cell>
          <cell r="I329">
            <v>122</v>
          </cell>
          <cell r="J329">
            <v>163.05852669308319</v>
          </cell>
          <cell r="K329">
            <v>3.7042517248114146</v>
          </cell>
          <cell r="L329">
            <v>1441.5</v>
          </cell>
          <cell r="M329">
            <v>1261.7470000000001</v>
          </cell>
          <cell r="N329">
            <v>1262.3226666666667</v>
          </cell>
        </row>
        <row r="330">
          <cell r="C330">
            <v>38198</v>
          </cell>
          <cell r="D330">
            <v>38198</v>
          </cell>
          <cell r="E330">
            <v>314.21124479924902</v>
          </cell>
          <cell r="F330">
            <v>-0.66</v>
          </cell>
          <cell r="G330">
            <v>-1.13333333333333</v>
          </cell>
          <cell r="H330">
            <v>-0.38499999999999945</v>
          </cell>
          <cell r="I330">
            <v>152.5</v>
          </cell>
          <cell r="J330">
            <v>183.86944444445231</v>
          </cell>
          <cell r="K330">
            <v>3.8186310757872985</v>
          </cell>
          <cell r="L330">
            <v>1451</v>
          </cell>
          <cell r="M330">
            <v>1288.0335</v>
          </cell>
          <cell r="N330">
            <v>1265.6143333333332</v>
          </cell>
        </row>
        <row r="331">
          <cell r="C331">
            <v>38229</v>
          </cell>
          <cell r="D331">
            <v>38229</v>
          </cell>
          <cell r="E331">
            <v>314.432651745307</v>
          </cell>
          <cell r="F331">
            <v>-0.72</v>
          </cell>
          <cell r="G331">
            <v>-0.82499999999999996</v>
          </cell>
          <cell r="H331">
            <v>-0.50749999999999951</v>
          </cell>
          <cell r="I331">
            <v>209</v>
          </cell>
          <cell r="J331">
            <v>165.71908602151063</v>
          </cell>
          <cell r="K331">
            <v>3.3317869063621099</v>
          </cell>
          <cell r="L331">
            <v>1631.5</v>
          </cell>
          <cell r="M331">
            <v>1335.6116666666667</v>
          </cell>
          <cell r="N331">
            <v>1274.8643333333332</v>
          </cell>
        </row>
        <row r="332">
          <cell r="C332">
            <v>38260</v>
          </cell>
          <cell r="D332">
            <v>38260</v>
          </cell>
          <cell r="E332">
            <v>314.42181783654399</v>
          </cell>
          <cell r="F332">
            <v>-0.32</v>
          </cell>
          <cell r="G332">
            <v>-0.89</v>
          </cell>
          <cell r="H332">
            <v>-0.5799999999999994</v>
          </cell>
          <cell r="I332">
            <v>73</v>
          </cell>
          <cell r="J332">
            <v>202.50000000000824</v>
          </cell>
          <cell r="K332">
            <v>3.6655899230886129</v>
          </cell>
          <cell r="L332">
            <v>1652.5</v>
          </cell>
          <cell r="M332">
            <v>1385</v>
          </cell>
          <cell r="N332">
            <v>1285.6467499999999</v>
          </cell>
        </row>
        <row r="333">
          <cell r="C333">
            <v>38290</v>
          </cell>
          <cell r="D333">
            <v>38290</v>
          </cell>
          <cell r="E333">
            <v>314.49776031667</v>
          </cell>
          <cell r="F333">
            <v>-0.36</v>
          </cell>
          <cell r="G333">
            <v>-0.80333333333333301</v>
          </cell>
          <cell r="H333">
            <v>-0.70583333333333298</v>
          </cell>
          <cell r="I333">
            <v>100</v>
          </cell>
          <cell r="J333">
            <v>196.07290372670801</v>
          </cell>
          <cell r="K333">
            <v>4.1887107510764405</v>
          </cell>
          <cell r="L333">
            <v>1530.5</v>
          </cell>
          <cell r="M333">
            <v>1423.8333333333333</v>
          </cell>
          <cell r="N333">
            <v>1285.7275</v>
          </cell>
        </row>
        <row r="334">
          <cell r="C334">
            <v>38321</v>
          </cell>
          <cell r="D334">
            <v>38321</v>
          </cell>
          <cell r="E334">
            <v>314.49510927057901</v>
          </cell>
          <cell r="F334">
            <v>-0.92</v>
          </cell>
          <cell r="G334">
            <v>-0.73666666666666603</v>
          </cell>
          <cell r="H334">
            <v>-0.76999999999999957</v>
          </cell>
          <cell r="I334">
            <v>122</v>
          </cell>
          <cell r="J334">
            <v>184.15994623655919</v>
          </cell>
          <cell r="K334">
            <v>4.3271506309737147</v>
          </cell>
          <cell r="L334">
            <v>1535</v>
          </cell>
          <cell r="M334">
            <v>1457.2083333333333</v>
          </cell>
          <cell r="N334">
            <v>1291.30825</v>
          </cell>
        </row>
        <row r="335">
          <cell r="C335">
            <v>38351</v>
          </cell>
          <cell r="D335">
            <v>38351</v>
          </cell>
          <cell r="E335">
            <v>314.41393138803397</v>
          </cell>
          <cell r="F335">
            <v>-0.9</v>
          </cell>
          <cell r="G335">
            <v>-0.64666666666666595</v>
          </cell>
          <cell r="H335">
            <v>-0.76999999999999957</v>
          </cell>
          <cell r="I335">
            <v>38</v>
          </cell>
          <cell r="J335">
            <v>169.26388888889269</v>
          </cell>
          <cell r="K335">
            <v>4.0503239539413265</v>
          </cell>
          <cell r="L335">
            <v>1478</v>
          </cell>
          <cell r="M335">
            <v>1481.8333333333333</v>
          </cell>
          <cell r="N335">
            <v>1299.5764999999999</v>
          </cell>
        </row>
        <row r="336">
          <cell r="C336">
            <v>38382</v>
          </cell>
          <cell r="D336">
            <v>38382</v>
          </cell>
          <cell r="E336">
            <v>314.36943507373297</v>
          </cell>
          <cell r="F336">
            <v>0.2</v>
          </cell>
          <cell r="G336">
            <v>9.99999999999991E-3</v>
          </cell>
          <cell r="H336">
            <v>-0.69166666666666599</v>
          </cell>
          <cell r="I336">
            <v>193.5</v>
          </cell>
          <cell r="J336">
            <v>209.91263440860325</v>
          </cell>
          <cell r="K336">
            <v>5.0489912634409064</v>
          </cell>
          <cell r="L336">
            <v>1453.5</v>
          </cell>
          <cell r="M336">
            <v>1496.125</v>
          </cell>
          <cell r="N336">
            <v>1312.03225</v>
          </cell>
        </row>
        <row r="337">
          <cell r="C337">
            <v>30</v>
          </cell>
          <cell r="D337">
            <v>30</v>
          </cell>
          <cell r="F337">
            <v>-2.57</v>
          </cell>
          <cell r="G337">
            <v>-0.39500000000000002</v>
          </cell>
          <cell r="H337">
            <v>-0.69166666666666599</v>
          </cell>
          <cell r="I337">
            <v>35.5</v>
          </cell>
          <cell r="J337">
            <v>186.07930107526889</v>
          </cell>
          <cell r="K337">
            <v>3.7220547282464009</v>
          </cell>
          <cell r="L337">
            <v>1384.5</v>
          </cell>
          <cell r="M337">
            <v>1501.9583333333333</v>
          </cell>
          <cell r="N337">
            <v>1322.8213333333333</v>
          </cell>
        </row>
        <row r="338">
          <cell r="C338">
            <v>38441</v>
          </cell>
          <cell r="D338">
            <v>38441</v>
          </cell>
          <cell r="E338">
            <v>314.23415555158198</v>
          </cell>
          <cell r="F338">
            <v>7.0000000000000007E-2</v>
          </cell>
          <cell r="G338">
            <v>-0.34</v>
          </cell>
          <cell r="H338">
            <v>-0.64666666666666595</v>
          </cell>
          <cell r="I338">
            <v>53.5</v>
          </cell>
          <cell r="J338">
            <v>168.59226190476528</v>
          </cell>
          <cell r="K338">
            <v>3.3910403034447145</v>
          </cell>
          <cell r="L338">
            <v>1144.5</v>
          </cell>
          <cell r="M338">
            <v>1464.9166666666667</v>
          </cell>
          <cell r="N338">
            <v>1325.0895833333334</v>
          </cell>
        </row>
        <row r="339">
          <cell r="C339">
            <v>38472</v>
          </cell>
          <cell r="D339">
            <v>38472</v>
          </cell>
          <cell r="E339">
            <v>314.22598237310598</v>
          </cell>
          <cell r="F339">
            <v>-0.88</v>
          </cell>
          <cell r="G339">
            <v>-0.456666666666666</v>
          </cell>
          <cell r="H339">
            <v>-0.64666666666666595</v>
          </cell>
          <cell r="I339">
            <v>148</v>
          </cell>
          <cell r="J339">
            <v>187.65013615417098</v>
          </cell>
          <cell r="K339">
            <v>3.1306054952390023</v>
          </cell>
          <cell r="L339">
            <v>1279.5</v>
          </cell>
          <cell r="M339">
            <v>1450.375</v>
          </cell>
          <cell r="N339">
            <v>1329.4828333333332</v>
          </cell>
        </row>
        <row r="340">
          <cell r="C340">
            <v>38502</v>
          </cell>
          <cell r="D340">
            <v>38502</v>
          </cell>
          <cell r="E340">
            <v>314.15683838369802</v>
          </cell>
          <cell r="F340">
            <v>-1.32</v>
          </cell>
          <cell r="G340">
            <v>-0.60833333333333295</v>
          </cell>
          <cell r="H340">
            <v>-0.64666666666666595</v>
          </cell>
          <cell r="I340">
            <v>15</v>
          </cell>
          <cell r="J340">
            <v>181.41557017544025</v>
          </cell>
          <cell r="K340">
            <v>2.8411419358102017</v>
          </cell>
          <cell r="L340">
            <v>1262</v>
          </cell>
          <cell r="M340">
            <v>1437</v>
          </cell>
          <cell r="N340">
            <v>1336.1260833333333</v>
          </cell>
        </row>
        <row r="341">
          <cell r="C341">
            <v>38533</v>
          </cell>
          <cell r="D341">
            <v>38533</v>
          </cell>
          <cell r="E341">
            <v>314.23013702421798</v>
          </cell>
          <cell r="F341">
            <v>0.36</v>
          </cell>
          <cell r="G341">
            <v>0.59499999999999897</v>
          </cell>
          <cell r="H341">
            <v>-0.64666666666666595</v>
          </cell>
          <cell r="I341">
            <v>151.5</v>
          </cell>
          <cell r="J341">
            <v>162.61827956988665</v>
          </cell>
          <cell r="K341">
            <v>3.0298086515032847</v>
          </cell>
          <cell r="L341">
            <v>1291.5</v>
          </cell>
          <cell r="M341">
            <v>1424.5</v>
          </cell>
          <cell r="N341">
            <v>1343.1234999999999</v>
          </cell>
        </row>
        <row r="342">
          <cell r="C342">
            <v>38563</v>
          </cell>
          <cell r="D342">
            <v>38563</v>
          </cell>
          <cell r="E342">
            <v>314.28644292280302</v>
          </cell>
          <cell r="F342">
            <v>0.14000000000000001</v>
          </cell>
          <cell r="G342">
            <v>0.40499999999999903</v>
          </cell>
          <cell r="H342">
            <v>-0.60833333333333295</v>
          </cell>
          <cell r="I342">
            <v>102</v>
          </cell>
          <cell r="J342">
            <v>176.37606576829151</v>
          </cell>
          <cell r="K342">
            <v>3.5461060500989605</v>
          </cell>
          <cell r="L342">
            <v>1241</v>
          </cell>
          <cell r="M342">
            <v>1407</v>
          </cell>
          <cell r="N342">
            <v>1347.51675</v>
          </cell>
        </row>
        <row r="343">
          <cell r="C343">
            <v>38594</v>
          </cell>
          <cell r="D343">
            <v>38594</v>
          </cell>
          <cell r="E343">
            <v>314.35320067531302</v>
          </cell>
          <cell r="F343">
            <v>-0.65</v>
          </cell>
          <cell r="G343">
            <v>0.29833333333333301</v>
          </cell>
          <cell r="H343">
            <v>-0.456666666666666</v>
          </cell>
          <cell r="I343">
            <v>135</v>
          </cell>
          <cell r="J343">
            <v>159.0234153933319</v>
          </cell>
          <cell r="K343">
            <v>3.1789152579438738</v>
          </cell>
          <cell r="L343">
            <v>1167</v>
          </cell>
          <cell r="M343">
            <v>1368.2916666666667</v>
          </cell>
          <cell r="N343">
            <v>1351.9516666666666</v>
          </cell>
        </row>
        <row r="344">
          <cell r="C344">
            <v>38625</v>
          </cell>
          <cell r="D344">
            <v>38625</v>
          </cell>
          <cell r="E344">
            <v>314.36449932703403</v>
          </cell>
          <cell r="F344">
            <v>0.33</v>
          </cell>
          <cell r="G344">
            <v>0.12166666666666601</v>
          </cell>
          <cell r="H344">
            <v>-0.39500000000000002</v>
          </cell>
          <cell r="I344">
            <v>113</v>
          </cell>
          <cell r="J344">
            <v>157.78512327090797</v>
          </cell>
          <cell r="K344">
            <v>2.3051482977718631</v>
          </cell>
          <cell r="L344">
            <v>1207</v>
          </cell>
          <cell r="M344">
            <v>1331.1666666666667</v>
          </cell>
          <cell r="N344">
            <v>1358.0833333333333</v>
          </cell>
        </row>
        <row r="345">
          <cell r="C345">
            <v>38655</v>
          </cell>
          <cell r="D345">
            <v>38655</v>
          </cell>
          <cell r="E345">
            <v>314.48265333269802</v>
          </cell>
          <cell r="F345">
            <v>1.07</v>
          </cell>
          <cell r="G345">
            <v>6.6666666666666499E-2</v>
          </cell>
          <cell r="H345">
            <v>-0.34</v>
          </cell>
          <cell r="I345">
            <v>108.5</v>
          </cell>
          <cell r="J345">
            <v>174.20833333333334</v>
          </cell>
          <cell r="K345">
            <v>3.2442361111111118</v>
          </cell>
          <cell r="L345">
            <v>1215.5</v>
          </cell>
          <cell r="M345">
            <v>1304.9166666666667</v>
          </cell>
          <cell r="N345">
            <v>1364.375</v>
          </cell>
        </row>
        <row r="346">
          <cell r="C346">
            <v>38686</v>
          </cell>
          <cell r="D346">
            <v>38686</v>
          </cell>
          <cell r="E346">
            <v>314.48402620036899</v>
          </cell>
          <cell r="F346">
            <v>-0.28000000000000003</v>
          </cell>
          <cell r="G346">
            <v>0.16166666666666599</v>
          </cell>
          <cell r="H346">
            <v>9.99999999999991E-3</v>
          </cell>
          <cell r="I346">
            <v>243</v>
          </cell>
          <cell r="J346">
            <v>163.92249103942657</v>
          </cell>
          <cell r="K346">
            <v>3.4815636200716855</v>
          </cell>
          <cell r="L346">
            <v>1336.5</v>
          </cell>
          <cell r="M346">
            <v>1288.375</v>
          </cell>
          <cell r="N346">
            <v>1372.7916666666667</v>
          </cell>
        </row>
        <row r="347">
          <cell r="C347">
            <v>38716</v>
          </cell>
          <cell r="D347">
            <v>38716</v>
          </cell>
          <cell r="E347">
            <v>314.44811836568499</v>
          </cell>
          <cell r="F347">
            <v>-0.08</v>
          </cell>
          <cell r="G347">
            <v>8.8333333333333194E-2</v>
          </cell>
          <cell r="H347">
            <v>6.6666666666666499E-2</v>
          </cell>
          <cell r="I347">
            <v>38</v>
          </cell>
          <cell r="J347">
            <v>192.9652777777778</v>
          </cell>
          <cell r="K347">
            <v>4.0140972222222224</v>
          </cell>
          <cell r="L347">
            <v>1336.5</v>
          </cell>
          <cell r="M347">
            <v>1276.5833333333333</v>
          </cell>
          <cell r="N347">
            <v>1379.2083333333333</v>
          </cell>
        </row>
        <row r="348">
          <cell r="C348">
            <v>38747</v>
          </cell>
          <cell r="D348">
            <v>38747</v>
          </cell>
          <cell r="E348">
            <v>314.39014364850698</v>
          </cell>
          <cell r="F348">
            <v>1.28</v>
          </cell>
          <cell r="G348">
            <v>-0.32333333333333297</v>
          </cell>
          <cell r="H348">
            <v>6.6666666666666499E-2</v>
          </cell>
          <cell r="I348">
            <v>206</v>
          </cell>
          <cell r="J348">
            <v>176.65322580645162</v>
          </cell>
          <cell r="K348">
            <v>4.0546370967741936</v>
          </cell>
          <cell r="L348">
            <v>1349</v>
          </cell>
          <cell r="M348">
            <v>1267.875</v>
          </cell>
          <cell r="N348">
            <v>1382</v>
          </cell>
        </row>
        <row r="349">
          <cell r="C349">
            <v>38778</v>
          </cell>
          <cell r="D349">
            <v>38778</v>
          </cell>
          <cell r="E349">
            <v>314.669870385612</v>
          </cell>
          <cell r="F349">
            <v>-0.01</v>
          </cell>
          <cell r="G349">
            <v>-0.20499999999999999</v>
          </cell>
          <cell r="H349">
            <v>7.7499999999999847E-2</v>
          </cell>
          <cell r="I349">
            <v>134.5</v>
          </cell>
          <cell r="J349">
            <v>180.93413978494624</v>
          </cell>
          <cell r="K349">
            <v>4.1580645161290324</v>
          </cell>
          <cell r="L349">
            <v>1448</v>
          </cell>
          <cell r="M349">
            <v>1273.1666666666667</v>
          </cell>
          <cell r="N349">
            <v>1387.5625</v>
          </cell>
        </row>
        <row r="350">
          <cell r="C350">
            <v>38806</v>
          </cell>
          <cell r="D350">
            <v>38806</v>
          </cell>
          <cell r="E350">
            <v>314.65436409180302</v>
          </cell>
          <cell r="F350">
            <v>1.39</v>
          </cell>
          <cell r="G350">
            <v>7.9999999999999793E-2</v>
          </cell>
          <cell r="H350">
            <v>8.4166666666666501E-2</v>
          </cell>
          <cell r="I350">
            <v>184.5</v>
          </cell>
          <cell r="J350">
            <v>177.62648809523816</v>
          </cell>
          <cell r="K350">
            <v>3.1681547619047632</v>
          </cell>
          <cell r="L350">
            <v>1579</v>
          </cell>
          <cell r="M350">
            <v>1309.375</v>
          </cell>
          <cell r="N350">
            <v>1387.1458333333333</v>
          </cell>
        </row>
        <row r="351">
          <cell r="C351">
            <v>38837</v>
          </cell>
          <cell r="D351">
            <v>38837</v>
          </cell>
          <cell r="E351">
            <v>314.74825934970698</v>
          </cell>
          <cell r="F351">
            <v>1.4</v>
          </cell>
          <cell r="G351">
            <v>0.37333333333333302</v>
          </cell>
          <cell r="H351">
            <v>0.10499999999999959</v>
          </cell>
          <cell r="I351">
            <v>112</v>
          </cell>
          <cell r="J351">
            <v>175.30913978494621</v>
          </cell>
          <cell r="K351">
            <v>3.4807123655913967</v>
          </cell>
          <cell r="L351">
            <v>1543</v>
          </cell>
          <cell r="M351">
            <v>1331.3333333333333</v>
          </cell>
          <cell r="N351">
            <v>1390.8541666666667</v>
          </cell>
        </row>
        <row r="352">
          <cell r="C352">
            <v>38867</v>
          </cell>
          <cell r="D352">
            <v>38867</v>
          </cell>
          <cell r="E352">
            <v>314.926235095962</v>
          </cell>
          <cell r="F352">
            <v>-0.85</v>
          </cell>
          <cell r="G352">
            <v>0.38499999999999901</v>
          </cell>
          <cell r="H352">
            <v>0.141666666666666</v>
          </cell>
          <cell r="I352">
            <v>199</v>
          </cell>
          <cell r="J352">
            <v>165.16666666666663</v>
          </cell>
          <cell r="K352">
            <v>3.2061805555555565</v>
          </cell>
          <cell r="L352">
            <v>1727</v>
          </cell>
          <cell r="M352">
            <v>1370.0833333333333</v>
          </cell>
          <cell r="N352">
            <v>1403.5416666666667</v>
          </cell>
        </row>
        <row r="353">
          <cell r="C353">
            <v>38898</v>
          </cell>
          <cell r="D353">
            <v>38898</v>
          </cell>
          <cell r="E353">
            <v>315.08739038970799</v>
          </cell>
          <cell r="F353">
            <v>-0.54</v>
          </cell>
          <cell r="G353">
            <v>-0.31166666666666598</v>
          </cell>
          <cell r="H353">
            <v>0.10499999999999959</v>
          </cell>
          <cell r="I353">
            <v>184.5</v>
          </cell>
          <cell r="J353">
            <v>160.88037634408607</v>
          </cell>
          <cell r="K353">
            <v>2.997647849462366</v>
          </cell>
          <cell r="L353">
            <v>1760</v>
          </cell>
          <cell r="M353">
            <v>1409.125</v>
          </cell>
          <cell r="N353">
            <v>1416.8125</v>
          </cell>
        </row>
        <row r="354">
          <cell r="C354">
            <v>38928</v>
          </cell>
          <cell r="D354">
            <v>38928</v>
          </cell>
          <cell r="E354">
            <v>315.07053217538999</v>
          </cell>
          <cell r="F354">
            <v>-0.73</v>
          </cell>
          <cell r="G354">
            <v>-0.31833333333333302</v>
          </cell>
          <cell r="H354">
            <v>8.4166666666666501E-2</v>
          </cell>
          <cell r="I354">
            <v>88.5</v>
          </cell>
          <cell r="J354">
            <v>180.75694444444446</v>
          </cell>
          <cell r="K354">
            <v>3.414861111111112</v>
          </cell>
          <cell r="L354">
            <v>1746.5</v>
          </cell>
          <cell r="M354">
            <v>1451.25</v>
          </cell>
          <cell r="N354">
            <v>1429.125</v>
          </cell>
        </row>
        <row r="355">
          <cell r="C355">
            <v>38959</v>
          </cell>
          <cell r="D355">
            <v>38959</v>
          </cell>
          <cell r="E355">
            <v>315.210063785427</v>
          </cell>
          <cell r="F355">
            <v>-1.55</v>
          </cell>
          <cell r="G355">
            <v>-0.53333333333333299</v>
          </cell>
          <cell r="H355">
            <v>7.3333333333333139E-2</v>
          </cell>
          <cell r="I355">
            <v>98</v>
          </cell>
          <cell r="J355">
            <v>177.62096774193546</v>
          </cell>
          <cell r="K355">
            <v>3.0542338709677432</v>
          </cell>
          <cell r="L355">
            <v>1709.5</v>
          </cell>
          <cell r="M355">
            <v>1496.4583333333333</v>
          </cell>
          <cell r="N355">
            <v>1432.375</v>
          </cell>
        </row>
        <row r="356">
          <cell r="C356">
            <v>38990</v>
          </cell>
          <cell r="D356">
            <v>38990</v>
          </cell>
          <cell r="E356">
            <v>315.18984123419102</v>
          </cell>
          <cell r="F356">
            <v>-0.62</v>
          </cell>
          <cell r="G356">
            <v>-0.62166666666666603</v>
          </cell>
          <cell r="H356">
            <v>-6.9166666666666737E-2</v>
          </cell>
          <cell r="I356">
            <v>121</v>
          </cell>
          <cell r="J356">
            <v>184.48252688172039</v>
          </cell>
          <cell r="K356">
            <v>3.2007392473118288</v>
          </cell>
          <cell r="L356">
            <v>1717.5</v>
          </cell>
          <cell r="M356">
            <v>1539</v>
          </cell>
          <cell r="N356">
            <v>1435.0833333333333</v>
          </cell>
        </row>
        <row r="357">
          <cell r="C357">
            <v>39020</v>
          </cell>
          <cell r="D357">
            <v>39020</v>
          </cell>
          <cell r="E357">
            <v>315.08083667130597</v>
          </cell>
          <cell r="F357">
            <v>-1.55</v>
          </cell>
          <cell r="G357">
            <v>-0.85666666666666602</v>
          </cell>
          <cell r="H357">
            <v>-0.25833333333333297</v>
          </cell>
          <cell r="I357">
            <v>32</v>
          </cell>
          <cell r="J357">
            <v>185.50287356321832</v>
          </cell>
          <cell r="K357">
            <v>3.2134339080459786</v>
          </cell>
          <cell r="L357">
            <v>1641</v>
          </cell>
          <cell r="M357">
            <v>1574.4583333333333</v>
          </cell>
          <cell r="N357">
            <v>1439.6875</v>
          </cell>
        </row>
        <row r="358">
          <cell r="C358">
            <v>39051</v>
          </cell>
          <cell r="D358">
            <v>39051</v>
          </cell>
          <cell r="E358">
            <v>315.01677262141499</v>
          </cell>
          <cell r="F358">
            <v>-0.21</v>
          </cell>
          <cell r="G358">
            <v>-0.86666666666666603</v>
          </cell>
          <cell r="H358">
            <v>-0.3149999999999995</v>
          </cell>
          <cell r="I358">
            <v>111</v>
          </cell>
          <cell r="J358">
            <v>207.3387096774193</v>
          </cell>
          <cell r="K358">
            <v>4.7618951612903215</v>
          </cell>
          <cell r="L358">
            <v>1509</v>
          </cell>
          <cell r="M358">
            <v>1588.8333333333333</v>
          </cell>
          <cell r="N358">
            <v>1438.6041666666667</v>
          </cell>
        </row>
        <row r="359">
          <cell r="C359">
            <v>39081</v>
          </cell>
          <cell r="D359">
            <v>39081</v>
          </cell>
          <cell r="E359">
            <v>314.87586997385301</v>
          </cell>
          <cell r="F359">
            <v>-0.43</v>
          </cell>
          <cell r="G359">
            <v>-0.84833333333333305</v>
          </cell>
          <cell r="H359">
            <v>-0.32083333333333297</v>
          </cell>
          <cell r="I359">
            <v>113</v>
          </cell>
          <cell r="J359">
            <v>206.5833333333334</v>
          </cell>
          <cell r="K359">
            <v>4.9511805555555561</v>
          </cell>
          <cell r="L359">
            <v>1584</v>
          </cell>
          <cell r="M359">
            <v>1609.4583333333333</v>
          </cell>
          <cell r="N359">
            <v>1443.0208333333333</v>
          </cell>
        </row>
        <row r="360">
          <cell r="C360">
            <v>39112</v>
          </cell>
          <cell r="D360">
            <v>39112</v>
          </cell>
          <cell r="E360">
            <v>314.86613343872801</v>
          </cell>
          <cell r="F360">
            <v>-0.69</v>
          </cell>
          <cell r="G360">
            <v>-5.00000000000001E-2</v>
          </cell>
          <cell r="H360">
            <v>-0.3149999999999995</v>
          </cell>
          <cell r="I360">
            <v>75.5</v>
          </cell>
          <cell r="J360">
            <v>201.2634408602151</v>
          </cell>
          <cell r="K360">
            <v>4.1117607526881725</v>
          </cell>
          <cell r="L360">
            <v>1453.5</v>
          </cell>
          <cell r="M360">
            <v>1618.1666666666667</v>
          </cell>
          <cell r="N360">
            <v>1443.0208333333333</v>
          </cell>
        </row>
        <row r="361">
          <cell r="C361">
            <v>39143</v>
          </cell>
          <cell r="D361">
            <v>39143</v>
          </cell>
          <cell r="E361">
            <v>314.74204480765002</v>
          </cell>
          <cell r="F361">
            <v>-0.26</v>
          </cell>
          <cell r="G361">
            <v>1.49999999999998E-2</v>
          </cell>
          <cell r="H361">
            <v>-0.3149999999999995</v>
          </cell>
          <cell r="I361">
            <v>175.5</v>
          </cell>
          <cell r="J361">
            <v>168.0645161290322</v>
          </cell>
          <cell r="K361">
            <v>3.9665322580645164</v>
          </cell>
          <cell r="L361">
            <v>1494.5</v>
          </cell>
          <cell r="M361">
            <v>1622.0416666666667</v>
          </cell>
          <cell r="N361">
            <v>1447.6041666666667</v>
          </cell>
        </row>
        <row r="362">
          <cell r="C362">
            <v>39171</v>
          </cell>
          <cell r="D362">
            <v>39171</v>
          </cell>
          <cell r="E362">
            <v>314.59273997073399</v>
          </cell>
          <cell r="F362">
            <v>-0.09</v>
          </cell>
          <cell r="G362">
            <v>-5.5000000000000097E-2</v>
          </cell>
          <cell r="H362">
            <v>-0.3149999999999995</v>
          </cell>
          <cell r="I362">
            <v>38</v>
          </cell>
          <cell r="J362">
            <v>167.53720238095238</v>
          </cell>
          <cell r="K362">
            <v>2.9465773809523816</v>
          </cell>
          <cell r="L362">
            <v>1348</v>
          </cell>
          <cell r="M362">
            <v>1602.7916666666667</v>
          </cell>
          <cell r="N362">
            <v>1456.0833333333333</v>
          </cell>
        </row>
        <row r="363">
          <cell r="C363">
            <v>39202</v>
          </cell>
          <cell r="D363">
            <v>39202</v>
          </cell>
          <cell r="E363">
            <v>314.550253340197</v>
          </cell>
          <cell r="F363">
            <v>-0.14000000000000001</v>
          </cell>
          <cell r="G363">
            <v>-0.25666666666666599</v>
          </cell>
          <cell r="H363">
            <v>-0.3149999999999995</v>
          </cell>
          <cell r="I363">
            <v>160.5</v>
          </cell>
          <cell r="J363">
            <v>162.37903225806457</v>
          </cell>
          <cell r="K363">
            <v>3.7531586021505374</v>
          </cell>
          <cell r="L363">
            <v>1396.5</v>
          </cell>
          <cell r="M363">
            <v>1590.5833333333333</v>
          </cell>
          <cell r="N363">
            <v>1460.9583333333333</v>
          </cell>
        </row>
        <row r="364">
          <cell r="C364">
            <v>39232</v>
          </cell>
          <cell r="D364">
            <v>39232</v>
          </cell>
          <cell r="E364">
            <v>314.44042414693598</v>
          </cell>
          <cell r="F364">
            <v>-0.15</v>
          </cell>
          <cell r="G364">
            <v>-0.23499999999999999</v>
          </cell>
          <cell r="H364">
            <v>-0.3149999999999995</v>
          </cell>
          <cell r="I364">
            <v>55</v>
          </cell>
          <cell r="J364">
            <v>178.51388888888889</v>
          </cell>
          <cell r="K364">
            <v>2.430416666666666</v>
          </cell>
          <cell r="L364">
            <v>1252.5</v>
          </cell>
          <cell r="M364">
            <v>1551.0416666666667</v>
          </cell>
          <cell r="N364">
            <v>1460.5625</v>
          </cell>
        </row>
        <row r="365">
          <cell r="C365">
            <v>39263</v>
          </cell>
          <cell r="D365">
            <v>39263</v>
          </cell>
          <cell r="E365">
            <v>314.29867986631001</v>
          </cell>
          <cell r="F365">
            <v>0.6</v>
          </cell>
          <cell r="G365">
            <v>0.90666666666666595</v>
          </cell>
          <cell r="H365">
            <v>-0.28749999999999953</v>
          </cell>
          <cell r="I365">
            <v>59</v>
          </cell>
          <cell r="J365">
            <v>179.16666666666669</v>
          </cell>
          <cell r="K365">
            <v>2.5378360215053766</v>
          </cell>
          <cell r="L365">
            <v>1127</v>
          </cell>
          <cell r="M365">
            <v>1498.2916666666667</v>
          </cell>
          <cell r="N365">
            <v>1453.7083333333333</v>
          </cell>
        </row>
        <row r="366">
          <cell r="C366">
            <v>39293</v>
          </cell>
          <cell r="D366">
            <v>39293</v>
          </cell>
          <cell r="E366">
            <v>314.353843874213</v>
          </cell>
          <cell r="F366">
            <v>-0.46</v>
          </cell>
          <cell r="G366">
            <v>0.59333333333333305</v>
          </cell>
          <cell r="H366">
            <v>-0.24583333333333299</v>
          </cell>
          <cell r="I366">
            <v>113</v>
          </cell>
          <cell r="J366">
            <v>187.7777777777778</v>
          </cell>
          <cell r="K366">
            <v>3.9652083333333326</v>
          </cell>
          <cell r="L366">
            <v>1151.5</v>
          </cell>
          <cell r="M366">
            <v>1448.7083333333333</v>
          </cell>
          <cell r="N366">
            <v>1449.9791666666667</v>
          </cell>
        </row>
        <row r="367">
          <cell r="C367">
            <v>39324</v>
          </cell>
          <cell r="D367">
            <v>39324</v>
          </cell>
          <cell r="E367">
            <v>314.43462985253001</v>
          </cell>
          <cell r="F367">
            <v>0.31</v>
          </cell>
          <cell r="G367">
            <v>0.32999999999999902</v>
          </cell>
          <cell r="H367">
            <v>-0.14500000000000005</v>
          </cell>
          <cell r="I367">
            <v>216.5</v>
          </cell>
          <cell r="J367">
            <v>159.56989247311824</v>
          </cell>
          <cell r="K367">
            <v>3.4693548387096769</v>
          </cell>
          <cell r="L367">
            <v>1270</v>
          </cell>
          <cell r="M367">
            <v>1412.0833333333333</v>
          </cell>
          <cell r="N367">
            <v>1454.2708333333333</v>
          </cell>
        </row>
        <row r="368">
          <cell r="C368">
            <v>39355</v>
          </cell>
          <cell r="D368">
            <v>39355</v>
          </cell>
          <cell r="E368">
            <v>314.39995953023703</v>
          </cell>
          <cell r="F368">
            <v>0.09</v>
          </cell>
          <cell r="G368">
            <v>0.13999999999999899</v>
          </cell>
          <cell r="H368">
            <v>-5.2500000000000102E-2</v>
          </cell>
          <cell r="I368">
            <v>133.5</v>
          </cell>
          <cell r="J368">
            <v>205.45698924731184</v>
          </cell>
          <cell r="K368">
            <v>3.7325940860215066</v>
          </cell>
          <cell r="L368">
            <v>1282.5</v>
          </cell>
          <cell r="M368">
            <v>1375.8333333333333</v>
          </cell>
          <cell r="N368">
            <v>1457.4166666666667</v>
          </cell>
        </row>
        <row r="369">
          <cell r="C369">
            <v>39385</v>
          </cell>
          <cell r="D369">
            <v>39385</v>
          </cell>
          <cell r="E369">
            <v>314.37808519808698</v>
          </cell>
          <cell r="F369">
            <v>0.53</v>
          </cell>
          <cell r="G369">
            <v>0.141666666666666</v>
          </cell>
          <cell r="H369">
            <v>-1.7500000000000147E-2</v>
          </cell>
          <cell r="I369">
            <v>84.5</v>
          </cell>
          <cell r="J369">
            <v>155.01388888888894</v>
          </cell>
          <cell r="K369">
            <v>3.0348842592592584</v>
          </cell>
          <cell r="L369">
            <v>1335</v>
          </cell>
          <cell r="M369">
            <v>1350.3333333333333</v>
          </cell>
          <cell r="N369">
            <v>1462.3958333333333</v>
          </cell>
        </row>
        <row r="370">
          <cell r="C370">
            <v>39416</v>
          </cell>
          <cell r="D370">
            <v>39416</v>
          </cell>
          <cell r="E370">
            <v>314.23142702857098</v>
          </cell>
          <cell r="F370">
            <v>0.82</v>
          </cell>
          <cell r="G370">
            <v>0.314999999999999</v>
          </cell>
          <cell r="H370">
            <v>7.7499999999999389E-2</v>
          </cell>
          <cell r="I370">
            <v>81.5</v>
          </cell>
          <cell r="J370">
            <v>222.91666666666671</v>
          </cell>
          <cell r="K370">
            <v>5.3009408602150518</v>
          </cell>
          <cell r="L370">
            <v>1305.5</v>
          </cell>
          <cell r="M370">
            <v>1333.375</v>
          </cell>
          <cell r="N370">
            <v>1461.1041666666667</v>
          </cell>
        </row>
        <row r="371">
          <cell r="C371">
            <v>39446</v>
          </cell>
          <cell r="D371">
            <v>39446</v>
          </cell>
          <cell r="E371">
            <v>314.11589907859002</v>
          </cell>
          <cell r="F371">
            <v>1.36</v>
          </cell>
          <cell r="G371">
            <v>0.44166666666666599</v>
          </cell>
          <cell r="H371">
            <v>0.14083333333333248</v>
          </cell>
          <cell r="I371">
            <v>27</v>
          </cell>
          <cell r="J371">
            <v>190.70138888888886</v>
          </cell>
          <cell r="K371">
            <v>3.4504861111111103</v>
          </cell>
          <cell r="L371">
            <v>1219.5</v>
          </cell>
          <cell r="M371">
            <v>1303</v>
          </cell>
          <cell r="N371">
            <v>1456.2291666666667</v>
          </cell>
        </row>
        <row r="372">
          <cell r="C372">
            <v>39477</v>
          </cell>
          <cell r="D372">
            <v>39477</v>
          </cell>
          <cell r="E372">
            <v>313.96536046013199</v>
          </cell>
          <cell r="F372">
            <v>1.42</v>
          </cell>
          <cell r="G372">
            <v>-0.49</v>
          </cell>
          <cell r="H372">
            <v>0.14083333333333248</v>
          </cell>
          <cell r="I372">
            <v>110.5</v>
          </cell>
          <cell r="J372">
            <v>134.36155913978487</v>
          </cell>
          <cell r="K372">
            <v>3.8898521505376347</v>
          </cell>
          <cell r="L372">
            <v>1254.5</v>
          </cell>
          <cell r="M372">
            <v>1286.4166666666667</v>
          </cell>
          <cell r="N372">
            <v>1452.2916666666667</v>
          </cell>
        </row>
        <row r="373">
          <cell r="C373">
            <v>39508</v>
          </cell>
          <cell r="D373">
            <v>39508</v>
          </cell>
          <cell r="E373">
            <v>313.83425039652298</v>
          </cell>
          <cell r="F373">
            <v>1.89</v>
          </cell>
          <cell r="G373">
            <v>8.3333333333333107E-2</v>
          </cell>
          <cell r="H373">
            <v>0.14083333333333248</v>
          </cell>
          <cell r="I373">
            <v>34</v>
          </cell>
          <cell r="J373">
            <v>163.24596774193546</v>
          </cell>
          <cell r="K373">
            <v>3.6786962365591389</v>
          </cell>
          <cell r="L373">
            <v>1113</v>
          </cell>
          <cell r="M373">
            <v>1254.625</v>
          </cell>
          <cell r="N373">
            <v>1438.3333333333333</v>
          </cell>
        </row>
        <row r="374">
          <cell r="C374">
            <v>39537</v>
          </cell>
          <cell r="D374">
            <v>39537</v>
          </cell>
          <cell r="E374">
            <v>313.72171431558002</v>
          </cell>
          <cell r="F374">
            <v>1.23</v>
          </cell>
          <cell r="G374">
            <v>0.391666666666666</v>
          </cell>
          <cell r="H374">
            <v>0.2283333333333325</v>
          </cell>
          <cell r="I374">
            <v>47.5</v>
          </cell>
          <cell r="J374">
            <v>156.21264367816093</v>
          </cell>
          <cell r="K374">
            <v>3.9029166666666661</v>
          </cell>
          <cell r="L374">
            <v>1122.5</v>
          </cell>
          <cell r="M374">
            <v>1235.8333333333333</v>
          </cell>
          <cell r="N374">
            <v>1419.3125</v>
          </cell>
        </row>
        <row r="375">
          <cell r="C375">
            <v>39568</v>
          </cell>
          <cell r="D375">
            <v>39568</v>
          </cell>
          <cell r="E375">
            <v>313.70416319131601</v>
          </cell>
          <cell r="F375">
            <v>0.52</v>
          </cell>
          <cell r="G375">
            <v>0.73666666666666603</v>
          </cell>
          <cell r="H375">
            <v>0.32249999999999901</v>
          </cell>
          <cell r="I375">
            <v>47.5</v>
          </cell>
          <cell r="J375">
            <v>146.46505376344086</v>
          </cell>
          <cell r="K375">
            <v>3.2938172043010763</v>
          </cell>
          <cell r="L375">
            <v>1009.5</v>
          </cell>
          <cell r="M375">
            <v>1203.5833333333333</v>
          </cell>
          <cell r="N375">
            <v>1397.0833333333333</v>
          </cell>
        </row>
        <row r="376">
          <cell r="C376">
            <v>39598</v>
          </cell>
          <cell r="D376">
            <v>39598</v>
          </cell>
          <cell r="E376">
            <v>313.92990050791099</v>
          </cell>
          <cell r="F376">
            <v>-0.22</v>
          </cell>
          <cell r="G376">
            <v>0.73499999999999899</v>
          </cell>
          <cell r="H376">
            <v>0.36083333333333251</v>
          </cell>
          <cell r="I376">
            <v>257</v>
          </cell>
          <cell r="J376">
            <v>150.63194444444449</v>
          </cell>
          <cell r="K376">
            <v>3.6145833333333344</v>
          </cell>
          <cell r="L376">
            <v>1211.5</v>
          </cell>
          <cell r="M376">
            <v>1200.1666666666667</v>
          </cell>
          <cell r="N376">
            <v>1375.6041666666667</v>
          </cell>
        </row>
        <row r="377">
          <cell r="C377">
            <v>39629</v>
          </cell>
          <cell r="D377">
            <v>39629</v>
          </cell>
          <cell r="E377">
            <v>313.890627911872</v>
          </cell>
          <cell r="F377">
            <v>0.52</v>
          </cell>
          <cell r="G377">
            <v>0.52999999999999903</v>
          </cell>
          <cell r="H377">
            <v>0.36083333333333251</v>
          </cell>
          <cell r="I377">
            <v>89</v>
          </cell>
          <cell r="J377">
            <v>168.89784946236557</v>
          </cell>
          <cell r="K377">
            <v>2.5903225806451617</v>
          </cell>
          <cell r="L377">
            <v>1241.5</v>
          </cell>
          <cell r="M377">
            <v>1209.7083333333333</v>
          </cell>
          <cell r="N377">
            <v>1354</v>
          </cell>
        </row>
        <row r="378">
          <cell r="C378">
            <v>39659</v>
          </cell>
          <cell r="D378">
            <v>39659</v>
          </cell>
          <cell r="E378">
            <v>314.03843750669398</v>
          </cell>
          <cell r="F378">
            <v>0.27</v>
          </cell>
          <cell r="G378">
            <v>0.41666666666666602</v>
          </cell>
          <cell r="H378">
            <v>0.36083333333333251</v>
          </cell>
          <cell r="I378">
            <v>172</v>
          </cell>
          <cell r="J378">
            <v>185.22916666666666</v>
          </cell>
          <cell r="K378">
            <v>3.2428472222222222</v>
          </cell>
          <cell r="L378">
            <v>1300.5</v>
          </cell>
          <cell r="M378">
            <v>1222.125</v>
          </cell>
          <cell r="N378">
            <v>1335.4166666666667</v>
          </cell>
        </row>
        <row r="379">
          <cell r="C379">
            <v>39690</v>
          </cell>
          <cell r="D379">
            <v>39690</v>
          </cell>
          <cell r="E379">
            <v>314.32363813554798</v>
          </cell>
          <cell r="F379">
            <v>0.95</v>
          </cell>
          <cell r="G379">
            <v>0.358333333333333</v>
          </cell>
          <cell r="H379">
            <v>0.3749999999999995</v>
          </cell>
          <cell r="I379">
            <v>225</v>
          </cell>
          <cell r="J379">
            <v>176.76075268817209</v>
          </cell>
          <cell r="K379">
            <v>3.9659946236559143</v>
          </cell>
          <cell r="L379">
            <v>1309</v>
          </cell>
          <cell r="M379">
            <v>1225.375</v>
          </cell>
          <cell r="N379">
            <v>1318.7291666666667</v>
          </cell>
        </row>
        <row r="380">
          <cell r="C380">
            <v>39721</v>
          </cell>
          <cell r="D380">
            <v>39721</v>
          </cell>
          <cell r="E380">
            <v>314.49951174246598</v>
          </cell>
          <cell r="F380">
            <v>1.28</v>
          </cell>
          <cell r="G380">
            <v>0.55999999999999905</v>
          </cell>
          <cell r="H380">
            <v>0.40416666666666601</v>
          </cell>
          <cell r="I380">
            <v>191.5</v>
          </cell>
          <cell r="J380">
            <v>195.15456989247312</v>
          </cell>
          <cell r="K380">
            <v>3.5536290322580637</v>
          </cell>
          <cell r="L380">
            <v>1367</v>
          </cell>
          <cell r="M380">
            <v>1232.4166666666667</v>
          </cell>
          <cell r="N380">
            <v>1304.125</v>
          </cell>
        </row>
        <row r="381">
          <cell r="C381">
            <v>39751</v>
          </cell>
          <cell r="D381">
            <v>39751</v>
          </cell>
          <cell r="E381">
            <v>314.524333064438</v>
          </cell>
          <cell r="F381">
            <v>1.3</v>
          </cell>
          <cell r="G381">
            <v>0.63</v>
          </cell>
          <cell r="H381">
            <v>0.42916666666666603</v>
          </cell>
          <cell r="I381">
            <v>106</v>
          </cell>
          <cell r="J381">
            <v>177.03472222222226</v>
          </cell>
          <cell r="K381">
            <v>3.5933333333333328</v>
          </cell>
          <cell r="L381">
            <v>1388.5</v>
          </cell>
          <cell r="M381">
            <v>1236.875</v>
          </cell>
          <cell r="N381">
            <v>1293.6041666666667</v>
          </cell>
        </row>
        <row r="382">
          <cell r="C382">
            <v>39782</v>
          </cell>
          <cell r="D382">
            <v>39782</v>
          </cell>
          <cell r="E382">
            <v>314.48741153246698</v>
          </cell>
          <cell r="F382">
            <v>1.59</v>
          </cell>
          <cell r="G382">
            <v>0.98499999999999999</v>
          </cell>
          <cell r="H382">
            <v>0.48583333333333251</v>
          </cell>
          <cell r="I382">
            <v>155</v>
          </cell>
          <cell r="J382">
            <v>190.35080645161295</v>
          </cell>
          <cell r="K382">
            <v>4.268830645161291</v>
          </cell>
          <cell r="L382">
            <v>1462</v>
          </cell>
          <cell r="M382">
            <v>1249.9166666666667</v>
          </cell>
          <cell r="N382">
            <v>1291.6458333333333</v>
          </cell>
        </row>
        <row r="383">
          <cell r="C383">
            <v>39812</v>
          </cell>
          <cell r="D383">
            <v>39812</v>
          </cell>
          <cell r="E383">
            <v>314.40889366313098</v>
          </cell>
          <cell r="F383">
            <v>1.21</v>
          </cell>
          <cell r="G383">
            <v>1.0999999999999901</v>
          </cell>
          <cell r="H383">
            <v>0.54499999999999904</v>
          </cell>
          <cell r="I383">
            <v>54</v>
          </cell>
          <cell r="J383">
            <v>165.68055555555557</v>
          </cell>
          <cell r="K383">
            <v>4.0179861111111119</v>
          </cell>
          <cell r="L383">
            <v>1489</v>
          </cell>
          <cell r="M383">
            <v>1272.375</v>
          </cell>
          <cell r="N383">
            <v>1287.6875</v>
          </cell>
        </row>
        <row r="384">
          <cell r="C384">
            <v>39843</v>
          </cell>
          <cell r="D384">
            <v>39843</v>
          </cell>
          <cell r="E384">
            <v>314.28598601465598</v>
          </cell>
          <cell r="F384">
            <v>0.95</v>
          </cell>
          <cell r="G384">
            <v>0.67666666666666597</v>
          </cell>
          <cell r="H384">
            <v>0.59499999999999953</v>
          </cell>
          <cell r="I384">
            <v>128</v>
          </cell>
          <cell r="J384">
            <v>171.38440860215053</v>
          </cell>
          <cell r="K384">
            <v>3.7621639784946255</v>
          </cell>
          <cell r="L384">
            <v>1506.5</v>
          </cell>
          <cell r="M384">
            <v>1293.375</v>
          </cell>
          <cell r="N384">
            <v>1289.8958333333333</v>
          </cell>
        </row>
        <row r="385">
          <cell r="C385">
            <v>39874</v>
          </cell>
          <cell r="D385">
            <v>39874</v>
          </cell>
          <cell r="E385">
            <v>314.123157404219</v>
          </cell>
          <cell r="F385">
            <v>1.3</v>
          </cell>
          <cell r="G385">
            <v>0.84166666666666601</v>
          </cell>
          <cell r="H385">
            <v>0.65333333333333299</v>
          </cell>
          <cell r="I385">
            <v>19</v>
          </cell>
          <cell r="J385">
            <v>189.26075268817203</v>
          </cell>
          <cell r="K385">
            <v>3.416868279569893</v>
          </cell>
          <cell r="L385">
            <v>1491.5</v>
          </cell>
          <cell r="M385">
            <v>1324.9166666666667</v>
          </cell>
          <cell r="N385">
            <v>1289.7708333333333</v>
          </cell>
        </row>
        <row r="386">
          <cell r="C386">
            <v>39902</v>
          </cell>
          <cell r="D386">
            <v>39902</v>
          </cell>
          <cell r="E386">
            <v>314.13184893107001</v>
          </cell>
          <cell r="F386">
            <v>7.0000000000000007E-2</v>
          </cell>
          <cell r="G386">
            <v>0.83833333333333304</v>
          </cell>
          <cell r="H386">
            <v>0.70583333333333242</v>
          </cell>
          <cell r="I386">
            <v>162</v>
          </cell>
          <cell r="J386">
            <v>169.6577380952381</v>
          </cell>
          <cell r="K386">
            <v>3.4715773809523802</v>
          </cell>
          <cell r="L386">
            <v>1606</v>
          </cell>
          <cell r="M386">
            <v>1365.2083333333333</v>
          </cell>
          <cell r="N386">
            <v>1300.5208333333333</v>
          </cell>
        </row>
        <row r="387">
          <cell r="C387">
            <v>39933</v>
          </cell>
          <cell r="D387">
            <v>39933</v>
          </cell>
          <cell r="E387">
            <v>313.941225931806</v>
          </cell>
          <cell r="F387">
            <v>0.88</v>
          </cell>
          <cell r="G387">
            <v>0.89666666666666595</v>
          </cell>
          <cell r="H387">
            <v>0.70583333333333242</v>
          </cell>
          <cell r="I387">
            <v>47.5</v>
          </cell>
          <cell r="J387">
            <v>179.81854838709671</v>
          </cell>
          <cell r="K387">
            <v>3.520631720430107</v>
          </cell>
          <cell r="L387">
            <v>1606</v>
          </cell>
          <cell r="M387">
            <v>1414.9166666666667</v>
          </cell>
          <cell r="N387">
            <v>1309.25</v>
          </cell>
        </row>
        <row r="388">
          <cell r="C388">
            <v>39963</v>
          </cell>
          <cell r="D388">
            <v>39963</v>
          </cell>
          <cell r="E388">
            <v>313.868874841143</v>
          </cell>
          <cell r="F388">
            <v>-0.54</v>
          </cell>
          <cell r="G388">
            <v>0.66999999999999904</v>
          </cell>
          <cell r="H388">
            <v>0.67333333333333245</v>
          </cell>
          <cell r="I388">
            <v>75</v>
          </cell>
          <cell r="J388">
            <v>144.97916666666666</v>
          </cell>
          <cell r="K388">
            <v>3.2160416666666665</v>
          </cell>
          <cell r="L388">
            <v>1424</v>
          </cell>
          <cell r="M388">
            <v>1432.625</v>
          </cell>
          <cell r="N388">
            <v>1316.3958333333333</v>
          </cell>
        </row>
        <row r="389">
          <cell r="C389">
            <v>39994</v>
          </cell>
          <cell r="D389">
            <v>39994</v>
          </cell>
          <cell r="E389">
            <v>313.833310444029</v>
          </cell>
          <cell r="F389">
            <v>-0.13</v>
          </cell>
          <cell r="G389">
            <v>-0.14333333333333301</v>
          </cell>
          <cell r="H389">
            <v>0.67333333333333245</v>
          </cell>
          <cell r="I389">
            <v>97</v>
          </cell>
          <cell r="J389">
            <v>186.56586021505379</v>
          </cell>
          <cell r="K389">
            <v>3.3713709677419361</v>
          </cell>
          <cell r="L389">
            <v>1432</v>
          </cell>
          <cell r="M389">
            <v>1448.5</v>
          </cell>
          <cell r="N389">
            <v>1329.1041666666667</v>
          </cell>
        </row>
        <row r="390">
          <cell r="C390">
            <v>40024</v>
          </cell>
          <cell r="D390">
            <v>40024</v>
          </cell>
          <cell r="E390">
            <v>313.908202498528</v>
          </cell>
          <cell r="F390">
            <v>0.27</v>
          </cell>
          <cell r="G390">
            <v>6.3333333333333297E-2</v>
          </cell>
          <cell r="H390">
            <v>0.67333333333333245</v>
          </cell>
          <cell r="I390">
            <v>163</v>
          </cell>
          <cell r="J390">
            <v>160.48541666666668</v>
          </cell>
          <cell r="K390">
            <v>3.3215972222222221</v>
          </cell>
          <cell r="L390">
            <v>1423</v>
          </cell>
          <cell r="M390">
            <v>1458.7083333333333</v>
          </cell>
          <cell r="N390">
            <v>1340.4166666666667</v>
          </cell>
        </row>
        <row r="391">
          <cell r="C391">
            <v>40055</v>
          </cell>
          <cell r="D391">
            <v>40055</v>
          </cell>
          <cell r="E391">
            <v>313.99660406824199</v>
          </cell>
          <cell r="F391">
            <v>-0.4</v>
          </cell>
          <cell r="G391">
            <v>0.215</v>
          </cell>
          <cell r="H391">
            <v>0.67333333333333245</v>
          </cell>
          <cell r="I391">
            <v>178</v>
          </cell>
          <cell r="J391">
            <v>182.99126344086022</v>
          </cell>
          <cell r="K391">
            <v>3.5262096774193559</v>
          </cell>
          <cell r="L391">
            <v>1376</v>
          </cell>
          <cell r="M391">
            <v>1464.2916666666667</v>
          </cell>
          <cell r="N391">
            <v>1344.8333333333333</v>
          </cell>
        </row>
        <row r="392">
          <cell r="C392">
            <v>40086</v>
          </cell>
          <cell r="D392">
            <v>40086</v>
          </cell>
          <cell r="E392">
            <v>314.08933177462302</v>
          </cell>
          <cell r="F392">
            <v>0.33</v>
          </cell>
          <cell r="G392">
            <v>0.44166666666666599</v>
          </cell>
          <cell r="H392">
            <v>0.67333333333333245</v>
          </cell>
          <cell r="I392">
            <v>186</v>
          </cell>
          <cell r="J392">
            <v>154.27822580645159</v>
          </cell>
          <cell r="K392">
            <v>4.080645161290323</v>
          </cell>
          <cell r="L392">
            <v>1370.5</v>
          </cell>
          <cell r="M392">
            <v>1464.5833333333333</v>
          </cell>
          <cell r="N392">
            <v>1348.5</v>
          </cell>
        </row>
        <row r="393">
          <cell r="C393">
            <v>40116</v>
          </cell>
          <cell r="D393">
            <v>40116</v>
          </cell>
          <cell r="E393">
            <v>314.21656344605702</v>
          </cell>
          <cell r="F393">
            <v>-1.43</v>
          </cell>
          <cell r="G393">
            <v>-4.1666666666666602E-2</v>
          </cell>
          <cell r="H393">
            <v>0.67333333333333245</v>
          </cell>
          <cell r="I393">
            <v>119</v>
          </cell>
          <cell r="J393">
            <v>154.40555555555557</v>
          </cell>
          <cell r="K393">
            <v>3.2923611111111106</v>
          </cell>
          <cell r="L393">
            <v>1383.5</v>
          </cell>
          <cell r="M393">
            <v>1464.1666666666667</v>
          </cell>
          <cell r="N393">
            <v>1350.5208333333333</v>
          </cell>
        </row>
        <row r="394">
          <cell r="C394">
            <v>40147</v>
          </cell>
          <cell r="D394">
            <v>40147</v>
          </cell>
          <cell r="E394">
            <v>314.13204024518001</v>
          </cell>
          <cell r="F394">
            <v>-0.73</v>
          </cell>
          <cell r="G394">
            <v>-0.348333333333333</v>
          </cell>
          <cell r="H394">
            <v>0.55583333333333251</v>
          </cell>
          <cell r="I394">
            <v>155.5</v>
          </cell>
          <cell r="J394">
            <v>202.75940860215061</v>
          </cell>
          <cell r="K394">
            <v>4.4103494623655912</v>
          </cell>
          <cell r="L394">
            <v>1384</v>
          </cell>
          <cell r="M394">
            <v>1457.6666666666667</v>
          </cell>
          <cell r="N394">
            <v>1353.7916666666667</v>
          </cell>
        </row>
        <row r="395">
          <cell r="C395">
            <v>40177</v>
          </cell>
          <cell r="D395">
            <v>40177</v>
          </cell>
          <cell r="E395">
            <v>314.01543545828099</v>
          </cell>
          <cell r="F395">
            <v>-0.79</v>
          </cell>
          <cell r="G395">
            <v>-0.45833333333333298</v>
          </cell>
          <cell r="H395">
            <v>0.32833333333333298</v>
          </cell>
          <cell r="I395">
            <v>35.5</v>
          </cell>
          <cell r="J395">
            <v>221.38047385620911</v>
          </cell>
          <cell r="K395">
            <v>4.3239624183006535</v>
          </cell>
          <cell r="L395">
            <v>1365.5</v>
          </cell>
          <cell r="M395">
            <v>1447.375</v>
          </cell>
          <cell r="N395">
            <v>1359.875</v>
          </cell>
        </row>
        <row r="396">
          <cell r="C396">
            <v>40208</v>
          </cell>
          <cell r="D396">
            <v>40208</v>
          </cell>
          <cell r="E396">
            <v>313.83423790165102</v>
          </cell>
          <cell r="F396">
            <v>-0.97</v>
          </cell>
          <cell r="G396">
            <v>0.89333333333333298</v>
          </cell>
          <cell r="H396">
            <v>0.32833333333333298</v>
          </cell>
          <cell r="I396">
            <v>79.5</v>
          </cell>
          <cell r="J396">
            <v>216.42405913978487</v>
          </cell>
          <cell r="K396">
            <v>3.7655241935483867</v>
          </cell>
          <cell r="L396">
            <v>1317</v>
          </cell>
          <cell r="M396">
            <v>1431.5833333333333</v>
          </cell>
          <cell r="N396">
            <v>1362.4791666666667</v>
          </cell>
        </row>
        <row r="397">
          <cell r="C397">
            <v>40239</v>
          </cell>
          <cell r="D397">
            <v>40239</v>
          </cell>
          <cell r="E397">
            <v>313.80107326970898</v>
          </cell>
          <cell r="F397">
            <v>-1.31</v>
          </cell>
          <cell r="G397">
            <v>0.51666666666666605</v>
          </cell>
          <cell r="H397">
            <v>0.32833333333333298</v>
          </cell>
          <cell r="I397">
            <v>139</v>
          </cell>
          <cell r="J397">
            <v>173.76142473118281</v>
          </cell>
          <cell r="K397">
            <v>3.673185483870967</v>
          </cell>
          <cell r="L397">
            <v>1437</v>
          </cell>
          <cell r="M397">
            <v>1427.0416666666667</v>
          </cell>
          <cell r="N397">
            <v>1375.9791666666667</v>
          </cell>
        </row>
        <row r="398">
          <cell r="C398">
            <v>40267</v>
          </cell>
          <cell r="D398">
            <v>40267</v>
          </cell>
          <cell r="E398">
            <v>313.59252846282601</v>
          </cell>
          <cell r="F398">
            <v>-1.03</v>
          </cell>
          <cell r="G398">
            <v>0.13166666666666599</v>
          </cell>
          <cell r="H398">
            <v>0.17333333333333301</v>
          </cell>
          <cell r="I398">
            <v>60.5</v>
          </cell>
          <cell r="J398">
            <v>151.10267857142853</v>
          </cell>
          <cell r="K398">
            <v>2.7612351190476194</v>
          </cell>
          <cell r="L398">
            <v>1335.5</v>
          </cell>
          <cell r="M398">
            <v>1404.5</v>
          </cell>
          <cell r="N398">
            <v>1384.8541666666667</v>
          </cell>
        </row>
        <row r="399">
          <cell r="C399">
            <v>40298</v>
          </cell>
          <cell r="D399">
            <v>40298</v>
          </cell>
          <cell r="E399">
            <v>313.38867361111102</v>
          </cell>
          <cell r="F399">
            <v>1.47</v>
          </cell>
          <cell r="G399">
            <v>0.159999999999999</v>
          </cell>
          <cell r="H399">
            <v>0.14583333333333248</v>
          </cell>
          <cell r="I399">
            <v>20.5</v>
          </cell>
          <cell r="J399">
            <v>194.67607526881719</v>
          </cell>
          <cell r="K399">
            <v>3.4506048387096775</v>
          </cell>
          <cell r="L399">
            <v>1308.5</v>
          </cell>
          <cell r="M399">
            <v>1379.7083333333333</v>
          </cell>
          <cell r="N399">
            <v>1397.3125</v>
          </cell>
        </row>
        <row r="400">
          <cell r="C400">
            <v>40328</v>
          </cell>
          <cell r="D400">
            <v>40328</v>
          </cell>
          <cell r="E400">
            <v>313.35455712365598</v>
          </cell>
          <cell r="F400">
            <v>1.1100000000000001</v>
          </cell>
          <cell r="G400">
            <v>7.9999999999999905E-2</v>
          </cell>
          <cell r="H400">
            <v>0.10583333333333295</v>
          </cell>
          <cell r="I400">
            <v>48</v>
          </cell>
          <cell r="J400">
            <v>175.38749999999996</v>
          </cell>
          <cell r="K400">
            <v>2.8314583333333334</v>
          </cell>
          <cell r="L400">
            <v>1281.5</v>
          </cell>
          <cell r="M400">
            <v>1367.8333333333333</v>
          </cell>
          <cell r="N400">
            <v>1400.2291666666667</v>
          </cell>
        </row>
        <row r="401">
          <cell r="C401">
            <v>40359</v>
          </cell>
          <cell r="D401">
            <v>40359</v>
          </cell>
          <cell r="E401">
            <v>313.63072954861099</v>
          </cell>
          <cell r="F401">
            <v>0.28000000000000003</v>
          </cell>
          <cell r="G401">
            <v>1.51833333333333</v>
          </cell>
          <cell r="H401">
            <v>0.14583333333333248</v>
          </cell>
          <cell r="I401">
            <v>280.539999999999</v>
          </cell>
          <cell r="J401">
            <v>159.89448924731184</v>
          </cell>
          <cell r="K401">
            <v>2.7748655913978495</v>
          </cell>
          <cell r="L401">
            <v>1465.0399999999991</v>
          </cell>
          <cell r="M401">
            <v>1370.5866666666668</v>
          </cell>
          <cell r="N401">
            <v>1409.5433333333333</v>
          </cell>
        </row>
        <row r="402">
          <cell r="C402">
            <v>40389</v>
          </cell>
          <cell r="D402">
            <v>40389</v>
          </cell>
          <cell r="E402">
            <v>313.63692909946201</v>
          </cell>
          <cell r="F402">
            <v>2.12</v>
          </cell>
          <cell r="G402">
            <v>1.5416666666666601</v>
          </cell>
          <cell r="H402">
            <v>0.1874999999999995</v>
          </cell>
          <cell r="I402">
            <v>191.70500000000101</v>
          </cell>
          <cell r="J402">
            <v>166.70555555555558</v>
          </cell>
          <cell r="K402">
            <v>3.3209722222222222</v>
          </cell>
          <cell r="L402">
            <v>1493.7450000000001</v>
          </cell>
          <cell r="M402">
            <v>1376.4820833333333</v>
          </cell>
          <cell r="N402">
            <v>1417.5952083333334</v>
          </cell>
        </row>
        <row r="403">
          <cell r="C403">
            <v>40420</v>
          </cell>
          <cell r="D403">
            <v>40420</v>
          </cell>
          <cell r="E403">
            <v>313.92305484462599</v>
          </cell>
          <cell r="F403">
            <v>1.9</v>
          </cell>
          <cell r="G403">
            <v>1.53</v>
          </cell>
          <cell r="H403">
            <v>0.30083333333333251</v>
          </cell>
          <cell r="I403">
            <v>50.489999999999903</v>
          </cell>
          <cell r="J403">
            <v>177.04569892473117</v>
          </cell>
          <cell r="K403">
            <v>2.9076612903225807</v>
          </cell>
          <cell r="L403">
            <v>1366.2350000000001</v>
          </cell>
          <cell r="M403">
            <v>1375.6683333333333</v>
          </cell>
          <cell r="N403">
            <v>1419.9799999999998</v>
          </cell>
        </row>
        <row r="404">
          <cell r="C404">
            <v>40451</v>
          </cell>
          <cell r="D404">
            <v>40451</v>
          </cell>
          <cell r="E404">
            <v>314.20481854223698</v>
          </cell>
          <cell r="F404">
            <v>2.41</v>
          </cell>
          <cell r="G404">
            <v>1.57666666666666</v>
          </cell>
          <cell r="H404">
            <v>0.33833333333333249</v>
          </cell>
          <cell r="I404">
            <v>315.31500000000199</v>
          </cell>
          <cell r="J404">
            <v>161.51344086021507</v>
          </cell>
          <cell r="K404">
            <v>3.2879032258064531</v>
          </cell>
          <cell r="L404">
            <v>1495.550000000002</v>
          </cell>
          <cell r="M404">
            <v>1386.0891666666669</v>
          </cell>
          <cell r="N404">
            <v>1425.3362500000001</v>
          </cell>
        </row>
        <row r="405">
          <cell r="C405">
            <v>40481</v>
          </cell>
          <cell r="D405">
            <v>40481</v>
          </cell>
          <cell r="E405">
            <v>314.28719996204399</v>
          </cell>
          <cell r="F405">
            <v>1.78</v>
          </cell>
          <cell r="G405">
            <v>1.4683333333333299</v>
          </cell>
          <cell r="H405">
            <v>0.70499999999999952</v>
          </cell>
          <cell r="I405">
            <v>187.11000000000101</v>
          </cell>
          <cell r="J405">
            <v>212.87643678160921</v>
          </cell>
          <cell r="K405">
            <v>4.9275862068965521</v>
          </cell>
          <cell r="L405">
            <v>1563.660000000003</v>
          </cell>
          <cell r="M405">
            <v>1401.1025000000006</v>
          </cell>
          <cell r="N405">
            <v>1432.6345833333335</v>
          </cell>
        </row>
        <row r="406">
          <cell r="C406">
            <v>40512</v>
          </cell>
          <cell r="D406">
            <v>40512</v>
          </cell>
          <cell r="E406">
            <v>314.20166051864902</v>
          </cell>
          <cell r="F406">
            <v>1.53</v>
          </cell>
          <cell r="G406">
            <v>1.67</v>
          </cell>
          <cell r="H406">
            <v>1.1808333333333314</v>
          </cell>
          <cell r="I406">
            <v>62.864999999999903</v>
          </cell>
          <cell r="J406">
            <v>188.20967741935482</v>
          </cell>
          <cell r="K406">
            <v>4.15967741935484</v>
          </cell>
          <cell r="L406">
            <v>1471.025000000003</v>
          </cell>
          <cell r="M406">
            <v>1408.3545833333339</v>
          </cell>
          <cell r="N406">
            <v>1433.0106250000001</v>
          </cell>
        </row>
        <row r="407">
          <cell r="C407">
            <v>40542</v>
          </cell>
          <cell r="D407">
            <v>40542</v>
          </cell>
          <cell r="E407">
            <v>314.176982862903</v>
          </cell>
          <cell r="F407">
            <v>2.64</v>
          </cell>
          <cell r="G407">
            <v>2.0633333333333299</v>
          </cell>
          <cell r="H407">
            <v>1.4933333333333301</v>
          </cell>
          <cell r="I407">
            <v>54.474999999999902</v>
          </cell>
          <cell r="J407">
            <v>149.67291666666671</v>
          </cell>
          <cell r="K407">
            <v>3.4192361111111103</v>
          </cell>
          <cell r="L407">
            <v>1490.000000000003</v>
          </cell>
          <cell r="M407">
            <v>1418.7295833333344</v>
          </cell>
          <cell r="N407">
            <v>1433.0522916666671</v>
          </cell>
        </row>
        <row r="408">
          <cell r="C408">
            <v>40573</v>
          </cell>
          <cell r="D408">
            <v>40573</v>
          </cell>
          <cell r="E408">
            <v>314.27087197580602</v>
          </cell>
          <cell r="F408">
            <v>1.98</v>
          </cell>
          <cell r="G408">
            <v>-0.17333333333333301</v>
          </cell>
          <cell r="H408">
            <v>1.4933333333333301</v>
          </cell>
          <cell r="I408">
            <v>108</v>
          </cell>
          <cell r="J408">
            <v>151.92473118279571</v>
          </cell>
          <cell r="K408">
            <v>3.9889784946236562</v>
          </cell>
          <cell r="L408">
            <v>1518.500000000003</v>
          </cell>
          <cell r="M408">
            <v>1435.5212500000014</v>
          </cell>
          <cell r="N408">
            <v>1433.5522916666671</v>
          </cell>
        </row>
        <row r="409">
          <cell r="C409">
            <v>40604</v>
          </cell>
          <cell r="D409">
            <v>40604</v>
          </cell>
          <cell r="E409">
            <v>314.54166555059498</v>
          </cell>
          <cell r="F409">
            <v>1.97</v>
          </cell>
          <cell r="G409">
            <v>0.22166666666666601</v>
          </cell>
          <cell r="H409">
            <v>1.4933333333333301</v>
          </cell>
          <cell r="I409">
            <v>430</v>
          </cell>
          <cell r="J409">
            <v>143.91263440860214</v>
          </cell>
          <cell r="K409">
            <v>4.0196908602150545</v>
          </cell>
          <cell r="L409">
            <v>1809.5000000000027</v>
          </cell>
          <cell r="M409">
            <v>1466.5629166666679</v>
          </cell>
          <cell r="N409">
            <v>1446.8022916666671</v>
          </cell>
        </row>
        <row r="410">
          <cell r="C410">
            <v>40632</v>
          </cell>
          <cell r="D410">
            <v>40632</v>
          </cell>
          <cell r="E410">
            <v>314.551389112903</v>
          </cell>
          <cell r="F410">
            <v>2.13</v>
          </cell>
          <cell r="G410">
            <v>0.52166666666666595</v>
          </cell>
          <cell r="H410">
            <v>1.4933333333333301</v>
          </cell>
          <cell r="I410">
            <v>106.76</v>
          </cell>
          <cell r="J410">
            <v>189.83779761904771</v>
          </cell>
          <cell r="K410">
            <v>2.6720238095238096</v>
          </cell>
          <cell r="L410">
            <v>1855.7600000000027</v>
          </cell>
          <cell r="M410">
            <v>1509.9179166666681</v>
          </cell>
          <cell r="N410">
            <v>1457.2089583333343</v>
          </cell>
        </row>
        <row r="411">
          <cell r="C411">
            <v>40663</v>
          </cell>
          <cell r="D411">
            <v>40663</v>
          </cell>
          <cell r="E411">
            <v>314.60689791666698</v>
          </cell>
          <cell r="F411">
            <v>2.4300000000000002</v>
          </cell>
          <cell r="G411">
            <v>1.165</v>
          </cell>
          <cell r="H411">
            <v>1.4933333333333301</v>
          </cell>
          <cell r="I411">
            <v>206.36000000000101</v>
          </cell>
          <cell r="J411">
            <v>157.09543010752697</v>
          </cell>
          <cell r="K411">
            <v>3.2391801075268805</v>
          </cell>
          <cell r="L411">
            <v>2041.6200000000038</v>
          </cell>
          <cell r="M411">
            <v>1571.0112500000016</v>
          </cell>
          <cell r="N411">
            <v>1475.3597916666677</v>
          </cell>
        </row>
        <row r="412">
          <cell r="C412">
            <v>40693</v>
          </cell>
          <cell r="D412">
            <v>40693</v>
          </cell>
          <cell r="E412">
            <v>314.89021337365602</v>
          </cell>
          <cell r="F412">
            <v>0.32</v>
          </cell>
          <cell r="G412">
            <v>1.34</v>
          </cell>
          <cell r="H412">
            <v>1.4933333333333301</v>
          </cell>
          <cell r="I412">
            <v>140.88999999999999</v>
          </cell>
          <cell r="J412">
            <v>165.31527777777777</v>
          </cell>
          <cell r="K412">
            <v>3.256875</v>
          </cell>
          <cell r="L412">
            <v>2134.5100000000039</v>
          </cell>
          <cell r="M412">
            <v>1642.0954166666688</v>
          </cell>
          <cell r="N412">
            <v>1504.9643750000012</v>
          </cell>
        </row>
        <row r="413">
          <cell r="C413">
            <v>40724</v>
          </cell>
          <cell r="D413">
            <v>40724</v>
          </cell>
          <cell r="E413">
            <v>315.24262986111103</v>
          </cell>
          <cell r="F413">
            <v>0.11</v>
          </cell>
          <cell r="G413">
            <v>0.15833333333333299</v>
          </cell>
          <cell r="H413">
            <v>1.404166666666665</v>
          </cell>
          <cell r="I413">
            <v>233.5</v>
          </cell>
          <cell r="J413">
            <v>161.71774193548387</v>
          </cell>
          <cell r="K413">
            <v>3.6981182795698935</v>
          </cell>
          <cell r="L413">
            <v>2087.4700000000048</v>
          </cell>
          <cell r="M413">
            <v>1693.9645833333361</v>
          </cell>
          <cell r="N413">
            <v>1532.2756250000014</v>
          </cell>
        </row>
        <row r="414">
          <cell r="C414">
            <v>40754</v>
          </cell>
          <cell r="D414">
            <v>40754</v>
          </cell>
          <cell r="E414">
            <v>315.40060114247302</v>
          </cell>
          <cell r="F414">
            <v>1.1299999999999999</v>
          </cell>
          <cell r="G414">
            <v>0.18833333333333299</v>
          </cell>
          <cell r="H414">
            <v>1.2524999999999999</v>
          </cell>
          <cell r="I414">
            <v>149</v>
          </cell>
          <cell r="J414">
            <v>148.48541666666674</v>
          </cell>
          <cell r="K414">
            <v>3.2034027777777774</v>
          </cell>
          <cell r="L414">
            <v>2044.765000000004</v>
          </cell>
          <cell r="M414">
            <v>1739.8829166666694</v>
          </cell>
          <cell r="N414">
            <v>1558.1825000000017</v>
          </cell>
        </row>
        <row r="415">
          <cell r="C415">
            <v>40785</v>
          </cell>
          <cell r="D415">
            <v>40785</v>
          </cell>
          <cell r="E415">
            <v>315.371733870968</v>
          </cell>
          <cell r="F415">
            <v>0.24</v>
          </cell>
          <cell r="G415">
            <v>0.193333333333333</v>
          </cell>
          <cell r="H415">
            <v>0.84333333333333305</v>
          </cell>
          <cell r="I415">
            <v>121.461</v>
          </cell>
          <cell r="J415">
            <v>206.84072580645164</v>
          </cell>
          <cell r="K415">
            <v>3.9659274193548391</v>
          </cell>
          <cell r="L415">
            <v>2115.7360000000035</v>
          </cell>
          <cell r="M415">
            <v>1802.3413333333365</v>
          </cell>
          <cell r="N415">
            <v>1589.0048333333352</v>
          </cell>
        </row>
        <row r="416">
          <cell r="C416">
            <v>40816</v>
          </cell>
          <cell r="D416">
            <v>40816</v>
          </cell>
          <cell r="E416">
            <v>315.30045069444401</v>
          </cell>
          <cell r="F416">
            <v>1.1000000000000001</v>
          </cell>
          <cell r="G416">
            <v>0.32</v>
          </cell>
          <cell r="H416">
            <v>0.42083333333333295</v>
          </cell>
          <cell r="I416">
            <v>57.454999999999899</v>
          </cell>
          <cell r="J416">
            <v>194.58333333333334</v>
          </cell>
          <cell r="K416">
            <v>2.9935483870967747</v>
          </cell>
          <cell r="L416">
            <v>1857.8760000000018</v>
          </cell>
          <cell r="M416">
            <v>1832.53516666667</v>
          </cell>
          <cell r="N416">
            <v>1609.3121666666684</v>
          </cell>
        </row>
        <row r="417">
          <cell r="C417">
            <v>40846</v>
          </cell>
          <cell r="D417">
            <v>40846</v>
          </cell>
          <cell r="E417">
            <v>315.51714280914001</v>
          </cell>
          <cell r="F417">
            <v>0.71</v>
          </cell>
          <cell r="G417">
            <v>0.52333333333333298</v>
          </cell>
          <cell r="H417">
            <v>0.42083333333333295</v>
          </cell>
          <cell r="I417">
            <v>65.760999999999996</v>
          </cell>
          <cell r="J417">
            <v>193.54097222222225</v>
          </cell>
          <cell r="K417">
            <v>3.3280555555555549</v>
          </cell>
          <cell r="L417">
            <v>1736.5270000000007</v>
          </cell>
          <cell r="M417">
            <v>1846.9407500000032</v>
          </cell>
          <cell r="N417">
            <v>1624.0216250000019</v>
          </cell>
        </row>
        <row r="418">
          <cell r="C418">
            <v>40877</v>
          </cell>
          <cell r="D418">
            <v>40877</v>
          </cell>
          <cell r="E418">
            <v>315.64207430555598</v>
          </cell>
          <cell r="F418">
            <v>1.2</v>
          </cell>
          <cell r="G418">
            <v>0.74833333333333296</v>
          </cell>
          <cell r="H418">
            <v>0.42083333333333295</v>
          </cell>
          <cell r="I418">
            <v>174</v>
          </cell>
          <cell r="J418">
            <v>133.22991071428569</v>
          </cell>
          <cell r="K418">
            <v>3.8747023809523808</v>
          </cell>
          <cell r="L418">
            <v>1847.6620000000009</v>
          </cell>
          <cell r="M418">
            <v>1878.3271666666697</v>
          </cell>
          <cell r="N418">
            <v>1643.3408750000019</v>
          </cell>
        </row>
        <row r="419">
          <cell r="C419">
            <v>40907</v>
          </cell>
          <cell r="D419">
            <v>40907</v>
          </cell>
          <cell r="E419">
            <v>315.67245463709702</v>
          </cell>
          <cell r="F419">
            <v>2.23</v>
          </cell>
          <cell r="G419">
            <v>1.1016666666666599</v>
          </cell>
          <cell r="H419">
            <v>0.42083333333333295</v>
          </cell>
          <cell r="I419">
            <v>52.499000000000002</v>
          </cell>
          <cell r="J419">
            <v>214.86736111111111</v>
          </cell>
          <cell r="K419">
            <v>4.8864583333333345</v>
          </cell>
          <cell r="L419">
            <v>1845.6860000000011</v>
          </cell>
          <cell r="M419">
            <v>1907.9676666666694</v>
          </cell>
          <cell r="N419">
            <v>1663.3486250000021</v>
          </cell>
        </row>
        <row r="420">
          <cell r="C420">
            <v>40938</v>
          </cell>
          <cell r="D420">
            <v>40938</v>
          </cell>
          <cell r="E420">
            <v>315.999647513441</v>
          </cell>
          <cell r="F420">
            <v>0.95</v>
          </cell>
          <cell r="G420">
            <v>1.8683333333333301</v>
          </cell>
          <cell r="H420">
            <v>0.52249999999999952</v>
          </cell>
          <cell r="I420">
            <v>351.87899999999797</v>
          </cell>
          <cell r="J420">
            <v>90.649193548387103</v>
          </cell>
          <cell r="K420">
            <v>4.0885080645161285</v>
          </cell>
          <cell r="L420">
            <v>2089.5649999999991</v>
          </cell>
          <cell r="M420">
            <v>1955.5564166666691</v>
          </cell>
          <cell r="N420">
            <v>1695.5388333333356</v>
          </cell>
        </row>
        <row r="421">
          <cell r="C421">
            <v>40969</v>
          </cell>
          <cell r="D421">
            <v>40969</v>
          </cell>
          <cell r="E421">
            <v>315.92114655172401</v>
          </cell>
          <cell r="F421">
            <v>0.21</v>
          </cell>
          <cell r="G421">
            <v>1.58666666666666</v>
          </cell>
          <cell r="H421">
            <v>0.63583333333333303</v>
          </cell>
          <cell r="I421">
            <v>120.357</v>
          </cell>
          <cell r="J421">
            <v>186.47715053763451</v>
          </cell>
          <cell r="K421">
            <v>4.0812499999999998</v>
          </cell>
          <cell r="L421">
            <v>1779.9219999999991</v>
          </cell>
          <cell r="M421">
            <v>1953.0915833333354</v>
          </cell>
          <cell r="N421">
            <v>1709.8272500000019</v>
          </cell>
        </row>
        <row r="422">
          <cell r="C422">
            <v>40998</v>
          </cell>
          <cell r="D422">
            <v>40998</v>
          </cell>
          <cell r="E422">
            <v>315.91841969085999</v>
          </cell>
          <cell r="F422">
            <v>0.34</v>
          </cell>
          <cell r="G422">
            <v>1.24166666666666</v>
          </cell>
          <cell r="H422">
            <v>0.92499999999999649</v>
          </cell>
          <cell r="I422">
            <v>122.396</v>
          </cell>
          <cell r="J422">
            <v>160.4066091954023</v>
          </cell>
          <cell r="K422">
            <v>3.0179597701149428</v>
          </cell>
          <cell r="L422">
            <v>1795.5579999999989</v>
          </cell>
          <cell r="M422">
            <v>1948.0747500000016</v>
          </cell>
          <cell r="N422">
            <v>1728.9963333333351</v>
          </cell>
        </row>
        <row r="423">
          <cell r="C423">
            <v>41029</v>
          </cell>
          <cell r="D423">
            <v>41029</v>
          </cell>
          <cell r="E423">
            <v>315.855019097222</v>
          </cell>
          <cell r="F423">
            <v>-0.51</v>
          </cell>
          <cell r="G423">
            <v>0.86</v>
          </cell>
          <cell r="H423">
            <v>0.80416666666666647</v>
          </cell>
          <cell r="I423">
            <v>129.63300000000001</v>
          </cell>
          <cell r="J423">
            <v>157.0685483870968</v>
          </cell>
          <cell r="K423">
            <v>4.1236559139784932</v>
          </cell>
          <cell r="L423">
            <v>1718.8309999999979</v>
          </cell>
          <cell r="M423">
            <v>1921.1756666666679</v>
          </cell>
          <cell r="N423">
            <v>1746.0934583333349</v>
          </cell>
        </row>
        <row r="424">
          <cell r="C424">
            <v>41059</v>
          </cell>
          <cell r="D424">
            <v>41059</v>
          </cell>
          <cell r="E424">
            <v>315.83994254032302</v>
          </cell>
          <cell r="F424">
            <v>-0.15</v>
          </cell>
          <cell r="G424">
            <v>0.57999999999999996</v>
          </cell>
          <cell r="H424">
            <v>0.66416666666666646</v>
          </cell>
          <cell r="I424">
            <v>70.5</v>
          </cell>
          <cell r="J424">
            <v>171.23194444444454</v>
          </cell>
          <cell r="K424">
            <v>3.0491666666666672</v>
          </cell>
          <cell r="L424">
            <v>1648.440999999998</v>
          </cell>
          <cell r="M424">
            <v>1880.6699166666674</v>
          </cell>
          <cell r="N424">
            <v>1761.3826666666682</v>
          </cell>
        </row>
        <row r="425">
          <cell r="C425">
            <v>41090</v>
          </cell>
          <cell r="D425">
            <v>41090</v>
          </cell>
          <cell r="E425">
            <v>315.82774409722202</v>
          </cell>
          <cell r="F425">
            <v>-0.95</v>
          </cell>
          <cell r="G425">
            <v>0.133333333333333</v>
          </cell>
          <cell r="H425">
            <v>0.66416666666666646</v>
          </cell>
          <cell r="I425">
            <v>139.5</v>
          </cell>
          <cell r="J425">
            <v>172.49596774193549</v>
          </cell>
          <cell r="K425">
            <v>3.0857526881720423</v>
          </cell>
          <cell r="L425">
            <v>1554.440999999998</v>
          </cell>
          <cell r="M425">
            <v>1836.2508333333337</v>
          </cell>
          <cell r="N425">
            <v>1765.1077083333348</v>
          </cell>
        </row>
        <row r="426">
          <cell r="C426">
            <v>41120</v>
          </cell>
          <cell r="D426">
            <v>41120</v>
          </cell>
          <cell r="E426">
            <v>315.80584845430099</v>
          </cell>
          <cell r="F426">
            <v>-0.13</v>
          </cell>
          <cell r="G426">
            <v>0.125</v>
          </cell>
          <cell r="H426">
            <v>0.66416666666666646</v>
          </cell>
          <cell r="I426">
            <v>70</v>
          </cell>
          <cell r="J426">
            <v>181.88194444444443</v>
          </cell>
          <cell r="K426">
            <v>3.1832638888888889</v>
          </cell>
          <cell r="L426">
            <v>1475.440999999998</v>
          </cell>
          <cell r="M426">
            <v>1788.8071666666665</v>
          </cell>
          <cell r="N426">
            <v>1764.3450416666681</v>
          </cell>
        </row>
        <row r="427">
          <cell r="C427">
            <v>41151</v>
          </cell>
          <cell r="D427">
            <v>41151</v>
          </cell>
          <cell r="E427">
            <v>316.15850739247298</v>
          </cell>
          <cell r="F427">
            <v>-0.46</v>
          </cell>
          <cell r="G427">
            <v>0.105</v>
          </cell>
          <cell r="H427">
            <v>0.66416666666666646</v>
          </cell>
          <cell r="I427">
            <v>204</v>
          </cell>
          <cell r="J427">
            <v>144.46841397849468</v>
          </cell>
          <cell r="K427">
            <v>2.8352822580645154</v>
          </cell>
          <cell r="L427">
            <v>1557.9799999999977</v>
          </cell>
          <cell r="M427">
            <v>1742.3274999999994</v>
          </cell>
          <cell r="N427">
            <v>1772.3344166666677</v>
          </cell>
        </row>
        <row r="428">
          <cell r="C428">
            <v>41182</v>
          </cell>
          <cell r="D428">
            <v>41182</v>
          </cell>
          <cell r="E428">
            <v>316.25994062500001</v>
          </cell>
          <cell r="F428">
            <v>0.21</v>
          </cell>
          <cell r="G428">
            <v>-3.8333333333333199E-2</v>
          </cell>
          <cell r="H428">
            <v>0.66416666666666646</v>
          </cell>
          <cell r="I428">
            <v>115.027999999999</v>
          </cell>
          <cell r="J428">
            <v>155.39381720430106</v>
          </cell>
          <cell r="K428">
            <v>2.4018817204301079</v>
          </cell>
          <cell r="L428">
            <v>1615.5529999999967</v>
          </cell>
          <cell r="M428">
            <v>1722.1339166666655</v>
          </cell>
          <cell r="N428">
            <v>1777.334541666668</v>
          </cell>
        </row>
        <row r="429">
          <cell r="C429">
            <v>41212</v>
          </cell>
          <cell r="D429">
            <v>41212</v>
          </cell>
          <cell r="E429">
            <v>316.284902217742</v>
          </cell>
          <cell r="F429">
            <v>0.23</v>
          </cell>
          <cell r="G429">
            <v>-2.4999999999999901E-2</v>
          </cell>
          <cell r="H429">
            <v>0.66416666666666646</v>
          </cell>
          <cell r="I429">
            <v>123.647999999999</v>
          </cell>
          <cell r="J429">
            <v>171.68611111111113</v>
          </cell>
          <cell r="K429">
            <v>4.1988888888888898</v>
          </cell>
          <cell r="L429">
            <v>1673.4399999999957</v>
          </cell>
          <cell r="M429">
            <v>1716.876666666665</v>
          </cell>
          <cell r="N429">
            <v>1781.9087083333341</v>
          </cell>
        </row>
        <row r="430">
          <cell r="C430">
            <v>41243</v>
          </cell>
          <cell r="D430">
            <v>41243</v>
          </cell>
          <cell r="E430">
            <v>316.14563888888898</v>
          </cell>
          <cell r="F430">
            <v>0.37</v>
          </cell>
          <cell r="G430">
            <v>-0.12166666666666601</v>
          </cell>
          <cell r="H430">
            <v>0.35666666666666647</v>
          </cell>
          <cell r="I430">
            <v>76.607999999999905</v>
          </cell>
          <cell r="J430">
            <v>213.64314516129036</v>
          </cell>
          <cell r="K430">
            <v>4.61122311827957</v>
          </cell>
          <cell r="L430">
            <v>1576.0479999999957</v>
          </cell>
          <cell r="M430">
            <v>1694.2421666666648</v>
          </cell>
          <cell r="N430">
            <v>1786.2846666666671</v>
          </cell>
        </row>
        <row r="431">
          <cell r="C431">
            <v>41273</v>
          </cell>
          <cell r="D431">
            <v>41273</v>
          </cell>
          <cell r="E431">
            <v>315.99446841397901</v>
          </cell>
          <cell r="F431">
            <v>-0.69</v>
          </cell>
          <cell r="G431">
            <v>-7.8333333333333199E-2</v>
          </cell>
          <cell r="H431">
            <v>0.12916666666666649</v>
          </cell>
          <cell r="I431">
            <v>24.913</v>
          </cell>
          <cell r="J431">
            <v>195.62916666666663</v>
          </cell>
          <cell r="K431">
            <v>4.0034722222222214</v>
          </cell>
          <cell r="L431">
            <v>1548.4619999999959</v>
          </cell>
          <cell r="M431">
            <v>1669.4734999999976</v>
          </cell>
          <cell r="N431">
            <v>1788.7205833333337</v>
          </cell>
        </row>
        <row r="432">
          <cell r="C432">
            <v>41304</v>
          </cell>
          <cell r="D432">
            <v>41304</v>
          </cell>
          <cell r="E432">
            <v>315.83806149193498</v>
          </cell>
          <cell r="F432">
            <v>-0.08</v>
          </cell>
          <cell r="G432">
            <v>0.9</v>
          </cell>
          <cell r="H432">
            <v>0.12916666666666649</v>
          </cell>
          <cell r="I432">
            <v>107.92400000000001</v>
          </cell>
          <cell r="J432">
            <v>142.06317204301072</v>
          </cell>
          <cell r="K432">
            <v>3.6795026881720427</v>
          </cell>
          <cell r="L432">
            <v>1304.506999999998</v>
          </cell>
          <cell r="M432">
            <v>1604.0519999999976</v>
          </cell>
          <cell r="N432">
            <v>1779.804208333333</v>
          </cell>
        </row>
        <row r="433">
          <cell r="C433">
            <v>41335</v>
          </cell>
          <cell r="D433">
            <v>41335</v>
          </cell>
          <cell r="E433">
            <v>315.62780691964298</v>
          </cell>
          <cell r="F433">
            <v>-0.34</v>
          </cell>
          <cell r="G433">
            <v>0.80333333333333301</v>
          </cell>
          <cell r="H433">
            <v>0.12916666666666649</v>
          </cell>
          <cell r="I433">
            <v>0</v>
          </cell>
          <cell r="J433">
            <v>182.4146505376344</v>
          </cell>
          <cell r="K433">
            <v>3.9255712365591386</v>
          </cell>
          <cell r="L433">
            <v>1184.1499999999978</v>
          </cell>
          <cell r="M433">
            <v>1554.4043333333304</v>
          </cell>
          <cell r="N433">
            <v>1753.7479583333327</v>
          </cell>
        </row>
        <row r="434">
          <cell r="C434">
            <v>41363</v>
          </cell>
          <cell r="D434">
            <v>41363</v>
          </cell>
          <cell r="E434">
            <v>315.37813104838699</v>
          </cell>
          <cell r="F434">
            <v>1.07</v>
          </cell>
          <cell r="G434">
            <v>0.79833333333333301</v>
          </cell>
          <cell r="H434">
            <v>0.12916666666666649</v>
          </cell>
          <cell r="I434">
            <v>21.957000000000001</v>
          </cell>
          <cell r="J434">
            <v>162.0386904761904</v>
          </cell>
          <cell r="K434">
            <v>3.2712723214285724</v>
          </cell>
          <cell r="L434">
            <v>1083.7109999999982</v>
          </cell>
          <cell r="M434">
            <v>1495.0837499999973</v>
          </cell>
          <cell r="N434">
            <v>1721.5792499999995</v>
          </cell>
        </row>
        <row r="435">
          <cell r="C435">
            <v>41394</v>
          </cell>
          <cell r="D435">
            <v>41394</v>
          </cell>
          <cell r="E435">
            <v>315.31474340277799</v>
          </cell>
          <cell r="F435">
            <v>0.15</v>
          </cell>
          <cell r="G435">
            <v>0.70499999999999996</v>
          </cell>
          <cell r="H435">
            <v>0.12916666666666649</v>
          </cell>
          <cell r="I435">
            <v>52.922000000000097</v>
          </cell>
          <cell r="J435">
            <v>160.92741935483875</v>
          </cell>
          <cell r="K435">
            <v>2.9531720430107526</v>
          </cell>
          <cell r="L435">
            <v>1006.9999999999981</v>
          </cell>
          <cell r="M435">
            <v>1435.7644999999973</v>
          </cell>
          <cell r="N435">
            <v>1678.4700833333325</v>
          </cell>
        </row>
        <row r="436">
          <cell r="C436">
            <v>41424</v>
          </cell>
          <cell r="D436">
            <v>41424</v>
          </cell>
          <cell r="E436">
            <v>315.39867439516098</v>
          </cell>
          <cell r="F436">
            <v>0.95</v>
          </cell>
          <cell r="G436">
            <v>0.663333333333333</v>
          </cell>
          <cell r="H436">
            <v>0.12916666666666649</v>
          </cell>
          <cell r="I436">
            <v>184.100999999999</v>
          </cell>
          <cell r="J436">
            <v>180.06944444444454</v>
          </cell>
          <cell r="K436">
            <v>3.3755347222222216</v>
          </cell>
          <cell r="L436">
            <v>1120.6009999999972</v>
          </cell>
          <cell r="M436">
            <v>1391.7778333333306</v>
          </cell>
          <cell r="N436">
            <v>1636.223874999999</v>
          </cell>
        </row>
        <row r="437">
          <cell r="C437">
            <v>41455</v>
          </cell>
          <cell r="D437">
            <v>41455</v>
          </cell>
          <cell r="E437">
            <v>315.43665104166701</v>
          </cell>
          <cell r="F437">
            <v>1.5</v>
          </cell>
          <cell r="G437">
            <v>0.46666666666666601</v>
          </cell>
          <cell r="H437">
            <v>0.295833333333333</v>
          </cell>
          <cell r="I437">
            <v>131.023</v>
          </cell>
          <cell r="J437">
            <v>159.38844086021507</v>
          </cell>
          <cell r="K437">
            <v>2.7360080645161289</v>
          </cell>
          <cell r="L437">
            <v>1112.1239999999971</v>
          </cell>
          <cell r="M437">
            <v>1354.9180833333305</v>
          </cell>
          <cell r="N437">
            <v>1595.5844583333321</v>
          </cell>
        </row>
        <row r="438">
          <cell r="C438">
            <v>41485</v>
          </cell>
          <cell r="D438">
            <v>41485</v>
          </cell>
          <cell r="E438">
            <v>315.407118615591</v>
          </cell>
          <cell r="F438">
            <v>0.87</v>
          </cell>
          <cell r="G438">
            <v>0.40666666666666601</v>
          </cell>
          <cell r="H438">
            <v>0.43666666666666598</v>
          </cell>
          <cell r="I438">
            <v>131.976</v>
          </cell>
          <cell r="J438">
            <v>166.49305555555557</v>
          </cell>
          <cell r="K438">
            <v>3.1627708333333331</v>
          </cell>
          <cell r="L438">
            <v>1174.0999999999972</v>
          </cell>
          <cell r="M438">
            <v>1329.8063333333305</v>
          </cell>
          <cell r="N438">
            <v>1559.3067499999986</v>
          </cell>
        </row>
        <row r="439">
          <cell r="C439">
            <v>41516</v>
          </cell>
          <cell r="D439">
            <v>41516</v>
          </cell>
          <cell r="E439">
            <v>315.32174932795698</v>
          </cell>
          <cell r="F439">
            <v>-0.01</v>
          </cell>
          <cell r="G439">
            <v>0.42666666666666597</v>
          </cell>
          <cell r="H439">
            <v>0.44666666666666599</v>
          </cell>
          <cell r="I439">
            <v>45.261000000000003</v>
          </cell>
          <cell r="J439">
            <v>176.27016129032262</v>
          </cell>
          <cell r="K439">
            <v>2.4181317204301083</v>
          </cell>
          <cell r="L439">
            <v>1015.360999999997</v>
          </cell>
          <cell r="M439">
            <v>1284.5880833333301</v>
          </cell>
          <cell r="N439">
            <v>1513.4577916666649</v>
          </cell>
        </row>
        <row r="440">
          <cell r="C440">
            <v>41547</v>
          </cell>
          <cell r="D440">
            <v>41547</v>
          </cell>
          <cell r="E440">
            <v>315.34829652777802</v>
          </cell>
          <cell r="F440">
            <v>0.33</v>
          </cell>
          <cell r="G440">
            <v>0.68833333333333302</v>
          </cell>
          <cell r="H440">
            <v>0.5649999999999995</v>
          </cell>
          <cell r="I440">
            <v>101.535</v>
          </cell>
          <cell r="J440">
            <v>162.86290322580649</v>
          </cell>
          <cell r="K440">
            <v>3.2832930107526876</v>
          </cell>
          <cell r="L440">
            <v>1001.867999999998</v>
          </cell>
          <cell r="M440">
            <v>1233.4476666666637</v>
          </cell>
          <cell r="N440">
            <v>1477.7907916666645</v>
          </cell>
        </row>
        <row r="441">
          <cell r="C441">
            <v>41577</v>
          </cell>
          <cell r="D441">
            <v>41577</v>
          </cell>
          <cell r="E441">
            <v>315.36562298387099</v>
          </cell>
          <cell r="F441">
            <v>-0.18</v>
          </cell>
          <cell r="G441">
            <v>0.51166666666666605</v>
          </cell>
          <cell r="H441">
            <v>0.58749999999999947</v>
          </cell>
          <cell r="I441">
            <v>174.093999999999</v>
          </cell>
          <cell r="J441">
            <v>179.15277777777774</v>
          </cell>
          <cell r="K441">
            <v>4.4142083333333346</v>
          </cell>
          <cell r="L441">
            <v>1052.313999999998</v>
          </cell>
          <cell r="M441">
            <v>1181.6871666666641</v>
          </cell>
          <cell r="N441">
            <v>1449.2819166666643</v>
          </cell>
        </row>
        <row r="442">
          <cell r="C442">
            <v>41608</v>
          </cell>
          <cell r="D442">
            <v>41608</v>
          </cell>
          <cell r="E442">
            <v>315.33162256944399</v>
          </cell>
          <cell r="F442">
            <v>0.82</v>
          </cell>
          <cell r="G442">
            <v>0.55500000000000005</v>
          </cell>
          <cell r="H442">
            <v>0.60916666666666652</v>
          </cell>
          <cell r="I442">
            <v>52.768000000000001</v>
          </cell>
          <cell r="J442">
            <v>222.1572580645161</v>
          </cell>
          <cell r="K442">
            <v>4.388427130002988</v>
          </cell>
          <cell r="L442">
            <v>1028.4739999999981</v>
          </cell>
          <cell r="M442">
            <v>1136.0559999999975</v>
          </cell>
          <cell r="N442">
            <v>1415.149083333331</v>
          </cell>
        </row>
        <row r="443">
          <cell r="C443">
            <v>41638</v>
          </cell>
          <cell r="D443">
            <v>41638</v>
          </cell>
          <cell r="E443">
            <v>315.30291229838701</v>
          </cell>
          <cell r="F443">
            <v>-0.02</v>
          </cell>
          <cell r="G443">
            <v>0.30166666666666597</v>
          </cell>
          <cell r="H443">
            <v>0.60916666666666652</v>
          </cell>
          <cell r="I443">
            <v>100.819</v>
          </cell>
          <cell r="J443">
            <v>164.53472222222231</v>
          </cell>
          <cell r="K443">
            <v>3.5759236111111106</v>
          </cell>
          <cell r="L443">
            <v>1104.3799999999981</v>
          </cell>
          <cell r="M443">
            <v>1099.0491666666644</v>
          </cell>
          <cell r="N443">
            <v>1384.2613333333311</v>
          </cell>
        </row>
        <row r="444">
          <cell r="C444">
            <v>41669</v>
          </cell>
          <cell r="D444">
            <v>41669</v>
          </cell>
          <cell r="E444">
            <v>315.16164321864102</v>
          </cell>
          <cell r="F444">
            <v>1.23</v>
          </cell>
          <cell r="G444">
            <v>0.14833333333333301</v>
          </cell>
          <cell r="H444">
            <v>0.53333333333333299</v>
          </cell>
          <cell r="I444">
            <v>136.858</v>
          </cell>
          <cell r="J444">
            <v>177.29166666666671</v>
          </cell>
          <cell r="K444">
            <v>3.9578897849462376</v>
          </cell>
          <cell r="L444">
            <v>1133.313999999998</v>
          </cell>
          <cell r="M444">
            <v>1084.7830833333312</v>
          </cell>
          <cell r="N444">
            <v>1344.4175416666644</v>
          </cell>
        </row>
        <row r="445">
          <cell r="C445">
            <v>41700</v>
          </cell>
          <cell r="D445">
            <v>41700</v>
          </cell>
          <cell r="E445">
            <v>314.961996039513</v>
          </cell>
          <cell r="F445">
            <v>-0.13</v>
          </cell>
          <cell r="G445">
            <v>0.20333333333333301</v>
          </cell>
          <cell r="H445">
            <v>0.48916666666666603</v>
          </cell>
          <cell r="I445">
            <v>55.888000000000098</v>
          </cell>
          <cell r="J445">
            <v>200.79301075268822</v>
          </cell>
          <cell r="K445">
            <v>4.293293010752687</v>
          </cell>
          <cell r="L445">
            <v>1189.2019999999982</v>
          </cell>
          <cell r="M445">
            <v>1085.204083333331</v>
          </cell>
          <cell r="N445">
            <v>1319.804208333331</v>
          </cell>
        </row>
        <row r="446">
          <cell r="C446">
            <v>41728</v>
          </cell>
          <cell r="D446">
            <v>41728</v>
          </cell>
          <cell r="E446">
            <v>314.825928427419</v>
          </cell>
          <cell r="F446">
            <v>-1.24</v>
          </cell>
          <cell r="G446">
            <v>-3.8333333333333199E-2</v>
          </cell>
          <cell r="H446">
            <v>0.44666666666666599</v>
          </cell>
          <cell r="I446">
            <v>22.193999999999999</v>
          </cell>
          <cell r="J446">
            <v>167.75297619047615</v>
          </cell>
          <cell r="K446">
            <v>3.6429985119047621</v>
          </cell>
          <cell r="L446">
            <v>1189.4389999999983</v>
          </cell>
          <cell r="M446">
            <v>1094.0147499999978</v>
          </cell>
          <cell r="N446">
            <v>1294.5492499999975</v>
          </cell>
        </row>
        <row r="447">
          <cell r="C447">
            <v>41759</v>
          </cell>
          <cell r="D447">
            <v>41759</v>
          </cell>
          <cell r="E447">
            <v>314.85202361111101</v>
          </cell>
          <cell r="F447">
            <v>0.88</v>
          </cell>
          <cell r="G447">
            <v>7.0000000000000007E-2</v>
          </cell>
          <cell r="H447">
            <v>0.41666666666666596</v>
          </cell>
          <cell r="I447">
            <v>39.867000000000097</v>
          </cell>
          <cell r="J447">
            <v>175.43682795698922</v>
          </cell>
          <cell r="K447">
            <v>3.2731922043010746</v>
          </cell>
          <cell r="L447">
            <v>1176.3839999999984</v>
          </cell>
          <cell r="M447">
            <v>1108.130083333331</v>
          </cell>
          <cell r="N447">
            <v>1271.9472916666643</v>
          </cell>
        </row>
        <row r="448">
          <cell r="C448">
            <v>41789</v>
          </cell>
          <cell r="D448">
            <v>41789</v>
          </cell>
          <cell r="E448">
            <v>314.86225033602199</v>
          </cell>
          <cell r="F448">
            <v>0.56000000000000005</v>
          </cell>
          <cell r="G448">
            <v>0.101666666666666</v>
          </cell>
          <cell r="H448">
            <v>0.35416666666666596</v>
          </cell>
          <cell r="I448">
            <v>186.43900000000201</v>
          </cell>
          <cell r="J448">
            <v>169.04166666666666</v>
          </cell>
          <cell r="K448">
            <v>3.1716180555555558</v>
          </cell>
          <cell r="L448">
            <v>1178.7220000000013</v>
          </cell>
          <cell r="M448">
            <v>1112.973499999998</v>
          </cell>
          <cell r="N448">
            <v>1252.3756666666643</v>
          </cell>
        </row>
        <row r="449">
          <cell r="C449">
            <v>41820</v>
          </cell>
          <cell r="D449">
            <v>41820</v>
          </cell>
          <cell r="E449">
            <v>314.88884930555599</v>
          </cell>
          <cell r="F449">
            <v>-0.05</v>
          </cell>
          <cell r="G449">
            <v>-0.53999999999999904</v>
          </cell>
          <cell r="H449">
            <v>0.2524999999999995</v>
          </cell>
          <cell r="I449">
            <v>86.739000000000303</v>
          </cell>
          <cell r="J449">
            <v>188.76344086021507</v>
          </cell>
          <cell r="K449">
            <v>2.8245362903225799</v>
          </cell>
          <cell r="L449">
            <v>1134.4380000000015</v>
          </cell>
          <cell r="M449">
            <v>1114.8329999999985</v>
          </cell>
          <cell r="N449">
            <v>1234.8755416666647</v>
          </cell>
        </row>
        <row r="450">
          <cell r="C450">
            <v>41850</v>
          </cell>
          <cell r="D450">
            <v>41850</v>
          </cell>
          <cell r="E450">
            <v>314.96117573924698</v>
          </cell>
          <cell r="F450">
            <v>-0.26</v>
          </cell>
          <cell r="G450">
            <v>-0.45999999999999902</v>
          </cell>
          <cell r="H450">
            <v>0.17583333333333301</v>
          </cell>
          <cell r="I450">
            <v>95.712000000000401</v>
          </cell>
          <cell r="J450">
            <v>162.85416666666663</v>
          </cell>
          <cell r="K450">
            <v>3.2182638888888904</v>
          </cell>
          <cell r="L450">
            <v>1098.1740000000018</v>
          </cell>
          <cell r="M450">
            <v>1108.5058333333325</v>
          </cell>
          <cell r="N450">
            <v>1219.1560833333313</v>
          </cell>
        </row>
        <row r="451">
          <cell r="C451">
            <v>41881</v>
          </cell>
          <cell r="D451">
            <v>41881</v>
          </cell>
          <cell r="E451">
            <v>314.89057594086</v>
          </cell>
          <cell r="F451">
            <v>-1.1000000000000001</v>
          </cell>
          <cell r="G451">
            <v>-0.65</v>
          </cell>
          <cell r="H451">
            <v>0.1249999999999995</v>
          </cell>
          <cell r="I451">
            <v>57.327500000000001</v>
          </cell>
          <cell r="J451">
            <v>170.16129032258061</v>
          </cell>
          <cell r="K451">
            <v>3.4709744623655916</v>
          </cell>
          <cell r="L451">
            <v>1110.2405000000019</v>
          </cell>
          <cell r="M451">
            <v>1116.4124583333328</v>
          </cell>
          <cell r="N451">
            <v>1200.5002708333316</v>
          </cell>
        </row>
        <row r="452">
          <cell r="C452">
            <v>41912</v>
          </cell>
          <cell r="D452">
            <v>41912</v>
          </cell>
          <cell r="E452">
            <v>314.92119048039098</v>
          </cell>
          <cell r="F452">
            <v>-0.8</v>
          </cell>
          <cell r="G452">
            <v>-0.61166666666666603</v>
          </cell>
          <cell r="H452">
            <v>8.5833333333333012E-2</v>
          </cell>
          <cell r="I452">
            <v>200.89550000000199</v>
          </cell>
          <cell r="J452">
            <v>171.64650537634409</v>
          </cell>
          <cell r="K452">
            <v>3.8057459677419332</v>
          </cell>
          <cell r="L452">
            <v>1209.6010000000038</v>
          </cell>
          <cell r="M452">
            <v>1133.7235416666665</v>
          </cell>
          <cell r="N452">
            <v>1183.585604166665</v>
          </cell>
        </row>
        <row r="453">
          <cell r="C453">
            <v>41942</v>
          </cell>
          <cell r="D453">
            <v>41942</v>
          </cell>
          <cell r="E453">
            <v>314.89565216159298</v>
          </cell>
          <cell r="F453">
            <v>-0.78</v>
          </cell>
          <cell r="G453">
            <v>-0.70499999999999996</v>
          </cell>
          <cell r="H453">
            <v>1.5833333333333401E-2</v>
          </cell>
          <cell r="I453">
            <v>142.21100000000101</v>
          </cell>
          <cell r="J453">
            <v>158.51388888888889</v>
          </cell>
          <cell r="K453">
            <v>3.9926275584795321</v>
          </cell>
          <cell r="L453">
            <v>1177.7180000000058</v>
          </cell>
          <cell r="M453">
            <v>1144.1738750000006</v>
          </cell>
          <cell r="N453">
            <v>1162.9305208333321</v>
          </cell>
        </row>
        <row r="454">
          <cell r="C454">
            <v>41973</v>
          </cell>
          <cell r="D454">
            <v>41973</v>
          </cell>
          <cell r="E454">
            <v>314.79547597297602</v>
          </cell>
          <cell r="F454">
            <v>-1.05</v>
          </cell>
          <cell r="G454">
            <v>-0.67333333333333301</v>
          </cell>
          <cell r="H454">
            <v>-0.24916666666666612</v>
          </cell>
          <cell r="I454">
            <v>96.184697298122003</v>
          </cell>
          <cell r="J454">
            <v>184.60488505747119</v>
          </cell>
          <cell r="K454">
            <v>4.4454813218390807</v>
          </cell>
          <cell r="L454">
            <v>1221.134697298128</v>
          </cell>
          <cell r="M454">
            <v>1160.2289331081781</v>
          </cell>
          <cell r="N454">
            <v>1148.1424665540878</v>
          </cell>
        </row>
        <row r="455">
          <cell r="C455">
            <v>42003</v>
          </cell>
          <cell r="D455">
            <v>42003</v>
          </cell>
          <cell r="E455">
            <v>314.68636452843901</v>
          </cell>
          <cell r="F455">
            <v>-0.64</v>
          </cell>
          <cell r="G455">
            <v>-0.77166666666666595</v>
          </cell>
          <cell r="H455">
            <v>-0.499999999999999</v>
          </cell>
          <cell r="I455">
            <v>63.751302701877499</v>
          </cell>
          <cell r="J455">
            <v>226.5347222222222</v>
          </cell>
          <cell r="K455">
            <v>4.8066944444444468</v>
          </cell>
          <cell r="L455">
            <v>1184.0670000000055</v>
          </cell>
          <cell r="M455">
            <v>1166.8695164415121</v>
          </cell>
          <cell r="N455">
            <v>1132.959341554088</v>
          </cell>
        </row>
        <row r="456">
          <cell r="C456">
            <v>42034</v>
          </cell>
          <cell r="D456">
            <v>42034</v>
          </cell>
          <cell r="E456">
            <v>314.55241610405398</v>
          </cell>
          <cell r="F456">
            <v>-0.74</v>
          </cell>
          <cell r="G456">
            <v>3.3333333333333298E-2</v>
          </cell>
          <cell r="H456">
            <v>-0.499999999999999</v>
          </cell>
          <cell r="I456">
            <v>122.09502304146</v>
          </cell>
          <cell r="J456">
            <v>162.54704301075265</v>
          </cell>
          <cell r="K456">
            <v>3.6496303763440872</v>
          </cell>
          <cell r="L456">
            <v>1169.3040230414656</v>
          </cell>
          <cell r="M456">
            <v>1169.8686850283009</v>
          </cell>
          <cell r="N456">
            <v>1127.325884180816</v>
          </cell>
        </row>
        <row r="457">
          <cell r="C457">
            <v>42065</v>
          </cell>
          <cell r="D457">
            <v>42065</v>
          </cell>
          <cell r="E457">
            <v>314.34762178564</v>
          </cell>
          <cell r="F457">
            <v>0.04</v>
          </cell>
          <cell r="G457">
            <v>4.1666666666666699E-2</v>
          </cell>
          <cell r="H457">
            <v>-0.499999999999999</v>
          </cell>
          <cell r="I457">
            <v>33.459618191098798</v>
          </cell>
          <cell r="J457">
            <v>171.12231182795688</v>
          </cell>
          <cell r="K457">
            <v>3.1606586021505372</v>
          </cell>
          <cell r="L457">
            <v>1146.8756412325642</v>
          </cell>
          <cell r="M457">
            <v>1166.341488464348</v>
          </cell>
          <cell r="N457">
            <v>1125.7727858988394</v>
          </cell>
        </row>
        <row r="458">
          <cell r="C458">
            <v>42093</v>
          </cell>
          <cell r="D458">
            <v>42093</v>
          </cell>
          <cell r="E458">
            <v>314.23799747422902</v>
          </cell>
          <cell r="F458">
            <v>-1.03</v>
          </cell>
          <cell r="G458">
            <v>-0.184999999999999</v>
          </cell>
          <cell r="H458">
            <v>-0.499999999999999</v>
          </cell>
          <cell r="I458">
            <v>62.456500519820104</v>
          </cell>
          <cell r="J458">
            <v>165.18601190476184</v>
          </cell>
          <cell r="K458">
            <v>3.2568898809523819</v>
          </cell>
          <cell r="L458">
            <v>1187.1381417523844</v>
          </cell>
          <cell r="M458">
            <v>1166.1497502770469</v>
          </cell>
          <cell r="N458">
            <v>1130.0822501385221</v>
          </cell>
        </row>
        <row r="459">
          <cell r="C459">
            <v>42124</v>
          </cell>
          <cell r="D459">
            <v>42124</v>
          </cell>
          <cell r="E459">
            <v>314.09221320006998</v>
          </cell>
          <cell r="F459">
            <v>-0.22</v>
          </cell>
          <cell r="G459">
            <v>-0.19166666666666601</v>
          </cell>
          <cell r="H459">
            <v>-0.499999999999999</v>
          </cell>
          <cell r="I459">
            <v>59.027000000000001</v>
          </cell>
          <cell r="J459">
            <v>159.32123655913981</v>
          </cell>
          <cell r="K459">
            <v>2.9181048387096764</v>
          </cell>
          <cell r="L459">
            <v>1206.2981417523843</v>
          </cell>
          <cell r="M459">
            <v>1168.642595423079</v>
          </cell>
          <cell r="N459">
            <v>1138.3863393782051</v>
          </cell>
        </row>
        <row r="460">
          <cell r="C460">
            <v>42154</v>
          </cell>
          <cell r="D460">
            <v>42154</v>
          </cell>
          <cell r="E460">
            <v>314.05071347177301</v>
          </cell>
          <cell r="F460">
            <v>-1.24</v>
          </cell>
          <cell r="G460">
            <v>-0.53500000000000003</v>
          </cell>
          <cell r="H460">
            <v>-0.53749999999999953</v>
          </cell>
          <cell r="I460">
            <v>129.94800000000001</v>
          </cell>
          <cell r="J460">
            <v>159.13194444444437</v>
          </cell>
          <cell r="K460">
            <v>3.1295833333333336</v>
          </cell>
          <cell r="L460">
            <v>1149.8071417523822</v>
          </cell>
          <cell r="M460">
            <v>1166.2330239024441</v>
          </cell>
          <cell r="N460">
            <v>1139.6032619512209</v>
          </cell>
        </row>
        <row r="461">
          <cell r="C461">
            <v>42185</v>
          </cell>
          <cell r="D461">
            <v>42185</v>
          </cell>
          <cell r="E461">
            <v>314.06963334459198</v>
          </cell>
          <cell r="F461">
            <v>-1.1100000000000001</v>
          </cell>
          <cell r="G461">
            <v>-1.105</v>
          </cell>
          <cell r="H461">
            <v>-0.57333333333333303</v>
          </cell>
          <cell r="I461">
            <v>110.80800000000001</v>
          </cell>
          <cell r="J461">
            <v>164.6774193548388</v>
          </cell>
          <cell r="K461">
            <v>2.9121575268817192</v>
          </cell>
          <cell r="L461">
            <v>1173.876141752382</v>
          </cell>
          <cell r="M461">
            <v>1169.5195357151424</v>
          </cell>
          <cell r="N461">
            <v>1142.1762678575703</v>
          </cell>
        </row>
        <row r="462">
          <cell r="C462">
            <v>42215</v>
          </cell>
          <cell r="D462">
            <v>42215</v>
          </cell>
          <cell r="E462">
            <v>313.99861222550601</v>
          </cell>
          <cell r="F462">
            <v>-1.45</v>
          </cell>
          <cell r="G462">
            <v>-1.02833333333333</v>
          </cell>
          <cell r="H462">
            <v>-0.63083333333333302</v>
          </cell>
          <cell r="I462">
            <v>107.40600000000001</v>
          </cell>
          <cell r="J462">
            <v>194.96527777777771</v>
          </cell>
          <cell r="K462">
            <v>4.225938888888888</v>
          </cell>
          <cell r="L462">
            <v>1185.5701417523815</v>
          </cell>
          <cell r="M462">
            <v>1176.8025475278407</v>
          </cell>
          <cell r="N462">
            <v>1142.6541904305866</v>
          </cell>
        </row>
        <row r="463">
          <cell r="C463">
            <v>42246</v>
          </cell>
          <cell r="D463">
            <v>42246</v>
          </cell>
          <cell r="E463">
            <v>314.03165422950502</v>
          </cell>
          <cell r="F463">
            <v>-1.93</v>
          </cell>
          <cell r="G463">
            <v>-1.0549999999999999</v>
          </cell>
          <cell r="H463">
            <v>-0.64249999999999952</v>
          </cell>
          <cell r="I463">
            <v>153.09</v>
          </cell>
          <cell r="J463">
            <v>166.81451612903228</v>
          </cell>
          <cell r="K463">
            <v>3.2360846774193557</v>
          </cell>
          <cell r="L463">
            <v>1281.3326417523813</v>
          </cell>
          <cell r="M463">
            <v>1191.0602260072058</v>
          </cell>
          <cell r="N463">
            <v>1153.7363421702694</v>
          </cell>
        </row>
        <row r="464">
          <cell r="C464">
            <v>42277</v>
          </cell>
          <cell r="D464">
            <v>42277</v>
          </cell>
          <cell r="E464">
            <v>314.06993303724698</v>
          </cell>
          <cell r="F464">
            <v>-1.81</v>
          </cell>
          <cell r="G464">
            <v>-1.29</v>
          </cell>
          <cell r="H464">
            <v>-0.68916666666666648</v>
          </cell>
          <cell r="I464">
            <v>159.13849999999999</v>
          </cell>
          <cell r="J464">
            <v>164.69086021505373</v>
          </cell>
          <cell r="K464">
            <v>3.0041263440860191</v>
          </cell>
          <cell r="L464">
            <v>1239.5756417523794</v>
          </cell>
          <cell r="M464">
            <v>1193.5581128199035</v>
          </cell>
          <cell r="N464">
            <v>1163.6408272432852</v>
          </cell>
        </row>
        <row r="465">
          <cell r="C465">
            <v>42307</v>
          </cell>
          <cell r="D465">
            <v>42307</v>
          </cell>
          <cell r="E465">
            <v>314.04241884682898</v>
          </cell>
          <cell r="F465">
            <v>-1.96</v>
          </cell>
          <cell r="G465">
            <v>-1.3099999999999901</v>
          </cell>
          <cell r="H465">
            <v>-0.72249999999999948</v>
          </cell>
          <cell r="I465">
            <v>183.16900000000101</v>
          </cell>
          <cell r="J465">
            <v>175.76388888888886</v>
          </cell>
          <cell r="K465">
            <v>3.5814930555555557</v>
          </cell>
          <cell r="L465">
            <v>1280.5336417523793</v>
          </cell>
          <cell r="M465">
            <v>1202.1260829659348</v>
          </cell>
          <cell r="N465">
            <v>1173.1499789829679</v>
          </cell>
        </row>
        <row r="466">
          <cell r="C466">
            <v>42338</v>
          </cell>
          <cell r="D466">
            <v>42338</v>
          </cell>
          <cell r="E466">
            <v>313.912353296638</v>
          </cell>
          <cell r="F466">
            <v>-0.6</v>
          </cell>
          <cell r="G466">
            <v>-1.4766666666666599</v>
          </cell>
          <cell r="H466">
            <v>-0.89999999999999791</v>
          </cell>
          <cell r="I466">
            <v>32.591999999999999</v>
          </cell>
          <cell r="J466">
            <v>217.38772928526251</v>
          </cell>
          <cell r="K466">
            <v>4.0597939059139794</v>
          </cell>
          <cell r="L466">
            <v>1216.9409444542575</v>
          </cell>
          <cell r="M466">
            <v>1201.7766035622788</v>
          </cell>
          <cell r="N466">
            <v>1181.0027683352287</v>
          </cell>
        </row>
        <row r="467">
          <cell r="C467">
            <v>42368</v>
          </cell>
          <cell r="D467">
            <v>42368</v>
          </cell>
          <cell r="E467">
            <v>313.776393440449</v>
          </cell>
          <cell r="F467">
            <v>-1</v>
          </cell>
          <cell r="G467">
            <v>-1.4583333333333299</v>
          </cell>
          <cell r="H467">
            <v>-1.041666666666665</v>
          </cell>
          <cell r="I467">
            <v>105.85899999999999</v>
          </cell>
          <cell r="J467">
            <v>204.09722222222223</v>
          </cell>
          <cell r="K467">
            <v>4.211652925000001</v>
          </cell>
          <cell r="L467">
            <v>1259.0486417523798</v>
          </cell>
          <cell r="M467">
            <v>1208.0250737083104</v>
          </cell>
          <cell r="N467">
            <v>1187.4472950749112</v>
          </cell>
        </row>
        <row r="468">
          <cell r="C468">
            <v>42399</v>
          </cell>
          <cell r="D468">
            <v>42399</v>
          </cell>
          <cell r="E468">
            <v>313.69987259050299</v>
          </cell>
          <cell r="F468">
            <v>-1.91</v>
          </cell>
          <cell r="G468">
            <v>-1.04666666666666</v>
          </cell>
          <cell r="H468">
            <v>-1.05083333333333</v>
          </cell>
          <cell r="I468">
            <v>45.260710000000003</v>
          </cell>
          <cell r="J468">
            <v>186.60618279569897</v>
          </cell>
          <cell r="K468">
            <v>3.9188219086021499</v>
          </cell>
          <cell r="L468">
            <v>1182.21432871092</v>
          </cell>
          <cell r="M468">
            <v>1209.1009325140981</v>
          </cell>
          <cell r="N468">
            <v>1189.4848087711996</v>
          </cell>
        </row>
        <row r="469">
          <cell r="C469">
            <v>42430</v>
          </cell>
          <cell r="D469">
            <v>42430</v>
          </cell>
          <cell r="E469">
            <v>313.74452368259398</v>
          </cell>
          <cell r="F469">
            <v>-1.77</v>
          </cell>
          <cell r="G469">
            <v>-1.1583333333333301</v>
          </cell>
          <cell r="H469">
            <v>-1.08</v>
          </cell>
          <cell r="I469">
            <v>134.50847999999999</v>
          </cell>
          <cell r="J469">
            <v>154.36155913978484</v>
          </cell>
          <cell r="K469">
            <v>3.8225000000000016</v>
          </cell>
          <cell r="L469">
            <v>1283.2631905198211</v>
          </cell>
          <cell r="M469">
            <v>1220.4665616213695</v>
          </cell>
          <cell r="N469">
            <v>1193.4040250428588</v>
          </cell>
        </row>
        <row r="470">
          <cell r="C470">
            <v>42459</v>
          </cell>
          <cell r="D470">
            <v>42459</v>
          </cell>
          <cell r="E470">
            <v>313.79343185180301</v>
          </cell>
          <cell r="F470">
            <v>-0.4</v>
          </cell>
          <cell r="G470">
            <v>-1.0916666666666599</v>
          </cell>
          <cell r="H470">
            <v>-1.0983333333333301</v>
          </cell>
          <cell r="I470">
            <v>147.47473049999999</v>
          </cell>
          <cell r="J470">
            <v>144.94971264367811</v>
          </cell>
          <cell r="K470">
            <v>3.4419181034482764</v>
          </cell>
          <cell r="L470">
            <v>1368.2814205000011</v>
          </cell>
          <cell r="M470">
            <v>1235.5618348503376</v>
          </cell>
          <cell r="N470">
            <v>1200.8557925636921</v>
          </cell>
        </row>
        <row r="471">
          <cell r="C471">
            <v>42490</v>
          </cell>
          <cell r="D471">
            <v>42490</v>
          </cell>
          <cell r="E471">
            <v>313.87494918735098</v>
          </cell>
          <cell r="F471">
            <v>-1.84</v>
          </cell>
          <cell r="G471">
            <v>-1.26833333333333</v>
          </cell>
          <cell r="H471">
            <v>-1.131666666666665</v>
          </cell>
          <cell r="I471">
            <v>166.72928999999999</v>
          </cell>
          <cell r="J471">
            <v>156.83467741935488</v>
          </cell>
          <cell r="K471">
            <v>3.2158736559139776</v>
          </cell>
          <cell r="L471">
            <v>1475.9837105000011</v>
          </cell>
          <cell r="M471">
            <v>1258.0356322459722</v>
          </cell>
          <cell r="N471">
            <v>1213.3391138345257</v>
          </cell>
        </row>
        <row r="472">
          <cell r="C472">
            <v>42520</v>
          </cell>
          <cell r="D472">
            <v>42520</v>
          </cell>
          <cell r="E472">
            <v>313.77803115191199</v>
          </cell>
          <cell r="F472">
            <v>0.4</v>
          </cell>
          <cell r="G472">
            <v>-1.02666666666666</v>
          </cell>
          <cell r="H472">
            <v>-1.131666666666665</v>
          </cell>
          <cell r="I472">
            <v>80.3840000000001</v>
          </cell>
          <cell r="J472">
            <v>172.0486111111112</v>
          </cell>
          <cell r="K472">
            <v>2.3990625000000003</v>
          </cell>
          <cell r="L472">
            <v>1426.4197105000012</v>
          </cell>
          <cell r="M472">
            <v>1281.0866796416074</v>
          </cell>
          <cell r="N472">
            <v>1223.6598517720256</v>
          </cell>
        </row>
        <row r="473">
          <cell r="C473">
            <v>42551</v>
          </cell>
          <cell r="D473">
            <v>42551</v>
          </cell>
          <cell r="E473">
            <v>313.81925576246499</v>
          </cell>
          <cell r="F473">
            <v>0.69</v>
          </cell>
          <cell r="G473">
            <v>0.15</v>
          </cell>
          <cell r="H473">
            <v>-1.1249999999999951</v>
          </cell>
          <cell r="I473">
            <v>132.096</v>
          </cell>
          <cell r="J473">
            <v>204.46236559139777</v>
          </cell>
          <cell r="K473">
            <v>3.3755779569892468</v>
          </cell>
          <cell r="L473">
            <v>1447.707710500001</v>
          </cell>
          <cell r="M473">
            <v>1303.9059770372419</v>
          </cell>
          <cell r="N473">
            <v>1236.7127563761924</v>
          </cell>
        </row>
        <row r="474">
          <cell r="C474">
            <v>42581</v>
          </cell>
          <cell r="D474">
            <v>42581</v>
          </cell>
          <cell r="E474">
            <v>314.04521075145902</v>
          </cell>
          <cell r="F474">
            <v>0.47</v>
          </cell>
          <cell r="G474">
            <v>0.20333333333333301</v>
          </cell>
          <cell r="H474">
            <v>-1.1249999999999951</v>
          </cell>
          <cell r="I474">
            <v>174.08</v>
          </cell>
          <cell r="J474">
            <v>167.61111111111111</v>
          </cell>
          <cell r="K474">
            <v>3.2871597222222224</v>
          </cell>
          <cell r="L474">
            <v>1514.381710500001</v>
          </cell>
          <cell r="M474">
            <v>1331.3069410995436</v>
          </cell>
          <cell r="N474">
            <v>1254.0547443136923</v>
          </cell>
        </row>
        <row r="475">
          <cell r="C475">
            <v>42612</v>
          </cell>
          <cell r="D475">
            <v>42612</v>
          </cell>
          <cell r="E475">
            <v>314.11581606128999</v>
          </cell>
          <cell r="F475">
            <v>0.56000000000000005</v>
          </cell>
          <cell r="G475">
            <v>0.33333333333333298</v>
          </cell>
          <cell r="H475">
            <v>-1.1249999999999951</v>
          </cell>
          <cell r="I475">
            <v>153.34199999999899</v>
          </cell>
          <cell r="J475">
            <v>184.64381720430111</v>
          </cell>
          <cell r="K475">
            <v>4.1435473118279571</v>
          </cell>
          <cell r="L475">
            <v>1514.6337104999998</v>
          </cell>
          <cell r="M475">
            <v>1350.7486968285118</v>
          </cell>
          <cell r="N475">
            <v>1270.9044614178588</v>
          </cell>
        </row>
        <row r="476">
          <cell r="C476">
            <v>42643</v>
          </cell>
          <cell r="D476">
            <v>42643</v>
          </cell>
          <cell r="E476">
            <v>314.11827228511299</v>
          </cell>
          <cell r="F476">
            <v>1.28</v>
          </cell>
          <cell r="G476">
            <v>0.45500000000000002</v>
          </cell>
          <cell r="H476">
            <v>-1.0691666666666599</v>
          </cell>
          <cell r="I476">
            <v>94.162999999999798</v>
          </cell>
          <cell r="J476">
            <v>180.57123655913975</v>
          </cell>
          <cell r="K476">
            <v>3.0704172912446235</v>
          </cell>
          <cell r="L476">
            <v>1449.6582104999998</v>
          </cell>
          <cell r="M476">
            <v>1368.2555775574801</v>
          </cell>
          <cell r="N476">
            <v>1280.9068451886917</v>
          </cell>
        </row>
        <row r="477">
          <cell r="C477">
            <v>42673</v>
          </cell>
          <cell r="D477">
            <v>42673</v>
          </cell>
          <cell r="E477">
            <v>314.23518944632201</v>
          </cell>
          <cell r="F477">
            <v>-0.42</v>
          </cell>
          <cell r="G477">
            <v>0.45833333333333298</v>
          </cell>
          <cell r="H477">
            <v>-1.03666666666666</v>
          </cell>
          <cell r="I477">
            <v>132.665999999999</v>
          </cell>
          <cell r="J477">
            <v>163.91666666666666</v>
          </cell>
          <cell r="K477">
            <v>3.6925678979972205</v>
          </cell>
          <cell r="L477">
            <v>1399.155210499998</v>
          </cell>
          <cell r="M477">
            <v>1378.1407082864487</v>
          </cell>
          <cell r="N477">
            <v>1290.1333956261917</v>
          </cell>
        </row>
        <row r="478">
          <cell r="C478">
            <v>42704</v>
          </cell>
          <cell r="D478">
            <v>42704</v>
          </cell>
          <cell r="E478">
            <v>314.23822141348398</v>
          </cell>
          <cell r="F478">
            <v>-0.15</v>
          </cell>
          <cell r="G478">
            <v>0.40500000000000003</v>
          </cell>
          <cell r="H478">
            <v>-0.43833333333333002</v>
          </cell>
          <cell r="I478">
            <v>118.807</v>
          </cell>
          <cell r="J478">
            <v>193.92591714105001</v>
          </cell>
          <cell r="K478">
            <v>4.0829756975083793</v>
          </cell>
          <cell r="L478">
            <v>1485.3702104999979</v>
          </cell>
          <cell r="M478">
            <v>1400.5098137902603</v>
          </cell>
          <cell r="N478">
            <v>1301.1432086762695</v>
          </cell>
        </row>
        <row r="479">
          <cell r="C479">
            <v>42734</v>
          </cell>
          <cell r="D479">
            <v>42734</v>
          </cell>
          <cell r="E479">
            <v>314.16008040988697</v>
          </cell>
          <cell r="F479">
            <v>0.18</v>
          </cell>
          <cell r="G479">
            <v>0.32</v>
          </cell>
          <cell r="H479">
            <v>0.1766666666666665</v>
          </cell>
          <cell r="I479">
            <v>132.75599999999901</v>
          </cell>
          <cell r="J479">
            <v>212.04861111111114</v>
          </cell>
          <cell r="K479">
            <v>4.9822515389055546</v>
          </cell>
          <cell r="L479">
            <v>1512.267210499997</v>
          </cell>
          <cell r="M479">
            <v>1421.6113611858948</v>
          </cell>
          <cell r="N479">
            <v>1314.8182174471024</v>
          </cell>
        </row>
        <row r="480">
          <cell r="C480">
            <v>42765</v>
          </cell>
          <cell r="D480">
            <v>42765</v>
          </cell>
          <cell r="E480">
            <v>314.01353393098901</v>
          </cell>
          <cell r="F480">
            <v>0.15</v>
          </cell>
          <cell r="G480">
            <v>-1.19166666666666</v>
          </cell>
          <cell r="H480">
            <v>0.1766666666666665</v>
          </cell>
          <cell r="I480">
            <v>48.052500000000101</v>
          </cell>
          <cell r="J480">
            <v>186.20967741935479</v>
          </cell>
          <cell r="K480">
            <v>4.0305062689193552</v>
          </cell>
          <cell r="L480">
            <v>1515.059000499997</v>
          </cell>
          <cell r="M480">
            <v>1449.3484171683178</v>
          </cell>
          <cell r="N480">
            <v>1329.2246748412081</v>
          </cell>
        </row>
        <row r="481">
          <cell r="C481">
            <v>42796</v>
          </cell>
          <cell r="D481">
            <v>42796</v>
          </cell>
          <cell r="E481">
            <v>313.94155319139901</v>
          </cell>
          <cell r="F481">
            <v>-0.22</v>
          </cell>
          <cell r="G481">
            <v>-0.90666666666666595</v>
          </cell>
          <cell r="H481">
            <v>0.1766666666666665</v>
          </cell>
          <cell r="I481">
            <v>48.497500000000002</v>
          </cell>
          <cell r="J481">
            <v>214.83870967741939</v>
          </cell>
          <cell r="K481">
            <v>4.7050231440833317</v>
          </cell>
          <cell r="L481">
            <v>1429.0480204999967</v>
          </cell>
          <cell r="M481">
            <v>1461.4971529999991</v>
          </cell>
          <cell r="N481">
            <v>1340.9818573106847</v>
          </cell>
        </row>
        <row r="482">
          <cell r="C482">
            <v>42824</v>
          </cell>
          <cell r="D482">
            <v>42824</v>
          </cell>
          <cell r="E482">
            <v>314.12007309546198</v>
          </cell>
          <cell r="F482">
            <v>0.55000000000000004</v>
          </cell>
          <cell r="G482">
            <v>-0.51333333333333298</v>
          </cell>
          <cell r="H482">
            <v>0.1766666666666665</v>
          </cell>
          <cell r="I482">
            <v>226.15150000000099</v>
          </cell>
          <cell r="J482">
            <v>189.9702380952381</v>
          </cell>
          <cell r="K482">
            <v>3.1260920938601191</v>
          </cell>
          <cell r="L482">
            <v>1507.7247899999979</v>
          </cell>
          <cell r="M482">
            <v>1473.1174337916655</v>
          </cell>
          <cell r="N482">
            <v>1354.3396343210018</v>
          </cell>
        </row>
        <row r="483">
          <cell r="C483">
            <v>42855</v>
          </cell>
          <cell r="D483">
            <v>42855</v>
          </cell>
          <cell r="E483">
            <v>314.56617612494603</v>
          </cell>
          <cell r="F483">
            <v>-0.44</v>
          </cell>
          <cell r="G483">
            <v>-0.25999999999999901</v>
          </cell>
          <cell r="H483">
            <v>0.1766666666666665</v>
          </cell>
          <cell r="I483">
            <v>388.58699999999698</v>
          </cell>
          <cell r="J483">
            <v>168.77688172043017</v>
          </cell>
          <cell r="K483">
            <v>3.5699955166290329</v>
          </cell>
          <cell r="L483">
            <v>1729.582499999995</v>
          </cell>
          <cell r="M483">
            <v>1494.2506662499984</v>
          </cell>
          <cell r="N483">
            <v>1376.1431492479853</v>
          </cell>
        </row>
        <row r="484">
          <cell r="C484">
            <v>42885</v>
          </cell>
          <cell r="D484">
            <v>42885</v>
          </cell>
          <cell r="E484">
            <v>314.801047149429</v>
          </cell>
          <cell r="F484">
            <v>0.17</v>
          </cell>
          <cell r="G484">
            <v>-0.13166666666666599</v>
          </cell>
          <cell r="H484">
            <v>0.1766666666666665</v>
          </cell>
          <cell r="I484">
            <v>329.31500000000301</v>
          </cell>
          <cell r="J484">
            <v>158.05555555555557</v>
          </cell>
          <cell r="K484">
            <v>2.873029318505556</v>
          </cell>
          <cell r="L484">
            <v>1978.5134999999982</v>
          </cell>
          <cell r="M484">
            <v>1540.2584820416648</v>
          </cell>
          <cell r="N484">
            <v>1410.6725808416361</v>
          </cell>
        </row>
        <row r="485">
          <cell r="C485">
            <v>42916</v>
          </cell>
          <cell r="D485">
            <v>42916</v>
          </cell>
          <cell r="E485">
            <v>314.89886175458298</v>
          </cell>
          <cell r="F485">
            <v>-0.95</v>
          </cell>
          <cell r="G485">
            <v>0.21833333333333299</v>
          </cell>
          <cell r="H485">
            <v>0.21083333333333298</v>
          </cell>
          <cell r="I485">
            <v>185.622999999999</v>
          </cell>
          <cell r="J485">
            <v>163.78360215053755</v>
          </cell>
          <cell r="K485">
            <v>3.4500276254543016</v>
          </cell>
          <cell r="L485">
            <v>2032.0404999999971</v>
          </cell>
          <cell r="M485">
            <v>1588.9528811666644</v>
          </cell>
          <cell r="N485">
            <v>1446.4294291019532</v>
          </cell>
        </row>
        <row r="486">
          <cell r="C486">
            <v>42946</v>
          </cell>
          <cell r="D486">
            <v>42946</v>
          </cell>
          <cell r="E486">
            <v>315.05479383813503</v>
          </cell>
          <cell r="F486">
            <v>0.87</v>
          </cell>
          <cell r="G486">
            <v>0.21333333333333299</v>
          </cell>
          <cell r="H486">
            <v>0.21583333333333299</v>
          </cell>
          <cell r="I486">
            <v>86.071000000000296</v>
          </cell>
          <cell r="J486">
            <v>172.93749999999994</v>
          </cell>
          <cell r="K486">
            <v>2.6933310161916659</v>
          </cell>
          <cell r="L486">
            <v>1944.0314999999971</v>
          </cell>
          <cell r="M486">
            <v>1624.757030291664</v>
          </cell>
          <cell r="N486">
            <v>1478.0319856956039</v>
          </cell>
        </row>
        <row r="487">
          <cell r="C487">
            <v>42977</v>
          </cell>
          <cell r="D487">
            <v>42977</v>
          </cell>
          <cell r="E487">
            <v>315.18700173261902</v>
          </cell>
          <cell r="F487">
            <v>0.37</v>
          </cell>
          <cell r="G487">
            <v>0.36666666666666597</v>
          </cell>
          <cell r="H487">
            <v>0.21583333333333299</v>
          </cell>
          <cell r="I487">
            <v>194.39599999999999</v>
          </cell>
          <cell r="J487">
            <v>166.2029569892473</v>
          </cell>
          <cell r="K487">
            <v>3.2429360784408594</v>
          </cell>
          <cell r="L487">
            <v>1985.0854999999981</v>
          </cell>
          <cell r="M487">
            <v>1663.9613460833307</v>
          </cell>
          <cell r="N487">
            <v>1507.3550214559211</v>
          </cell>
        </row>
        <row r="488">
          <cell r="C488">
            <v>43008</v>
          </cell>
          <cell r="D488">
            <v>43008</v>
          </cell>
          <cell r="E488">
            <v>315.421096302715</v>
          </cell>
          <cell r="F488">
            <v>0.63</v>
          </cell>
          <cell r="G488">
            <v>0.293333333333333</v>
          </cell>
          <cell r="H488">
            <v>0.21583333333333299</v>
          </cell>
          <cell r="I488">
            <v>208.99349999999899</v>
          </cell>
          <cell r="J488">
            <v>153.48118279569889</v>
          </cell>
          <cell r="K488">
            <v>3.004037482470431</v>
          </cell>
          <cell r="L488">
            <v>2099.9159999999974</v>
          </cell>
          <cell r="M488">
            <v>1718.1494952083303</v>
          </cell>
          <cell r="N488">
            <v>1543.2025363829052</v>
          </cell>
        </row>
        <row r="489">
          <cell r="C489">
            <v>43038</v>
          </cell>
          <cell r="D489">
            <v>43038</v>
          </cell>
          <cell r="E489">
            <v>315.557359709823</v>
          </cell>
          <cell r="F489">
            <v>0.89</v>
          </cell>
          <cell r="G489">
            <v>0.35499999999999998</v>
          </cell>
          <cell r="H489">
            <v>0.21583333333333299</v>
          </cell>
          <cell r="I489">
            <v>133.227</v>
          </cell>
          <cell r="J489">
            <v>197.59722222222229</v>
          </cell>
          <cell r="K489">
            <v>3.9451458299250004</v>
          </cell>
          <cell r="L489">
            <v>2100.476999999998</v>
          </cell>
          <cell r="M489">
            <v>1776.5929776666642</v>
          </cell>
          <cell r="N489">
            <v>1577.366842976556</v>
          </cell>
        </row>
        <row r="490">
          <cell r="C490">
            <v>43069</v>
          </cell>
          <cell r="D490">
            <v>43069</v>
          </cell>
          <cell r="E490">
            <v>315.59448072262899</v>
          </cell>
          <cell r="F490">
            <v>1.08</v>
          </cell>
          <cell r="G490">
            <v>0.48166666666666602</v>
          </cell>
          <cell r="H490">
            <v>0.21583333333333299</v>
          </cell>
          <cell r="I490">
            <v>98.180499999999995</v>
          </cell>
          <cell r="J490">
            <v>172.65456989247306</v>
          </cell>
          <cell r="K490">
            <v>4.113481179241937</v>
          </cell>
          <cell r="L490">
            <v>2079.8504999999982</v>
          </cell>
          <cell r="M490">
            <v>1826.1330017916641</v>
          </cell>
          <cell r="N490">
            <v>1613.3214077909622</v>
          </cell>
        </row>
        <row r="491">
          <cell r="C491">
            <v>43099</v>
          </cell>
          <cell r="D491">
            <v>43099</v>
          </cell>
          <cell r="E491">
            <v>315.46102580459097</v>
          </cell>
          <cell r="F491">
            <v>-0.23</v>
          </cell>
          <cell r="G491">
            <v>0.60166666666666602</v>
          </cell>
          <cell r="H491">
            <v>0.21583333333333299</v>
          </cell>
          <cell r="I491">
            <v>75.331999999999994</v>
          </cell>
          <cell r="J491">
            <v>154.47557471264378</v>
          </cell>
          <cell r="K491">
            <v>3.9573786683563221</v>
          </cell>
          <cell r="L491">
            <v>2022.4264999999991</v>
          </cell>
          <cell r="M491">
            <v>1868.6462759166636</v>
          </cell>
          <cell r="N491">
            <v>1645.1288185512794</v>
          </cell>
        </row>
        <row r="492">
          <cell r="C492">
            <v>43130</v>
          </cell>
          <cell r="D492">
            <v>43130</v>
          </cell>
          <cell r="E492">
            <v>315.55624467496602</v>
          </cell>
          <cell r="F492">
            <v>0.9</v>
          </cell>
          <cell r="G492">
            <v>0.391666666666666</v>
          </cell>
          <cell r="H492">
            <v>0.25583333333333302</v>
          </cell>
          <cell r="I492">
            <v>33.085000000000001</v>
          </cell>
          <cell r="J492">
            <v>171.78763440860217</v>
          </cell>
          <cell r="K492">
            <v>3.6415613767822586</v>
          </cell>
          <cell r="L492">
            <v>2007.4589999999994</v>
          </cell>
          <cell r="M492">
            <v>1909.6796092083307</v>
          </cell>
          <cell r="N492">
            <v>1679.5140131883245</v>
          </cell>
        </row>
        <row r="493">
          <cell r="C493">
            <v>43161</v>
          </cell>
          <cell r="D493">
            <v>43161</v>
          </cell>
          <cell r="E493">
            <v>315.69406006697</v>
          </cell>
          <cell r="F493">
            <v>-0.55000000000000004</v>
          </cell>
          <cell r="G493">
            <v>0.206666666666666</v>
          </cell>
          <cell r="H493">
            <v>0.25583333333333302</v>
          </cell>
          <cell r="I493">
            <v>249.627999999998</v>
          </cell>
          <cell r="J493">
            <v>131.35080645161287</v>
          </cell>
          <cell r="K493">
            <v>3.6823573743575255</v>
          </cell>
          <cell r="L493">
            <v>2208.5894999999973</v>
          </cell>
          <cell r="M493">
            <v>1974.6413991666641</v>
          </cell>
          <cell r="N493">
            <v>1718.0692760833317</v>
          </cell>
        </row>
        <row r="494">
          <cell r="C494">
            <v>43189</v>
          </cell>
          <cell r="D494">
            <v>43189</v>
          </cell>
          <cell r="E494">
            <v>315.68441448335699</v>
          </cell>
          <cell r="F494">
            <v>1.07</v>
          </cell>
          <cell r="G494">
            <v>0.171666666666666</v>
          </cell>
          <cell r="H494">
            <v>0.25583333333333302</v>
          </cell>
          <cell r="I494">
            <v>243.43199999999899</v>
          </cell>
          <cell r="J494">
            <v>156.40625000000003</v>
          </cell>
          <cell r="K494">
            <v>3.507714944059523</v>
          </cell>
          <cell r="L494">
            <v>2225.8699999999949</v>
          </cell>
          <cell r="M494">
            <v>2034.4868333333309</v>
          </cell>
          <cell r="N494">
            <v>1753.8021335624983</v>
          </cell>
        </row>
        <row r="495">
          <cell r="C495">
            <v>43220</v>
          </cell>
          <cell r="D495">
            <v>43220</v>
          </cell>
          <cell r="E495">
            <v>315.58768783670399</v>
          </cell>
          <cell r="F495">
            <v>0.52</v>
          </cell>
          <cell r="G495">
            <v>0.32833333333333298</v>
          </cell>
          <cell r="H495">
            <v>0.31083333333333296</v>
          </cell>
          <cell r="I495">
            <v>73.680000000000007</v>
          </cell>
          <cell r="J495">
            <v>143.80314009661831</v>
          </cell>
          <cell r="K495">
            <v>3.1756226824416673</v>
          </cell>
          <cell r="L495">
            <v>1910.9629999999981</v>
          </cell>
          <cell r="M495">
            <v>2049.601874999998</v>
          </cell>
          <cell r="N495">
            <v>1771.9262706249981</v>
          </cell>
        </row>
        <row r="496">
          <cell r="C496">
            <v>43250</v>
          </cell>
          <cell r="D496">
            <v>43250</v>
          </cell>
          <cell r="E496">
            <v>315.77129124856799</v>
          </cell>
          <cell r="F496">
            <v>0.32</v>
          </cell>
          <cell r="G496">
            <v>0.40666666666666601</v>
          </cell>
          <cell r="H496">
            <v>0.34166666666666645</v>
          </cell>
          <cell r="I496">
            <v>285.34800000000098</v>
          </cell>
          <cell r="J496">
            <v>187.6875</v>
          </cell>
          <cell r="K496">
            <v>3.8429714472972223</v>
          </cell>
          <cell r="L496">
            <v>1866.9959999999965</v>
          </cell>
          <cell r="M496">
            <v>2040.3087499999976</v>
          </cell>
          <cell r="N496">
            <v>1790.283616020831</v>
          </cell>
        </row>
        <row r="497">
          <cell r="C497">
            <v>43281</v>
          </cell>
          <cell r="D497">
            <v>43281</v>
          </cell>
          <cell r="E497">
            <v>315.820866074398</v>
          </cell>
          <cell r="F497">
            <v>-0.46</v>
          </cell>
          <cell r="G497">
            <v>-0.51666666666666605</v>
          </cell>
          <cell r="H497">
            <v>0.34166666666666645</v>
          </cell>
          <cell r="I497">
            <v>134.67599999999999</v>
          </cell>
          <cell r="J497">
            <v>185.36290322580646</v>
          </cell>
          <cell r="K497">
            <v>3.2972154989435483</v>
          </cell>
          <cell r="L497">
            <v>1816.0489999999972</v>
          </cell>
          <cell r="M497">
            <v>2022.3094583333307</v>
          </cell>
          <cell r="N497">
            <v>1805.6311697499978</v>
          </cell>
        </row>
        <row r="498">
          <cell r="C498">
            <v>43311</v>
          </cell>
          <cell r="D498">
            <v>43311</v>
          </cell>
          <cell r="E498">
            <v>315.82266995125298</v>
          </cell>
          <cell r="F498">
            <v>0.2</v>
          </cell>
          <cell r="G498">
            <v>-0.478333333333333</v>
          </cell>
          <cell r="H498">
            <v>0.34166666666666645</v>
          </cell>
          <cell r="I498">
            <v>151.73099999999999</v>
          </cell>
          <cell r="J498">
            <v>171.04166666666669</v>
          </cell>
          <cell r="K498">
            <v>3.1774089478722218</v>
          </cell>
          <cell r="L498">
            <v>1881.7089999999969</v>
          </cell>
          <cell r="M498">
            <v>2017.1159166666646</v>
          </cell>
          <cell r="N498">
            <v>1820.9364734791641</v>
          </cell>
        </row>
        <row r="499">
          <cell r="C499">
            <v>43342</v>
          </cell>
          <cell r="D499">
            <v>43342</v>
          </cell>
          <cell r="E499">
            <v>315.91357671033302</v>
          </cell>
          <cell r="F499">
            <v>-0.65</v>
          </cell>
          <cell r="G499">
            <v>-0.38166666666666599</v>
          </cell>
          <cell r="H499">
            <v>0.31083333333333296</v>
          </cell>
          <cell r="I499">
            <v>98.460500000000394</v>
          </cell>
          <cell r="J499">
            <v>169.07930107526883</v>
          </cell>
          <cell r="K499">
            <v>3.1260797464032262</v>
          </cell>
          <cell r="L499">
            <v>1785.7734999999975</v>
          </cell>
          <cell r="M499">
            <v>2000.5065833333308</v>
          </cell>
          <cell r="N499">
            <v>1832.2339647083306</v>
          </cell>
        </row>
        <row r="500">
          <cell r="C500">
            <v>43373</v>
          </cell>
          <cell r="D500">
            <v>43373</v>
          </cell>
          <cell r="E500">
            <v>315.95358849108402</v>
          </cell>
          <cell r="F500">
            <v>-1.04</v>
          </cell>
          <cell r="G500">
            <v>-0.45333333333333298</v>
          </cell>
          <cell r="H500">
            <v>0.26749999999999952</v>
          </cell>
          <cell r="I500">
            <v>134.545500000001</v>
          </cell>
          <cell r="J500">
            <v>175.72172619047618</v>
          </cell>
          <cell r="K500">
            <v>3.0162367698809516</v>
          </cell>
          <cell r="L500">
            <v>1711.3254999999995</v>
          </cell>
          <cell r="M500">
            <v>1968.1240416666642</v>
          </cell>
          <cell r="N500">
            <v>1843.1367684374973</v>
          </cell>
        </row>
        <row r="501">
          <cell r="C501">
            <v>43403</v>
          </cell>
          <cell r="D501">
            <v>43403</v>
          </cell>
          <cell r="E501">
            <v>315.85145155309101</v>
          </cell>
          <cell r="F501">
            <v>0.28999999999999998</v>
          </cell>
          <cell r="G501">
            <v>-0.40500000000000003</v>
          </cell>
          <cell r="H501">
            <v>0.18916666666666598</v>
          </cell>
          <cell r="I501">
            <v>65.541500000000099</v>
          </cell>
          <cell r="J501">
            <v>194.90972222222217</v>
          </cell>
          <cell r="K501">
            <v>3.8858418176305549</v>
          </cell>
          <cell r="L501">
            <v>1643.6399999999992</v>
          </cell>
          <cell r="M501">
            <v>1930.0542916666648</v>
          </cell>
          <cell r="N501">
            <v>1853.3236346666642</v>
          </cell>
        </row>
        <row r="502">
          <cell r="C502">
            <v>43434</v>
          </cell>
          <cell r="D502">
            <v>43434</v>
          </cell>
          <cell r="E502">
            <v>315.79321365983799</v>
          </cell>
          <cell r="F502">
            <v>-0.08</v>
          </cell>
          <cell r="G502">
            <v>-0.28999999999999998</v>
          </cell>
          <cell r="H502">
            <v>-5.9166666666666978E-2</v>
          </cell>
          <cell r="I502">
            <v>94.728710079275501</v>
          </cell>
          <cell r="J502">
            <v>201.88844086021507</v>
          </cell>
          <cell r="K502">
            <v>3.4534849133844094</v>
          </cell>
          <cell r="L502">
            <v>1640.188210079275</v>
          </cell>
          <cell r="M502">
            <v>1893.4157675066044</v>
          </cell>
          <cell r="N502">
            <v>1859.7743846491339</v>
          </cell>
        </row>
        <row r="503">
          <cell r="C503">
            <v>43464</v>
          </cell>
          <cell r="D503">
            <v>43464</v>
          </cell>
          <cell r="E503">
            <v>315.89719619892497</v>
          </cell>
          <cell r="F503">
            <v>0.85</v>
          </cell>
          <cell r="G503">
            <v>-7.1666666666666601E-2</v>
          </cell>
          <cell r="H503">
            <v>-0.18083333333333329</v>
          </cell>
          <cell r="I503">
            <v>123.733861834655</v>
          </cell>
          <cell r="J503">
            <v>163.74305555555551</v>
          </cell>
          <cell r="K503">
            <v>3.5600270030972223</v>
          </cell>
          <cell r="L503">
            <v>1688.5900719139302</v>
          </cell>
          <cell r="M503">
            <v>1865.5960651660989</v>
          </cell>
          <cell r="N503">
            <v>1867.1211705413809</v>
          </cell>
        </row>
        <row r="504">
          <cell r="C504">
            <v>43495</v>
          </cell>
          <cell r="D504">
            <v>43495</v>
          </cell>
          <cell r="E504">
            <v>315.869057694388</v>
          </cell>
          <cell r="F504">
            <v>-0.03</v>
          </cell>
          <cell r="G504">
            <v>0.45166666666666599</v>
          </cell>
          <cell r="H504">
            <v>-0.18083333333333329</v>
          </cell>
          <cell r="I504">
            <v>231.283125707816</v>
          </cell>
          <cell r="J504">
            <v>153.91522988505747</v>
          </cell>
          <cell r="K504">
            <v>3.7456138217959749</v>
          </cell>
          <cell r="L504">
            <v>1886.7881976217461</v>
          </cell>
          <cell r="M504">
            <v>1855.5401649679106</v>
          </cell>
          <cell r="N504">
            <v>1882.6098870881206</v>
          </cell>
        </row>
        <row r="505">
          <cell r="C505">
            <v>43526</v>
          </cell>
          <cell r="D505">
            <v>43526</v>
          </cell>
          <cell r="E505">
            <v>315.64084996621602</v>
          </cell>
          <cell r="F505">
            <v>-1.23</v>
          </cell>
          <cell r="G505">
            <v>0.185</v>
          </cell>
          <cell r="H505">
            <v>-0.18083333333333329</v>
          </cell>
          <cell r="I505">
            <v>61.279733750804901</v>
          </cell>
          <cell r="J505">
            <v>199.34139784946237</v>
          </cell>
          <cell r="K505">
            <v>4.1269646021693545</v>
          </cell>
          <cell r="L505">
            <v>1698.439931372553</v>
          </cell>
          <cell r="M505">
            <v>1813.0277009156237</v>
          </cell>
          <cell r="N505">
            <v>1893.8345500411435</v>
          </cell>
        </row>
        <row r="506">
          <cell r="C506">
            <v>43554</v>
          </cell>
          <cell r="D506">
            <v>43554</v>
          </cell>
          <cell r="E506">
            <v>315.45451661636798</v>
          </cell>
          <cell r="F506">
            <v>-0.61</v>
          </cell>
          <cell r="G506">
            <v>-2.1666666666666601E-2</v>
          </cell>
          <cell r="H506">
            <v>-0.18083333333333329</v>
          </cell>
          <cell r="I506">
            <v>22.823529411764699</v>
          </cell>
          <cell r="J506">
            <v>169.82142857142858</v>
          </cell>
          <cell r="K506">
            <v>3.7381431846011899</v>
          </cell>
          <cell r="L506">
            <v>1477.8314607843186</v>
          </cell>
          <cell r="M506">
            <v>1750.6911559809839</v>
          </cell>
          <cell r="N506">
            <v>1892.5889946571572</v>
          </cell>
        </row>
        <row r="507">
          <cell r="C507">
            <v>43585</v>
          </cell>
          <cell r="D507">
            <v>43585</v>
          </cell>
          <cell r="E507">
            <v>315.38509600694402</v>
          </cell>
          <cell r="F507">
            <v>0</v>
          </cell>
          <cell r="G507">
            <v>-0.16999999999999901</v>
          </cell>
          <cell r="H507">
            <v>-0.22999999999999948</v>
          </cell>
          <cell r="I507">
            <v>41.843137254901997</v>
          </cell>
          <cell r="J507">
            <v>147.40591397849465</v>
          </cell>
          <cell r="K507">
            <v>2.9732676198924728</v>
          </cell>
          <cell r="L507">
            <v>1445.9945980392208</v>
          </cell>
          <cell r="M507">
            <v>1711.9437891509194</v>
          </cell>
          <cell r="N507">
            <v>1880.7728320754586</v>
          </cell>
        </row>
        <row r="508">
          <cell r="C508">
            <v>43615</v>
          </cell>
          <cell r="D508">
            <v>43615</v>
          </cell>
          <cell r="E508">
            <v>315.269030745968</v>
          </cell>
          <cell r="F508">
            <v>-0.77</v>
          </cell>
          <cell r="G508">
            <v>-0.478333333333333</v>
          </cell>
          <cell r="H508">
            <v>-0.33583333333333298</v>
          </cell>
          <cell r="I508">
            <v>78.598122299767397</v>
          </cell>
          <cell r="J508">
            <v>179.52083333333334</v>
          </cell>
          <cell r="K508">
            <v>3.3328140403305553</v>
          </cell>
          <cell r="L508">
            <v>1239.244720338987</v>
          </cell>
          <cell r="M508">
            <v>1659.6311825125019</v>
          </cell>
          <cell r="N508">
            <v>1849.9699662562498</v>
          </cell>
        </row>
        <row r="509">
          <cell r="C509">
            <v>43646</v>
          </cell>
          <cell r="D509">
            <v>43646</v>
          </cell>
          <cell r="E509">
            <v>315.20124270833298</v>
          </cell>
          <cell r="F509">
            <v>-0.95</v>
          </cell>
          <cell r="G509">
            <v>-0.26333333333333298</v>
          </cell>
          <cell r="H509">
            <v>-0.27666666666666651</v>
          </cell>
          <cell r="I509">
            <v>79.956416464891007</v>
          </cell>
          <cell r="J509">
            <v>179.22222222222223</v>
          </cell>
          <cell r="K509">
            <v>3.0820223738805557</v>
          </cell>
          <cell r="L509">
            <v>1184.525136803878</v>
          </cell>
          <cell r="M509">
            <v>1607.004193912825</v>
          </cell>
          <cell r="N509">
            <v>1814.656826123078</v>
          </cell>
        </row>
        <row r="510">
          <cell r="C510">
            <v>43676</v>
          </cell>
          <cell r="D510">
            <v>43676</v>
          </cell>
          <cell r="E510">
            <v>315.29873493503601</v>
          </cell>
          <cell r="F510">
            <v>-0.53</v>
          </cell>
          <cell r="G510">
            <v>-0.24333333333333301</v>
          </cell>
          <cell r="H510">
            <v>-0.25333333333333297</v>
          </cell>
          <cell r="I510">
            <v>79.967301715573896</v>
          </cell>
          <cell r="J510">
            <v>196.90972222222217</v>
          </cell>
          <cell r="K510">
            <v>2.8415910469277765</v>
          </cell>
          <cell r="L510">
            <v>1112.761438519452</v>
          </cell>
          <cell r="M510">
            <v>1542.925230456113</v>
          </cell>
          <cell r="N510">
            <v>1780.020573561389</v>
          </cell>
        </row>
        <row r="511">
          <cell r="C511">
            <v>43707</v>
          </cell>
          <cell r="D511">
            <v>43707</v>
          </cell>
          <cell r="E511">
            <v>315.29390311379899</v>
          </cell>
          <cell r="F511">
            <v>-0.4</v>
          </cell>
          <cell r="G511">
            <v>-0.13666666666666599</v>
          </cell>
          <cell r="H511">
            <v>-0.206666666666666</v>
          </cell>
          <cell r="I511">
            <v>208.843161856964</v>
          </cell>
          <cell r="J511">
            <v>166.16935483870978</v>
          </cell>
          <cell r="K511">
            <v>3.2972154989435492</v>
          </cell>
          <cell r="L511">
            <v>1223.1441003764155</v>
          </cell>
          <cell r="M511">
            <v>1496.0394471541479</v>
          </cell>
          <cell r="N511">
            <v>1748.2730152437398</v>
          </cell>
        </row>
        <row r="512">
          <cell r="C512">
            <v>43738</v>
          </cell>
          <cell r="D512">
            <v>43738</v>
          </cell>
          <cell r="E512">
            <v>315.30990636574103</v>
          </cell>
          <cell r="F512">
            <v>-1.28</v>
          </cell>
          <cell r="G512">
            <v>-0.39833333333333298</v>
          </cell>
          <cell r="H512">
            <v>-0.206666666666666</v>
          </cell>
          <cell r="I512">
            <v>128.20075282308699</v>
          </cell>
          <cell r="J512">
            <v>211.45833333333331</v>
          </cell>
          <cell r="K512">
            <v>4.242438019034946</v>
          </cell>
          <cell r="L512">
            <v>1216.7993531995016</v>
          </cell>
          <cell r="M512">
            <v>1454.8289349207728</v>
          </cell>
          <cell r="N512">
            <v>1711.4764882937188</v>
          </cell>
        </row>
        <row r="513">
          <cell r="C513">
            <v>43768</v>
          </cell>
          <cell r="D513">
            <v>43768</v>
          </cell>
          <cell r="E513">
            <v>315.32485735887099</v>
          </cell>
          <cell r="F513">
            <v>-0.54</v>
          </cell>
          <cell r="G513">
            <v>-0.47499999999999998</v>
          </cell>
          <cell r="H513">
            <v>-0.206666666666666</v>
          </cell>
          <cell r="I513">
            <v>125.904944846104</v>
          </cell>
          <cell r="J513">
            <v>193.85296934865897</v>
          </cell>
          <cell r="K513">
            <v>4.3530672589042148</v>
          </cell>
          <cell r="L513">
            <v>1277.1627980456053</v>
          </cell>
          <cell r="M513">
            <v>1424.2891680912401</v>
          </cell>
          <cell r="N513">
            <v>1677.1717298789526</v>
          </cell>
        </row>
        <row r="514">
          <cell r="C514">
            <v>43799</v>
          </cell>
          <cell r="D514">
            <v>43799</v>
          </cell>
          <cell r="E514">
            <v>315.29632552083302</v>
          </cell>
          <cell r="F514">
            <v>-0.99</v>
          </cell>
          <cell r="G514">
            <v>-0.78166666666666595</v>
          </cell>
          <cell r="H514">
            <v>-0.206666666666666</v>
          </cell>
          <cell r="I514">
            <v>137.41368078175901</v>
          </cell>
          <cell r="J514">
            <v>204.52956989247312</v>
          </cell>
          <cell r="K514">
            <v>4.6808221285725802</v>
          </cell>
          <cell r="L514">
            <v>1319.8477687480888</v>
          </cell>
          <cell r="M514">
            <v>1397.5941313136416</v>
          </cell>
          <cell r="N514">
            <v>1645.5049494101229</v>
          </cell>
        </row>
        <row r="515">
          <cell r="C515">
            <v>43829</v>
          </cell>
          <cell r="D515">
            <v>43829</v>
          </cell>
          <cell r="E515">
            <v>315.25864919354802</v>
          </cell>
          <cell r="F515">
            <v>-0.6</v>
          </cell>
          <cell r="G515">
            <v>-0.72333333333333305</v>
          </cell>
          <cell r="H515">
            <v>-0.25333333333333297</v>
          </cell>
          <cell r="I515">
            <v>72.566775244299805</v>
          </cell>
          <cell r="J515">
            <v>188.48611111111114</v>
          </cell>
          <cell r="K515">
            <v>4.0801874964750002</v>
          </cell>
          <cell r="L515">
            <v>1268.6806821577336</v>
          </cell>
          <cell r="M515">
            <v>1362.6016821672918</v>
          </cell>
          <cell r="N515">
            <v>1614.0988736666952</v>
          </cell>
        </row>
        <row r="516">
          <cell r="C516">
            <v>43860</v>
          </cell>
          <cell r="D516">
            <v>43860</v>
          </cell>
          <cell r="E516">
            <v>315.10756093190003</v>
          </cell>
          <cell r="H516">
            <v>-0.26333333333333298</v>
          </cell>
          <cell r="I516">
            <v>194.15839709112899</v>
          </cell>
          <cell r="J516">
            <v>176.50537634408605</v>
          </cell>
          <cell r="K516">
            <v>4.6939598227069901</v>
          </cell>
          <cell r="L516">
            <v>1231.5559535410468</v>
          </cell>
          <cell r="M516">
            <v>1307.9989951605667</v>
          </cell>
          <cell r="N516">
            <v>1581.7695800642389</v>
          </cell>
        </row>
        <row r="517">
          <cell r="C517">
            <v>43891</v>
          </cell>
          <cell r="D517">
            <v>43891</v>
          </cell>
          <cell r="E517">
            <v>314.87465846503801</v>
          </cell>
          <cell r="H517">
            <v>-0.33083333333333298</v>
          </cell>
          <cell r="I517">
            <v>13.1511627906977</v>
          </cell>
          <cell r="J517">
            <v>198.17204301075262</v>
          </cell>
          <cell r="K517">
            <v>4.1079495185537649</v>
          </cell>
          <cell r="L517">
            <v>1183.4273825809396</v>
          </cell>
          <cell r="M517">
            <v>1265.0812827612656</v>
          </cell>
          <cell r="N517">
            <v>1539.0544918384451</v>
          </cell>
        </row>
        <row r="518">
          <cell r="C518">
            <v>43920</v>
          </cell>
          <cell r="D518">
            <v>43920</v>
          </cell>
          <cell r="E518">
            <v>314.69138009632599</v>
          </cell>
          <cell r="H518">
            <v>-0.39833333333333298</v>
          </cell>
          <cell r="I518">
            <v>6.5755813953488298</v>
          </cell>
          <cell r="J518">
            <v>175.86206896551727</v>
          </cell>
          <cell r="K518">
            <v>3.6029589687902295</v>
          </cell>
          <cell r="L518">
            <v>1167.1794345645237</v>
          </cell>
          <cell r="M518">
            <v>1239.193613909616</v>
          </cell>
          <cell r="N518">
            <v>1494.9423849452999</v>
          </cell>
        </row>
        <row r="519">
          <cell r="C519">
            <v>43951</v>
          </cell>
          <cell r="D519">
            <v>43951</v>
          </cell>
          <cell r="E519">
            <v>314.52088969907402</v>
          </cell>
          <cell r="H519">
            <v>-0.43666666666666648</v>
          </cell>
          <cell r="I519">
            <v>83.666225659489399</v>
          </cell>
          <cell r="J519">
            <v>179.52426428975659</v>
          </cell>
          <cell r="K519">
            <v>3.4980839276827944</v>
          </cell>
          <cell r="L519">
            <v>1209.0025229691109</v>
          </cell>
          <cell r="M519">
            <v>1219.4442743204402</v>
          </cell>
          <cell r="N519">
            <v>1465.69403173568</v>
          </cell>
        </row>
        <row r="520">
          <cell r="C520">
            <v>43981</v>
          </cell>
          <cell r="D520">
            <v>43981</v>
          </cell>
          <cell r="E520">
            <v>314.42912018935198</v>
          </cell>
          <cell r="H520">
            <v>-0.39833333333333298</v>
          </cell>
          <cell r="I520">
            <v>41.6964040625857</v>
          </cell>
          <cell r="J520">
            <v>200.98611111111114</v>
          </cell>
          <cell r="K520">
            <v>3.0913109541194443</v>
          </cell>
          <cell r="L520">
            <v>1172.1008047319294</v>
          </cell>
          <cell r="M520">
            <v>1213.8489480198521</v>
          </cell>
          <cell r="N520">
            <v>1436.740065266177</v>
          </cell>
        </row>
        <row r="521">
          <cell r="C521">
            <v>44012</v>
          </cell>
          <cell r="D521">
            <v>44012</v>
          </cell>
          <cell r="E521">
            <v>314.49346116340399</v>
          </cell>
          <cell r="H521">
            <v>-0.43666666666666648</v>
          </cell>
          <cell r="I521">
            <v>64.530149144477903</v>
          </cell>
          <cell r="J521">
            <v>176.21527777777777</v>
          </cell>
          <cell r="K521">
            <v>2.9673441332388886</v>
          </cell>
          <cell r="L521">
            <v>1156.6745374115164</v>
          </cell>
          <cell r="M521">
            <v>1211.5280647371553</v>
          </cell>
          <cell r="N521">
            <v>1409.2661293249903</v>
          </cell>
        </row>
        <row r="522">
          <cell r="C522">
            <v>44042</v>
          </cell>
          <cell r="D522">
            <v>44042</v>
          </cell>
          <cell r="E522">
            <v>314.62044283862502</v>
          </cell>
          <cell r="H522">
            <v>-0.47499999999999998</v>
          </cell>
          <cell r="I522">
            <v>185.69897475667199</v>
          </cell>
          <cell r="J522">
            <v>149.72916666666666</v>
          </cell>
          <cell r="K522">
            <v>3.516442126591667</v>
          </cell>
          <cell r="L522">
            <v>1262.4062104526145</v>
          </cell>
          <cell r="M522">
            <v>1223.9984623982523</v>
          </cell>
          <cell r="N522">
            <v>1383.4618464271828</v>
          </cell>
        </row>
        <row r="523">
          <cell r="C523">
            <v>44073</v>
          </cell>
          <cell r="D523">
            <v>44073</v>
          </cell>
          <cell r="E523">
            <v>314.63354366636099</v>
          </cell>
          <cell r="H523">
            <v>-0.59916666666666651</v>
          </cell>
          <cell r="I523">
            <v>142.96658097686401</v>
          </cell>
          <cell r="J523">
            <v>176.29704301075267</v>
          </cell>
          <cell r="K523">
            <v>3.2681742803306451</v>
          </cell>
          <cell r="L523">
            <v>1196.5296295725143</v>
          </cell>
          <cell r="M523">
            <v>1221.7805898312606</v>
          </cell>
          <cell r="N523">
            <v>1358.9100184927042</v>
          </cell>
        </row>
        <row r="524">
          <cell r="C524">
            <v>44104</v>
          </cell>
          <cell r="D524">
            <v>44104</v>
          </cell>
          <cell r="E524">
            <v>314.58757158552299</v>
          </cell>
          <cell r="H524">
            <v>-0.72333333333333305</v>
          </cell>
          <cell r="I524">
            <v>121.683022242093</v>
          </cell>
          <cell r="J524">
            <v>182.69489247311833</v>
          </cell>
          <cell r="K524">
            <v>3.4393100328709671</v>
          </cell>
          <cell r="L524">
            <v>1190.0118989915206</v>
          </cell>
          <cell r="M524">
            <v>1219.5483019805954</v>
          </cell>
          <cell r="N524">
            <v>1337.1886184506841</v>
          </cell>
        </row>
        <row r="525">
          <cell r="C525">
            <v>44134</v>
          </cell>
          <cell r="D525">
            <v>44134</v>
          </cell>
          <cell r="E525">
            <v>314.51140411987302</v>
          </cell>
          <cell r="H525">
            <v>-0.7524999999999995</v>
          </cell>
          <cell r="I525">
            <v>59.347826086956701</v>
          </cell>
          <cell r="J525">
            <v>219.06250000000006</v>
          </cell>
          <cell r="K525">
            <v>4.8522114155611105</v>
          </cell>
          <cell r="L525">
            <v>1123.4547802323732</v>
          </cell>
          <cell r="M525">
            <v>1206.7393004961596</v>
          </cell>
          <cell r="N525">
            <v>1315.5142342936995</v>
          </cell>
        </row>
        <row r="526">
          <cell r="C526">
            <v>44165</v>
          </cell>
          <cell r="D526">
            <v>44165</v>
          </cell>
          <cell r="E526">
            <v>314.54144288194402</v>
          </cell>
          <cell r="H526">
            <v>-0.72333333333333305</v>
          </cell>
          <cell r="I526">
            <v>63.9600000000001</v>
          </cell>
          <cell r="J526">
            <v>143.62903225806451</v>
          </cell>
          <cell r="K526">
            <v>3.5976538200698922</v>
          </cell>
          <cell r="L526">
            <v>1050.0010994506142</v>
          </cell>
          <cell r="M526">
            <v>1184.2520780547031</v>
          </cell>
          <cell r="N526">
            <v>1290.9231046841721</v>
          </cell>
        </row>
        <row r="527">
          <cell r="C527">
            <v>44195</v>
          </cell>
          <cell r="D527">
            <v>44195</v>
          </cell>
          <cell r="E527">
            <v>314.47627021729397</v>
          </cell>
          <cell r="I527">
            <v>189.69306122448901</v>
          </cell>
          <cell r="J527">
            <v>174.94444444444449</v>
          </cell>
          <cell r="K527">
            <v>4.3656327122777778</v>
          </cell>
          <cell r="L527">
            <v>1167.1273854308033</v>
          </cell>
          <cell r="M527">
            <v>1175.7893033274588</v>
          </cell>
          <cell r="N527">
            <v>1269.1954927473751</v>
          </cell>
        </row>
        <row r="528">
          <cell r="C528">
            <v>44226</v>
          </cell>
          <cell r="D528">
            <v>44226</v>
          </cell>
          <cell r="E528">
            <v>314.35821807795702</v>
          </cell>
          <cell r="I528">
            <v>63.240816326530698</v>
          </cell>
          <cell r="J528">
            <v>190.10080645161287</v>
          </cell>
          <cell r="K528">
            <v>4.4007818062338719</v>
          </cell>
          <cell r="L528">
            <v>1036.2098046662052</v>
          </cell>
          <cell r="M528">
            <v>1159.5104575878888</v>
          </cell>
          <cell r="N528">
            <v>1233.7547263742276</v>
          </cell>
        </row>
        <row r="529">
          <cell r="C529">
            <v>44257</v>
          </cell>
          <cell r="D529">
            <v>44257</v>
          </cell>
          <cell r="E529">
            <v>314.15395758928599</v>
          </cell>
          <cell r="I529">
            <v>76.187755102041095</v>
          </cell>
          <cell r="J529">
            <v>186.68010752688173</v>
          </cell>
          <cell r="K529">
            <v>3.9700037301424747</v>
          </cell>
          <cell r="L529">
            <v>1099.2463969775483</v>
          </cell>
          <cell r="M529">
            <v>1152.4953754542728</v>
          </cell>
          <cell r="N529">
            <v>1208.7883291077692</v>
          </cell>
        </row>
        <row r="530">
          <cell r="C530">
            <v>44285</v>
          </cell>
          <cell r="D530">
            <v>44285</v>
          </cell>
          <cell r="E530">
            <v>314.00009643817202</v>
          </cell>
          <cell r="I530">
            <v>59.382870389534901</v>
          </cell>
          <cell r="J530">
            <v>141.44345238095244</v>
          </cell>
          <cell r="K530">
            <v>3.5766137535238101</v>
          </cell>
          <cell r="L530">
            <v>1152.0536859717345</v>
          </cell>
          <cell r="M530">
            <v>1151.2348964048736</v>
          </cell>
          <cell r="N530">
            <v>1195.2142551572449</v>
          </cell>
        </row>
        <row r="531">
          <cell r="C531">
            <v>44316</v>
          </cell>
          <cell r="D531">
            <v>44316</v>
          </cell>
          <cell r="E531">
            <v>313.90777494213</v>
          </cell>
          <cell r="I531">
            <v>131.894523326572</v>
          </cell>
          <cell r="J531">
            <v>145.83333333333331</v>
          </cell>
          <cell r="K531">
            <v>3.4099230854650537</v>
          </cell>
          <cell r="L531">
            <v>1200.2819836388173</v>
          </cell>
          <cell r="M531">
            <v>1150.508184794016</v>
          </cell>
          <cell r="N531">
            <v>1184.9762295572282</v>
          </cell>
        </row>
        <row r="532">
          <cell r="C532">
            <v>44346</v>
          </cell>
          <cell r="D532">
            <v>44346</v>
          </cell>
          <cell r="E532">
            <v>313.78864902553801</v>
          </cell>
          <cell r="I532">
            <v>84.640973630831596</v>
          </cell>
          <cell r="J532">
            <v>184.99305555555563</v>
          </cell>
          <cell r="K532">
            <v>3.2474305527500014</v>
          </cell>
          <cell r="L532">
            <v>1243.2265532070633</v>
          </cell>
          <cell r="M532">
            <v>1156.4353305002771</v>
          </cell>
          <cell r="N532">
            <v>1185.1421392600648</v>
          </cell>
        </row>
        <row r="533">
          <cell r="C533">
            <v>44377</v>
          </cell>
          <cell r="D533">
            <v>44377</v>
          </cell>
          <cell r="E533">
            <v>313.81448912037001</v>
          </cell>
          <cell r="I533">
            <v>78.4575999999999</v>
          </cell>
          <cell r="J533">
            <v>165.23521505376348</v>
          </cell>
          <cell r="K533">
            <v>3.3774245789220432</v>
          </cell>
          <cell r="L533">
            <v>1257.1540040625853</v>
          </cell>
          <cell r="M533">
            <v>1164.8086193878662</v>
          </cell>
          <cell r="N533">
            <v>1188.1683420625109</v>
          </cell>
        </row>
        <row r="534">
          <cell r="C534">
            <v>44407</v>
          </cell>
          <cell r="D534">
            <v>44407</v>
          </cell>
          <cell r="E534">
            <v>313.88659475806497</v>
          </cell>
          <cell r="I534">
            <v>157.87199999999899</v>
          </cell>
          <cell r="J534">
            <v>165.09722222222223</v>
          </cell>
          <cell r="K534">
            <v>3.2549328675583329</v>
          </cell>
          <cell r="L534">
            <v>1229.3270293059118</v>
          </cell>
          <cell r="M534">
            <v>1162.0520209589743</v>
          </cell>
          <cell r="N534">
            <v>1193.0252416786134</v>
          </cell>
        </row>
        <row r="535">
          <cell r="C535">
            <v>44438</v>
          </cell>
          <cell r="D535">
            <v>44438</v>
          </cell>
          <cell r="E535">
            <v>313.91668357974902</v>
          </cell>
          <cell r="I535">
            <v>123.364723144104</v>
          </cell>
          <cell r="J535">
            <v>176.2836021505376</v>
          </cell>
          <cell r="K535">
            <v>3.5627352119758053</v>
          </cell>
          <cell r="L535">
            <v>1209.7251714731519</v>
          </cell>
          <cell r="M535">
            <v>1163.1516494506941</v>
          </cell>
          <cell r="N535">
            <v>1192.4661196409772</v>
          </cell>
        </row>
        <row r="536">
          <cell r="C536">
            <v>44469</v>
          </cell>
          <cell r="D536">
            <v>44469</v>
          </cell>
          <cell r="E536">
            <v>313.93716718749999</v>
          </cell>
          <cell r="I536">
            <v>95.069868995632802</v>
          </cell>
          <cell r="J536">
            <v>181.00672043010758</v>
          </cell>
          <cell r="K536">
            <v>3.4090933363618272</v>
          </cell>
          <cell r="L536">
            <v>1183.1120182266916</v>
          </cell>
          <cell r="M536">
            <v>1162.5766593869582</v>
          </cell>
          <cell r="N536">
            <v>1191.062480683777</v>
          </cell>
        </row>
        <row r="537">
          <cell r="C537">
            <v>44499</v>
          </cell>
          <cell r="D537">
            <v>44499</v>
          </cell>
          <cell r="E537">
            <v>314.01965585797501</v>
          </cell>
          <cell r="I537">
            <v>178.86026200873201</v>
          </cell>
          <cell r="J537">
            <v>197.31944444444446</v>
          </cell>
          <cell r="K537">
            <v>4.0798302433888889</v>
          </cell>
          <cell r="L537">
            <v>1302.6244541484671</v>
          </cell>
          <cell r="M537">
            <v>1177.5074655466328</v>
          </cell>
          <cell r="N537">
            <v>1192.1233830213962</v>
          </cell>
        </row>
        <row r="538">
          <cell r="C538">
            <v>44530</v>
          </cell>
          <cell r="D538">
            <v>44530</v>
          </cell>
          <cell r="E538">
            <v>314.01168634259301</v>
          </cell>
          <cell r="I538">
            <v>130.87554585152799</v>
          </cell>
          <cell r="J538">
            <v>152.35887096774198</v>
          </cell>
          <cell r="K538">
            <v>3.9980077623763433</v>
          </cell>
          <cell r="L538">
            <v>1369.539999999995</v>
          </cell>
          <cell r="M538">
            <v>1204.1357072590811</v>
          </cell>
          <cell r="N538">
            <v>1194.1938926568921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E832D-F8A4-42EF-BE75-5AE06748316F}">
  <dimension ref="A1:AY3755"/>
  <sheetViews>
    <sheetView tabSelected="1" topLeftCell="B1166" workbookViewId="0">
      <selection activeCell="B1188" sqref="A1188:XFD1188"/>
    </sheetView>
  </sheetViews>
  <sheetFormatPr defaultRowHeight="15" x14ac:dyDescent="0.25"/>
  <cols>
    <col min="1" max="1" width="16" bestFit="1" customWidth="1"/>
    <col min="2" max="2" width="12.28515625" style="15" customWidth="1"/>
    <col min="3" max="3" width="11.140625" style="16" customWidth="1"/>
    <col min="4" max="4" width="8.85546875" style="17"/>
    <col min="5" max="6" width="25.5703125" style="18" customWidth="1"/>
    <col min="7" max="7" width="8.85546875" style="19"/>
    <col min="8" max="8" width="8.85546875" style="20"/>
    <col min="9" max="9" width="8.85546875" style="21"/>
    <col min="10" max="10" width="8.85546875" style="19"/>
    <col min="11" max="15" width="10.28515625" style="19" customWidth="1"/>
    <col min="16" max="20" width="10.28515625" style="22" customWidth="1"/>
    <col min="21" max="21" width="10.28515625" style="23" customWidth="1"/>
    <col min="22" max="26" width="10.28515625" style="24" customWidth="1"/>
    <col min="27" max="27" width="10.28515625" style="40" customWidth="1"/>
    <col min="28" max="28" width="10.28515625" customWidth="1"/>
    <col min="29" max="33" width="10.28515625" style="17" customWidth="1"/>
    <col min="34" max="34" width="10.28515625" style="21" customWidth="1"/>
    <col min="35" max="35" width="10.28515625" style="22" customWidth="1"/>
    <col min="36" max="38" width="10.28515625" style="21" customWidth="1"/>
    <col min="39" max="39" width="8.85546875" style="20"/>
    <col min="40" max="40" width="8.85546875" style="21"/>
    <col min="50" max="50" width="11.85546875" customWidth="1"/>
  </cols>
  <sheetData>
    <row r="1" spans="1:51" s="1" customFormat="1" ht="75" x14ac:dyDescent="0.2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9" t="s">
        <v>25</v>
      </c>
      <c r="AA1" s="10" t="s">
        <v>26</v>
      </c>
      <c r="AB1" s="1" t="s">
        <v>27</v>
      </c>
      <c r="AC1" s="11" t="s">
        <v>28</v>
      </c>
      <c r="AD1" s="11" t="s">
        <v>29</v>
      </c>
      <c r="AE1" s="11" t="s">
        <v>30</v>
      </c>
      <c r="AF1" s="1" t="s">
        <v>31</v>
      </c>
      <c r="AG1" s="1" t="s">
        <v>32</v>
      </c>
      <c r="AH1" s="12" t="s">
        <v>33</v>
      </c>
      <c r="AI1" s="13" t="s">
        <v>34</v>
      </c>
      <c r="AJ1" s="7" t="s">
        <v>35</v>
      </c>
      <c r="AK1" s="7" t="s">
        <v>36</v>
      </c>
      <c r="AL1" s="7" t="s">
        <v>37</v>
      </c>
      <c r="AM1" s="6" t="s">
        <v>38</v>
      </c>
      <c r="AN1" s="7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8" t="s">
        <v>21</v>
      </c>
      <c r="AU1" s="8" t="s">
        <v>22</v>
      </c>
      <c r="AV1" s="8" t="s">
        <v>23</v>
      </c>
      <c r="AW1" s="8" t="s">
        <v>24</v>
      </c>
      <c r="AX1" s="1" t="s">
        <v>44</v>
      </c>
      <c r="AY1" s="14" t="s">
        <v>45</v>
      </c>
    </row>
    <row r="2" spans="1:51" x14ac:dyDescent="0.25">
      <c r="A2" t="s">
        <v>46</v>
      </c>
      <c r="B2" s="15">
        <v>32021</v>
      </c>
      <c r="C2" s="16" t="s">
        <v>47</v>
      </c>
      <c r="D2" s="17">
        <v>1988</v>
      </c>
      <c r="E2" s="18" t="str">
        <f t="shared" ref="E2:E65" si="0">CONCATENATE(A2," ",C2)</f>
        <v>Ōkāreka 1987/88</v>
      </c>
      <c r="F2" s="18" t="s">
        <v>48</v>
      </c>
      <c r="I2" s="21">
        <v>231.000001</v>
      </c>
      <c r="M2" s="19">
        <v>4.5000000500000006</v>
      </c>
      <c r="Q2" s="19"/>
      <c r="R2" s="19"/>
      <c r="S2" s="19">
        <f>-3.61+3.01*LOG($I2)</f>
        <v>3.5044720651343417</v>
      </c>
      <c r="T2" s="19"/>
      <c r="AA2" s="20">
        <v>-1.1599999999999999</v>
      </c>
      <c r="AB2" s="20">
        <v>-0.86333333333333295</v>
      </c>
      <c r="AC2" s="17">
        <v>314.39738755786999</v>
      </c>
      <c r="AE2" s="21">
        <v>125.02</v>
      </c>
      <c r="AF2" s="21">
        <v>174.51058201058203</v>
      </c>
      <c r="AG2" s="19">
        <v>3.8810493827160495</v>
      </c>
      <c r="AH2" s="21">
        <v>164.9</v>
      </c>
      <c r="AI2" s="22">
        <v>-0.63749999999999951</v>
      </c>
      <c r="AJ2" s="21">
        <v>1090.2833333332756</v>
      </c>
      <c r="AK2" s="21" t="e">
        <f>VLOOKUP($B2,'[3]Rotoma level Monthly'!$C$2:$N$538,10,FALSE)</f>
        <v>#N/A</v>
      </c>
      <c r="AL2" s="21" t="e">
        <f>VLOOKUP($B2,'[3]Rotoma level Monthly'!$C$2:$N$538,11,FALSE)</f>
        <v>#N/A</v>
      </c>
      <c r="AM2" s="20">
        <v>3.0195530534987185</v>
      </c>
      <c r="AN2" s="21">
        <v>188.83333333333337</v>
      </c>
    </row>
    <row r="3" spans="1:51" x14ac:dyDescent="0.25">
      <c r="A3" t="s">
        <v>46</v>
      </c>
      <c r="B3" s="15">
        <v>32082</v>
      </c>
      <c r="C3" s="16" t="s">
        <v>47</v>
      </c>
      <c r="D3" s="17">
        <v>1988</v>
      </c>
      <c r="E3" s="18" t="str">
        <f t="shared" si="0"/>
        <v>Ōkāreka 1987/88</v>
      </c>
      <c r="F3" s="18" t="s">
        <v>48</v>
      </c>
      <c r="I3" s="21">
        <v>237</v>
      </c>
      <c r="J3" s="19">
        <v>4.0000002000000006</v>
      </c>
      <c r="M3" s="19">
        <v>1</v>
      </c>
      <c r="Q3" s="19"/>
      <c r="R3" s="19"/>
      <c r="S3" s="19">
        <f t="shared" ref="S3:S46" si="1">-3.61+3.01*LOG($I3)</f>
        <v>3.5379925214904122</v>
      </c>
      <c r="T3" s="19">
        <f t="shared" ref="T3:T47" si="2">0.218+2.92*LOG($J3,10)</f>
        <v>1.976015238084643</v>
      </c>
      <c r="AA3" s="20">
        <v>-0.21</v>
      </c>
      <c r="AB3" s="20">
        <v>-1.17333333333333</v>
      </c>
      <c r="AC3" s="17">
        <v>314.22251822916701</v>
      </c>
      <c r="AE3" s="21">
        <v>100.41666666666301</v>
      </c>
      <c r="AF3" s="21">
        <v>154.18381344308648</v>
      </c>
      <c r="AG3" s="19">
        <v>3.8571347736637565</v>
      </c>
      <c r="AH3" s="21">
        <v>203.7</v>
      </c>
      <c r="AI3" s="22">
        <v>-0.75833333333333297</v>
      </c>
      <c r="AJ3" s="21">
        <v>1119.5699999999445</v>
      </c>
      <c r="AK3" s="21" t="e">
        <f>VLOOKUP($B3,'[3]Rotoma level Monthly'!$C$2:$N$538,10,FALSE)</f>
        <v>#N/A</v>
      </c>
      <c r="AL3" s="21" t="e">
        <f>VLOOKUP($B3,'[3]Rotoma level Monthly'!$C$2:$N$538,11,FALSE)</f>
        <v>#N/A</v>
      </c>
      <c r="AM3" s="20">
        <v>3.074619739509195</v>
      </c>
      <c r="AN3" s="21">
        <v>187.03333333333339</v>
      </c>
    </row>
    <row r="4" spans="1:51" x14ac:dyDescent="0.25">
      <c r="A4" t="s">
        <v>46</v>
      </c>
      <c r="B4" s="15">
        <v>32143</v>
      </c>
      <c r="C4" s="16" t="s">
        <v>47</v>
      </c>
      <c r="D4" s="17">
        <v>1988</v>
      </c>
      <c r="E4" s="18" t="str">
        <f t="shared" si="0"/>
        <v>Ōkāreka 1987/88</v>
      </c>
      <c r="F4" s="18" t="s">
        <v>48</v>
      </c>
      <c r="I4" s="21">
        <v>260.999999</v>
      </c>
      <c r="J4" s="19">
        <v>7.0000002000000006</v>
      </c>
      <c r="M4" s="19">
        <v>8.9999995999999989</v>
      </c>
      <c r="Q4" s="19"/>
      <c r="R4" s="19"/>
      <c r="S4" s="19">
        <f t="shared" si="1"/>
        <v>3.664087922079696</v>
      </c>
      <c r="T4" s="19">
        <f t="shared" si="2"/>
        <v>2.6856863130741973</v>
      </c>
      <c r="AA4" s="20">
        <v>-0.08</v>
      </c>
      <c r="AB4" s="20">
        <v>-0.61166666666666603</v>
      </c>
      <c r="AC4" s="17">
        <v>314.00701495295698</v>
      </c>
      <c r="AE4" s="21">
        <v>7.3333333333333304</v>
      </c>
      <c r="AF4" s="21">
        <v>162.88978494627165</v>
      </c>
      <c r="AG4" s="19">
        <v>3.8084386200729492</v>
      </c>
      <c r="AH4" s="21">
        <v>302.39999999999998</v>
      </c>
      <c r="AI4" s="22">
        <v>-0.87583333333333302</v>
      </c>
      <c r="AJ4" s="21">
        <v>1335.7191228069712</v>
      </c>
      <c r="AK4" s="21" t="e">
        <f>VLOOKUP($B4,'[3]Rotoma level Monthly'!$C$2:$N$538,10,FALSE)</f>
        <v>#N/A</v>
      </c>
      <c r="AL4" s="21" t="e">
        <f>VLOOKUP($B4,'[3]Rotoma level Monthly'!$C$2:$N$538,11,FALSE)</f>
        <v>#N/A</v>
      </c>
      <c r="AM4" s="20">
        <v>3.1506561969429772</v>
      </c>
      <c r="AN4" s="21">
        <v>187.19166666666669</v>
      </c>
    </row>
    <row r="5" spans="1:51" x14ac:dyDescent="0.25">
      <c r="A5" t="s">
        <v>46</v>
      </c>
      <c r="B5" s="15">
        <v>32203</v>
      </c>
      <c r="C5" s="16" t="s">
        <v>47</v>
      </c>
      <c r="D5" s="17">
        <v>1988</v>
      </c>
      <c r="E5" s="18" t="str">
        <f t="shared" si="0"/>
        <v>Ōkāreka 1987/88</v>
      </c>
      <c r="F5" s="18" t="s">
        <v>48</v>
      </c>
      <c r="I5" s="21">
        <v>234.99998900000003</v>
      </c>
      <c r="J5" s="19">
        <v>4.0000002000000006</v>
      </c>
      <c r="M5" s="19">
        <v>3</v>
      </c>
      <c r="Q5" s="19"/>
      <c r="R5" s="19"/>
      <c r="S5" s="19">
        <f t="shared" si="1"/>
        <v>3.5269142042486039</v>
      </c>
      <c r="T5" s="19">
        <f t="shared" si="2"/>
        <v>1.976015238084643</v>
      </c>
      <c r="AA5" s="20">
        <v>0.28000000000000003</v>
      </c>
      <c r="AB5" s="20">
        <v>-0.43</v>
      </c>
      <c r="AC5" s="17">
        <v>313.99018177083298</v>
      </c>
      <c r="AE5" s="21">
        <v>173.85</v>
      </c>
      <c r="AF5" s="21">
        <v>130.5843953023639</v>
      </c>
      <c r="AG5" s="19">
        <v>3.8760733175081543</v>
      </c>
      <c r="AH5" s="21">
        <v>182.7</v>
      </c>
      <c r="AI5" s="22">
        <v>-0.65249999999999941</v>
      </c>
      <c r="AJ5" s="21">
        <v>1454.0755555555104</v>
      </c>
      <c r="AK5" s="21">
        <f>VLOOKUP($B5,'[3]Rotoma level Monthly'!$C$2:$N$538,10,FALSE)</f>
        <v>1208.4199999999535</v>
      </c>
      <c r="AL5" s="21">
        <f>VLOOKUP($B5,'[3]Rotoma level Monthly'!$C$2:$N$538,11,FALSE)</f>
        <v>1225.857797270912</v>
      </c>
      <c r="AM5" s="20">
        <v>3.2695673499855804</v>
      </c>
      <c r="AN5" s="21">
        <v>178.47499999999999</v>
      </c>
    </row>
    <row r="6" spans="1:51" x14ac:dyDescent="0.25">
      <c r="A6" t="s">
        <v>46</v>
      </c>
      <c r="B6" s="15">
        <v>32264</v>
      </c>
      <c r="C6" s="16" t="s">
        <v>47</v>
      </c>
      <c r="D6" s="17">
        <v>1988</v>
      </c>
      <c r="E6" s="18" t="str">
        <f t="shared" si="0"/>
        <v>Ōkāreka 1987/88</v>
      </c>
      <c r="F6" s="18" t="s">
        <v>48</v>
      </c>
      <c r="I6" s="21">
        <v>377</v>
      </c>
      <c r="J6" s="19">
        <v>4.0000002000000006</v>
      </c>
      <c r="K6" s="19">
        <v>2.0000001000000003</v>
      </c>
      <c r="M6" s="19">
        <v>1</v>
      </c>
      <c r="Q6" s="19"/>
      <c r="R6" s="19"/>
      <c r="S6" s="19">
        <f t="shared" si="1"/>
        <v>4.1447874641194371</v>
      </c>
      <c r="T6" s="19">
        <f t="shared" si="2"/>
        <v>1.976015238084643</v>
      </c>
      <c r="AA6" s="20">
        <v>1.1100000000000001</v>
      </c>
      <c r="AB6" s="20">
        <v>-0.103333333333333</v>
      </c>
      <c r="AC6" s="17">
        <v>313.68359888478</v>
      </c>
      <c r="AE6" s="21">
        <v>101</v>
      </c>
      <c r="AF6" s="21">
        <v>156.82929421768705</v>
      </c>
      <c r="AG6" s="19">
        <v>3.1039211309523815</v>
      </c>
      <c r="AH6" s="21">
        <v>109.2</v>
      </c>
      <c r="AI6" s="22">
        <v>-0.63833333333333298</v>
      </c>
      <c r="AJ6" s="21">
        <v>1363.8699999999706</v>
      </c>
      <c r="AK6" s="21" t="e">
        <f>VLOOKUP($B6,'[3]Rotoma level Monthly'!$C$2:$N$538,10,FALSE)</f>
        <v>#N/A</v>
      </c>
      <c r="AL6" s="21" t="e">
        <f>VLOOKUP($B6,'[3]Rotoma level Monthly'!$C$2:$N$538,11,FALSE)</f>
        <v>#N/A</v>
      </c>
      <c r="AM6" s="20">
        <v>3.2248914161271323</v>
      </c>
      <c r="AN6" s="21">
        <v>176.64166666666665</v>
      </c>
    </row>
    <row r="7" spans="1:51" x14ac:dyDescent="0.25">
      <c r="A7" t="s">
        <v>46</v>
      </c>
      <c r="B7" s="15">
        <v>32356</v>
      </c>
      <c r="C7" s="16" t="s">
        <v>49</v>
      </c>
      <c r="D7" s="17">
        <v>1989</v>
      </c>
      <c r="E7" s="18" t="str">
        <f t="shared" si="0"/>
        <v>Ōkāreka 1988/89</v>
      </c>
      <c r="F7" s="18" t="s">
        <v>48</v>
      </c>
      <c r="I7" s="21">
        <v>243</v>
      </c>
      <c r="J7" s="19">
        <v>11</v>
      </c>
      <c r="M7" s="19">
        <v>24</v>
      </c>
      <c r="Q7" s="19"/>
      <c r="R7" s="19"/>
      <c r="S7" s="19">
        <f t="shared" si="1"/>
        <v>3.5706748835309194</v>
      </c>
      <c r="T7" s="19">
        <f t="shared" si="2"/>
        <v>3.2588666406620166</v>
      </c>
      <c r="AA7" s="20">
        <v>1.52</v>
      </c>
      <c r="AB7" s="20">
        <v>1.115</v>
      </c>
      <c r="AC7" s="17">
        <v>313.74287685085801</v>
      </c>
      <c r="AE7" s="21">
        <v>203.01666666666699</v>
      </c>
      <c r="AF7" s="21">
        <v>139.1935483870968</v>
      </c>
      <c r="AG7" s="19">
        <v>3.4117271505376348</v>
      </c>
      <c r="AH7" s="21">
        <v>131.69999999999999</v>
      </c>
      <c r="AI7" s="22">
        <v>-0.59083333333333299</v>
      </c>
      <c r="AJ7" s="21">
        <v>1493.3033333333212</v>
      </c>
      <c r="AK7" s="21" t="e">
        <f>VLOOKUP($B7,'[3]Rotoma level Monthly'!$C$2:$N$538,10,FALSE)</f>
        <v>#N/A</v>
      </c>
      <c r="AL7" s="21" t="e">
        <f>VLOOKUP($B7,'[3]Rotoma level Monthly'!$C$2:$N$538,11,FALSE)</f>
        <v>#N/A</v>
      </c>
      <c r="AM7" s="20">
        <v>3.4472487515548926</v>
      </c>
      <c r="AN7" s="21">
        <v>165.9</v>
      </c>
    </row>
    <row r="8" spans="1:51" x14ac:dyDescent="0.25">
      <c r="A8" t="s">
        <v>46</v>
      </c>
      <c r="B8" s="15">
        <v>32387</v>
      </c>
      <c r="C8" s="16" t="s">
        <v>49</v>
      </c>
      <c r="D8" s="17">
        <v>1989</v>
      </c>
      <c r="E8" s="18" t="str">
        <f t="shared" si="0"/>
        <v>Ōkāreka 1988/89</v>
      </c>
      <c r="F8" s="18" t="s">
        <v>48</v>
      </c>
      <c r="I8" s="21">
        <v>217</v>
      </c>
      <c r="J8" s="19">
        <v>4.0000002000000006</v>
      </c>
      <c r="K8" s="19">
        <v>2.0000001000000003</v>
      </c>
      <c r="M8" s="19">
        <v>1</v>
      </c>
      <c r="Q8" s="19"/>
      <c r="R8" s="19"/>
      <c r="S8" s="19">
        <f t="shared" si="1"/>
        <v>3.4227437988840737</v>
      </c>
      <c r="T8" s="19">
        <f t="shared" si="2"/>
        <v>1.976015238084643</v>
      </c>
      <c r="AA8" s="20">
        <v>1.94</v>
      </c>
      <c r="AB8" s="20">
        <v>1.3216666666666601</v>
      </c>
      <c r="AC8" s="17">
        <v>313.73624692284898</v>
      </c>
      <c r="AE8" s="21">
        <v>84.277777777774702</v>
      </c>
      <c r="AF8" s="21">
        <v>168.52777777777777</v>
      </c>
      <c r="AG8" s="19">
        <v>3.6481944444444445</v>
      </c>
      <c r="AH8" s="21">
        <v>124.6</v>
      </c>
      <c r="AI8" s="22">
        <v>-0.54916666666666647</v>
      </c>
      <c r="AJ8" s="21">
        <v>1575.5199999999886</v>
      </c>
      <c r="AK8" s="21" t="e">
        <f>VLOOKUP($B8,'[3]Rotoma level Monthly'!$C$2:$N$538,10,FALSE)</f>
        <v>#N/A</v>
      </c>
      <c r="AL8" s="21" t="e">
        <f>VLOOKUP($B8,'[3]Rotoma level Monthly'!$C$2:$N$538,11,FALSE)</f>
        <v>#N/A</v>
      </c>
      <c r="AM8" s="20">
        <v>3.5803642309455737</v>
      </c>
      <c r="AN8" s="21">
        <v>162.54166666666666</v>
      </c>
    </row>
    <row r="9" spans="1:51" x14ac:dyDescent="0.25">
      <c r="A9" t="s">
        <v>46</v>
      </c>
      <c r="B9" s="15">
        <v>32417</v>
      </c>
      <c r="C9" s="16" t="s">
        <v>49</v>
      </c>
      <c r="D9" s="17">
        <v>1989</v>
      </c>
      <c r="E9" s="18" t="str">
        <f t="shared" si="0"/>
        <v>Ōkāreka 1988/89</v>
      </c>
      <c r="F9" s="18" t="s">
        <v>48</v>
      </c>
      <c r="I9" s="21">
        <v>323.00000899999998</v>
      </c>
      <c r="J9" s="19">
        <v>9.9999997999999994</v>
      </c>
      <c r="K9" s="19">
        <v>2.0000001000000003</v>
      </c>
      <c r="M9" s="19">
        <v>21</v>
      </c>
      <c r="Q9" s="19"/>
      <c r="R9" s="19"/>
      <c r="S9" s="19">
        <f t="shared" si="1"/>
        <v>3.942699628640884</v>
      </c>
      <c r="T9" s="19">
        <f t="shared" si="2"/>
        <v>3.1379999746372018</v>
      </c>
      <c r="AA9" s="20">
        <v>1.42</v>
      </c>
      <c r="AB9" s="20">
        <v>1.2266666666666599</v>
      </c>
      <c r="AC9" s="17">
        <v>313.734223632066</v>
      </c>
      <c r="AE9" s="21">
        <v>132.722222222222</v>
      </c>
      <c r="AF9" s="21">
        <v>219.68096285435226</v>
      </c>
      <c r="AG9" s="19">
        <v>4.7545025028970525</v>
      </c>
      <c r="AH9" s="21">
        <v>199.4</v>
      </c>
      <c r="AI9" s="22">
        <v>-0.47916666666666652</v>
      </c>
      <c r="AJ9" s="21">
        <v>1534.7777777777633</v>
      </c>
      <c r="AK9" s="21" t="e">
        <f>VLOOKUP($B9,'[3]Rotoma level Monthly'!$C$2:$N$538,10,FALSE)</f>
        <v>#N/A</v>
      </c>
      <c r="AL9" s="21" t="e">
        <f>VLOOKUP($B9,'[3]Rotoma level Monthly'!$C$2:$N$538,11,FALSE)</f>
        <v>#N/A</v>
      </c>
      <c r="AM9" s="20">
        <v>3.5609596527562739</v>
      </c>
      <c r="AN9" s="21">
        <v>164.95833333333334</v>
      </c>
    </row>
    <row r="10" spans="1:51" x14ac:dyDescent="0.25">
      <c r="A10" t="s">
        <v>46</v>
      </c>
      <c r="B10" s="15">
        <v>32448</v>
      </c>
      <c r="C10" s="16" t="s">
        <v>49</v>
      </c>
      <c r="D10" s="17">
        <v>1989</v>
      </c>
      <c r="E10" s="18" t="str">
        <f t="shared" si="0"/>
        <v>Ōkāreka 1988/89</v>
      </c>
      <c r="F10" s="18" t="s">
        <v>48</v>
      </c>
      <c r="I10" s="21">
        <v>232.99998900000003</v>
      </c>
      <c r="J10" s="19">
        <v>7.0000002000000006</v>
      </c>
      <c r="K10" s="19">
        <v>1</v>
      </c>
      <c r="M10" s="19">
        <v>3</v>
      </c>
      <c r="Q10" s="19"/>
      <c r="R10" s="19"/>
      <c r="S10" s="19">
        <f t="shared" si="1"/>
        <v>3.515741260573765</v>
      </c>
      <c r="T10" s="19">
        <f t="shared" si="2"/>
        <v>2.6856863130741973</v>
      </c>
      <c r="AA10" s="20">
        <v>1.98</v>
      </c>
      <c r="AB10" s="20">
        <v>1.2949999999999999</v>
      </c>
      <c r="AC10" s="17">
        <v>313.66618425332001</v>
      </c>
      <c r="AE10" s="21">
        <v>115.333333333328</v>
      </c>
      <c r="AF10" s="21">
        <v>146.61591880342868</v>
      </c>
      <c r="AG10" s="19">
        <v>4.3842076210831902</v>
      </c>
      <c r="AH10" s="21">
        <v>179.6</v>
      </c>
      <c r="AI10" s="22">
        <v>-0.2666666666666665</v>
      </c>
      <c r="AJ10" s="21">
        <v>1577.9999999999852</v>
      </c>
      <c r="AK10" s="21" t="e">
        <f>VLOOKUP($B10,'[3]Rotoma level Monthly'!$C$2:$N$538,10,FALSE)</f>
        <v>#N/A</v>
      </c>
      <c r="AL10" s="21" t="e">
        <f>VLOOKUP($B10,'[3]Rotoma level Monthly'!$C$2:$N$538,11,FALSE)</f>
        <v>#N/A</v>
      </c>
      <c r="AM10" s="20">
        <v>3.622275962154061</v>
      </c>
      <c r="AN10" s="21">
        <v>162.94999999999999</v>
      </c>
    </row>
    <row r="11" spans="1:51" x14ac:dyDescent="0.25">
      <c r="A11" t="s">
        <v>46</v>
      </c>
      <c r="B11" s="15">
        <v>32509</v>
      </c>
      <c r="C11" s="16" t="s">
        <v>49</v>
      </c>
      <c r="D11" s="17">
        <v>1989</v>
      </c>
      <c r="E11" s="18" t="str">
        <f t="shared" si="0"/>
        <v>Ōkāreka 1988/89</v>
      </c>
      <c r="F11" s="18" t="s">
        <v>48</v>
      </c>
      <c r="I11" s="21">
        <v>255.4999995</v>
      </c>
      <c r="J11" s="19">
        <v>21.5</v>
      </c>
      <c r="K11" s="19">
        <v>8.0000004000000011</v>
      </c>
      <c r="M11" s="19">
        <v>28.000001000000001</v>
      </c>
      <c r="Q11" s="19"/>
      <c r="R11" s="19"/>
      <c r="S11" s="19">
        <f t="shared" si="1"/>
        <v>3.6362466198987291</v>
      </c>
      <c r="T11" s="19">
        <f t="shared" si="2"/>
        <v>4.108720302953567</v>
      </c>
      <c r="AA11" s="20">
        <v>1.33</v>
      </c>
      <c r="AB11" s="20">
        <v>-0.41166666666666601</v>
      </c>
      <c r="AC11" s="17">
        <v>314.40477220678503</v>
      </c>
      <c r="AE11" s="21">
        <v>307.09999999999599</v>
      </c>
      <c r="AF11" s="21">
        <v>102.72549323648055</v>
      </c>
      <c r="AG11" s="19">
        <v>3.7838919905018371</v>
      </c>
      <c r="AH11" s="21">
        <v>172.2</v>
      </c>
      <c r="AI11" s="22">
        <v>0.44500000000000001</v>
      </c>
      <c r="AJ11" s="21">
        <v>1510.5999999999642</v>
      </c>
      <c r="AK11" s="21" t="e">
        <f>VLOOKUP($B11,'[3]Rotoma level Monthly'!$C$2:$N$538,10,FALSE)</f>
        <v>#N/A</v>
      </c>
      <c r="AL11" s="21" t="e">
        <f>VLOOKUP($B11,'[3]Rotoma level Monthly'!$C$2:$N$538,11,FALSE)</f>
        <v>#N/A</v>
      </c>
      <c r="AM11" s="20">
        <v>3.6460424193126841</v>
      </c>
      <c r="AN11" s="21">
        <v>153.02500000000001</v>
      </c>
    </row>
    <row r="12" spans="1:51" x14ac:dyDescent="0.25">
      <c r="A12" t="s">
        <v>46</v>
      </c>
      <c r="B12" s="15">
        <v>32540</v>
      </c>
      <c r="C12" s="16" t="s">
        <v>49</v>
      </c>
      <c r="D12" s="17">
        <v>1989</v>
      </c>
      <c r="E12" s="18" t="str">
        <f t="shared" si="0"/>
        <v>Ōkāreka 1988/89</v>
      </c>
      <c r="F12" s="18" t="s">
        <v>48</v>
      </c>
      <c r="I12" s="21">
        <v>224.99999500000001</v>
      </c>
      <c r="J12" s="19">
        <v>28.000001000000001</v>
      </c>
      <c r="K12" s="19">
        <v>4.5000000500000006</v>
      </c>
      <c r="M12" s="19">
        <v>21.5</v>
      </c>
      <c r="Q12" s="19"/>
      <c r="R12" s="19"/>
      <c r="S12" s="19">
        <f t="shared" si="1"/>
        <v>3.470069350465725</v>
      </c>
      <c r="T12" s="19">
        <f t="shared" si="2"/>
        <v>4.4437014968099895</v>
      </c>
      <c r="AA12" s="20">
        <v>0.79</v>
      </c>
      <c r="AB12" s="20">
        <v>-5.5000000000000097E-2</v>
      </c>
      <c r="AC12" s="17">
        <v>314.40477220678503</v>
      </c>
      <c r="AE12" s="21">
        <v>115.73333333333299</v>
      </c>
      <c r="AF12" s="21">
        <v>129.29702042392506</v>
      </c>
      <c r="AG12" s="19">
        <v>3.3976713382817061</v>
      </c>
      <c r="AH12" s="21">
        <v>192.2</v>
      </c>
    </row>
    <row r="13" spans="1:51" x14ac:dyDescent="0.25">
      <c r="A13" t="s">
        <v>46</v>
      </c>
      <c r="B13" s="15">
        <v>32568</v>
      </c>
      <c r="C13" s="16" t="s">
        <v>49</v>
      </c>
      <c r="D13" s="17">
        <v>1989</v>
      </c>
      <c r="E13" s="18" t="str">
        <f t="shared" si="0"/>
        <v>Ōkāreka 1988/89</v>
      </c>
      <c r="F13" s="18" t="s">
        <v>48</v>
      </c>
      <c r="I13" s="21">
        <v>243.50000499999999</v>
      </c>
      <c r="J13" s="19">
        <v>17.5</v>
      </c>
      <c r="K13" s="19">
        <v>5.5000002000000006</v>
      </c>
      <c r="M13" s="19">
        <v>4.0000002000000006</v>
      </c>
      <c r="Q13" s="19"/>
      <c r="R13" s="19"/>
      <c r="S13" s="19">
        <f t="shared" si="1"/>
        <v>3.5733619131498959</v>
      </c>
      <c r="T13" s="19">
        <f t="shared" si="2"/>
        <v>3.8476711021639796</v>
      </c>
      <c r="AA13" s="20">
        <v>0.7</v>
      </c>
      <c r="AB13" s="20">
        <v>0.25499999999999901</v>
      </c>
      <c r="AC13" s="17">
        <v>314.369229058695</v>
      </c>
      <c r="AD13" s="17">
        <f>AVERAGE(AC2:AC13)</f>
        <v>314.02991721058038</v>
      </c>
      <c r="AE13" s="21">
        <v>62</v>
      </c>
      <c r="AF13" s="21">
        <v>136.98788374630973</v>
      </c>
      <c r="AG13" s="19">
        <v>2.8458942067945627</v>
      </c>
      <c r="AH13" s="21">
        <v>199.9</v>
      </c>
      <c r="AI13" s="22">
        <v>0.62416666666666598</v>
      </c>
      <c r="AJ13" s="21">
        <v>1656.3999999999598</v>
      </c>
      <c r="AK13" s="21" t="e">
        <f>VLOOKUP($B13,'[3]Rotoma level Monthly'!$C$2:$N$538,10,FALSE)</f>
        <v>#N/A</v>
      </c>
      <c r="AL13" s="21" t="e">
        <f>VLOOKUP($B13,'[3]Rotoma level Monthly'!$C$2:$N$538,11,FALSE)</f>
        <v>#N/A</v>
      </c>
      <c r="AM13" s="20">
        <v>3.5850312715135093</v>
      </c>
      <c r="AN13" s="21">
        <v>157.04999999999998</v>
      </c>
    </row>
    <row r="14" spans="1:51" x14ac:dyDescent="0.25">
      <c r="A14" t="s">
        <v>46</v>
      </c>
      <c r="B14" s="15">
        <v>32599</v>
      </c>
      <c r="C14" s="16" t="s">
        <v>49</v>
      </c>
      <c r="D14" s="17">
        <v>1989</v>
      </c>
      <c r="E14" s="18" t="str">
        <f t="shared" si="0"/>
        <v>Ōkāreka 1988/89</v>
      </c>
      <c r="F14" s="18" t="s">
        <v>48</v>
      </c>
      <c r="I14" s="21">
        <v>225.499999</v>
      </c>
      <c r="J14" s="19">
        <v>7.0000002000000006</v>
      </c>
      <c r="K14" s="19">
        <v>1</v>
      </c>
      <c r="M14" s="19">
        <v>21.999999500000001</v>
      </c>
      <c r="Q14" s="19"/>
      <c r="R14" s="19"/>
      <c r="S14" s="19">
        <f t="shared" si="1"/>
        <v>3.4729710983070645</v>
      </c>
      <c r="T14" s="19">
        <f t="shared" si="2"/>
        <v>2.6856863130741973</v>
      </c>
      <c r="AA14" s="20">
        <v>1.99</v>
      </c>
      <c r="AB14" s="20">
        <v>0.67666666666666597</v>
      </c>
      <c r="AC14" s="17">
        <v>314.21514884124201</v>
      </c>
      <c r="AD14" s="17">
        <f t="shared" ref="AD14:AD77" si="3">AVERAGE(AC3:AC14)</f>
        <v>314.0147306508614</v>
      </c>
      <c r="AE14" s="21">
        <v>48.222222222205602</v>
      </c>
      <c r="AF14" s="21">
        <v>124.19753086419752</v>
      </c>
      <c r="AG14" s="19">
        <v>2.7563580246913584</v>
      </c>
      <c r="AH14" s="21">
        <v>203.3</v>
      </c>
      <c r="AI14" s="22">
        <v>0.83499999999999952</v>
      </c>
      <c r="AJ14" s="21">
        <v>1544.5499999999599</v>
      </c>
      <c r="AK14" s="21" t="e">
        <f>VLOOKUP($B14,'[3]Rotoma level Monthly'!$C$2:$N$538,10,FALSE)</f>
        <v>#N/A</v>
      </c>
      <c r="AL14" s="21" t="e">
        <f>VLOOKUP($B14,'[3]Rotoma level Monthly'!$C$2:$N$538,11,FALSE)</f>
        <v>#N/A</v>
      </c>
      <c r="AM14" s="20">
        <v>3.4991830122873768</v>
      </c>
      <c r="AN14" s="21">
        <v>158.70000000000002</v>
      </c>
    </row>
    <row r="15" spans="1:51" x14ac:dyDescent="0.25">
      <c r="A15" t="s">
        <v>46</v>
      </c>
      <c r="B15" s="15">
        <v>32660</v>
      </c>
      <c r="C15" s="16" t="s">
        <v>49</v>
      </c>
      <c r="D15" s="17">
        <v>1989</v>
      </c>
      <c r="E15" s="18" t="str">
        <f t="shared" si="0"/>
        <v>Ōkāreka 1988/89</v>
      </c>
      <c r="F15" s="18" t="s">
        <v>48</v>
      </c>
      <c r="I15" s="21">
        <v>285.74999724999998</v>
      </c>
      <c r="J15" s="19">
        <v>7.7499999000000006</v>
      </c>
      <c r="K15" s="19">
        <v>0.50000002500000007</v>
      </c>
      <c r="M15" s="19">
        <v>11.499999949999999</v>
      </c>
      <c r="Q15" s="19"/>
      <c r="R15" s="19"/>
      <c r="S15" s="19">
        <f t="shared" si="1"/>
        <v>3.7825185670121493</v>
      </c>
      <c r="T15" s="19">
        <f t="shared" si="2"/>
        <v>2.8147609549553305</v>
      </c>
      <c r="AA15" s="20">
        <v>0.85</v>
      </c>
      <c r="AB15" s="20">
        <v>-1.0000000000000101E-2</v>
      </c>
      <c r="AC15" s="17">
        <v>314.34050961272902</v>
      </c>
      <c r="AD15" s="17">
        <f t="shared" si="3"/>
        <v>314.02456326615822</v>
      </c>
      <c r="AE15" s="21">
        <v>164.5</v>
      </c>
      <c r="AF15" s="21">
        <v>117.67361111111113</v>
      </c>
      <c r="AG15" s="19">
        <v>3.1016180555555555</v>
      </c>
      <c r="AH15" s="21">
        <v>111.8</v>
      </c>
      <c r="AI15" s="22">
        <v>0.98333333333333295</v>
      </c>
      <c r="AJ15" s="21">
        <v>1590.4499999999437</v>
      </c>
      <c r="AK15" s="21" t="e">
        <f>VLOOKUP($B15,'[3]Rotoma level Monthly'!$C$2:$N$538,10,FALSE)</f>
        <v>#N/A</v>
      </c>
      <c r="AL15" s="21" t="e">
        <f>VLOOKUP($B15,'[3]Rotoma level Monthly'!$C$2:$N$538,11,FALSE)</f>
        <v>#N/A</v>
      </c>
      <c r="AM15" s="20">
        <v>3.4819808128280929</v>
      </c>
      <c r="AN15" s="21">
        <v>162.95000000000002</v>
      </c>
    </row>
    <row r="16" spans="1:51" x14ac:dyDescent="0.25">
      <c r="A16" t="s">
        <v>46</v>
      </c>
      <c r="B16" s="15">
        <v>33086</v>
      </c>
      <c r="C16" s="16" t="s">
        <v>50</v>
      </c>
      <c r="D16" s="17">
        <v>1991</v>
      </c>
      <c r="E16" s="18" t="str">
        <f t="shared" si="0"/>
        <v>Ōkāreka 1990/91</v>
      </c>
      <c r="F16" s="18" t="s">
        <v>51</v>
      </c>
      <c r="G16" s="19">
        <v>2.9000001000000002</v>
      </c>
      <c r="I16" s="21">
        <v>146</v>
      </c>
      <c r="J16" s="19">
        <v>7.0000002000000006</v>
      </c>
      <c r="M16" s="19">
        <v>0.50000001999999999</v>
      </c>
      <c r="Q16" s="19">
        <f t="shared" ref="Q16:Q79" si="4">2.22+2.54*LOG($G16,10)</f>
        <v>3.3944909527015543</v>
      </c>
      <c r="R16" s="19"/>
      <c r="S16" s="19">
        <f t="shared" si="1"/>
        <v>2.9047020959111554</v>
      </c>
      <c r="T16" s="19">
        <f t="shared" si="2"/>
        <v>2.6856863130741973</v>
      </c>
      <c r="U16" s="23">
        <f t="shared" ref="U16:U46" si="5">AVERAGE(Q16:T16)</f>
        <v>2.9949597872289693</v>
      </c>
      <c r="AA16" s="20">
        <v>-0.46</v>
      </c>
      <c r="AB16" s="20">
        <v>-0.57666666666666599</v>
      </c>
      <c r="AC16" s="17">
        <v>315.283633879555</v>
      </c>
      <c r="AD16" s="17">
        <f t="shared" si="3"/>
        <v>314.13094817670805</v>
      </c>
      <c r="AE16" s="21">
        <v>296.14444444444399</v>
      </c>
      <c r="AF16" s="21">
        <v>137.48419540229884</v>
      </c>
      <c r="AG16" s="19">
        <v>3.4744064039408884</v>
      </c>
      <c r="AH16" s="21">
        <v>121.8</v>
      </c>
      <c r="AI16" s="22">
        <v>0.25083333333333252</v>
      </c>
      <c r="AJ16" s="21">
        <v>1522.3499999999667</v>
      </c>
      <c r="AK16" s="21" t="e">
        <f>VLOOKUP($B16,'[3]Rotoma level Monthly'!$C$2:$N$538,10,FALSE)</f>
        <v>#N/A</v>
      </c>
      <c r="AL16" s="21" t="e">
        <f>VLOOKUP($B16,'[3]Rotoma level Monthly'!$C$2:$N$538,11,FALSE)</f>
        <v>#N/A</v>
      </c>
      <c r="AM16" s="20">
        <v>3.3213520421394782</v>
      </c>
      <c r="AN16" s="21">
        <v>163.88333333333333</v>
      </c>
    </row>
    <row r="17" spans="1:40" x14ac:dyDescent="0.25">
      <c r="A17" t="s">
        <v>46</v>
      </c>
      <c r="B17" s="15">
        <v>33178</v>
      </c>
      <c r="C17" s="16" t="s">
        <v>50</v>
      </c>
      <c r="D17" s="17">
        <v>1991</v>
      </c>
      <c r="E17" s="18" t="str">
        <f t="shared" si="0"/>
        <v>Ōkāreka 1990/91</v>
      </c>
      <c r="F17" s="18" t="s">
        <v>51</v>
      </c>
      <c r="G17" s="19">
        <v>3.0999998999999998</v>
      </c>
      <c r="H17" s="20">
        <v>5.4927496910095215</v>
      </c>
      <c r="I17" s="21">
        <v>249</v>
      </c>
      <c r="J17" s="19">
        <v>14</v>
      </c>
      <c r="K17" s="19">
        <v>7.0000002000000006</v>
      </c>
      <c r="M17" s="19">
        <v>29.999998999999999</v>
      </c>
      <c r="Q17" s="19">
        <f t="shared" si="4"/>
        <v>3.4680586667549234</v>
      </c>
      <c r="R17" s="19">
        <f t="shared" ref="R17:R67" si="6">5.56+2.6*LOG(((1/$H17)-(1/40)),10)</f>
        <v>3.4697574417068018</v>
      </c>
      <c r="S17" s="19">
        <f t="shared" si="1"/>
        <v>3.6025600347581661</v>
      </c>
      <c r="T17" s="19">
        <f t="shared" si="2"/>
        <v>3.564693864180454</v>
      </c>
      <c r="U17" s="23">
        <f t="shared" si="5"/>
        <v>3.5262675018500862</v>
      </c>
      <c r="AA17" s="20">
        <v>-0.6</v>
      </c>
      <c r="AB17" s="20">
        <v>-0.14833333333333301</v>
      </c>
      <c r="AC17" s="17">
        <v>315.59086088279099</v>
      </c>
      <c r="AD17" s="17">
        <f t="shared" si="3"/>
        <v>314.26433810270458</v>
      </c>
      <c r="AE17" s="21">
        <v>158.47777777777799</v>
      </c>
      <c r="AF17" s="21">
        <v>125.60352115995352</v>
      </c>
      <c r="AG17" s="19">
        <v>3.521264690014505</v>
      </c>
      <c r="AH17" s="21">
        <v>195.1</v>
      </c>
      <c r="AI17" s="22">
        <v>-6.666666666666661E-2</v>
      </c>
      <c r="AJ17" s="21">
        <v>1485.7833333333033</v>
      </c>
      <c r="AK17" s="21" t="e">
        <f>VLOOKUP($B17,'[3]Rotoma level Monthly'!$C$2:$N$538,10,FALSE)</f>
        <v>#N/A</v>
      </c>
      <c r="AL17" s="21" t="e">
        <f>VLOOKUP($B17,'[3]Rotoma level Monthly'!$C$2:$N$538,11,FALSE)</f>
        <v>#N/A</v>
      </c>
      <c r="AM17" s="20">
        <v>3.2122709732743862</v>
      </c>
      <c r="AN17" s="21">
        <v>172.29999999999998</v>
      </c>
    </row>
    <row r="18" spans="1:40" x14ac:dyDescent="0.25">
      <c r="A18" t="s">
        <v>46</v>
      </c>
      <c r="B18" s="15">
        <v>33270</v>
      </c>
      <c r="C18" s="16" t="s">
        <v>50</v>
      </c>
      <c r="D18" s="17">
        <v>1991</v>
      </c>
      <c r="E18" s="18" t="str">
        <f t="shared" si="0"/>
        <v>Ōkāreka 1990/91</v>
      </c>
      <c r="F18" s="18" t="s">
        <v>51</v>
      </c>
      <c r="G18" s="19">
        <v>4</v>
      </c>
      <c r="H18" s="20">
        <v>6.2417612075805664</v>
      </c>
      <c r="I18" s="21">
        <v>286.99998900000003</v>
      </c>
      <c r="J18" s="19">
        <v>8.9999995999999989</v>
      </c>
      <c r="K18" s="19">
        <v>2.0000001000000003</v>
      </c>
      <c r="M18" s="19">
        <v>4.0000002000000006</v>
      </c>
      <c r="Q18" s="19">
        <f>2.22+2.54*LOG($G18,10)</f>
        <v>3.7492323779730246</v>
      </c>
      <c r="R18" s="19">
        <f t="shared" si="6"/>
        <v>3.3006328634985569</v>
      </c>
      <c r="S18" s="19">
        <f t="shared" si="1"/>
        <v>3.7882244590665617</v>
      </c>
      <c r="T18" s="19">
        <f t="shared" si="2"/>
        <v>3.004388071201054</v>
      </c>
      <c r="U18" s="23">
        <f t="shared" si="5"/>
        <v>3.4606194429347994</v>
      </c>
      <c r="AA18" s="20">
        <v>0.04</v>
      </c>
      <c r="AB18" s="20">
        <v>0.15333333333333299</v>
      </c>
      <c r="AC18" s="17">
        <v>315.39343043154798</v>
      </c>
      <c r="AD18" s="17">
        <f t="shared" si="3"/>
        <v>314.40682406493528</v>
      </c>
      <c r="AE18" s="21">
        <v>81.799999999990106</v>
      </c>
      <c r="AF18" s="21">
        <v>179.63425925932032</v>
      </c>
      <c r="AG18" s="19">
        <v>3.0263055555570157</v>
      </c>
      <c r="AH18" s="21">
        <v>240.1</v>
      </c>
      <c r="AI18" s="22">
        <v>-6.666666666666661E-2</v>
      </c>
      <c r="AJ18" s="21">
        <v>1548.7166666666435</v>
      </c>
      <c r="AK18" s="21" t="e">
        <f>VLOOKUP($B18,'[3]Rotoma level Monthly'!$C$2:$N$538,10,FALSE)</f>
        <v>#N/A</v>
      </c>
      <c r="AL18" s="21" t="e">
        <f>VLOOKUP($B18,'[3]Rotoma level Monthly'!$C$2:$N$538,11,FALSE)</f>
        <v>#N/A</v>
      </c>
      <c r="AM18" s="20">
        <v>3.1967262681299915</v>
      </c>
      <c r="AN18" s="21">
        <v>180.625</v>
      </c>
    </row>
    <row r="19" spans="1:40" x14ac:dyDescent="0.25">
      <c r="A19" t="s">
        <v>46</v>
      </c>
      <c r="B19" s="15">
        <v>33298</v>
      </c>
      <c r="C19" s="16" t="s">
        <v>50</v>
      </c>
      <c r="D19" s="17">
        <v>1991</v>
      </c>
      <c r="E19" s="18" t="str">
        <f t="shared" si="0"/>
        <v>Ōkāreka 1990/91</v>
      </c>
      <c r="F19" s="18" t="s">
        <v>51</v>
      </c>
      <c r="G19" s="19">
        <v>6.6999997999999996</v>
      </c>
      <c r="H19" s="20">
        <v>6.6162667274475098</v>
      </c>
      <c r="I19" s="21">
        <v>237.999999</v>
      </c>
      <c r="J19" s="19">
        <v>12</v>
      </c>
      <c r="K19" s="19">
        <v>2.0000001000000003</v>
      </c>
      <c r="M19" s="19">
        <v>4.0000002000000006</v>
      </c>
      <c r="Q19" s="19">
        <f t="shared" si="4"/>
        <v>4.3182299659315024</v>
      </c>
      <c r="R19" s="19">
        <f t="shared" si="6"/>
        <v>3.2222409542765962</v>
      </c>
      <c r="S19" s="19">
        <f t="shared" si="1"/>
        <v>3.543496635247553</v>
      </c>
      <c r="T19" s="19">
        <f t="shared" si="2"/>
        <v>3.3692092384590637</v>
      </c>
      <c r="U19" s="23">
        <f t="shared" si="5"/>
        <v>3.6132941984786791</v>
      </c>
      <c r="AA19" s="20">
        <v>-0.98</v>
      </c>
      <c r="AB19" s="20">
        <v>-9.5000000000000001E-2</v>
      </c>
      <c r="AC19" s="17">
        <v>315.27871706989202</v>
      </c>
      <c r="AD19" s="17">
        <f t="shared" si="3"/>
        <v>314.53481074985478</v>
      </c>
      <c r="AE19" s="21">
        <v>45.288888888888899</v>
      </c>
      <c r="AF19" s="21">
        <v>115.44771792932822</v>
      </c>
      <c r="AG19" s="19">
        <v>2.6752349646037015</v>
      </c>
      <c r="AH19" s="21">
        <v>199.1</v>
      </c>
      <c r="AI19" s="22">
        <v>-0.12166666666666651</v>
      </c>
      <c r="AJ19" s="21">
        <v>1507.4166666666338</v>
      </c>
      <c r="AK19" s="21" t="e">
        <f>VLOOKUP($B19,'[3]Rotoma level Monthly'!$C$2:$N$538,10,FALSE)</f>
        <v>#N/A</v>
      </c>
      <c r="AL19" s="21" t="e">
        <f>VLOOKUP($B19,'[3]Rotoma level Monthly'!$C$2:$N$538,11,FALSE)</f>
        <v>#N/A</v>
      </c>
      <c r="AM19" s="20">
        <v>3.2306516585485059</v>
      </c>
      <c r="AN19" s="21">
        <v>178.69166666666663</v>
      </c>
    </row>
    <row r="20" spans="1:40" x14ac:dyDescent="0.25">
      <c r="A20" t="s">
        <v>46</v>
      </c>
      <c r="B20" s="15">
        <v>33359</v>
      </c>
      <c r="C20" s="16" t="s">
        <v>50</v>
      </c>
      <c r="D20" s="17">
        <v>1991</v>
      </c>
      <c r="E20" s="18" t="str">
        <f t="shared" si="0"/>
        <v>Ōkāreka 1990/91</v>
      </c>
      <c r="F20" s="18" t="s">
        <v>51</v>
      </c>
      <c r="G20" s="19">
        <v>0.40000001000000002</v>
      </c>
      <c r="H20" s="20">
        <v>8.7384653091430664</v>
      </c>
      <c r="I20" s="21">
        <v>240</v>
      </c>
      <c r="J20" s="19">
        <v>11</v>
      </c>
      <c r="K20" s="19">
        <v>13</v>
      </c>
      <c r="M20" s="19">
        <v>3</v>
      </c>
      <c r="Q20" s="19">
        <f t="shared" si="4"/>
        <v>1.209232405550724</v>
      </c>
      <c r="R20" s="19">
        <f t="shared" si="6"/>
        <v>2.8339393556532047</v>
      </c>
      <c r="S20" s="19">
        <f t="shared" si="1"/>
        <v>3.5544358375519338</v>
      </c>
      <c r="T20" s="19">
        <f t="shared" si="2"/>
        <v>3.2588666406620166</v>
      </c>
      <c r="U20" s="23">
        <f t="shared" si="5"/>
        <v>2.7141185598544699</v>
      </c>
      <c r="X20" s="24">
        <f>AVERAGE(S9:S20)</f>
        <v>3.5655856250486315</v>
      </c>
      <c r="Y20" s="24">
        <f t="shared" ref="Y20:Y21" si="7">AVERAGE(T9:T20)</f>
        <v>3.3005892154371037</v>
      </c>
      <c r="AA20" s="20">
        <v>-1.79</v>
      </c>
      <c r="AB20" s="20">
        <v>-0.63666666666666605</v>
      </c>
      <c r="AC20" s="17">
        <v>315.032909946237</v>
      </c>
      <c r="AD20" s="17">
        <f t="shared" si="3"/>
        <v>314.64286600180372</v>
      </c>
      <c r="AE20" s="21">
        <v>51.649999999998499</v>
      </c>
      <c r="AF20" s="21">
        <v>138.40725806451613</v>
      </c>
      <c r="AG20" s="19">
        <v>2.3472173667114702</v>
      </c>
      <c r="AH20" s="21">
        <v>155.80000000000001</v>
      </c>
      <c r="AI20" s="22">
        <v>-0.36583333333333301</v>
      </c>
      <c r="AJ20" s="21">
        <v>1408.5916666666153</v>
      </c>
      <c r="AK20" s="21" t="e">
        <f>VLOOKUP($B20,'[3]Rotoma level Monthly'!$C$2:$N$538,10,FALSE)</f>
        <v>#N/A</v>
      </c>
      <c r="AL20" s="21" t="e">
        <f>VLOOKUP($B20,'[3]Rotoma level Monthly'!$C$2:$N$538,11,FALSE)</f>
        <v>#N/A</v>
      </c>
      <c r="AM20" s="20">
        <v>3.1733144455229092</v>
      </c>
      <c r="AN20" s="21">
        <v>176.375</v>
      </c>
    </row>
    <row r="21" spans="1:40" x14ac:dyDescent="0.25">
      <c r="A21" t="s">
        <v>46</v>
      </c>
      <c r="B21" s="15">
        <v>33482</v>
      </c>
      <c r="C21" s="16" t="s">
        <v>52</v>
      </c>
      <c r="D21" s="17">
        <v>1992</v>
      </c>
      <c r="E21" s="18" t="str">
        <f t="shared" si="0"/>
        <v>Ōkāreka 1991/92</v>
      </c>
      <c r="F21" s="18" t="s">
        <v>51</v>
      </c>
      <c r="G21" s="19">
        <v>1.3</v>
      </c>
      <c r="H21" s="20">
        <v>8.2391242980957031</v>
      </c>
      <c r="I21" s="21">
        <v>303.00001100000003</v>
      </c>
      <c r="J21" s="19">
        <v>21</v>
      </c>
      <c r="K21" s="19">
        <v>1</v>
      </c>
      <c r="M21" s="19">
        <v>1</v>
      </c>
      <c r="P21" s="22">
        <v>0.23600000143051147</v>
      </c>
      <c r="Q21" s="19">
        <f t="shared" si="4"/>
        <v>2.5094161148593654</v>
      </c>
      <c r="R21" s="19">
        <f t="shared" si="6"/>
        <v>2.9182736972594858</v>
      </c>
      <c r="S21" s="19">
        <f t="shared" si="1"/>
        <v>3.8591423592490011</v>
      </c>
      <c r="T21" s="19">
        <f t="shared" si="2"/>
        <v>4.0788803406230434</v>
      </c>
      <c r="U21" s="23">
        <f t="shared" si="5"/>
        <v>3.341428127997724</v>
      </c>
      <c r="X21" s="24">
        <f>AVERAGE(S10:S21)</f>
        <v>3.5586225192659753</v>
      </c>
      <c r="Y21" s="24">
        <f t="shared" si="7"/>
        <v>3.3789959126025906</v>
      </c>
      <c r="AA21" s="20">
        <v>-1.69</v>
      </c>
      <c r="AB21" s="20">
        <v>-0.72833333333333306</v>
      </c>
      <c r="AC21" s="17">
        <v>314.89731235995401</v>
      </c>
      <c r="AD21" s="17">
        <f t="shared" si="3"/>
        <v>314.73979006246105</v>
      </c>
      <c r="AE21" s="21">
        <v>176.45555555553901</v>
      </c>
      <c r="AF21" s="21">
        <v>159.51388888888889</v>
      </c>
      <c r="AG21" s="19">
        <v>3.47</v>
      </c>
      <c r="AH21" s="21">
        <v>148.1</v>
      </c>
      <c r="AI21" s="22">
        <v>-0.46583333333333299</v>
      </c>
      <c r="AJ21" s="21">
        <v>1250.4013333332682</v>
      </c>
      <c r="AK21" s="21" t="e">
        <f>VLOOKUP($B21,'[3]Rotoma level Monthly'!$C$2:$N$538,10,FALSE)</f>
        <v>#N/A</v>
      </c>
      <c r="AL21" s="21" t="e">
        <f>VLOOKUP($B21,'[3]Rotoma level Monthly'!$C$2:$N$538,11,FALSE)</f>
        <v>#N/A</v>
      </c>
      <c r="AM21" s="20">
        <v>3.2055653693498498</v>
      </c>
      <c r="AN21" s="21">
        <v>174.63333333333333</v>
      </c>
    </row>
    <row r="22" spans="1:40" x14ac:dyDescent="0.25">
      <c r="A22" t="s">
        <v>46</v>
      </c>
      <c r="B22" s="15">
        <v>33512</v>
      </c>
      <c r="C22" s="16" t="s">
        <v>52</v>
      </c>
      <c r="D22" s="17">
        <v>1992</v>
      </c>
      <c r="E22" s="18" t="str">
        <f t="shared" si="0"/>
        <v>Ōkāreka 1991/92</v>
      </c>
      <c r="F22" s="18" t="s">
        <v>51</v>
      </c>
      <c r="G22" s="19">
        <v>4.3000002000000004</v>
      </c>
      <c r="H22" s="20">
        <v>7.6773662567138672</v>
      </c>
      <c r="I22" s="21">
        <v>271.99999799999995</v>
      </c>
      <c r="J22" s="19">
        <v>4.9999998999999997</v>
      </c>
      <c r="K22" s="19">
        <v>1</v>
      </c>
      <c r="M22" s="19">
        <v>0.50000001999999999</v>
      </c>
      <c r="Q22" s="19">
        <f t="shared" si="4"/>
        <v>3.8290099284794969</v>
      </c>
      <c r="R22" s="19">
        <f t="shared" si="6"/>
        <v>3.0178096746214425</v>
      </c>
      <c r="S22" s="19">
        <f t="shared" si="1"/>
        <v>3.718052391530978</v>
      </c>
      <c r="T22" s="19">
        <f t="shared" si="2"/>
        <v>2.2589923872983766</v>
      </c>
      <c r="U22" s="23">
        <f t="shared" si="5"/>
        <v>3.2059660954825739</v>
      </c>
      <c r="X22" s="24">
        <f t="shared" ref="X22:Z28" si="8">AVERAGE(S11:S22)</f>
        <v>3.5754817801790755</v>
      </c>
      <c r="Y22" s="24">
        <f t="shared" si="8"/>
        <v>3.3434380854546055</v>
      </c>
      <c r="AA22" s="20">
        <v>-1.25</v>
      </c>
      <c r="AB22" s="20">
        <v>-0.68</v>
      </c>
      <c r="AC22" s="17">
        <v>314.970385416667</v>
      </c>
      <c r="AD22" s="17">
        <f t="shared" si="3"/>
        <v>314.84847349273997</v>
      </c>
      <c r="AE22" s="21">
        <v>119.666666666667</v>
      </c>
      <c r="AF22" s="21">
        <v>180.88567633242923</v>
      </c>
      <c r="AG22" s="19">
        <v>3.8195838498580383</v>
      </c>
      <c r="AH22" s="21">
        <v>191</v>
      </c>
      <c r="AI22" s="22">
        <v>-0.51083333333333303</v>
      </c>
      <c r="AJ22" s="21">
        <v>1355.2902222221524</v>
      </c>
      <c r="AK22" s="21" t="e">
        <f>VLOOKUP($B22,'[3]Rotoma level Monthly'!$C$2:$N$538,10,FALSE)</f>
        <v>#N/A</v>
      </c>
      <c r="AL22" s="21" t="e">
        <f>VLOOKUP($B22,'[3]Rotoma level Monthly'!$C$2:$N$538,11,FALSE)</f>
        <v>#N/A</v>
      </c>
      <c r="AM22" s="20">
        <v>3.2617646146729786</v>
      </c>
      <c r="AN22" s="21">
        <v>177.4666666666667</v>
      </c>
    </row>
    <row r="23" spans="1:40" x14ac:dyDescent="0.25">
      <c r="A23" t="s">
        <v>46</v>
      </c>
      <c r="B23" s="15">
        <v>33573</v>
      </c>
      <c r="C23" s="16" t="s">
        <v>52</v>
      </c>
      <c r="D23" s="17">
        <v>1992</v>
      </c>
      <c r="E23" s="18" t="str">
        <f t="shared" si="0"/>
        <v>Ōkāreka 1991/92</v>
      </c>
      <c r="F23" s="18" t="s">
        <v>51</v>
      </c>
      <c r="G23" s="19">
        <v>2.8</v>
      </c>
      <c r="H23" s="20">
        <v>9.112971305847168</v>
      </c>
      <c r="I23" s="21">
        <v>190.99998999999997</v>
      </c>
      <c r="J23" s="19">
        <v>8.0000004000000011</v>
      </c>
      <c r="K23" s="19">
        <v>1</v>
      </c>
      <c r="M23" s="19">
        <v>3</v>
      </c>
      <c r="P23" s="22">
        <v>0.24699999392032623</v>
      </c>
      <c r="Q23" s="19">
        <f t="shared" si="4"/>
        <v>3.3557813996092367</v>
      </c>
      <c r="R23" s="19">
        <f t="shared" si="6"/>
        <v>2.7729459572862454</v>
      </c>
      <c r="S23" s="19">
        <f t="shared" si="1"/>
        <v>3.2559103669744842</v>
      </c>
      <c r="T23" s="19">
        <f t="shared" si="2"/>
        <v>2.8550228254234682</v>
      </c>
      <c r="U23" s="23">
        <f t="shared" si="5"/>
        <v>3.0599151373233586</v>
      </c>
      <c r="X23" s="24">
        <f t="shared" si="8"/>
        <v>3.5437870924353887</v>
      </c>
      <c r="Y23" s="24">
        <f t="shared" si="8"/>
        <v>3.2389632956604308</v>
      </c>
      <c r="AA23" s="20">
        <v>-1.77</v>
      </c>
      <c r="AB23" s="20">
        <v>-1.05833333333333</v>
      </c>
      <c r="AC23" s="17">
        <v>314.75056499415302</v>
      </c>
      <c r="AD23" s="17">
        <f t="shared" si="3"/>
        <v>314.87728955835399</v>
      </c>
      <c r="AE23" s="21">
        <v>70.577777777749802</v>
      </c>
      <c r="AF23" s="21">
        <v>188.8172043010758</v>
      </c>
      <c r="AG23" s="19">
        <v>3.6144322603928023</v>
      </c>
      <c r="AH23" s="21">
        <v>223.2</v>
      </c>
      <c r="AI23" s="22">
        <v>-0.70416666666666661</v>
      </c>
      <c r="AJ23" s="21">
        <v>1234.8124444443711</v>
      </c>
      <c r="AK23" s="21" t="e">
        <f>VLOOKUP($B23,'[3]Rotoma level Monthly'!$C$2:$N$538,10,FALSE)</f>
        <v>#N/A</v>
      </c>
      <c r="AL23" s="21" t="e">
        <f>VLOOKUP($B23,'[3]Rotoma level Monthly'!$C$2:$N$538,11,FALSE)</f>
        <v>#N/A</v>
      </c>
      <c r="AM23" s="20">
        <v>3.3480344918465299</v>
      </c>
      <c r="AN23" s="21">
        <v>174.5</v>
      </c>
    </row>
    <row r="24" spans="1:40" x14ac:dyDescent="0.25">
      <c r="A24" t="s">
        <v>46</v>
      </c>
      <c r="B24" s="15">
        <v>33635</v>
      </c>
      <c r="C24" s="16" t="s">
        <v>52</v>
      </c>
      <c r="D24" s="17">
        <v>1992</v>
      </c>
      <c r="E24" s="18" t="str">
        <f t="shared" si="0"/>
        <v>Ōkāreka 1991/92</v>
      </c>
      <c r="F24" s="18" t="s">
        <v>51</v>
      </c>
      <c r="G24" s="19">
        <v>4.4000000999999997</v>
      </c>
      <c r="H24" s="20">
        <v>7.864619255065918</v>
      </c>
      <c r="I24" s="21">
        <v>297.99998999999997</v>
      </c>
      <c r="J24" s="19">
        <v>8.0000004000000011</v>
      </c>
      <c r="K24" s="19">
        <v>1</v>
      </c>
      <c r="M24" s="19">
        <v>1</v>
      </c>
      <c r="N24" s="19">
        <v>8.6000004000000008</v>
      </c>
      <c r="P24" s="22">
        <v>0.2669999897480011</v>
      </c>
      <c r="Q24" s="19">
        <f t="shared" si="4"/>
        <v>3.8543698233455519</v>
      </c>
      <c r="R24" s="19">
        <f t="shared" si="6"/>
        <v>2.9840389663745954</v>
      </c>
      <c r="S24" s="19">
        <f t="shared" si="1"/>
        <v>3.8373909110028701</v>
      </c>
      <c r="T24" s="19">
        <f t="shared" si="2"/>
        <v>2.8550228254234682</v>
      </c>
      <c r="U24" s="23">
        <f t="shared" si="5"/>
        <v>3.3827056315366213</v>
      </c>
      <c r="X24" s="24">
        <f t="shared" si="8"/>
        <v>3.574397222480151</v>
      </c>
      <c r="Y24" s="24">
        <f t="shared" si="8"/>
        <v>3.1065734063782209</v>
      </c>
      <c r="AA24" s="20">
        <v>-0.85</v>
      </c>
      <c r="AB24" s="20">
        <v>-0.81499999999999995</v>
      </c>
      <c r="AC24" s="17">
        <v>314.625157804119</v>
      </c>
      <c r="AD24" s="17">
        <f t="shared" si="3"/>
        <v>314.89565502479849</v>
      </c>
      <c r="AE24" s="21">
        <v>93.5555555555556</v>
      </c>
      <c r="AF24" s="21">
        <v>186.60201149426013</v>
      </c>
      <c r="AG24" s="19">
        <v>3.5949975607091642</v>
      </c>
      <c r="AI24" s="22">
        <v>-0.78249999999999997</v>
      </c>
      <c r="AJ24" s="21">
        <v>1292.145777777677</v>
      </c>
      <c r="AK24" s="21" t="e">
        <f>VLOOKUP($B24,'[3]Rotoma level Monthly'!$C$2:$N$538,10,FALSE)</f>
        <v>#N/A</v>
      </c>
      <c r="AL24" s="21" t="e">
        <f>VLOOKUP($B24,'[3]Rotoma level Monthly'!$C$2:$N$538,11,FALSE)</f>
        <v>#N/A</v>
      </c>
      <c r="AM24" s="20">
        <v>3.2770281431930912</v>
      </c>
    </row>
    <row r="25" spans="1:40" x14ac:dyDescent="0.25">
      <c r="A25" t="s">
        <v>46</v>
      </c>
      <c r="B25" s="15">
        <v>33725</v>
      </c>
      <c r="C25" s="16" t="s">
        <v>52</v>
      </c>
      <c r="D25" s="17">
        <v>1992</v>
      </c>
      <c r="E25" s="18" t="str">
        <f t="shared" si="0"/>
        <v>Ōkāreka 1991/92</v>
      </c>
      <c r="F25" s="18" t="s">
        <v>51</v>
      </c>
      <c r="G25" s="19">
        <v>5.0999999000000003</v>
      </c>
      <c r="H25" s="20">
        <v>9.6747293472290039</v>
      </c>
      <c r="I25" s="21">
        <v>283.99998999999997</v>
      </c>
      <c r="J25" s="19">
        <v>7.0000002000000006</v>
      </c>
      <c r="K25" s="19">
        <v>1</v>
      </c>
      <c r="M25" s="19">
        <v>1</v>
      </c>
      <c r="N25" s="19">
        <v>7.5</v>
      </c>
      <c r="P25" s="22">
        <v>0.25200000405311584</v>
      </c>
      <c r="Q25" s="19">
        <f t="shared" si="4"/>
        <v>4.0172282256591902</v>
      </c>
      <c r="R25" s="19">
        <f t="shared" si="6"/>
        <v>2.6846752618157161</v>
      </c>
      <c r="S25" s="19">
        <f t="shared" si="1"/>
        <v>3.7744881575124842</v>
      </c>
      <c r="T25" s="19">
        <f t="shared" si="2"/>
        <v>2.6856863130741973</v>
      </c>
      <c r="U25" s="23">
        <f t="shared" si="5"/>
        <v>3.2905194895153969</v>
      </c>
      <c r="X25" s="24">
        <f t="shared" si="8"/>
        <v>3.5911577428437003</v>
      </c>
      <c r="Y25" s="24">
        <f t="shared" si="8"/>
        <v>3.0097413406207392</v>
      </c>
      <c r="AA25" s="20">
        <v>0.17</v>
      </c>
      <c r="AB25" s="20">
        <v>-1.22166666666666</v>
      </c>
      <c r="AC25" s="17">
        <v>314.11403024193601</v>
      </c>
      <c r="AD25" s="17">
        <f t="shared" si="3"/>
        <v>314.87438845673529</v>
      </c>
      <c r="AE25" s="21">
        <v>49.741666666666603</v>
      </c>
      <c r="AF25" s="21">
        <v>184.78200160913983</v>
      </c>
      <c r="AG25" s="19">
        <v>3.3186225336933428</v>
      </c>
      <c r="AH25" s="21">
        <v>119.3</v>
      </c>
      <c r="AI25" s="22">
        <v>-0.84583333333333299</v>
      </c>
      <c r="AJ25" s="21">
        <v>1230.0679999999354</v>
      </c>
      <c r="AK25" s="21" t="e">
        <f>VLOOKUP($B25,'[3]Rotoma level Monthly'!$C$2:$N$538,10,FALSE)</f>
        <v>#N/A</v>
      </c>
      <c r="AL25" s="21" t="e">
        <f>VLOOKUP($B25,'[3]Rotoma level Monthly'!$C$2:$N$538,11,FALSE)</f>
        <v>#N/A</v>
      </c>
      <c r="AM25" s="20">
        <v>3.3860339116165608</v>
      </c>
      <c r="AN25" s="21">
        <v>161.64166666666668</v>
      </c>
    </row>
    <row r="26" spans="1:40" x14ac:dyDescent="0.25">
      <c r="A26" t="s">
        <v>46</v>
      </c>
      <c r="B26" s="15">
        <v>33786</v>
      </c>
      <c r="C26" s="16" t="s">
        <v>53</v>
      </c>
      <c r="D26" s="17">
        <v>1993</v>
      </c>
      <c r="E26" s="18" t="str">
        <f t="shared" si="0"/>
        <v>Ōkāreka 1992/93</v>
      </c>
      <c r="F26" s="18" t="s">
        <v>51</v>
      </c>
      <c r="G26" s="19">
        <v>9.1999998000000005</v>
      </c>
      <c r="H26" s="20">
        <v>10.610993385314941</v>
      </c>
      <c r="I26" s="21">
        <v>197.999999</v>
      </c>
      <c r="J26" s="19">
        <v>4.0000002000000006</v>
      </c>
      <c r="K26" s="19">
        <v>4.0000002000000006</v>
      </c>
      <c r="M26" s="19">
        <v>2.0000001000000003</v>
      </c>
      <c r="N26" s="19">
        <v>7.5</v>
      </c>
      <c r="P26" s="22">
        <v>0.26800000667572021</v>
      </c>
      <c r="Q26" s="19">
        <f t="shared" si="4"/>
        <v>4.6680210574771017</v>
      </c>
      <c r="R26" s="19">
        <f t="shared" si="6"/>
        <v>2.5449590658746541</v>
      </c>
      <c r="S26" s="19">
        <f t="shared" si="1"/>
        <v>3.3029622160850542</v>
      </c>
      <c r="T26" s="19">
        <f t="shared" si="2"/>
        <v>1.976015238084643</v>
      </c>
      <c r="U26" s="23">
        <f t="shared" si="5"/>
        <v>3.1229893943803635</v>
      </c>
      <c r="X26" s="24">
        <f t="shared" si="8"/>
        <v>3.5769903359918662</v>
      </c>
      <c r="Y26" s="24">
        <f t="shared" si="8"/>
        <v>2.9506020843716096</v>
      </c>
      <c r="AA26" s="20">
        <v>-0.66</v>
      </c>
      <c r="AB26" s="20">
        <v>-0.96499999999999997</v>
      </c>
      <c r="AC26" s="17">
        <v>313.93445325007502</v>
      </c>
      <c r="AD26" s="17">
        <f t="shared" si="3"/>
        <v>314.8509971574714</v>
      </c>
      <c r="AE26" s="21">
        <v>144.41111111111101</v>
      </c>
      <c r="AF26" s="21">
        <v>197.06653225805863</v>
      </c>
      <c r="AG26" s="19">
        <v>3.6504027404422636</v>
      </c>
      <c r="AH26" s="21">
        <v>82.5</v>
      </c>
      <c r="AI26" s="22">
        <v>-0.90249999999999997</v>
      </c>
      <c r="AJ26" s="21">
        <v>1213.9611111110501</v>
      </c>
      <c r="AK26" s="21" t="e">
        <f>VLOOKUP($B26,'[3]Rotoma level Monthly'!$C$2:$N$538,10,FALSE)</f>
        <v>#N/A</v>
      </c>
      <c r="AL26" s="21" t="e">
        <f>VLOOKUP($B26,'[3]Rotoma level Monthly'!$C$2:$N$538,11,FALSE)</f>
        <v>#N/A</v>
      </c>
      <c r="AM26" s="20">
        <v>3.4163228103813292</v>
      </c>
      <c r="AN26" s="21">
        <v>152.07500000000002</v>
      </c>
    </row>
    <row r="27" spans="1:40" x14ac:dyDescent="0.25">
      <c r="A27" t="s">
        <v>46</v>
      </c>
      <c r="B27" s="15">
        <v>33848</v>
      </c>
      <c r="C27" s="16" t="s">
        <v>53</v>
      </c>
      <c r="D27" s="17">
        <v>1993</v>
      </c>
      <c r="E27" s="18" t="str">
        <f t="shared" si="0"/>
        <v>Ōkāreka 1992/93</v>
      </c>
      <c r="F27" s="18" t="s">
        <v>51</v>
      </c>
      <c r="G27" s="19">
        <v>1.1399999999999999</v>
      </c>
      <c r="H27" s="20">
        <v>9.9868173599243164</v>
      </c>
      <c r="I27" s="21">
        <v>247.00000299999999</v>
      </c>
      <c r="J27" s="19">
        <v>3</v>
      </c>
      <c r="K27" s="19">
        <v>6.0000000999999994</v>
      </c>
      <c r="M27" s="19">
        <v>3</v>
      </c>
      <c r="N27" s="19">
        <v>7.4000000999999997</v>
      </c>
      <c r="P27" s="22">
        <v>0.24199999868869781</v>
      </c>
      <c r="Q27" s="19">
        <f t="shared" si="4"/>
        <v>2.3645383223946403</v>
      </c>
      <c r="R27" s="19">
        <f t="shared" si="6"/>
        <v>2.6371448757593541</v>
      </c>
      <c r="S27" s="19">
        <f t="shared" si="1"/>
        <v>3.5920178451888369</v>
      </c>
      <c r="T27" s="19">
        <f t="shared" si="2"/>
        <v>1.6111940637814142</v>
      </c>
      <c r="U27" s="23">
        <f t="shared" si="5"/>
        <v>2.551223776781061</v>
      </c>
      <c r="X27" s="24">
        <f t="shared" si="8"/>
        <v>3.5611152758399238</v>
      </c>
      <c r="Y27" s="24">
        <f t="shared" si="8"/>
        <v>2.8503048434404494</v>
      </c>
      <c r="Z27" s="24">
        <f t="shared" si="8"/>
        <v>3.1886672619470082</v>
      </c>
      <c r="AA27" s="20">
        <v>0.03</v>
      </c>
      <c r="AB27" s="20">
        <v>-0.68166666666666598</v>
      </c>
      <c r="AC27" s="17">
        <v>314.00608636363597</v>
      </c>
      <c r="AD27" s="17">
        <f t="shared" si="3"/>
        <v>314.82312855338023</v>
      </c>
      <c r="AE27" s="21">
        <v>86.3</v>
      </c>
      <c r="AF27" s="21">
        <v>186.65200138027382</v>
      </c>
      <c r="AG27" s="19">
        <v>3.3961315797148925</v>
      </c>
      <c r="AH27" s="21">
        <v>133.4</v>
      </c>
      <c r="AI27" s="22">
        <v>-0.90249999999999997</v>
      </c>
      <c r="AJ27" s="21">
        <v>1207.1222222221697</v>
      </c>
      <c r="AK27" s="21" t="e">
        <f>VLOOKUP($B27,'[3]Rotoma level Monthly'!$C$2:$N$538,10,FALSE)</f>
        <v>#N/A</v>
      </c>
      <c r="AL27" s="21" t="e">
        <f>VLOOKUP($B27,'[3]Rotoma level Monthly'!$C$2:$N$538,11,FALSE)</f>
        <v>#N/A</v>
      </c>
      <c r="AM27" s="20">
        <v>3.5535644209555475</v>
      </c>
      <c r="AN27" s="21">
        <v>152.54166666666666</v>
      </c>
    </row>
    <row r="28" spans="1:40" x14ac:dyDescent="0.25">
      <c r="A28" t="s">
        <v>46</v>
      </c>
      <c r="B28" s="15">
        <v>33878</v>
      </c>
      <c r="C28" s="16" t="s">
        <v>53</v>
      </c>
      <c r="D28" s="17">
        <v>1993</v>
      </c>
      <c r="E28" s="18" t="str">
        <f t="shared" si="0"/>
        <v>Ōkāreka 1992/93</v>
      </c>
      <c r="F28" s="18" t="s">
        <v>51</v>
      </c>
      <c r="G28" s="19">
        <v>1.25</v>
      </c>
      <c r="I28" s="21">
        <v>214.99999800000003</v>
      </c>
      <c r="J28" s="19">
        <v>4.0000002000000006</v>
      </c>
      <c r="K28" s="19">
        <v>2.0000001000000003</v>
      </c>
      <c r="M28" s="19">
        <v>0.50000001999999999</v>
      </c>
      <c r="N28" s="19">
        <v>7.8000002000000004</v>
      </c>
      <c r="Q28" s="19">
        <f t="shared" si="4"/>
        <v>2.4661514330404635</v>
      </c>
      <c r="S28" s="19">
        <f t="shared" si="1"/>
        <v>3.4106397521857255</v>
      </c>
      <c r="T28" s="19">
        <f t="shared" si="2"/>
        <v>1.976015238084643</v>
      </c>
      <c r="U28" s="23">
        <f t="shared" si="5"/>
        <v>2.6176021411036108</v>
      </c>
      <c r="X28" s="24">
        <f t="shared" si="8"/>
        <v>3.6032767471961371</v>
      </c>
      <c r="Y28" s="24">
        <f t="shared" si="8"/>
        <v>2.7911655871913204</v>
      </c>
      <c r="Z28" s="24">
        <f t="shared" si="8"/>
        <v>3.1572207914365618</v>
      </c>
      <c r="AA28" s="20">
        <v>-1.67</v>
      </c>
      <c r="AB28" s="20">
        <v>-0.66666666666666596</v>
      </c>
      <c r="AC28" s="17">
        <v>314.07933020833298</v>
      </c>
      <c r="AD28" s="17">
        <f t="shared" si="3"/>
        <v>314.72276991411172</v>
      </c>
      <c r="AE28" s="21">
        <v>183.5</v>
      </c>
      <c r="AF28" s="21">
        <v>146.43095835908147</v>
      </c>
      <c r="AG28" s="19">
        <v>3.2963449798212308</v>
      </c>
      <c r="AH28" s="21">
        <v>157.9</v>
      </c>
      <c r="AI28" s="22">
        <v>-0.90249999999999997</v>
      </c>
      <c r="AJ28" s="21">
        <v>1116.9666666666308</v>
      </c>
      <c r="AK28" s="21" t="e">
        <f>VLOOKUP($B28,'[3]Rotoma level Monthly'!$C$2:$N$538,10,FALSE)</f>
        <v>#N/A</v>
      </c>
      <c r="AL28" s="21" t="e">
        <f>VLOOKUP($B28,'[3]Rotoma level Monthly'!$C$2:$N$538,11,FALSE)</f>
        <v>#N/A</v>
      </c>
      <c r="AM28" s="20">
        <v>3.5474087192651211</v>
      </c>
      <c r="AN28" s="21">
        <v>155.33333333333334</v>
      </c>
    </row>
    <row r="29" spans="1:40" x14ac:dyDescent="0.25">
      <c r="A29" t="s">
        <v>46</v>
      </c>
      <c r="B29" s="15">
        <v>33939</v>
      </c>
      <c r="C29" s="16" t="s">
        <v>53</v>
      </c>
      <c r="D29" s="17">
        <v>1993</v>
      </c>
      <c r="E29" s="18" t="str">
        <f t="shared" si="0"/>
        <v>Ōkāreka 1992/93</v>
      </c>
      <c r="F29" s="18" t="s">
        <v>51</v>
      </c>
      <c r="G29" s="19">
        <v>1.0900000000000001</v>
      </c>
      <c r="H29" s="20">
        <v>13.357368469238281</v>
      </c>
      <c r="I29" s="21">
        <v>171</v>
      </c>
      <c r="J29" s="19">
        <v>4.0000002000000006</v>
      </c>
      <c r="K29" s="19">
        <v>1</v>
      </c>
      <c r="L29" s="19">
        <v>0.50000001999999999</v>
      </c>
      <c r="M29" s="19">
        <v>4.0000002000000006</v>
      </c>
      <c r="N29" s="19">
        <v>7.6999997999999996</v>
      </c>
      <c r="P29" s="22">
        <v>0.23499999940395355</v>
      </c>
      <c r="Q29" s="19">
        <f t="shared" si="4"/>
        <v>2.3150633047691844</v>
      </c>
      <c r="R29" s="19">
        <f t="shared" si="6"/>
        <v>2.1742701741354393</v>
      </c>
      <c r="S29" s="19">
        <f t="shared" si="1"/>
        <v>3.1113182922803824</v>
      </c>
      <c r="T29" s="19">
        <f t="shared" si="2"/>
        <v>1.976015238084643</v>
      </c>
      <c r="U29" s="23">
        <f t="shared" si="5"/>
        <v>2.3941667523174122</v>
      </c>
      <c r="V29" s="24">
        <f>AVERAGE(Q18:Q29)</f>
        <v>3.22135619659079</v>
      </c>
      <c r="W29" s="24">
        <f t="shared" ref="W29:Z44" si="9">AVERAGE(R18:R29)</f>
        <v>2.826448258777754</v>
      </c>
      <c r="X29" s="24">
        <f>AVERAGE(S18:S29)</f>
        <v>3.5623399353229881</v>
      </c>
      <c r="Y29" s="24">
        <f>AVERAGE(T18:T29)</f>
        <v>2.6587757016833358</v>
      </c>
      <c r="Z29" s="24">
        <f>AVERAGE(U18:U29)</f>
        <v>3.0628790623088391</v>
      </c>
      <c r="AA29" s="20">
        <v>-0.64</v>
      </c>
      <c r="AB29" s="20">
        <v>-0.59166666666666601</v>
      </c>
      <c r="AC29" s="17">
        <v>314.211094422043</v>
      </c>
      <c r="AD29" s="17">
        <f t="shared" si="3"/>
        <v>314.6077893757161</v>
      </c>
      <c r="AE29" s="21">
        <v>246.13333333333301</v>
      </c>
      <c r="AF29" s="21">
        <v>156.44758064516125</v>
      </c>
      <c r="AG29" s="19">
        <v>3.6823596430535881</v>
      </c>
      <c r="AH29" s="21">
        <v>178.5</v>
      </c>
      <c r="AI29" s="22">
        <v>-0.8899999999999999</v>
      </c>
      <c r="AJ29" s="21">
        <v>1230.2111111110462</v>
      </c>
      <c r="AK29" s="21" t="e">
        <f>VLOOKUP($B29,'[3]Rotoma level Monthly'!$C$2:$N$538,10,FALSE)</f>
        <v>#N/A</v>
      </c>
      <c r="AL29" s="21" t="e">
        <f>VLOOKUP($B29,'[3]Rotoma level Monthly'!$C$2:$N$538,11,FALSE)</f>
        <v>#N/A</v>
      </c>
      <c r="AM29" s="20">
        <v>3.477309837926807</v>
      </c>
      <c r="AN29" s="21">
        <v>152.85833333333335</v>
      </c>
    </row>
    <row r="30" spans="1:40" x14ac:dyDescent="0.25">
      <c r="A30" t="s">
        <v>46</v>
      </c>
      <c r="B30" s="15">
        <v>34001</v>
      </c>
      <c r="C30" s="16" t="s">
        <v>53</v>
      </c>
      <c r="D30" s="17">
        <v>1993</v>
      </c>
      <c r="E30" s="18" t="str">
        <f t="shared" si="0"/>
        <v>Ōkāreka 1992/93</v>
      </c>
      <c r="F30" s="18" t="s">
        <v>51</v>
      </c>
      <c r="G30" s="19">
        <v>1.6659999999999999</v>
      </c>
      <c r="H30" s="20">
        <v>10.610993385314941</v>
      </c>
      <c r="I30" s="21">
        <v>357.99999100000002</v>
      </c>
      <c r="J30" s="19">
        <v>6.0000000999999994</v>
      </c>
      <c r="K30" s="19">
        <v>1</v>
      </c>
      <c r="M30" s="19">
        <v>3</v>
      </c>
      <c r="N30" s="19">
        <v>7.9000000999999997</v>
      </c>
      <c r="P30" s="22">
        <v>0.23999999463558197</v>
      </c>
      <c r="Q30" s="19">
        <f t="shared" si="4"/>
        <v>2.7830544925597529</v>
      </c>
      <c r="R30" s="19">
        <f t="shared" si="6"/>
        <v>2.5449590658746541</v>
      </c>
      <c r="S30" s="19">
        <f t="shared" si="1"/>
        <v>4.0771878773348273</v>
      </c>
      <c r="T30" s="19">
        <f t="shared" si="2"/>
        <v>2.4902016722559037</v>
      </c>
      <c r="U30" s="23">
        <f t="shared" si="5"/>
        <v>2.9738507770062843</v>
      </c>
      <c r="V30" s="24">
        <f>AVERAGE(Q19:Q30)</f>
        <v>3.1408413728063507</v>
      </c>
      <c r="W30" s="24">
        <f t="shared" si="9"/>
        <v>2.7577506408119445</v>
      </c>
      <c r="X30" s="24">
        <f t="shared" si="9"/>
        <v>3.586420220178677</v>
      </c>
      <c r="Y30" s="24">
        <f t="shared" si="9"/>
        <v>2.6159268351045735</v>
      </c>
      <c r="Z30" s="24">
        <f t="shared" si="9"/>
        <v>3.0223150068147961</v>
      </c>
      <c r="AA30" s="20">
        <v>-0.72</v>
      </c>
      <c r="AB30" s="20">
        <v>-1.1683333333333299</v>
      </c>
      <c r="AC30" s="17">
        <v>313.90011318824401</v>
      </c>
      <c r="AD30" s="17">
        <f t="shared" si="3"/>
        <v>314.48334627210744</v>
      </c>
      <c r="AE30" s="21">
        <v>58.4</v>
      </c>
      <c r="AF30" s="21">
        <v>174.50892857143211</v>
      </c>
      <c r="AG30" s="19">
        <v>3.5447360796576839</v>
      </c>
      <c r="AH30" s="21">
        <v>184.8</v>
      </c>
      <c r="AI30" s="22">
        <v>-0.975833333333333</v>
      </c>
      <c r="AJ30" s="21">
        <v>1290.5555555555186</v>
      </c>
      <c r="AK30" s="21" t="e">
        <f>VLOOKUP($B30,'[3]Rotoma level Monthly'!$C$2:$N$538,10,FALSE)</f>
        <v>#N/A</v>
      </c>
      <c r="AL30" s="21" t="e">
        <f>VLOOKUP($B30,'[3]Rotoma level Monthly'!$C$2:$N$538,11,FALSE)</f>
        <v>#N/A</v>
      </c>
      <c r="AM30" s="20">
        <v>3.5480013201096696</v>
      </c>
      <c r="AN30" s="21">
        <v>157.49166666666665</v>
      </c>
    </row>
    <row r="31" spans="1:40" x14ac:dyDescent="0.25">
      <c r="A31" t="s">
        <v>46</v>
      </c>
      <c r="B31" s="15">
        <v>34090</v>
      </c>
      <c r="C31" s="16" t="s">
        <v>53</v>
      </c>
      <c r="D31" s="17">
        <v>1993</v>
      </c>
      <c r="E31" s="18" t="str">
        <f t="shared" si="0"/>
        <v>Ōkāreka 1992/93</v>
      </c>
      <c r="F31" s="18" t="s">
        <v>51</v>
      </c>
      <c r="G31" s="19">
        <v>2.8740000999999999</v>
      </c>
      <c r="H31" s="20">
        <v>11.73451042175293</v>
      </c>
      <c r="I31" s="21">
        <v>258.999999</v>
      </c>
      <c r="J31" s="19">
        <v>4.0000002000000006</v>
      </c>
      <c r="K31" s="19">
        <v>4.0000002000000006</v>
      </c>
      <c r="M31" s="19">
        <v>1</v>
      </c>
      <c r="N31" s="19">
        <v>7.6999997999999996</v>
      </c>
      <c r="P31" s="22">
        <v>0.18299999833106995</v>
      </c>
      <c r="Q31" s="19">
        <f t="shared" si="4"/>
        <v>3.3845564184297685</v>
      </c>
      <c r="R31" s="19">
        <f t="shared" si="6"/>
        <v>2.3873020191043617</v>
      </c>
      <c r="S31" s="19">
        <f t="shared" si="1"/>
        <v>3.6540322848373612</v>
      </c>
      <c r="T31" s="19">
        <f t="shared" si="2"/>
        <v>1.976015238084643</v>
      </c>
      <c r="U31" s="23">
        <f t="shared" si="5"/>
        <v>2.8504764901140334</v>
      </c>
      <c r="V31" s="24">
        <f>AVERAGE(Q20:Q31)</f>
        <v>3.0630352438478732</v>
      </c>
      <c r="W31" s="24">
        <f t="shared" si="9"/>
        <v>2.681847101250832</v>
      </c>
      <c r="X31" s="24">
        <f t="shared" si="9"/>
        <v>3.5956315243111612</v>
      </c>
      <c r="Y31" s="24">
        <f t="shared" si="9"/>
        <v>2.4998273350733711</v>
      </c>
      <c r="Z31" s="24">
        <f t="shared" si="9"/>
        <v>2.9587468644510757</v>
      </c>
      <c r="AA31" s="20">
        <v>-0.69</v>
      </c>
      <c r="AB31" s="20">
        <v>-1.0833333333333299</v>
      </c>
      <c r="AC31" s="17">
        <v>313.53925218414003</v>
      </c>
      <c r="AD31" s="17">
        <f t="shared" si="3"/>
        <v>314.33839086496141</v>
      </c>
      <c r="AE31" s="21">
        <v>156</v>
      </c>
      <c r="AF31" s="21">
        <v>163.30887289705757</v>
      </c>
      <c r="AG31" s="19">
        <v>3.123999511394655</v>
      </c>
      <c r="AH31" s="21">
        <v>128.4</v>
      </c>
      <c r="AI31" s="22">
        <v>-1.000833333333333</v>
      </c>
      <c r="AJ31" s="21">
        <v>1299.699999999963</v>
      </c>
      <c r="AK31" s="21" t="e">
        <f>VLOOKUP($B31,'[3]Rotoma level Monthly'!$C$2:$N$538,10,FALSE)</f>
        <v>#N/A</v>
      </c>
      <c r="AL31" s="21" t="e">
        <f>VLOOKUP($B31,'[3]Rotoma level Monthly'!$C$2:$N$538,11,FALSE)</f>
        <v>#N/A</v>
      </c>
      <c r="AM31" s="20">
        <v>3.5078631734092558</v>
      </c>
      <c r="AN31" s="21">
        <v>157.45000000000002</v>
      </c>
    </row>
    <row r="32" spans="1:40" x14ac:dyDescent="0.25">
      <c r="A32" t="s">
        <v>46</v>
      </c>
      <c r="B32" s="15">
        <v>34121</v>
      </c>
      <c r="C32" s="16" t="s">
        <v>53</v>
      </c>
      <c r="D32" s="17">
        <v>1993</v>
      </c>
      <c r="E32" s="18" t="str">
        <f t="shared" si="0"/>
        <v>Ōkāreka 1992/93</v>
      </c>
      <c r="F32" s="18" t="s">
        <v>51</v>
      </c>
      <c r="G32" s="19">
        <v>4.8670001000000003</v>
      </c>
      <c r="H32" s="20">
        <v>5.6175847053527832</v>
      </c>
      <c r="I32" s="21">
        <v>267.99999000000003</v>
      </c>
      <c r="J32" s="19">
        <v>7.0000002000000006</v>
      </c>
      <c r="K32" s="19">
        <v>1</v>
      </c>
      <c r="L32" s="19">
        <v>1</v>
      </c>
      <c r="M32" s="19">
        <v>13</v>
      </c>
      <c r="N32" s="19">
        <v>7</v>
      </c>
      <c r="P32" s="22">
        <v>0.40599998831748962</v>
      </c>
      <c r="Q32" s="19">
        <f t="shared" si="4"/>
        <v>3.9656438421235563</v>
      </c>
      <c r="R32" s="19">
        <f t="shared" si="6"/>
        <v>3.4402895778228708</v>
      </c>
      <c r="S32" s="19">
        <f t="shared" si="1"/>
        <v>3.6986856812495499</v>
      </c>
      <c r="T32" s="19">
        <f t="shared" si="2"/>
        <v>2.6856863130741973</v>
      </c>
      <c r="U32" s="23">
        <f t="shared" si="5"/>
        <v>3.4475763535675439</v>
      </c>
      <c r="V32" s="24">
        <f>AVERAGE(Q21:Q32)</f>
        <v>3.2927361968956084</v>
      </c>
      <c r="W32" s="24">
        <f t="shared" si="9"/>
        <v>2.7369698487208014</v>
      </c>
      <c r="X32" s="24">
        <f t="shared" si="9"/>
        <v>3.6076523446192965</v>
      </c>
      <c r="Y32" s="24">
        <f t="shared" si="9"/>
        <v>2.4520623077743866</v>
      </c>
      <c r="Z32" s="24">
        <f>AVERAGE(U21:U32)</f>
        <v>3.0198683472604984</v>
      </c>
      <c r="AA32" s="20">
        <v>-1.52</v>
      </c>
      <c r="AB32" s="20">
        <v>-0.94333333333333302</v>
      </c>
      <c r="AC32" s="17">
        <v>313.61678003472201</v>
      </c>
      <c r="AD32" s="17">
        <f t="shared" si="3"/>
        <v>314.2203800390019</v>
      </c>
      <c r="AE32" s="21">
        <v>237.9</v>
      </c>
      <c r="AF32" s="21">
        <v>175.4757511595096</v>
      </c>
      <c r="AG32" s="19">
        <v>4.2579943801408691</v>
      </c>
      <c r="AH32" s="21">
        <v>92</v>
      </c>
      <c r="AI32" s="22">
        <v>-0.975833333333333</v>
      </c>
      <c r="AJ32" s="21">
        <v>1405.9583333332964</v>
      </c>
      <c r="AK32" s="21" t="e">
        <f>VLOOKUP($B32,'[3]Rotoma level Monthly'!$C$2:$N$538,10,FALSE)</f>
        <v>#N/A</v>
      </c>
      <c r="AL32" s="21" t="e">
        <f>VLOOKUP($B32,'[3]Rotoma level Monthly'!$C$2:$N$538,11,FALSE)</f>
        <v>#N/A</v>
      </c>
      <c r="AM32" s="20">
        <v>3.4916445882176994</v>
      </c>
      <c r="AN32" s="21">
        <v>156.07500000000002</v>
      </c>
    </row>
    <row r="33" spans="1:40" x14ac:dyDescent="0.25">
      <c r="A33" t="s">
        <v>46</v>
      </c>
      <c r="B33" s="15">
        <v>34182</v>
      </c>
      <c r="C33" s="16" t="s">
        <v>54</v>
      </c>
      <c r="D33" s="17">
        <v>1994</v>
      </c>
      <c r="E33" s="18" t="str">
        <f t="shared" si="0"/>
        <v>Ōkāreka 1993/94</v>
      </c>
      <c r="F33" s="18" t="s">
        <v>51</v>
      </c>
      <c r="H33" s="20">
        <v>10.361323356628418</v>
      </c>
      <c r="I33" s="21">
        <v>195.99999899999997</v>
      </c>
      <c r="J33" s="19">
        <v>4.0000002000000006</v>
      </c>
      <c r="K33" s="19">
        <v>1</v>
      </c>
      <c r="M33" s="19">
        <v>3</v>
      </c>
      <c r="N33" s="19">
        <v>7.5</v>
      </c>
      <c r="P33" s="22">
        <v>0.25400000810623169</v>
      </c>
      <c r="R33" s="19">
        <f t="shared" si="6"/>
        <v>2.5813973337889582</v>
      </c>
      <c r="S33" s="19">
        <f t="shared" si="1"/>
        <v>3.2896907681134704</v>
      </c>
      <c r="T33" s="19">
        <f t="shared" si="2"/>
        <v>1.976015238084643</v>
      </c>
      <c r="V33" s="24">
        <f t="shared" ref="V33:W33" si="10">AVERAGE(Q22:Q33)</f>
        <v>3.3639471134443584</v>
      </c>
      <c r="W33" s="24">
        <f t="shared" si="10"/>
        <v>2.7063447247689356</v>
      </c>
      <c r="X33" s="24">
        <f t="shared" si="9"/>
        <v>3.5601980453580029</v>
      </c>
      <c r="Y33" s="24">
        <f t="shared" si="9"/>
        <v>2.2768235492295195</v>
      </c>
      <c r="Z33" s="24">
        <f>AVERAGE(U22:U33)</f>
        <v>2.9906356399207508</v>
      </c>
      <c r="AA33" s="20">
        <v>-1.48</v>
      </c>
      <c r="AB33" s="20">
        <v>-1.3516666666666599</v>
      </c>
      <c r="AC33" s="17">
        <v>313.446265878877</v>
      </c>
      <c r="AD33" s="17">
        <f t="shared" si="3"/>
        <v>314.0994594989121</v>
      </c>
      <c r="AE33" s="21">
        <v>64.250999999999905</v>
      </c>
      <c r="AF33" s="21">
        <v>176.68579840773754</v>
      </c>
      <c r="AG33" s="19">
        <v>3.0491451388921229</v>
      </c>
      <c r="AH33" s="21">
        <v>172.2</v>
      </c>
      <c r="AI33" s="22">
        <v>-1.049166666666665</v>
      </c>
      <c r="AJ33" s="21">
        <v>1447.1088888888519</v>
      </c>
      <c r="AK33" s="21" t="e">
        <f>VLOOKUP($B33,'[3]Rotoma level Monthly'!$C$2:$N$538,10,FALSE)</f>
        <v>#N/A</v>
      </c>
      <c r="AL33" s="21" t="e">
        <f>VLOOKUP($B33,'[3]Rotoma level Monthly'!$C$2:$N$538,11,FALSE)</f>
        <v>#N/A</v>
      </c>
      <c r="AM33" s="20">
        <v>3.5055621291496841</v>
      </c>
      <c r="AN33" s="21">
        <v>163.60833333333335</v>
      </c>
    </row>
    <row r="34" spans="1:40" x14ac:dyDescent="0.25">
      <c r="A34" t="s">
        <v>46</v>
      </c>
      <c r="B34" s="15">
        <v>34274</v>
      </c>
      <c r="C34" s="16" t="s">
        <v>54</v>
      </c>
      <c r="D34" s="17">
        <v>1994</v>
      </c>
      <c r="E34" s="18" t="str">
        <f t="shared" si="0"/>
        <v>Ōkāreka 1993/94</v>
      </c>
      <c r="F34" s="18" t="s">
        <v>51</v>
      </c>
      <c r="G34" s="19">
        <v>1.2</v>
      </c>
      <c r="H34" s="20">
        <v>11.73451042175293</v>
      </c>
      <c r="I34" s="21">
        <v>196.0000101</v>
      </c>
      <c r="J34" s="19">
        <v>4.0000002000000006</v>
      </c>
      <c r="K34" s="19">
        <v>1</v>
      </c>
      <c r="L34" s="19">
        <v>2.0000001000000003</v>
      </c>
      <c r="M34" s="19">
        <v>17.999998999999999</v>
      </c>
      <c r="N34" s="19">
        <v>7.3000002000000004</v>
      </c>
      <c r="P34" s="22">
        <v>0.25</v>
      </c>
      <c r="Q34" s="19">
        <f t="shared" si="4"/>
        <v>2.4211203649609674</v>
      </c>
      <c r="R34" s="19">
        <f t="shared" si="6"/>
        <v>2.3873020191043617</v>
      </c>
      <c r="S34" s="19">
        <f t="shared" si="1"/>
        <v>3.2896908421451667</v>
      </c>
      <c r="T34" s="19">
        <f t="shared" si="2"/>
        <v>1.976015238084643</v>
      </c>
      <c r="U34" s="23">
        <f t="shared" si="5"/>
        <v>2.5185321160737848</v>
      </c>
      <c r="V34" s="24">
        <f>AVERAGE(Q23:Q34)</f>
        <v>3.2359571531244926</v>
      </c>
      <c r="W34" s="24">
        <f>AVERAGE(R23:R34)</f>
        <v>2.6490258469946553</v>
      </c>
      <c r="X34" s="24">
        <f t="shared" si="9"/>
        <v>3.5245012495758523</v>
      </c>
      <c r="Y34" s="24">
        <f t="shared" si="9"/>
        <v>2.253242120128375</v>
      </c>
      <c r="Z34" s="24">
        <f t="shared" si="9"/>
        <v>2.9281416417926791</v>
      </c>
      <c r="AA34" s="20">
        <v>-0.02</v>
      </c>
      <c r="AB34" s="20">
        <v>-1.0316666666666601</v>
      </c>
      <c r="AC34" s="17">
        <v>312.99227604865399</v>
      </c>
      <c r="AD34" s="17">
        <f t="shared" si="3"/>
        <v>313.93461705157767</v>
      </c>
      <c r="AE34" s="21">
        <v>169.98099999999999</v>
      </c>
      <c r="AF34" s="21">
        <v>184.34722222222521</v>
      </c>
      <c r="AG34" s="19">
        <v>3.7243045331791174</v>
      </c>
      <c r="AH34" s="21">
        <v>177.9</v>
      </c>
      <c r="AI34" s="22">
        <v>-1.0991666666666651</v>
      </c>
      <c r="AJ34" s="21">
        <v>1185.0739999999671</v>
      </c>
      <c r="AK34" s="21" t="e">
        <f>VLOOKUP($B34,'[3]Rotoma level Monthly'!$C$2:$N$538,10,FALSE)</f>
        <v>#N/A</v>
      </c>
      <c r="AL34" s="21" t="e">
        <f>VLOOKUP($B34,'[3]Rotoma level Monthly'!$C$2:$N$538,11,FALSE)</f>
        <v>#N/A</v>
      </c>
      <c r="AM34" s="20">
        <v>3.4734390894958778</v>
      </c>
      <c r="AN34" s="21">
        <v>171.81666666666669</v>
      </c>
    </row>
    <row r="35" spans="1:40" x14ac:dyDescent="0.25">
      <c r="A35" t="s">
        <v>46</v>
      </c>
      <c r="B35" s="15">
        <v>34335</v>
      </c>
      <c r="C35" s="16" t="s">
        <v>54</v>
      </c>
      <c r="D35" s="17">
        <v>1994</v>
      </c>
      <c r="E35" s="18" t="str">
        <f t="shared" si="0"/>
        <v>Ōkāreka 1993/94</v>
      </c>
      <c r="F35" s="18" t="s">
        <v>51</v>
      </c>
      <c r="G35" s="19">
        <v>1.8</v>
      </c>
      <c r="H35" s="20">
        <v>8.2391242980957031</v>
      </c>
      <c r="I35" s="21">
        <v>213.00000009999999</v>
      </c>
      <c r="J35" s="19">
        <v>4.0000002000000006</v>
      </c>
      <c r="K35" s="19">
        <v>1</v>
      </c>
      <c r="L35" s="19">
        <v>2.0000001000000003</v>
      </c>
      <c r="M35" s="19">
        <v>16.000001000000001</v>
      </c>
      <c r="N35" s="19">
        <v>8.6000004000000008</v>
      </c>
      <c r="P35" s="22">
        <v>0.24300000071525574</v>
      </c>
      <c r="Q35" s="19">
        <f t="shared" si="4"/>
        <v>2.8683921629623974</v>
      </c>
      <c r="R35" s="19">
        <f t="shared" si="6"/>
        <v>2.9182736972594858</v>
      </c>
      <c r="S35" s="19">
        <f t="shared" si="1"/>
        <v>3.3984226069643211</v>
      </c>
      <c r="T35" s="19">
        <f t="shared" si="2"/>
        <v>1.976015238084643</v>
      </c>
      <c r="U35" s="23">
        <f t="shared" si="5"/>
        <v>2.7902759263177117</v>
      </c>
      <c r="V35" s="24">
        <f>AVERAGE(Q24:Q35)</f>
        <v>3.1916490407020515</v>
      </c>
      <c r="W35" s="24">
        <f t="shared" ref="W35:Z67" si="11">AVERAGE(R24:R35)</f>
        <v>2.6622374597194951</v>
      </c>
      <c r="X35" s="24">
        <f t="shared" si="9"/>
        <v>3.5363772695750044</v>
      </c>
      <c r="Y35" s="24">
        <f t="shared" si="9"/>
        <v>2.1799914878501396</v>
      </c>
      <c r="Z35" s="24">
        <f t="shared" si="9"/>
        <v>2.9036289862467117</v>
      </c>
      <c r="AA35" s="20">
        <v>-0.13</v>
      </c>
      <c r="AB35" s="20">
        <v>-0.50333333333333297</v>
      </c>
      <c r="AC35" s="17">
        <v>312.59714295775399</v>
      </c>
      <c r="AD35" s="17">
        <f t="shared" si="3"/>
        <v>313.75516521521109</v>
      </c>
      <c r="AE35" s="21">
        <v>41.856000000000002</v>
      </c>
      <c r="AF35" s="21">
        <v>158.05376344086227</v>
      </c>
      <c r="AG35" s="19">
        <v>3.4440826203134827</v>
      </c>
      <c r="AH35" s="21">
        <v>238.4</v>
      </c>
      <c r="AI35" s="22">
        <v>-1.0833333333333299</v>
      </c>
      <c r="AJ35" s="21">
        <v>1075.7059999999999</v>
      </c>
      <c r="AK35" s="21" t="e">
        <f>VLOOKUP($B35,'[3]Rotoma level Monthly'!$C$2:$N$538,10,FALSE)</f>
        <v>#N/A</v>
      </c>
      <c r="AL35" s="21" t="e">
        <f>VLOOKUP($B35,'[3]Rotoma level Monthly'!$C$2:$N$538,11,FALSE)</f>
        <v>#N/A</v>
      </c>
      <c r="AM35" s="20">
        <v>3.4539216465664424</v>
      </c>
      <c r="AN35" s="21">
        <v>169.2416666666667</v>
      </c>
    </row>
    <row r="36" spans="1:40" x14ac:dyDescent="0.25">
      <c r="A36" t="s">
        <v>46</v>
      </c>
      <c r="B36" s="15">
        <v>34366</v>
      </c>
      <c r="C36" s="16" t="s">
        <v>54</v>
      </c>
      <c r="D36" s="17">
        <v>1994</v>
      </c>
      <c r="E36" s="18" t="str">
        <f t="shared" si="0"/>
        <v>Ōkāreka 1993/94</v>
      </c>
      <c r="F36" s="18" t="s">
        <v>51</v>
      </c>
      <c r="G36" s="19">
        <v>3.4000001000000002</v>
      </c>
      <c r="H36" s="20">
        <v>9.4874763488769531</v>
      </c>
      <c r="I36" s="21">
        <v>299</v>
      </c>
      <c r="J36" s="19">
        <v>4.0000002000000006</v>
      </c>
      <c r="K36" s="19">
        <v>1</v>
      </c>
      <c r="M36" s="19">
        <v>2.0000001000000003</v>
      </c>
      <c r="N36" s="19">
        <v>8.5</v>
      </c>
      <c r="P36" s="22">
        <v>0.27500000596046448</v>
      </c>
      <c r="Q36" s="19">
        <f t="shared" si="4"/>
        <v>3.5699564817316802</v>
      </c>
      <c r="R36" s="19">
        <f t="shared" si="6"/>
        <v>2.7136953218213637</v>
      </c>
      <c r="S36" s="19">
        <f t="shared" si="1"/>
        <v>3.8417702768565323</v>
      </c>
      <c r="T36" s="19">
        <f t="shared" si="2"/>
        <v>1.976015238084643</v>
      </c>
      <c r="U36" s="23">
        <f t="shared" si="5"/>
        <v>3.025359329623555</v>
      </c>
      <c r="V36" s="24">
        <f t="shared" ref="V36:X97" si="12">AVERAGE(Q25:Q36)</f>
        <v>3.1657932823735182</v>
      </c>
      <c r="W36" s="24">
        <f t="shared" si="11"/>
        <v>2.6376607647601107</v>
      </c>
      <c r="X36" s="24">
        <f t="shared" si="9"/>
        <v>3.536742216729476</v>
      </c>
      <c r="Y36" s="24">
        <f t="shared" si="9"/>
        <v>2.1067408555719043</v>
      </c>
      <c r="Z36" s="24">
        <f t="shared" si="9"/>
        <v>2.871142958800069</v>
      </c>
      <c r="AA36" s="20">
        <v>0.04</v>
      </c>
      <c r="AB36" s="20">
        <v>-0.52666666666666595</v>
      </c>
      <c r="AC36" s="17">
        <v>312.59714295775399</v>
      </c>
      <c r="AD36" s="17">
        <f t="shared" si="3"/>
        <v>313.58616397801399</v>
      </c>
      <c r="AE36" s="21">
        <v>97.159000000000006</v>
      </c>
      <c r="AF36" s="21">
        <v>126.14182692307762</v>
      </c>
      <c r="AG36" s="19">
        <v>2.8666801745870245</v>
      </c>
      <c r="AH36" s="21">
        <v>198.4</v>
      </c>
      <c r="AI36" s="22">
        <v>-1.0833333333333299</v>
      </c>
      <c r="AJ36" s="21">
        <v>1105.0619999999999</v>
      </c>
      <c r="AK36" s="21" t="e">
        <f>VLOOKUP($B36,'[3]Rotoma level Monthly'!$C$2:$N$538,10,FALSE)</f>
        <v>#N/A</v>
      </c>
      <c r="AL36" s="21" t="e">
        <f>VLOOKUP($B36,'[3]Rotoma level Monthly'!$C$2:$N$538,11,FALSE)</f>
        <v>#N/A</v>
      </c>
      <c r="AM36" s="20">
        <v>3.3950851491600607</v>
      </c>
      <c r="AN36" s="21">
        <v>170.37500000000003</v>
      </c>
    </row>
    <row r="37" spans="1:40" x14ac:dyDescent="0.25">
      <c r="A37" t="s">
        <v>46</v>
      </c>
      <c r="B37" s="15">
        <v>34455</v>
      </c>
      <c r="C37" s="16" t="s">
        <v>54</v>
      </c>
      <c r="D37" s="17">
        <v>1994</v>
      </c>
      <c r="E37" s="18" t="str">
        <f t="shared" si="0"/>
        <v>Ōkāreka 1993/94</v>
      </c>
      <c r="F37" s="18" t="s">
        <v>51</v>
      </c>
      <c r="G37" s="19">
        <v>2</v>
      </c>
      <c r="H37" s="20">
        <v>10.985499382019043</v>
      </c>
      <c r="I37" s="21">
        <v>271</v>
      </c>
      <c r="J37" s="19">
        <v>4.0000002000000006</v>
      </c>
      <c r="K37" s="19">
        <v>2.0000001000000003</v>
      </c>
      <c r="M37" s="19">
        <v>2.0000001000000003</v>
      </c>
      <c r="N37" s="19">
        <v>7.9000000999999997</v>
      </c>
      <c r="P37" s="22">
        <v>0.25099998712539673</v>
      </c>
      <c r="Q37" s="19">
        <f t="shared" si="4"/>
        <v>2.9846161889865122</v>
      </c>
      <c r="R37" s="19">
        <f t="shared" si="6"/>
        <v>2.4913117924888781</v>
      </c>
      <c r="S37" s="19">
        <f t="shared" si="1"/>
        <v>3.7132375655319616</v>
      </c>
      <c r="T37" s="19">
        <f t="shared" si="2"/>
        <v>1.976015238084643</v>
      </c>
      <c r="U37" s="23">
        <f t="shared" si="5"/>
        <v>2.7912951962729986</v>
      </c>
      <c r="V37" s="24">
        <f t="shared" si="12"/>
        <v>3.0719194608578202</v>
      </c>
      <c r="W37" s="24">
        <f t="shared" si="11"/>
        <v>2.6200822675485798</v>
      </c>
      <c r="X37" s="24">
        <f t="shared" si="9"/>
        <v>3.5316380007310983</v>
      </c>
      <c r="Y37" s="24">
        <f t="shared" si="9"/>
        <v>2.0476015993227747</v>
      </c>
      <c r="Z37" s="24">
        <f t="shared" si="9"/>
        <v>2.8257589321416692</v>
      </c>
      <c r="AA37" s="20">
        <v>-1.1599999999999999</v>
      </c>
      <c r="AB37" s="20">
        <v>-0.79666666666666597</v>
      </c>
      <c r="AC37" s="17">
        <v>312.349356695842</v>
      </c>
      <c r="AD37" s="17">
        <f t="shared" si="3"/>
        <v>313.43910784917279</v>
      </c>
      <c r="AE37" s="21">
        <v>90.5</v>
      </c>
      <c r="AF37" s="21">
        <v>219.17036879834512</v>
      </c>
      <c r="AG37" s="19">
        <v>3.8476723702820554</v>
      </c>
      <c r="AH37" s="21">
        <v>149.1</v>
      </c>
      <c r="AI37" s="22">
        <v>-1.057499999999995</v>
      </c>
      <c r="AJ37" s="21">
        <v>1263.7739999999999</v>
      </c>
      <c r="AK37" s="21" t="e">
        <f>VLOOKUP($B37,'[3]Rotoma level Monthly'!$C$2:$N$538,10,FALSE)</f>
        <v>#N/A</v>
      </c>
      <c r="AL37" s="21" t="e">
        <f>VLOOKUP($B37,'[3]Rotoma level Monthly'!$C$2:$N$538,11,FALSE)</f>
        <v>#N/A</v>
      </c>
      <c r="AM37" s="20">
        <v>3.3282897884301152</v>
      </c>
      <c r="AN37" s="21">
        <v>177.85000000000002</v>
      </c>
    </row>
    <row r="38" spans="1:40" x14ac:dyDescent="0.25">
      <c r="A38" t="s">
        <v>46</v>
      </c>
      <c r="B38" s="15">
        <v>34486</v>
      </c>
      <c r="C38" s="16" t="s">
        <v>54</v>
      </c>
      <c r="D38" s="17">
        <v>1994</v>
      </c>
      <c r="E38" s="18" t="str">
        <f t="shared" si="0"/>
        <v>Ōkāreka 1993/94</v>
      </c>
      <c r="F38" s="18" t="s">
        <v>51</v>
      </c>
      <c r="G38" s="19">
        <v>3.8</v>
      </c>
      <c r="H38" s="20">
        <v>8.9881353378295898</v>
      </c>
      <c r="I38" s="21">
        <v>209</v>
      </c>
      <c r="J38" s="19">
        <v>4.0000002000000006</v>
      </c>
      <c r="K38" s="19">
        <v>2.0000001000000003</v>
      </c>
      <c r="L38" s="19">
        <v>3</v>
      </c>
      <c r="M38" s="19">
        <v>4.9999998999999997</v>
      </c>
      <c r="N38" s="19">
        <v>7.4000000999999997</v>
      </c>
      <c r="P38" s="22">
        <v>0.27700001001358032</v>
      </c>
      <c r="Q38" s="19">
        <f t="shared" si="4"/>
        <v>3.6926503354066975</v>
      </c>
      <c r="R38" s="19">
        <f t="shared" si="6"/>
        <v>2.7930755424234994</v>
      </c>
      <c r="S38" s="19">
        <f t="shared" si="1"/>
        <v>3.3736403211942725</v>
      </c>
      <c r="T38" s="19">
        <f t="shared" si="2"/>
        <v>1.976015238084643</v>
      </c>
      <c r="U38" s="23">
        <f t="shared" si="5"/>
        <v>2.9588453592772783</v>
      </c>
      <c r="V38" s="24">
        <f t="shared" si="12"/>
        <v>2.9832493952150561</v>
      </c>
      <c r="W38" s="24">
        <f t="shared" si="11"/>
        <v>2.6426383108712024</v>
      </c>
      <c r="X38" s="24">
        <f t="shared" si="9"/>
        <v>3.5375278428235339</v>
      </c>
      <c r="Y38" s="24">
        <f t="shared" si="9"/>
        <v>2.0476015993227747</v>
      </c>
      <c r="Z38" s="24">
        <f t="shared" si="9"/>
        <v>2.8108367471322975</v>
      </c>
      <c r="AA38" s="20">
        <v>-0.95</v>
      </c>
      <c r="AB38" s="20">
        <v>-0.53500000000000003</v>
      </c>
      <c r="AC38" s="17">
        <v>312.26122731675599</v>
      </c>
      <c r="AD38" s="17">
        <f t="shared" si="3"/>
        <v>313.29967235472952</v>
      </c>
      <c r="AE38" s="21">
        <v>205</v>
      </c>
      <c r="AF38" s="21">
        <v>176.13781454900254</v>
      </c>
      <c r="AG38" s="19">
        <v>3.5229896469547626</v>
      </c>
      <c r="AH38" s="21">
        <v>131.1</v>
      </c>
      <c r="AI38" s="22">
        <v>-1.0233333333333299</v>
      </c>
      <c r="AJ38" s="21">
        <v>1198.2739999999997</v>
      </c>
      <c r="AK38" s="21" t="e">
        <f>VLOOKUP($B38,'[3]Rotoma level Monthly'!$C$2:$N$538,10,FALSE)</f>
        <v>#N/A</v>
      </c>
      <c r="AL38" s="21" t="e">
        <f>VLOOKUP($B38,'[3]Rotoma level Monthly'!$C$2:$N$538,11,FALSE)</f>
        <v>#N/A</v>
      </c>
      <c r="AM38" s="20">
        <v>3.3885958600040653</v>
      </c>
      <c r="AN38" s="21">
        <v>181.10833333333335</v>
      </c>
    </row>
    <row r="39" spans="1:40" x14ac:dyDescent="0.25">
      <c r="A39" t="s">
        <v>46</v>
      </c>
      <c r="B39" s="15">
        <v>34516</v>
      </c>
      <c r="C39" s="16" t="s">
        <v>55</v>
      </c>
      <c r="D39" s="17">
        <v>1995</v>
      </c>
      <c r="E39" s="18" t="str">
        <f t="shared" si="0"/>
        <v>Ōkāreka 1994/95</v>
      </c>
      <c r="F39" s="18" t="s">
        <v>51</v>
      </c>
      <c r="G39" s="19">
        <v>4</v>
      </c>
      <c r="H39" s="20">
        <v>8.6136302947998047</v>
      </c>
      <c r="I39" s="21">
        <v>189.99999010000002</v>
      </c>
      <c r="J39" s="19">
        <v>2.0000001000000003</v>
      </c>
      <c r="K39" s="19">
        <v>2.0000001000000003</v>
      </c>
      <c r="L39" s="19">
        <v>2.0000001000000003</v>
      </c>
      <c r="P39" s="22">
        <v>0.25900000333786011</v>
      </c>
      <c r="Q39" s="19">
        <f t="shared" si="4"/>
        <v>3.7492323779730246</v>
      </c>
      <c r="R39" s="19">
        <f t="shared" si="6"/>
        <v>2.8546866548360224</v>
      </c>
      <c r="S39" s="19">
        <f t="shared" si="1"/>
        <v>3.249048270754638</v>
      </c>
      <c r="T39" s="19">
        <f t="shared" si="2"/>
        <v>1.097007650745818</v>
      </c>
      <c r="U39" s="23">
        <f t="shared" si="5"/>
        <v>2.7374937385773759</v>
      </c>
      <c r="V39" s="24">
        <f t="shared" si="12"/>
        <v>3.1091306729949095</v>
      </c>
      <c r="W39" s="24">
        <f t="shared" si="11"/>
        <v>2.6624148362418087</v>
      </c>
      <c r="X39" s="24">
        <f t="shared" si="9"/>
        <v>3.508947044954017</v>
      </c>
      <c r="Y39" s="24">
        <f t="shared" si="9"/>
        <v>2.0047527315698086</v>
      </c>
      <c r="Z39" s="24">
        <f t="shared" si="9"/>
        <v>2.827770380022872</v>
      </c>
      <c r="AA39" s="20">
        <v>-1.79</v>
      </c>
      <c r="AB39" s="20">
        <v>-0.77333333333333298</v>
      </c>
      <c r="AC39" s="17">
        <v>312.26254706401397</v>
      </c>
      <c r="AD39" s="17">
        <f t="shared" si="3"/>
        <v>313.15437741309444</v>
      </c>
      <c r="AE39" s="21">
        <v>216.5</v>
      </c>
      <c r="AF39" s="21">
        <v>175.84586318853874</v>
      </c>
      <c r="AG39" s="19">
        <v>3.7074785120028135</v>
      </c>
      <c r="AI39" s="22">
        <v>-0.97916666666666652</v>
      </c>
      <c r="AJ39" s="21">
        <v>1165.3739999999998</v>
      </c>
      <c r="AK39" s="21" t="e">
        <f>VLOOKUP($B39,'[3]Rotoma level Monthly'!$C$2:$N$538,10,FALSE)</f>
        <v>#N/A</v>
      </c>
      <c r="AL39" s="21" t="e">
        <f>VLOOKUP($B39,'[3]Rotoma level Monthly'!$C$2:$N$538,11,FALSE)</f>
        <v>#N/A</v>
      </c>
      <c r="AM39" s="20">
        <v>3.3273454655718897</v>
      </c>
    </row>
    <row r="40" spans="1:40" x14ac:dyDescent="0.25">
      <c r="A40" t="s">
        <v>46</v>
      </c>
      <c r="B40" s="15">
        <v>34578</v>
      </c>
      <c r="C40" s="16" t="s">
        <v>55</v>
      </c>
      <c r="D40" s="17">
        <v>1995</v>
      </c>
      <c r="E40" s="18" t="str">
        <f t="shared" si="0"/>
        <v>Ōkāreka 1994/95</v>
      </c>
      <c r="F40" s="18" t="s">
        <v>51</v>
      </c>
      <c r="G40" s="19">
        <v>1.29</v>
      </c>
      <c r="H40" s="20">
        <v>11.484840393066406</v>
      </c>
      <c r="I40" s="21">
        <v>216.00000199999999</v>
      </c>
      <c r="J40" s="19">
        <v>4.0000002000000006</v>
      </c>
      <c r="K40" s="19">
        <v>2</v>
      </c>
      <c r="P40" s="22">
        <v>0.24400000274181366</v>
      </c>
      <c r="Q40" s="19">
        <f t="shared" si="4"/>
        <v>2.5008978641600925</v>
      </c>
      <c r="R40" s="19">
        <f t="shared" si="6"/>
        <v>2.4215162135328825</v>
      </c>
      <c r="S40" s="19">
        <f t="shared" si="1"/>
        <v>3.41670580306825</v>
      </c>
      <c r="T40" s="19">
        <f t="shared" si="2"/>
        <v>1.976015238084643</v>
      </c>
      <c r="U40" s="23">
        <f t="shared" si="5"/>
        <v>2.5787837797114674</v>
      </c>
      <c r="V40" s="24">
        <f t="shared" si="12"/>
        <v>3.1122894394603304</v>
      </c>
      <c r="W40" s="24">
        <f t="shared" si="11"/>
        <v>2.6423399510160648</v>
      </c>
      <c r="X40" s="24">
        <f t="shared" si="9"/>
        <v>3.5094525491942274</v>
      </c>
      <c r="Y40" s="24">
        <f t="shared" si="9"/>
        <v>2.0047527315698086</v>
      </c>
      <c r="Z40" s="24">
        <f t="shared" si="9"/>
        <v>2.8242414380781318</v>
      </c>
      <c r="AA40" s="20">
        <v>-1.75</v>
      </c>
      <c r="AB40" s="20">
        <v>-1.3499999999999901</v>
      </c>
      <c r="AC40" s="17">
        <v>312.57953414450702</v>
      </c>
      <c r="AD40" s="17">
        <f t="shared" si="3"/>
        <v>313.02939440777556</v>
      </c>
      <c r="AE40" s="21">
        <v>40.457999999999998</v>
      </c>
      <c r="AF40" s="21">
        <v>193.59027777777777</v>
      </c>
      <c r="AG40" s="19">
        <v>4.0760415895061719</v>
      </c>
      <c r="AH40" s="21">
        <v>126.3</v>
      </c>
      <c r="AI40" s="22">
        <v>-0.97249999999999659</v>
      </c>
      <c r="AJ40" s="21">
        <v>1426.838</v>
      </c>
      <c r="AK40" s="21" t="e">
        <f>VLOOKUP($B40,'[3]Rotoma level Monthly'!$C$2:$N$538,10,FALSE)</f>
        <v>#N/A</v>
      </c>
      <c r="AL40" s="21" t="e">
        <f>VLOOKUP($B40,'[3]Rotoma level Monthly'!$C$2:$N$538,11,FALSE)</f>
        <v>#N/A</v>
      </c>
      <c r="AM40" s="20">
        <v>3.4296504676431003</v>
      </c>
      <c r="AN40" s="21">
        <v>180.09166666666667</v>
      </c>
    </row>
    <row r="41" spans="1:40" x14ac:dyDescent="0.25">
      <c r="A41" t="s">
        <v>46</v>
      </c>
      <c r="B41" s="15">
        <v>34639</v>
      </c>
      <c r="C41" s="16" t="s">
        <v>55</v>
      </c>
      <c r="D41" s="17">
        <v>1995</v>
      </c>
      <c r="E41" s="18" t="str">
        <f t="shared" si="0"/>
        <v>Ōkāreka 1994/95</v>
      </c>
      <c r="F41" s="18" t="s">
        <v>51</v>
      </c>
      <c r="G41" s="19">
        <v>2.4100001</v>
      </c>
      <c r="H41" s="20">
        <v>7.3652782440185547</v>
      </c>
      <c r="I41" s="21">
        <v>238.999988</v>
      </c>
      <c r="J41" s="19">
        <v>4.0000002000000006</v>
      </c>
      <c r="K41" s="19">
        <v>1</v>
      </c>
      <c r="M41" s="19">
        <v>4.0000002000000006</v>
      </c>
      <c r="N41" s="19">
        <v>7.6999997999999996</v>
      </c>
      <c r="P41" s="22">
        <v>0.17299999296665192</v>
      </c>
      <c r="Q41" s="19">
        <f t="shared" si="4"/>
        <v>3.1903233339122803</v>
      </c>
      <c r="R41" s="19">
        <f t="shared" si="6"/>
        <v>3.0755199883259774</v>
      </c>
      <c r="S41" s="19">
        <f t="shared" si="1"/>
        <v>3.5489776162190947</v>
      </c>
      <c r="T41" s="19">
        <f t="shared" si="2"/>
        <v>1.976015238084643</v>
      </c>
      <c r="U41" s="23">
        <f t="shared" si="5"/>
        <v>2.9477090441354985</v>
      </c>
      <c r="V41" s="24">
        <f t="shared" si="12"/>
        <v>3.1918585330187934</v>
      </c>
      <c r="W41" s="24">
        <f t="shared" si="11"/>
        <v>2.7174441021986095</v>
      </c>
      <c r="X41" s="24">
        <f t="shared" si="9"/>
        <v>3.5459241595224533</v>
      </c>
      <c r="Y41" s="24">
        <f t="shared" si="9"/>
        <v>2.0047527315698086</v>
      </c>
      <c r="Z41" s="24">
        <f t="shared" si="9"/>
        <v>2.8745634646070486</v>
      </c>
      <c r="AA41" s="20">
        <v>-0.79</v>
      </c>
      <c r="AB41" s="20">
        <v>-1.3866666666666601</v>
      </c>
      <c r="AC41" s="17">
        <v>312.642131266712</v>
      </c>
      <c r="AD41" s="17">
        <f t="shared" si="3"/>
        <v>312.89864747816466</v>
      </c>
      <c r="AE41" s="21">
        <v>114</v>
      </c>
      <c r="AF41" s="21">
        <v>199.48310185185866</v>
      </c>
      <c r="AG41" s="19">
        <v>4.7814698125944561</v>
      </c>
      <c r="AH41" s="21">
        <v>229.8</v>
      </c>
      <c r="AI41" s="22">
        <v>-1.0166666666666599</v>
      </c>
      <c r="AJ41" s="21">
        <v>1447.4930000000002</v>
      </c>
      <c r="AK41" s="21" t="e">
        <f>VLOOKUP($B41,'[3]Rotoma level Monthly'!$C$2:$N$538,10,FALSE)</f>
        <v>#N/A</v>
      </c>
      <c r="AL41" s="21" t="e">
        <f>VLOOKUP($B41,'[3]Rotoma level Monthly'!$C$2:$N$538,11,FALSE)</f>
        <v>#N/A</v>
      </c>
      <c r="AM41" s="20">
        <v>3.5154267616070087</v>
      </c>
      <c r="AN41" s="21">
        <v>184.00833333333333</v>
      </c>
    </row>
    <row r="42" spans="1:40" x14ac:dyDescent="0.25">
      <c r="A42" t="s">
        <v>46</v>
      </c>
      <c r="B42" s="15">
        <v>34700</v>
      </c>
      <c r="C42" s="16" t="s">
        <v>55</v>
      </c>
      <c r="D42" s="17">
        <v>1995</v>
      </c>
      <c r="E42" s="18" t="str">
        <f t="shared" si="0"/>
        <v>Ōkāreka 1994/95</v>
      </c>
      <c r="F42" s="18" t="s">
        <v>51</v>
      </c>
      <c r="G42" s="19">
        <v>2.5</v>
      </c>
      <c r="H42" s="20">
        <v>7.9894542694091797</v>
      </c>
      <c r="I42" s="21">
        <v>165.50001001999999</v>
      </c>
      <c r="J42" s="19">
        <v>8</v>
      </c>
      <c r="K42" s="19">
        <v>1</v>
      </c>
      <c r="L42" s="19">
        <v>0.50000001999999999</v>
      </c>
      <c r="M42" s="19">
        <v>2.0000001000000003</v>
      </c>
      <c r="P42" s="22">
        <v>0.36500000953674316</v>
      </c>
      <c r="Q42" s="19">
        <f t="shared" si="4"/>
        <v>3.2307676220269759</v>
      </c>
      <c r="R42" s="19">
        <f t="shared" si="6"/>
        <v>2.9618615263768859</v>
      </c>
      <c r="S42" s="19">
        <f t="shared" si="1"/>
        <v>3.0685820534607893</v>
      </c>
      <c r="T42" s="19">
        <f t="shared" si="2"/>
        <v>2.8550227620164748</v>
      </c>
      <c r="U42" s="23">
        <f t="shared" si="5"/>
        <v>3.0290584909702813</v>
      </c>
      <c r="V42" s="24">
        <f t="shared" si="12"/>
        <v>3.2325597266067221</v>
      </c>
      <c r="W42" s="24">
        <f t="shared" si="11"/>
        <v>2.7521859739071286</v>
      </c>
      <c r="X42" s="24">
        <f t="shared" si="9"/>
        <v>3.4618736741996177</v>
      </c>
      <c r="Y42" s="24">
        <f t="shared" si="9"/>
        <v>2.0351544890498561</v>
      </c>
      <c r="Z42" s="24">
        <f t="shared" si="9"/>
        <v>2.8795823476946847</v>
      </c>
      <c r="AA42" s="20">
        <v>-0.36</v>
      </c>
      <c r="AB42" s="20">
        <v>-0.64833333333333298</v>
      </c>
      <c r="AC42" s="17">
        <v>312.36753946349597</v>
      </c>
      <c r="AD42" s="17">
        <f t="shared" si="3"/>
        <v>312.77093300110238</v>
      </c>
      <c r="AE42" s="21">
        <v>122.495</v>
      </c>
      <c r="AF42" s="21">
        <v>143.98342293906808</v>
      </c>
      <c r="AG42" s="19">
        <v>3.4913686686786143</v>
      </c>
      <c r="AH42" s="21">
        <v>235.7</v>
      </c>
      <c r="AI42" s="22">
        <v>-0.89916666666666301</v>
      </c>
      <c r="AJ42" s="21">
        <v>1379.261</v>
      </c>
      <c r="AK42" s="21" t="e">
        <f>VLOOKUP($B42,'[3]Rotoma level Monthly'!$C$2:$N$538,10,FALSE)</f>
        <v>#N/A</v>
      </c>
      <c r="AL42" s="21" t="e">
        <f>VLOOKUP($B42,'[3]Rotoma level Monthly'!$C$2:$N$538,11,FALSE)</f>
        <v>#N/A</v>
      </c>
      <c r="AM42" s="20">
        <v>3.6202086959522091</v>
      </c>
      <c r="AN42" s="21">
        <v>194.25</v>
      </c>
    </row>
    <row r="43" spans="1:40" x14ac:dyDescent="0.25">
      <c r="A43" t="s">
        <v>46</v>
      </c>
      <c r="B43" s="15">
        <v>34759</v>
      </c>
      <c r="C43" s="16" t="s">
        <v>55</v>
      </c>
      <c r="D43" s="17">
        <v>1995</v>
      </c>
      <c r="E43" s="18" t="str">
        <f t="shared" si="0"/>
        <v>Ōkāreka 1994/95</v>
      </c>
      <c r="F43" s="18" t="s">
        <v>51</v>
      </c>
      <c r="G43" s="19">
        <v>6.6999997999999996</v>
      </c>
      <c r="H43" s="20">
        <v>6.1169257164001465</v>
      </c>
      <c r="I43" s="21">
        <v>269.00001000000003</v>
      </c>
      <c r="J43" s="19">
        <v>11</v>
      </c>
      <c r="K43" s="19">
        <v>2.0000001000000003</v>
      </c>
      <c r="L43" s="19">
        <v>1</v>
      </c>
      <c r="M43" s="19">
        <v>2.0000001000000003</v>
      </c>
      <c r="N43" s="19">
        <v>7.9000000999999997</v>
      </c>
      <c r="P43" s="22">
        <v>0.29300001263618469</v>
      </c>
      <c r="Q43" s="19">
        <f t="shared" si="4"/>
        <v>4.3182299659315024</v>
      </c>
      <c r="R43" s="19">
        <f t="shared" si="6"/>
        <v>3.3276129862623272</v>
      </c>
      <c r="S43" s="19">
        <f t="shared" si="1"/>
        <v>3.7035544114030228</v>
      </c>
      <c r="T43" s="19">
        <f t="shared" si="2"/>
        <v>3.2588666406620166</v>
      </c>
      <c r="U43" s="23">
        <f t="shared" si="5"/>
        <v>3.6520660010647172</v>
      </c>
      <c r="V43" s="24">
        <f t="shared" si="12"/>
        <v>3.3174391400159706</v>
      </c>
      <c r="W43" s="24">
        <f t="shared" si="11"/>
        <v>2.8305452211702922</v>
      </c>
      <c r="X43" s="24">
        <f t="shared" si="9"/>
        <v>3.4660005180800897</v>
      </c>
      <c r="Y43" s="24">
        <f t="shared" si="9"/>
        <v>2.1420587725979705</v>
      </c>
      <c r="Z43" s="24">
        <f t="shared" si="9"/>
        <v>2.9524541214174742</v>
      </c>
      <c r="AA43" s="20">
        <v>0.34</v>
      </c>
      <c r="AB43" s="20">
        <v>-0.26166666666666599</v>
      </c>
      <c r="AC43" s="17">
        <v>312.240992590823</v>
      </c>
      <c r="AD43" s="17">
        <f t="shared" si="3"/>
        <v>312.66274470165922</v>
      </c>
      <c r="AE43" s="21">
        <v>123.479</v>
      </c>
      <c r="AF43" s="21">
        <v>172.93883229579126</v>
      </c>
      <c r="AG43" s="19">
        <v>3.6281853066003902</v>
      </c>
      <c r="AH43" s="21">
        <v>170.8</v>
      </c>
      <c r="AI43" s="22">
        <v>-0.78499999999999948</v>
      </c>
      <c r="AJ43" s="21">
        <v>1430.162</v>
      </c>
      <c r="AK43" s="21" t="e">
        <f>VLOOKUP($B43,'[3]Rotoma level Monthly'!$C$2:$N$538,10,FALSE)</f>
        <v>#N/A</v>
      </c>
      <c r="AL43" s="21" t="e">
        <f>VLOOKUP($B43,'[3]Rotoma level Monthly'!$C$2:$N$538,11,FALSE)</f>
        <v>#N/A</v>
      </c>
      <c r="AM43" s="20">
        <v>3.6750718921136181</v>
      </c>
      <c r="AN43" s="21">
        <v>188.38333333333335</v>
      </c>
    </row>
    <row r="44" spans="1:40" x14ac:dyDescent="0.25">
      <c r="A44" t="s">
        <v>46</v>
      </c>
      <c r="B44" s="15">
        <v>34820</v>
      </c>
      <c r="C44" s="16" t="s">
        <v>55</v>
      </c>
      <c r="D44" s="17">
        <v>1995</v>
      </c>
      <c r="E44" s="18" t="str">
        <f t="shared" si="0"/>
        <v>Ōkāreka 1994/95</v>
      </c>
      <c r="F44" s="18" t="s">
        <v>51</v>
      </c>
      <c r="G44" s="19">
        <v>6.4000000999999997</v>
      </c>
      <c r="H44" s="20">
        <v>5.180661678314209</v>
      </c>
      <c r="I44" s="21">
        <v>239.00001</v>
      </c>
      <c r="J44" s="19">
        <v>6.0000000999999994</v>
      </c>
      <c r="K44" s="19">
        <v>1</v>
      </c>
      <c r="L44" s="19">
        <v>1</v>
      </c>
      <c r="M44" s="19">
        <v>2.0000001000000003</v>
      </c>
      <c r="N44" s="19">
        <v>7.6999997999999996</v>
      </c>
      <c r="Q44" s="19">
        <f t="shared" si="4"/>
        <v>4.2676971511551356</v>
      </c>
      <c r="R44" s="19">
        <f t="shared" si="6"/>
        <v>3.5459757561373899</v>
      </c>
      <c r="S44" s="19">
        <f t="shared" si="1"/>
        <v>3.5489777365495576</v>
      </c>
      <c r="T44" s="19">
        <f t="shared" si="2"/>
        <v>2.4902016722559037</v>
      </c>
      <c r="U44" s="23">
        <f t="shared" si="5"/>
        <v>3.4632130790244968</v>
      </c>
      <c r="V44" s="24">
        <f t="shared" si="12"/>
        <v>3.344898531746114</v>
      </c>
      <c r="W44" s="24">
        <f t="shared" si="11"/>
        <v>2.8393524026965031</v>
      </c>
      <c r="X44" s="24">
        <f t="shared" si="9"/>
        <v>3.4535248560217569</v>
      </c>
      <c r="Y44" s="24">
        <f t="shared" si="9"/>
        <v>2.1257683858631129</v>
      </c>
      <c r="Z44" s="24">
        <f t="shared" si="9"/>
        <v>2.9538756419135606</v>
      </c>
      <c r="AA44" s="20">
        <v>-0.77</v>
      </c>
      <c r="AB44" s="20">
        <v>-0.36333333333333301</v>
      </c>
      <c r="AC44" s="17">
        <v>312.47414284813902</v>
      </c>
      <c r="AD44" s="17">
        <f t="shared" si="3"/>
        <v>312.56752493611071</v>
      </c>
      <c r="AE44" s="21">
        <v>150.56</v>
      </c>
      <c r="AF44" s="21">
        <v>145.52776338452531</v>
      </c>
      <c r="AG44" s="19">
        <v>3.2003222924446986</v>
      </c>
      <c r="AH44" s="21">
        <v>162.69999999999999</v>
      </c>
      <c r="AI44" s="22">
        <v>-0.71083333333333298</v>
      </c>
      <c r="AJ44" s="21">
        <v>1522.5920000000001</v>
      </c>
      <c r="AK44" s="21" t="e">
        <f>VLOOKUP($B44,'[3]Rotoma level Monthly'!$C$2:$N$538,10,FALSE)</f>
        <v>#N/A</v>
      </c>
      <c r="AL44" s="21" t="e">
        <f>VLOOKUP($B44,'[3]Rotoma level Monthly'!$C$2:$N$538,11,FALSE)</f>
        <v>#N/A</v>
      </c>
      <c r="AM44" s="20">
        <v>3.7576937568409661</v>
      </c>
      <c r="AN44" s="21">
        <v>177.00833333333333</v>
      </c>
    </row>
    <row r="45" spans="1:40" x14ac:dyDescent="0.25">
      <c r="A45" t="s">
        <v>46</v>
      </c>
      <c r="B45" s="15">
        <v>34881</v>
      </c>
      <c r="C45" s="16" t="s">
        <v>56</v>
      </c>
      <c r="D45" s="17">
        <v>1996</v>
      </c>
      <c r="E45" s="18" t="str">
        <f t="shared" si="0"/>
        <v>Ōkāreka 1995/96</v>
      </c>
      <c r="F45" s="18" t="s">
        <v>51</v>
      </c>
      <c r="G45" s="19">
        <v>3.48</v>
      </c>
      <c r="H45" s="20">
        <v>7.6149482727050781</v>
      </c>
      <c r="I45" s="21">
        <v>202.99999020000001</v>
      </c>
      <c r="J45" s="19">
        <v>2.0000001000000003</v>
      </c>
      <c r="K45" s="19">
        <v>3</v>
      </c>
      <c r="L45" s="19">
        <v>7.0000002000000006</v>
      </c>
      <c r="M45" s="19">
        <v>8.0000004000000011</v>
      </c>
      <c r="N45" s="19">
        <v>7.4000000999999997</v>
      </c>
      <c r="P45" s="22">
        <v>0.30199998617172241</v>
      </c>
      <c r="Q45" s="19">
        <f t="shared" si="4"/>
        <v>3.5956112796243156</v>
      </c>
      <c r="R45" s="19">
        <f t="shared" si="6"/>
        <v>3.0292058800251653</v>
      </c>
      <c r="S45" s="19">
        <f t="shared" si="1"/>
        <v>3.3355630110112888</v>
      </c>
      <c r="T45" s="19">
        <f t="shared" si="2"/>
        <v>1.097007650745818</v>
      </c>
      <c r="U45" s="23">
        <f t="shared" si="5"/>
        <v>2.7643469553516469</v>
      </c>
      <c r="V45" s="24">
        <f>AVERAGE(Q34:Q45)</f>
        <v>3.3657912607359641</v>
      </c>
      <c r="W45" s="24">
        <f t="shared" si="11"/>
        <v>2.8766697815495199</v>
      </c>
      <c r="X45" s="24">
        <f t="shared" si="11"/>
        <v>3.4573475429299081</v>
      </c>
      <c r="Y45" s="24">
        <f t="shared" si="11"/>
        <v>2.0525177535848775</v>
      </c>
      <c r="Z45" s="24">
        <f t="shared" si="11"/>
        <v>2.9380815847000679</v>
      </c>
      <c r="AA45" s="20">
        <v>0.47</v>
      </c>
      <c r="AB45" s="20">
        <v>0.36166666666666603</v>
      </c>
      <c r="AC45" s="17">
        <v>312.789720928343</v>
      </c>
      <c r="AD45" s="17">
        <f t="shared" si="3"/>
        <v>312.51281285689953</v>
      </c>
      <c r="AE45" s="21">
        <v>219.09300000000101</v>
      </c>
      <c r="AF45" s="21">
        <v>187.75224014337081</v>
      </c>
      <c r="AG45" s="19">
        <v>3.8411520075732413</v>
      </c>
      <c r="AH45" s="21">
        <v>126.8</v>
      </c>
      <c r="AI45" s="22">
        <v>-0.54999999999999949</v>
      </c>
      <c r="AJ45" s="21">
        <v>1546.163</v>
      </c>
      <c r="AK45" s="21" t="e">
        <f>VLOOKUP($B45,'[3]Rotoma level Monthly'!$C$2:$N$538,10,FALSE)</f>
        <v>#N/A</v>
      </c>
      <c r="AL45" s="21" t="e">
        <f>VLOOKUP($B45,'[3]Rotoma level Monthly'!$C$2:$N$538,11,FALSE)</f>
        <v>#N/A</v>
      </c>
      <c r="AM45" s="20">
        <v>3.6513343717339715</v>
      </c>
      <c r="AN45" s="21">
        <v>175.625</v>
      </c>
    </row>
    <row r="46" spans="1:40" x14ac:dyDescent="0.25">
      <c r="A46" t="s">
        <v>46</v>
      </c>
      <c r="B46" s="15">
        <v>34943</v>
      </c>
      <c r="C46" s="16" t="s">
        <v>56</v>
      </c>
      <c r="D46" s="17">
        <v>1996</v>
      </c>
      <c r="E46" s="18" t="str">
        <f t="shared" si="0"/>
        <v>Ōkāreka 1995/96</v>
      </c>
      <c r="F46" s="18" t="s">
        <v>51</v>
      </c>
      <c r="G46" s="19">
        <v>1.65</v>
      </c>
      <c r="H46" s="20">
        <v>7.4901132583618164</v>
      </c>
      <c r="I46" s="21">
        <v>227.50000002000002</v>
      </c>
      <c r="J46" s="19">
        <v>6.0000000999999994</v>
      </c>
      <c r="K46" s="19">
        <v>2.0000001000000003</v>
      </c>
      <c r="L46" s="19">
        <v>0.50000001999999999</v>
      </c>
      <c r="M46" s="19">
        <v>1</v>
      </c>
      <c r="N46" s="19">
        <v>7.3000002000000004</v>
      </c>
      <c r="P46" s="22">
        <v>0.30000001192092896</v>
      </c>
      <c r="Q46" s="19">
        <f t="shared" si="4"/>
        <v>2.7724092183033218</v>
      </c>
      <c r="R46" s="19">
        <f t="shared" si="6"/>
        <v>3.0522144091265475</v>
      </c>
      <c r="S46" s="19">
        <f t="shared" si="1"/>
        <v>3.4845140171042455</v>
      </c>
      <c r="T46" s="19">
        <f t="shared" si="2"/>
        <v>2.4902016722559037</v>
      </c>
      <c r="U46" s="23">
        <f t="shared" si="5"/>
        <v>2.9498348291975045</v>
      </c>
      <c r="V46" s="24">
        <f t="shared" si="12"/>
        <v>3.3950653318478277</v>
      </c>
      <c r="W46" s="24">
        <f t="shared" si="11"/>
        <v>2.932079147384703</v>
      </c>
      <c r="X46" s="24">
        <f t="shared" si="11"/>
        <v>3.4735828075098314</v>
      </c>
      <c r="Y46" s="24">
        <f t="shared" si="11"/>
        <v>2.0953666230991495</v>
      </c>
      <c r="Z46" s="24">
        <f>AVERAGE(U35:U46)</f>
        <v>2.9740234774603778</v>
      </c>
      <c r="AA46" s="20">
        <v>0.21</v>
      </c>
      <c r="AB46" s="20">
        <v>0.29999999999999899</v>
      </c>
      <c r="AC46" s="17">
        <v>313.24928587508299</v>
      </c>
      <c r="AD46" s="17">
        <f t="shared" si="3"/>
        <v>312.53423034243525</v>
      </c>
      <c r="AE46" s="21">
        <v>129.51900000000001</v>
      </c>
      <c r="AF46" s="21">
        <v>173.63852339181722</v>
      </c>
      <c r="AG46" s="19">
        <v>3.675849293885463</v>
      </c>
      <c r="AH46" s="21">
        <v>162.30000000000001</v>
      </c>
      <c r="AI46" s="22">
        <v>-0.3124999999999995</v>
      </c>
      <c r="AJ46" s="21">
        <v>1501.9930000000008</v>
      </c>
      <c r="AK46" s="21" t="e">
        <f>VLOOKUP($B46,'[3]Rotoma level Monthly'!$C$2:$N$538,10,FALSE)</f>
        <v>#N/A</v>
      </c>
      <c r="AL46" s="21" t="e">
        <f>VLOOKUP($B46,'[3]Rotoma level Monthly'!$C$2:$N$538,11,FALSE)</f>
        <v>#N/A</v>
      </c>
      <c r="AM46" s="20">
        <v>3.6816339227821757</v>
      </c>
      <c r="AN46" s="21">
        <v>178.98333333333335</v>
      </c>
    </row>
    <row r="47" spans="1:40" x14ac:dyDescent="0.25">
      <c r="A47" t="s">
        <v>46</v>
      </c>
      <c r="B47" s="15">
        <v>35125</v>
      </c>
      <c r="C47" s="16" t="s">
        <v>56</v>
      </c>
      <c r="D47" s="17">
        <v>1996</v>
      </c>
      <c r="E47" s="18" t="str">
        <f t="shared" si="0"/>
        <v>Ōkāreka 1995/96</v>
      </c>
      <c r="F47" s="18" t="s">
        <v>51</v>
      </c>
      <c r="G47" s="19">
        <v>2.4700000000000002</v>
      </c>
      <c r="H47" s="20">
        <v>11.459873199462891</v>
      </c>
      <c r="J47" s="19">
        <v>4</v>
      </c>
      <c r="K47" s="19">
        <v>2</v>
      </c>
      <c r="M47" s="19">
        <v>1</v>
      </c>
      <c r="N47" s="19">
        <v>7.8000001907348633</v>
      </c>
      <c r="Q47" s="19">
        <f t="shared" si="4"/>
        <v>3.2174502612795512</v>
      </c>
      <c r="R47" s="19">
        <f t="shared" si="6"/>
        <v>2.4249618461530598</v>
      </c>
      <c r="T47" s="19">
        <f t="shared" si="2"/>
        <v>1.9760151746776498</v>
      </c>
      <c r="V47" s="24">
        <f t="shared" si="12"/>
        <v>3.4241535067075914</v>
      </c>
      <c r="W47" s="24">
        <f t="shared" si="11"/>
        <v>2.8909698264591666</v>
      </c>
      <c r="Y47" s="24">
        <f>AVERAGE(T36:T47)</f>
        <v>2.0953666178152335</v>
      </c>
      <c r="AA47" s="20">
        <v>0.65</v>
      </c>
      <c r="AB47" s="20">
        <v>-0.31</v>
      </c>
      <c r="AC47" s="17">
        <v>313.618602173618</v>
      </c>
      <c r="AD47" s="17">
        <f t="shared" si="3"/>
        <v>312.61935194375724</v>
      </c>
      <c r="AE47" s="21">
        <v>135.613</v>
      </c>
      <c r="AF47" s="21">
        <v>176.01724137931038</v>
      </c>
      <c r="AG47" s="19">
        <v>3.671675154212203</v>
      </c>
      <c r="AH47" s="21">
        <v>226.1</v>
      </c>
      <c r="AI47" s="22">
        <v>-0.10833333333333325</v>
      </c>
      <c r="AJ47" s="21">
        <v>1828.536000000001</v>
      </c>
      <c r="AK47" s="21">
        <f>VLOOKUP($B47,'[3]Rotoma level Monthly'!$C$2:$N$538,10,FALSE)</f>
        <v>1739.889000000001</v>
      </c>
      <c r="AL47" s="21">
        <f>VLOOKUP($B47,'[3]Rotoma level Monthly'!$C$2:$N$538,11,FALSE)</f>
        <v>1574.2332500000005</v>
      </c>
      <c r="AM47" s="20">
        <v>3.6320864143062526</v>
      </c>
      <c r="AN47" s="21">
        <v>177.20833333333334</v>
      </c>
    </row>
    <row r="48" spans="1:40" x14ac:dyDescent="0.25">
      <c r="A48" t="s">
        <v>46</v>
      </c>
      <c r="B48" s="15">
        <v>35217</v>
      </c>
      <c r="C48" s="16" t="s">
        <v>56</v>
      </c>
      <c r="D48" s="17">
        <v>1996</v>
      </c>
      <c r="E48" s="18" t="str">
        <f t="shared" si="0"/>
        <v>Ōkāreka 1995/96</v>
      </c>
      <c r="F48" s="18" t="s">
        <v>51</v>
      </c>
      <c r="G48" s="19">
        <v>6.8899999000000003</v>
      </c>
      <c r="H48" s="20">
        <v>4.5190348625183105</v>
      </c>
      <c r="K48" s="19">
        <v>1</v>
      </c>
      <c r="M48" s="19">
        <v>5</v>
      </c>
      <c r="N48" s="19">
        <v>7.4000000953674316</v>
      </c>
      <c r="P48" s="22">
        <v>0.48899999260902405</v>
      </c>
      <c r="Q48" s="19">
        <f t="shared" si="4"/>
        <v>4.3490768076350941</v>
      </c>
      <c r="R48" s="19">
        <f t="shared" si="6"/>
        <v>3.7215133284946074</v>
      </c>
      <c r="V48" s="24">
        <f t="shared" si="12"/>
        <v>3.4890802005328752</v>
      </c>
      <c r="W48" s="24">
        <f t="shared" si="11"/>
        <v>2.9749546603486041</v>
      </c>
      <c r="AA48" s="20">
        <v>1.42</v>
      </c>
      <c r="AB48" s="20">
        <v>-0.176666666666666</v>
      </c>
      <c r="AC48" s="17">
        <v>313.649736704568</v>
      </c>
      <c r="AD48" s="17">
        <f t="shared" si="3"/>
        <v>312.70706808932511</v>
      </c>
      <c r="AE48" s="21">
        <v>89.995000000000005</v>
      </c>
      <c r="AF48" s="21">
        <v>177.26666666667415</v>
      </c>
      <c r="AG48" s="19">
        <v>3.4193427748240897</v>
      </c>
      <c r="AH48" s="21">
        <v>130.69999999999999</v>
      </c>
      <c r="AI48" s="22">
        <v>3.7499999999999853E-2</v>
      </c>
      <c r="AJ48" s="21">
        <v>1776.7440000000008</v>
      </c>
      <c r="AK48" s="21" t="e">
        <f>VLOOKUP($B48,'[3]Rotoma level Monthly'!$C$2:$N$538,10,FALSE)</f>
        <v>#N/A</v>
      </c>
      <c r="AL48" s="21" t="e">
        <f>VLOOKUP($B48,'[3]Rotoma level Monthly'!$C$2:$N$538,11,FALSE)</f>
        <v>#N/A</v>
      </c>
      <c r="AM48" s="20">
        <v>3.6600599311182145</v>
      </c>
      <c r="AN48" s="21">
        <v>173.82499999999996</v>
      </c>
    </row>
    <row r="49" spans="1:40" x14ac:dyDescent="0.25">
      <c r="A49" t="s">
        <v>46</v>
      </c>
      <c r="B49" s="15">
        <v>35247</v>
      </c>
      <c r="C49" s="16" t="s">
        <v>57</v>
      </c>
      <c r="D49" s="17">
        <v>1997</v>
      </c>
      <c r="E49" s="18" t="str">
        <f t="shared" si="0"/>
        <v>Ōkāreka 1996/97</v>
      </c>
      <c r="F49" s="18" t="s">
        <v>51</v>
      </c>
      <c r="G49" s="19">
        <v>10.68</v>
      </c>
      <c r="H49" s="20">
        <v>6.8659372329711914</v>
      </c>
      <c r="P49" s="22">
        <v>0.47999998927116394</v>
      </c>
      <c r="Q49" s="19">
        <f t="shared" si="4"/>
        <v>4.8325709818390452</v>
      </c>
      <c r="R49" s="19">
        <f t="shared" si="6"/>
        <v>3.1719386630586985</v>
      </c>
      <c r="V49" s="24">
        <f t="shared" si="12"/>
        <v>3.6430764332705863</v>
      </c>
      <c r="W49" s="24">
        <f t="shared" si="11"/>
        <v>3.0316735662294221</v>
      </c>
      <c r="AA49" s="20">
        <v>0.73</v>
      </c>
      <c r="AB49" s="20">
        <v>-0.13500000000000001</v>
      </c>
      <c r="AC49" s="17">
        <v>313.76450925800498</v>
      </c>
      <c r="AD49" s="17">
        <f t="shared" si="3"/>
        <v>312.82499746950538</v>
      </c>
      <c r="AE49" s="21">
        <v>190.005</v>
      </c>
      <c r="AF49" s="21">
        <v>169.67129629629545</v>
      </c>
      <c r="AG49" s="19">
        <v>2.8712804895104274</v>
      </c>
      <c r="AH49" s="21">
        <v>126.6</v>
      </c>
      <c r="AI49" s="22">
        <v>2.1666666666666501E-2</v>
      </c>
      <c r="AJ49" s="21">
        <v>1698.228000000001</v>
      </c>
      <c r="AK49" s="21" t="e">
        <f>VLOOKUP($B49,'[3]Rotoma level Monthly'!$C$2:$N$538,10,FALSE)</f>
        <v>#N/A</v>
      </c>
      <c r="AL49" s="21" t="e">
        <f>VLOOKUP($B49,'[3]Rotoma level Monthly'!$C$2:$N$538,11,FALSE)</f>
        <v>#N/A</v>
      </c>
      <c r="AM49" s="20">
        <v>3.7038362370612057</v>
      </c>
      <c r="AN49" s="21">
        <v>178.36666666666667</v>
      </c>
    </row>
    <row r="50" spans="1:40" x14ac:dyDescent="0.25">
      <c r="A50" t="s">
        <v>46</v>
      </c>
      <c r="B50" s="15">
        <v>35278</v>
      </c>
      <c r="C50" s="16" t="s">
        <v>57</v>
      </c>
      <c r="D50" s="17">
        <v>1997</v>
      </c>
      <c r="E50" s="18" t="str">
        <f t="shared" si="0"/>
        <v>Ōkāreka 1996/97</v>
      </c>
      <c r="F50" s="18" t="s">
        <v>51</v>
      </c>
      <c r="G50" s="19">
        <v>10.93</v>
      </c>
      <c r="H50" s="20">
        <v>9.3626413345336914</v>
      </c>
      <c r="P50" s="22">
        <v>0.38699999451637268</v>
      </c>
      <c r="Q50" s="19">
        <f t="shared" si="4"/>
        <v>4.8580952113522446</v>
      </c>
      <c r="R50" s="19">
        <f t="shared" si="6"/>
        <v>2.7332616512498338</v>
      </c>
      <c r="V50" s="24">
        <f t="shared" si="12"/>
        <v>3.7401968395993817</v>
      </c>
      <c r="W50" s="24">
        <f t="shared" si="11"/>
        <v>3.0266890752982829</v>
      </c>
      <c r="AA50" s="20">
        <v>0.5</v>
      </c>
      <c r="AB50" s="20">
        <v>-0.24666666666666601</v>
      </c>
      <c r="AC50" s="17">
        <v>313.92903786997198</v>
      </c>
      <c r="AD50" s="17">
        <f t="shared" si="3"/>
        <v>312.96398168227336</v>
      </c>
      <c r="AE50" s="21">
        <v>132.55000000000001</v>
      </c>
      <c r="AF50" s="21">
        <v>189.07392473118935</v>
      </c>
      <c r="AG50" s="19">
        <v>3.6861553203618564</v>
      </c>
      <c r="AH50" s="21">
        <v>159.30000000000001</v>
      </c>
      <c r="AI50" s="22">
        <v>2.1666666666666501E-2</v>
      </c>
      <c r="AJ50" s="21">
        <v>1669.1399999999999</v>
      </c>
      <c r="AK50" s="21" t="e">
        <f>VLOOKUP($B50,'[3]Rotoma level Monthly'!$C$2:$N$538,10,FALSE)</f>
        <v>#N/A</v>
      </c>
      <c r="AL50" s="21" t="e">
        <f>VLOOKUP($B50,'[3]Rotoma level Monthly'!$C$2:$N$538,11,FALSE)</f>
        <v>#N/A</v>
      </c>
      <c r="AM50" s="20">
        <v>3.6230136105559709</v>
      </c>
      <c r="AN50" s="21">
        <v>178.51666666666665</v>
      </c>
    </row>
    <row r="51" spans="1:40" x14ac:dyDescent="0.25">
      <c r="A51" t="s">
        <v>46</v>
      </c>
      <c r="B51" s="15">
        <v>35309</v>
      </c>
      <c r="C51" s="16" t="s">
        <v>57</v>
      </c>
      <c r="D51" s="17">
        <v>1997</v>
      </c>
      <c r="E51" s="18" t="str">
        <f t="shared" si="0"/>
        <v>Ōkāreka 1996/97</v>
      </c>
      <c r="F51" s="18" t="s">
        <v>51</v>
      </c>
      <c r="G51" s="19">
        <v>16.629999000000002</v>
      </c>
      <c r="H51" s="20">
        <v>5.9296731948852539</v>
      </c>
      <c r="P51" s="22">
        <v>0.52399998903274536</v>
      </c>
      <c r="Q51" s="19">
        <f t="shared" si="4"/>
        <v>5.3210662466851666</v>
      </c>
      <c r="R51" s="19">
        <f t="shared" si="6"/>
        <v>3.3689424287396679</v>
      </c>
      <c r="V51" s="24">
        <f t="shared" si="12"/>
        <v>3.8711829953253933</v>
      </c>
      <c r="W51" s="24">
        <f t="shared" si="11"/>
        <v>3.0695437231235867</v>
      </c>
      <c r="AA51" s="20">
        <v>0.63</v>
      </c>
      <c r="AB51" s="20">
        <v>-2.1666666666666699E-2</v>
      </c>
      <c r="AC51" s="17">
        <v>314.164406393766</v>
      </c>
      <c r="AD51" s="17">
        <f t="shared" si="3"/>
        <v>313.12246995975266</v>
      </c>
      <c r="AE51" s="21">
        <v>142.50299999999999</v>
      </c>
      <c r="AF51" s="21">
        <v>149.57908027644936</v>
      </c>
      <c r="AG51" s="19">
        <v>3.7745657324127384</v>
      </c>
      <c r="AH51" s="21">
        <v>155.80000000000001</v>
      </c>
      <c r="AI51" s="22">
        <v>-2.1666666666666699E-2</v>
      </c>
      <c r="AJ51" s="21">
        <v>1707.1180000000002</v>
      </c>
      <c r="AK51" s="21" t="e">
        <f>VLOOKUP($B51,'[3]Rotoma level Monthly'!$C$2:$N$538,10,FALSE)</f>
        <v>#N/A</v>
      </c>
      <c r="AL51" s="21" t="e">
        <f>VLOOKUP($B51,'[3]Rotoma level Monthly'!$C$2:$N$538,11,FALSE)</f>
        <v>#N/A</v>
      </c>
      <c r="AM51" s="20">
        <v>3.6538547562723127</v>
      </c>
      <c r="AN51" s="21">
        <v>177.97499999999999</v>
      </c>
    </row>
    <row r="52" spans="1:40" x14ac:dyDescent="0.25">
      <c r="A52" t="s">
        <v>46</v>
      </c>
      <c r="B52" s="15">
        <v>35339</v>
      </c>
      <c r="C52" s="16" t="s">
        <v>57</v>
      </c>
      <c r="D52" s="17">
        <v>1997</v>
      </c>
      <c r="E52" s="18" t="str">
        <f t="shared" si="0"/>
        <v>Ōkāreka 1996/97</v>
      </c>
      <c r="F52" s="18" t="s">
        <v>51</v>
      </c>
      <c r="G52" s="19">
        <v>18.709999</v>
      </c>
      <c r="H52" s="20">
        <v>5.4927496910095215</v>
      </c>
      <c r="I52" s="21">
        <v>331.50000002000002</v>
      </c>
      <c r="J52" s="19">
        <v>8.9999995999999989</v>
      </c>
      <c r="K52" s="19">
        <v>1</v>
      </c>
      <c r="L52" s="19">
        <v>0.50000001999999999</v>
      </c>
      <c r="M52" s="19">
        <v>6.0000000999999994</v>
      </c>
      <c r="N52" s="19">
        <v>7.8000002000000004</v>
      </c>
      <c r="P52" s="22">
        <v>0.74900001287460327</v>
      </c>
      <c r="Q52" s="19">
        <f t="shared" si="4"/>
        <v>5.4510673612918197</v>
      </c>
      <c r="R52" s="19">
        <f t="shared" si="6"/>
        <v>3.4697574417068018</v>
      </c>
      <c r="S52" s="19">
        <f t="shared" ref="S52:S58" si="13">-3.61+3.01*LOG($I52)</f>
        <v>3.9766554336286508</v>
      </c>
      <c r="T52" s="19">
        <f t="shared" ref="T52:T114" si="14">0.218+2.92*LOG($J52,10)</f>
        <v>3.004388071201054</v>
      </c>
      <c r="U52" s="23">
        <f t="shared" ref="U52:U58" si="15">AVERAGE(Q52:T52)</f>
        <v>3.9754670769570817</v>
      </c>
      <c r="V52" s="24">
        <f t="shared" si="12"/>
        <v>4.1170304534197042</v>
      </c>
      <c r="W52" s="24">
        <f t="shared" si="11"/>
        <v>3.1568971588047465</v>
      </c>
      <c r="X52" s="24">
        <f>AVERAGE(S41:S52)</f>
        <v>3.5238320399109502</v>
      </c>
      <c r="Y52" s="24">
        <f t="shared" ref="Y52:Z111" si="16">AVERAGE(T41:T52)</f>
        <v>2.3934648602374327</v>
      </c>
      <c r="Z52" s="24">
        <f>AVERAGE(U41:U52)</f>
        <v>3.2545279252430319</v>
      </c>
      <c r="AA52" s="20">
        <v>0.41</v>
      </c>
      <c r="AB52" s="20">
        <v>0.27833333333333299</v>
      </c>
      <c r="AC52" s="17">
        <v>314.23418853131602</v>
      </c>
      <c r="AD52" s="17">
        <f t="shared" si="3"/>
        <v>313.26035782532011</v>
      </c>
      <c r="AE52" s="21">
        <v>71.010000000000005</v>
      </c>
      <c r="AF52" s="21">
        <v>188.49731182795699</v>
      </c>
      <c r="AG52" s="19">
        <v>3.9798339532301585</v>
      </c>
      <c r="AH52" s="21">
        <v>204.8</v>
      </c>
      <c r="AI52" s="22">
        <v>-2.1666666666666699E-2</v>
      </c>
      <c r="AJ52" s="21">
        <v>1720.1019999999999</v>
      </c>
      <c r="AK52" s="21" t="e">
        <f>VLOOKUP($B52,'[3]Rotoma level Monthly'!$C$2:$N$538,10,FALSE)</f>
        <v>#N/A</v>
      </c>
      <c r="AL52" s="21" t="e">
        <f>VLOOKUP($B52,'[3]Rotoma level Monthly'!$C$2:$N$538,11,FALSE)</f>
        <v>#N/A</v>
      </c>
      <c r="AM52" s="20">
        <v>3.6620811261495856</v>
      </c>
      <c r="AN52" s="21">
        <v>180.77499999999998</v>
      </c>
    </row>
    <row r="53" spans="1:40" x14ac:dyDescent="0.25">
      <c r="A53" t="s">
        <v>46</v>
      </c>
      <c r="B53" s="15">
        <v>35370</v>
      </c>
      <c r="C53" s="16" t="s">
        <v>57</v>
      </c>
      <c r="D53" s="17">
        <v>1997</v>
      </c>
      <c r="E53" s="18" t="str">
        <f t="shared" si="0"/>
        <v>Ōkāreka 1996/97</v>
      </c>
      <c r="F53" s="18" t="s">
        <v>51</v>
      </c>
      <c r="G53" s="19">
        <v>6.4299998</v>
      </c>
      <c r="H53" s="20">
        <v>6.8659372329711914</v>
      </c>
      <c r="I53" s="21">
        <v>281</v>
      </c>
      <c r="J53" s="19">
        <v>13</v>
      </c>
      <c r="K53" s="19">
        <v>3</v>
      </c>
      <c r="L53" s="19">
        <v>3</v>
      </c>
      <c r="M53" s="19">
        <v>8.0000004000000011</v>
      </c>
      <c r="N53" s="19">
        <v>7.8000002000000004</v>
      </c>
      <c r="P53" s="22">
        <v>0.55900001525878906</v>
      </c>
      <c r="Q53" s="19">
        <f t="shared" si="4"/>
        <v>4.2728558369162331</v>
      </c>
      <c r="R53" s="19">
        <f t="shared" si="6"/>
        <v>3.1719386630586985</v>
      </c>
      <c r="S53" s="19">
        <f t="shared" si="13"/>
        <v>3.7606060229142897</v>
      </c>
      <c r="T53" s="19">
        <f t="shared" si="14"/>
        <v>3.4707145887359632</v>
      </c>
      <c r="U53" s="23">
        <f t="shared" si="15"/>
        <v>3.6690287779062958</v>
      </c>
      <c r="V53" s="24">
        <f t="shared" si="12"/>
        <v>4.2072414953367003</v>
      </c>
      <c r="W53" s="24">
        <f t="shared" si="11"/>
        <v>3.1649320483658063</v>
      </c>
      <c r="X53" s="24">
        <f t="shared" si="11"/>
        <v>3.5540646694388345</v>
      </c>
      <c r="Y53" s="24">
        <f t="shared" si="16"/>
        <v>2.5803022790688477</v>
      </c>
      <c r="Z53" s="24">
        <f t="shared" si="16"/>
        <v>3.3575736014960031</v>
      </c>
      <c r="AA53" s="20">
        <v>-0.08</v>
      </c>
      <c r="AB53" s="20">
        <v>0.60166666666666602</v>
      </c>
      <c r="AC53" s="17">
        <v>314.12073717716999</v>
      </c>
      <c r="AD53" s="17">
        <f t="shared" si="3"/>
        <v>313.38357498452496</v>
      </c>
      <c r="AE53" s="21">
        <v>77.497</v>
      </c>
      <c r="AF53" s="21">
        <v>222.00000000000404</v>
      </c>
      <c r="AG53" s="19">
        <v>5.1963184220680896</v>
      </c>
      <c r="AH53" s="21">
        <v>245.6</v>
      </c>
      <c r="AI53" s="22">
        <v>-2.1666666666666699E-2</v>
      </c>
      <c r="AJ53" s="21">
        <v>1649.4620000000002</v>
      </c>
      <c r="AK53" s="21" t="e">
        <f>VLOOKUP($B53,'[3]Rotoma level Monthly'!$C$2:$N$538,10,FALSE)</f>
        <v>#N/A</v>
      </c>
      <c r="AL53" s="21" t="e">
        <f>VLOOKUP($B53,'[3]Rotoma level Monthly'!$C$2:$N$538,11,FALSE)</f>
        <v>#N/A</v>
      </c>
      <c r="AM53" s="20">
        <v>3.6691853385628317</v>
      </c>
      <c r="AN53" s="21">
        <v>183.55833333333331</v>
      </c>
    </row>
    <row r="54" spans="1:40" x14ac:dyDescent="0.25">
      <c r="A54" t="s">
        <v>46</v>
      </c>
      <c r="B54" s="15">
        <v>35400</v>
      </c>
      <c r="C54" s="16" t="s">
        <v>57</v>
      </c>
      <c r="D54" s="17">
        <v>1997</v>
      </c>
      <c r="E54" s="18" t="str">
        <f t="shared" si="0"/>
        <v>Ōkāreka 1996/97</v>
      </c>
      <c r="F54" s="18" t="s">
        <v>51</v>
      </c>
      <c r="G54" s="19">
        <v>4.0500002000000004</v>
      </c>
      <c r="H54" s="20">
        <v>6.7660689353942871</v>
      </c>
      <c r="I54" s="21">
        <v>269.00001000000003</v>
      </c>
      <c r="J54" s="19">
        <v>6.0000000999999994</v>
      </c>
      <c r="K54" s="19">
        <v>1</v>
      </c>
      <c r="L54" s="19">
        <v>1</v>
      </c>
      <c r="M54" s="19">
        <v>3</v>
      </c>
      <c r="N54" s="19">
        <v>7.8000002000000004</v>
      </c>
      <c r="P54" s="22">
        <v>0.46399998664855957</v>
      </c>
      <c r="Q54" s="19">
        <f t="shared" si="4"/>
        <v>3.7629358134397251</v>
      </c>
      <c r="R54" s="19">
        <f t="shared" si="6"/>
        <v>3.1918817933383878</v>
      </c>
      <c r="S54" s="19">
        <f t="shared" si="13"/>
        <v>3.7035544114030228</v>
      </c>
      <c r="T54" s="19">
        <f t="shared" si="14"/>
        <v>2.4902016722559037</v>
      </c>
      <c r="U54" s="23">
        <f t="shared" si="15"/>
        <v>3.2871434226092595</v>
      </c>
      <c r="V54" s="24">
        <f t="shared" si="12"/>
        <v>4.2515888446210965</v>
      </c>
      <c r="W54" s="24">
        <f t="shared" si="11"/>
        <v>3.1841004039459317</v>
      </c>
      <c r="X54" s="24">
        <f t="shared" si="11"/>
        <v>3.6447750062877255</v>
      </c>
      <c r="Y54" s="24">
        <f t="shared" si="16"/>
        <v>2.5346996428487767</v>
      </c>
      <c r="Z54" s="24">
        <f t="shared" si="16"/>
        <v>3.3944428774444289</v>
      </c>
      <c r="AA54" s="20">
        <v>0.8</v>
      </c>
      <c r="AB54" s="20">
        <v>0.49833333333333302</v>
      </c>
      <c r="AC54" s="17">
        <v>314.12073717716999</v>
      </c>
      <c r="AD54" s="17">
        <f t="shared" si="3"/>
        <v>313.52967479399769</v>
      </c>
      <c r="AE54" s="21">
        <v>144.29900000000001</v>
      </c>
      <c r="AF54" s="21">
        <v>179.29493922393638</v>
      </c>
      <c r="AG54" s="19">
        <v>4.009759842060757</v>
      </c>
      <c r="AH54" s="21">
        <v>218.6</v>
      </c>
      <c r="AI54" s="22">
        <v>-2.1666666666666699E-2</v>
      </c>
      <c r="AJ54" s="21">
        <v>1599.242</v>
      </c>
      <c r="AK54" s="21" t="e">
        <f>VLOOKUP($B54,'[3]Rotoma level Monthly'!$C$2:$N$538,10,FALSE)</f>
        <v>#N/A</v>
      </c>
      <c r="AL54" s="21" t="e">
        <f>VLOOKUP($B54,'[3]Rotoma level Monthly'!$C$2:$N$538,11,FALSE)</f>
        <v>#N/A</v>
      </c>
      <c r="AM54" s="20">
        <v>3.7566220915483335</v>
      </c>
      <c r="AN54" s="21">
        <v>183.02499999999998</v>
      </c>
    </row>
    <row r="55" spans="1:40" x14ac:dyDescent="0.25">
      <c r="A55" t="s">
        <v>46</v>
      </c>
      <c r="B55" s="15">
        <v>35431</v>
      </c>
      <c r="C55" s="16" t="s">
        <v>57</v>
      </c>
      <c r="D55" s="17">
        <v>1997</v>
      </c>
      <c r="E55" s="18" t="str">
        <f t="shared" si="0"/>
        <v>Ōkāreka 1996/97</v>
      </c>
      <c r="F55" s="18" t="s">
        <v>51</v>
      </c>
      <c r="G55" s="19">
        <v>6.5300001999999999</v>
      </c>
      <c r="H55" s="20">
        <v>7.1280913352966309</v>
      </c>
      <c r="I55" s="21">
        <v>247.49999002000001</v>
      </c>
      <c r="J55" s="19">
        <v>6.0000000999999994</v>
      </c>
      <c r="K55" s="19">
        <v>1</v>
      </c>
      <c r="L55" s="19">
        <v>0.50000001999999999</v>
      </c>
      <c r="M55" s="19">
        <v>4.0000002000000006</v>
      </c>
      <c r="N55" s="19">
        <v>7.6999997999999996</v>
      </c>
      <c r="P55" s="22">
        <v>0.56800001859664917</v>
      </c>
      <c r="Q55" s="19">
        <f t="shared" si="4"/>
        <v>4.2898795142245367</v>
      </c>
      <c r="R55" s="19">
        <f t="shared" si="6"/>
        <v>3.1206583533485732</v>
      </c>
      <c r="S55" s="19">
        <f t="shared" si="13"/>
        <v>3.5946613091298638</v>
      </c>
      <c r="T55" s="19">
        <f t="shared" si="14"/>
        <v>2.4902016722559037</v>
      </c>
      <c r="U55" s="23">
        <f t="shared" si="15"/>
        <v>3.3738502122397191</v>
      </c>
      <c r="V55" s="24">
        <f t="shared" si="12"/>
        <v>4.2492263069788487</v>
      </c>
      <c r="W55" s="24">
        <f t="shared" si="11"/>
        <v>3.1668541845364526</v>
      </c>
      <c r="X55" s="24">
        <f t="shared" si="11"/>
        <v>3.6292188488201313</v>
      </c>
      <c r="Y55" s="24">
        <f t="shared" si="16"/>
        <v>2.4386165217980125</v>
      </c>
      <c r="Z55" s="24">
        <f t="shared" si="16"/>
        <v>3.3546977647551435</v>
      </c>
      <c r="AA55" s="20">
        <v>0.48</v>
      </c>
      <c r="AB55" s="20">
        <v>2.3333333333333199E-2</v>
      </c>
      <c r="AC55" s="17">
        <v>314.12073717716999</v>
      </c>
      <c r="AD55" s="17">
        <f t="shared" si="3"/>
        <v>313.68632017619331</v>
      </c>
      <c r="AE55" s="21">
        <v>43.332000000000001</v>
      </c>
      <c r="AF55" s="21">
        <v>172.20026881720435</v>
      </c>
      <c r="AG55" s="19">
        <v>4.1513020004861092</v>
      </c>
      <c r="AH55" s="21">
        <v>245.6</v>
      </c>
      <c r="AI55" s="22">
        <v>-2.1666666666666699E-2</v>
      </c>
      <c r="AJ55" s="21">
        <v>1547.5920000000001</v>
      </c>
      <c r="AK55" s="21" t="e">
        <f>VLOOKUP($B55,'[3]Rotoma level Monthly'!$C$2:$N$538,10,FALSE)</f>
        <v>#N/A</v>
      </c>
      <c r="AL55" s="21" t="e">
        <f>VLOOKUP($B55,'[3]Rotoma level Monthly'!$C$2:$N$538,11,FALSE)</f>
        <v>#N/A</v>
      </c>
      <c r="AM55" s="20">
        <v>3.7196554124667713</v>
      </c>
      <c r="AN55" s="21">
        <v>186.88333333333333</v>
      </c>
    </row>
    <row r="56" spans="1:40" x14ac:dyDescent="0.25">
      <c r="A56" t="s">
        <v>46</v>
      </c>
      <c r="B56" s="15">
        <v>35462</v>
      </c>
      <c r="C56" s="16" t="s">
        <v>57</v>
      </c>
      <c r="D56" s="17">
        <v>1997</v>
      </c>
      <c r="E56" s="18" t="str">
        <f t="shared" si="0"/>
        <v>Ōkāreka 1996/97</v>
      </c>
      <c r="F56" s="18" t="s">
        <v>51</v>
      </c>
      <c r="G56" s="19">
        <v>8.6099996999999995</v>
      </c>
      <c r="H56" s="20">
        <v>7.4276952743530273</v>
      </c>
      <c r="I56" s="21">
        <v>249.50000001999999</v>
      </c>
      <c r="J56" s="19">
        <v>4.9999998999999997</v>
      </c>
      <c r="K56" s="19">
        <v>1</v>
      </c>
      <c r="L56" s="19">
        <v>0.50000001999999999</v>
      </c>
      <c r="M56" s="19">
        <v>2.0000001000000003</v>
      </c>
      <c r="N56" s="19">
        <v>8.1999998000000005</v>
      </c>
      <c r="P56" s="22">
        <v>0.42699998617172241</v>
      </c>
      <c r="Q56" s="19">
        <f t="shared" si="4"/>
        <v>4.5949079662564642</v>
      </c>
      <c r="R56" s="19">
        <f t="shared" si="6"/>
        <v>3.0638294908331276</v>
      </c>
      <c r="S56" s="19">
        <f t="shared" si="13"/>
        <v>3.6051823554826075</v>
      </c>
      <c r="T56" s="19">
        <f t="shared" si="14"/>
        <v>2.2589923872983766</v>
      </c>
      <c r="U56" s="23">
        <f t="shared" si="15"/>
        <v>3.3807280499676438</v>
      </c>
      <c r="V56" s="24">
        <f t="shared" si="12"/>
        <v>4.2764938749039603</v>
      </c>
      <c r="W56" s="24">
        <f t="shared" si="11"/>
        <v>3.1266753290944309</v>
      </c>
      <c r="X56" s="24">
        <f t="shared" si="11"/>
        <v>3.6372480800962816</v>
      </c>
      <c r="Y56" s="24">
        <f t="shared" si="16"/>
        <v>2.4097153611783217</v>
      </c>
      <c r="Z56" s="24">
        <f t="shared" si="16"/>
        <v>3.3429141891755925</v>
      </c>
      <c r="AA56" s="20">
        <v>1.17</v>
      </c>
      <c r="AB56" s="20">
        <v>0.19999999999999901</v>
      </c>
      <c r="AC56" s="17">
        <v>313.98599873903601</v>
      </c>
      <c r="AD56" s="17">
        <f t="shared" si="3"/>
        <v>313.81230816710138</v>
      </c>
      <c r="AE56" s="21">
        <v>130.60599999999999</v>
      </c>
      <c r="AF56" s="21">
        <v>181.07142857143981</v>
      </c>
      <c r="AG56" s="19">
        <v>3.3328877521495301</v>
      </c>
      <c r="AH56" s="21">
        <v>213.9</v>
      </c>
      <c r="AI56" s="22">
        <v>2.1666666666666501E-2</v>
      </c>
      <c r="AJ56" s="21">
        <v>1519.41</v>
      </c>
      <c r="AK56" s="21" t="e">
        <f>VLOOKUP($B56,'[3]Rotoma level Monthly'!$C$2:$N$538,10,FALSE)</f>
        <v>#N/A</v>
      </c>
      <c r="AL56" s="21" t="e">
        <f>VLOOKUP($B56,'[3]Rotoma level Monthly'!$C$2:$N$538,11,FALSE)</f>
        <v>#N/A</v>
      </c>
      <c r="AM56" s="20">
        <v>3.7547975010288437</v>
      </c>
      <c r="AN56" s="21">
        <v>187.29999999999998</v>
      </c>
    </row>
    <row r="57" spans="1:40" x14ac:dyDescent="0.25">
      <c r="A57" t="s">
        <v>46</v>
      </c>
      <c r="B57" s="15">
        <v>35521</v>
      </c>
      <c r="C57" s="16" t="s">
        <v>57</v>
      </c>
      <c r="D57" s="17">
        <v>1997</v>
      </c>
      <c r="E57" s="18" t="str">
        <f t="shared" si="0"/>
        <v>Ōkāreka 1996/97</v>
      </c>
      <c r="F57" s="18" t="s">
        <v>51</v>
      </c>
      <c r="G57" s="19">
        <v>9.5</v>
      </c>
      <c r="H57" s="20">
        <v>9.3626413345336914</v>
      </c>
      <c r="I57" s="21">
        <v>214.50000001999999</v>
      </c>
      <c r="J57" s="19">
        <v>4.9999998999999997</v>
      </c>
      <c r="K57" s="19">
        <v>1</v>
      </c>
      <c r="L57" s="19">
        <v>0.50000001999999999</v>
      </c>
      <c r="M57" s="19">
        <v>4.0000002000000006</v>
      </c>
      <c r="N57" s="19">
        <v>7.5999999000000003</v>
      </c>
      <c r="P57" s="22">
        <v>0.43700000643730164</v>
      </c>
      <c r="Q57" s="19">
        <f t="shared" si="4"/>
        <v>4.7034179574336736</v>
      </c>
      <c r="R57" s="19">
        <f t="shared" si="6"/>
        <v>2.7332616512498338</v>
      </c>
      <c r="S57" s="19">
        <f t="shared" si="13"/>
        <v>3.4075961626493219</v>
      </c>
      <c r="T57" s="19">
        <f t="shared" si="14"/>
        <v>2.2589923872983766</v>
      </c>
      <c r="U57" s="23">
        <f t="shared" si="15"/>
        <v>3.2758170396578015</v>
      </c>
      <c r="V57" s="24">
        <f t="shared" si="12"/>
        <v>4.3688110980547394</v>
      </c>
      <c r="W57" s="24">
        <f t="shared" si="11"/>
        <v>3.1020133100298199</v>
      </c>
      <c r="X57" s="24">
        <f t="shared" si="11"/>
        <v>3.6475385303302863</v>
      </c>
      <c r="Y57" s="24">
        <f t="shared" si="16"/>
        <v>2.5549634532473915</v>
      </c>
      <c r="Z57" s="24">
        <f t="shared" si="16"/>
        <v>3.4159813440764721</v>
      </c>
      <c r="AA57" s="20">
        <v>-1.39</v>
      </c>
      <c r="AB57" s="20">
        <v>-0.16666666666666599</v>
      </c>
      <c r="AC57" s="17">
        <v>313.801589987581</v>
      </c>
      <c r="AD57" s="17">
        <f t="shared" si="3"/>
        <v>313.89663058870457</v>
      </c>
      <c r="AE57" s="21">
        <v>96.403000000000006</v>
      </c>
      <c r="AF57" s="21">
        <v>197.36944444444785</v>
      </c>
      <c r="AG57" s="19">
        <v>3.4923305640810391</v>
      </c>
      <c r="AH57" s="21">
        <v>203.5</v>
      </c>
      <c r="AI57" s="22">
        <v>-2.1666666666666699E-2</v>
      </c>
      <c r="AJ57" s="21">
        <v>1512.288</v>
      </c>
      <c r="AK57" s="21" t="e">
        <f>VLOOKUP($B57,'[3]Rotoma level Monthly'!$C$2:$N$538,10,FALSE)</f>
        <v>#N/A</v>
      </c>
      <c r="AL57" s="21" t="e">
        <f>VLOOKUP($B57,'[3]Rotoma level Monthly'!$C$2:$N$538,11,FALSE)</f>
        <v>#N/A</v>
      </c>
      <c r="AM57" s="20">
        <v>3.7319664159509922</v>
      </c>
      <c r="AN57" s="21">
        <v>188.69166666666663</v>
      </c>
    </row>
    <row r="58" spans="1:40" x14ac:dyDescent="0.25">
      <c r="A58" t="s">
        <v>46</v>
      </c>
      <c r="B58" s="15">
        <v>35582</v>
      </c>
      <c r="C58" s="16" t="s">
        <v>57</v>
      </c>
      <c r="D58" s="17">
        <v>1997</v>
      </c>
      <c r="E58" s="18" t="str">
        <f t="shared" si="0"/>
        <v>Ōkāreka 1996/97</v>
      </c>
      <c r="F58" s="18" t="s">
        <v>51</v>
      </c>
      <c r="G58" s="19">
        <v>2.74</v>
      </c>
      <c r="H58" s="20">
        <v>8.3764429092407227</v>
      </c>
      <c r="I58" s="21">
        <v>272.00000010000002</v>
      </c>
      <c r="J58" s="19">
        <v>4.0000002000000006</v>
      </c>
      <c r="L58" s="19">
        <v>6.0000000999999994</v>
      </c>
      <c r="M58" s="19">
        <v>20</v>
      </c>
      <c r="N58" s="19">
        <v>7.1999997999999996</v>
      </c>
      <c r="P58" s="22">
        <v>0.41899999976158142</v>
      </c>
      <c r="Q58" s="19">
        <f t="shared" si="4"/>
        <v>3.3318864295637853</v>
      </c>
      <c r="R58" s="19">
        <f t="shared" si="6"/>
        <v>2.8947168459959807</v>
      </c>
      <c r="S58" s="19">
        <f t="shared" si="13"/>
        <v>3.718052401623535</v>
      </c>
      <c r="T58" s="19">
        <f t="shared" si="14"/>
        <v>1.976015238084643</v>
      </c>
      <c r="U58" s="23">
        <f t="shared" si="15"/>
        <v>2.9801677288169861</v>
      </c>
      <c r="V58" s="24">
        <f t="shared" si="12"/>
        <v>4.4154341989931121</v>
      </c>
      <c r="W58" s="24">
        <f t="shared" si="11"/>
        <v>3.0888885131022725</v>
      </c>
      <c r="X58" s="24">
        <f>AVERAGE(S47:S58)</f>
        <v>3.6809011566901844</v>
      </c>
      <c r="Y58" s="24">
        <f t="shared" si="16"/>
        <v>2.4906901489759838</v>
      </c>
      <c r="Z58" s="24">
        <f t="shared" si="16"/>
        <v>3.4203146154506845</v>
      </c>
      <c r="AA58" s="20">
        <v>-2.34</v>
      </c>
      <c r="AB58" s="20">
        <v>-1.85666666666666</v>
      </c>
      <c r="AC58" s="17">
        <v>313.79596331814599</v>
      </c>
      <c r="AD58" s="17">
        <f t="shared" si="3"/>
        <v>313.94218704229314</v>
      </c>
      <c r="AE58" s="21">
        <v>181.21899999999999</v>
      </c>
      <c r="AF58" s="21">
        <v>156.73240740741295</v>
      </c>
      <c r="AG58" s="19">
        <v>2.978929758865561</v>
      </c>
      <c r="AH58" s="21">
        <v>146.30000000000001</v>
      </c>
      <c r="AI58" s="22">
        <v>-2.1666666666666699E-2</v>
      </c>
      <c r="AJ58" s="21">
        <v>1440.3810000000001</v>
      </c>
      <c r="AK58" s="21" t="e">
        <f>VLOOKUP($B58,'[3]Rotoma level Monthly'!$C$2:$N$538,10,FALSE)</f>
        <v>#N/A</v>
      </c>
      <c r="AL58" s="21" t="e">
        <f>VLOOKUP($B58,'[3]Rotoma level Monthly'!$C$2:$N$538,11,FALSE)</f>
        <v>#N/A</v>
      </c>
      <c r="AM58" s="20">
        <v>3.6517928985943651</v>
      </c>
      <c r="AN58" s="21">
        <v>186.77500000000001</v>
      </c>
    </row>
    <row r="59" spans="1:40" x14ac:dyDescent="0.25">
      <c r="A59" t="s">
        <v>46</v>
      </c>
      <c r="B59" s="15">
        <v>35612</v>
      </c>
      <c r="C59" s="16" t="s">
        <v>58</v>
      </c>
      <c r="D59" s="17">
        <v>1998</v>
      </c>
      <c r="E59" s="18" t="str">
        <f t="shared" si="0"/>
        <v>Ōkāreka 1997/98</v>
      </c>
      <c r="F59" s="18" t="s">
        <v>51</v>
      </c>
      <c r="G59" s="19">
        <v>4.8899999000000003</v>
      </c>
      <c r="H59" s="20">
        <v>7.4901132583618164</v>
      </c>
      <c r="J59" s="19">
        <v>6.0000000999999994</v>
      </c>
      <c r="M59" s="19">
        <v>17.000001000000001</v>
      </c>
      <c r="N59" s="19">
        <v>7.3000002000000004</v>
      </c>
      <c r="P59" s="22">
        <v>0.44600000977516174</v>
      </c>
      <c r="Q59" s="19">
        <f t="shared" si="4"/>
        <v>3.9708444796155495</v>
      </c>
      <c r="R59" s="19">
        <f t="shared" si="6"/>
        <v>3.0522144091265475</v>
      </c>
      <c r="T59" s="19">
        <f t="shared" si="14"/>
        <v>2.4902016722559037</v>
      </c>
      <c r="V59" s="24">
        <f t="shared" si="12"/>
        <v>4.4782170505211116</v>
      </c>
      <c r="W59" s="24">
        <f t="shared" si="11"/>
        <v>3.1411595600167299</v>
      </c>
      <c r="Y59" s="24">
        <f t="shared" si="16"/>
        <v>2.5549634611732652</v>
      </c>
      <c r="Z59" s="24">
        <f t="shared" si="16"/>
        <v>3.4203146154506845</v>
      </c>
      <c r="AA59" s="20">
        <v>-0.99</v>
      </c>
      <c r="AB59" s="20">
        <v>-1.6316666666666599</v>
      </c>
      <c r="AC59" s="17">
        <v>313.917851397741</v>
      </c>
      <c r="AD59" s="17">
        <f t="shared" si="3"/>
        <v>313.96712447763673</v>
      </c>
      <c r="AE59" s="21">
        <v>93.820000000000107</v>
      </c>
      <c r="AF59" s="21">
        <v>174.33720082114581</v>
      </c>
      <c r="AG59" s="19">
        <v>2.5544242814801668</v>
      </c>
      <c r="AH59" s="21">
        <v>165</v>
      </c>
      <c r="AI59" s="22">
        <v>-2.1666666666666699E-2</v>
      </c>
      <c r="AJ59" s="21">
        <v>1531.605</v>
      </c>
      <c r="AK59" s="21" t="e">
        <f>VLOOKUP($B59,'[3]Rotoma level Monthly'!$C$2:$N$538,10,FALSE)</f>
        <v>#N/A</v>
      </c>
      <c r="AL59" s="21" t="e">
        <f>VLOOKUP($B59,'[3]Rotoma level Monthly'!$C$2:$N$538,11,FALSE)</f>
        <v>#N/A</v>
      </c>
      <c r="AM59" s="20">
        <v>3.6150918139311545</v>
      </c>
      <c r="AN59" s="21">
        <v>189.97500000000002</v>
      </c>
    </row>
    <row r="60" spans="1:40" x14ac:dyDescent="0.25">
      <c r="A60" t="s">
        <v>46</v>
      </c>
      <c r="B60" s="15">
        <v>35674</v>
      </c>
      <c r="C60" s="16" t="s">
        <v>58</v>
      </c>
      <c r="D60" s="17">
        <v>1998</v>
      </c>
      <c r="E60" s="18" t="str">
        <f t="shared" si="0"/>
        <v>Ōkāreka 1997/98</v>
      </c>
      <c r="F60" s="18" t="s">
        <v>51</v>
      </c>
      <c r="G60" s="19">
        <v>6.96</v>
      </c>
      <c r="H60" s="20">
        <v>8.8008832931518555</v>
      </c>
      <c r="I60" s="21">
        <v>217.00000009999999</v>
      </c>
      <c r="J60" s="19">
        <v>4.9999998999999997</v>
      </c>
      <c r="L60" s="19">
        <v>2.0000001000000003</v>
      </c>
      <c r="M60" s="19">
        <v>3</v>
      </c>
      <c r="N60" s="19">
        <v>7.6999997999999996</v>
      </c>
      <c r="P60" s="22">
        <v>0.36300000548362732</v>
      </c>
      <c r="Q60" s="19">
        <f t="shared" si="4"/>
        <v>4.3602274686108276</v>
      </c>
      <c r="R60" s="19">
        <f t="shared" si="6"/>
        <v>2.8236457180712282</v>
      </c>
      <c r="S60" s="19">
        <f t="shared" ref="S60:S69" si="17">-3.61+3.01*LOG($I60)</f>
        <v>3.4227437994864816</v>
      </c>
      <c r="T60" s="19">
        <f t="shared" si="14"/>
        <v>2.2589923872983766</v>
      </c>
      <c r="U60" s="23">
        <f t="shared" ref="U60:U69" si="18">AVERAGE(Q60:T60)</f>
        <v>3.2164023433667284</v>
      </c>
      <c r="V60" s="24">
        <f t="shared" si="12"/>
        <v>4.47914627226909</v>
      </c>
      <c r="W60" s="24">
        <f t="shared" si="11"/>
        <v>3.0663372591481148</v>
      </c>
      <c r="X60" s="24">
        <f t="shared" si="11"/>
        <v>3.6486314870397218</v>
      </c>
      <c r="Y60" s="24">
        <f t="shared" si="16"/>
        <v>2.5220777862982775</v>
      </c>
      <c r="Z60" s="24">
        <f t="shared" si="16"/>
        <v>3.3948255814401898</v>
      </c>
      <c r="AA60" s="20">
        <v>-1.51</v>
      </c>
      <c r="AB60" s="20">
        <v>-1.4550000000000001</v>
      </c>
      <c r="AC60" s="17">
        <v>313.849727378198</v>
      </c>
      <c r="AD60" s="17">
        <f t="shared" si="3"/>
        <v>313.98379036710588</v>
      </c>
      <c r="AE60" s="21">
        <v>156.095</v>
      </c>
      <c r="AF60" s="21">
        <v>153.89748760488172</v>
      </c>
      <c r="AG60" s="19">
        <v>3.8991283344948853</v>
      </c>
      <c r="AH60" s="21">
        <v>106.5</v>
      </c>
      <c r="AI60" s="22">
        <v>-9.4166666666666343E-2</v>
      </c>
      <c r="AJ60" s="21">
        <v>1398.662</v>
      </c>
      <c r="AK60" s="21" t="e">
        <f>VLOOKUP($B60,'[3]Rotoma level Monthly'!$C$2:$N$538,10,FALSE)</f>
        <v>#N/A</v>
      </c>
      <c r="AL60" s="21" t="e">
        <f>VLOOKUP($B60,'[3]Rotoma level Monthly'!$C$2:$N$538,11,FALSE)</f>
        <v>#N/A</v>
      </c>
      <c r="AM60" s="20">
        <v>3.6003835983813368</v>
      </c>
      <c r="AN60" s="21">
        <v>184.98333333333335</v>
      </c>
    </row>
    <row r="61" spans="1:40" x14ac:dyDescent="0.25">
      <c r="A61" t="s">
        <v>46</v>
      </c>
      <c r="B61" s="15">
        <v>35827</v>
      </c>
      <c r="C61" s="16" t="s">
        <v>58</v>
      </c>
      <c r="D61" s="17">
        <v>1998</v>
      </c>
      <c r="E61" s="18" t="str">
        <f t="shared" si="0"/>
        <v>Ōkāreka 1997/98</v>
      </c>
      <c r="F61" s="18" t="s">
        <v>51</v>
      </c>
      <c r="G61" s="19">
        <v>4.2800001999999999</v>
      </c>
      <c r="H61" s="20">
        <v>9.6372785568237305</v>
      </c>
      <c r="I61" s="21">
        <v>381.00000020000004</v>
      </c>
      <c r="J61" s="19">
        <v>4.0000002000000006</v>
      </c>
      <c r="K61" s="19">
        <v>4.9999998999999997</v>
      </c>
      <c r="L61" s="19">
        <v>4.0000002000000006</v>
      </c>
      <c r="M61" s="19">
        <v>1</v>
      </c>
      <c r="N61" s="19">
        <v>7.1999997999999996</v>
      </c>
      <c r="P61" s="22">
        <v>0.3529999852180481</v>
      </c>
      <c r="Q61" s="19">
        <f t="shared" si="4"/>
        <v>3.8238672248405576</v>
      </c>
      <c r="R61" s="19">
        <f t="shared" si="6"/>
        <v>2.6904483588464823</v>
      </c>
      <c r="S61" s="19">
        <f t="shared" si="17"/>
        <v>4.1585841774698213</v>
      </c>
      <c r="T61" s="19">
        <f t="shared" si="14"/>
        <v>1.976015238084643</v>
      </c>
      <c r="U61" s="23">
        <f t="shared" si="18"/>
        <v>3.1622287498103763</v>
      </c>
      <c r="V61" s="24">
        <f t="shared" si="12"/>
        <v>4.3950876258525486</v>
      </c>
      <c r="W61" s="24">
        <f t="shared" si="11"/>
        <v>3.0262130671304299</v>
      </c>
      <c r="X61" s="24">
        <f t="shared" si="11"/>
        <v>3.705292897087511</v>
      </c>
      <c r="Y61" s="24">
        <f t="shared" si="16"/>
        <v>2.4674715314769142</v>
      </c>
      <c r="Z61" s="24">
        <f t="shared" si="16"/>
        <v>3.3689814890368774</v>
      </c>
      <c r="AA61" s="20">
        <v>-1.73</v>
      </c>
      <c r="AB61" s="20">
        <v>-0.38500000000000001</v>
      </c>
      <c r="AC61" s="17">
        <v>313.423831732704</v>
      </c>
      <c r="AD61" s="17">
        <f t="shared" si="3"/>
        <v>313.95540057333079</v>
      </c>
      <c r="AE61" s="21">
        <v>58.286000000000001</v>
      </c>
      <c r="AF61" s="21">
        <v>174.02693523581888</v>
      </c>
      <c r="AG61" s="19">
        <v>3.1914912980402397</v>
      </c>
      <c r="AH61" s="21">
        <v>202.3</v>
      </c>
      <c r="AI61" s="22">
        <v>-1.40083333333333</v>
      </c>
      <c r="AJ61" s="21">
        <v>1353.8990000000003</v>
      </c>
      <c r="AK61" s="21" t="e">
        <f>VLOOKUP($B61,'[3]Rotoma level Monthly'!$C$2:$N$538,10,FALSE)</f>
        <v>#N/A</v>
      </c>
      <c r="AL61" s="21" t="e">
        <f>VLOOKUP($B61,'[3]Rotoma level Monthly'!$C$2:$N$538,11,FALSE)</f>
        <v>#N/A</v>
      </c>
      <c r="AM61" s="20">
        <v>3.6079513706343733</v>
      </c>
      <c r="AN61" s="21">
        <v>182.81666666666663</v>
      </c>
    </row>
    <row r="62" spans="1:40" x14ac:dyDescent="0.25">
      <c r="A62" t="s">
        <v>46</v>
      </c>
      <c r="B62" s="15">
        <v>35855</v>
      </c>
      <c r="C62" s="16" t="s">
        <v>58</v>
      </c>
      <c r="D62" s="17">
        <v>1998</v>
      </c>
      <c r="E62" s="18" t="str">
        <f t="shared" si="0"/>
        <v>Ōkāreka 1997/98</v>
      </c>
      <c r="F62" s="18" t="s">
        <v>51</v>
      </c>
      <c r="G62" s="19">
        <v>3.55</v>
      </c>
      <c r="H62" s="20">
        <v>10.273938179016113</v>
      </c>
      <c r="I62" s="21">
        <v>238.00000020000002</v>
      </c>
      <c r="J62" s="19">
        <v>4.9999998999999997</v>
      </c>
      <c r="K62" s="19">
        <v>1</v>
      </c>
      <c r="L62" s="19">
        <v>4.0000002000000006</v>
      </c>
      <c r="M62" s="19">
        <v>2.0000001000000003</v>
      </c>
      <c r="N62" s="19">
        <v>7.8000002000000004</v>
      </c>
      <c r="P62" s="22">
        <v>0.38999998569488525</v>
      </c>
      <c r="Q62" s="19">
        <f t="shared" si="4"/>
        <v>3.617580016759939</v>
      </c>
      <c r="R62" s="19">
        <f t="shared" si="6"/>
        <v>2.5942851367069064</v>
      </c>
      <c r="S62" s="19">
        <f t="shared" si="17"/>
        <v>3.5434966418386096</v>
      </c>
      <c r="T62" s="19">
        <f t="shared" si="14"/>
        <v>2.2589923872983766</v>
      </c>
      <c r="U62" s="23">
        <f t="shared" si="18"/>
        <v>3.0035885456509579</v>
      </c>
      <c r="V62" s="24">
        <f t="shared" si="12"/>
        <v>4.2917113596365235</v>
      </c>
      <c r="W62" s="24">
        <f t="shared" si="11"/>
        <v>3.0146316909185198</v>
      </c>
      <c r="X62" s="24">
        <f t="shared" si="11"/>
        <v>3.6891132715626207</v>
      </c>
      <c r="Y62" s="24">
        <f t="shared" si="16"/>
        <v>2.4485188820061379</v>
      </c>
      <c r="Z62" s="24">
        <f t="shared" si="16"/>
        <v>3.3324421946982854</v>
      </c>
      <c r="AA62" s="20">
        <v>-2.77</v>
      </c>
      <c r="AB62" s="20">
        <v>-0.95166666666666599</v>
      </c>
      <c r="AC62" s="17">
        <v>313.39286895324801</v>
      </c>
      <c r="AD62" s="17">
        <f t="shared" si="3"/>
        <v>313.91071983027047</v>
      </c>
      <c r="AE62" s="21">
        <v>94.507000000000104</v>
      </c>
      <c r="AF62" s="21">
        <v>142.46505376344081</v>
      </c>
      <c r="AG62" s="19">
        <v>3.7969086730999226</v>
      </c>
      <c r="AH62" s="21">
        <v>180.5</v>
      </c>
      <c r="AI62" s="22">
        <v>-1.40083333333333</v>
      </c>
      <c r="AJ62" s="21">
        <v>1281.5790000000002</v>
      </c>
      <c r="AK62" s="21" t="e">
        <f>VLOOKUP($B62,'[3]Rotoma level Monthly'!$C$2:$N$538,10,FALSE)</f>
        <v>#N/A</v>
      </c>
      <c r="AL62" s="21" t="e">
        <f>VLOOKUP($B62,'[3]Rotoma level Monthly'!$C$2:$N$538,11,FALSE)</f>
        <v>#N/A</v>
      </c>
      <c r="AM62" s="20">
        <v>3.5961683327919327</v>
      </c>
      <c r="AN62" s="21">
        <v>183.11666666666665</v>
      </c>
    </row>
    <row r="63" spans="1:40" x14ac:dyDescent="0.25">
      <c r="A63" t="s">
        <v>46</v>
      </c>
      <c r="B63" s="15">
        <v>35947</v>
      </c>
      <c r="C63" s="16" t="s">
        <v>58</v>
      </c>
      <c r="D63" s="17">
        <v>1998</v>
      </c>
      <c r="E63" s="18" t="str">
        <f t="shared" si="0"/>
        <v>Ōkāreka 1997/98</v>
      </c>
      <c r="F63" s="18" t="s">
        <v>51</v>
      </c>
      <c r="G63" s="19">
        <v>7.3000002000000004</v>
      </c>
      <c r="H63" s="20">
        <v>9.0755205154418945</v>
      </c>
      <c r="I63" s="21">
        <v>215.00000019999999</v>
      </c>
      <c r="J63" s="19">
        <v>8.9999995999999989</v>
      </c>
      <c r="L63" s="19">
        <v>4.0000002000000006</v>
      </c>
      <c r="M63" s="19">
        <v>4.0000002000000006</v>
      </c>
      <c r="N63" s="19">
        <v>7.4000000999999997</v>
      </c>
      <c r="P63" s="22">
        <v>0.40200001001358032</v>
      </c>
      <c r="Q63" s="19">
        <f t="shared" si="4"/>
        <v>4.4128400949280939</v>
      </c>
      <c r="R63" s="19">
        <f t="shared" si="6"/>
        <v>2.7789642469498328</v>
      </c>
      <c r="S63" s="19">
        <f t="shared" si="17"/>
        <v>3.4106397655619953</v>
      </c>
      <c r="T63" s="19">
        <f t="shared" si="14"/>
        <v>3.004388071201054</v>
      </c>
      <c r="U63" s="23">
        <f t="shared" si="18"/>
        <v>3.4017080446602441</v>
      </c>
      <c r="V63" s="24">
        <f t="shared" si="12"/>
        <v>4.2160258469901004</v>
      </c>
      <c r="W63" s="24">
        <f t="shared" si="11"/>
        <v>2.9654668424360335</v>
      </c>
      <c r="X63" s="24">
        <f t="shared" si="11"/>
        <v>3.6637974982898367</v>
      </c>
      <c r="Y63" s="24">
        <f t="shared" si="16"/>
        <v>2.4948413144390478</v>
      </c>
      <c r="Z63" s="24">
        <f t="shared" si="16"/>
        <v>3.3387390901493728</v>
      </c>
      <c r="AA63" s="20">
        <v>1.1000000000000001</v>
      </c>
      <c r="AB63" s="20">
        <v>1.0249999999999999</v>
      </c>
      <c r="AC63" s="17">
        <v>313.22223023198598</v>
      </c>
      <c r="AD63" s="17">
        <f t="shared" si="3"/>
        <v>313.83220515012215</v>
      </c>
      <c r="AE63" s="21">
        <v>211.55500000000001</v>
      </c>
      <c r="AF63" s="21">
        <v>155.48771320662354</v>
      </c>
      <c r="AG63" s="19">
        <v>3.2501360470607223</v>
      </c>
      <c r="AH63" s="21">
        <v>99.5</v>
      </c>
      <c r="AI63" s="22">
        <v>-1.3766666666666652</v>
      </c>
      <c r="AJ63" s="21">
        <v>1142.5170000000001</v>
      </c>
      <c r="AK63" s="21" t="e">
        <f>VLOOKUP($B63,'[3]Rotoma level Monthly'!$C$2:$N$538,10,FALSE)</f>
        <v>#N/A</v>
      </c>
      <c r="AL63" s="21" t="e">
        <f>VLOOKUP($B63,'[3]Rotoma level Monthly'!$C$2:$N$538,11,FALSE)</f>
        <v>#N/A</v>
      </c>
      <c r="AM63" s="20">
        <v>3.6671241634149001</v>
      </c>
      <c r="AN63" s="21">
        <v>173.98333333333335</v>
      </c>
    </row>
    <row r="64" spans="1:40" x14ac:dyDescent="0.25">
      <c r="A64" t="s">
        <v>46</v>
      </c>
      <c r="B64" s="15">
        <v>36039</v>
      </c>
      <c r="C64" s="16" t="s">
        <v>59</v>
      </c>
      <c r="D64" s="17">
        <v>1999</v>
      </c>
      <c r="E64" s="18" t="str">
        <f t="shared" si="0"/>
        <v>Ōkāreka 1998/99</v>
      </c>
      <c r="F64" s="18" t="s">
        <v>51</v>
      </c>
      <c r="G64" s="19">
        <v>4.0900002000000004</v>
      </c>
      <c r="H64" s="20">
        <v>7.4901132583618164</v>
      </c>
      <c r="I64" s="21">
        <v>250.50000002000002</v>
      </c>
      <c r="J64" s="19">
        <v>6.0000000999999994</v>
      </c>
      <c r="L64" s="19">
        <v>0.50000001999999999</v>
      </c>
      <c r="M64" s="19">
        <v>2.0000001000000003</v>
      </c>
      <c r="N64" s="19">
        <v>7.8000002000000004</v>
      </c>
      <c r="P64" s="22">
        <v>0.42199999094009399</v>
      </c>
      <c r="Q64" s="19">
        <f t="shared" si="4"/>
        <v>3.7737772562803578</v>
      </c>
      <c r="R64" s="19">
        <f t="shared" si="6"/>
        <v>3.0522144091265475</v>
      </c>
      <c r="S64" s="19">
        <f t="shared" si="17"/>
        <v>3.6104112680161955</v>
      </c>
      <c r="T64" s="19">
        <f t="shared" si="14"/>
        <v>2.4902016722559037</v>
      </c>
      <c r="U64" s="23">
        <f t="shared" si="18"/>
        <v>3.2316511514197508</v>
      </c>
      <c r="V64" s="24">
        <f t="shared" si="12"/>
        <v>4.0762516715724786</v>
      </c>
      <c r="W64" s="24">
        <f t="shared" si="11"/>
        <v>2.9306715897210123</v>
      </c>
      <c r="X64" s="24">
        <f t="shared" si="11"/>
        <v>3.6305025741432497</v>
      </c>
      <c r="Y64" s="24">
        <f t="shared" si="16"/>
        <v>2.451992447860285</v>
      </c>
      <c r="Z64" s="24">
        <f t="shared" si="16"/>
        <v>3.2711194605550689</v>
      </c>
      <c r="AA64" s="20">
        <v>1.05</v>
      </c>
      <c r="AB64" s="20">
        <v>1.0916666666666599</v>
      </c>
      <c r="AC64" s="17">
        <v>314.26523208804201</v>
      </c>
      <c r="AD64" s="17">
        <f t="shared" si="3"/>
        <v>313.83479211318269</v>
      </c>
      <c r="AE64" s="21">
        <v>97</v>
      </c>
      <c r="AF64" s="21">
        <v>181.82638888889372</v>
      </c>
      <c r="AG64" s="19">
        <v>3.7810249483790757</v>
      </c>
      <c r="AH64" s="21">
        <v>188.8</v>
      </c>
      <c r="AI64" s="22">
        <v>-0.668333333333333</v>
      </c>
      <c r="AJ64" s="21">
        <v>1511.290999999982</v>
      </c>
      <c r="AK64" s="21" t="e">
        <f>VLOOKUP($B64,'[3]Rotoma level Monthly'!$C$2:$N$538,10,FALSE)</f>
        <v>#N/A</v>
      </c>
      <c r="AL64" s="21" t="e">
        <f>VLOOKUP($B64,'[3]Rotoma level Monthly'!$C$2:$N$538,11,FALSE)</f>
        <v>#N/A</v>
      </c>
      <c r="AM64" s="20">
        <v>3.8147500165452395</v>
      </c>
      <c r="AN64" s="21">
        <v>175.11666666666667</v>
      </c>
    </row>
    <row r="65" spans="1:40" x14ac:dyDescent="0.25">
      <c r="A65" t="s">
        <v>46</v>
      </c>
      <c r="B65" s="15">
        <v>36100</v>
      </c>
      <c r="C65" s="16" t="s">
        <v>59</v>
      </c>
      <c r="D65" s="17">
        <v>1999</v>
      </c>
      <c r="E65" s="18" t="str">
        <f t="shared" si="0"/>
        <v>Ōkāreka 1998/99</v>
      </c>
      <c r="F65" s="18" t="s">
        <v>51</v>
      </c>
      <c r="G65" s="19">
        <v>6</v>
      </c>
      <c r="H65" s="20">
        <v>9.9243993759155273</v>
      </c>
      <c r="I65" s="21">
        <v>216</v>
      </c>
      <c r="J65" s="19">
        <v>28.000001000000001</v>
      </c>
      <c r="L65" s="19">
        <v>3</v>
      </c>
      <c r="M65" s="19">
        <v>1</v>
      </c>
      <c r="N65" s="19">
        <v>7.9000000999999997</v>
      </c>
      <c r="P65" s="22">
        <v>0.39100000262260437</v>
      </c>
      <c r="Q65" s="19">
        <f t="shared" si="4"/>
        <v>4.1965041759744546</v>
      </c>
      <c r="R65" s="19">
        <f t="shared" si="6"/>
        <v>2.6465702212215918</v>
      </c>
      <c r="S65" s="19">
        <f t="shared" si="17"/>
        <v>3.416705790964301</v>
      </c>
      <c r="T65" s="19">
        <f t="shared" si="14"/>
        <v>4.4437014968099895</v>
      </c>
      <c r="U65" s="23">
        <f t="shared" si="18"/>
        <v>3.6758704212425841</v>
      </c>
      <c r="V65" s="24">
        <f t="shared" si="12"/>
        <v>4.0698890331606634</v>
      </c>
      <c r="W65" s="24">
        <f t="shared" si="11"/>
        <v>2.8868908862345872</v>
      </c>
      <c r="X65" s="24">
        <f t="shared" si="11"/>
        <v>3.5992389166932499</v>
      </c>
      <c r="Y65" s="24">
        <f t="shared" si="16"/>
        <v>2.5330746901997876</v>
      </c>
      <c r="Z65" s="24">
        <f t="shared" si="16"/>
        <v>3.2717414281310955</v>
      </c>
      <c r="AA65" s="20">
        <v>1.1399999999999999</v>
      </c>
      <c r="AB65" s="20">
        <v>1.1499999999999999</v>
      </c>
      <c r="AC65" s="17">
        <v>314.42437440036002</v>
      </c>
      <c r="AD65" s="17">
        <f t="shared" si="3"/>
        <v>313.86009521511522</v>
      </c>
      <c r="AE65" s="21">
        <v>68.5</v>
      </c>
      <c r="AF65" s="21">
        <v>156.36769005848222</v>
      </c>
      <c r="AG65" s="19">
        <v>3.9887256159292717</v>
      </c>
      <c r="AH65" s="21">
        <v>212.1</v>
      </c>
      <c r="AI65" s="22">
        <v>0.48749999999999971</v>
      </c>
      <c r="AJ65" s="21">
        <v>1503.695999999982</v>
      </c>
      <c r="AK65" s="21" t="e">
        <f>VLOOKUP($B65,'[3]Rotoma level Monthly'!$C$2:$N$538,10,FALSE)</f>
        <v>#N/A</v>
      </c>
      <c r="AL65" s="21" t="e">
        <f>VLOOKUP($B65,'[3]Rotoma level Monthly'!$C$2:$N$538,11,FALSE)</f>
        <v>#N/A</v>
      </c>
      <c r="AM65" s="20">
        <v>3.9096864124401147</v>
      </c>
      <c r="AN65" s="21">
        <v>172.9</v>
      </c>
    </row>
    <row r="66" spans="1:40" x14ac:dyDescent="0.25">
      <c r="A66" t="s">
        <v>46</v>
      </c>
      <c r="B66" s="15">
        <v>36161</v>
      </c>
      <c r="C66" s="16" t="s">
        <v>59</v>
      </c>
      <c r="D66" s="17">
        <v>1999</v>
      </c>
      <c r="E66" s="18" t="str">
        <f t="shared" ref="E66:E129" si="19">CONCATENATE(A66," ",C66)</f>
        <v>Ōkāreka 1998/99</v>
      </c>
      <c r="F66" s="18" t="s">
        <v>51</v>
      </c>
      <c r="G66" s="19">
        <v>7.46</v>
      </c>
      <c r="H66" s="20">
        <v>7.3652782440185547</v>
      </c>
      <c r="I66" s="21">
        <v>242.50000001999999</v>
      </c>
      <c r="J66" s="19">
        <v>8.9999995999999989</v>
      </c>
      <c r="K66" s="19">
        <v>1</v>
      </c>
      <c r="L66" s="19">
        <v>0.50000001999999999</v>
      </c>
      <c r="M66" s="19">
        <v>3</v>
      </c>
      <c r="N66" s="19">
        <v>8.5</v>
      </c>
      <c r="P66" s="22">
        <v>0.38299998641014099</v>
      </c>
      <c r="Q66" s="19">
        <f t="shared" si="4"/>
        <v>4.4367566217805789</v>
      </c>
      <c r="R66" s="19">
        <f t="shared" si="6"/>
        <v>3.0755199883259774</v>
      </c>
      <c r="S66" s="19">
        <f t="shared" si="17"/>
        <v>3.5679823463520424</v>
      </c>
      <c r="T66" s="19">
        <f t="shared" si="14"/>
        <v>3.004388071201054</v>
      </c>
      <c r="U66" s="23">
        <f t="shared" si="18"/>
        <v>3.5211617569149132</v>
      </c>
      <c r="V66" s="24">
        <f t="shared" si="12"/>
        <v>4.1260407671890684</v>
      </c>
      <c r="W66" s="24">
        <f t="shared" si="11"/>
        <v>2.8771940691502191</v>
      </c>
      <c r="X66" s="24">
        <f t="shared" si="11"/>
        <v>3.5869141835067975</v>
      </c>
      <c r="Y66" s="24">
        <f t="shared" si="16"/>
        <v>2.5759235567785499</v>
      </c>
      <c r="Z66" s="24">
        <f t="shared" si="16"/>
        <v>3.2930158221588823</v>
      </c>
      <c r="AA66" s="20">
        <v>1.56</v>
      </c>
      <c r="AB66" s="20">
        <v>-0.99833333333333296</v>
      </c>
      <c r="AC66" s="17">
        <v>314.364566116162</v>
      </c>
      <c r="AD66" s="17">
        <f t="shared" si="3"/>
        <v>313.88041429336454</v>
      </c>
      <c r="AE66" s="21">
        <v>79</v>
      </c>
      <c r="AF66" s="21">
        <v>151.88981833968293</v>
      </c>
      <c r="AG66" s="19">
        <v>3.5234171425649907</v>
      </c>
      <c r="AH66" s="21">
        <v>233.4</v>
      </c>
      <c r="AI66" s="22">
        <v>1.0041666666666615</v>
      </c>
      <c r="AJ66" s="21">
        <v>1521.6009999999822</v>
      </c>
      <c r="AK66" s="21" t="e">
        <f>VLOOKUP($B66,'[3]Rotoma level Monthly'!$C$2:$N$538,10,FALSE)</f>
        <v>#N/A</v>
      </c>
      <c r="AL66" s="21" t="e">
        <f>VLOOKUP($B66,'[3]Rotoma level Monthly'!$C$2:$N$538,11,FALSE)</f>
        <v>#N/A</v>
      </c>
      <c r="AM66" s="20">
        <v>3.8311851301063942</v>
      </c>
      <c r="AN66" s="21">
        <v>173.17499999999998</v>
      </c>
    </row>
    <row r="67" spans="1:40" x14ac:dyDescent="0.25">
      <c r="A67" t="s">
        <v>46</v>
      </c>
      <c r="B67" s="15">
        <v>36251</v>
      </c>
      <c r="C67" s="16" t="s">
        <v>59</v>
      </c>
      <c r="D67" s="17">
        <v>1999</v>
      </c>
      <c r="E67" s="18" t="str">
        <f t="shared" si="19"/>
        <v>Ōkāreka 1998/99</v>
      </c>
      <c r="F67" s="18" t="s">
        <v>51</v>
      </c>
      <c r="G67" s="19">
        <v>3.3499998999999998</v>
      </c>
      <c r="H67" s="20">
        <v>9.4375429153442383</v>
      </c>
      <c r="I67" s="21">
        <v>235.00000000000003</v>
      </c>
      <c r="J67" s="19">
        <v>4.0000002000000006</v>
      </c>
      <c r="K67" s="19">
        <v>2.0000001000000003</v>
      </c>
      <c r="L67" s="19">
        <v>1</v>
      </c>
      <c r="M67" s="19">
        <v>2.0000001000000003</v>
      </c>
      <c r="N67" s="19">
        <v>8.3000001999999995</v>
      </c>
      <c r="P67" s="22">
        <v>0.32699999213218689</v>
      </c>
      <c r="Q67" s="19">
        <f t="shared" si="4"/>
        <v>3.5536137769449896</v>
      </c>
      <c r="R67" s="19">
        <f t="shared" si="6"/>
        <v>2.7215002730828068</v>
      </c>
      <c r="S67" s="19">
        <f t="shared" si="17"/>
        <v>3.526914265437926</v>
      </c>
      <c r="T67" s="19">
        <f t="shared" si="14"/>
        <v>1.976015238084643</v>
      </c>
      <c r="U67" s="23">
        <f t="shared" si="18"/>
        <v>2.9445108883875912</v>
      </c>
      <c r="V67" s="24">
        <f t="shared" si="12"/>
        <v>4.0646852890824396</v>
      </c>
      <c r="W67" s="24">
        <f t="shared" si="11"/>
        <v>2.8439308957947382</v>
      </c>
      <c r="X67" s="24">
        <f t="shared" si="11"/>
        <v>3.5807553613529848</v>
      </c>
      <c r="Y67" s="24">
        <f t="shared" si="16"/>
        <v>2.533074687264278</v>
      </c>
      <c r="Z67" s="24">
        <f t="shared" si="16"/>
        <v>3.2539849745359617</v>
      </c>
      <c r="AA67" s="20">
        <v>1.69</v>
      </c>
      <c r="AB67" s="20">
        <v>0.40666666666666601</v>
      </c>
      <c r="AC67" s="17">
        <v>314.09105025271202</v>
      </c>
      <c r="AD67" s="17">
        <f t="shared" si="3"/>
        <v>313.87794038299307</v>
      </c>
      <c r="AE67" s="21">
        <v>63.5</v>
      </c>
      <c r="AF67" s="21">
        <v>164.89376329081864</v>
      </c>
      <c r="AG67" s="19">
        <v>3.2054086094141057</v>
      </c>
      <c r="AH67" s="21">
        <v>158.1</v>
      </c>
      <c r="AI67" s="22">
        <v>1.0041666666666615</v>
      </c>
      <c r="AJ67" s="21">
        <v>1535.1199999999822</v>
      </c>
      <c r="AK67" s="21" t="e">
        <f>VLOOKUP($B67,'[3]Rotoma level Monthly'!$C$2:$N$538,10,FALSE)</f>
        <v>#N/A</v>
      </c>
      <c r="AL67" s="21" t="e">
        <f>VLOOKUP($B67,'[3]Rotoma level Monthly'!$C$2:$N$538,11,FALSE)</f>
        <v>#N/A</v>
      </c>
      <c r="AM67" s="20">
        <v>3.7393693416534171</v>
      </c>
      <c r="AN67" s="21">
        <v>172.53333333333333</v>
      </c>
    </row>
    <row r="68" spans="1:40" x14ac:dyDescent="0.25">
      <c r="A68" t="s">
        <v>46</v>
      </c>
      <c r="B68" s="15">
        <v>36312</v>
      </c>
      <c r="C68" s="16" t="s">
        <v>59</v>
      </c>
      <c r="D68" s="17">
        <v>1999</v>
      </c>
      <c r="E68" s="18" t="str">
        <f t="shared" si="19"/>
        <v>Ōkāreka 1998/99</v>
      </c>
      <c r="F68" s="18" t="s">
        <v>51</v>
      </c>
      <c r="G68" s="19">
        <v>10.23</v>
      </c>
      <c r="I68" s="21">
        <v>232.00000010000002</v>
      </c>
      <c r="J68" s="19">
        <v>8.0000004000000011</v>
      </c>
      <c r="K68" s="19">
        <v>4.9999998999999997</v>
      </c>
      <c r="L68" s="19">
        <v>2.0000001000000003</v>
      </c>
      <c r="M68" s="19">
        <v>4.0000002000000006</v>
      </c>
      <c r="N68" s="19">
        <v>7.4000000999999997</v>
      </c>
      <c r="Q68" s="19">
        <f t="shared" si="4"/>
        <v>4.7850841096288868</v>
      </c>
      <c r="S68" s="19">
        <f t="shared" si="17"/>
        <v>3.5101188350850667</v>
      </c>
      <c r="T68" s="19">
        <f t="shared" si="14"/>
        <v>2.8550228254234682</v>
      </c>
      <c r="U68" s="23">
        <f t="shared" si="18"/>
        <v>3.7167419233791406</v>
      </c>
      <c r="V68" s="24">
        <f t="shared" si="12"/>
        <v>4.0805333010301412</v>
      </c>
      <c r="X68" s="24">
        <f t="shared" ref="X68:X70" si="20">AVERAGE(S57:S68)</f>
        <v>3.5721132231350268</v>
      </c>
      <c r="Y68" s="24">
        <f t="shared" si="16"/>
        <v>2.5827438904413689</v>
      </c>
      <c r="Z68" s="24">
        <f t="shared" si="16"/>
        <v>3.2845316903006432</v>
      </c>
      <c r="AA68" s="20">
        <v>0.11</v>
      </c>
      <c r="AB68" s="20">
        <v>0.80666666666666598</v>
      </c>
      <c r="AC68" s="17">
        <v>314.10783655746297</v>
      </c>
      <c r="AD68" s="17">
        <f t="shared" si="3"/>
        <v>313.88809353452865</v>
      </c>
      <c r="AE68" s="21">
        <v>99.5</v>
      </c>
      <c r="AF68" s="21">
        <v>162.13006490176025</v>
      </c>
      <c r="AG68" s="19">
        <v>2.7904898382040448</v>
      </c>
      <c r="AH68" s="21">
        <v>124</v>
      </c>
      <c r="AI68" s="22">
        <v>0.89749999999999952</v>
      </c>
      <c r="AJ68" s="21">
        <v>1630.1049999999821</v>
      </c>
      <c r="AK68" s="21" t="e">
        <f>VLOOKUP($B68,'[3]Rotoma level Monthly'!$C$2:$N$538,10,FALSE)</f>
        <v>#N/A</v>
      </c>
      <c r="AL68" s="21" t="e">
        <f>VLOOKUP($B68,'[3]Rotoma level Monthly'!$C$2:$N$538,11,FALSE)</f>
        <v>#N/A</v>
      </c>
      <c r="AM68" s="20">
        <v>3.7189450285193923</v>
      </c>
      <c r="AN68" s="21">
        <v>175.75833333333333</v>
      </c>
    </row>
    <row r="69" spans="1:40" x14ac:dyDescent="0.25">
      <c r="A69" t="s">
        <v>46</v>
      </c>
      <c r="B69" s="15">
        <v>36373</v>
      </c>
      <c r="C69" s="16" t="s">
        <v>60</v>
      </c>
      <c r="D69" s="17">
        <v>2000</v>
      </c>
      <c r="E69" s="18" t="str">
        <f t="shared" si="19"/>
        <v>Ōkāreka 1999/00</v>
      </c>
      <c r="F69" s="18" t="s">
        <v>61</v>
      </c>
      <c r="G69" s="19">
        <v>5.21</v>
      </c>
      <c r="H69" s="20">
        <v>5.6550359725952148</v>
      </c>
      <c r="I69" s="21">
        <v>214.00000009999999</v>
      </c>
      <c r="J69" s="19">
        <v>6.0000000999999994</v>
      </c>
      <c r="L69" s="19">
        <v>2.0000001000000003</v>
      </c>
      <c r="M69" s="19">
        <v>4.9999998999999997</v>
      </c>
      <c r="N69" s="19">
        <v>7.5</v>
      </c>
      <c r="P69" s="22">
        <v>0.40299999713897705</v>
      </c>
      <c r="Q69" s="19">
        <f t="shared" si="4"/>
        <v>4.0407678171807921</v>
      </c>
      <c r="R69" s="19">
        <f t="shared" ref="R69:R110" si="21">5.56+2.6*LOG(((1/$H69)-(1/40)),10)</f>
        <v>3.4315560268153344</v>
      </c>
      <c r="S69" s="19">
        <f t="shared" si="17"/>
        <v>3.4045454583919175</v>
      </c>
      <c r="T69" s="19">
        <f t="shared" si="14"/>
        <v>2.4902016722559037</v>
      </c>
      <c r="U69" s="23">
        <f t="shared" si="18"/>
        <v>3.3417677436609869</v>
      </c>
      <c r="V69" s="24">
        <f t="shared" si="12"/>
        <v>4.0253124560090683</v>
      </c>
      <c r="W69" s="24">
        <f t="shared" si="12"/>
        <v>2.8874214212972031</v>
      </c>
      <c r="X69" s="24">
        <f t="shared" si="20"/>
        <v>3.5718358863843536</v>
      </c>
      <c r="Y69" s="24">
        <f t="shared" si="16"/>
        <v>2.6020113308544963</v>
      </c>
      <c r="Z69" s="24">
        <f t="shared" si="16"/>
        <v>3.2905272088463873</v>
      </c>
      <c r="AA69" s="20">
        <v>0.24</v>
      </c>
      <c r="AB69" s="20">
        <v>0.66999999999999904</v>
      </c>
      <c r="AC69" s="17">
        <v>314.25012357266002</v>
      </c>
      <c r="AD69" s="17">
        <f t="shared" si="3"/>
        <v>313.9254713332852</v>
      </c>
      <c r="AE69" s="21">
        <v>97</v>
      </c>
      <c r="AF69" s="21">
        <v>178.14572722128534</v>
      </c>
      <c r="AG69" s="19">
        <v>3.1550660359158318</v>
      </c>
      <c r="AH69" s="21">
        <v>180.3</v>
      </c>
      <c r="AI69" s="22">
        <v>0.74083333333333257</v>
      </c>
      <c r="AJ69" s="21">
        <v>1321.7874999999999</v>
      </c>
      <c r="AK69" s="21" t="e">
        <f>VLOOKUP($B69,'[3]Rotoma level Monthly'!$C$2:$N$538,10,FALSE)</f>
        <v>#N/A</v>
      </c>
      <c r="AL69" s="21" t="e">
        <f>VLOOKUP($B69,'[3]Rotoma level Monthly'!$C$2:$N$538,11,FALSE)</f>
        <v>#N/A</v>
      </c>
      <c r="AM69" s="20">
        <v>3.6022297387167974</v>
      </c>
      <c r="AN69" s="21">
        <v>182.78333333333333</v>
      </c>
    </row>
    <row r="70" spans="1:40" x14ac:dyDescent="0.25">
      <c r="A70" t="s">
        <v>46</v>
      </c>
      <c r="B70" s="15">
        <v>36495</v>
      </c>
      <c r="C70" s="16" t="s">
        <v>60</v>
      </c>
      <c r="D70" s="17">
        <v>2000</v>
      </c>
      <c r="E70" s="18" t="str">
        <f t="shared" si="19"/>
        <v>Ōkāreka 1999/00</v>
      </c>
      <c r="F70" s="18" t="s">
        <v>61</v>
      </c>
      <c r="G70" s="19">
        <v>3.49</v>
      </c>
      <c r="H70" s="20">
        <v>6.7411022186279297</v>
      </c>
      <c r="J70" s="19">
        <v>3</v>
      </c>
      <c r="K70" s="19">
        <v>4</v>
      </c>
      <c r="M70" s="19">
        <v>2</v>
      </c>
      <c r="N70" s="19">
        <v>7.6999998092651367</v>
      </c>
      <c r="P70" s="22">
        <v>0.21799999475479126</v>
      </c>
      <c r="Q70" s="19">
        <f t="shared" si="4"/>
        <v>3.5987765844763171</v>
      </c>
      <c r="R70" s="19">
        <f t="shared" si="21"/>
        <v>3.1969040658965682</v>
      </c>
      <c r="T70" s="19">
        <f t="shared" si="14"/>
        <v>1.6111940637814142</v>
      </c>
      <c r="V70" s="24">
        <f t="shared" si="12"/>
        <v>4.0475533022517798</v>
      </c>
      <c r="W70" s="24">
        <f t="shared" si="12"/>
        <v>2.9148929867427111</v>
      </c>
      <c r="X70" s="24">
        <f t="shared" si="20"/>
        <v>3.5572142348604361</v>
      </c>
      <c r="Y70" s="24">
        <f t="shared" si="16"/>
        <v>2.5716095663292271</v>
      </c>
      <c r="Z70" s="24">
        <f t="shared" si="16"/>
        <v>3.3215631568493271</v>
      </c>
      <c r="AA70" s="20">
        <v>1.21</v>
      </c>
      <c r="AB70" s="20">
        <v>0.66499999999999904</v>
      </c>
      <c r="AC70" s="17">
        <v>314.88715796662598</v>
      </c>
      <c r="AD70" s="17">
        <f t="shared" si="3"/>
        <v>314.01640422065856</v>
      </c>
      <c r="AE70" s="21">
        <v>80</v>
      </c>
      <c r="AF70" s="21">
        <v>180.80645161290354</v>
      </c>
      <c r="AG70" s="19">
        <v>3.9802396020012494</v>
      </c>
      <c r="AH70" s="21">
        <v>223.1</v>
      </c>
      <c r="AI70" s="22">
        <v>0.48749999999999949</v>
      </c>
      <c r="AJ70" s="21">
        <v>1310.5</v>
      </c>
      <c r="AK70" s="21" t="e">
        <f>VLOOKUP($B70,'[3]Rotoma level Monthly'!$C$2:$N$538,10,FALSE)</f>
        <v>#N/A</v>
      </c>
      <c r="AL70" s="21" t="e">
        <f>VLOOKUP($B70,'[3]Rotoma level Monthly'!$C$2:$N$538,11,FALSE)</f>
        <v>#N/A</v>
      </c>
      <c r="AM70" s="20">
        <v>3.3954652937360819</v>
      </c>
      <c r="AN70" s="21">
        <v>177.05000000000004</v>
      </c>
    </row>
    <row r="71" spans="1:40" x14ac:dyDescent="0.25">
      <c r="A71" t="s">
        <v>46</v>
      </c>
      <c r="B71" s="15">
        <v>36617</v>
      </c>
      <c r="C71" s="16" t="s">
        <v>60</v>
      </c>
      <c r="D71" s="17">
        <v>2000</v>
      </c>
      <c r="E71" s="18" t="str">
        <f t="shared" si="19"/>
        <v>Ōkāreka 1999/00</v>
      </c>
      <c r="F71" s="18" t="s">
        <v>61</v>
      </c>
      <c r="G71" s="19">
        <v>4.29</v>
      </c>
      <c r="H71" s="20">
        <v>9.2003555297851563</v>
      </c>
      <c r="I71" s="21">
        <v>228</v>
      </c>
      <c r="J71" s="19">
        <v>6.0000000999999994</v>
      </c>
      <c r="K71" s="19">
        <v>0.5</v>
      </c>
      <c r="L71" s="19">
        <v>1</v>
      </c>
      <c r="M71" s="19">
        <v>4.0000002000000006</v>
      </c>
      <c r="N71" s="19">
        <v>7.5999999000000003</v>
      </c>
      <c r="P71" s="22">
        <v>0.32800000905990601</v>
      </c>
      <c r="Q71" s="19">
        <f t="shared" si="4"/>
        <v>3.8264415221491999</v>
      </c>
      <c r="R71" s="19">
        <f t="shared" si="21"/>
        <v>2.7589708648720013</v>
      </c>
      <c r="S71" s="19">
        <f t="shared" ref="S71:S75" si="22">-3.61+3.01*LOG($I71)</f>
        <v>3.4873838894713658</v>
      </c>
      <c r="T71" s="19">
        <f t="shared" si="14"/>
        <v>2.4902016722559037</v>
      </c>
      <c r="U71" s="23">
        <f t="shared" ref="U71:U75" si="23">AVERAGE(Q71:T71)</f>
        <v>3.1407494871871173</v>
      </c>
      <c r="V71" s="24">
        <f t="shared" si="12"/>
        <v>4.035519722462916</v>
      </c>
      <c r="W71" s="24">
        <f t="shared" si="12"/>
        <v>2.8882344827195703</v>
      </c>
      <c r="X71" s="24">
        <f t="shared" si="12"/>
        <v>3.5508660216432477</v>
      </c>
      <c r="Y71" s="24">
        <f t="shared" si="16"/>
        <v>2.5716095663292271</v>
      </c>
      <c r="Z71" s="24">
        <f t="shared" si="16"/>
        <v>3.305125550516399</v>
      </c>
      <c r="AA71" s="20">
        <v>1.62</v>
      </c>
      <c r="AB71" s="20">
        <v>1.1083333333333301</v>
      </c>
      <c r="AC71" s="17">
        <v>314.45042847222197</v>
      </c>
      <c r="AD71" s="17">
        <f t="shared" si="3"/>
        <v>314.06078564353191</v>
      </c>
      <c r="AE71" s="21">
        <v>195</v>
      </c>
      <c r="AF71" s="21">
        <v>152.17499999999714</v>
      </c>
      <c r="AG71" s="19">
        <v>3.1644416590597069</v>
      </c>
      <c r="AH71" s="21">
        <v>110.6</v>
      </c>
      <c r="AI71" s="22">
        <v>0.74083333333333257</v>
      </c>
      <c r="AJ71" s="21">
        <v>1273</v>
      </c>
      <c r="AK71" s="21" t="e">
        <f>VLOOKUP($B71,'[3]Rotoma level Monthly'!$C$2:$N$538,10,FALSE)</f>
        <v>#N/A</v>
      </c>
      <c r="AL71" s="21" t="e">
        <f>VLOOKUP($B71,'[3]Rotoma level Monthly'!$C$2:$N$538,11,FALSE)</f>
        <v>#N/A</v>
      </c>
      <c r="AM71" s="20">
        <v>3.4448770493263474</v>
      </c>
      <c r="AN71" s="21">
        <v>177.04999999999998</v>
      </c>
    </row>
    <row r="72" spans="1:40" x14ac:dyDescent="0.25">
      <c r="A72" t="s">
        <v>46</v>
      </c>
      <c r="B72" s="15">
        <v>36647</v>
      </c>
      <c r="C72" s="16" t="s">
        <v>60</v>
      </c>
      <c r="D72" s="17">
        <v>2000</v>
      </c>
      <c r="E72" s="18" t="str">
        <f t="shared" si="19"/>
        <v>Ōkāreka 1999/00</v>
      </c>
      <c r="F72" s="18" t="s">
        <v>61</v>
      </c>
      <c r="G72" s="19">
        <v>5.4400000999999998</v>
      </c>
      <c r="H72" s="20">
        <v>7.3278274536132813</v>
      </c>
      <c r="I72" s="21">
        <v>218.99999</v>
      </c>
      <c r="J72" s="19">
        <v>23</v>
      </c>
      <c r="K72" s="19">
        <v>23</v>
      </c>
      <c r="L72" s="19">
        <v>1</v>
      </c>
      <c r="M72" s="19">
        <v>63.000000999999997</v>
      </c>
      <c r="N72" s="19">
        <v>7</v>
      </c>
      <c r="P72" s="22">
        <v>0.33700001239776611</v>
      </c>
      <c r="Q72" s="19">
        <f t="shared" si="4"/>
        <v>4.0884212255110972</v>
      </c>
      <c r="R72" s="19">
        <f t="shared" si="21"/>
        <v>3.0825712490372021</v>
      </c>
      <c r="S72" s="19">
        <f t="shared" si="22"/>
        <v>3.4347367259780524</v>
      </c>
      <c r="T72" s="19">
        <f t="shared" si="14"/>
        <v>4.1942452811713711</v>
      </c>
      <c r="U72" s="23">
        <f t="shared" si="23"/>
        <v>3.6999936204244306</v>
      </c>
      <c r="V72" s="24">
        <f t="shared" si="12"/>
        <v>4.0128692022046053</v>
      </c>
      <c r="W72" s="24">
        <f t="shared" si="12"/>
        <v>2.9117731673528411</v>
      </c>
      <c r="X72" s="24">
        <f t="shared" si="12"/>
        <v>3.5519562876879363</v>
      </c>
      <c r="Y72" s="24">
        <f t="shared" si="16"/>
        <v>2.7328806408186437</v>
      </c>
      <c r="Z72" s="24">
        <f t="shared" si="16"/>
        <v>3.3490883938852813</v>
      </c>
      <c r="AA72" s="20">
        <v>0.48</v>
      </c>
      <c r="AB72" s="20">
        <v>0.99833333333333296</v>
      </c>
      <c r="AC72" s="17">
        <v>314.46579905914001</v>
      </c>
      <c r="AD72" s="17">
        <f t="shared" si="3"/>
        <v>314.11212495027706</v>
      </c>
      <c r="AE72" s="21">
        <v>73.5</v>
      </c>
      <c r="AF72" s="21">
        <v>157.88039025802942</v>
      </c>
      <c r="AG72" s="19">
        <v>3.1777946851043937</v>
      </c>
      <c r="AH72" s="21">
        <v>145.9</v>
      </c>
      <c r="AI72" s="22">
        <v>0.81249999999999956</v>
      </c>
      <c r="AJ72" s="21">
        <v>1404.5</v>
      </c>
      <c r="AK72" s="21" t="e">
        <f>VLOOKUP($B72,'[3]Rotoma level Monthly'!$C$2:$N$538,10,FALSE)</f>
        <v>#N/A</v>
      </c>
      <c r="AL72" s="21" t="e">
        <f>VLOOKUP($B72,'[3]Rotoma level Monthly'!$C$2:$N$538,11,FALSE)</f>
        <v>#N/A</v>
      </c>
      <c r="AM72" s="20">
        <v>3.441463136796814</v>
      </c>
      <c r="AN72" s="21">
        <v>177.44999999999996</v>
      </c>
    </row>
    <row r="73" spans="1:40" x14ac:dyDescent="0.25">
      <c r="A73" t="s">
        <v>46</v>
      </c>
      <c r="B73" s="15">
        <v>36678</v>
      </c>
      <c r="C73" s="16" t="s">
        <v>60</v>
      </c>
      <c r="D73" s="17">
        <v>2000</v>
      </c>
      <c r="E73" s="18" t="str">
        <f t="shared" si="19"/>
        <v>Ōkāreka 1999/00</v>
      </c>
      <c r="F73" s="18" t="s">
        <v>61</v>
      </c>
      <c r="G73" s="19">
        <v>5</v>
      </c>
      <c r="H73" s="20">
        <v>7.3473067283630371</v>
      </c>
      <c r="I73" s="21">
        <v>185</v>
      </c>
      <c r="J73" s="19">
        <v>12</v>
      </c>
      <c r="K73" s="19">
        <v>1</v>
      </c>
      <c r="L73" s="19">
        <v>1</v>
      </c>
      <c r="M73" s="19">
        <v>6.0000000999999994</v>
      </c>
      <c r="N73" s="19">
        <v>7.0999999000000003</v>
      </c>
      <c r="P73" s="22">
        <v>0.41200000047683716</v>
      </c>
      <c r="Q73" s="19">
        <f t="shared" si="4"/>
        <v>3.9953838110134878</v>
      </c>
      <c r="R73" s="19">
        <f t="shared" si="21"/>
        <v>3.0789002013288211</v>
      </c>
      <c r="S73" s="19">
        <f t="shared" si="22"/>
        <v>3.2141869024930707</v>
      </c>
      <c r="T73" s="19">
        <f t="shared" si="14"/>
        <v>3.3692092384590637</v>
      </c>
      <c r="U73" s="23">
        <f t="shared" si="23"/>
        <v>3.4144200383236107</v>
      </c>
      <c r="V73" s="24">
        <f t="shared" si="12"/>
        <v>4.0271622510523502</v>
      </c>
      <c r="W73" s="24">
        <f t="shared" si="12"/>
        <v>2.9470869712148713</v>
      </c>
      <c r="X73" s="24">
        <f t="shared" si="12"/>
        <v>3.4661019899627772</v>
      </c>
      <c r="Y73" s="24">
        <f t="shared" si="16"/>
        <v>2.8489801408498452</v>
      </c>
      <c r="Z73" s="24">
        <f t="shared" si="16"/>
        <v>3.3720148746592118</v>
      </c>
      <c r="AA73" s="20">
        <v>-0.46</v>
      </c>
      <c r="AB73" s="20">
        <v>0.25499999999999901</v>
      </c>
      <c r="AC73" s="17">
        <v>314.51557256944398</v>
      </c>
      <c r="AD73" s="17">
        <f t="shared" si="3"/>
        <v>314.20310335333875</v>
      </c>
      <c r="AE73" s="21">
        <v>137.5</v>
      </c>
      <c r="AF73" s="21">
        <v>164.4311038011688</v>
      </c>
      <c r="AG73" s="19">
        <v>3.6483052487325542</v>
      </c>
      <c r="AH73" s="21">
        <v>101.1</v>
      </c>
      <c r="AI73" s="22">
        <v>0.74416666666666598</v>
      </c>
      <c r="AJ73" s="21">
        <v>1261.5</v>
      </c>
      <c r="AK73" s="21" t="e">
        <f>VLOOKUP($B73,'[3]Rotoma level Monthly'!$C$2:$N$538,10,FALSE)</f>
        <v>#N/A</v>
      </c>
      <c r="AL73" s="21" t="e">
        <f>VLOOKUP($B73,'[3]Rotoma level Monthly'!$C$2:$N$538,11,FALSE)</f>
        <v>#N/A</v>
      </c>
      <c r="AM73" s="20">
        <v>3.4559352419403546</v>
      </c>
      <c r="AN73" s="21">
        <v>175.54166666666666</v>
      </c>
    </row>
    <row r="74" spans="1:40" x14ac:dyDescent="0.25">
      <c r="A74" t="s">
        <v>46</v>
      </c>
      <c r="B74" s="15">
        <v>36708</v>
      </c>
      <c r="C74" s="16" t="s">
        <v>62</v>
      </c>
      <c r="D74" s="17">
        <v>2001</v>
      </c>
      <c r="E74" s="18" t="str">
        <f t="shared" si="19"/>
        <v>Ōkāreka 2000/01</v>
      </c>
      <c r="F74" s="18" t="s">
        <v>61</v>
      </c>
      <c r="G74" s="19">
        <v>5.9000000999999997</v>
      </c>
      <c r="H74" s="20">
        <v>6.4800000190734863</v>
      </c>
      <c r="I74" s="21">
        <v>176.50000001999999</v>
      </c>
      <c r="J74" s="19">
        <v>11</v>
      </c>
      <c r="L74" s="19">
        <v>0.50000001999999999</v>
      </c>
      <c r="M74" s="19">
        <v>6.0000000999999994</v>
      </c>
      <c r="N74" s="19">
        <v>7.1999997999999996</v>
      </c>
      <c r="O74" s="19">
        <v>1.5</v>
      </c>
      <c r="P74" s="22">
        <v>0.55500000715255737</v>
      </c>
      <c r="Q74" s="19">
        <f t="shared" si="4"/>
        <v>4.1779641282677913</v>
      </c>
      <c r="R74" s="19">
        <f t="shared" si="21"/>
        <v>3.2503394292090295</v>
      </c>
      <c r="S74" s="19">
        <f t="shared" si="22"/>
        <v>3.1527015764168902</v>
      </c>
      <c r="T74" s="19">
        <f t="shared" si="14"/>
        <v>3.2588666406620166</v>
      </c>
      <c r="U74" s="23">
        <f t="shared" si="23"/>
        <v>3.4599679436389321</v>
      </c>
      <c r="V74" s="24">
        <f t="shared" si="12"/>
        <v>4.0738609270113377</v>
      </c>
      <c r="W74" s="24">
        <f t="shared" si="12"/>
        <v>3.0067282705332463</v>
      </c>
      <c r="X74" s="24">
        <f t="shared" si="12"/>
        <v>3.4305751658335293</v>
      </c>
      <c r="Y74" s="24">
        <f t="shared" si="16"/>
        <v>2.9323029952968152</v>
      </c>
      <c r="Z74" s="24">
        <f t="shared" si="16"/>
        <v>3.4135039108399359</v>
      </c>
      <c r="AA74" s="20">
        <v>-0.33</v>
      </c>
      <c r="AB74" s="20">
        <v>5.6666666666666497E-2</v>
      </c>
      <c r="AC74" s="17">
        <v>314.52931720430098</v>
      </c>
      <c r="AD74" s="17">
        <f t="shared" si="3"/>
        <v>314.29780737425983</v>
      </c>
      <c r="AE74" s="21">
        <v>139.5</v>
      </c>
      <c r="AF74" s="21">
        <v>149.4856866629101</v>
      </c>
      <c r="AG74" s="19">
        <v>3.8302406045224151</v>
      </c>
      <c r="AH74" s="21">
        <v>105.4</v>
      </c>
      <c r="AI74" s="22">
        <v>0.66749999999999909</v>
      </c>
      <c r="AJ74" s="21">
        <v>1299.5</v>
      </c>
      <c r="AK74" s="21" t="e">
        <f>VLOOKUP($B74,'[3]Rotoma level Monthly'!$C$2:$N$538,10,FALSE)</f>
        <v>#N/A</v>
      </c>
      <c r="AL74" s="21" t="e">
        <f>VLOOKUP($B74,'[3]Rotoma level Monthly'!$C$2:$N$538,11,FALSE)</f>
        <v>#N/A</v>
      </c>
      <c r="AM74" s="20">
        <v>3.5274198594843971</v>
      </c>
      <c r="AN74" s="21">
        <v>171.9083333333333</v>
      </c>
    </row>
    <row r="75" spans="1:40" x14ac:dyDescent="0.25">
      <c r="A75" t="s">
        <v>46</v>
      </c>
      <c r="B75" s="15">
        <v>36739</v>
      </c>
      <c r="C75" s="16" t="s">
        <v>62</v>
      </c>
      <c r="D75" s="17">
        <v>2001</v>
      </c>
      <c r="E75" s="18" t="str">
        <f t="shared" si="19"/>
        <v>Ōkāreka 2000/01</v>
      </c>
      <c r="F75" s="18" t="s">
        <v>61</v>
      </c>
      <c r="G75" s="19">
        <v>7.6999997999999996</v>
      </c>
      <c r="H75" s="20">
        <v>6.929999828338623</v>
      </c>
      <c r="I75" s="21">
        <v>184</v>
      </c>
      <c r="J75" s="19">
        <v>6.0000000999999994</v>
      </c>
      <c r="L75" s="19">
        <v>1</v>
      </c>
      <c r="M75" s="19">
        <v>8.9999995999999989</v>
      </c>
      <c r="N75" s="19">
        <v>7.4000000999999997</v>
      </c>
      <c r="O75" s="19">
        <v>1.1000000000000001</v>
      </c>
      <c r="P75" s="22">
        <v>0.36800000071525574</v>
      </c>
      <c r="Q75" s="19">
        <f t="shared" si="4"/>
        <v>4.4716864132859477</v>
      </c>
      <c r="R75" s="19">
        <f t="shared" si="21"/>
        <v>3.1592665531638495</v>
      </c>
      <c r="S75" s="19">
        <f t="shared" si="22"/>
        <v>3.2071016472587037</v>
      </c>
      <c r="T75" s="19">
        <f t="shared" si="14"/>
        <v>2.4902016722559037</v>
      </c>
      <c r="U75" s="23">
        <f t="shared" si="23"/>
        <v>3.332064071491101</v>
      </c>
      <c r="V75" s="24">
        <f t="shared" si="12"/>
        <v>4.0787647868744914</v>
      </c>
      <c r="W75" s="24">
        <f t="shared" si="12"/>
        <v>3.0413012074617929</v>
      </c>
      <c r="X75" s="24">
        <f t="shared" si="12"/>
        <v>3.4120717005332306</v>
      </c>
      <c r="Y75" s="24">
        <f t="shared" si="16"/>
        <v>2.8894541287180533</v>
      </c>
      <c r="Z75" s="24">
        <f t="shared" si="16"/>
        <v>3.4071726405518321</v>
      </c>
      <c r="AA75" s="20">
        <v>0.56000000000000005</v>
      </c>
      <c r="AB75" s="20">
        <v>-2.5000000000000099E-2</v>
      </c>
      <c r="AC75" s="17">
        <v>314.62876108871001</v>
      </c>
      <c r="AD75" s="17">
        <f t="shared" si="3"/>
        <v>314.41501827898679</v>
      </c>
      <c r="AE75" s="21">
        <v>127</v>
      </c>
      <c r="AF75" s="21">
        <v>172.29467317488741</v>
      </c>
      <c r="AG75" s="19">
        <v>3.2900062040712661</v>
      </c>
      <c r="AH75" s="21">
        <v>172.4</v>
      </c>
      <c r="AI75" s="22">
        <v>0.57916666666666605</v>
      </c>
      <c r="AJ75" s="21">
        <v>1266</v>
      </c>
      <c r="AK75" s="21" t="e">
        <f>VLOOKUP($B75,'[3]Rotoma level Monthly'!$C$2:$N$538,10,FALSE)</f>
        <v>#N/A</v>
      </c>
      <c r="AL75" s="21" t="e">
        <f>VLOOKUP($B75,'[3]Rotoma level Monthly'!$C$2:$N$538,11,FALSE)</f>
        <v>#N/A</v>
      </c>
      <c r="AM75" s="20">
        <v>3.5757466329010765</v>
      </c>
      <c r="AN75" s="21">
        <v>171.25</v>
      </c>
    </row>
    <row r="76" spans="1:40" x14ac:dyDescent="0.25">
      <c r="A76" t="s">
        <v>46</v>
      </c>
      <c r="B76" s="15">
        <v>36770</v>
      </c>
      <c r="C76" s="16" t="s">
        <v>62</v>
      </c>
      <c r="D76" s="17">
        <v>2001</v>
      </c>
      <c r="E76" s="18" t="str">
        <f t="shared" si="19"/>
        <v>Ōkāreka 2000/01</v>
      </c>
      <c r="F76" s="18" t="s">
        <v>61</v>
      </c>
      <c r="G76" s="19">
        <v>3.7</v>
      </c>
      <c r="H76" s="20">
        <v>9.0600004196166992</v>
      </c>
      <c r="J76" s="19">
        <v>8</v>
      </c>
      <c r="K76" s="19">
        <v>0.5</v>
      </c>
      <c r="M76" s="19">
        <v>4</v>
      </c>
      <c r="N76" s="19">
        <v>7.5</v>
      </c>
      <c r="O76" s="19">
        <v>0.80000001192092896</v>
      </c>
      <c r="P76" s="22">
        <v>0.33199998736381531</v>
      </c>
      <c r="Q76" s="19">
        <f t="shared" si="4"/>
        <v>3.6632323791301675</v>
      </c>
      <c r="R76" s="19">
        <f t="shared" si="21"/>
        <v>2.7814634453205831</v>
      </c>
      <c r="T76" s="19">
        <f t="shared" si="14"/>
        <v>2.8550227620164748</v>
      </c>
      <c r="V76" s="24">
        <f t="shared" si="12"/>
        <v>4.0695527137786423</v>
      </c>
      <c r="W76" s="24">
        <f t="shared" si="12"/>
        <v>3.0166874834794331</v>
      </c>
      <c r="X76" s="24">
        <f t="shared" si="12"/>
        <v>3.3922377437849343</v>
      </c>
      <c r="Y76" s="24">
        <f t="shared" si="16"/>
        <v>2.9198558861981003</v>
      </c>
      <c r="Z76" s="24">
        <f t="shared" si="16"/>
        <v>3.4247247894650408</v>
      </c>
      <c r="AA76" s="20">
        <v>0.93</v>
      </c>
      <c r="AB76" s="20">
        <v>1.33333333333331E-2</v>
      </c>
      <c r="AC76" s="17">
        <v>314.79327881944403</v>
      </c>
      <c r="AD76" s="17">
        <f t="shared" si="3"/>
        <v>314.45902217327034</v>
      </c>
      <c r="AE76" s="21">
        <v>84.5</v>
      </c>
      <c r="AF76" s="21">
        <v>199.21425552105111</v>
      </c>
      <c r="AG76" s="19">
        <v>3.6886777243654136</v>
      </c>
      <c r="AH76" s="21">
        <v>172.5</v>
      </c>
      <c r="AI76" s="22">
        <v>0.57333333333333258</v>
      </c>
      <c r="AJ76" s="21">
        <v>1296</v>
      </c>
      <c r="AK76" s="21" t="e">
        <f>VLOOKUP($B76,'[3]Rotoma level Monthly'!$C$2:$N$538,10,FALSE)</f>
        <v>#N/A</v>
      </c>
      <c r="AL76" s="21" t="e">
        <f>VLOOKUP($B76,'[3]Rotoma level Monthly'!$C$2:$N$538,11,FALSE)</f>
        <v>#N/A</v>
      </c>
      <c r="AM76" s="20">
        <v>3.5869916469140297</v>
      </c>
      <c r="AN76" s="21">
        <v>169.43333333333337</v>
      </c>
    </row>
    <row r="77" spans="1:40" x14ac:dyDescent="0.25">
      <c r="A77" t="s">
        <v>46</v>
      </c>
      <c r="B77" s="15">
        <v>36800</v>
      </c>
      <c r="C77" s="16" t="s">
        <v>62</v>
      </c>
      <c r="D77" s="17">
        <v>2001</v>
      </c>
      <c r="E77" s="18" t="str">
        <f t="shared" si="19"/>
        <v>Ōkāreka 2000/01</v>
      </c>
      <c r="F77" s="18" t="s">
        <v>61</v>
      </c>
      <c r="G77" s="19">
        <v>0.89999998000000003</v>
      </c>
      <c r="H77" s="20">
        <v>11.119999885559082</v>
      </c>
      <c r="I77" s="21">
        <v>225.99999000000003</v>
      </c>
      <c r="J77" s="19">
        <v>4.0000002000000006</v>
      </c>
      <c r="K77" s="19">
        <v>0.5</v>
      </c>
      <c r="L77" s="19">
        <v>1</v>
      </c>
      <c r="M77" s="19">
        <v>2.0000001000000003</v>
      </c>
      <c r="N77" s="19">
        <v>7.9000000999999997</v>
      </c>
      <c r="O77" s="19">
        <v>0.5</v>
      </c>
      <c r="P77" s="22">
        <v>0.2630000114440918</v>
      </c>
      <c r="Q77" s="19">
        <f t="shared" si="4"/>
        <v>2.1037759494623742</v>
      </c>
      <c r="R77" s="19">
        <f t="shared" si="21"/>
        <v>2.4723242829365848</v>
      </c>
      <c r="S77" s="19">
        <f t="shared" ref="S77:S102" si="24">-3.61+3.01*LOG($I77)</f>
        <v>3.4758663439917998</v>
      </c>
      <c r="T77" s="19">
        <f t="shared" si="14"/>
        <v>1.976015238084643</v>
      </c>
      <c r="U77" s="23">
        <f t="shared" ref="U77:U102" si="25">AVERAGE(Q77:T77)</f>
        <v>2.5069954536188508</v>
      </c>
      <c r="V77" s="24">
        <f t="shared" si="12"/>
        <v>3.8951586949026349</v>
      </c>
      <c r="W77" s="24">
        <f t="shared" si="12"/>
        <v>3.000846943635342</v>
      </c>
      <c r="X77" s="24">
        <f t="shared" si="12"/>
        <v>3.3981537990876838</v>
      </c>
      <c r="Y77" s="24">
        <f t="shared" si="16"/>
        <v>2.7142153646376546</v>
      </c>
      <c r="Z77" s="24">
        <f t="shared" si="16"/>
        <v>3.3078372927026671</v>
      </c>
      <c r="AA77" s="20">
        <v>0.95</v>
      </c>
      <c r="AB77" s="20">
        <v>0.146666666666666</v>
      </c>
      <c r="AC77" s="17">
        <v>314.77683602150501</v>
      </c>
      <c r="AD77" s="17">
        <f t="shared" si="3"/>
        <v>314.48839397503247</v>
      </c>
      <c r="AE77" s="21">
        <v>93</v>
      </c>
      <c r="AF77" s="21">
        <v>196.81720430107521</v>
      </c>
      <c r="AG77" s="19">
        <v>4.4884535372356016</v>
      </c>
      <c r="AH77" s="21">
        <v>216.6</v>
      </c>
      <c r="AI77" s="22">
        <v>0.57333333333333258</v>
      </c>
      <c r="AJ77" s="21">
        <v>1293.5</v>
      </c>
      <c r="AK77" s="21" t="e">
        <f>VLOOKUP($B77,'[3]Rotoma level Monthly'!$C$2:$N$538,10,FALSE)</f>
        <v>#N/A</v>
      </c>
      <c r="AL77" s="21" t="e">
        <f>VLOOKUP($B77,'[3]Rotoma level Monthly'!$C$2:$N$538,11,FALSE)</f>
        <v>#N/A</v>
      </c>
      <c r="AM77" s="20">
        <v>3.6105943145351218</v>
      </c>
      <c r="AN77" s="21">
        <v>170.88333333333335</v>
      </c>
    </row>
    <row r="78" spans="1:40" x14ac:dyDescent="0.25">
      <c r="A78" t="s">
        <v>46</v>
      </c>
      <c r="B78" s="15">
        <v>36831</v>
      </c>
      <c r="C78" s="16" t="s">
        <v>62</v>
      </c>
      <c r="D78" s="17">
        <v>2001</v>
      </c>
      <c r="E78" s="18" t="str">
        <f t="shared" si="19"/>
        <v>Ōkāreka 2000/01</v>
      </c>
      <c r="F78" s="18" t="s">
        <v>61</v>
      </c>
      <c r="G78" s="19">
        <v>1.9</v>
      </c>
      <c r="H78" s="20">
        <v>8.4200000762939453</v>
      </c>
      <c r="I78" s="21">
        <v>242.50000001999999</v>
      </c>
      <c r="J78" s="19">
        <v>7.0000002000000006</v>
      </c>
      <c r="K78" s="19">
        <v>4.0000002000000006</v>
      </c>
      <c r="L78" s="19">
        <v>0.50000001999999999</v>
      </c>
      <c r="M78" s="19">
        <v>11</v>
      </c>
      <c r="N78" s="19">
        <v>7.8000002000000004</v>
      </c>
      <c r="O78" s="19">
        <v>0.68000000999999999</v>
      </c>
      <c r="P78" s="22">
        <v>0.3059999942779541</v>
      </c>
      <c r="Q78" s="19">
        <f t="shared" si="4"/>
        <v>2.9280341464201856</v>
      </c>
      <c r="R78" s="19">
        <f t="shared" si="21"/>
        <v>2.8873040984367662</v>
      </c>
      <c r="S78" s="19">
        <f t="shared" si="24"/>
        <v>3.5679823463520424</v>
      </c>
      <c r="T78" s="19">
        <f t="shared" si="14"/>
        <v>2.6856863130741973</v>
      </c>
      <c r="U78" s="23">
        <f t="shared" si="25"/>
        <v>3.0172517260707981</v>
      </c>
      <c r="V78" s="24">
        <f t="shared" si="12"/>
        <v>3.7694318219559357</v>
      </c>
      <c r="W78" s="24">
        <f t="shared" si="12"/>
        <v>2.9837364081908677</v>
      </c>
      <c r="X78" s="24">
        <f t="shared" si="12"/>
        <v>3.3981537990876838</v>
      </c>
      <c r="Y78" s="24">
        <f t="shared" si="16"/>
        <v>2.6876568847937503</v>
      </c>
      <c r="Z78" s="24">
        <f t="shared" si="16"/>
        <v>3.2574462896182554</v>
      </c>
      <c r="AA78" s="20">
        <v>2.11</v>
      </c>
      <c r="AB78" s="20">
        <v>0.62666666666666604</v>
      </c>
      <c r="AC78" s="17">
        <v>314.69264687499998</v>
      </c>
      <c r="AD78" s="17">
        <f t="shared" ref="AD78:AD141" si="26">AVERAGE(AC67:AC78)</f>
        <v>314.51573403826887</v>
      </c>
      <c r="AE78" s="21">
        <v>94.5</v>
      </c>
      <c r="AF78" s="21">
        <v>194.40972222223226</v>
      </c>
      <c r="AG78" s="19">
        <v>4.2284715663584969</v>
      </c>
      <c r="AH78" s="21">
        <v>205.4</v>
      </c>
      <c r="AI78" s="22">
        <v>0.64583333333333259</v>
      </c>
      <c r="AJ78" s="21">
        <v>1350</v>
      </c>
      <c r="AK78" s="21" t="e">
        <f>VLOOKUP($B78,'[3]Rotoma level Monthly'!$C$2:$N$538,10,FALSE)</f>
        <v>#N/A</v>
      </c>
      <c r="AL78" s="21" t="e">
        <f>VLOOKUP($B78,'[3]Rotoma level Monthly'!$C$2:$N$538,11,FALSE)</f>
        <v>#N/A</v>
      </c>
      <c r="AM78" s="20">
        <v>3.6759961065389111</v>
      </c>
      <c r="AN78" s="21">
        <v>175.75833333333333</v>
      </c>
    </row>
    <row r="79" spans="1:40" x14ac:dyDescent="0.25">
      <c r="A79" t="s">
        <v>46</v>
      </c>
      <c r="B79" s="15">
        <v>36861</v>
      </c>
      <c r="C79" s="16" t="s">
        <v>62</v>
      </c>
      <c r="D79" s="17">
        <v>2001</v>
      </c>
      <c r="E79" s="18" t="str">
        <f t="shared" si="19"/>
        <v>Ōkāreka 2000/01</v>
      </c>
      <c r="F79" s="18" t="s">
        <v>61</v>
      </c>
      <c r="G79" s="19">
        <v>3.3</v>
      </c>
      <c r="H79" s="20">
        <v>9.3000001907348633</v>
      </c>
      <c r="I79" s="21">
        <v>271.5</v>
      </c>
      <c r="J79" s="19">
        <v>4</v>
      </c>
      <c r="K79" s="19">
        <v>0.5</v>
      </c>
      <c r="M79" s="19">
        <v>1</v>
      </c>
      <c r="N79" s="19">
        <v>8</v>
      </c>
      <c r="O79" s="19">
        <v>0.57999998331069946</v>
      </c>
      <c r="P79" s="22">
        <v>0.27900001406669617</v>
      </c>
      <c r="Q79" s="19">
        <f t="shared" si="4"/>
        <v>3.5370254072898342</v>
      </c>
      <c r="R79" s="19">
        <f t="shared" si="21"/>
        <v>2.7431481023742013</v>
      </c>
      <c r="S79" s="19">
        <f t="shared" si="24"/>
        <v>3.7156472001138456</v>
      </c>
      <c r="T79" s="19">
        <f t="shared" si="14"/>
        <v>1.9760151746776498</v>
      </c>
      <c r="U79" s="23">
        <f t="shared" si="25"/>
        <v>2.9929589711138829</v>
      </c>
      <c r="V79" s="24">
        <f t="shared" si="12"/>
        <v>3.768049457818007</v>
      </c>
      <c r="W79" s="24">
        <f t="shared" si="12"/>
        <v>2.985704392671904</v>
      </c>
      <c r="X79" s="24">
        <f t="shared" si="12"/>
        <v>3.4170270925552755</v>
      </c>
      <c r="Y79" s="24">
        <f t="shared" si="16"/>
        <v>2.6876568795098343</v>
      </c>
      <c r="Z79" s="24">
        <f t="shared" si="16"/>
        <v>3.262291097890885</v>
      </c>
      <c r="AA79" s="20">
        <v>0.69</v>
      </c>
      <c r="AB79" s="20">
        <v>0.81833333333333302</v>
      </c>
      <c r="AC79" s="17">
        <v>314.63058098118302</v>
      </c>
      <c r="AD79" s="17">
        <f t="shared" si="26"/>
        <v>314.56069493230808</v>
      </c>
      <c r="AE79" s="21">
        <v>163</v>
      </c>
      <c r="AF79" s="21">
        <v>183.65591397849639</v>
      </c>
      <c r="AG79" s="19">
        <v>3.615722909301295</v>
      </c>
      <c r="AH79" s="21">
        <v>176.7</v>
      </c>
      <c r="AI79" s="22">
        <v>0.72249999999999948</v>
      </c>
      <c r="AJ79" s="21">
        <v>1201.5</v>
      </c>
      <c r="AK79" s="21" t="e">
        <f>VLOOKUP($B79,'[3]Rotoma level Monthly'!$C$2:$N$538,10,FALSE)</f>
        <v>#N/A</v>
      </c>
      <c r="AL79" s="21" t="e">
        <f>VLOOKUP($B79,'[3]Rotoma level Monthly'!$C$2:$N$538,11,FALSE)</f>
        <v>#N/A</v>
      </c>
      <c r="AM79" s="20">
        <v>3.6716440987585748</v>
      </c>
      <c r="AN79" s="21">
        <v>171.89166666666668</v>
      </c>
    </row>
    <row r="80" spans="1:40" x14ac:dyDescent="0.25">
      <c r="A80" t="s">
        <v>46</v>
      </c>
      <c r="B80" s="15">
        <v>36892</v>
      </c>
      <c r="C80" s="16" t="s">
        <v>62</v>
      </c>
      <c r="D80" s="17">
        <v>2001</v>
      </c>
      <c r="E80" s="18" t="str">
        <f t="shared" si="19"/>
        <v>Ōkāreka 2000/01</v>
      </c>
      <c r="F80" s="18" t="s">
        <v>61</v>
      </c>
      <c r="G80" s="19">
        <v>1.5</v>
      </c>
      <c r="H80" s="20">
        <v>9.3999996185302734</v>
      </c>
      <c r="I80" s="21">
        <v>247.00001</v>
      </c>
      <c r="J80" s="19">
        <v>6.0000000999999994</v>
      </c>
      <c r="K80" s="19">
        <v>1</v>
      </c>
      <c r="L80" s="19">
        <v>1</v>
      </c>
      <c r="M80" s="19">
        <v>7.0000002000000006</v>
      </c>
      <c r="N80" s="19">
        <v>7.8299998999999998</v>
      </c>
      <c r="O80" s="19">
        <v>1</v>
      </c>
      <c r="P80" s="22">
        <v>0.25499999523162842</v>
      </c>
      <c r="Q80" s="19">
        <f t="shared" ref="Q80:Q114" si="27">2.22+2.54*LOG($G80,10)</f>
        <v>2.6672717980014307</v>
      </c>
      <c r="R80" s="19">
        <f t="shared" si="21"/>
        <v>2.7273873719404143</v>
      </c>
      <c r="S80" s="19">
        <f t="shared" si="24"/>
        <v>3.5920178822357376</v>
      </c>
      <c r="T80" s="19">
        <f t="shared" si="14"/>
        <v>2.4902016722559037</v>
      </c>
      <c r="U80" s="23">
        <f t="shared" si="25"/>
        <v>2.8692196811083712</v>
      </c>
      <c r="V80" s="24">
        <f t="shared" si="12"/>
        <v>3.5915650985157188</v>
      </c>
      <c r="W80" s="24">
        <f t="shared" si="12"/>
        <v>2.9641779742776131</v>
      </c>
      <c r="X80" s="24">
        <f t="shared" si="12"/>
        <v>3.4252169972703426</v>
      </c>
      <c r="Y80" s="24">
        <f t="shared" si="16"/>
        <v>2.65725511674587</v>
      </c>
      <c r="Z80" s="24">
        <f t="shared" si="16"/>
        <v>3.1775388736638077</v>
      </c>
      <c r="AA80" s="20">
        <v>0.86</v>
      </c>
      <c r="AB80" s="20">
        <v>0.70833333333333304</v>
      </c>
      <c r="AC80" s="17">
        <v>314.46086794354801</v>
      </c>
      <c r="AD80" s="17">
        <f t="shared" si="26"/>
        <v>314.5901142144819</v>
      </c>
      <c r="AE80" s="21">
        <v>23.5</v>
      </c>
      <c r="AF80" s="21">
        <v>189.73118279570511</v>
      </c>
      <c r="AG80" s="19">
        <v>3.881586618877062</v>
      </c>
      <c r="AH80" s="21">
        <v>243</v>
      </c>
      <c r="AI80" s="22">
        <v>0.66749999999999954</v>
      </c>
      <c r="AJ80" s="21">
        <v>1284.5</v>
      </c>
      <c r="AK80" s="21" t="e">
        <f>VLOOKUP($B80,'[3]Rotoma level Monthly'!$C$2:$N$538,10,FALSE)</f>
        <v>#N/A</v>
      </c>
      <c r="AL80" s="21" t="e">
        <f>VLOOKUP($B80,'[3]Rotoma level Monthly'!$C$2:$N$538,11,FALSE)</f>
        <v>#N/A</v>
      </c>
      <c r="AM80" s="20">
        <v>3.6412677077002455</v>
      </c>
      <c r="AN80" s="21">
        <v>176.38333333333335</v>
      </c>
    </row>
    <row r="81" spans="1:40" x14ac:dyDescent="0.25">
      <c r="A81" t="s">
        <v>46</v>
      </c>
      <c r="B81" s="15">
        <v>36923</v>
      </c>
      <c r="C81" s="16" t="s">
        <v>62</v>
      </c>
      <c r="D81" s="17">
        <v>2001</v>
      </c>
      <c r="E81" s="18" t="str">
        <f t="shared" si="19"/>
        <v>Ōkāreka 2000/01</v>
      </c>
      <c r="F81" s="18" t="s">
        <v>61</v>
      </c>
      <c r="G81" s="19">
        <v>2.2999999999999998</v>
      </c>
      <c r="H81" s="20">
        <v>9.5500001907348633</v>
      </c>
      <c r="I81" s="21">
        <v>269.49999002000004</v>
      </c>
      <c r="J81" s="19">
        <v>8.0000004000000011</v>
      </c>
      <c r="K81" s="19">
        <v>0.5</v>
      </c>
      <c r="L81" s="19">
        <v>0.50000001999999999</v>
      </c>
      <c r="M81" s="19">
        <v>4.9999998999999997</v>
      </c>
      <c r="N81" s="19">
        <v>8.0200005000000001</v>
      </c>
      <c r="O81" s="19">
        <v>0.69</v>
      </c>
      <c r="P81" s="22">
        <v>0.35100001096725464</v>
      </c>
      <c r="Q81" s="19">
        <f t="shared" si="27"/>
        <v>3.138788703484686</v>
      </c>
      <c r="R81" s="19">
        <f t="shared" si="21"/>
        <v>2.7039621989237701</v>
      </c>
      <c r="S81" s="19">
        <f t="shared" si="24"/>
        <v>3.7059818478548929</v>
      </c>
      <c r="T81" s="19">
        <f t="shared" si="14"/>
        <v>2.8550228254234682</v>
      </c>
      <c r="U81" s="23">
        <f t="shared" si="25"/>
        <v>3.1009388939217044</v>
      </c>
      <c r="V81" s="24">
        <f t="shared" si="12"/>
        <v>3.5164001723743765</v>
      </c>
      <c r="W81" s="24">
        <f t="shared" si="12"/>
        <v>2.9035451552866487</v>
      </c>
      <c r="X81" s="24">
        <f t="shared" si="12"/>
        <v>3.45536063621664</v>
      </c>
      <c r="Y81" s="24">
        <f t="shared" si="16"/>
        <v>2.6876568795098343</v>
      </c>
      <c r="Z81" s="24">
        <f t="shared" si="16"/>
        <v>3.1534559886898794</v>
      </c>
      <c r="AA81" s="20">
        <v>1.05</v>
      </c>
      <c r="AB81" s="20">
        <v>0.84333333333333305</v>
      </c>
      <c r="AC81" s="17">
        <v>314.39119233630998</v>
      </c>
      <c r="AD81" s="17">
        <f t="shared" si="26"/>
        <v>314.60186994478602</v>
      </c>
      <c r="AE81" s="21">
        <v>177.5</v>
      </c>
      <c r="AF81" s="21">
        <v>133.22252058719096</v>
      </c>
      <c r="AG81" s="19">
        <v>3.0689398461841493</v>
      </c>
      <c r="AH81" s="21">
        <v>169.3</v>
      </c>
      <c r="AI81" s="22">
        <v>0.66749999999999954</v>
      </c>
      <c r="AJ81" s="21">
        <v>1175</v>
      </c>
      <c r="AK81" s="21" t="e">
        <f>VLOOKUP($B81,'[3]Rotoma level Monthly'!$C$2:$N$538,10,FALSE)</f>
        <v>#N/A</v>
      </c>
      <c r="AL81" s="21" t="e">
        <f>VLOOKUP($B81,'[3]Rotoma level Monthly'!$C$2:$N$538,11,FALSE)</f>
        <v>#N/A</v>
      </c>
      <c r="AM81" s="20">
        <v>3.6595696992499214</v>
      </c>
      <c r="AN81" s="21">
        <v>169.60833333333332</v>
      </c>
    </row>
    <row r="82" spans="1:40" x14ac:dyDescent="0.25">
      <c r="A82" t="s">
        <v>46</v>
      </c>
      <c r="B82" s="15">
        <v>36951</v>
      </c>
      <c r="C82" s="16" t="s">
        <v>62</v>
      </c>
      <c r="D82" s="17">
        <v>2001</v>
      </c>
      <c r="E82" s="18" t="str">
        <f t="shared" si="19"/>
        <v>Ōkāreka 2000/01</v>
      </c>
      <c r="F82" s="18" t="s">
        <v>61</v>
      </c>
      <c r="G82" s="19">
        <v>2.2999999999999998</v>
      </c>
      <c r="H82" s="20">
        <v>9.6400003433227539</v>
      </c>
      <c r="I82" s="21">
        <v>216</v>
      </c>
      <c r="J82" s="19">
        <v>4.0000002000000006</v>
      </c>
      <c r="K82" s="19">
        <v>2.0000001000000003</v>
      </c>
      <c r="L82" s="19">
        <v>1</v>
      </c>
      <c r="M82" s="19">
        <v>2.0000001000000003</v>
      </c>
      <c r="N82" s="19">
        <v>7.6999997999999996</v>
      </c>
      <c r="O82" s="19">
        <v>0.62</v>
      </c>
      <c r="P82" s="22">
        <v>0.29499998688697815</v>
      </c>
      <c r="Q82" s="19">
        <f t="shared" si="27"/>
        <v>3.138788703484686</v>
      </c>
      <c r="R82" s="19">
        <f t="shared" si="21"/>
        <v>2.6900282761972929</v>
      </c>
      <c r="S82" s="19">
        <f t="shared" si="24"/>
        <v>3.416705790964301</v>
      </c>
      <c r="T82" s="19">
        <f t="shared" si="14"/>
        <v>1.976015238084643</v>
      </c>
      <c r="U82" s="23">
        <f t="shared" si="25"/>
        <v>2.8053845021827311</v>
      </c>
      <c r="V82" s="24">
        <f t="shared" si="12"/>
        <v>3.4780678489584069</v>
      </c>
      <c r="W82" s="24">
        <f t="shared" si="12"/>
        <v>2.8613055061450425</v>
      </c>
      <c r="X82" s="24">
        <f t="shared" si="12"/>
        <v>3.4518465593755181</v>
      </c>
      <c r="Y82" s="24">
        <f t="shared" si="16"/>
        <v>2.7180586440351031</v>
      </c>
      <c r="Z82" s="24">
        <f t="shared" si="16"/>
        <v>3.1218131262801383</v>
      </c>
      <c r="AA82" s="20">
        <v>0.7</v>
      </c>
      <c r="AB82" s="20">
        <v>0.97499999999999898</v>
      </c>
      <c r="AC82" s="17">
        <v>314.365256963749</v>
      </c>
      <c r="AD82" s="17">
        <f t="shared" si="26"/>
        <v>314.55837819454626</v>
      </c>
      <c r="AE82" s="21">
        <v>55</v>
      </c>
      <c r="AF82" s="21">
        <v>175.38218530196454</v>
      </c>
      <c r="AG82" s="19">
        <v>2.7188330792912625</v>
      </c>
      <c r="AH82" s="21">
        <v>215.5</v>
      </c>
      <c r="AI82" s="22">
        <v>0.66749999999999954</v>
      </c>
      <c r="AJ82" s="21">
        <v>1346</v>
      </c>
      <c r="AK82" s="21" t="e">
        <f>VLOOKUP($B82,'[3]Rotoma level Monthly'!$C$2:$N$538,10,FALSE)</f>
        <v>#N/A</v>
      </c>
      <c r="AL82" s="21" t="e">
        <f>VLOOKUP($B82,'[3]Rotoma level Monthly'!$C$2:$N$538,11,FALSE)</f>
        <v>#N/A</v>
      </c>
      <c r="AM82" s="20">
        <v>3.6271767849249272</v>
      </c>
      <c r="AN82" s="21">
        <v>169.53333333333333</v>
      </c>
    </row>
    <row r="83" spans="1:40" x14ac:dyDescent="0.25">
      <c r="A83" t="s">
        <v>46</v>
      </c>
      <c r="B83" s="15">
        <v>36982</v>
      </c>
      <c r="C83" s="16" t="s">
        <v>62</v>
      </c>
      <c r="D83" s="17">
        <v>2001</v>
      </c>
      <c r="E83" s="18" t="str">
        <f t="shared" si="19"/>
        <v>Ōkāreka 2000/01</v>
      </c>
      <c r="F83" s="18" t="s">
        <v>61</v>
      </c>
      <c r="G83" s="19">
        <v>3.0999998999999998</v>
      </c>
      <c r="H83" s="20">
        <v>9.6899995803833008</v>
      </c>
      <c r="I83" s="21">
        <v>193.50000002000002</v>
      </c>
      <c r="J83" s="19">
        <v>4.0000002000000006</v>
      </c>
      <c r="L83" s="19">
        <v>0.50000001999999999</v>
      </c>
      <c r="M83" s="19">
        <v>2.0000001000000003</v>
      </c>
      <c r="N83" s="19">
        <v>7.5</v>
      </c>
      <c r="O83" s="19">
        <v>0.69</v>
      </c>
      <c r="P83" s="22">
        <v>0.28400000929832458</v>
      </c>
      <c r="Q83" s="19">
        <f t="shared" si="27"/>
        <v>3.4680586667549234</v>
      </c>
      <c r="R83" s="19">
        <f t="shared" si="21"/>
        <v>2.6823257013009831</v>
      </c>
      <c r="S83" s="19">
        <f t="shared" si="24"/>
        <v>3.2729097178934539</v>
      </c>
      <c r="T83" s="19">
        <f t="shared" si="14"/>
        <v>1.976015238084643</v>
      </c>
      <c r="U83" s="23">
        <f t="shared" si="25"/>
        <v>2.8498273310085009</v>
      </c>
      <c r="V83" s="24">
        <f t="shared" si="12"/>
        <v>3.4482026110088841</v>
      </c>
      <c r="W83" s="24">
        <f t="shared" si="12"/>
        <v>2.8549184091807907</v>
      </c>
      <c r="X83" s="24">
        <f t="shared" si="12"/>
        <v>3.4323489074138904</v>
      </c>
      <c r="Y83" s="24">
        <f t="shared" si="16"/>
        <v>2.6752097745208308</v>
      </c>
      <c r="Z83" s="24">
        <f t="shared" si="16"/>
        <v>3.095365657536628</v>
      </c>
      <c r="AA83" s="20">
        <v>0.15</v>
      </c>
      <c r="AB83" s="20">
        <v>0.85166666666666602</v>
      </c>
      <c r="AC83" s="17">
        <v>314.37227289636201</v>
      </c>
      <c r="AD83" s="17">
        <f t="shared" si="26"/>
        <v>314.55186522989123</v>
      </c>
      <c r="AE83" s="21">
        <v>119</v>
      </c>
      <c r="AF83" s="21">
        <v>150.64398293278299</v>
      </c>
      <c r="AG83" s="19">
        <v>3.2526501036012396</v>
      </c>
      <c r="AH83" s="21">
        <v>175.4</v>
      </c>
      <c r="AI83" s="22">
        <v>0.66749999999999954</v>
      </c>
      <c r="AJ83" s="21">
        <v>1363.5</v>
      </c>
      <c r="AK83" s="21" t="e">
        <f>VLOOKUP($B83,'[3]Rotoma level Monthly'!$C$2:$N$538,10,FALSE)</f>
        <v>#N/A</v>
      </c>
      <c r="AL83" s="21" t="e">
        <f>VLOOKUP($B83,'[3]Rotoma level Monthly'!$C$2:$N$538,11,FALSE)</f>
        <v>#N/A</v>
      </c>
      <c r="AM83" s="20">
        <v>3.5667894735919679</v>
      </c>
      <c r="AN83" s="21">
        <v>174.93333333333331</v>
      </c>
    </row>
    <row r="84" spans="1:40" x14ac:dyDescent="0.25">
      <c r="A84" t="s">
        <v>46</v>
      </c>
      <c r="B84" s="15">
        <v>37012</v>
      </c>
      <c r="C84" s="16" t="s">
        <v>62</v>
      </c>
      <c r="D84" s="17">
        <v>2001</v>
      </c>
      <c r="E84" s="18" t="str">
        <f t="shared" si="19"/>
        <v>Ōkāreka 2000/01</v>
      </c>
      <c r="F84" s="18" t="s">
        <v>61</v>
      </c>
      <c r="G84" s="19">
        <v>5.5</v>
      </c>
      <c r="H84" s="20">
        <v>9.380000114440918</v>
      </c>
      <c r="I84" s="21">
        <v>225.00001</v>
      </c>
      <c r="J84" s="19">
        <v>4.9999998999999997</v>
      </c>
      <c r="L84" s="19">
        <v>1</v>
      </c>
      <c r="M84" s="19">
        <v>3</v>
      </c>
      <c r="N84" s="19">
        <v>7.5999999000000003</v>
      </c>
      <c r="O84" s="19">
        <v>1.1000000000000001</v>
      </c>
      <c r="P84" s="22">
        <v>0.36000001430511475</v>
      </c>
      <c r="Q84" s="19">
        <f t="shared" si="27"/>
        <v>4.1005212313153798</v>
      </c>
      <c r="R84" s="19">
        <f t="shared" si="21"/>
        <v>2.730530109306939</v>
      </c>
      <c r="S84" s="19">
        <f t="shared" si="24"/>
        <v>3.4700694376141503</v>
      </c>
      <c r="T84" s="19">
        <f t="shared" si="14"/>
        <v>2.2589923872983766</v>
      </c>
      <c r="U84" s="23">
        <f t="shared" si="25"/>
        <v>3.140028291383711</v>
      </c>
      <c r="V84" s="24">
        <f t="shared" si="12"/>
        <v>3.4492109448259072</v>
      </c>
      <c r="W84" s="24">
        <f t="shared" si="12"/>
        <v>2.8255816475366022</v>
      </c>
      <c r="X84" s="24">
        <f t="shared" si="12"/>
        <v>3.4355609721080809</v>
      </c>
      <c r="Y84" s="24">
        <f t="shared" si="16"/>
        <v>2.5139387000314151</v>
      </c>
      <c r="Z84" s="24">
        <f t="shared" si="16"/>
        <v>3.0444597185329272</v>
      </c>
      <c r="AA84" s="20">
        <v>-0.77</v>
      </c>
      <c r="AB84" s="20">
        <v>0.53333333333333299</v>
      </c>
      <c r="AC84" s="17">
        <v>314.56123575464898</v>
      </c>
      <c r="AD84" s="17">
        <f t="shared" si="26"/>
        <v>314.55981828785036</v>
      </c>
      <c r="AE84" s="21">
        <v>219.5</v>
      </c>
      <c r="AF84" s="21">
        <v>168.02287304282601</v>
      </c>
      <c r="AG84" s="19">
        <v>4.0556562360781339</v>
      </c>
      <c r="AH84" s="21">
        <v>110.8</v>
      </c>
      <c r="AI84" s="22">
        <v>0.57999999999999952</v>
      </c>
      <c r="AJ84" s="21">
        <v>1287.5</v>
      </c>
      <c r="AK84" s="21" t="e">
        <f>VLOOKUP($B84,'[3]Rotoma level Monthly'!$C$2:$N$538,10,FALSE)</f>
        <v>#N/A</v>
      </c>
      <c r="AL84" s="21" t="e">
        <f>VLOOKUP($B84,'[3]Rotoma level Monthly'!$C$2:$N$538,11,FALSE)</f>
        <v>#N/A</v>
      </c>
      <c r="AM84" s="20">
        <v>3.5741401773037627</v>
      </c>
      <c r="AN84" s="21">
        <v>172.00833333333333</v>
      </c>
    </row>
    <row r="85" spans="1:40" x14ac:dyDescent="0.25">
      <c r="A85" t="s">
        <v>46</v>
      </c>
      <c r="B85" s="15">
        <v>37043</v>
      </c>
      <c r="C85" s="16" t="s">
        <v>62</v>
      </c>
      <c r="D85" s="17">
        <v>2001</v>
      </c>
      <c r="E85" s="18" t="str">
        <f t="shared" si="19"/>
        <v>Ōkāreka 2000/01</v>
      </c>
      <c r="F85" s="18" t="s">
        <v>61</v>
      </c>
      <c r="G85" s="19">
        <v>5.3000002000000004</v>
      </c>
      <c r="H85" s="20">
        <v>5.4600000381469727</v>
      </c>
      <c r="I85" s="21">
        <v>233</v>
      </c>
      <c r="J85" s="19">
        <v>8.0000004000000011</v>
      </c>
      <c r="K85" s="19">
        <v>2.0000001000000003</v>
      </c>
      <c r="L85" s="19">
        <v>3</v>
      </c>
      <c r="M85" s="19">
        <v>8.9999995999999989</v>
      </c>
      <c r="N85" s="19">
        <v>7.1999997999999996</v>
      </c>
      <c r="O85" s="19">
        <v>1.1000000000000001</v>
      </c>
      <c r="P85" s="22">
        <v>0.43500000238418579</v>
      </c>
      <c r="Q85" s="19">
        <f t="shared" si="27"/>
        <v>4.0596607504127196</v>
      </c>
      <c r="R85" s="19">
        <f t="shared" si="21"/>
        <v>3.4775812087805846</v>
      </c>
      <c r="S85" s="19">
        <f t="shared" si="24"/>
        <v>3.5157413222883167</v>
      </c>
      <c r="T85" s="19">
        <f t="shared" si="14"/>
        <v>2.8550228254234682</v>
      </c>
      <c r="U85" s="23">
        <f t="shared" si="25"/>
        <v>3.4770015267262724</v>
      </c>
      <c r="V85" s="24">
        <f t="shared" si="12"/>
        <v>3.4545673564425101</v>
      </c>
      <c r="W85" s="24">
        <f t="shared" si="12"/>
        <v>2.8588050648242493</v>
      </c>
      <c r="X85" s="24">
        <f t="shared" si="12"/>
        <v>3.4629750102712848</v>
      </c>
      <c r="Y85" s="24">
        <f t="shared" si="16"/>
        <v>2.4710898322784489</v>
      </c>
      <c r="Z85" s="24">
        <f t="shared" si="16"/>
        <v>3.0501489447513506</v>
      </c>
      <c r="AA85" s="20">
        <v>0.28000000000000003</v>
      </c>
      <c r="AB85" s="20">
        <v>-0.125</v>
      </c>
      <c r="AC85" s="17">
        <v>314.57575762500397</v>
      </c>
      <c r="AD85" s="17">
        <f t="shared" si="26"/>
        <v>314.56483370914702</v>
      </c>
      <c r="AE85" s="21">
        <v>31.5</v>
      </c>
      <c r="AF85" s="21">
        <v>155.31336500975482</v>
      </c>
      <c r="AG85" s="19">
        <v>2.3459306912407683</v>
      </c>
      <c r="AH85" s="21">
        <v>142.5</v>
      </c>
      <c r="AI85" s="22">
        <v>0.57999999999999952</v>
      </c>
      <c r="AJ85" s="21">
        <v>1433.5</v>
      </c>
      <c r="AK85" s="21" t="e">
        <f>VLOOKUP($B85,'[3]Rotoma level Monthly'!$C$2:$N$538,10,FALSE)</f>
        <v>#N/A</v>
      </c>
      <c r="AL85" s="21" t="e">
        <f>VLOOKUP($B85,'[3]Rotoma level Monthly'!$C$2:$N$538,11,FALSE)</f>
        <v>#N/A</v>
      </c>
      <c r="AM85" s="20">
        <v>3.6472953065515745</v>
      </c>
      <c r="AN85" s="21">
        <v>175.45833333333334</v>
      </c>
    </row>
    <row r="86" spans="1:40" x14ac:dyDescent="0.25">
      <c r="A86" t="s">
        <v>46</v>
      </c>
      <c r="B86" s="15">
        <v>37073</v>
      </c>
      <c r="C86" s="16" t="s">
        <v>63</v>
      </c>
      <c r="D86" s="17">
        <v>2002</v>
      </c>
      <c r="E86" s="18" t="str">
        <f t="shared" si="19"/>
        <v>Ōkāreka 2001/02</v>
      </c>
      <c r="F86" s="18" t="s">
        <v>61</v>
      </c>
      <c r="G86" s="19">
        <v>8.6999998000000005</v>
      </c>
      <c r="H86" s="20">
        <v>7.1100001335144043</v>
      </c>
      <c r="I86" s="21">
        <v>240.49999001999998</v>
      </c>
      <c r="J86" s="19">
        <v>6.0000000999999994</v>
      </c>
      <c r="K86" s="19">
        <v>2.0000001000000003</v>
      </c>
      <c r="L86" s="19">
        <v>0.50000001999999999</v>
      </c>
      <c r="M86" s="19">
        <v>2.0000001000000003</v>
      </c>
      <c r="N86" s="19">
        <v>7.4000000999999997</v>
      </c>
      <c r="O86" s="19">
        <v>0.85000001999999997</v>
      </c>
      <c r="P86" s="22">
        <v>0.35499998927116394</v>
      </c>
      <c r="Q86" s="19">
        <f t="shared" si="27"/>
        <v>4.6063788762924869</v>
      </c>
      <c r="R86" s="19">
        <f t="shared" si="21"/>
        <v>3.1241491059171258</v>
      </c>
      <c r="S86" s="19">
        <f t="shared" si="24"/>
        <v>3.5571563386908305</v>
      </c>
      <c r="T86" s="19">
        <f t="shared" si="14"/>
        <v>2.4902016722559037</v>
      </c>
      <c r="U86" s="23">
        <f t="shared" si="25"/>
        <v>3.4444714982890865</v>
      </c>
      <c r="V86" s="24">
        <f t="shared" si="12"/>
        <v>3.4902685854445683</v>
      </c>
      <c r="W86" s="24">
        <f t="shared" si="12"/>
        <v>2.8482892045499244</v>
      </c>
      <c r="X86" s="24">
        <f t="shared" si="12"/>
        <v>3.4997436250234615</v>
      </c>
      <c r="Y86" s="24">
        <f t="shared" si="16"/>
        <v>2.407034418244606</v>
      </c>
      <c r="Z86" s="24">
        <f t="shared" si="16"/>
        <v>3.0487401769922737</v>
      </c>
      <c r="AA86" s="20">
        <v>-0.33</v>
      </c>
      <c r="AB86" s="20">
        <v>-0.228333333333333</v>
      </c>
      <c r="AC86" s="17">
        <v>314.48597419523901</v>
      </c>
      <c r="AD86" s="17">
        <f t="shared" si="26"/>
        <v>314.56122179172525</v>
      </c>
      <c r="AE86" s="21">
        <v>66</v>
      </c>
      <c r="AF86" s="21">
        <v>171.4967694774648</v>
      </c>
      <c r="AG86" s="19">
        <v>2.5979351862899192</v>
      </c>
      <c r="AH86" s="21">
        <v>151</v>
      </c>
      <c r="AI86" s="22">
        <v>0.57999999999999952</v>
      </c>
      <c r="AJ86" s="21">
        <v>1327.5</v>
      </c>
      <c r="AK86" s="21" t="e">
        <f>VLOOKUP($B86,'[3]Rotoma level Monthly'!$C$2:$N$538,10,FALSE)</f>
        <v>#N/A</v>
      </c>
      <c r="AL86" s="21" t="e">
        <f>VLOOKUP($B86,'[3]Rotoma level Monthly'!$C$2:$N$538,11,FALSE)</f>
        <v>#N/A</v>
      </c>
      <c r="AM86" s="20">
        <v>3.5387640934272588</v>
      </c>
      <c r="AN86" s="21">
        <v>179.25833333333333</v>
      </c>
    </row>
    <row r="87" spans="1:40" x14ac:dyDescent="0.25">
      <c r="A87" t="s">
        <v>46</v>
      </c>
      <c r="B87" s="15">
        <v>37104</v>
      </c>
      <c r="C87" s="16" t="s">
        <v>63</v>
      </c>
      <c r="D87" s="17">
        <v>2002</v>
      </c>
      <c r="E87" s="18" t="str">
        <f t="shared" si="19"/>
        <v>Ōkāreka 2001/02</v>
      </c>
      <c r="F87" s="18" t="s">
        <v>61</v>
      </c>
      <c r="G87" s="19">
        <v>6.3000002000000004</v>
      </c>
      <c r="H87" s="20">
        <v>9.6099996566772461</v>
      </c>
      <c r="I87" s="21">
        <v>152.0000101</v>
      </c>
      <c r="J87" s="19">
        <v>4.0000002000000006</v>
      </c>
      <c r="K87" s="19">
        <v>2.0000001000000003</v>
      </c>
      <c r="L87" s="19">
        <v>2.0000001000000003</v>
      </c>
      <c r="M87" s="19">
        <v>7.0000002000000006</v>
      </c>
      <c r="N87" s="19">
        <v>7.5</v>
      </c>
      <c r="O87" s="19">
        <v>1.5</v>
      </c>
      <c r="P87" s="22">
        <v>0.25200000405311584</v>
      </c>
      <c r="Q87" s="19">
        <f t="shared" si="27"/>
        <v>4.250325030631398</v>
      </c>
      <c r="R87" s="19">
        <f t="shared" si="21"/>
        <v>2.694663087913463</v>
      </c>
      <c r="S87" s="19">
        <f t="shared" si="24"/>
        <v>2.9573492865755155</v>
      </c>
      <c r="T87" s="19">
        <f t="shared" si="14"/>
        <v>1.976015238084643</v>
      </c>
      <c r="U87" s="23">
        <f t="shared" si="25"/>
        <v>2.9695881608012549</v>
      </c>
      <c r="V87" s="24">
        <f t="shared" si="12"/>
        <v>3.4718218035566899</v>
      </c>
      <c r="W87" s="24">
        <f t="shared" si="12"/>
        <v>2.8095722491123922</v>
      </c>
      <c r="X87" s="24">
        <f t="shared" si="12"/>
        <v>3.4770388649613526</v>
      </c>
      <c r="Y87" s="24">
        <f t="shared" si="16"/>
        <v>2.3641855487303345</v>
      </c>
      <c r="Z87" s="24">
        <f t="shared" si="16"/>
        <v>3.0157878214750151</v>
      </c>
      <c r="AA87" s="20">
        <v>-0.84</v>
      </c>
      <c r="AB87" s="20">
        <v>-0.48</v>
      </c>
      <c r="AC87" s="17">
        <v>314.42187133726702</v>
      </c>
      <c r="AD87" s="17">
        <f t="shared" si="26"/>
        <v>314.54398097910502</v>
      </c>
      <c r="AE87" s="21">
        <v>68.5</v>
      </c>
      <c r="AF87" s="21">
        <v>171.57945134576451</v>
      </c>
      <c r="AG87" s="19">
        <v>3.0907628463306969</v>
      </c>
      <c r="AH87" s="21">
        <v>154.1</v>
      </c>
      <c r="AI87" s="22">
        <v>0.57999999999999952</v>
      </c>
      <c r="AJ87" s="21">
        <v>1254</v>
      </c>
      <c r="AK87" s="21" t="e">
        <f>VLOOKUP($B87,'[3]Rotoma level Monthly'!$C$2:$N$538,10,FALSE)</f>
        <v>#N/A</v>
      </c>
      <c r="AL87" s="21" t="e">
        <f>VLOOKUP($B87,'[3]Rotoma level Monthly'!$C$2:$N$538,11,FALSE)</f>
        <v>#N/A</v>
      </c>
      <c r="AM87" s="20">
        <v>3.4360719752412172</v>
      </c>
      <c r="AN87" s="21">
        <v>177.73333333333335</v>
      </c>
    </row>
    <row r="88" spans="1:40" x14ac:dyDescent="0.25">
      <c r="A88" t="s">
        <v>46</v>
      </c>
      <c r="B88" s="15">
        <v>37135</v>
      </c>
      <c r="C88" s="16" t="s">
        <v>63</v>
      </c>
      <c r="D88" s="17">
        <v>2002</v>
      </c>
      <c r="E88" s="18" t="str">
        <f t="shared" si="19"/>
        <v>Ōkāreka 2001/02</v>
      </c>
      <c r="F88" s="18" t="s">
        <v>61</v>
      </c>
      <c r="G88" s="19">
        <v>5.8000002000000004</v>
      </c>
      <c r="H88" s="20">
        <v>7.559999942779541</v>
      </c>
      <c r="I88" s="21">
        <v>182.99999010000002</v>
      </c>
      <c r="J88" s="19">
        <v>6.0000000999999994</v>
      </c>
      <c r="K88" s="19">
        <v>1</v>
      </c>
      <c r="L88" s="19">
        <v>2.0000001000000003</v>
      </c>
      <c r="M88" s="19">
        <v>2.0000001000000003</v>
      </c>
      <c r="N88" s="19">
        <v>7.4000000999999997</v>
      </c>
      <c r="O88" s="19">
        <v>1</v>
      </c>
      <c r="P88" s="22">
        <v>0.335999995470047</v>
      </c>
      <c r="Q88" s="19">
        <f t="shared" si="27"/>
        <v>4.1591071416880663</v>
      </c>
      <c r="R88" s="19">
        <f t="shared" si="21"/>
        <v>3.0392975631840664</v>
      </c>
      <c r="S88" s="19">
        <f t="shared" si="24"/>
        <v>3.1999777093697852</v>
      </c>
      <c r="T88" s="19">
        <f t="shared" si="14"/>
        <v>2.4902016722559037</v>
      </c>
      <c r="U88" s="23">
        <f t="shared" si="25"/>
        <v>3.2221460216244551</v>
      </c>
      <c r="V88" s="24">
        <f t="shared" si="12"/>
        <v>3.5131447004365142</v>
      </c>
      <c r="W88" s="24">
        <f t="shared" si="12"/>
        <v>2.8310584256010163</v>
      </c>
      <c r="X88" s="24">
        <f t="shared" si="12"/>
        <v>3.4539504353287218</v>
      </c>
      <c r="Y88" s="24">
        <f t="shared" si="16"/>
        <v>2.3337837912502866</v>
      </c>
      <c r="Z88" s="24">
        <f t="shared" si="16"/>
        <v>3.0329843381541348</v>
      </c>
      <c r="AA88" s="20">
        <v>0.09</v>
      </c>
      <c r="AB88" s="20">
        <v>-0.39</v>
      </c>
      <c r="AC88" s="17">
        <v>314.45240080621699</v>
      </c>
      <c r="AD88" s="17">
        <f t="shared" si="26"/>
        <v>314.51557447800275</v>
      </c>
      <c r="AE88" s="21">
        <v>82.5</v>
      </c>
      <c r="AF88" s="21">
        <v>165.84722222222041</v>
      </c>
      <c r="AG88" s="19">
        <v>3.0261111882716496</v>
      </c>
      <c r="AH88" s="21">
        <v>178.4</v>
      </c>
      <c r="AI88" s="22">
        <v>0.57999999999999952</v>
      </c>
      <c r="AJ88" s="21">
        <v>1195.5</v>
      </c>
      <c r="AK88" s="21" t="e">
        <f>VLOOKUP($B88,'[3]Rotoma level Monthly'!$C$2:$N$538,10,FALSE)</f>
        <v>#N/A</v>
      </c>
      <c r="AL88" s="21" t="e">
        <f>VLOOKUP($B88,'[3]Rotoma level Monthly'!$C$2:$N$538,11,FALSE)</f>
        <v>#N/A</v>
      </c>
      <c r="AM88" s="20">
        <v>3.4194683620961697</v>
      </c>
      <c r="AN88" s="21">
        <v>178.22499999999999</v>
      </c>
    </row>
    <row r="89" spans="1:40" x14ac:dyDescent="0.25">
      <c r="A89" t="s">
        <v>46</v>
      </c>
      <c r="B89" s="15">
        <v>37165</v>
      </c>
      <c r="C89" s="16" t="s">
        <v>63</v>
      </c>
      <c r="D89" s="17">
        <v>2002</v>
      </c>
      <c r="E89" s="18" t="str">
        <f t="shared" si="19"/>
        <v>Ōkāreka 2001/02</v>
      </c>
      <c r="F89" s="18" t="s">
        <v>61</v>
      </c>
      <c r="G89" s="19">
        <v>2.5999998999999998</v>
      </c>
      <c r="H89" s="20">
        <v>9.5600004196166992</v>
      </c>
      <c r="I89" s="21">
        <v>207.50000001999999</v>
      </c>
      <c r="J89" s="19">
        <v>6.0000000999999994</v>
      </c>
      <c r="K89" s="19">
        <v>2.0000001000000003</v>
      </c>
      <c r="L89" s="19">
        <v>0.50000001999999999</v>
      </c>
      <c r="M89" s="19">
        <v>4.0000002000000006</v>
      </c>
      <c r="N89" s="19">
        <v>7.8000002000000004</v>
      </c>
      <c r="O89" s="19">
        <v>0.44</v>
      </c>
      <c r="P89" s="22">
        <v>0.34099999070167542</v>
      </c>
      <c r="Q89" s="19">
        <f t="shared" si="27"/>
        <v>3.2740322614186468</v>
      </c>
      <c r="R89" s="19">
        <f t="shared" si="21"/>
        <v>2.7024095225576104</v>
      </c>
      <c r="S89" s="19">
        <f t="shared" si="24"/>
        <v>3.3642244842808124</v>
      </c>
      <c r="T89" s="19">
        <f t="shared" si="14"/>
        <v>2.4902016722559037</v>
      </c>
      <c r="U89" s="23">
        <f t="shared" si="25"/>
        <v>2.9577169851282434</v>
      </c>
      <c r="V89" s="24">
        <f t="shared" si="12"/>
        <v>3.6106660597662033</v>
      </c>
      <c r="W89" s="24">
        <f t="shared" si="12"/>
        <v>2.850232195569435</v>
      </c>
      <c r="X89" s="24">
        <f t="shared" si="12"/>
        <v>3.4446469470194736</v>
      </c>
      <c r="Y89" s="24">
        <f t="shared" si="16"/>
        <v>2.3766326607645585</v>
      </c>
      <c r="Z89" s="24">
        <f t="shared" si="16"/>
        <v>3.0705444657799177</v>
      </c>
      <c r="AA89" s="20">
        <v>-0.18</v>
      </c>
      <c r="AB89" s="20">
        <v>-0.38333333333333303</v>
      </c>
      <c r="AC89" s="17">
        <v>314.51455735850101</v>
      </c>
      <c r="AD89" s="17">
        <f t="shared" si="26"/>
        <v>314.49371792275241</v>
      </c>
      <c r="AE89" s="21">
        <v>175</v>
      </c>
      <c r="AF89" s="21">
        <v>165.41724924265642</v>
      </c>
      <c r="AG89" s="19">
        <v>4.1471930058325199</v>
      </c>
      <c r="AH89" s="21">
        <v>153</v>
      </c>
      <c r="AI89" s="22">
        <v>0.57999999999999952</v>
      </c>
      <c r="AJ89" s="21">
        <v>1193.5</v>
      </c>
      <c r="AK89" s="21" t="e">
        <f>VLOOKUP($B89,'[3]Rotoma level Monthly'!$C$2:$N$538,10,FALSE)</f>
        <v>#N/A</v>
      </c>
      <c r="AL89" s="21" t="e">
        <f>VLOOKUP($B89,'[3]Rotoma level Monthly'!$C$2:$N$538,11,FALSE)</f>
        <v>#N/A</v>
      </c>
      <c r="AM89" s="20">
        <v>3.3642544840883559</v>
      </c>
      <c r="AN89" s="21">
        <v>172.92500000000004</v>
      </c>
    </row>
    <row r="90" spans="1:40" x14ac:dyDescent="0.25">
      <c r="A90" t="s">
        <v>46</v>
      </c>
      <c r="B90" s="15">
        <v>37196</v>
      </c>
      <c r="C90" s="16" t="s">
        <v>63</v>
      </c>
      <c r="D90" s="17">
        <v>2002</v>
      </c>
      <c r="E90" s="18" t="str">
        <f t="shared" si="19"/>
        <v>Ōkāreka 2001/02</v>
      </c>
      <c r="F90" s="18" t="s">
        <v>61</v>
      </c>
      <c r="G90" s="19">
        <v>3.5</v>
      </c>
      <c r="H90" s="20">
        <v>9.1800003051757813</v>
      </c>
      <c r="I90" s="21">
        <v>214.50000001999999</v>
      </c>
      <c r="J90" s="19">
        <v>4.9999998999999997</v>
      </c>
      <c r="K90" s="19">
        <v>0.5</v>
      </c>
      <c r="L90" s="19">
        <v>0.50000001999999999</v>
      </c>
      <c r="M90" s="19">
        <v>4.9999998999999997</v>
      </c>
      <c r="N90" s="19">
        <v>7.6300001000000002</v>
      </c>
      <c r="O90" s="19">
        <v>0.51999998000000003</v>
      </c>
      <c r="P90" s="22">
        <v>0.30300000309944153</v>
      </c>
      <c r="Q90" s="19">
        <f t="shared" si="27"/>
        <v>3.6019328326497</v>
      </c>
      <c r="R90" s="19">
        <f t="shared" si="21"/>
        <v>2.7622178520999783</v>
      </c>
      <c r="S90" s="19">
        <f t="shared" si="24"/>
        <v>3.4075961626493219</v>
      </c>
      <c r="T90" s="19">
        <f t="shared" si="14"/>
        <v>2.2589923872983766</v>
      </c>
      <c r="U90" s="23">
        <f t="shared" si="25"/>
        <v>3.0076848086743437</v>
      </c>
      <c r="V90" s="24">
        <f t="shared" si="12"/>
        <v>3.6668242836186642</v>
      </c>
      <c r="W90" s="24">
        <f t="shared" si="12"/>
        <v>2.8398083417080358</v>
      </c>
      <c r="X90" s="24">
        <f t="shared" si="12"/>
        <v>3.431281431710913</v>
      </c>
      <c r="Y90" s="24">
        <f t="shared" si="16"/>
        <v>2.3410748336165734</v>
      </c>
      <c r="Z90" s="24">
        <f t="shared" si="16"/>
        <v>3.0697472226635463</v>
      </c>
      <c r="AA90" s="20">
        <v>0.62</v>
      </c>
      <c r="AB90" s="20">
        <v>-6.0000000000000102E-2</v>
      </c>
      <c r="AC90" s="17">
        <v>314.550309430499</v>
      </c>
      <c r="AD90" s="17">
        <f t="shared" si="26"/>
        <v>314.48185646904403</v>
      </c>
      <c r="AE90" s="21">
        <v>168.5</v>
      </c>
      <c r="AF90" s="21">
        <v>153.97536549706371</v>
      </c>
      <c r="AG90" s="19">
        <v>4.1421338045150389</v>
      </c>
      <c r="AH90" s="21">
        <v>164.7</v>
      </c>
      <c r="AI90" s="22">
        <v>0.23666666666666641</v>
      </c>
      <c r="AJ90" s="21">
        <v>1275.5</v>
      </c>
      <c r="AK90" s="21" t="e">
        <f>VLOOKUP($B90,'[3]Rotoma level Monthly'!$C$2:$N$538,10,FALSE)</f>
        <v>#N/A</v>
      </c>
      <c r="AL90" s="21" t="e">
        <f>VLOOKUP($B90,'[3]Rotoma level Monthly'!$C$2:$N$538,11,FALSE)</f>
        <v>#N/A</v>
      </c>
      <c r="AM90" s="20">
        <v>3.3358161064714325</v>
      </c>
      <c r="AN90" s="21">
        <v>169.53333333333333</v>
      </c>
    </row>
    <row r="91" spans="1:40" x14ac:dyDescent="0.25">
      <c r="A91" t="s">
        <v>46</v>
      </c>
      <c r="B91" s="15">
        <v>37226</v>
      </c>
      <c r="C91" s="16" t="s">
        <v>63</v>
      </c>
      <c r="D91" s="17">
        <v>2002</v>
      </c>
      <c r="E91" s="18" t="str">
        <f t="shared" si="19"/>
        <v>Ōkāreka 2001/02</v>
      </c>
      <c r="F91" s="18" t="s">
        <v>61</v>
      </c>
      <c r="G91" s="19">
        <v>4.3000002000000004</v>
      </c>
      <c r="H91" s="20">
        <v>7.25</v>
      </c>
      <c r="I91" s="21">
        <v>245</v>
      </c>
      <c r="J91" s="19">
        <v>3</v>
      </c>
      <c r="K91" s="19">
        <v>0.5</v>
      </c>
      <c r="L91" s="19">
        <v>1</v>
      </c>
      <c r="M91" s="19">
        <v>4.9999998999999997</v>
      </c>
      <c r="N91" s="19">
        <v>6.8600000999999997</v>
      </c>
      <c r="O91" s="19">
        <v>1.2</v>
      </c>
      <c r="Q91" s="19">
        <f t="shared" si="27"/>
        <v>3.8290099284794969</v>
      </c>
      <c r="R91" s="19">
        <f t="shared" si="21"/>
        <v>3.0973145967149986</v>
      </c>
      <c r="S91" s="19">
        <f t="shared" si="24"/>
        <v>3.5813899139372425</v>
      </c>
      <c r="T91" s="19">
        <f t="shared" si="14"/>
        <v>1.6111940637814142</v>
      </c>
      <c r="U91" s="23">
        <f t="shared" si="25"/>
        <v>3.0297271257282876</v>
      </c>
      <c r="V91" s="24">
        <f t="shared" si="12"/>
        <v>3.6911563270511345</v>
      </c>
      <c r="W91" s="24">
        <f t="shared" si="12"/>
        <v>2.8693222162364354</v>
      </c>
      <c r="X91" s="24">
        <f t="shared" si="12"/>
        <v>3.42009332452953</v>
      </c>
      <c r="Y91" s="24">
        <f t="shared" si="16"/>
        <v>2.3106730743752206</v>
      </c>
      <c r="Z91" s="24">
        <f t="shared" si="16"/>
        <v>3.0728112355480799</v>
      </c>
      <c r="AA91" s="20">
        <v>-1</v>
      </c>
      <c r="AB91" s="20">
        <v>-0.27333333333333298</v>
      </c>
      <c r="AC91" s="17">
        <v>314.76129344694101</v>
      </c>
      <c r="AD91" s="17">
        <f t="shared" si="26"/>
        <v>314.49274917452385</v>
      </c>
      <c r="AE91" s="21">
        <v>243.5</v>
      </c>
      <c r="AF91" s="21">
        <v>151.0940161988579</v>
      </c>
      <c r="AG91" s="19">
        <v>4.2388444364162208</v>
      </c>
      <c r="AH91" s="21">
        <v>163.30000000000001</v>
      </c>
      <c r="AI91" s="22">
        <v>-9.2500000000000054E-2</v>
      </c>
      <c r="AJ91" s="21">
        <v>1349.5</v>
      </c>
      <c r="AK91" s="21" t="e">
        <f>VLOOKUP($B91,'[3]Rotoma level Monthly'!$C$2:$N$538,10,FALSE)</f>
        <v>#N/A</v>
      </c>
      <c r="AL91" s="21" t="e">
        <f>VLOOKUP($B91,'[3]Rotoma level Monthly'!$C$2:$N$538,11,FALSE)</f>
        <v>#N/A</v>
      </c>
      <c r="AM91" s="20">
        <v>3.3286212929844781</v>
      </c>
      <c r="AN91" s="21">
        <v>168.41666666666666</v>
      </c>
    </row>
    <row r="92" spans="1:40" x14ac:dyDescent="0.25">
      <c r="A92" t="s">
        <v>46</v>
      </c>
      <c r="B92" s="15">
        <v>37257</v>
      </c>
      <c r="C92" s="16" t="s">
        <v>63</v>
      </c>
      <c r="D92" s="17">
        <v>2002</v>
      </c>
      <c r="E92" s="18" t="str">
        <f t="shared" si="19"/>
        <v>Ōkāreka 2001/02</v>
      </c>
      <c r="F92" s="18" t="s">
        <v>61</v>
      </c>
      <c r="G92" s="19">
        <v>1.4</v>
      </c>
      <c r="H92" s="20">
        <v>10.199999809265137</v>
      </c>
      <c r="I92" s="21">
        <v>288.49999001999998</v>
      </c>
      <c r="J92" s="19">
        <v>4.0000002000000006</v>
      </c>
      <c r="K92" s="19">
        <v>2.0000001000000003</v>
      </c>
      <c r="L92" s="19">
        <v>0.50000001999999999</v>
      </c>
      <c r="M92" s="19">
        <v>8.0000004000000011</v>
      </c>
      <c r="N92" s="19">
        <v>7.5999999000000003</v>
      </c>
      <c r="O92" s="19">
        <v>0.56999999000000001</v>
      </c>
      <c r="P92" s="22">
        <v>0.26600000262260437</v>
      </c>
      <c r="Q92" s="19">
        <f t="shared" si="27"/>
        <v>2.5911652106227248</v>
      </c>
      <c r="R92" s="19">
        <f t="shared" si="21"/>
        <v>2.6052458909066281</v>
      </c>
      <c r="S92" s="19">
        <f t="shared" si="24"/>
        <v>3.7950388654296492</v>
      </c>
      <c r="T92" s="19">
        <f t="shared" si="14"/>
        <v>1.976015238084643</v>
      </c>
      <c r="U92" s="23">
        <f t="shared" si="25"/>
        <v>2.7418663012609112</v>
      </c>
      <c r="V92" s="24">
        <f t="shared" si="12"/>
        <v>3.6848141114362432</v>
      </c>
      <c r="W92" s="24">
        <f t="shared" si="12"/>
        <v>2.85914375948362</v>
      </c>
      <c r="X92" s="24">
        <f t="shared" si="12"/>
        <v>3.4370117397956892</v>
      </c>
      <c r="Y92" s="24">
        <f t="shared" si="16"/>
        <v>2.2678242048609487</v>
      </c>
      <c r="Z92" s="24">
        <f t="shared" si="16"/>
        <v>3.0621984538941249</v>
      </c>
      <c r="AA92" s="20">
        <v>0.28999999999999998</v>
      </c>
      <c r="AB92" s="20">
        <v>0.92166666666666597</v>
      </c>
      <c r="AC92" s="17">
        <v>314.82040026638703</v>
      </c>
      <c r="AD92" s="17">
        <f t="shared" si="26"/>
        <v>314.52271020142712</v>
      </c>
      <c r="AE92" s="21">
        <v>101</v>
      </c>
      <c r="AF92" s="21">
        <v>167.39889718160234</v>
      </c>
      <c r="AG92" s="19">
        <v>3.2064573334238693</v>
      </c>
      <c r="AH92" s="21">
        <v>246.4</v>
      </c>
      <c r="AI92" s="22">
        <v>-9.2500000000000054E-2</v>
      </c>
      <c r="AJ92" s="21">
        <v>1430</v>
      </c>
      <c r="AK92" s="21" t="e">
        <f>VLOOKUP($B92,'[3]Rotoma level Monthly'!$C$2:$N$538,10,FALSE)</f>
        <v>#N/A</v>
      </c>
      <c r="AL92" s="21" t="e">
        <f>VLOOKUP($B92,'[3]Rotoma level Monthly'!$C$2:$N$538,11,FALSE)</f>
        <v>#N/A</v>
      </c>
      <c r="AM92" s="20">
        <v>3.3805480869107218</v>
      </c>
      <c r="AN92" s="21">
        <v>168.70000000000002</v>
      </c>
    </row>
    <row r="93" spans="1:40" x14ac:dyDescent="0.25">
      <c r="A93" t="s">
        <v>46</v>
      </c>
      <c r="B93" s="15">
        <v>37288</v>
      </c>
      <c r="C93" s="16" t="s">
        <v>63</v>
      </c>
      <c r="D93" s="17">
        <v>2002</v>
      </c>
      <c r="E93" s="18" t="str">
        <f t="shared" si="19"/>
        <v>Ōkāreka 2001/02</v>
      </c>
      <c r="F93" s="18" t="s">
        <v>61</v>
      </c>
      <c r="G93" s="19">
        <v>2.0999998999999998</v>
      </c>
      <c r="H93" s="20">
        <v>6.5100002288818359</v>
      </c>
      <c r="I93" s="21">
        <v>219.50000002000002</v>
      </c>
      <c r="J93" s="19">
        <v>8.9999995999999989</v>
      </c>
      <c r="K93" s="19">
        <v>2.0000001000000003</v>
      </c>
      <c r="L93" s="19">
        <v>0.50000001999999999</v>
      </c>
      <c r="M93" s="19">
        <v>8.0000004000000011</v>
      </c>
      <c r="N93" s="19">
        <v>6.6999997999999996</v>
      </c>
      <c r="O93" s="19">
        <v>0.54000002000000003</v>
      </c>
      <c r="P93" s="22">
        <v>0.32199999690055847</v>
      </c>
      <c r="Q93" s="19">
        <f t="shared" si="27"/>
        <v>3.038436956095202</v>
      </c>
      <c r="R93" s="19">
        <f t="shared" si="21"/>
        <v>3.2441127884567873</v>
      </c>
      <c r="S93" s="19">
        <f t="shared" si="24"/>
        <v>3.437717919099311</v>
      </c>
      <c r="T93" s="19">
        <f t="shared" si="14"/>
        <v>3.004388071201054</v>
      </c>
      <c r="U93" s="23">
        <f t="shared" si="25"/>
        <v>3.1811639337130888</v>
      </c>
      <c r="V93" s="24">
        <f t="shared" si="12"/>
        <v>3.6764514658204526</v>
      </c>
      <c r="W93" s="24">
        <f t="shared" si="12"/>
        <v>2.9041563086113715</v>
      </c>
      <c r="X93" s="24">
        <f t="shared" si="12"/>
        <v>3.4146564123993906</v>
      </c>
      <c r="Y93" s="24">
        <f t="shared" si="16"/>
        <v>2.2802713086757476</v>
      </c>
      <c r="Z93" s="24">
        <f t="shared" si="16"/>
        <v>3.0688838738767408</v>
      </c>
      <c r="AA93" s="20">
        <v>0.67</v>
      </c>
      <c r="AB93" s="20">
        <v>0.93999999999999895</v>
      </c>
      <c r="AC93" s="17">
        <v>314.706962347135</v>
      </c>
      <c r="AD93" s="17">
        <f t="shared" si="26"/>
        <v>314.54902436899584</v>
      </c>
      <c r="AE93" s="21">
        <v>54.5</v>
      </c>
      <c r="AF93" s="21">
        <v>150.03382034632133</v>
      </c>
      <c r="AG93" s="19">
        <v>4.019923714650175</v>
      </c>
      <c r="AH93" s="21">
        <v>217.3</v>
      </c>
      <c r="AI93" s="22">
        <v>-9.2500000000000054E-2</v>
      </c>
      <c r="AJ93" s="21">
        <v>1507.5</v>
      </c>
      <c r="AK93" s="21" t="e">
        <f>VLOOKUP($B93,'[3]Rotoma level Monthly'!$C$2:$N$538,10,FALSE)</f>
        <v>#N/A</v>
      </c>
      <c r="AL93" s="21" t="e">
        <f>VLOOKUP($B93,'[3]Rotoma level Monthly'!$C$2:$N$538,11,FALSE)</f>
        <v>#N/A</v>
      </c>
      <c r="AM93" s="20">
        <v>3.3242873131229564</v>
      </c>
      <c r="AN93" s="21">
        <v>172.70000000000002</v>
      </c>
    </row>
    <row r="94" spans="1:40" x14ac:dyDescent="0.25">
      <c r="A94" t="s">
        <v>46</v>
      </c>
      <c r="B94" s="15">
        <v>37316</v>
      </c>
      <c r="C94" s="16" t="s">
        <v>63</v>
      </c>
      <c r="D94" s="17">
        <v>2002</v>
      </c>
      <c r="E94" s="18" t="str">
        <f t="shared" si="19"/>
        <v>Ōkāreka 2001/02</v>
      </c>
      <c r="F94" s="18" t="s">
        <v>61</v>
      </c>
      <c r="G94" s="19">
        <v>2.7</v>
      </c>
      <c r="H94" s="20">
        <v>8.369999885559082</v>
      </c>
      <c r="I94" s="21">
        <v>276.49999001999998</v>
      </c>
      <c r="J94" s="19">
        <v>4.9999998999999997</v>
      </c>
      <c r="K94" s="19">
        <v>2.0000001000000003</v>
      </c>
      <c r="L94" s="19">
        <v>0.50000001999999999</v>
      </c>
      <c r="M94" s="19">
        <v>2.0000001000000003</v>
      </c>
      <c r="N94" s="19">
        <v>7.9699998000000001</v>
      </c>
      <c r="O94" s="19">
        <v>1.2</v>
      </c>
      <c r="P94" s="22">
        <v>0.33199998736381531</v>
      </c>
      <c r="Q94" s="19">
        <f t="shared" si="27"/>
        <v>3.3156639609638279</v>
      </c>
      <c r="R94" s="19">
        <f t="shared" si="21"/>
        <v>2.89581575026995</v>
      </c>
      <c r="S94" s="19">
        <f t="shared" si="24"/>
        <v>3.7395023110954848</v>
      </c>
      <c r="T94" s="19">
        <f t="shared" si="14"/>
        <v>2.2589923872983766</v>
      </c>
      <c r="U94" s="23">
        <f t="shared" si="25"/>
        <v>3.0524936024069103</v>
      </c>
      <c r="V94" s="24">
        <f t="shared" si="12"/>
        <v>3.6911910706103814</v>
      </c>
      <c r="W94" s="24">
        <f t="shared" si="12"/>
        <v>2.9213052647840931</v>
      </c>
      <c r="X94" s="24">
        <f t="shared" si="12"/>
        <v>3.4415561224103235</v>
      </c>
      <c r="Y94" s="24">
        <f t="shared" si="16"/>
        <v>2.303852737776892</v>
      </c>
      <c r="Z94" s="24">
        <f t="shared" si="16"/>
        <v>3.0894762988954221</v>
      </c>
      <c r="AA94" s="20">
        <v>-0.45</v>
      </c>
      <c r="AB94" s="20">
        <v>0.70999999999999897</v>
      </c>
      <c r="AC94" s="17">
        <v>314.57326828348903</v>
      </c>
      <c r="AD94" s="17">
        <f t="shared" si="26"/>
        <v>314.56635864564089</v>
      </c>
      <c r="AE94" s="21">
        <v>64</v>
      </c>
      <c r="AF94" s="21">
        <v>183.38844086022903</v>
      </c>
      <c r="AG94" s="19">
        <v>3.3353603845916515</v>
      </c>
      <c r="AH94" s="21">
        <v>236.6</v>
      </c>
      <c r="AI94" s="22">
        <v>-9.2500000000000054E-2</v>
      </c>
      <c r="AJ94" s="21">
        <v>1384.5</v>
      </c>
      <c r="AK94" s="21" t="e">
        <f>VLOOKUP($B94,'[3]Rotoma level Monthly'!$C$2:$N$538,10,FALSE)</f>
        <v>#N/A</v>
      </c>
      <c r="AL94" s="21" t="e">
        <f>VLOOKUP($B94,'[3]Rotoma level Monthly'!$C$2:$N$538,11,FALSE)</f>
        <v>#N/A</v>
      </c>
      <c r="AM94" s="20">
        <v>3.4035359688284585</v>
      </c>
      <c r="AN94" s="21">
        <v>174.45833333333334</v>
      </c>
    </row>
    <row r="95" spans="1:40" x14ac:dyDescent="0.25">
      <c r="A95" t="s">
        <v>46</v>
      </c>
      <c r="B95" s="15">
        <v>37347</v>
      </c>
      <c r="C95" s="16" t="s">
        <v>63</v>
      </c>
      <c r="D95" s="17">
        <v>2002</v>
      </c>
      <c r="E95" s="18" t="str">
        <f t="shared" si="19"/>
        <v>Ōkāreka 2001/02</v>
      </c>
      <c r="F95" s="18" t="s">
        <v>61</v>
      </c>
      <c r="G95" s="19">
        <v>1.8</v>
      </c>
      <c r="H95" s="20">
        <v>9.369999885559082</v>
      </c>
      <c r="I95" s="21">
        <v>200.50000002000002</v>
      </c>
      <c r="J95" s="19">
        <v>4.0000002000000006</v>
      </c>
      <c r="K95" s="19">
        <v>0.5</v>
      </c>
      <c r="L95" s="19">
        <v>0.50000001999999999</v>
      </c>
      <c r="M95" s="19">
        <v>0.50000001999999999</v>
      </c>
      <c r="N95" s="19">
        <v>7.5599999000000002</v>
      </c>
      <c r="O95" s="19">
        <v>0.60000001999999997</v>
      </c>
      <c r="P95" s="22">
        <v>0.32300001382827759</v>
      </c>
      <c r="Q95" s="19">
        <f t="shared" si="27"/>
        <v>2.8683921629623974</v>
      </c>
      <c r="R95" s="19">
        <f t="shared" si="21"/>
        <v>2.7321032959461085</v>
      </c>
      <c r="S95" s="19">
        <f t="shared" si="24"/>
        <v>3.3193642747685614</v>
      </c>
      <c r="T95" s="19">
        <f t="shared" si="14"/>
        <v>1.976015238084643</v>
      </c>
      <c r="U95" s="23">
        <f t="shared" si="25"/>
        <v>2.7239687429404276</v>
      </c>
      <c r="V95" s="24">
        <f t="shared" si="12"/>
        <v>3.6412188619610042</v>
      </c>
      <c r="W95" s="24">
        <f t="shared" si="12"/>
        <v>2.9254533976711872</v>
      </c>
      <c r="X95" s="24">
        <f t="shared" si="12"/>
        <v>3.4454273354832488</v>
      </c>
      <c r="Y95" s="24">
        <f t="shared" si="16"/>
        <v>2.303852737776892</v>
      </c>
      <c r="Z95" s="24">
        <f t="shared" si="16"/>
        <v>3.0789880832230829</v>
      </c>
      <c r="AA95" s="20">
        <v>-0.22</v>
      </c>
      <c r="AB95" s="20">
        <v>0.51499999999999901</v>
      </c>
      <c r="AC95" s="17">
        <v>314.40170181802898</v>
      </c>
      <c r="AD95" s="17">
        <f t="shared" si="26"/>
        <v>314.56881105577969</v>
      </c>
      <c r="AE95" s="21">
        <v>135.5</v>
      </c>
      <c r="AF95" s="21">
        <v>159.59549587952128</v>
      </c>
      <c r="AG95" s="19">
        <v>2.8519871943646589</v>
      </c>
      <c r="AH95" s="21">
        <v>180</v>
      </c>
      <c r="AI95" s="22">
        <v>-9.2500000000000054E-2</v>
      </c>
      <c r="AJ95" s="21">
        <v>1393.5</v>
      </c>
      <c r="AK95" s="21" t="e">
        <f>VLOOKUP($B95,'[3]Rotoma level Monthly'!$C$2:$N$538,10,FALSE)</f>
        <v>#N/A</v>
      </c>
      <c r="AL95" s="21" t="e">
        <f>VLOOKUP($B95,'[3]Rotoma level Monthly'!$C$2:$N$538,11,FALSE)</f>
        <v>#N/A</v>
      </c>
      <c r="AM95" s="20">
        <v>3.4549132442701573</v>
      </c>
      <c r="AN95" s="21">
        <v>174.84166666666667</v>
      </c>
    </row>
    <row r="96" spans="1:40" x14ac:dyDescent="0.25">
      <c r="A96" t="s">
        <v>46</v>
      </c>
      <c r="B96" s="15">
        <v>37377</v>
      </c>
      <c r="C96" s="16" t="s">
        <v>63</v>
      </c>
      <c r="D96" s="17">
        <v>2002</v>
      </c>
      <c r="E96" s="18" t="str">
        <f t="shared" si="19"/>
        <v>Ōkāreka 2001/02</v>
      </c>
      <c r="F96" s="18" t="s">
        <v>61</v>
      </c>
      <c r="G96" s="19">
        <v>3.9000001000000002</v>
      </c>
      <c r="H96" s="20">
        <v>9.1800003051757813</v>
      </c>
      <c r="I96" s="21">
        <v>250.50000002000002</v>
      </c>
      <c r="J96" s="19">
        <v>4.9999998999999997</v>
      </c>
      <c r="K96" s="19">
        <v>2.0000001000000003</v>
      </c>
      <c r="L96" s="19">
        <v>0.50000001999999999</v>
      </c>
      <c r="M96" s="19">
        <v>3</v>
      </c>
      <c r="N96" s="19">
        <v>7.5</v>
      </c>
      <c r="O96" s="19">
        <v>0.77999996999999999</v>
      </c>
      <c r="P96" s="22">
        <v>0.29499998688697815</v>
      </c>
      <c r="Q96" s="19">
        <f t="shared" si="27"/>
        <v>3.7213041301321281</v>
      </c>
      <c r="R96" s="19">
        <f t="shared" si="21"/>
        <v>2.7622178520999783</v>
      </c>
      <c r="S96" s="19">
        <f t="shared" si="24"/>
        <v>3.6104112680161955</v>
      </c>
      <c r="T96" s="19">
        <f t="shared" si="14"/>
        <v>2.2589923872983766</v>
      </c>
      <c r="U96" s="23">
        <f t="shared" si="25"/>
        <v>3.0882314093866698</v>
      </c>
      <c r="V96" s="24">
        <f>AVERAGE(Q85:Q96)</f>
        <v>3.6096174368623992</v>
      </c>
      <c r="W96" s="24">
        <f t="shared" si="12"/>
        <v>2.9280940429039397</v>
      </c>
      <c r="X96" s="24">
        <f t="shared" si="12"/>
        <v>3.4571224880167519</v>
      </c>
      <c r="Y96" s="24">
        <f t="shared" si="16"/>
        <v>2.303852737776892</v>
      </c>
      <c r="Z96" s="24">
        <f t="shared" si="16"/>
        <v>3.0746716763899968</v>
      </c>
      <c r="AA96" s="20">
        <v>-1.32</v>
      </c>
      <c r="AB96" s="20">
        <v>-5.6666666666666803E-2</v>
      </c>
      <c r="AC96" s="17">
        <v>314.40170181802898</v>
      </c>
      <c r="AD96" s="17">
        <f t="shared" si="26"/>
        <v>314.55551656106138</v>
      </c>
      <c r="AE96" s="21">
        <v>82</v>
      </c>
      <c r="AF96" s="21">
        <v>191.23631154499625</v>
      </c>
      <c r="AG96" s="19">
        <v>3.7514200090546557</v>
      </c>
      <c r="AH96" s="21">
        <v>117.3</v>
      </c>
      <c r="AI96" s="22">
        <v>-9.2500000000000054E-2</v>
      </c>
      <c r="AJ96" s="21">
        <v>1410</v>
      </c>
      <c r="AK96" s="21" t="e">
        <f>VLOOKUP($B96,'[3]Rotoma level Monthly'!$C$2:$N$538,10,FALSE)</f>
        <v>#N/A</v>
      </c>
      <c r="AL96" s="21" t="e">
        <f>VLOOKUP($B96,'[3]Rotoma level Monthly'!$C$2:$N$538,11,FALSE)</f>
        <v>#N/A</v>
      </c>
      <c r="AM96" s="20">
        <v>3.4215246685004423</v>
      </c>
      <c r="AN96" s="21">
        <v>175.38333333333333</v>
      </c>
    </row>
    <row r="97" spans="1:40" x14ac:dyDescent="0.25">
      <c r="A97" t="s">
        <v>46</v>
      </c>
      <c r="B97" s="15">
        <v>37408</v>
      </c>
      <c r="C97" s="16" t="s">
        <v>63</v>
      </c>
      <c r="D97" s="17">
        <v>2002</v>
      </c>
      <c r="E97" s="18" t="str">
        <f t="shared" si="19"/>
        <v>Ōkāreka 2001/02</v>
      </c>
      <c r="F97" s="18" t="s">
        <v>61</v>
      </c>
      <c r="G97" s="19">
        <v>5.1999997999999996</v>
      </c>
      <c r="H97" s="20">
        <v>5.809999942779541</v>
      </c>
      <c r="I97" s="21">
        <v>207</v>
      </c>
      <c r="J97" s="19">
        <v>4.0000002000000006</v>
      </c>
      <c r="K97" s="19">
        <v>0.5</v>
      </c>
      <c r="L97" s="19">
        <v>1</v>
      </c>
      <c r="M97" s="19">
        <v>8.0000004000000011</v>
      </c>
      <c r="N97" s="19">
        <v>7.4000000999999997</v>
      </c>
      <c r="O97" s="19">
        <v>0.88</v>
      </c>
      <c r="P97" s="22">
        <v>0.4830000102519989</v>
      </c>
      <c r="Q97" s="19">
        <f t="shared" si="27"/>
        <v>4.0386484504051587</v>
      </c>
      <c r="R97" s="19">
        <f t="shared" si="21"/>
        <v>3.3959237534140767</v>
      </c>
      <c r="S97" s="19">
        <f t="shared" si="24"/>
        <v>3.3610707398253221</v>
      </c>
      <c r="T97" s="19">
        <f t="shared" si="14"/>
        <v>1.976015238084643</v>
      </c>
      <c r="U97" s="23">
        <f t="shared" si="25"/>
        <v>3.1929145454323002</v>
      </c>
      <c r="V97" s="24">
        <f t="shared" si="12"/>
        <v>3.6078664118617696</v>
      </c>
      <c r="W97" s="24">
        <f t="shared" si="12"/>
        <v>2.9212892549567306</v>
      </c>
      <c r="X97" s="24">
        <f t="shared" si="12"/>
        <v>3.4442332728115024</v>
      </c>
      <c r="Y97" s="24">
        <f t="shared" si="16"/>
        <v>2.2306021054986567</v>
      </c>
      <c r="Z97" s="24">
        <f t="shared" si="16"/>
        <v>3.0509977612821655</v>
      </c>
      <c r="AA97" s="20">
        <v>-0.54</v>
      </c>
      <c r="AB97" s="20">
        <v>-0.49833333333333302</v>
      </c>
      <c r="AC97" s="17">
        <v>314.40170181802898</v>
      </c>
      <c r="AD97" s="17">
        <f t="shared" si="26"/>
        <v>314.54101191048017</v>
      </c>
      <c r="AE97" s="21">
        <v>131</v>
      </c>
      <c r="AF97" s="21">
        <v>186.89374999999561</v>
      </c>
      <c r="AG97" s="19">
        <v>4.0735705933538968</v>
      </c>
      <c r="AH97" s="21">
        <v>85</v>
      </c>
      <c r="AI97" s="22">
        <v>-0.14416666666666655</v>
      </c>
      <c r="AJ97" s="21">
        <v>1272.5</v>
      </c>
      <c r="AK97" s="21" t="e">
        <f>VLOOKUP($B97,'[3]Rotoma level Monthly'!$C$2:$N$538,10,FALSE)</f>
        <v>#N/A</v>
      </c>
      <c r="AL97" s="21" t="e">
        <f>VLOOKUP($B97,'[3]Rotoma level Monthly'!$C$2:$N$538,11,FALSE)</f>
        <v>#N/A</v>
      </c>
      <c r="AM97" s="20">
        <v>3.3961716495818188</v>
      </c>
      <c r="AN97" s="21">
        <v>170.59166666666667</v>
      </c>
    </row>
    <row r="98" spans="1:40" x14ac:dyDescent="0.25">
      <c r="A98" t="s">
        <v>46</v>
      </c>
      <c r="B98" s="15">
        <v>37438</v>
      </c>
      <c r="C98" s="16" t="s">
        <v>64</v>
      </c>
      <c r="D98" s="17">
        <v>2003</v>
      </c>
      <c r="E98" s="18" t="str">
        <f t="shared" si="19"/>
        <v>Ōkāreka 2002/03</v>
      </c>
      <c r="F98" s="18" t="s">
        <v>61</v>
      </c>
      <c r="G98" s="19">
        <v>7.0999999000000003</v>
      </c>
      <c r="H98" s="20">
        <v>6.6599998474121094</v>
      </c>
      <c r="I98" s="21">
        <v>203.49999001999998</v>
      </c>
      <c r="J98" s="19">
        <v>3</v>
      </c>
      <c r="K98" s="19">
        <v>0.5</v>
      </c>
      <c r="L98" s="19">
        <v>0.50000001999999999</v>
      </c>
      <c r="M98" s="19">
        <v>3</v>
      </c>
      <c r="N98" s="19">
        <v>7.5999999000000003</v>
      </c>
      <c r="O98" s="19">
        <v>2.0999998999999998</v>
      </c>
      <c r="P98" s="22">
        <v>0.35100001096725464</v>
      </c>
      <c r="Q98" s="19">
        <f t="shared" si="27"/>
        <v>4.3821961902097186</v>
      </c>
      <c r="R98" s="19">
        <f t="shared" si="21"/>
        <v>3.213321606021978</v>
      </c>
      <c r="S98" s="19">
        <f t="shared" si="24"/>
        <v>3.3387788207106319</v>
      </c>
      <c r="T98" s="19">
        <f t="shared" si="14"/>
        <v>1.6111940637814142</v>
      </c>
      <c r="U98" s="23">
        <f t="shared" si="25"/>
        <v>3.1363726701809354</v>
      </c>
      <c r="V98" s="24">
        <f t="shared" ref="V98:Z114" si="28">AVERAGE(Q87:Q98)</f>
        <v>3.5891845213548716</v>
      </c>
      <c r="W98" s="24">
        <f t="shared" si="28"/>
        <v>2.9287202966321346</v>
      </c>
      <c r="X98" s="24">
        <f t="shared" si="28"/>
        <v>3.4260351463131524</v>
      </c>
      <c r="Y98" s="24">
        <f t="shared" si="16"/>
        <v>2.157351471459116</v>
      </c>
      <c r="Z98" s="24">
        <f t="shared" si="16"/>
        <v>3.0253228589398184</v>
      </c>
      <c r="AA98" s="20">
        <v>-0.73</v>
      </c>
      <c r="AB98" s="20">
        <v>-0.59</v>
      </c>
      <c r="AC98" s="17">
        <v>314.51668098456099</v>
      </c>
      <c r="AD98" s="17">
        <f t="shared" si="26"/>
        <v>314.54357080959028</v>
      </c>
      <c r="AE98" s="21">
        <v>103.5</v>
      </c>
      <c r="AF98" s="21">
        <v>185.86304470854603</v>
      </c>
      <c r="AG98" s="19">
        <v>3.7529458822909425</v>
      </c>
      <c r="AH98" s="21">
        <v>118.2</v>
      </c>
      <c r="AI98" s="22">
        <v>-0.1766666666666665</v>
      </c>
      <c r="AJ98" s="21">
        <v>1372</v>
      </c>
      <c r="AK98" s="21" t="e">
        <f>VLOOKUP($B98,'[3]Rotoma level Monthly'!$C$2:$N$538,10,FALSE)</f>
        <v>#N/A</v>
      </c>
      <c r="AL98" s="21" t="e">
        <f>VLOOKUP($B98,'[3]Rotoma level Monthly'!$C$2:$N$538,11,FALSE)</f>
        <v>#N/A</v>
      </c>
      <c r="AM98" s="20">
        <v>3.5401416414245799</v>
      </c>
      <c r="AN98" s="21">
        <v>167.85833333333332</v>
      </c>
    </row>
    <row r="99" spans="1:40" x14ac:dyDescent="0.25">
      <c r="A99" t="s">
        <v>46</v>
      </c>
      <c r="B99" s="15">
        <v>37469</v>
      </c>
      <c r="C99" s="16" t="s">
        <v>64</v>
      </c>
      <c r="D99" s="17">
        <v>2003</v>
      </c>
      <c r="E99" s="18" t="str">
        <f t="shared" si="19"/>
        <v>Ōkāreka 2002/03</v>
      </c>
      <c r="F99" s="18" t="s">
        <v>61</v>
      </c>
      <c r="G99" s="19">
        <v>3.9000001000000002</v>
      </c>
      <c r="H99" s="20">
        <v>8.6099996566772461</v>
      </c>
      <c r="I99" s="21">
        <v>137.00000019999999</v>
      </c>
      <c r="J99" s="19">
        <v>6.0000000999999994</v>
      </c>
      <c r="K99" s="19">
        <v>2.0000001000000003</v>
      </c>
      <c r="L99" s="19">
        <v>7.0000002000000006</v>
      </c>
      <c r="M99" s="19">
        <v>1</v>
      </c>
      <c r="N99" s="19">
        <v>7.71</v>
      </c>
      <c r="O99" s="19">
        <v>0.52999996999999999</v>
      </c>
      <c r="P99" s="22">
        <v>0.30899998545646667</v>
      </c>
      <c r="Q99" s="19">
        <f t="shared" si="27"/>
        <v>3.7213041301321281</v>
      </c>
      <c r="R99" s="19">
        <f t="shared" si="21"/>
        <v>2.8552933069633117</v>
      </c>
      <c r="S99" s="19">
        <f t="shared" si="24"/>
        <v>2.8215289090491438</v>
      </c>
      <c r="T99" s="19">
        <f t="shared" si="14"/>
        <v>2.4902016722559037</v>
      </c>
      <c r="U99" s="23">
        <f t="shared" si="25"/>
        <v>2.972082004600122</v>
      </c>
      <c r="V99" s="24">
        <f t="shared" si="28"/>
        <v>3.5450994463132663</v>
      </c>
      <c r="W99" s="24">
        <f t="shared" si="28"/>
        <v>2.9421061482196227</v>
      </c>
      <c r="X99" s="24">
        <f t="shared" si="28"/>
        <v>3.4147167815192883</v>
      </c>
      <c r="Y99" s="24">
        <f t="shared" si="16"/>
        <v>2.2002003409733875</v>
      </c>
      <c r="Z99" s="24">
        <f t="shared" si="16"/>
        <v>3.0255306792563914</v>
      </c>
      <c r="AA99" s="20">
        <v>-1.42</v>
      </c>
      <c r="AB99" s="20">
        <v>-0.71333333333333304</v>
      </c>
      <c r="AC99" s="17">
        <v>314.49153713196398</v>
      </c>
      <c r="AD99" s="17">
        <f t="shared" si="26"/>
        <v>314.54937629248167</v>
      </c>
      <c r="AE99" s="21">
        <v>52.722000000000001</v>
      </c>
      <c r="AF99" s="21">
        <v>181.40581965667192</v>
      </c>
      <c r="AG99" s="19">
        <v>3.868514288352674</v>
      </c>
      <c r="AH99" s="21">
        <v>179.2</v>
      </c>
      <c r="AI99" s="22">
        <v>-0.25083333333333302</v>
      </c>
      <c r="AJ99" s="21">
        <v>1409.5</v>
      </c>
      <c r="AK99" s="21" t="e">
        <f>VLOOKUP($B99,'[3]Rotoma level Monthly'!$C$2:$N$538,10,FALSE)</f>
        <v>#N/A</v>
      </c>
      <c r="AL99" s="21" t="e">
        <f>VLOOKUP($B99,'[3]Rotoma level Monthly'!$C$2:$N$538,11,FALSE)</f>
        <v>#N/A</v>
      </c>
      <c r="AM99" s="20">
        <v>3.6363925327579985</v>
      </c>
      <c r="AN99" s="21">
        <v>169.95</v>
      </c>
    </row>
    <row r="100" spans="1:40" x14ac:dyDescent="0.25">
      <c r="A100" t="s">
        <v>46</v>
      </c>
      <c r="B100" s="15">
        <v>37500</v>
      </c>
      <c r="C100" s="16" t="s">
        <v>64</v>
      </c>
      <c r="D100" s="17">
        <v>2003</v>
      </c>
      <c r="E100" s="18" t="str">
        <f t="shared" si="19"/>
        <v>Ōkāreka 2002/03</v>
      </c>
      <c r="F100" s="18" t="s">
        <v>61</v>
      </c>
      <c r="G100" s="19">
        <v>4</v>
      </c>
      <c r="H100" s="20">
        <v>9.0900001525878906</v>
      </c>
      <c r="I100" s="21">
        <v>204</v>
      </c>
      <c r="J100" s="19">
        <v>8.9999995999999989</v>
      </c>
      <c r="K100" s="19">
        <v>2.0000001000000003</v>
      </c>
      <c r="M100" s="19">
        <v>1</v>
      </c>
      <c r="N100" s="19">
        <v>7.71</v>
      </c>
      <c r="O100" s="19">
        <v>1.1000000000000001</v>
      </c>
      <c r="P100" s="22">
        <v>0.29899999499320984</v>
      </c>
      <c r="Q100" s="19">
        <f t="shared" si="27"/>
        <v>3.7492323779730246</v>
      </c>
      <c r="R100" s="19">
        <f t="shared" si="21"/>
        <v>2.7766353148060583</v>
      </c>
      <c r="S100" s="19">
        <f t="shared" si="24"/>
        <v>3.3419868039519547</v>
      </c>
      <c r="T100" s="19">
        <f t="shared" si="14"/>
        <v>3.004388071201054</v>
      </c>
      <c r="U100" s="23">
        <f t="shared" si="25"/>
        <v>3.2180606419830231</v>
      </c>
      <c r="V100" s="24">
        <f t="shared" si="28"/>
        <v>3.5109432160036795</v>
      </c>
      <c r="W100" s="24">
        <f t="shared" si="28"/>
        <v>2.9202176275214557</v>
      </c>
      <c r="X100" s="24">
        <f t="shared" si="28"/>
        <v>3.4265508727344689</v>
      </c>
      <c r="Y100" s="24">
        <f t="shared" si="16"/>
        <v>2.2430492075521502</v>
      </c>
      <c r="Z100" s="24">
        <f t="shared" si="16"/>
        <v>3.0251902309529384</v>
      </c>
      <c r="AA100" s="20">
        <v>-0.8</v>
      </c>
      <c r="AB100" s="20">
        <v>-0.745</v>
      </c>
      <c r="AC100" s="17">
        <v>314.42815408971501</v>
      </c>
      <c r="AD100" s="17">
        <f t="shared" si="26"/>
        <v>314.54735573277321</v>
      </c>
      <c r="AE100" s="21">
        <v>217.34</v>
      </c>
      <c r="AF100" s="21">
        <v>205.46037507562829</v>
      </c>
      <c r="AG100" s="19">
        <v>4.0986292202899861</v>
      </c>
      <c r="AH100" s="21">
        <v>173.3</v>
      </c>
      <c r="AI100" s="22">
        <v>-0.32833333333333303</v>
      </c>
      <c r="AJ100" s="21">
        <v>1393.722</v>
      </c>
      <c r="AK100" s="21" t="e">
        <f>VLOOKUP($B100,'[3]Rotoma level Monthly'!$C$2:$N$538,10,FALSE)</f>
        <v>#N/A</v>
      </c>
      <c r="AL100" s="21" t="e">
        <f>VLOOKUP($B100,'[3]Rotoma level Monthly'!$C$2:$N$538,11,FALSE)</f>
        <v>#N/A</v>
      </c>
      <c r="AM100" s="20">
        <v>3.7012051529264962</v>
      </c>
      <c r="AN100" s="21">
        <v>169.52500000000001</v>
      </c>
    </row>
    <row r="101" spans="1:40" x14ac:dyDescent="0.25">
      <c r="A101" t="s">
        <v>46</v>
      </c>
      <c r="B101" s="15">
        <v>37530</v>
      </c>
      <c r="C101" s="16" t="s">
        <v>64</v>
      </c>
      <c r="D101" s="17">
        <v>2003</v>
      </c>
      <c r="E101" s="18" t="str">
        <f t="shared" si="19"/>
        <v>Ōkāreka 2002/03</v>
      </c>
      <c r="F101" s="18" t="s">
        <v>61</v>
      </c>
      <c r="G101" s="19">
        <v>3.0999998999999998</v>
      </c>
      <c r="H101" s="20">
        <v>10.329999923706055</v>
      </c>
      <c r="I101" s="21">
        <v>238</v>
      </c>
      <c r="J101" s="19">
        <v>8.9999995999999989</v>
      </c>
      <c r="K101" s="19">
        <v>1</v>
      </c>
      <c r="M101" s="19">
        <v>0.50000001999999999</v>
      </c>
      <c r="N101" s="19">
        <v>7.77</v>
      </c>
      <c r="O101" s="19">
        <v>1</v>
      </c>
      <c r="P101" s="22">
        <v>0.28099998831748962</v>
      </c>
      <c r="Q101" s="19">
        <f t="shared" si="27"/>
        <v>3.4680586667549234</v>
      </c>
      <c r="R101" s="19">
        <f t="shared" si="21"/>
        <v>2.586008818263271</v>
      </c>
      <c r="S101" s="19">
        <f t="shared" si="24"/>
        <v>3.5434966407400998</v>
      </c>
      <c r="T101" s="19">
        <f t="shared" si="14"/>
        <v>3.004388071201054</v>
      </c>
      <c r="U101" s="23">
        <f t="shared" si="25"/>
        <v>3.1504880492398373</v>
      </c>
      <c r="V101" s="24">
        <f>AVERAGE(Q90:Q101)</f>
        <v>3.5271120831150355</v>
      </c>
      <c r="W101" s="24">
        <f>AVERAGE(R90:R101)</f>
        <v>2.9105175688302611</v>
      </c>
      <c r="X101" s="24">
        <f>AVERAGE(S90:S101)</f>
        <v>3.4414902191060768</v>
      </c>
      <c r="Y101" s="24">
        <f t="shared" si="16"/>
        <v>2.2858980741309125</v>
      </c>
      <c r="Z101" s="24">
        <f>AVERAGE(U90:U101)</f>
        <v>3.0412544862955717</v>
      </c>
      <c r="AA101" s="20">
        <v>-0.72</v>
      </c>
      <c r="AB101" s="20">
        <v>-0.80333333333333301</v>
      </c>
      <c r="AC101" s="17">
        <v>314.34304943008101</v>
      </c>
      <c r="AD101" s="17">
        <f t="shared" si="26"/>
        <v>314.5330634054049</v>
      </c>
      <c r="AE101" s="21">
        <v>47.5</v>
      </c>
      <c r="AF101" s="21">
        <v>215.27688172043005</v>
      </c>
      <c r="AG101" s="19">
        <v>4.6009409125214678</v>
      </c>
      <c r="AH101" s="21">
        <v>268.8</v>
      </c>
      <c r="AI101" s="22">
        <v>-0.32833333333333303</v>
      </c>
      <c r="AJ101" s="21">
        <v>1528.5619999999999</v>
      </c>
      <c r="AK101" s="21" t="e">
        <f>VLOOKUP($B101,'[3]Rotoma level Monthly'!$C$2:$N$538,10,FALSE)</f>
        <v>#N/A</v>
      </c>
      <c r="AL101" s="21" t="e">
        <f>VLOOKUP($B101,'[3]Rotoma level Monthly'!$C$2:$N$538,11,FALSE)</f>
        <v>#N/A</v>
      </c>
      <c r="AM101" s="20">
        <v>3.790581655594691</v>
      </c>
      <c r="AN101" s="21">
        <v>179.17499999999998</v>
      </c>
    </row>
    <row r="102" spans="1:40" x14ac:dyDescent="0.25">
      <c r="A102" t="s">
        <v>46</v>
      </c>
      <c r="B102" s="15">
        <v>37561</v>
      </c>
      <c r="C102" s="16" t="s">
        <v>64</v>
      </c>
      <c r="D102" s="17">
        <v>2003</v>
      </c>
      <c r="E102" s="18" t="str">
        <f t="shared" si="19"/>
        <v>Ōkāreka 2002/03</v>
      </c>
      <c r="F102" s="18" t="s">
        <v>61</v>
      </c>
      <c r="G102" s="19">
        <v>3.2</v>
      </c>
      <c r="H102" s="20">
        <v>8.3599996566772461</v>
      </c>
      <c r="I102" s="21">
        <v>155.50000001999999</v>
      </c>
      <c r="J102" s="19">
        <v>4.0000002000000006</v>
      </c>
      <c r="K102" s="19">
        <v>4.0000002000000006</v>
      </c>
      <c r="L102" s="19">
        <v>0.50000001999999999</v>
      </c>
      <c r="M102" s="19">
        <v>4.0000002000000006</v>
      </c>
      <c r="N102" s="19">
        <v>7.9000000999999997</v>
      </c>
      <c r="O102" s="19">
        <v>0.58999997000000004</v>
      </c>
      <c r="P102" s="22">
        <v>0.31099998950958252</v>
      </c>
      <c r="Q102" s="19">
        <f t="shared" si="27"/>
        <v>3.5030809449325613</v>
      </c>
      <c r="R102" s="19">
        <f t="shared" si="21"/>
        <v>2.8975225943767922</v>
      </c>
      <c r="S102" s="19">
        <f t="shared" si="24"/>
        <v>2.9871084841903293</v>
      </c>
      <c r="T102" s="19">
        <f t="shared" si="14"/>
        <v>1.976015238084643</v>
      </c>
      <c r="U102" s="23">
        <f t="shared" si="25"/>
        <v>2.8409318153960816</v>
      </c>
      <c r="V102" s="24">
        <f t="shared" si="28"/>
        <v>3.5188744258052744</v>
      </c>
      <c r="W102" s="24">
        <f t="shared" si="28"/>
        <v>2.9217929640199949</v>
      </c>
      <c r="X102" s="24">
        <f t="shared" si="28"/>
        <v>3.406449579234494</v>
      </c>
      <c r="Y102" s="24">
        <f t="shared" si="16"/>
        <v>2.262316645029768</v>
      </c>
      <c r="Z102" s="24">
        <f>AVERAGE(U91:U102)</f>
        <v>3.0273584035223831</v>
      </c>
      <c r="AA102" s="20">
        <v>-0.66</v>
      </c>
      <c r="AB102" s="20">
        <v>-0.81166666666666598</v>
      </c>
      <c r="AC102" s="17">
        <v>314.23595507510697</v>
      </c>
      <c r="AD102" s="17">
        <f t="shared" si="26"/>
        <v>314.50686720912222</v>
      </c>
      <c r="AE102" s="21">
        <v>47</v>
      </c>
      <c r="AF102" s="21">
        <v>213.71388888888967</v>
      </c>
      <c r="AG102" s="19">
        <v>4.4376105640707681</v>
      </c>
      <c r="AH102" s="21">
        <v>210.7</v>
      </c>
      <c r="AI102" s="22">
        <v>-0.32833333333333303</v>
      </c>
      <c r="AJ102" s="21">
        <v>1401.0619999999999</v>
      </c>
      <c r="AK102" s="21" t="e">
        <f>VLOOKUP($B102,'[3]Rotoma level Monthly'!$C$2:$N$538,10,FALSE)</f>
        <v>#N/A</v>
      </c>
      <c r="AL102" s="21" t="e">
        <f>VLOOKUP($B102,'[3]Rotoma level Monthly'!$C$2:$N$538,11,FALSE)</f>
        <v>#N/A</v>
      </c>
      <c r="AM102" s="20">
        <v>3.8283939811521024</v>
      </c>
      <c r="AN102" s="21">
        <v>183.00833333333333</v>
      </c>
    </row>
    <row r="103" spans="1:40" x14ac:dyDescent="0.25">
      <c r="A103" t="s">
        <v>46</v>
      </c>
      <c r="B103" s="15">
        <v>37591</v>
      </c>
      <c r="C103" s="16" t="s">
        <v>64</v>
      </c>
      <c r="D103" s="17">
        <v>2003</v>
      </c>
      <c r="E103" s="18" t="str">
        <f t="shared" si="19"/>
        <v>Ōkāreka 2002/03</v>
      </c>
      <c r="F103" s="18" t="s">
        <v>61</v>
      </c>
      <c r="G103" s="19">
        <v>2.5999998999999998</v>
      </c>
      <c r="H103" s="20">
        <v>7.9000000953674316</v>
      </c>
      <c r="J103" s="19">
        <v>8.9999995999999989</v>
      </c>
      <c r="K103" s="19">
        <v>0.5</v>
      </c>
      <c r="L103" s="19">
        <v>0.50000001999999999</v>
      </c>
      <c r="M103" s="19">
        <v>3</v>
      </c>
      <c r="N103" s="19">
        <v>7.8000002000000004</v>
      </c>
      <c r="O103" s="19">
        <v>1.1000000000000001</v>
      </c>
      <c r="P103" s="22">
        <v>0.29600000381469727</v>
      </c>
      <c r="Q103" s="19">
        <f t="shared" si="27"/>
        <v>3.2740322614186468</v>
      </c>
      <c r="R103" s="19">
        <f t="shared" si="21"/>
        <v>2.9777266524590327</v>
      </c>
      <c r="T103" s="19">
        <f t="shared" si="14"/>
        <v>3.004388071201054</v>
      </c>
      <c r="V103" s="24">
        <f t="shared" si="28"/>
        <v>3.4726262868835369</v>
      </c>
      <c r="W103" s="24">
        <f t="shared" si="28"/>
        <v>2.9118273019986645</v>
      </c>
      <c r="X103" s="24">
        <f t="shared" si="28"/>
        <v>3.390545912443335</v>
      </c>
      <c r="Y103" s="24">
        <f t="shared" si="16"/>
        <v>2.378416145648071</v>
      </c>
      <c r="Z103" s="24">
        <f>AVERAGE(U92:U103)</f>
        <v>3.0271430651400277</v>
      </c>
      <c r="AA103" s="20">
        <v>-1.1499999999999999</v>
      </c>
      <c r="AB103" s="20">
        <v>-0.913333333333333</v>
      </c>
      <c r="AC103" s="17">
        <v>314.13084264217599</v>
      </c>
      <c r="AD103" s="17">
        <f t="shared" si="26"/>
        <v>314.4543296420585</v>
      </c>
      <c r="AE103" s="21">
        <v>118.5</v>
      </c>
      <c r="AF103" s="21">
        <v>189.78763440860493</v>
      </c>
      <c r="AG103" s="19">
        <v>4.1771736067290215</v>
      </c>
      <c r="AH103" s="21">
        <v>231.6</v>
      </c>
      <c r="AI103" s="22">
        <v>-0.38583333333333303</v>
      </c>
      <c r="AJ103" s="21">
        <v>1279.5619999999999</v>
      </c>
      <c r="AK103" s="21" t="e">
        <f>VLOOKUP($B103,'[3]Rotoma level Monthly'!$C$2:$N$538,10,FALSE)</f>
        <v>#N/A</v>
      </c>
      <c r="AL103" s="21" t="e">
        <f>VLOOKUP($B103,'[3]Rotoma level Monthly'!$C$2:$N$538,11,FALSE)</f>
        <v>#N/A</v>
      </c>
      <c r="AM103" s="20">
        <v>3.8530170444484129</v>
      </c>
      <c r="AN103" s="21">
        <v>188.70000000000002</v>
      </c>
    </row>
    <row r="104" spans="1:40" x14ac:dyDescent="0.25">
      <c r="A104" t="s">
        <v>46</v>
      </c>
      <c r="B104" s="15">
        <v>37622</v>
      </c>
      <c r="C104" s="16" t="s">
        <v>64</v>
      </c>
      <c r="D104" s="17">
        <v>2003</v>
      </c>
      <c r="E104" s="18" t="str">
        <f t="shared" si="19"/>
        <v>Ōkāreka 2002/03</v>
      </c>
      <c r="F104" s="18" t="s">
        <v>61</v>
      </c>
      <c r="G104" s="19">
        <v>3.2</v>
      </c>
      <c r="H104" s="20">
        <v>7.440000057220459</v>
      </c>
      <c r="I104" s="21">
        <v>200.50000002000002</v>
      </c>
      <c r="J104" s="19">
        <v>7.0000002000000006</v>
      </c>
      <c r="K104" s="19">
        <v>2.0000001000000003</v>
      </c>
      <c r="L104" s="19">
        <v>0.50000001999999999</v>
      </c>
      <c r="M104" s="19">
        <v>0.50000001999999999</v>
      </c>
      <c r="N104" s="19">
        <v>8</v>
      </c>
      <c r="O104" s="19">
        <v>0.88</v>
      </c>
      <c r="P104" s="22">
        <v>0.30500000715255737</v>
      </c>
      <c r="Q104" s="19">
        <f t="shared" si="27"/>
        <v>3.5030809449325613</v>
      </c>
      <c r="R104" s="19">
        <f t="shared" si="21"/>
        <v>3.0615338096239348</v>
      </c>
      <c r="S104" s="19">
        <f t="shared" ref="S104:S125" si="29">-3.61+3.01*LOG($I104)</f>
        <v>3.3193642747685614</v>
      </c>
      <c r="T104" s="19">
        <f t="shared" si="14"/>
        <v>2.6856863130741973</v>
      </c>
      <c r="U104" s="23">
        <f t="shared" ref="U104:U114" si="30">AVERAGE(Q104:T104)</f>
        <v>3.1424163355998136</v>
      </c>
      <c r="V104" s="24">
        <f t="shared" si="28"/>
        <v>3.54861926474269</v>
      </c>
      <c r="W104" s="24">
        <f t="shared" si="28"/>
        <v>2.9498512952251068</v>
      </c>
      <c r="X104" s="24">
        <f t="shared" si="28"/>
        <v>3.3473027678377814</v>
      </c>
      <c r="Y104" s="24">
        <f t="shared" si="16"/>
        <v>2.4375554018972005</v>
      </c>
      <c r="Z104" s="24">
        <f t="shared" si="16"/>
        <v>3.0635567046253827</v>
      </c>
      <c r="AA104" s="20">
        <v>-0.18</v>
      </c>
      <c r="AB104" s="20">
        <v>-0.24833333333333299</v>
      </c>
      <c r="AC104" s="17">
        <v>314.05644106108502</v>
      </c>
      <c r="AD104" s="17">
        <f t="shared" si="26"/>
        <v>314.39066637495</v>
      </c>
      <c r="AE104" s="21">
        <v>72</v>
      </c>
      <c r="AF104" s="21">
        <v>175.58198924731673</v>
      </c>
      <c r="AG104" s="19">
        <v>4.1257497588604988</v>
      </c>
      <c r="AH104" s="21">
        <v>256.60000000000002</v>
      </c>
      <c r="AI104" s="22">
        <v>-0.38583333333333303</v>
      </c>
      <c r="AJ104" s="21">
        <v>1154.5619999999999</v>
      </c>
      <c r="AK104" s="21" t="e">
        <f>VLOOKUP($B104,'[3]Rotoma level Monthly'!$C$2:$N$538,10,FALSE)</f>
        <v>#N/A</v>
      </c>
      <c r="AL104" s="21" t="e">
        <f>VLOOKUP($B104,'[3]Rotoma level Monthly'!$C$2:$N$538,11,FALSE)</f>
        <v>#N/A</v>
      </c>
      <c r="AM104" s="20">
        <v>3.8478778086411469</v>
      </c>
      <c r="AN104" s="21">
        <v>189.54999999999998</v>
      </c>
    </row>
    <row r="105" spans="1:40" x14ac:dyDescent="0.25">
      <c r="A105" t="s">
        <v>46</v>
      </c>
      <c r="B105" s="15">
        <v>37653</v>
      </c>
      <c r="C105" s="16" t="s">
        <v>64</v>
      </c>
      <c r="D105" s="17">
        <v>2003</v>
      </c>
      <c r="E105" s="18" t="str">
        <f t="shared" si="19"/>
        <v>Ōkāreka 2002/03</v>
      </c>
      <c r="F105" s="18" t="s">
        <v>61</v>
      </c>
      <c r="G105" s="19">
        <v>4.5999999000000003</v>
      </c>
      <c r="H105" s="20">
        <v>6.0300002098083496</v>
      </c>
      <c r="I105" s="21">
        <v>195.49999002000001</v>
      </c>
      <c r="J105" s="19">
        <v>4.9999998999999997</v>
      </c>
      <c r="K105" s="19">
        <v>3</v>
      </c>
      <c r="L105" s="19">
        <v>0.50000001999999999</v>
      </c>
      <c r="M105" s="19">
        <v>0.50000001999999999</v>
      </c>
      <c r="N105" s="19">
        <v>8.1999998000000005</v>
      </c>
      <c r="O105" s="19">
        <v>0.69999999000000002</v>
      </c>
      <c r="P105" s="22">
        <v>0.29199999570846558</v>
      </c>
      <c r="Q105" s="19">
        <f t="shared" si="27"/>
        <v>3.9034048684905898</v>
      </c>
      <c r="R105" s="19">
        <f t="shared" si="21"/>
        <v>3.3466673865826415</v>
      </c>
      <c r="S105" s="19">
        <f t="shared" si="29"/>
        <v>3.2863516860809061</v>
      </c>
      <c r="T105" s="19">
        <f t="shared" si="14"/>
        <v>2.2589923872983766</v>
      </c>
      <c r="U105" s="23">
        <f t="shared" si="30"/>
        <v>3.1988540821131286</v>
      </c>
      <c r="V105" s="24">
        <f t="shared" si="28"/>
        <v>3.6206999241089726</v>
      </c>
      <c r="W105" s="24">
        <f t="shared" si="28"/>
        <v>2.9583975117355941</v>
      </c>
      <c r="X105" s="24">
        <f t="shared" si="28"/>
        <v>3.3335422011997449</v>
      </c>
      <c r="Y105" s="24">
        <f t="shared" si="16"/>
        <v>2.3754390949053112</v>
      </c>
      <c r="Z105" s="24">
        <f t="shared" si="16"/>
        <v>3.0651648999344774</v>
      </c>
      <c r="AA105" s="20">
        <v>-0.68</v>
      </c>
      <c r="AB105" s="20">
        <v>-0.22166666666666601</v>
      </c>
      <c r="AC105" s="17">
        <v>313.85493353737797</v>
      </c>
      <c r="AD105" s="17">
        <f t="shared" si="26"/>
        <v>314.31966397413686</v>
      </c>
      <c r="AE105" s="21">
        <v>19</v>
      </c>
      <c r="AF105" s="21">
        <v>173.39062500000151</v>
      </c>
      <c r="AG105" s="19">
        <v>3.4779148165232789</v>
      </c>
      <c r="AH105" s="21">
        <v>204.7</v>
      </c>
      <c r="AI105" s="22">
        <v>-0.37333333333333302</v>
      </c>
      <c r="AJ105" s="21">
        <v>1125.5619999999999</v>
      </c>
      <c r="AK105" s="21" t="e">
        <f>VLOOKUP($B105,'[3]Rotoma level Monthly'!$C$2:$N$538,10,FALSE)</f>
        <v>#N/A</v>
      </c>
      <c r="AL105" s="21" t="e">
        <f>VLOOKUP($B105,'[3]Rotoma level Monthly'!$C$2:$N$538,11,FALSE)</f>
        <v>#N/A</v>
      </c>
      <c r="AM105" s="20">
        <v>3.9244855107608658</v>
      </c>
      <c r="AN105" s="21">
        <v>188.49999999999997</v>
      </c>
    </row>
    <row r="106" spans="1:40" x14ac:dyDescent="0.25">
      <c r="A106" t="s">
        <v>46</v>
      </c>
      <c r="B106" s="15">
        <v>37681</v>
      </c>
      <c r="C106" s="16" t="s">
        <v>64</v>
      </c>
      <c r="D106" s="17">
        <v>2003</v>
      </c>
      <c r="E106" s="18" t="str">
        <f t="shared" si="19"/>
        <v>Ōkāreka 2002/03</v>
      </c>
      <c r="F106" s="18" t="s">
        <v>61</v>
      </c>
      <c r="G106" s="19">
        <v>2.5999998999999998</v>
      </c>
      <c r="H106" s="20">
        <v>8.1499996185302734</v>
      </c>
      <c r="I106" s="21">
        <v>213.50000001999999</v>
      </c>
      <c r="J106" s="19">
        <v>4.0000002000000006</v>
      </c>
      <c r="K106" s="19">
        <v>2.0000001000000003</v>
      </c>
      <c r="L106" s="19">
        <v>0.50000001999999999</v>
      </c>
      <c r="M106" s="19">
        <v>3</v>
      </c>
      <c r="N106" s="19">
        <v>7.9000000999999997</v>
      </c>
      <c r="O106" s="19">
        <v>1</v>
      </c>
      <c r="P106" s="22">
        <v>0.29399999976158142</v>
      </c>
      <c r="Q106" s="19">
        <f t="shared" si="27"/>
        <v>3.2740322614186468</v>
      </c>
      <c r="R106" s="19">
        <f t="shared" si="21"/>
        <v>2.933718841544859</v>
      </c>
      <c r="S106" s="19">
        <f t="shared" si="29"/>
        <v>3.4014876169991948</v>
      </c>
      <c r="T106" s="19">
        <f t="shared" si="14"/>
        <v>1.976015238084643</v>
      </c>
      <c r="U106" s="23">
        <f t="shared" si="30"/>
        <v>2.8963134895118356</v>
      </c>
      <c r="V106" s="24">
        <f t="shared" si="28"/>
        <v>3.6172306158135403</v>
      </c>
      <c r="W106" s="24">
        <f t="shared" si="28"/>
        <v>2.96155610267517</v>
      </c>
      <c r="X106" s="24">
        <f t="shared" si="28"/>
        <v>3.3028135926455366</v>
      </c>
      <c r="Y106" s="24">
        <f t="shared" si="16"/>
        <v>2.3518576658041668</v>
      </c>
      <c r="Z106" s="24">
        <f t="shared" si="16"/>
        <v>3.0509667078531066</v>
      </c>
      <c r="AA106" s="20">
        <v>-0.61</v>
      </c>
      <c r="AB106" s="20">
        <v>-0.33833333333333299</v>
      </c>
      <c r="AC106" s="17">
        <v>313.83199187388601</v>
      </c>
      <c r="AD106" s="17">
        <f t="shared" si="26"/>
        <v>314.25789094000334</v>
      </c>
      <c r="AE106" s="21">
        <v>148</v>
      </c>
      <c r="AF106" s="21">
        <v>129.98456919425237</v>
      </c>
      <c r="AG106" s="19">
        <v>3.0204532153170387</v>
      </c>
      <c r="AH106" s="21">
        <v>165.5</v>
      </c>
      <c r="AI106" s="22">
        <v>-0.418333333333333</v>
      </c>
      <c r="AJ106" s="21">
        <v>1090.0619999999999</v>
      </c>
      <c r="AK106" s="21" t="e">
        <f>VLOOKUP($B106,'[3]Rotoma level Monthly'!$C$2:$N$538,10,FALSE)</f>
        <v>#N/A</v>
      </c>
      <c r="AL106" s="21" t="e">
        <f>VLOOKUP($B106,'[3]Rotoma level Monthly'!$C$2:$N$538,11,FALSE)</f>
        <v>#N/A</v>
      </c>
      <c r="AM106" s="20">
        <v>3.8793181025836252</v>
      </c>
      <c r="AN106" s="21">
        <v>182.57499999999996</v>
      </c>
    </row>
    <row r="107" spans="1:40" x14ac:dyDescent="0.25">
      <c r="A107" t="s">
        <v>46</v>
      </c>
      <c r="B107" s="15">
        <v>37712</v>
      </c>
      <c r="C107" s="16" t="s">
        <v>64</v>
      </c>
      <c r="D107" s="17">
        <v>2003</v>
      </c>
      <c r="E107" s="18" t="str">
        <f t="shared" si="19"/>
        <v>Ōkāreka 2002/03</v>
      </c>
      <c r="F107" s="18" t="s">
        <v>61</v>
      </c>
      <c r="G107" s="19">
        <v>3.4000001000000002</v>
      </c>
      <c r="H107" s="20">
        <v>9.0500001907348633</v>
      </c>
      <c r="I107" s="21">
        <v>228.50000002000002</v>
      </c>
      <c r="J107" s="19">
        <v>4.9999998999999997</v>
      </c>
      <c r="K107" s="19">
        <v>2.0000001000000003</v>
      </c>
      <c r="L107" s="19">
        <v>0.50000001999999999</v>
      </c>
      <c r="M107" s="19">
        <v>4.9999998999999997</v>
      </c>
      <c r="N107" s="19">
        <v>7.8000002000000004</v>
      </c>
      <c r="O107" s="19">
        <v>0.64999998000000003</v>
      </c>
      <c r="P107" s="22">
        <v>0.30199998617172241</v>
      </c>
      <c r="Q107" s="19">
        <f t="shared" si="27"/>
        <v>3.5699564817316802</v>
      </c>
      <c r="R107" s="19">
        <f t="shared" si="21"/>
        <v>2.7830753845831122</v>
      </c>
      <c r="S107" s="19">
        <f t="shared" si="29"/>
        <v>3.4902474753760839</v>
      </c>
      <c r="T107" s="19">
        <f t="shared" si="14"/>
        <v>2.2589923872983766</v>
      </c>
      <c r="U107" s="23">
        <f t="shared" si="30"/>
        <v>3.0255679322473128</v>
      </c>
      <c r="V107" s="24">
        <f t="shared" si="28"/>
        <v>3.6756943090443142</v>
      </c>
      <c r="W107" s="24">
        <f t="shared" si="28"/>
        <v>2.9658037767282539</v>
      </c>
      <c r="X107" s="24">
        <f t="shared" si="28"/>
        <v>3.3183484290644021</v>
      </c>
      <c r="Y107" s="24">
        <f t="shared" si="16"/>
        <v>2.3754390949053112</v>
      </c>
      <c r="Z107" s="24">
        <f t="shared" si="16"/>
        <v>3.0783848159719143</v>
      </c>
      <c r="AA107" s="20">
        <v>-0.37</v>
      </c>
      <c r="AB107" s="20">
        <v>-0.37</v>
      </c>
      <c r="AC107" s="17">
        <v>313.96426754365302</v>
      </c>
      <c r="AD107" s="17">
        <f t="shared" si="26"/>
        <v>314.22143808380531</v>
      </c>
      <c r="AE107" s="21">
        <v>64</v>
      </c>
      <c r="AF107" s="21">
        <v>148.8125000000089</v>
      </c>
      <c r="AG107" s="19">
        <v>2.4255551697532329</v>
      </c>
      <c r="AH107" s="21">
        <v>183.9</v>
      </c>
      <c r="AI107" s="22">
        <v>-0.43416666666666648</v>
      </c>
      <c r="AJ107" s="21">
        <v>1174.0619999999999</v>
      </c>
      <c r="AK107" s="21" t="e">
        <f>VLOOKUP($B107,'[3]Rotoma level Monthly'!$C$2:$N$538,10,FALSE)</f>
        <v>#N/A</v>
      </c>
      <c r="AL107" s="21" t="e">
        <f>VLOOKUP($B107,'[3]Rotoma level Monthly'!$C$2:$N$538,11,FALSE)</f>
        <v>#N/A</v>
      </c>
      <c r="AM107" s="20">
        <v>3.8530758384774075</v>
      </c>
      <c r="AN107" s="21">
        <v>182.89999999999998</v>
      </c>
    </row>
    <row r="108" spans="1:40" x14ac:dyDescent="0.25">
      <c r="A108" t="s">
        <v>46</v>
      </c>
      <c r="B108" s="15">
        <v>37742</v>
      </c>
      <c r="C108" s="16" t="s">
        <v>64</v>
      </c>
      <c r="D108" s="17">
        <v>2003</v>
      </c>
      <c r="E108" s="18" t="str">
        <f t="shared" si="19"/>
        <v>Ōkāreka 2002/03</v>
      </c>
      <c r="F108" s="18" t="s">
        <v>61</v>
      </c>
      <c r="G108" s="19">
        <v>3.9000001000000002</v>
      </c>
      <c r="H108" s="20">
        <v>9.0399999618530273</v>
      </c>
      <c r="I108" s="21">
        <v>151.49999002000001</v>
      </c>
      <c r="J108" s="19">
        <v>4.0000002000000006</v>
      </c>
      <c r="K108" s="19">
        <v>2.0000001000000003</v>
      </c>
      <c r="L108" s="19">
        <v>0.50000001999999999</v>
      </c>
      <c r="M108" s="19">
        <v>7.0000002000000006</v>
      </c>
      <c r="N108" s="19">
        <v>7.5</v>
      </c>
      <c r="O108" s="19">
        <v>0.60000001999999997</v>
      </c>
      <c r="P108" s="22">
        <v>0.29800000786781311</v>
      </c>
      <c r="Q108" s="19">
        <f t="shared" si="27"/>
        <v>3.7213041301321281</v>
      </c>
      <c r="R108" s="19">
        <f t="shared" si="21"/>
        <v>2.7846885846957137</v>
      </c>
      <c r="S108" s="19">
        <f t="shared" si="29"/>
        <v>2.9530419387303533</v>
      </c>
      <c r="T108" s="19">
        <f t="shared" si="14"/>
        <v>1.976015238084643</v>
      </c>
      <c r="U108" s="23">
        <f t="shared" si="30"/>
        <v>2.8587624729107093</v>
      </c>
      <c r="V108" s="24">
        <f t="shared" si="28"/>
        <v>3.6756943090443137</v>
      </c>
      <c r="W108" s="24">
        <f t="shared" si="28"/>
        <v>2.9676763377778985</v>
      </c>
      <c r="X108" s="24">
        <f t="shared" si="28"/>
        <v>3.2585875809475069</v>
      </c>
      <c r="Y108" s="24">
        <f t="shared" si="16"/>
        <v>2.3518576658041668</v>
      </c>
      <c r="Z108" s="24">
        <f t="shared" si="16"/>
        <v>3.0575240035650095</v>
      </c>
      <c r="AA108" s="20">
        <v>-0.61</v>
      </c>
      <c r="AB108" s="20">
        <v>-0.57499999999999996</v>
      </c>
      <c r="AC108" s="17">
        <v>313.924078549706</v>
      </c>
      <c r="AD108" s="17">
        <f t="shared" si="26"/>
        <v>314.18163614477845</v>
      </c>
      <c r="AE108" s="21">
        <v>103</v>
      </c>
      <c r="AF108" s="21">
        <v>151.74059139785157</v>
      </c>
      <c r="AG108" s="19">
        <v>2.8312481518817267</v>
      </c>
      <c r="AH108" s="21">
        <v>142.5</v>
      </c>
      <c r="AI108" s="22">
        <v>-0.53666666666666651</v>
      </c>
      <c r="AJ108" s="21">
        <v>1102.5619999999999</v>
      </c>
      <c r="AK108" s="21" t="e">
        <f>VLOOKUP($B108,'[3]Rotoma level Monthly'!$C$2:$N$538,10,FALSE)</f>
        <v>#N/A</v>
      </c>
      <c r="AL108" s="21" t="e">
        <f>VLOOKUP($B108,'[3]Rotoma level Monthly'!$C$2:$N$538,11,FALSE)</f>
        <v>#N/A</v>
      </c>
      <c r="AM108" s="20">
        <v>3.8175398364264552</v>
      </c>
      <c r="AN108" s="21">
        <v>185</v>
      </c>
    </row>
    <row r="109" spans="1:40" x14ac:dyDescent="0.25">
      <c r="A109" t="s">
        <v>46</v>
      </c>
      <c r="B109" s="15">
        <v>37773</v>
      </c>
      <c r="C109" s="16" t="s">
        <v>64</v>
      </c>
      <c r="D109" s="17">
        <v>2003</v>
      </c>
      <c r="E109" s="18" t="str">
        <f t="shared" si="19"/>
        <v>Ōkāreka 2002/03</v>
      </c>
      <c r="F109" s="18" t="s">
        <v>61</v>
      </c>
      <c r="G109" s="19">
        <v>5.1999997999999996</v>
      </c>
      <c r="H109" s="20">
        <v>5.75</v>
      </c>
      <c r="I109" s="21">
        <v>185</v>
      </c>
      <c r="J109" s="19">
        <v>6.0000000999999994</v>
      </c>
      <c r="K109" s="19">
        <v>3</v>
      </c>
      <c r="L109" s="19">
        <v>1</v>
      </c>
      <c r="M109" s="19">
        <v>26.000000999999997</v>
      </c>
      <c r="N109" s="19">
        <v>7.4000000999999997</v>
      </c>
      <c r="O109" s="19">
        <v>1.4</v>
      </c>
      <c r="P109" s="22">
        <v>0.46500000357627869</v>
      </c>
      <c r="Q109" s="19">
        <f t="shared" si="27"/>
        <v>4.0386484504051587</v>
      </c>
      <c r="R109" s="19">
        <f t="shared" si="21"/>
        <v>3.4096251235082136</v>
      </c>
      <c r="S109" s="19">
        <f t="shared" si="29"/>
        <v>3.2141869024930707</v>
      </c>
      <c r="T109" s="19">
        <f t="shared" si="14"/>
        <v>2.4902016722559037</v>
      </c>
      <c r="U109" s="23">
        <f t="shared" si="30"/>
        <v>3.2881655371655865</v>
      </c>
      <c r="V109" s="24">
        <f t="shared" si="28"/>
        <v>3.6756943090443137</v>
      </c>
      <c r="W109" s="24">
        <f t="shared" si="28"/>
        <v>2.9688181186190765</v>
      </c>
      <c r="X109" s="24">
        <f t="shared" si="28"/>
        <v>3.2452345048263926</v>
      </c>
      <c r="Y109" s="24">
        <f t="shared" si="16"/>
        <v>2.3947065353184387</v>
      </c>
      <c r="Z109" s="24">
        <f t="shared" si="16"/>
        <v>3.0661831846316718</v>
      </c>
      <c r="AA109" s="20">
        <v>-1.19</v>
      </c>
      <c r="AB109" s="20">
        <v>-0.211666666666666</v>
      </c>
      <c r="AC109" s="17">
        <v>313.99271234927699</v>
      </c>
      <c r="AD109" s="17">
        <f t="shared" si="26"/>
        <v>314.14755368904906</v>
      </c>
      <c r="AE109" s="21">
        <v>143</v>
      </c>
      <c r="AF109" s="21">
        <v>146.36111111111657</v>
      </c>
      <c r="AG109" s="19">
        <v>3.5092357060186155</v>
      </c>
      <c r="AH109" s="21">
        <v>104</v>
      </c>
      <c r="AI109" s="22">
        <v>-0.58250000000000002</v>
      </c>
      <c r="AJ109" s="21">
        <v>1123.5619999999999</v>
      </c>
      <c r="AK109" s="21" t="e">
        <f>VLOOKUP($B109,'[3]Rotoma level Monthly'!$C$2:$N$538,10,FALSE)</f>
        <v>#N/A</v>
      </c>
      <c r="AL109" s="21" t="e">
        <f>VLOOKUP($B109,'[3]Rotoma level Monthly'!$C$2:$N$538,11,FALSE)</f>
        <v>#N/A</v>
      </c>
      <c r="AM109" s="20">
        <v>3.7408588483287111</v>
      </c>
      <c r="AN109" s="21">
        <v>186.58333333333334</v>
      </c>
    </row>
    <row r="110" spans="1:40" x14ac:dyDescent="0.25">
      <c r="A110" t="s">
        <v>46</v>
      </c>
      <c r="B110" s="15">
        <v>37803</v>
      </c>
      <c r="C110" s="16" t="s">
        <v>65</v>
      </c>
      <c r="D110" s="17">
        <v>2004</v>
      </c>
      <c r="E110" s="18" t="str">
        <f t="shared" si="19"/>
        <v>Ōkāreka 2003/04</v>
      </c>
      <c r="F110" s="18" t="s">
        <v>61</v>
      </c>
      <c r="G110" s="19">
        <v>7</v>
      </c>
      <c r="H110" s="20">
        <v>7.570000171661377</v>
      </c>
      <c r="I110" s="21">
        <v>251</v>
      </c>
      <c r="J110" s="19">
        <v>8.0000004000000011</v>
      </c>
      <c r="K110" s="19">
        <v>2.0000001000000003</v>
      </c>
      <c r="L110" s="19">
        <v>3</v>
      </c>
      <c r="M110" s="19">
        <v>3</v>
      </c>
      <c r="N110" s="19">
        <v>7.4000000999999997</v>
      </c>
      <c r="O110" s="19">
        <v>1</v>
      </c>
      <c r="P110" s="22">
        <v>0.29399999976158142</v>
      </c>
      <c r="Q110" s="19">
        <f t="shared" si="27"/>
        <v>4.3665490216362119</v>
      </c>
      <c r="R110" s="19">
        <f t="shared" si="21"/>
        <v>3.0374567708142717</v>
      </c>
      <c r="S110" s="19">
        <f t="shared" si="29"/>
        <v>3.613017901657924</v>
      </c>
      <c r="T110" s="19">
        <f t="shared" si="14"/>
        <v>2.8550228254234682</v>
      </c>
      <c r="U110" s="23">
        <f t="shared" si="30"/>
        <v>3.4680116298829691</v>
      </c>
      <c r="V110" s="24">
        <f t="shared" si="28"/>
        <v>3.6743903783298553</v>
      </c>
      <c r="W110" s="24">
        <f t="shared" si="28"/>
        <v>2.9541627156851011</v>
      </c>
      <c r="X110" s="24">
        <f t="shared" si="28"/>
        <v>3.2701653303670568</v>
      </c>
      <c r="Y110" s="24">
        <f t="shared" si="16"/>
        <v>2.4983589321219433</v>
      </c>
      <c r="Z110" s="24">
        <f t="shared" si="16"/>
        <v>3.0963321809682198</v>
      </c>
      <c r="AA110" s="20">
        <v>0.34</v>
      </c>
      <c r="AB110" s="20">
        <v>2.9999999999999801E-2</v>
      </c>
      <c r="AC110" s="17">
        <v>313.99923584418798</v>
      </c>
      <c r="AD110" s="17">
        <f t="shared" si="26"/>
        <v>314.10443326068474</v>
      </c>
      <c r="AE110" s="21">
        <v>28.5</v>
      </c>
      <c r="AF110" s="21">
        <v>129.37500000000321</v>
      </c>
      <c r="AG110" s="19">
        <v>2.5473772961470367</v>
      </c>
      <c r="AH110" s="21">
        <v>143.80000000000001</v>
      </c>
      <c r="AI110" s="22">
        <v>-0.47249999999999998</v>
      </c>
      <c r="AJ110" s="21">
        <v>1135.5619999999999</v>
      </c>
      <c r="AK110" s="21" t="e">
        <f>VLOOKUP($B110,'[3]Rotoma level Monthly'!$C$2:$N$538,10,FALSE)</f>
        <v>#N/A</v>
      </c>
      <c r="AL110" s="21" t="e">
        <f>VLOOKUP($B110,'[3]Rotoma level Monthly'!$C$2:$N$538,11,FALSE)</f>
        <v>#N/A</v>
      </c>
      <c r="AM110" s="20">
        <v>3.6938309410507704</v>
      </c>
      <c r="AN110" s="21">
        <v>188.7166666666667</v>
      </c>
    </row>
    <row r="111" spans="1:40" x14ac:dyDescent="0.25">
      <c r="A111" t="s">
        <v>46</v>
      </c>
      <c r="B111" s="15">
        <v>37834</v>
      </c>
      <c r="C111" s="16" t="s">
        <v>65</v>
      </c>
      <c r="D111" s="17">
        <v>2004</v>
      </c>
      <c r="E111" s="18" t="str">
        <f t="shared" si="19"/>
        <v>Ōkāreka 2003/04</v>
      </c>
      <c r="F111" s="18" t="s">
        <v>61</v>
      </c>
      <c r="G111" s="19">
        <v>6.4000000999999997</v>
      </c>
      <c r="I111" s="21">
        <v>234.50000002000002</v>
      </c>
      <c r="J111" s="19">
        <v>4.0000002000000006</v>
      </c>
      <c r="K111" s="19">
        <v>1</v>
      </c>
      <c r="L111" s="19">
        <v>0.50000001999999999</v>
      </c>
      <c r="M111" s="19">
        <v>1</v>
      </c>
      <c r="N111" s="19">
        <v>7.6999997999999996</v>
      </c>
      <c r="O111" s="19">
        <v>2.5999998999999998</v>
      </c>
      <c r="Q111" s="19">
        <f t="shared" si="27"/>
        <v>4.2676971511551356</v>
      </c>
      <c r="S111" s="19">
        <f t="shared" si="29"/>
        <v>3.5241299697353079</v>
      </c>
      <c r="T111" s="19">
        <f t="shared" si="14"/>
        <v>1.976015238084643</v>
      </c>
      <c r="U111" s="23">
        <f t="shared" si="30"/>
        <v>3.2559474529916961</v>
      </c>
      <c r="V111" s="24">
        <f t="shared" si="28"/>
        <v>3.7199231300817721</v>
      </c>
      <c r="X111" s="24">
        <f t="shared" si="28"/>
        <v>3.3340381540657988</v>
      </c>
      <c r="Y111" s="24">
        <f t="shared" si="16"/>
        <v>2.4555100626076714</v>
      </c>
      <c r="Z111" s="24">
        <f t="shared" si="16"/>
        <v>3.1221381308219991</v>
      </c>
      <c r="AA111" s="20">
        <v>-0.14000000000000001</v>
      </c>
      <c r="AB111" s="20">
        <v>-0.125</v>
      </c>
      <c r="AC111" s="17">
        <v>313.922679752612</v>
      </c>
      <c r="AD111" s="17">
        <f t="shared" si="26"/>
        <v>314.05702847907202</v>
      </c>
      <c r="AE111" s="21">
        <v>52</v>
      </c>
      <c r="AF111" s="21">
        <v>122.89986559140273</v>
      </c>
      <c r="AG111" s="19">
        <v>2.9426056600955284</v>
      </c>
      <c r="AH111" s="21">
        <v>152.5</v>
      </c>
      <c r="AI111" s="22">
        <v>-0.35416666666666652</v>
      </c>
      <c r="AJ111" s="21">
        <v>1060.5619999999999</v>
      </c>
      <c r="AK111" s="21" t="e">
        <f>VLOOKUP($B111,'[3]Rotoma level Monthly'!$C$2:$N$538,10,FALSE)</f>
        <v>#N/A</v>
      </c>
      <c r="AL111" s="21" t="e">
        <f>VLOOKUP($B111,'[3]Rotoma level Monthly'!$C$2:$N$538,11,FALSE)</f>
        <v>#N/A</v>
      </c>
      <c r="AM111" s="20">
        <v>3.5933668922054451</v>
      </c>
      <c r="AN111" s="21">
        <v>186.49166666666667</v>
      </c>
    </row>
    <row r="112" spans="1:40" x14ac:dyDescent="0.25">
      <c r="A112" t="s">
        <v>46</v>
      </c>
      <c r="B112" s="15">
        <v>37865</v>
      </c>
      <c r="C112" s="16" t="s">
        <v>65</v>
      </c>
      <c r="D112" s="17">
        <v>2004</v>
      </c>
      <c r="E112" s="18" t="str">
        <f t="shared" si="19"/>
        <v>Ōkāreka 2003/04</v>
      </c>
      <c r="F112" s="18" t="s">
        <v>61</v>
      </c>
      <c r="G112" s="19">
        <v>2.5</v>
      </c>
      <c r="H112" s="20">
        <v>6.679999828338623</v>
      </c>
      <c r="I112" s="21">
        <v>181.49999002000001</v>
      </c>
      <c r="J112" s="19">
        <v>6.0000000999999994</v>
      </c>
      <c r="K112" s="19">
        <v>2.0000001000000003</v>
      </c>
      <c r="L112" s="19">
        <v>0.50000001999999999</v>
      </c>
      <c r="M112" s="19">
        <v>2.0000001000000003</v>
      </c>
      <c r="N112" s="19">
        <v>7.5999999000000003</v>
      </c>
      <c r="O112" s="19">
        <v>1</v>
      </c>
      <c r="P112" s="22">
        <v>0.3449999988079071</v>
      </c>
      <c r="Q112" s="19">
        <f t="shared" si="27"/>
        <v>3.2307676220269759</v>
      </c>
      <c r="R112" s="19">
        <f t="shared" ref="R112:R153" si="31">5.56+2.6*LOG(((1/$H112)-(1/40)),10)</f>
        <v>3.2092582360556654</v>
      </c>
      <c r="S112" s="19">
        <f t="shared" si="29"/>
        <v>3.1892185825306671</v>
      </c>
      <c r="T112" s="19">
        <f t="shared" si="14"/>
        <v>2.4902016722559037</v>
      </c>
      <c r="U112" s="23">
        <f t="shared" si="30"/>
        <v>3.0298615282173031</v>
      </c>
      <c r="V112" s="24">
        <f t="shared" si="28"/>
        <v>3.6767177337529344</v>
      </c>
      <c r="W112" s="24">
        <f t="shared" si="28"/>
        <v>3.0024802002279558</v>
      </c>
      <c r="X112" s="24">
        <f t="shared" si="28"/>
        <v>3.3201501339365906</v>
      </c>
      <c r="Y112" s="24">
        <f t="shared" si="28"/>
        <v>2.4126611960289086</v>
      </c>
      <c r="Z112" s="24">
        <f t="shared" si="28"/>
        <v>3.105029120479661</v>
      </c>
      <c r="AA112" s="20">
        <v>-0.26</v>
      </c>
      <c r="AB112" s="20">
        <v>-0.18</v>
      </c>
      <c r="AC112" s="17">
        <v>313.973332638204</v>
      </c>
      <c r="AD112" s="17">
        <f t="shared" si="26"/>
        <v>314.01912669144605</v>
      </c>
      <c r="AE112" s="21">
        <v>222</v>
      </c>
      <c r="AF112" s="21">
        <v>196.8845394736874</v>
      </c>
      <c r="AG112" s="19">
        <v>4.3637373415503653</v>
      </c>
      <c r="AH112" s="21">
        <v>139.80000000000001</v>
      </c>
      <c r="AI112" s="22">
        <v>-0.293333333333333</v>
      </c>
      <c r="AJ112" s="21">
        <v>1059.8400000000001</v>
      </c>
      <c r="AK112" s="21" t="e">
        <f>VLOOKUP($B112,'[3]Rotoma level Monthly'!$C$2:$N$538,10,FALSE)</f>
        <v>#N/A</v>
      </c>
      <c r="AL112" s="21" t="e">
        <f>VLOOKUP($B112,'[3]Rotoma level Monthly'!$C$2:$N$538,11,FALSE)</f>
        <v>#N/A</v>
      </c>
      <c r="AM112" s="20">
        <v>3.5162078398506824</v>
      </c>
      <c r="AN112" s="21">
        <v>183.70000000000005</v>
      </c>
    </row>
    <row r="113" spans="1:40" x14ac:dyDescent="0.25">
      <c r="A113" t="s">
        <v>46</v>
      </c>
      <c r="B113" s="15">
        <v>37895</v>
      </c>
      <c r="C113" s="16" t="s">
        <v>65</v>
      </c>
      <c r="D113" s="17">
        <v>2004</v>
      </c>
      <c r="E113" s="18" t="str">
        <f t="shared" si="19"/>
        <v>Ōkāreka 2003/04</v>
      </c>
      <c r="F113" s="18" t="s">
        <v>61</v>
      </c>
      <c r="G113" s="19">
        <v>3.0999998999999998</v>
      </c>
      <c r="H113" s="20">
        <v>9.1800003051757813</v>
      </c>
      <c r="I113" s="21">
        <v>213.50000001999999</v>
      </c>
      <c r="J113" s="19">
        <v>6.0000000999999994</v>
      </c>
      <c r="K113" s="19">
        <v>3</v>
      </c>
      <c r="L113" s="19">
        <v>0.50000001999999999</v>
      </c>
      <c r="M113" s="19">
        <v>2.0000001000000003</v>
      </c>
      <c r="N113" s="19">
        <v>7.8000002000000004</v>
      </c>
      <c r="O113" s="19">
        <v>0.62</v>
      </c>
      <c r="P113" s="22">
        <v>0.25999394059181213</v>
      </c>
      <c r="Q113" s="19">
        <f t="shared" si="27"/>
        <v>3.4680586667549234</v>
      </c>
      <c r="R113" s="19">
        <f t="shared" si="31"/>
        <v>2.7622178520999783</v>
      </c>
      <c r="S113" s="19">
        <f t="shared" si="29"/>
        <v>3.4014876169991948</v>
      </c>
      <c r="T113" s="19">
        <f t="shared" si="14"/>
        <v>2.4902016722559037</v>
      </c>
      <c r="U113" s="23">
        <f t="shared" si="30"/>
        <v>3.0304914520274999</v>
      </c>
      <c r="V113" s="24">
        <f t="shared" si="28"/>
        <v>3.6767177337529344</v>
      </c>
      <c r="W113" s="24">
        <f t="shared" si="28"/>
        <v>3.0184992033040192</v>
      </c>
      <c r="X113" s="24">
        <f t="shared" si="28"/>
        <v>3.3072402226874185</v>
      </c>
      <c r="Y113" s="24">
        <f t="shared" si="28"/>
        <v>2.3698123294501463</v>
      </c>
      <c r="Z113" s="24">
        <f t="shared" si="28"/>
        <v>3.0941203389149035</v>
      </c>
      <c r="AA113" s="20">
        <v>-0.18</v>
      </c>
      <c r="AB113" s="20">
        <v>-1.66666666666677E-3</v>
      </c>
      <c r="AC113" s="17">
        <v>314.14554336429802</v>
      </c>
      <c r="AD113" s="17">
        <f t="shared" si="26"/>
        <v>314.00266785263085</v>
      </c>
      <c r="AE113" s="21">
        <v>117.5</v>
      </c>
      <c r="AF113" s="21">
        <v>178.26915377504818</v>
      </c>
      <c r="AG113" s="19">
        <v>4.0476127983588226</v>
      </c>
      <c r="AH113" s="21">
        <v>206.1</v>
      </c>
      <c r="AI113" s="22">
        <v>-0.23499999999999949</v>
      </c>
      <c r="AJ113" s="21">
        <v>1064.5</v>
      </c>
      <c r="AK113" s="21" t="e">
        <f>VLOOKUP($B113,'[3]Rotoma level Monthly'!$C$2:$N$538,10,FALSE)</f>
        <v>#N/A</v>
      </c>
      <c r="AL113" s="21" t="e">
        <f>VLOOKUP($B113,'[3]Rotoma level Monthly'!$C$2:$N$538,11,FALSE)</f>
        <v>#N/A</v>
      </c>
      <c r="AM113" s="20">
        <v>3.5383001832890479</v>
      </c>
      <c r="AN113" s="21">
        <v>178.47499999999999</v>
      </c>
    </row>
    <row r="114" spans="1:40" x14ac:dyDescent="0.25">
      <c r="A114" t="s">
        <v>46</v>
      </c>
      <c r="B114" s="15">
        <v>37926</v>
      </c>
      <c r="C114" s="16" t="s">
        <v>65</v>
      </c>
      <c r="D114" s="17">
        <v>2004</v>
      </c>
      <c r="E114" s="18" t="str">
        <f t="shared" si="19"/>
        <v>Ōkāreka 2003/04</v>
      </c>
      <c r="F114" s="18" t="s">
        <v>61</v>
      </c>
      <c r="G114" s="19">
        <v>4.3000002000000004</v>
      </c>
      <c r="H114" s="20">
        <v>6.9200000762939453</v>
      </c>
      <c r="I114" s="21">
        <v>165.50001001999999</v>
      </c>
      <c r="J114" s="19">
        <v>7.0000002000000006</v>
      </c>
      <c r="K114" s="19">
        <v>3</v>
      </c>
      <c r="L114" s="19">
        <v>0.50000001999999999</v>
      </c>
      <c r="M114" s="19">
        <v>6.0000000999999994</v>
      </c>
      <c r="N114" s="19">
        <v>7.9000000999999997</v>
      </c>
      <c r="O114" s="19">
        <v>0.81999999000000001</v>
      </c>
      <c r="P114" s="22">
        <v>0.29168471693992615</v>
      </c>
      <c r="Q114" s="19">
        <f t="shared" si="27"/>
        <v>3.8290099284794969</v>
      </c>
      <c r="R114" s="19">
        <f t="shared" si="31"/>
        <v>3.161238464195598</v>
      </c>
      <c r="S114" s="19">
        <f t="shared" si="29"/>
        <v>3.0685820534607893</v>
      </c>
      <c r="T114" s="19">
        <f t="shared" si="14"/>
        <v>2.6856863130741973</v>
      </c>
      <c r="U114" s="23">
        <f t="shared" si="30"/>
        <v>3.1861291898025206</v>
      </c>
      <c r="V114" s="24">
        <f t="shared" si="28"/>
        <v>3.703878482381846</v>
      </c>
      <c r="W114" s="24">
        <f t="shared" si="28"/>
        <v>3.0424733732875469</v>
      </c>
      <c r="X114" s="24">
        <f t="shared" si="28"/>
        <v>3.3146469108029137</v>
      </c>
      <c r="Y114" s="24">
        <f t="shared" si="28"/>
        <v>2.4289515856992754</v>
      </c>
      <c r="Z114" s="24">
        <f t="shared" si="28"/>
        <v>3.1255019184063979</v>
      </c>
      <c r="AA114" s="20">
        <v>-0.41</v>
      </c>
      <c r="AB114" s="20">
        <v>-0.30666666666666598</v>
      </c>
      <c r="AC114" s="17">
        <v>314.15144006709397</v>
      </c>
      <c r="AD114" s="17">
        <f t="shared" si="26"/>
        <v>313.99562493529646</v>
      </c>
      <c r="AE114" s="21">
        <v>95</v>
      </c>
      <c r="AF114" s="21">
        <v>218.20138888888897</v>
      </c>
      <c r="AG114" s="19">
        <v>4.3430537422839519</v>
      </c>
      <c r="AH114" s="21">
        <v>189.1</v>
      </c>
      <c r="AI114" s="22">
        <v>-0.23499999999999949</v>
      </c>
      <c r="AJ114" s="21">
        <v>1134.5</v>
      </c>
      <c r="AK114" s="21" t="e">
        <f>VLOOKUP($B114,'[3]Rotoma level Monthly'!$C$2:$N$538,10,FALSE)</f>
        <v>#N/A</v>
      </c>
      <c r="AL114" s="21" t="e">
        <f>VLOOKUP($B114,'[3]Rotoma level Monthly'!$C$2:$N$538,11,FALSE)</f>
        <v>#N/A</v>
      </c>
      <c r="AM114" s="20">
        <v>3.4921895071088276</v>
      </c>
      <c r="AN114" s="21">
        <v>176.67499999999998</v>
      </c>
    </row>
    <row r="115" spans="1:40" x14ac:dyDescent="0.25">
      <c r="A115" t="s">
        <v>46</v>
      </c>
      <c r="B115" s="15">
        <v>37956</v>
      </c>
      <c r="C115" s="16" t="s">
        <v>65</v>
      </c>
      <c r="D115" s="17">
        <v>2004</v>
      </c>
      <c r="E115" s="18" t="str">
        <f t="shared" si="19"/>
        <v>Ōkāreka 2003/04</v>
      </c>
      <c r="F115" s="18" t="s">
        <v>61</v>
      </c>
      <c r="H115" s="20">
        <v>5.4000000953674316</v>
      </c>
      <c r="I115" s="21">
        <v>85.999999099999997</v>
      </c>
      <c r="K115" s="19">
        <v>0.5</v>
      </c>
      <c r="L115" s="19">
        <v>2.0000001000000003</v>
      </c>
      <c r="M115" s="19">
        <v>0.50000001999999999</v>
      </c>
      <c r="N115" s="19">
        <v>8</v>
      </c>
      <c r="O115" s="19">
        <v>1.2</v>
      </c>
      <c r="P115" s="22">
        <v>0.34686389565467834</v>
      </c>
      <c r="R115" s="19">
        <f t="shared" si="31"/>
        <v>3.4920180808147143</v>
      </c>
      <c r="S115" s="19">
        <f t="shared" si="29"/>
        <v>2.2128403245628623</v>
      </c>
      <c r="W115" s="24">
        <f t="shared" ref="W115:Z156" si="32">AVERAGE(R104:R115)</f>
        <v>3.0892271395017001</v>
      </c>
      <c r="X115" s="24">
        <f t="shared" si="32"/>
        <v>3.2228296952829094</v>
      </c>
      <c r="Y115" s="24">
        <f t="shared" si="32"/>
        <v>2.3766391779263865</v>
      </c>
      <c r="Z115" s="24">
        <f t="shared" si="32"/>
        <v>3.1255019184063979</v>
      </c>
      <c r="AA115" s="20">
        <v>0.85</v>
      </c>
      <c r="AB115" s="20">
        <v>3.3333333333333201E-2</v>
      </c>
      <c r="AC115" s="17">
        <v>314.09459850824101</v>
      </c>
      <c r="AD115" s="17">
        <f t="shared" si="26"/>
        <v>313.99260459080182</v>
      </c>
      <c r="AE115" s="21">
        <v>218</v>
      </c>
      <c r="AF115" s="21">
        <v>204.46550179211471</v>
      </c>
      <c r="AG115" s="19">
        <v>3.9554719655194126</v>
      </c>
      <c r="AH115" s="21">
        <v>217.3</v>
      </c>
      <c r="AI115" s="22">
        <v>-0.21666666666666601</v>
      </c>
      <c r="AJ115" s="21">
        <v>1182.5</v>
      </c>
      <c r="AK115" s="21" t="e">
        <f>VLOOKUP($B115,'[3]Rotoma level Monthly'!$C$2:$N$538,10,FALSE)</f>
        <v>#N/A</v>
      </c>
      <c r="AL115" s="21" t="e">
        <f>VLOOKUP($B115,'[3]Rotoma level Monthly'!$C$2:$N$538,11,FALSE)</f>
        <v>#N/A</v>
      </c>
      <c r="AM115" s="20">
        <v>3.4843097719599263</v>
      </c>
      <c r="AN115" s="21">
        <v>175.48333333333332</v>
      </c>
    </row>
    <row r="116" spans="1:40" x14ac:dyDescent="0.25">
      <c r="A116" t="s">
        <v>46</v>
      </c>
      <c r="B116" s="15">
        <v>37987</v>
      </c>
      <c r="C116" s="16" t="s">
        <v>65</v>
      </c>
      <c r="D116" s="17">
        <v>2004</v>
      </c>
      <c r="E116" s="18" t="str">
        <f t="shared" si="19"/>
        <v>Ōkāreka 2003/04</v>
      </c>
      <c r="F116" s="18" t="s">
        <v>61</v>
      </c>
      <c r="G116" s="19">
        <v>4.6999997999999996</v>
      </c>
      <c r="H116" s="20">
        <v>4.880000114440918</v>
      </c>
      <c r="I116" s="21">
        <v>193.50000002000002</v>
      </c>
      <c r="J116" s="19">
        <v>8.9999995999999989</v>
      </c>
      <c r="K116" s="19">
        <v>2.0000001000000003</v>
      </c>
      <c r="L116" s="19">
        <v>0.50000001999999999</v>
      </c>
      <c r="M116" s="19">
        <v>1</v>
      </c>
      <c r="N116" s="19">
        <v>8.6000004000000008</v>
      </c>
      <c r="O116" s="19">
        <v>0.38999999000000002</v>
      </c>
      <c r="P116" s="22">
        <v>0.3435705304145813</v>
      </c>
      <c r="Q116" s="19">
        <f t="shared" ref="Q116:Q179" si="33">2.22+2.54*LOG($G116,10)</f>
        <v>3.927128512215956</v>
      </c>
      <c r="R116" s="19">
        <f t="shared" si="31"/>
        <v>3.6231941739892832</v>
      </c>
      <c r="S116" s="19">
        <f t="shared" si="29"/>
        <v>3.2729097178934539</v>
      </c>
      <c r="T116" s="19">
        <f t="shared" ref="T116:T179" si="34">0.218+2.92*LOG($J116,10)</f>
        <v>3.004388071201054</v>
      </c>
      <c r="U116" s="23">
        <f t="shared" ref="U116:U125" si="35">AVERAGE(Q116:T116)</f>
        <v>3.4569051188249369</v>
      </c>
      <c r="V116" s="24">
        <f t="shared" ref="V116:Z179" si="36">AVERAGE(Q105:Q116)</f>
        <v>3.7815051904042645</v>
      </c>
      <c r="W116" s="24">
        <f t="shared" si="32"/>
        <v>3.1402871726258228</v>
      </c>
      <c r="X116" s="24">
        <f t="shared" si="32"/>
        <v>3.2189584822099842</v>
      </c>
      <c r="Y116" s="24">
        <f t="shared" si="32"/>
        <v>2.4056120650288282</v>
      </c>
      <c r="Z116" s="24">
        <f t="shared" si="32"/>
        <v>3.1540918077905</v>
      </c>
      <c r="AA116" s="20">
        <v>-1.1100000000000001</v>
      </c>
      <c r="AB116" s="20">
        <v>-0.97666666666666602</v>
      </c>
      <c r="AC116" s="17">
        <v>313.97677124731098</v>
      </c>
      <c r="AD116" s="17">
        <f t="shared" si="26"/>
        <v>313.98596543965397</v>
      </c>
      <c r="AE116" s="21">
        <v>104.5</v>
      </c>
      <c r="AF116" s="21">
        <v>168.66397849462277</v>
      </c>
      <c r="AG116" s="19">
        <v>3.1927327681870334</v>
      </c>
      <c r="AH116" s="21">
        <v>248.5</v>
      </c>
      <c r="AI116" s="22">
        <v>-0.21666666666666601</v>
      </c>
      <c r="AJ116" s="21">
        <v>1282</v>
      </c>
      <c r="AK116" s="21" t="e">
        <f>VLOOKUP($B116,'[3]Rotoma level Monthly'!$C$2:$N$538,10,FALSE)</f>
        <v>#N/A</v>
      </c>
      <c r="AL116" s="21" t="e">
        <f>VLOOKUP($B116,'[3]Rotoma level Monthly'!$C$2:$N$538,11,FALSE)</f>
        <v>#N/A</v>
      </c>
      <c r="AM116" s="20">
        <v>3.4658346351924592</v>
      </c>
      <c r="AN116" s="21">
        <v>174.80833333333331</v>
      </c>
    </row>
    <row r="117" spans="1:40" x14ac:dyDescent="0.25">
      <c r="A117" t="s">
        <v>46</v>
      </c>
      <c r="B117" s="15">
        <v>38018</v>
      </c>
      <c r="C117" s="16" t="s">
        <v>65</v>
      </c>
      <c r="D117" s="17">
        <v>2004</v>
      </c>
      <c r="E117" s="18" t="str">
        <f t="shared" si="19"/>
        <v>Ōkāreka 2003/04</v>
      </c>
      <c r="F117" s="18" t="s">
        <v>61</v>
      </c>
      <c r="G117" s="19">
        <v>3.5999998999999998</v>
      </c>
      <c r="H117" s="20">
        <v>4.559999942779541</v>
      </c>
      <c r="I117" s="21">
        <v>263.99999020000001</v>
      </c>
      <c r="J117" s="19">
        <v>8.9999995999999989</v>
      </c>
      <c r="K117" s="19">
        <v>0.5</v>
      </c>
      <c r="L117" s="19">
        <v>4.0000002000000006</v>
      </c>
      <c r="M117" s="19">
        <v>4.9999998999999997</v>
      </c>
      <c r="N117" s="19">
        <v>8</v>
      </c>
      <c r="O117" s="19">
        <v>1.5</v>
      </c>
      <c r="P117" s="22">
        <v>0.36802095174789429</v>
      </c>
      <c r="Q117" s="19">
        <f t="shared" si="33"/>
        <v>3.6330083213070212</v>
      </c>
      <c r="R117" s="19">
        <f t="shared" si="31"/>
        <v>3.7100191019710826</v>
      </c>
      <c r="S117" s="19">
        <f t="shared" si="29"/>
        <v>3.6790277713523625</v>
      </c>
      <c r="T117" s="19">
        <f t="shared" si="34"/>
        <v>3.004388071201054</v>
      </c>
      <c r="U117" s="23">
        <f t="shared" si="35"/>
        <v>3.5066108164578802</v>
      </c>
      <c r="V117" s="24">
        <f t="shared" si="36"/>
        <v>3.7569236861148494</v>
      </c>
      <c r="W117" s="24">
        <f t="shared" si="32"/>
        <v>3.1733191467520445</v>
      </c>
      <c r="X117" s="24">
        <f t="shared" si="32"/>
        <v>3.2516814893159389</v>
      </c>
      <c r="Y117" s="24">
        <f t="shared" si="32"/>
        <v>2.4733753090199806</v>
      </c>
      <c r="Z117" s="24">
        <f t="shared" si="32"/>
        <v>3.1820696927309324</v>
      </c>
      <c r="AA117" s="20">
        <v>0.79</v>
      </c>
      <c r="AB117" s="20">
        <v>-0.60833333333333295</v>
      </c>
      <c r="AC117" s="17">
        <v>313.96244457728699</v>
      </c>
      <c r="AD117" s="17">
        <f t="shared" si="26"/>
        <v>313.99492469297974</v>
      </c>
      <c r="AE117" s="21">
        <v>293.5</v>
      </c>
      <c r="AF117" s="21">
        <v>190.62068965517244</v>
      </c>
      <c r="AG117" s="19">
        <v>5.1650688282962154</v>
      </c>
      <c r="AH117" s="21">
        <v>155</v>
      </c>
      <c r="AI117" s="22">
        <v>-0.25916666666666599</v>
      </c>
      <c r="AJ117" s="21">
        <v>1314.5</v>
      </c>
      <c r="AK117" s="21" t="e">
        <f>VLOOKUP($B117,'[3]Rotoma level Monthly'!$C$2:$N$538,10,FALSE)</f>
        <v>#N/A</v>
      </c>
      <c r="AL117" s="21" t="e">
        <f>VLOOKUP($B117,'[3]Rotoma level Monthly'!$C$2:$N$538,11,FALSE)</f>
        <v>#N/A</v>
      </c>
      <c r="AM117" s="20">
        <v>3.3880832193030042</v>
      </c>
      <c r="AN117" s="21">
        <v>170.66666666666666</v>
      </c>
    </row>
    <row r="118" spans="1:40" x14ac:dyDescent="0.25">
      <c r="A118" t="s">
        <v>46</v>
      </c>
      <c r="B118" s="15">
        <v>38078</v>
      </c>
      <c r="C118" s="16" t="s">
        <v>65</v>
      </c>
      <c r="D118" s="17">
        <v>2004</v>
      </c>
      <c r="E118" s="18" t="str">
        <f t="shared" si="19"/>
        <v>Ōkāreka 2003/04</v>
      </c>
      <c r="F118" s="18" t="s">
        <v>61</v>
      </c>
      <c r="G118" s="19">
        <v>10.449999500000001</v>
      </c>
      <c r="H118" s="20">
        <v>6.0150001049041748</v>
      </c>
      <c r="I118" s="21">
        <v>207.25000001000001</v>
      </c>
      <c r="J118" s="19">
        <v>8.5</v>
      </c>
      <c r="K118" s="19">
        <v>3.7500001000000003</v>
      </c>
      <c r="L118" s="19">
        <v>0.75000000999999994</v>
      </c>
      <c r="M118" s="19">
        <v>2</v>
      </c>
      <c r="N118" s="19">
        <v>7.6000001499999996</v>
      </c>
      <c r="O118" s="19">
        <v>0.97499999000000004</v>
      </c>
      <c r="P118" s="22">
        <v>0.31074792146682739</v>
      </c>
      <c r="Q118" s="19">
        <f t="shared" si="33"/>
        <v>4.808555324955277</v>
      </c>
      <c r="R118" s="19">
        <f t="shared" si="31"/>
        <v>3.349978270082965</v>
      </c>
      <c r="S118" s="19">
        <f t="shared" si="29"/>
        <v>3.3626485631222303</v>
      </c>
      <c r="T118" s="19">
        <f t="shared" si="34"/>
        <v>2.9319032630857342</v>
      </c>
      <c r="U118" s="23">
        <f t="shared" si="35"/>
        <v>3.6132713553115519</v>
      </c>
      <c r="V118" s="24">
        <f t="shared" si="36"/>
        <v>3.8964257827999975</v>
      </c>
      <c r="W118" s="24">
        <f t="shared" si="32"/>
        <v>3.2111609129827814</v>
      </c>
      <c r="X118" s="24">
        <f t="shared" si="32"/>
        <v>3.2484449014928582</v>
      </c>
      <c r="Y118" s="24">
        <f t="shared" si="32"/>
        <v>2.5602742203837159</v>
      </c>
      <c r="Z118" s="24">
        <f t="shared" si="32"/>
        <v>3.247247680530907</v>
      </c>
      <c r="AA118" s="20">
        <v>-1.25</v>
      </c>
      <c r="AB118" s="20">
        <v>-0.55166666666666597</v>
      </c>
      <c r="AC118" s="17">
        <v>313.76326442428302</v>
      </c>
      <c r="AD118" s="17">
        <f t="shared" si="26"/>
        <v>313.98919740551281</v>
      </c>
      <c r="AE118" s="21">
        <v>32.5</v>
      </c>
      <c r="AF118" s="21">
        <v>170.83881150286851</v>
      </c>
      <c r="AG118" s="19">
        <v>2.8307140028512352</v>
      </c>
      <c r="AH118" s="21">
        <v>160.80000000000001</v>
      </c>
      <c r="AI118" s="22">
        <v>-0.25916666666666599</v>
      </c>
      <c r="AJ118" s="21">
        <v>1454</v>
      </c>
      <c r="AK118" s="21" t="e">
        <f>VLOOKUP($B118,'[3]Rotoma level Monthly'!$C$2:$N$538,10,FALSE)</f>
        <v>#N/A</v>
      </c>
      <c r="AL118" s="21" t="e">
        <f>VLOOKUP($B118,'[3]Rotoma level Monthly'!$C$2:$N$538,11,FALSE)</f>
        <v>#N/A</v>
      </c>
      <c r="AM118" s="20">
        <v>3.5572524845783566</v>
      </c>
      <c r="AN118" s="21">
        <v>177.71666666666667</v>
      </c>
    </row>
    <row r="119" spans="1:40" x14ac:dyDescent="0.25">
      <c r="A119" t="s">
        <v>46</v>
      </c>
      <c r="B119" s="15">
        <v>38108</v>
      </c>
      <c r="C119" s="16" t="s">
        <v>65</v>
      </c>
      <c r="D119" s="17">
        <v>2004</v>
      </c>
      <c r="E119" s="18" t="str">
        <f t="shared" si="19"/>
        <v>Ōkāreka 2003/04</v>
      </c>
      <c r="F119" s="18" t="s">
        <v>61</v>
      </c>
      <c r="G119" s="19">
        <v>1.7</v>
      </c>
      <c r="H119" s="20">
        <v>8.5600004196166992</v>
      </c>
      <c r="I119" s="21">
        <v>180.00000999999997</v>
      </c>
      <c r="J119" s="19">
        <v>8.9999995999999989</v>
      </c>
      <c r="K119" s="19">
        <v>4.9999998999999997</v>
      </c>
      <c r="L119" s="19">
        <v>1</v>
      </c>
      <c r="M119" s="19">
        <v>1</v>
      </c>
      <c r="N119" s="19">
        <v>7.5999999000000003</v>
      </c>
      <c r="O119" s="19">
        <v>1.6</v>
      </c>
      <c r="P119" s="22">
        <v>0.32444453239440918</v>
      </c>
      <c r="Q119" s="19">
        <f t="shared" si="33"/>
        <v>2.8053402603008157</v>
      </c>
      <c r="R119" s="19">
        <f t="shared" si="31"/>
        <v>2.8636667611189295</v>
      </c>
      <c r="S119" s="19">
        <f t="shared" si="29"/>
        <v>3.1783703129846379</v>
      </c>
      <c r="T119" s="19">
        <f t="shared" si="34"/>
        <v>3.004388071201054</v>
      </c>
      <c r="U119" s="23">
        <f t="shared" si="35"/>
        <v>2.9629413514013594</v>
      </c>
      <c r="V119" s="24">
        <f t="shared" si="36"/>
        <v>3.8269152172153729</v>
      </c>
      <c r="W119" s="24">
        <f t="shared" si="32"/>
        <v>3.2184874017587646</v>
      </c>
      <c r="X119" s="24">
        <f t="shared" si="32"/>
        <v>3.2224551379602375</v>
      </c>
      <c r="Y119" s="24">
        <f t="shared" si="32"/>
        <v>2.6280374643748683</v>
      </c>
      <c r="Z119" s="24">
        <f t="shared" si="32"/>
        <v>3.2415543549994563</v>
      </c>
      <c r="AA119" s="20">
        <v>1.42</v>
      </c>
      <c r="AB119" s="20">
        <v>-0.20499999999999999</v>
      </c>
      <c r="AC119" s="17">
        <v>313.87295040799302</v>
      </c>
      <c r="AD119" s="17">
        <f t="shared" si="26"/>
        <v>313.98158764420776</v>
      </c>
      <c r="AE119" s="21">
        <v>122</v>
      </c>
      <c r="AF119" s="21">
        <v>163.05852669308319</v>
      </c>
      <c r="AG119" s="19">
        <v>3.7042517248114146</v>
      </c>
      <c r="AH119" s="21">
        <v>150.30000000000001</v>
      </c>
      <c r="AI119" s="22">
        <v>-0.20833333333333298</v>
      </c>
      <c r="AJ119" s="21">
        <v>1422.5</v>
      </c>
      <c r="AK119" s="21" t="e">
        <f>VLOOKUP($B119,'[3]Rotoma level Monthly'!$C$2:$N$538,10,FALSE)</f>
        <v>#N/A</v>
      </c>
      <c r="AL119" s="21" t="e">
        <f>VLOOKUP($B119,'[3]Rotoma level Monthly'!$C$2:$N$538,11,FALSE)</f>
        <v>#N/A</v>
      </c>
      <c r="AM119" s="20">
        <v>3.5910157206698567</v>
      </c>
      <c r="AN119" s="21">
        <v>178.36666666666667</v>
      </c>
    </row>
    <row r="120" spans="1:40" x14ac:dyDescent="0.25">
      <c r="A120" t="s">
        <v>46</v>
      </c>
      <c r="B120" s="15">
        <v>38139</v>
      </c>
      <c r="C120" s="16" t="s">
        <v>65</v>
      </c>
      <c r="D120" s="17">
        <v>2004</v>
      </c>
      <c r="E120" s="18" t="str">
        <f t="shared" si="19"/>
        <v>Ōkāreka 2003/04</v>
      </c>
      <c r="F120" s="18" t="s">
        <v>61</v>
      </c>
      <c r="G120" s="19">
        <v>3.0999998999999998</v>
      </c>
      <c r="H120" s="20">
        <v>4.4800000190734863</v>
      </c>
      <c r="I120" s="21">
        <v>201.00000010000002</v>
      </c>
      <c r="J120" s="19">
        <v>8.0000004000000011</v>
      </c>
      <c r="K120" s="19">
        <v>2.0000001000000003</v>
      </c>
      <c r="L120" s="19">
        <v>2.0000001000000003</v>
      </c>
      <c r="M120" s="19">
        <v>6.0000000999999994</v>
      </c>
      <c r="N120" s="19">
        <v>7.4000000999999997</v>
      </c>
      <c r="O120" s="19">
        <v>1.4</v>
      </c>
      <c r="P120" s="22">
        <v>0.50444263219833374</v>
      </c>
      <c r="Q120" s="19">
        <f t="shared" si="33"/>
        <v>3.4680586667549234</v>
      </c>
      <c r="R120" s="19">
        <f t="shared" si="31"/>
        <v>3.7325508692154559</v>
      </c>
      <c r="S120" s="19">
        <f t="shared" si="29"/>
        <v>3.3226201334860321</v>
      </c>
      <c r="T120" s="19">
        <f t="shared" si="34"/>
        <v>2.8550228254234682</v>
      </c>
      <c r="U120" s="23">
        <f t="shared" si="35"/>
        <v>3.3445631237199698</v>
      </c>
      <c r="V120" s="24">
        <f t="shared" si="36"/>
        <v>3.8038929023628993</v>
      </c>
      <c r="W120" s="24">
        <f t="shared" si="32"/>
        <v>3.3046567003514693</v>
      </c>
      <c r="X120" s="24">
        <f t="shared" si="32"/>
        <v>3.2532533208565453</v>
      </c>
      <c r="Y120" s="24">
        <f t="shared" si="32"/>
        <v>2.7079472450420345</v>
      </c>
      <c r="Z120" s="24">
        <f t="shared" si="32"/>
        <v>3.2857180505275707</v>
      </c>
      <c r="AA120" s="20">
        <v>-1.44</v>
      </c>
      <c r="AB120" s="20">
        <v>-0.99</v>
      </c>
      <c r="AC120" s="17">
        <v>313.94109511706199</v>
      </c>
      <c r="AD120" s="17">
        <f t="shared" si="26"/>
        <v>313.98300569148745</v>
      </c>
      <c r="AE120" s="21">
        <v>152.5</v>
      </c>
      <c r="AF120" s="21">
        <v>183.86944444445231</v>
      </c>
      <c r="AG120" s="19">
        <v>3.8186310757872985</v>
      </c>
      <c r="AH120" s="21">
        <v>102.9</v>
      </c>
      <c r="AI120" s="22">
        <v>-0.25583333333333297</v>
      </c>
      <c r="AJ120" s="21">
        <v>1441.5</v>
      </c>
      <c r="AK120" s="21" t="e">
        <f>VLOOKUP($B120,'[3]Rotoma level Monthly'!$C$2:$N$538,10,FALSE)</f>
        <v>#N/A</v>
      </c>
      <c r="AL120" s="21" t="e">
        <f>VLOOKUP($B120,'[3]Rotoma level Monthly'!$C$2:$N$538,11,FALSE)</f>
        <v>#N/A</v>
      </c>
      <c r="AM120" s="20">
        <v>3.6637660184139977</v>
      </c>
      <c r="AN120" s="21">
        <v>178.27500000000001</v>
      </c>
    </row>
    <row r="121" spans="1:40" x14ac:dyDescent="0.25">
      <c r="A121" t="s">
        <v>46</v>
      </c>
      <c r="B121" s="15">
        <v>38169</v>
      </c>
      <c r="C121" s="16" t="s">
        <v>66</v>
      </c>
      <c r="D121" s="17">
        <v>2005</v>
      </c>
      <c r="E121" s="18" t="str">
        <f t="shared" si="19"/>
        <v>Ōkāreka 2004/05</v>
      </c>
      <c r="F121" s="18" t="s">
        <v>61</v>
      </c>
      <c r="G121" s="19">
        <v>8.1000004000000008</v>
      </c>
      <c r="H121" s="20">
        <v>4.5199999809265137</v>
      </c>
      <c r="I121" s="21">
        <v>217.49999002000001</v>
      </c>
      <c r="J121" s="19">
        <v>8.9999995999999989</v>
      </c>
      <c r="K121" s="19">
        <v>2.0000001000000003</v>
      </c>
      <c r="L121" s="19">
        <v>0.50000001999999999</v>
      </c>
      <c r="M121" s="19">
        <v>0.50000001999999999</v>
      </c>
      <c r="N121" s="19">
        <v>7.5999999000000003</v>
      </c>
      <c r="O121" s="19">
        <v>1.3</v>
      </c>
      <c r="P121" s="22">
        <v>0.37712422013282776</v>
      </c>
      <c r="Q121" s="19">
        <f t="shared" si="33"/>
        <v>4.527552002426237</v>
      </c>
      <c r="R121" s="19">
        <f t="shared" si="31"/>
        <v>3.7212414864247672</v>
      </c>
      <c r="S121" s="19">
        <f t="shared" si="29"/>
        <v>3.4257523165027162</v>
      </c>
      <c r="T121" s="19">
        <f t="shared" si="34"/>
        <v>3.004388071201054</v>
      </c>
      <c r="U121" s="23">
        <f t="shared" si="35"/>
        <v>3.6697334691386936</v>
      </c>
      <c r="V121" s="24">
        <f t="shared" si="36"/>
        <v>3.8483386798193608</v>
      </c>
      <c r="W121" s="24">
        <f t="shared" si="32"/>
        <v>3.3329854606166096</v>
      </c>
      <c r="X121" s="24">
        <f t="shared" si="32"/>
        <v>3.2708837720240154</v>
      </c>
      <c r="Y121" s="24">
        <f t="shared" si="32"/>
        <v>2.7546914631279575</v>
      </c>
      <c r="Z121" s="24">
        <f t="shared" si="32"/>
        <v>3.3204060443433066</v>
      </c>
      <c r="AA121" s="20">
        <v>-0.66</v>
      </c>
      <c r="AB121" s="20">
        <v>-1.13333333333333</v>
      </c>
      <c r="AC121" s="17">
        <v>314.21124479924902</v>
      </c>
      <c r="AD121" s="17">
        <f t="shared" si="26"/>
        <v>314.00121672898518</v>
      </c>
      <c r="AE121" s="21">
        <v>209</v>
      </c>
      <c r="AF121" s="21">
        <v>165.71908602151063</v>
      </c>
      <c r="AG121" s="19">
        <v>3.3317869063621099</v>
      </c>
      <c r="AH121" s="21">
        <v>140.4</v>
      </c>
      <c r="AI121" s="22">
        <v>-0.38499999999999945</v>
      </c>
      <c r="AJ121" s="21">
        <v>1451</v>
      </c>
      <c r="AK121" s="21" t="e">
        <f>VLOOKUP($B121,'[3]Rotoma level Monthly'!$C$2:$N$538,10,FALSE)</f>
        <v>#N/A</v>
      </c>
      <c r="AL121" s="21" t="e">
        <f>VLOOKUP($B121,'[3]Rotoma level Monthly'!$C$2:$N$538,11,FALSE)</f>
        <v>#N/A</v>
      </c>
      <c r="AM121" s="20">
        <v>3.6895489658947214</v>
      </c>
      <c r="AN121" s="21">
        <v>177.99166666666667</v>
      </c>
    </row>
    <row r="122" spans="1:40" x14ac:dyDescent="0.25">
      <c r="A122" t="s">
        <v>46</v>
      </c>
      <c r="B122" s="15">
        <v>38200</v>
      </c>
      <c r="C122" s="16" t="s">
        <v>66</v>
      </c>
      <c r="D122" s="17">
        <v>2005</v>
      </c>
      <c r="E122" s="18" t="str">
        <f t="shared" si="19"/>
        <v>Ōkāreka 2004/05</v>
      </c>
      <c r="F122" s="18" t="s">
        <v>61</v>
      </c>
      <c r="G122" s="19">
        <v>2.4000001000000002</v>
      </c>
      <c r="H122" s="20">
        <v>4.6999998092651367</v>
      </c>
      <c r="I122" s="21">
        <v>202.00001</v>
      </c>
      <c r="J122" s="19">
        <v>4.0000002000000006</v>
      </c>
      <c r="K122" s="19">
        <v>0.5</v>
      </c>
      <c r="L122" s="19">
        <v>1</v>
      </c>
      <c r="M122" s="19">
        <v>4.9999998999999997</v>
      </c>
      <c r="N122" s="19">
        <v>7.52</v>
      </c>
      <c r="O122" s="19">
        <v>0.80000000999999998</v>
      </c>
      <c r="P122" s="22">
        <v>0.38612404465675354</v>
      </c>
      <c r="Q122" s="19">
        <f t="shared" si="33"/>
        <v>3.1857365999103111</v>
      </c>
      <c r="R122" s="19">
        <f t="shared" si="31"/>
        <v>3.6714038778476121</v>
      </c>
      <c r="S122" s="19">
        <f t="shared" si="29"/>
        <v>3.3291076867485132</v>
      </c>
      <c r="T122" s="19">
        <f t="shared" si="34"/>
        <v>1.976015238084643</v>
      </c>
      <c r="U122" s="23">
        <f t="shared" si="35"/>
        <v>3.04056585064777</v>
      </c>
      <c r="V122" s="24">
        <f t="shared" si="36"/>
        <v>3.7409920960260972</v>
      </c>
      <c r="W122" s="24">
        <f t="shared" si="32"/>
        <v>3.3906170158014586</v>
      </c>
      <c r="X122" s="24">
        <f t="shared" si="32"/>
        <v>3.2472245874482311</v>
      </c>
      <c r="Y122" s="24">
        <f t="shared" si="32"/>
        <v>2.6747816824607913</v>
      </c>
      <c r="Z122" s="24">
        <f t="shared" si="32"/>
        <v>3.2815473371401072</v>
      </c>
      <c r="AA122" s="20">
        <v>-0.72</v>
      </c>
      <c r="AB122" s="20">
        <v>-0.82499999999999996</v>
      </c>
      <c r="AC122" s="17">
        <v>314.432651745307</v>
      </c>
      <c r="AD122" s="17">
        <f t="shared" si="26"/>
        <v>314.03733472074509</v>
      </c>
      <c r="AE122" s="21">
        <v>73</v>
      </c>
      <c r="AF122" s="21">
        <v>202.50000000000824</v>
      </c>
      <c r="AG122" s="19">
        <v>3.6655899230886129</v>
      </c>
      <c r="AH122" s="21">
        <v>170.5</v>
      </c>
      <c r="AI122" s="22">
        <v>-0.50749999999999951</v>
      </c>
      <c r="AJ122" s="21">
        <v>1631.5</v>
      </c>
      <c r="AK122" s="21" t="e">
        <f>VLOOKUP($B122,'[3]Rotoma level Monthly'!$C$2:$N$538,10,FALSE)</f>
        <v>#N/A</v>
      </c>
      <c r="AL122" s="21" t="e">
        <f>VLOOKUP($B122,'[3]Rotoma level Monthly'!$C$2:$N$538,11,FALSE)</f>
        <v>#N/A</v>
      </c>
      <c r="AM122" s="20">
        <v>3.7549164334126441</v>
      </c>
      <c r="AN122" s="21">
        <v>179.49166666666667</v>
      </c>
    </row>
    <row r="123" spans="1:40" x14ac:dyDescent="0.25">
      <c r="A123" t="s">
        <v>46</v>
      </c>
      <c r="B123" s="15">
        <v>38231</v>
      </c>
      <c r="C123" s="16" t="s">
        <v>66</v>
      </c>
      <c r="D123" s="17">
        <v>2005</v>
      </c>
      <c r="E123" s="18" t="str">
        <f t="shared" si="19"/>
        <v>Ōkāreka 2004/05</v>
      </c>
      <c r="F123" s="18" t="s">
        <v>61</v>
      </c>
      <c r="G123" s="19">
        <v>3.5</v>
      </c>
      <c r="H123" s="20">
        <v>6.4000000953674316</v>
      </c>
      <c r="I123" s="21">
        <v>48.500000020000002</v>
      </c>
      <c r="J123" s="19">
        <v>6.0000000999999994</v>
      </c>
      <c r="K123" s="19">
        <v>0.5</v>
      </c>
      <c r="L123" s="19">
        <v>0.50000001999999999</v>
      </c>
      <c r="M123" s="19">
        <v>21</v>
      </c>
      <c r="N123" s="19">
        <v>7.21</v>
      </c>
      <c r="O123" s="19">
        <v>1.5</v>
      </c>
      <c r="P123" s="22">
        <v>0.3718077540397644</v>
      </c>
      <c r="Q123" s="19">
        <f t="shared" si="33"/>
        <v>3.6019328326497</v>
      </c>
      <c r="R123" s="19">
        <f t="shared" si="31"/>
        <v>3.2670581913719765</v>
      </c>
      <c r="S123" s="19">
        <f t="shared" si="29"/>
        <v>1.4640826337318757</v>
      </c>
      <c r="T123" s="19">
        <f t="shared" si="34"/>
        <v>2.4902016722559037</v>
      </c>
      <c r="U123" s="23">
        <f t="shared" si="35"/>
        <v>2.7058188325023638</v>
      </c>
      <c r="V123" s="24">
        <f t="shared" si="36"/>
        <v>3.6804680670710583</v>
      </c>
      <c r="W123" s="24">
        <f t="shared" si="32"/>
        <v>3.3803204470990011</v>
      </c>
      <c r="X123" s="24">
        <f t="shared" si="32"/>
        <v>3.0755539761146111</v>
      </c>
      <c r="Y123" s="24">
        <f t="shared" si="32"/>
        <v>2.7215259037490878</v>
      </c>
      <c r="Z123" s="24">
        <f t="shared" si="32"/>
        <v>3.2315356443683498</v>
      </c>
      <c r="AA123" s="20">
        <v>-0.32</v>
      </c>
      <c r="AB123" s="20">
        <v>-0.89</v>
      </c>
      <c r="AC123" s="17">
        <v>314.42181783654399</v>
      </c>
      <c r="AD123" s="17">
        <f t="shared" si="26"/>
        <v>314.07892956107275</v>
      </c>
      <c r="AE123" s="21">
        <v>100</v>
      </c>
      <c r="AF123" s="21">
        <v>196.07290372670801</v>
      </c>
      <c r="AG123" s="19">
        <v>4.1887107510764405</v>
      </c>
      <c r="AH123" s="21">
        <v>156.5</v>
      </c>
      <c r="AI123" s="22">
        <v>-0.5799999999999994</v>
      </c>
      <c r="AJ123" s="21">
        <v>1652.5</v>
      </c>
      <c r="AK123" s="21" t="e">
        <f>VLOOKUP($B123,'[3]Rotoma level Monthly'!$C$2:$N$538,10,FALSE)</f>
        <v>#N/A</v>
      </c>
      <c r="AL123" s="21" t="e">
        <f>VLOOKUP($B123,'[3]Rotoma level Monthly'!$C$2:$N$538,11,FALSE)</f>
        <v>#N/A</v>
      </c>
      <c r="AM123" s="20">
        <v>3.8151651219954013</v>
      </c>
      <c r="AN123" s="21">
        <v>180.88333333333335</v>
      </c>
    </row>
    <row r="124" spans="1:40" x14ac:dyDescent="0.25">
      <c r="A124" t="s">
        <v>46</v>
      </c>
      <c r="B124" s="15">
        <v>38261</v>
      </c>
      <c r="C124" s="16" t="s">
        <v>66</v>
      </c>
      <c r="D124" s="17">
        <v>2005</v>
      </c>
      <c r="E124" s="18" t="str">
        <f t="shared" si="19"/>
        <v>Ōkāreka 2004/05</v>
      </c>
      <c r="F124" s="18" t="s">
        <v>61</v>
      </c>
      <c r="G124" s="19">
        <v>2.9000001000000002</v>
      </c>
      <c r="H124" s="20">
        <v>7.4200000762939453</v>
      </c>
      <c r="I124" s="21">
        <v>230</v>
      </c>
      <c r="J124" s="19">
        <v>6.0000000999999994</v>
      </c>
      <c r="K124" s="19">
        <v>0.5</v>
      </c>
      <c r="L124" s="19">
        <v>1</v>
      </c>
      <c r="M124" s="19">
        <v>2.0000001000000003</v>
      </c>
      <c r="N124" s="19">
        <v>7.6999997999999996</v>
      </c>
      <c r="O124" s="19">
        <v>0.60000001999999997</v>
      </c>
      <c r="P124" s="22">
        <v>0.33846300840377808</v>
      </c>
      <c r="Q124" s="19">
        <f t="shared" si="33"/>
        <v>3.3944909527015543</v>
      </c>
      <c r="R124" s="19">
        <f t="shared" si="31"/>
        <v>3.0652666624957781</v>
      </c>
      <c r="S124" s="19">
        <f t="shared" si="29"/>
        <v>3.4988007864129549</v>
      </c>
      <c r="T124" s="19">
        <f t="shared" si="34"/>
        <v>2.4902016722559037</v>
      </c>
      <c r="U124" s="23">
        <f t="shared" si="35"/>
        <v>3.1121900184665479</v>
      </c>
      <c r="V124" s="24">
        <f t="shared" si="36"/>
        <v>3.6953520062232927</v>
      </c>
      <c r="W124" s="24">
        <f t="shared" si="32"/>
        <v>3.3683211493023446</v>
      </c>
      <c r="X124" s="24">
        <f t="shared" si="32"/>
        <v>3.1013524931048022</v>
      </c>
      <c r="Y124" s="24">
        <f t="shared" si="32"/>
        <v>2.7215259037490878</v>
      </c>
      <c r="Z124" s="24">
        <f t="shared" si="32"/>
        <v>3.2390200525728265</v>
      </c>
      <c r="AA124" s="20">
        <v>-0.36</v>
      </c>
      <c r="AB124" s="20">
        <v>-0.80333333333333301</v>
      </c>
      <c r="AC124" s="17">
        <v>314.49776031667</v>
      </c>
      <c r="AD124" s="17">
        <f t="shared" si="26"/>
        <v>314.12263186761157</v>
      </c>
      <c r="AE124" s="21">
        <v>122</v>
      </c>
      <c r="AF124" s="21">
        <v>184.15994623655919</v>
      </c>
      <c r="AG124" s="19">
        <v>4.3271506309737147</v>
      </c>
      <c r="AH124" s="21">
        <v>171.9</v>
      </c>
      <c r="AI124" s="22">
        <v>-0.70583333333333298</v>
      </c>
      <c r="AJ124" s="21">
        <v>1530.5</v>
      </c>
      <c r="AK124" s="21" t="e">
        <f>VLOOKUP($B124,'[3]Rotoma level Monthly'!$C$2:$N$538,10,FALSE)</f>
        <v>#N/A</v>
      </c>
      <c r="AL124" s="21" t="e">
        <f>VLOOKUP($B124,'[3]Rotoma level Monthly'!$C$2:$N$538,11,FALSE)</f>
        <v>#N/A</v>
      </c>
      <c r="AM124" s="20">
        <v>3.8005795727892404</v>
      </c>
      <c r="AN124" s="21">
        <v>178.03333333333333</v>
      </c>
    </row>
    <row r="125" spans="1:40" x14ac:dyDescent="0.25">
      <c r="A125" t="s">
        <v>46</v>
      </c>
      <c r="B125" s="15">
        <v>38292</v>
      </c>
      <c r="C125" s="16" t="s">
        <v>66</v>
      </c>
      <c r="D125" s="17">
        <v>2005</v>
      </c>
      <c r="E125" s="18" t="str">
        <f t="shared" si="19"/>
        <v>Ōkāreka 2004/05</v>
      </c>
      <c r="F125" s="18" t="s">
        <v>61</v>
      </c>
      <c r="G125" s="19">
        <v>2.2000000000000002</v>
      </c>
      <c r="H125" s="20">
        <v>8.1000003814697266</v>
      </c>
      <c r="I125" s="21">
        <v>208.00000009999999</v>
      </c>
      <c r="J125" s="19">
        <v>8.9999995999999989</v>
      </c>
      <c r="K125" s="19">
        <v>3</v>
      </c>
      <c r="L125" s="19">
        <v>2.0000001000000003</v>
      </c>
      <c r="M125" s="19">
        <v>24</v>
      </c>
      <c r="N125" s="19">
        <v>7.5999999000000003</v>
      </c>
      <c r="O125" s="19">
        <v>0.55000000999999998</v>
      </c>
      <c r="P125" s="22">
        <v>0.27186164259910583</v>
      </c>
      <c r="Q125" s="19">
        <f t="shared" si="33"/>
        <v>3.0897536092884041</v>
      </c>
      <c r="R125" s="19">
        <f t="shared" si="31"/>
        <v>2.9424386827304922</v>
      </c>
      <c r="S125" s="19">
        <f t="shared" si="29"/>
        <v>3.3673706388663871</v>
      </c>
      <c r="T125" s="19">
        <f t="shared" si="34"/>
        <v>3.004388071201054</v>
      </c>
      <c r="U125" s="23">
        <f t="shared" si="35"/>
        <v>3.1009877505215844</v>
      </c>
      <c r="V125" s="24">
        <f t="shared" si="36"/>
        <v>3.6609606373626993</v>
      </c>
      <c r="W125" s="24">
        <f t="shared" si="32"/>
        <v>3.3833395518548879</v>
      </c>
      <c r="X125" s="24">
        <f t="shared" si="32"/>
        <v>3.0985094115937351</v>
      </c>
      <c r="Y125" s="24">
        <f t="shared" si="32"/>
        <v>2.7682701218350108</v>
      </c>
      <c r="Z125" s="24">
        <f>AVERAGE(U114:U125)</f>
        <v>3.2454288069813799</v>
      </c>
      <c r="AA125" s="20">
        <v>-0.92</v>
      </c>
      <c r="AB125" s="20">
        <v>-0.73666666666666603</v>
      </c>
      <c r="AC125" s="17">
        <v>314.49510927057901</v>
      </c>
      <c r="AD125" s="17">
        <f t="shared" si="26"/>
        <v>314.15176235980169</v>
      </c>
      <c r="AE125" s="21">
        <v>38</v>
      </c>
      <c r="AF125" s="21">
        <v>169.26388888889269</v>
      </c>
      <c r="AG125" s="19">
        <v>4.0503239539413265</v>
      </c>
      <c r="AH125" s="21">
        <v>171.3</v>
      </c>
      <c r="AI125" s="22">
        <v>-0.76999999999999957</v>
      </c>
      <c r="AJ125" s="21">
        <v>1535</v>
      </c>
      <c r="AK125" s="21" t="e">
        <f>VLOOKUP($B125,'[3]Rotoma level Monthly'!$C$2:$N$538,10,FALSE)</f>
        <v>#N/A</v>
      </c>
      <c r="AL125" s="21" t="e">
        <f>VLOOKUP($B125,'[3]Rotoma level Monthly'!$C$2:$N$538,11,FALSE)</f>
        <v>#N/A</v>
      </c>
      <c r="AM125" s="20">
        <v>3.8238743921738148</v>
      </c>
      <c r="AN125" s="21">
        <v>176.55000000000004</v>
      </c>
    </row>
    <row r="126" spans="1:40" x14ac:dyDescent="0.25">
      <c r="A126" t="s">
        <v>46</v>
      </c>
      <c r="B126" s="15">
        <v>38322</v>
      </c>
      <c r="C126" s="16" t="s">
        <v>66</v>
      </c>
      <c r="D126" s="17">
        <v>2005</v>
      </c>
      <c r="E126" s="18" t="str">
        <f t="shared" si="19"/>
        <v>Ōkāreka 2004/05</v>
      </c>
      <c r="F126" s="18" t="s">
        <v>61</v>
      </c>
      <c r="G126" s="19">
        <v>1.9</v>
      </c>
      <c r="H126" s="20">
        <v>10.5</v>
      </c>
      <c r="J126" s="19">
        <v>14</v>
      </c>
      <c r="K126" s="19">
        <v>2.0000001000000003</v>
      </c>
      <c r="M126" s="19">
        <v>13</v>
      </c>
      <c r="N126" s="19">
        <v>7.3000002000000004</v>
      </c>
      <c r="O126" s="19">
        <v>0.55000000999999998</v>
      </c>
      <c r="P126" s="22">
        <v>0.25964918732643127</v>
      </c>
      <c r="Q126" s="19">
        <f t="shared" si="33"/>
        <v>2.9280341464201856</v>
      </c>
      <c r="R126" s="19">
        <f t="shared" si="31"/>
        <v>2.5610890865086824</v>
      </c>
      <c r="T126" s="19">
        <f t="shared" si="34"/>
        <v>3.564693864180454</v>
      </c>
      <c r="V126" s="24">
        <f t="shared" si="36"/>
        <v>3.5790537480845801</v>
      </c>
      <c r="W126" s="24">
        <f t="shared" si="32"/>
        <v>3.3333271037143111</v>
      </c>
      <c r="X126" s="24">
        <f t="shared" si="32"/>
        <v>3.1012300805149113</v>
      </c>
      <c r="Y126" s="24">
        <f t="shared" si="32"/>
        <v>2.8481798992083069</v>
      </c>
      <c r="Z126" s="24">
        <f t="shared" si="32"/>
        <v>3.2513587686992658</v>
      </c>
      <c r="AA126" s="20">
        <v>-0.9</v>
      </c>
      <c r="AB126" s="20">
        <v>-0.64666666666666595</v>
      </c>
      <c r="AC126" s="17">
        <v>314.41393138803397</v>
      </c>
      <c r="AD126" s="17">
        <f t="shared" si="26"/>
        <v>314.17363663654669</v>
      </c>
      <c r="AE126" s="21">
        <v>193.5</v>
      </c>
      <c r="AF126" s="21">
        <v>209.91263440860325</v>
      </c>
      <c r="AG126" s="19">
        <v>5.0489912634409064</v>
      </c>
      <c r="AH126" s="21">
        <v>182.6</v>
      </c>
      <c r="AI126" s="22">
        <v>-0.76999999999999957</v>
      </c>
      <c r="AJ126" s="21">
        <v>1478</v>
      </c>
      <c r="AK126" s="21" t="e">
        <f>VLOOKUP($B126,'[3]Rotoma level Monthly'!$C$2:$N$538,10,FALSE)</f>
        <v>#N/A</v>
      </c>
      <c r="AL126" s="21" t="e">
        <f>VLOOKUP($B126,'[3]Rotoma level Monthly'!$C$2:$N$538,11,FALSE)</f>
        <v>#N/A</v>
      </c>
      <c r="AM126" s="20">
        <v>3.7994802431452626</v>
      </c>
      <c r="AN126" s="21">
        <v>173.65833333333333</v>
      </c>
    </row>
    <row r="127" spans="1:40" x14ac:dyDescent="0.25">
      <c r="A127" t="s">
        <v>46</v>
      </c>
      <c r="B127" s="15">
        <v>38353</v>
      </c>
      <c r="C127" s="16" t="s">
        <v>66</v>
      </c>
      <c r="D127" s="17">
        <v>2005</v>
      </c>
      <c r="E127" s="18" t="str">
        <f t="shared" si="19"/>
        <v>Ōkāreka 2004/05</v>
      </c>
      <c r="F127" s="18" t="s">
        <v>61</v>
      </c>
      <c r="G127" s="19">
        <v>1.4</v>
      </c>
      <c r="H127" s="20">
        <v>8.0500001907348633</v>
      </c>
      <c r="I127" s="21">
        <v>229</v>
      </c>
      <c r="J127" s="19">
        <v>4.9999998999999997</v>
      </c>
      <c r="K127" s="19">
        <v>2.0000001000000003</v>
      </c>
      <c r="L127" s="19">
        <v>1</v>
      </c>
      <c r="M127" s="19">
        <v>1</v>
      </c>
      <c r="N127" s="19">
        <v>7.8000002000000004</v>
      </c>
      <c r="O127" s="19">
        <v>1.3</v>
      </c>
      <c r="P127" s="22">
        <v>0.35159188508987427</v>
      </c>
      <c r="Q127" s="19">
        <f t="shared" si="33"/>
        <v>2.5911652106227248</v>
      </c>
      <c r="R127" s="19">
        <f t="shared" si="31"/>
        <v>2.951198942581251</v>
      </c>
      <c r="S127" s="19">
        <f t="shared" ref="S127:S190" si="37">-3.61+3.01*LOG($I127)</f>
        <v>3.4931048018430624</v>
      </c>
      <c r="T127" s="19">
        <f t="shared" si="34"/>
        <v>2.2589923872983766</v>
      </c>
      <c r="U127" s="23">
        <f t="shared" ref="U127:U185" si="38">AVERAGE(Q127:T127)</f>
        <v>2.8236153355863536</v>
      </c>
      <c r="V127" s="24">
        <f t="shared" si="36"/>
        <v>3.4967297032960922</v>
      </c>
      <c r="W127" s="24">
        <f t="shared" si="32"/>
        <v>3.2882588421948564</v>
      </c>
      <c r="X127" s="24">
        <f t="shared" si="32"/>
        <v>3.217617760267657</v>
      </c>
      <c r="Y127" s="24">
        <f t="shared" si="32"/>
        <v>2.7990809398824794</v>
      </c>
      <c r="Z127" s="24">
        <f t="shared" si="32"/>
        <v>3.2124730020526373</v>
      </c>
      <c r="AA127" s="20">
        <v>0.2</v>
      </c>
      <c r="AB127" s="20">
        <v>9.99999999999991E-3</v>
      </c>
      <c r="AC127" s="17">
        <v>314.36943507373297</v>
      </c>
      <c r="AD127" s="17">
        <f t="shared" si="26"/>
        <v>314.19653968367101</v>
      </c>
      <c r="AE127" s="21">
        <v>35.5</v>
      </c>
      <c r="AF127" s="21">
        <v>186.07930107526889</v>
      </c>
      <c r="AG127" s="19">
        <v>3.7220547282464009</v>
      </c>
      <c r="AH127" s="21">
        <v>290.89999999999998</v>
      </c>
      <c r="AI127" s="22">
        <v>-0.69166666666666599</v>
      </c>
      <c r="AJ127" s="21">
        <v>1453.5</v>
      </c>
      <c r="AK127" s="21" t="e">
        <f>VLOOKUP($B127,'[3]Rotoma level Monthly'!$C$2:$N$538,10,FALSE)</f>
        <v>#N/A</v>
      </c>
      <c r="AL127" s="21" t="e">
        <f>VLOOKUP($B127,'[3]Rotoma level Monthly'!$C$2:$N$538,11,FALSE)</f>
        <v>#N/A</v>
      </c>
      <c r="AM127" s="20">
        <v>3.8906068513053871</v>
      </c>
      <c r="AN127" s="21">
        <v>177.19166666666663</v>
      </c>
    </row>
    <row r="128" spans="1:40" x14ac:dyDescent="0.25">
      <c r="A128" t="s">
        <v>46</v>
      </c>
      <c r="B128" s="15">
        <v>38384</v>
      </c>
      <c r="C128" s="16" t="s">
        <v>66</v>
      </c>
      <c r="D128" s="17">
        <v>2005</v>
      </c>
      <c r="E128" s="18" t="str">
        <f t="shared" si="19"/>
        <v>Ōkāreka 2004/05</v>
      </c>
      <c r="F128" s="18" t="s">
        <v>61</v>
      </c>
      <c r="G128" s="19">
        <v>1.3</v>
      </c>
      <c r="H128" s="20">
        <v>9.1899995803833008</v>
      </c>
      <c r="I128" s="21">
        <v>162</v>
      </c>
      <c r="J128" s="19">
        <v>4.0000002000000006</v>
      </c>
      <c r="K128" s="19">
        <v>0.5</v>
      </c>
      <c r="L128" s="19">
        <v>1</v>
      </c>
      <c r="M128" s="19">
        <v>0.50000001999999999</v>
      </c>
      <c r="N128" s="19">
        <v>7.9000000999999997</v>
      </c>
      <c r="O128" s="19">
        <v>0.63</v>
      </c>
      <c r="P128" s="22">
        <v>0.35881772637367249</v>
      </c>
      <c r="Q128" s="19">
        <f t="shared" si="33"/>
        <v>2.5094161148593654</v>
      </c>
      <c r="R128" s="19">
        <f t="shared" si="31"/>
        <v>2.7606221755039866</v>
      </c>
      <c r="S128" s="19">
        <f t="shared" si="37"/>
        <v>3.0406401937733185</v>
      </c>
      <c r="T128" s="19">
        <f t="shared" si="34"/>
        <v>1.976015238084643</v>
      </c>
      <c r="U128" s="23">
        <f t="shared" si="38"/>
        <v>2.5716734305553288</v>
      </c>
      <c r="V128" s="24">
        <f t="shared" si="36"/>
        <v>3.3785870035163765</v>
      </c>
      <c r="W128" s="24">
        <f t="shared" si="32"/>
        <v>3.2163778423210818</v>
      </c>
      <c r="X128" s="24">
        <f t="shared" si="32"/>
        <v>3.1965023489840081</v>
      </c>
      <c r="Y128" s="24">
        <f t="shared" si="32"/>
        <v>2.7133832037894456</v>
      </c>
      <c r="Z128" s="24">
        <f t="shared" si="32"/>
        <v>3.1319973940281276</v>
      </c>
      <c r="AA128" s="20">
        <v>-2.57</v>
      </c>
      <c r="AB128" s="20">
        <v>-0.39500000000000002</v>
      </c>
      <c r="AC128" s="17">
        <v>314.36943507373297</v>
      </c>
      <c r="AD128" s="17">
        <f t="shared" si="26"/>
        <v>314.22926166920615</v>
      </c>
      <c r="AE128" s="21">
        <v>53.5</v>
      </c>
      <c r="AF128" s="21">
        <v>168.59226190476528</v>
      </c>
      <c r="AG128" s="19">
        <v>3.3910403034447145</v>
      </c>
      <c r="AH128" s="21">
        <v>186.7</v>
      </c>
      <c r="AI128" s="22">
        <v>-0.69166666666666599</v>
      </c>
      <c r="AJ128" s="21">
        <v>1384.5</v>
      </c>
      <c r="AK128" s="21" t="e">
        <f>VLOOKUP($B128,'[3]Rotoma level Monthly'!$C$2:$N$538,10,FALSE)</f>
        <v>#N/A</v>
      </c>
      <c r="AL128" s="21" t="e">
        <f>VLOOKUP($B128,'[3]Rotoma level Monthly'!$C$2:$N$538,11,FALSE)</f>
        <v>#N/A</v>
      </c>
      <c r="AM128" s="20">
        <v>3.9347170146436667</v>
      </c>
      <c r="AN128" s="21">
        <v>179.83333333333329</v>
      </c>
    </row>
    <row r="129" spans="1:40" x14ac:dyDescent="0.25">
      <c r="A129" t="s">
        <v>46</v>
      </c>
      <c r="B129" s="15">
        <v>38412</v>
      </c>
      <c r="C129" s="16" t="s">
        <v>66</v>
      </c>
      <c r="D129" s="17">
        <v>2005</v>
      </c>
      <c r="E129" s="18" t="str">
        <f t="shared" si="19"/>
        <v>Ōkāreka 2004/05</v>
      </c>
      <c r="F129" s="18" t="s">
        <v>61</v>
      </c>
      <c r="G129" s="19">
        <v>2</v>
      </c>
      <c r="H129" s="20">
        <v>7.309999942779541</v>
      </c>
      <c r="I129" s="21">
        <v>244.0000101</v>
      </c>
      <c r="J129" s="19">
        <v>8.9999995999999989</v>
      </c>
      <c r="K129" s="19">
        <v>3</v>
      </c>
      <c r="L129" s="19">
        <v>6.0000000999999994</v>
      </c>
      <c r="M129" s="19">
        <v>3</v>
      </c>
      <c r="N129" s="19">
        <v>8.1999998000000005</v>
      </c>
      <c r="O129" s="19">
        <v>0.55000000999999998</v>
      </c>
      <c r="P129" s="22">
        <v>0.42288756370544434</v>
      </c>
      <c r="Q129" s="19">
        <f t="shared" si="33"/>
        <v>2.9846161889865122</v>
      </c>
      <c r="R129" s="19">
        <f t="shared" si="31"/>
        <v>3.0859376467810726</v>
      </c>
      <c r="S129" s="19">
        <f t="shared" si="37"/>
        <v>3.5760434313901741</v>
      </c>
      <c r="T129" s="19">
        <f t="shared" si="34"/>
        <v>3.004388071201054</v>
      </c>
      <c r="U129" s="23">
        <f t="shared" si="38"/>
        <v>3.1627463345897033</v>
      </c>
      <c r="V129" s="24">
        <f t="shared" si="36"/>
        <v>3.324554325823001</v>
      </c>
      <c r="W129" s="24">
        <f t="shared" si="32"/>
        <v>3.1643710543885817</v>
      </c>
      <c r="X129" s="24">
        <f t="shared" si="32"/>
        <v>3.1871401362601728</v>
      </c>
      <c r="Y129" s="24">
        <f t="shared" si="32"/>
        <v>2.7133832037894456</v>
      </c>
      <c r="Z129" s="24">
        <f t="shared" si="32"/>
        <v>3.1007369865855665</v>
      </c>
      <c r="AA129" s="20">
        <v>7.0000000000000007E-2</v>
      </c>
      <c r="AB129" s="20">
        <v>-0.34</v>
      </c>
      <c r="AC129" s="17">
        <v>314.23415555158198</v>
      </c>
      <c r="AD129" s="17">
        <f t="shared" si="26"/>
        <v>314.25190425039739</v>
      </c>
      <c r="AE129" s="21">
        <v>148</v>
      </c>
      <c r="AF129" s="21">
        <v>187.65013615417098</v>
      </c>
      <c r="AG129" s="19">
        <v>3.1306054952390023</v>
      </c>
      <c r="AH129" s="21">
        <v>208.4</v>
      </c>
      <c r="AI129" s="22">
        <v>-0.64666666666666595</v>
      </c>
      <c r="AJ129" s="21">
        <v>1144.5</v>
      </c>
      <c r="AK129" s="21" t="e">
        <f>VLOOKUP($B129,'[3]Rotoma level Monthly'!$C$2:$N$538,10,FALSE)</f>
        <v>#N/A</v>
      </c>
      <c r="AL129" s="21" t="e">
        <f>VLOOKUP($B129,'[3]Rotoma level Monthly'!$C$2:$N$538,11,FALSE)</f>
        <v>#N/A</v>
      </c>
      <c r="AM129" s="20">
        <v>3.7868813042393756</v>
      </c>
      <c r="AN129" s="21">
        <v>174.43333333333331</v>
      </c>
    </row>
    <row r="130" spans="1:40" x14ac:dyDescent="0.25">
      <c r="A130" t="s">
        <v>46</v>
      </c>
      <c r="B130" s="15">
        <v>38443</v>
      </c>
      <c r="C130" s="16" t="s">
        <v>66</v>
      </c>
      <c r="D130" s="17">
        <v>2005</v>
      </c>
      <c r="E130" s="18" t="str">
        <f t="shared" ref="E130:E193" si="39">CONCATENATE(A130," ",C130)</f>
        <v>Ōkāreka 2004/05</v>
      </c>
      <c r="F130" s="18" t="s">
        <v>61</v>
      </c>
      <c r="G130" s="19">
        <v>3.0999998999999998</v>
      </c>
      <c r="H130" s="20">
        <v>8.7799997329711914</v>
      </c>
      <c r="I130" s="21">
        <v>195.49999002000001</v>
      </c>
      <c r="J130" s="19">
        <v>8.9999995999999989</v>
      </c>
      <c r="K130" s="19">
        <v>0.5</v>
      </c>
      <c r="L130" s="19">
        <v>0.50000001999999999</v>
      </c>
      <c r="M130" s="19">
        <v>8.0000004000000011</v>
      </c>
      <c r="N130" s="19">
        <v>7.6999997999999996</v>
      </c>
      <c r="O130" s="19">
        <v>0.52999996999999999</v>
      </c>
      <c r="P130" s="22">
        <v>0.29623949527740479</v>
      </c>
      <c r="Q130" s="19">
        <f t="shared" si="33"/>
        <v>3.4680586667549234</v>
      </c>
      <c r="R130" s="19">
        <f t="shared" si="31"/>
        <v>2.8270838618796303</v>
      </c>
      <c r="S130" s="19">
        <f t="shared" si="37"/>
        <v>3.2863516860809061</v>
      </c>
      <c r="T130" s="19">
        <f t="shared" si="34"/>
        <v>3.004388071201054</v>
      </c>
      <c r="U130" s="23">
        <f t="shared" si="38"/>
        <v>3.1464705714791283</v>
      </c>
      <c r="V130" s="24">
        <f t="shared" si="36"/>
        <v>3.212846270972971</v>
      </c>
      <c r="W130" s="24">
        <f t="shared" si="32"/>
        <v>3.1207965203716364</v>
      </c>
      <c r="X130" s="24">
        <f t="shared" si="32"/>
        <v>3.1802040565291434</v>
      </c>
      <c r="Y130" s="24">
        <f t="shared" si="32"/>
        <v>2.7194236044657214</v>
      </c>
      <c r="Z130" s="24">
        <f t="shared" si="32"/>
        <v>3.0583005516917097</v>
      </c>
      <c r="AA130" s="20">
        <v>-0.88</v>
      </c>
      <c r="AB130" s="20">
        <v>-0.456666666666666</v>
      </c>
      <c r="AC130" s="17">
        <v>314.22598237310598</v>
      </c>
      <c r="AD130" s="17">
        <f t="shared" si="26"/>
        <v>314.29046407946595</v>
      </c>
      <c r="AE130" s="21">
        <v>15</v>
      </c>
      <c r="AF130" s="21">
        <v>181.41557017544025</v>
      </c>
      <c r="AG130" s="19">
        <v>2.8411419358102017</v>
      </c>
      <c r="AH130" s="21">
        <v>212.9</v>
      </c>
      <c r="AI130" s="22">
        <v>-0.64666666666666595</v>
      </c>
      <c r="AJ130" s="21">
        <v>1279.5</v>
      </c>
      <c r="AK130" s="21" t="e">
        <f>VLOOKUP($B130,'[3]Rotoma level Monthly'!$C$2:$N$538,10,FALSE)</f>
        <v>#N/A</v>
      </c>
      <c r="AL130" s="21" t="e">
        <f>VLOOKUP($B130,'[3]Rotoma level Monthly'!$C$2:$N$538,11,FALSE)</f>
        <v>#N/A</v>
      </c>
      <c r="AM130" s="20">
        <v>3.7674875632719309</v>
      </c>
      <c r="AN130" s="21">
        <v>178.77499999999998</v>
      </c>
    </row>
    <row r="131" spans="1:40" x14ac:dyDescent="0.25">
      <c r="A131" t="s">
        <v>46</v>
      </c>
      <c r="B131" s="15">
        <v>38473</v>
      </c>
      <c r="C131" s="16" t="s">
        <v>66</v>
      </c>
      <c r="D131" s="17">
        <v>2005</v>
      </c>
      <c r="E131" s="18" t="str">
        <f t="shared" si="39"/>
        <v>Ōkāreka 2004/05</v>
      </c>
      <c r="F131" s="18" t="s">
        <v>61</v>
      </c>
      <c r="G131" s="19">
        <v>2.8</v>
      </c>
      <c r="H131" s="20">
        <v>7.9600000381469727</v>
      </c>
      <c r="I131" s="21">
        <v>193.50000002000002</v>
      </c>
      <c r="J131" s="19">
        <v>7.0000002000000006</v>
      </c>
      <c r="K131" s="19">
        <v>2.0000001000000003</v>
      </c>
      <c r="L131" s="19">
        <v>0.50000001999999999</v>
      </c>
      <c r="M131" s="19">
        <v>6.0000000999999994</v>
      </c>
      <c r="N131" s="19">
        <v>7.5999999000000003</v>
      </c>
      <c r="O131" s="19">
        <v>0.70999997999999997</v>
      </c>
      <c r="P131" s="22">
        <v>0.27801373600959778</v>
      </c>
      <c r="Q131" s="19">
        <f t="shared" si="33"/>
        <v>3.3557813996092367</v>
      </c>
      <c r="R131" s="19">
        <f t="shared" si="31"/>
        <v>2.9670705589453501</v>
      </c>
      <c r="S131" s="19">
        <f t="shared" si="37"/>
        <v>3.2729097178934539</v>
      </c>
      <c r="T131" s="19">
        <f t="shared" si="34"/>
        <v>2.6856863130741973</v>
      </c>
      <c r="U131" s="23">
        <f t="shared" si="38"/>
        <v>3.0703619973805596</v>
      </c>
      <c r="V131" s="24">
        <f t="shared" si="36"/>
        <v>3.2587163659153391</v>
      </c>
      <c r="W131" s="24">
        <f t="shared" si="32"/>
        <v>3.1294135035238377</v>
      </c>
      <c r="X131" s="24">
        <f t="shared" si="32"/>
        <v>3.18879854788449</v>
      </c>
      <c r="Y131" s="24">
        <f t="shared" si="32"/>
        <v>2.6928651246218167</v>
      </c>
      <c r="Z131" s="24">
        <f t="shared" si="32"/>
        <v>3.0680660649625455</v>
      </c>
      <c r="AA131" s="20">
        <v>-1.32</v>
      </c>
      <c r="AB131" s="20">
        <v>-0.60833333333333295</v>
      </c>
      <c r="AC131" s="17">
        <v>314.15683838369802</v>
      </c>
      <c r="AD131" s="17">
        <f t="shared" si="26"/>
        <v>314.3141214107747</v>
      </c>
      <c r="AE131" s="21">
        <v>151.5</v>
      </c>
      <c r="AF131" s="21">
        <v>162.61827956988665</v>
      </c>
      <c r="AG131" s="19">
        <v>3.0298086515032847</v>
      </c>
      <c r="AH131" s="21">
        <v>123.9</v>
      </c>
      <c r="AI131" s="22">
        <v>-0.64666666666666595</v>
      </c>
      <c r="AJ131" s="21">
        <v>1262</v>
      </c>
      <c r="AK131" s="21" t="e">
        <f>VLOOKUP($B131,'[3]Rotoma level Monthly'!$C$2:$N$538,10,FALSE)</f>
        <v>#N/A</v>
      </c>
      <c r="AL131" s="21" t="e">
        <f>VLOOKUP($B131,'[3]Rotoma level Monthly'!$C$2:$N$538,11,FALSE)</f>
        <v>#N/A</v>
      </c>
      <c r="AM131" s="20">
        <v>3.7683565576851783</v>
      </c>
      <c r="AN131" s="21">
        <v>176.57500000000002</v>
      </c>
    </row>
    <row r="132" spans="1:40" x14ac:dyDescent="0.25">
      <c r="A132" t="s">
        <v>46</v>
      </c>
      <c r="B132" s="15">
        <v>38504</v>
      </c>
      <c r="C132" s="16" t="s">
        <v>66</v>
      </c>
      <c r="D132" s="17">
        <v>2005</v>
      </c>
      <c r="E132" s="18" t="str">
        <f t="shared" si="39"/>
        <v>Ōkāreka 2004/05</v>
      </c>
      <c r="F132" s="18" t="s">
        <v>61</v>
      </c>
      <c r="G132" s="19">
        <v>3.5999998999999998</v>
      </c>
      <c r="H132" s="20">
        <v>6.0900001525878906</v>
      </c>
      <c r="I132" s="21">
        <v>204.00001010000003</v>
      </c>
      <c r="J132" s="19">
        <v>8.9999995999999989</v>
      </c>
      <c r="K132" s="19">
        <v>2.0000001000000003</v>
      </c>
      <c r="L132" s="19">
        <v>2.0000001000000003</v>
      </c>
      <c r="M132" s="19">
        <v>6.0000000999999994</v>
      </c>
      <c r="N132" s="19">
        <v>7.4000000999999997</v>
      </c>
      <c r="O132" s="19">
        <v>1.2</v>
      </c>
      <c r="P132" s="22">
        <v>0.42268204689025879</v>
      </c>
      <c r="Q132" s="19">
        <f t="shared" si="33"/>
        <v>3.6330083213070212</v>
      </c>
      <c r="R132" s="19">
        <f t="shared" si="31"/>
        <v>3.333491281752047</v>
      </c>
      <c r="S132" s="19">
        <f t="shared" si="37"/>
        <v>3.3419868686724752</v>
      </c>
      <c r="T132" s="19">
        <f t="shared" si="34"/>
        <v>3.004388071201054</v>
      </c>
      <c r="U132" s="23">
        <f t="shared" si="38"/>
        <v>3.3282186357331494</v>
      </c>
      <c r="V132" s="24">
        <f t="shared" si="36"/>
        <v>3.2724621704613477</v>
      </c>
      <c r="W132" s="24">
        <f t="shared" si="32"/>
        <v>3.096158537901887</v>
      </c>
      <c r="X132" s="24">
        <f t="shared" si="32"/>
        <v>3.1905591601741672</v>
      </c>
      <c r="Y132" s="24">
        <f t="shared" si="32"/>
        <v>2.705312228436616</v>
      </c>
      <c r="Z132" s="24">
        <f t="shared" si="32"/>
        <v>3.0665802024182893</v>
      </c>
      <c r="AA132" s="20">
        <v>0.36</v>
      </c>
      <c r="AB132" s="20">
        <v>0.59499999999999897</v>
      </c>
      <c r="AC132" s="17">
        <v>314.23013702421798</v>
      </c>
      <c r="AD132" s="17">
        <f t="shared" si="26"/>
        <v>314.33820823637103</v>
      </c>
      <c r="AE132" s="21">
        <v>102</v>
      </c>
      <c r="AF132" s="21">
        <v>176.37606576829151</v>
      </c>
      <c r="AG132" s="19">
        <v>3.5461060500989605</v>
      </c>
      <c r="AH132" s="21">
        <v>144.6</v>
      </c>
      <c r="AI132" s="22">
        <v>-0.64666666666666595</v>
      </c>
      <c r="AJ132" s="21">
        <v>1291.5</v>
      </c>
      <c r="AK132" s="21" t="e">
        <f>VLOOKUP($B132,'[3]Rotoma level Monthly'!$C$2:$N$538,10,FALSE)</f>
        <v>#N/A</v>
      </c>
      <c r="AL132" s="21" t="e">
        <f>VLOOKUP($B132,'[3]Rotoma level Monthly'!$C$2:$N$538,11,FALSE)</f>
        <v>#N/A</v>
      </c>
      <c r="AM132" s="20">
        <v>3.7121529682428345</v>
      </c>
      <c r="AN132" s="21">
        <v>180.05000000000004</v>
      </c>
    </row>
    <row r="133" spans="1:40" x14ac:dyDescent="0.25">
      <c r="A133" t="s">
        <v>46</v>
      </c>
      <c r="B133" s="15">
        <v>38534</v>
      </c>
      <c r="C133" s="16" t="s">
        <v>67</v>
      </c>
      <c r="D133" s="17">
        <v>2006</v>
      </c>
      <c r="E133" s="18" t="str">
        <f t="shared" si="39"/>
        <v>Ōkāreka 2005/06</v>
      </c>
      <c r="F133" s="18" t="s">
        <v>61</v>
      </c>
      <c r="G133" s="19">
        <v>6.5999999000000003</v>
      </c>
      <c r="H133" s="20">
        <v>7.0300002098083496</v>
      </c>
      <c r="I133" s="21">
        <v>217.49999002000001</v>
      </c>
      <c r="J133" s="19">
        <v>11</v>
      </c>
      <c r="K133" s="19">
        <v>2.0000001000000003</v>
      </c>
      <c r="L133" s="19">
        <v>0.50000001999999999</v>
      </c>
      <c r="M133" s="19">
        <v>4.9999998999999997</v>
      </c>
      <c r="N133" s="19">
        <v>7.3000002000000004</v>
      </c>
      <c r="O133" s="19">
        <v>0.92000002000000003</v>
      </c>
      <c r="P133" s="22">
        <v>0.32899999618530273</v>
      </c>
      <c r="Q133" s="19">
        <f t="shared" si="33"/>
        <v>4.3016415795625891</v>
      </c>
      <c r="R133" s="19">
        <f t="shared" si="31"/>
        <v>3.1396693991827518</v>
      </c>
      <c r="S133" s="19">
        <f t="shared" si="37"/>
        <v>3.4257523165027162</v>
      </c>
      <c r="T133" s="19">
        <f t="shared" si="34"/>
        <v>3.2588666406620166</v>
      </c>
      <c r="U133" s="23">
        <f t="shared" si="38"/>
        <v>3.5314824839775185</v>
      </c>
      <c r="V133" s="24">
        <f t="shared" si="36"/>
        <v>3.2536363018893777</v>
      </c>
      <c r="W133" s="24">
        <f t="shared" si="32"/>
        <v>3.0476941972983855</v>
      </c>
      <c r="X133" s="24">
        <f t="shared" si="32"/>
        <v>3.1905591601741672</v>
      </c>
      <c r="Y133" s="24">
        <f t="shared" si="32"/>
        <v>2.7265187758916958</v>
      </c>
      <c r="Z133" s="24">
        <f t="shared" si="32"/>
        <v>3.0540119310400002</v>
      </c>
      <c r="AA133" s="20">
        <v>0.14000000000000001</v>
      </c>
      <c r="AB133" s="20">
        <v>0.40499999999999903</v>
      </c>
      <c r="AC133" s="17">
        <v>314.28644292280302</v>
      </c>
      <c r="AD133" s="17">
        <f t="shared" si="26"/>
        <v>314.34447474666723</v>
      </c>
      <c r="AE133" s="21">
        <v>135</v>
      </c>
      <c r="AF133" s="21">
        <v>159.0234153933319</v>
      </c>
      <c r="AG133" s="19">
        <v>3.1789152579438738</v>
      </c>
      <c r="AH133" s="21">
        <v>101.9</v>
      </c>
      <c r="AI133" s="22">
        <v>-0.60833333333333295</v>
      </c>
      <c r="AJ133" s="21">
        <v>1241</v>
      </c>
      <c r="AK133" s="21" t="e">
        <f>VLOOKUP($B133,'[3]Rotoma level Monthly'!$C$2:$N$538,10,FALSE)</f>
        <v>#N/A</v>
      </c>
      <c r="AL133" s="21" t="e">
        <f>VLOOKUP($B133,'[3]Rotoma level Monthly'!$C$2:$N$538,11,FALSE)</f>
        <v>#N/A</v>
      </c>
      <c r="AM133" s="20">
        <v>3.6894425494354732</v>
      </c>
      <c r="AN133" s="21">
        <v>176.8416666666667</v>
      </c>
    </row>
    <row r="134" spans="1:40" x14ac:dyDescent="0.25">
      <c r="A134" t="s">
        <v>46</v>
      </c>
      <c r="B134" s="15">
        <v>38565</v>
      </c>
      <c r="C134" s="16" t="s">
        <v>67</v>
      </c>
      <c r="D134" s="17">
        <v>2006</v>
      </c>
      <c r="E134" s="18" t="str">
        <f t="shared" si="39"/>
        <v>Ōkāreka 2005/06</v>
      </c>
      <c r="F134" s="18" t="s">
        <v>61</v>
      </c>
      <c r="G134" s="19">
        <v>5</v>
      </c>
      <c r="H134" s="20">
        <v>6.2300000190734863</v>
      </c>
      <c r="I134" s="21">
        <v>235.50000001999999</v>
      </c>
      <c r="J134" s="19">
        <v>4.9999998999999997</v>
      </c>
      <c r="K134" s="19">
        <v>0.5</v>
      </c>
      <c r="L134" s="19">
        <v>0.50000001999999999</v>
      </c>
      <c r="M134" s="19">
        <v>0.50000001999999999</v>
      </c>
      <c r="N134" s="19">
        <v>7.5999999000000003</v>
      </c>
      <c r="O134" s="19">
        <v>0.60000001999999997</v>
      </c>
      <c r="P134" s="22">
        <v>0.38899999856948853</v>
      </c>
      <c r="Q134" s="19">
        <f t="shared" si="33"/>
        <v>3.9953838110134878</v>
      </c>
      <c r="R134" s="19">
        <f t="shared" si="31"/>
        <v>3.3031558547907647</v>
      </c>
      <c r="S134" s="19">
        <f t="shared" si="37"/>
        <v>3.5296926436204115</v>
      </c>
      <c r="T134" s="19">
        <f t="shared" si="34"/>
        <v>2.2589923872983766</v>
      </c>
      <c r="U134" s="23">
        <f t="shared" si="38"/>
        <v>3.2718061741807603</v>
      </c>
      <c r="V134" s="24">
        <f t="shared" si="36"/>
        <v>3.3211069028146416</v>
      </c>
      <c r="W134" s="24">
        <f t="shared" si="32"/>
        <v>3.0170068620436488</v>
      </c>
      <c r="X134" s="24">
        <f t="shared" si="32"/>
        <v>3.2087941562534308</v>
      </c>
      <c r="Y134" s="24">
        <f t="shared" si="32"/>
        <v>2.7501002049928402</v>
      </c>
      <c r="Z134" s="24">
        <f t="shared" si="32"/>
        <v>3.0750337786339088</v>
      </c>
      <c r="AA134" s="20">
        <v>-0.65</v>
      </c>
      <c r="AB134" s="20">
        <v>0.29833333333333301</v>
      </c>
      <c r="AC134" s="17">
        <v>314.35320067531302</v>
      </c>
      <c r="AD134" s="17">
        <f t="shared" si="26"/>
        <v>314.33785382416772</v>
      </c>
      <c r="AE134" s="21">
        <v>113</v>
      </c>
      <c r="AF134" s="21">
        <v>157.78512327090797</v>
      </c>
      <c r="AG134" s="19">
        <v>2.3051482977718631</v>
      </c>
      <c r="AH134" s="21">
        <v>187.5</v>
      </c>
      <c r="AI134" s="22">
        <v>-0.456666666666666</v>
      </c>
      <c r="AJ134" s="21">
        <v>1167</v>
      </c>
      <c r="AK134" s="21" t="e">
        <f>VLOOKUP($B134,'[3]Rotoma level Monthly'!$C$2:$N$538,10,FALSE)</f>
        <v>#N/A</v>
      </c>
      <c r="AL134" s="21" t="e">
        <f>VLOOKUP($B134,'[3]Rotoma level Monthly'!$C$2:$N$538,11,FALSE)</f>
        <v>#N/A</v>
      </c>
      <c r="AM134" s="20">
        <v>3.6767032454006205</v>
      </c>
      <c r="AN134" s="21">
        <v>178.25833333333335</v>
      </c>
    </row>
    <row r="135" spans="1:40" x14ac:dyDescent="0.25">
      <c r="A135" t="s">
        <v>46</v>
      </c>
      <c r="B135" s="15">
        <v>38596</v>
      </c>
      <c r="C135" s="16" t="s">
        <v>67</v>
      </c>
      <c r="D135" s="17">
        <v>2006</v>
      </c>
      <c r="E135" s="18" t="str">
        <f t="shared" si="39"/>
        <v>Ōkāreka 2005/06</v>
      </c>
      <c r="F135" s="18" t="s">
        <v>61</v>
      </c>
      <c r="G135" s="19">
        <v>3.3</v>
      </c>
      <c r="H135" s="20">
        <v>7.179999828338623</v>
      </c>
      <c r="I135" s="21">
        <v>218.99999</v>
      </c>
      <c r="J135" s="19">
        <v>12</v>
      </c>
      <c r="K135" s="19">
        <v>2.0000001000000003</v>
      </c>
      <c r="L135" s="19">
        <v>1</v>
      </c>
      <c r="M135" s="19">
        <v>1</v>
      </c>
      <c r="N135" s="19">
        <v>7.5999999000000003</v>
      </c>
      <c r="O135" s="19">
        <v>0.69999999000000002</v>
      </c>
      <c r="P135" s="22">
        <v>0.3194904625415802</v>
      </c>
      <c r="Q135" s="19">
        <f t="shared" si="33"/>
        <v>3.5370254072898342</v>
      </c>
      <c r="R135" s="19">
        <f t="shared" si="31"/>
        <v>3.1106807998840833</v>
      </c>
      <c r="S135" s="19">
        <f t="shared" si="37"/>
        <v>3.4347367259780524</v>
      </c>
      <c r="T135" s="19">
        <f t="shared" si="34"/>
        <v>3.3692092384590637</v>
      </c>
      <c r="U135" s="23">
        <f t="shared" si="38"/>
        <v>3.3629130429027585</v>
      </c>
      <c r="V135" s="24">
        <f t="shared" si="36"/>
        <v>3.31569795070132</v>
      </c>
      <c r="W135" s="24">
        <f t="shared" si="32"/>
        <v>3.003975412752991</v>
      </c>
      <c r="X135" s="24">
        <f t="shared" si="32"/>
        <v>3.3879445282758103</v>
      </c>
      <c r="Y135" s="24">
        <f t="shared" si="32"/>
        <v>2.8233508355097698</v>
      </c>
      <c r="Z135" s="24">
        <f t="shared" si="32"/>
        <v>3.134769615943036</v>
      </c>
      <c r="AA135" s="20">
        <v>0.33</v>
      </c>
      <c r="AB135" s="20">
        <v>0.12166666666666601</v>
      </c>
      <c r="AC135" s="17">
        <v>314.36449932703403</v>
      </c>
      <c r="AD135" s="17">
        <f t="shared" si="26"/>
        <v>314.3330772817086</v>
      </c>
      <c r="AE135" s="21">
        <v>108.5</v>
      </c>
      <c r="AF135" s="21">
        <v>174.20833333333334</v>
      </c>
      <c r="AG135" s="19">
        <v>3.2442361111111118</v>
      </c>
      <c r="AH135" s="21">
        <v>144.30000000000001</v>
      </c>
      <c r="AI135" s="22">
        <v>-0.39500000000000002</v>
      </c>
      <c r="AJ135" s="21">
        <v>1207</v>
      </c>
      <c r="AK135" s="21" t="e">
        <f>VLOOKUP($B135,'[3]Rotoma level Monthly'!$C$2:$N$538,10,FALSE)</f>
        <v>#N/A</v>
      </c>
      <c r="AL135" s="21" t="e">
        <f>VLOOKUP($B135,'[3]Rotoma level Monthly'!$C$2:$N$538,11,FALSE)</f>
        <v>#N/A</v>
      </c>
      <c r="AM135" s="20">
        <v>3.5633331099575578</v>
      </c>
      <c r="AN135" s="21">
        <v>177.2416666666667</v>
      </c>
    </row>
    <row r="136" spans="1:40" x14ac:dyDescent="0.25">
      <c r="A136" t="s">
        <v>46</v>
      </c>
      <c r="B136" s="15">
        <v>38626</v>
      </c>
      <c r="C136" s="16" t="s">
        <v>67</v>
      </c>
      <c r="D136" s="17">
        <v>2006</v>
      </c>
      <c r="E136" s="18" t="str">
        <f t="shared" si="39"/>
        <v>Ōkāreka 2005/06</v>
      </c>
      <c r="F136" s="18" t="s">
        <v>61</v>
      </c>
      <c r="G136" s="19">
        <v>3.2</v>
      </c>
      <c r="H136" s="20">
        <v>7.0749998092651367</v>
      </c>
      <c r="I136" s="21">
        <v>180</v>
      </c>
      <c r="J136" s="19">
        <v>8.9999995999999989</v>
      </c>
      <c r="K136" s="19">
        <v>0.5</v>
      </c>
      <c r="L136" s="19">
        <v>3</v>
      </c>
      <c r="M136" s="19">
        <v>7.0000002000000006</v>
      </c>
      <c r="N136" s="19">
        <v>7.8000002000000004</v>
      </c>
      <c r="O136" s="19">
        <v>0.81999999000000001</v>
      </c>
      <c r="P136" s="22">
        <v>0.32847914099693298</v>
      </c>
      <c r="Q136" s="19">
        <f t="shared" si="33"/>
        <v>3.5030809449325613</v>
      </c>
      <c r="R136" s="19">
        <f t="shared" si="31"/>
        <v>3.1309223420672168</v>
      </c>
      <c r="S136" s="19">
        <f t="shared" si="37"/>
        <v>3.1783702403609504</v>
      </c>
      <c r="T136" s="19">
        <f t="shared" si="34"/>
        <v>3.004388071201054</v>
      </c>
      <c r="U136" s="23">
        <f t="shared" si="38"/>
        <v>3.2041903996404457</v>
      </c>
      <c r="V136" s="24">
        <f t="shared" si="36"/>
        <v>3.32474711672057</v>
      </c>
      <c r="W136" s="24">
        <f t="shared" si="32"/>
        <v>3.0094467193839445</v>
      </c>
      <c r="X136" s="24">
        <f t="shared" si="32"/>
        <v>3.3588144786347187</v>
      </c>
      <c r="Y136" s="24">
        <f t="shared" si="32"/>
        <v>2.866199702088533</v>
      </c>
      <c r="Z136" s="24">
        <f t="shared" si="32"/>
        <v>3.1431332869588444</v>
      </c>
      <c r="AA136" s="20">
        <v>1.07</v>
      </c>
      <c r="AB136" s="20">
        <v>6.6666666666666499E-2</v>
      </c>
      <c r="AC136" s="17">
        <v>314.48265333269802</v>
      </c>
      <c r="AD136" s="17">
        <f t="shared" si="26"/>
        <v>314.3318183663776</v>
      </c>
      <c r="AE136" s="21">
        <v>243</v>
      </c>
      <c r="AF136" s="21">
        <v>163.92249103942657</v>
      </c>
      <c r="AG136" s="19">
        <v>3.4815636200716855</v>
      </c>
      <c r="AH136" s="21">
        <v>178.3</v>
      </c>
      <c r="AI136" s="22">
        <v>-0.34</v>
      </c>
      <c r="AJ136" s="21">
        <v>1215.5</v>
      </c>
      <c r="AK136" s="21" t="e">
        <f>VLOOKUP($B136,'[3]Rotoma level Monthly'!$C$2:$N$538,10,FALSE)</f>
        <v>#N/A</v>
      </c>
      <c r="AL136" s="21" t="e">
        <f>VLOOKUP($B136,'[3]Rotoma level Monthly'!$C$2:$N$538,11,FALSE)</f>
        <v>#N/A</v>
      </c>
      <c r="AM136" s="20">
        <v>3.4846268899604471</v>
      </c>
      <c r="AN136" s="21">
        <v>177.77500000000001</v>
      </c>
    </row>
    <row r="137" spans="1:40" x14ac:dyDescent="0.25">
      <c r="A137" t="s">
        <v>46</v>
      </c>
      <c r="B137" s="15">
        <v>38657</v>
      </c>
      <c r="C137" s="16" t="s">
        <v>67</v>
      </c>
      <c r="D137" s="17">
        <v>2006</v>
      </c>
      <c r="E137" s="18" t="str">
        <f t="shared" si="39"/>
        <v>Ōkāreka 2005/06</v>
      </c>
      <c r="F137" s="18" t="s">
        <v>61</v>
      </c>
      <c r="G137" s="19">
        <v>2.7</v>
      </c>
      <c r="H137" s="20">
        <v>8.8500003814697266</v>
      </c>
      <c r="I137" s="21">
        <v>210.99999</v>
      </c>
      <c r="J137" s="19">
        <v>8.9999995999999989</v>
      </c>
      <c r="K137" s="19">
        <v>2.0000001000000003</v>
      </c>
      <c r="L137" s="19">
        <v>1</v>
      </c>
      <c r="M137" s="19">
        <v>2.0000001000000003</v>
      </c>
      <c r="N137" s="19">
        <v>7.8000002000000004</v>
      </c>
      <c r="O137" s="19">
        <v>0.63</v>
      </c>
      <c r="P137" s="22">
        <v>0.32300001382827759</v>
      </c>
      <c r="Q137" s="19">
        <f t="shared" si="33"/>
        <v>3.3156639609638279</v>
      </c>
      <c r="R137" s="19">
        <f t="shared" si="31"/>
        <v>2.8155823888209617</v>
      </c>
      <c r="S137" s="19">
        <f t="shared" si="37"/>
        <v>3.3860901284921954</v>
      </c>
      <c r="T137" s="19">
        <f t="shared" si="34"/>
        <v>3.004388071201054</v>
      </c>
      <c r="U137" s="23">
        <f t="shared" si="38"/>
        <v>3.1304311373695097</v>
      </c>
      <c r="V137" s="24">
        <f t="shared" si="36"/>
        <v>3.3435729793601889</v>
      </c>
      <c r="W137" s="24">
        <f t="shared" si="32"/>
        <v>2.99887536155815</v>
      </c>
      <c r="X137" s="24">
        <f t="shared" si="32"/>
        <v>3.3605162504188826</v>
      </c>
      <c r="Y137" s="24">
        <f t="shared" si="32"/>
        <v>2.866199702088533</v>
      </c>
      <c r="Z137" s="24">
        <f t="shared" si="32"/>
        <v>3.1458099584904744</v>
      </c>
      <c r="AA137" s="20">
        <v>-0.28000000000000003</v>
      </c>
      <c r="AB137" s="20">
        <v>0.16166666666666599</v>
      </c>
      <c r="AC137" s="17">
        <v>314.48402620036899</v>
      </c>
      <c r="AD137" s="17">
        <f t="shared" si="26"/>
        <v>314.33089477719346</v>
      </c>
      <c r="AE137" s="21">
        <v>38</v>
      </c>
      <c r="AF137" s="21">
        <v>192.9652777777778</v>
      </c>
      <c r="AG137" s="19">
        <v>4.0140972222222224</v>
      </c>
      <c r="AH137" s="21">
        <v>225.1</v>
      </c>
      <c r="AI137" s="22">
        <v>9.99999999999991E-3</v>
      </c>
      <c r="AJ137" s="21">
        <v>1336.5</v>
      </c>
      <c r="AK137" s="21" t="e">
        <f>VLOOKUP($B137,'[3]Rotoma level Monthly'!$C$2:$N$538,10,FALSE)</f>
        <v>#N/A</v>
      </c>
      <c r="AL137" s="21" t="e">
        <f>VLOOKUP($B137,'[3]Rotoma level Monthly'!$C$2:$N$538,11,FALSE)</f>
        <v>#N/A</v>
      </c>
      <c r="AM137" s="20">
        <v>3.4141613057186113</v>
      </c>
      <c r="AN137" s="21">
        <v>182.25833333333333</v>
      </c>
    </row>
    <row r="138" spans="1:40" x14ac:dyDescent="0.25">
      <c r="A138" t="s">
        <v>46</v>
      </c>
      <c r="B138" s="15">
        <v>38687</v>
      </c>
      <c r="C138" s="16" t="s">
        <v>67</v>
      </c>
      <c r="D138" s="17">
        <v>2006</v>
      </c>
      <c r="E138" s="18" t="str">
        <f t="shared" si="39"/>
        <v>Ōkāreka 2005/06</v>
      </c>
      <c r="F138" s="18" t="s">
        <v>61</v>
      </c>
      <c r="G138" s="19">
        <v>2.7</v>
      </c>
      <c r="H138" s="20">
        <v>8.4899997711181641</v>
      </c>
      <c r="I138" s="21">
        <v>292.50000001999996</v>
      </c>
      <c r="J138" s="19">
        <v>11</v>
      </c>
      <c r="K138" s="19">
        <v>27.000000999999997</v>
      </c>
      <c r="L138" s="19">
        <v>0.50000001999999999</v>
      </c>
      <c r="M138" s="19">
        <v>8.9999995999999989</v>
      </c>
      <c r="N138" s="19">
        <v>7.6999997999999996</v>
      </c>
      <c r="O138" s="19">
        <v>0.76999998000000003</v>
      </c>
      <c r="P138" s="22">
        <v>0.3529999852180481</v>
      </c>
      <c r="Q138" s="19">
        <f t="shared" si="33"/>
        <v>3.3156639609638279</v>
      </c>
      <c r="R138" s="19">
        <f t="shared" si="31"/>
        <v>2.8754499148086023</v>
      </c>
      <c r="S138" s="19">
        <f t="shared" si="37"/>
        <v>3.8130388700481626</v>
      </c>
      <c r="T138" s="19">
        <f t="shared" si="34"/>
        <v>3.2588666406620166</v>
      </c>
      <c r="U138" s="23">
        <f t="shared" si="38"/>
        <v>3.3157548466206523</v>
      </c>
      <c r="V138" s="24">
        <f t="shared" si="36"/>
        <v>3.375875463905492</v>
      </c>
      <c r="W138" s="24">
        <f t="shared" si="32"/>
        <v>3.0250720972498097</v>
      </c>
      <c r="X138" s="24">
        <f t="shared" si="32"/>
        <v>3.3982264687213224</v>
      </c>
      <c r="Y138" s="24">
        <f t="shared" si="32"/>
        <v>2.8407141001286629</v>
      </c>
      <c r="Z138" s="24">
        <f t="shared" si="32"/>
        <v>3.1599720325013223</v>
      </c>
      <c r="AA138" s="20">
        <v>-0.08</v>
      </c>
      <c r="AB138" s="20">
        <v>8.8333333333333194E-2</v>
      </c>
      <c r="AC138" s="17">
        <v>314.44811836568499</v>
      </c>
      <c r="AD138" s="17">
        <f t="shared" si="26"/>
        <v>314.33374369199765</v>
      </c>
      <c r="AE138" s="21">
        <v>206</v>
      </c>
      <c r="AF138" s="21">
        <v>176.65322580645162</v>
      </c>
      <c r="AG138" s="19">
        <v>4.0546370967741936</v>
      </c>
      <c r="AH138" s="21">
        <v>197.8</v>
      </c>
      <c r="AI138" s="22">
        <v>6.6666666666666499E-2</v>
      </c>
      <c r="AJ138" s="21">
        <v>1336.5</v>
      </c>
      <c r="AK138" s="21" t="e">
        <f>VLOOKUP($B138,'[3]Rotoma level Monthly'!$C$2:$N$538,10,FALSE)</f>
        <v>#N/A</v>
      </c>
      <c r="AL138" s="21" t="e">
        <f>VLOOKUP($B138,'[3]Rotoma level Monthly'!$C$2:$N$538,11,FALSE)</f>
        <v>#N/A</v>
      </c>
      <c r="AM138" s="20">
        <v>3.4111424114086852</v>
      </c>
      <c r="AN138" s="21">
        <v>183.52499999999998</v>
      </c>
    </row>
    <row r="139" spans="1:40" x14ac:dyDescent="0.25">
      <c r="A139" t="s">
        <v>46</v>
      </c>
      <c r="B139" s="15">
        <v>38718</v>
      </c>
      <c r="C139" s="16" t="s">
        <v>67</v>
      </c>
      <c r="D139" s="17">
        <v>2006</v>
      </c>
      <c r="E139" s="18" t="str">
        <f t="shared" si="39"/>
        <v>Ōkāreka 2005/06</v>
      </c>
      <c r="F139" s="18" t="s">
        <v>61</v>
      </c>
      <c r="G139" s="19">
        <v>4</v>
      </c>
      <c r="H139" s="20">
        <v>7.9499998092651367</v>
      </c>
      <c r="I139" s="21">
        <v>263.00000020000004</v>
      </c>
      <c r="J139" s="19">
        <v>12</v>
      </c>
      <c r="K139" s="19">
        <v>2.0000001000000003</v>
      </c>
      <c r="L139" s="19">
        <v>4.0000002000000006</v>
      </c>
      <c r="M139" s="19">
        <v>2.0000001000000003</v>
      </c>
      <c r="N139" s="19">
        <v>7.9000000999999997</v>
      </c>
      <c r="O139" s="19">
        <v>0.56000000000000005</v>
      </c>
      <c r="P139" s="22">
        <v>0.31999999284744263</v>
      </c>
      <c r="Q139" s="19">
        <f t="shared" si="33"/>
        <v>3.7492323779730246</v>
      </c>
      <c r="R139" s="19">
        <f t="shared" si="31"/>
        <v>2.9688424098736257</v>
      </c>
      <c r="S139" s="19">
        <f t="shared" si="37"/>
        <v>3.6740668039482602</v>
      </c>
      <c r="T139" s="19">
        <f t="shared" si="34"/>
        <v>3.3692092384590637</v>
      </c>
      <c r="U139" s="23">
        <f t="shared" si="38"/>
        <v>3.4403377075634936</v>
      </c>
      <c r="V139" s="24">
        <f t="shared" si="36"/>
        <v>3.4723810611846839</v>
      </c>
      <c r="W139" s="24">
        <f t="shared" si="32"/>
        <v>3.0265423861908407</v>
      </c>
      <c r="X139" s="24">
        <f t="shared" si="32"/>
        <v>3.4133066355634227</v>
      </c>
      <c r="Y139" s="24">
        <f t="shared" si="32"/>
        <v>2.9332321710587208</v>
      </c>
      <c r="Z139" s="24">
        <f t="shared" si="32"/>
        <v>3.2113655634994172</v>
      </c>
      <c r="AA139" s="20">
        <v>1.28</v>
      </c>
      <c r="AB139" s="20">
        <v>-0.32333333333333297</v>
      </c>
      <c r="AC139" s="17">
        <v>314.39014364850698</v>
      </c>
      <c r="AD139" s="17">
        <f t="shared" si="26"/>
        <v>314.3354694065622</v>
      </c>
      <c r="AE139" s="21">
        <v>134.5</v>
      </c>
      <c r="AF139" s="21">
        <v>180.93413978494624</v>
      </c>
      <c r="AG139" s="19">
        <v>4.1580645161290324</v>
      </c>
      <c r="AH139" s="21">
        <v>234.5</v>
      </c>
      <c r="AI139" s="22">
        <v>6.6666666666666499E-2</v>
      </c>
      <c r="AJ139" s="21">
        <v>1349</v>
      </c>
      <c r="AK139" s="21" t="e">
        <f>VLOOKUP($B139,'[3]Rotoma level Monthly'!$C$2:$N$538,10,FALSE)</f>
        <v>#N/A</v>
      </c>
      <c r="AL139" s="21" t="e">
        <f>VLOOKUP($B139,'[3]Rotoma level Monthly'!$C$2:$N$538,11,FALSE)</f>
        <v>#N/A</v>
      </c>
      <c r="AM139" s="20">
        <v>3.3282795641864591</v>
      </c>
      <c r="AN139" s="21">
        <v>178.82499999999996</v>
      </c>
    </row>
    <row r="140" spans="1:40" x14ac:dyDescent="0.25">
      <c r="A140" t="s">
        <v>46</v>
      </c>
      <c r="B140" s="15">
        <v>38749</v>
      </c>
      <c r="C140" s="16" t="s">
        <v>67</v>
      </c>
      <c r="D140" s="17">
        <v>2006</v>
      </c>
      <c r="E140" s="18" t="str">
        <f t="shared" si="39"/>
        <v>Ōkāreka 2005/06</v>
      </c>
      <c r="F140" s="18" t="s">
        <v>61</v>
      </c>
      <c r="G140" s="19">
        <v>6.1999997999999996</v>
      </c>
      <c r="H140" s="20">
        <v>6.934999942779541</v>
      </c>
      <c r="I140" s="21">
        <v>203</v>
      </c>
      <c r="J140" s="19">
        <v>11</v>
      </c>
      <c r="K140" s="19">
        <v>2.0000001000000003</v>
      </c>
      <c r="L140" s="19">
        <v>3</v>
      </c>
      <c r="M140" s="19">
        <v>2.0000001000000003</v>
      </c>
      <c r="N140" s="19">
        <v>8.1000004000000008</v>
      </c>
      <c r="O140" s="19">
        <v>0.93000000999999999</v>
      </c>
      <c r="P140" s="22">
        <v>0.41100001335144043</v>
      </c>
      <c r="Q140" s="19">
        <f t="shared" si="33"/>
        <v>4.2326748557414362</v>
      </c>
      <c r="R140" s="19">
        <f t="shared" si="31"/>
        <v>3.15828139405789</v>
      </c>
      <c r="S140" s="19">
        <f t="shared" si="37"/>
        <v>3.3355630741187707</v>
      </c>
      <c r="T140" s="19">
        <f t="shared" si="34"/>
        <v>3.2588666406620166</v>
      </c>
      <c r="U140" s="23">
        <f t="shared" si="38"/>
        <v>3.4963464911450286</v>
      </c>
      <c r="V140" s="24">
        <f t="shared" si="36"/>
        <v>3.6159859562581893</v>
      </c>
      <c r="W140" s="24">
        <f t="shared" si="32"/>
        <v>3.0596806544036657</v>
      </c>
      <c r="X140" s="24">
        <f t="shared" si="32"/>
        <v>3.4378835422588772</v>
      </c>
      <c r="Y140" s="24">
        <f t="shared" si="32"/>
        <v>3.0401364546068348</v>
      </c>
      <c r="Z140" s="24">
        <f t="shared" si="32"/>
        <v>3.2884216518818921</v>
      </c>
      <c r="AA140" s="20">
        <v>-0.01</v>
      </c>
      <c r="AB140" s="20">
        <v>-0.20499999999999999</v>
      </c>
      <c r="AC140" s="17">
        <v>314.669870385612</v>
      </c>
      <c r="AD140" s="17">
        <f t="shared" si="26"/>
        <v>314.36050568255206</v>
      </c>
      <c r="AE140" s="21">
        <v>184.5</v>
      </c>
      <c r="AF140" s="21">
        <v>177.62648809523816</v>
      </c>
      <c r="AG140" s="19">
        <v>3.1681547619047632</v>
      </c>
      <c r="AH140" s="21">
        <v>253</v>
      </c>
      <c r="AI140" s="22">
        <v>7.7499999999999847E-2</v>
      </c>
      <c r="AJ140" s="21">
        <v>1448</v>
      </c>
      <c r="AK140" s="21" t="e">
        <f>VLOOKUP($B140,'[3]Rotoma level Monthly'!$C$2:$N$538,10,FALSE)</f>
        <v>#N/A</v>
      </c>
      <c r="AL140" s="21" t="e">
        <f>VLOOKUP($B140,'[3]Rotoma level Monthly'!$C$2:$N$538,11,FALSE)</f>
        <v>#N/A</v>
      </c>
      <c r="AM140" s="20">
        <v>3.3646137131766789</v>
      </c>
      <c r="AN140" s="21">
        <v>184.35</v>
      </c>
    </row>
    <row r="141" spans="1:40" x14ac:dyDescent="0.25">
      <c r="A141" t="s">
        <v>46</v>
      </c>
      <c r="B141" s="15">
        <v>38777</v>
      </c>
      <c r="C141" s="16" t="s">
        <v>67</v>
      </c>
      <c r="D141" s="17">
        <v>2006</v>
      </c>
      <c r="E141" s="18" t="str">
        <f t="shared" si="39"/>
        <v>Ōkāreka 2005/06</v>
      </c>
      <c r="F141" s="18" t="s">
        <v>61</v>
      </c>
      <c r="G141" s="19">
        <v>3.4000001000000002</v>
      </c>
      <c r="H141" s="20">
        <v>9.3999996185302734</v>
      </c>
      <c r="I141" s="21">
        <v>221</v>
      </c>
      <c r="J141" s="19">
        <v>8.9999995999999989</v>
      </c>
      <c r="K141" s="19">
        <v>2.0000001000000003</v>
      </c>
      <c r="L141" s="19">
        <v>1</v>
      </c>
      <c r="M141" s="19">
        <v>2.0000001000000003</v>
      </c>
      <c r="N141" s="19">
        <v>7.8000002000000004</v>
      </c>
      <c r="O141" s="19">
        <v>1.3</v>
      </c>
      <c r="P141" s="22">
        <v>0.31799998879432678</v>
      </c>
      <c r="Q141" s="19">
        <f t="shared" si="33"/>
        <v>3.5699564817316802</v>
      </c>
      <c r="R141" s="19">
        <f t="shared" si="31"/>
        <v>2.7273873719404143</v>
      </c>
      <c r="S141" s="19">
        <f t="shared" si="37"/>
        <v>3.4466207437921823</v>
      </c>
      <c r="T141" s="19">
        <f t="shared" si="34"/>
        <v>3.004388071201054</v>
      </c>
      <c r="U141" s="23">
        <f t="shared" si="38"/>
        <v>3.1870881671663329</v>
      </c>
      <c r="V141" s="24">
        <f t="shared" si="36"/>
        <v>3.6647643139869541</v>
      </c>
      <c r="W141" s="24">
        <f t="shared" si="32"/>
        <v>3.0298014648336111</v>
      </c>
      <c r="X141" s="24">
        <f t="shared" si="32"/>
        <v>3.4270983182923782</v>
      </c>
      <c r="Y141" s="24">
        <f t="shared" si="32"/>
        <v>3.0401364546068348</v>
      </c>
      <c r="Z141" s="24">
        <f t="shared" si="32"/>
        <v>3.2904501379299447</v>
      </c>
      <c r="AA141" s="20">
        <v>1.39</v>
      </c>
      <c r="AB141" s="20">
        <v>7.9999999999999793E-2</v>
      </c>
      <c r="AC141" s="17">
        <v>314.65436409180302</v>
      </c>
      <c r="AD141" s="17">
        <f t="shared" si="26"/>
        <v>314.39552306090383</v>
      </c>
      <c r="AE141" s="21">
        <v>112</v>
      </c>
      <c r="AF141" s="21">
        <v>175.30913978494621</v>
      </c>
      <c r="AG141" s="19">
        <v>3.4807123655913967</v>
      </c>
      <c r="AH141" s="21">
        <v>180.8</v>
      </c>
      <c r="AI141" s="22">
        <v>8.4166666666666501E-2</v>
      </c>
      <c r="AJ141" s="21">
        <v>1579</v>
      </c>
      <c r="AK141" s="21" t="e">
        <f>VLOOKUP($B141,'[3]Rotoma level Monthly'!$C$2:$N$538,10,FALSE)</f>
        <v>#N/A</v>
      </c>
      <c r="AL141" s="21" t="e">
        <f>VLOOKUP($B141,'[3]Rotoma level Monthly'!$C$2:$N$538,11,FALSE)</f>
        <v>#N/A</v>
      </c>
      <c r="AM141" s="20">
        <v>3.3460399180483495</v>
      </c>
      <c r="AN141" s="21">
        <v>182.04999999999998</v>
      </c>
    </row>
    <row r="142" spans="1:40" x14ac:dyDescent="0.25">
      <c r="A142" t="s">
        <v>46</v>
      </c>
      <c r="B142" s="15">
        <v>38808</v>
      </c>
      <c r="C142" s="16" t="s">
        <v>67</v>
      </c>
      <c r="D142" s="17">
        <v>2006</v>
      </c>
      <c r="E142" s="18" t="str">
        <f t="shared" si="39"/>
        <v>Ōkāreka 2005/06</v>
      </c>
      <c r="F142" s="18" t="s">
        <v>61</v>
      </c>
      <c r="G142" s="19">
        <v>5.4000000999999997</v>
      </c>
      <c r="H142" s="20">
        <v>8.380000114440918</v>
      </c>
      <c r="I142" s="21">
        <v>253</v>
      </c>
      <c r="J142" s="19">
        <v>24</v>
      </c>
      <c r="K142" s="19">
        <v>0.5</v>
      </c>
      <c r="L142" s="19">
        <v>3</v>
      </c>
      <c r="M142" s="19">
        <v>4.0000002000000006</v>
      </c>
      <c r="N142" s="19">
        <v>7</v>
      </c>
      <c r="O142" s="19">
        <v>1</v>
      </c>
      <c r="P142" s="22">
        <v>0.31000000238418579</v>
      </c>
      <c r="Q142" s="19">
        <f t="shared" si="33"/>
        <v>4.0802801703782654</v>
      </c>
      <c r="R142" s="19">
        <f t="shared" si="31"/>
        <v>2.8941104051515563</v>
      </c>
      <c r="S142" s="19">
        <f t="shared" si="37"/>
        <v>3.6233927687392113</v>
      </c>
      <c r="T142" s="19">
        <f t="shared" si="34"/>
        <v>4.248216825797889</v>
      </c>
      <c r="U142" s="23">
        <f t="shared" si="38"/>
        <v>3.7115000425167306</v>
      </c>
      <c r="V142" s="24">
        <f t="shared" si="36"/>
        <v>3.7157827726222323</v>
      </c>
      <c r="W142" s="24">
        <f t="shared" si="32"/>
        <v>3.0353870101062719</v>
      </c>
      <c r="X142" s="24">
        <f t="shared" si="32"/>
        <v>3.4551850751805699</v>
      </c>
      <c r="Y142" s="24">
        <f t="shared" si="32"/>
        <v>3.1437888508232379</v>
      </c>
      <c r="Z142" s="24">
        <f t="shared" si="32"/>
        <v>3.3375359271830782</v>
      </c>
      <c r="AA142" s="20">
        <v>1.4</v>
      </c>
      <c r="AB142" s="20">
        <v>0.37333333333333302</v>
      </c>
      <c r="AC142" s="17">
        <v>314.74825934970698</v>
      </c>
      <c r="AD142" s="17">
        <f t="shared" ref="AD142:AD205" si="40">AVERAGE(AC131:AC142)</f>
        <v>314.43904614228722</v>
      </c>
      <c r="AE142" s="21">
        <v>199</v>
      </c>
      <c r="AF142" s="21">
        <v>165.16666666666663</v>
      </c>
      <c r="AG142" s="19">
        <v>3.2061805555555565</v>
      </c>
      <c r="AH142" s="21">
        <v>162.19999999999999</v>
      </c>
      <c r="AI142" s="22">
        <v>0.10499999999999959</v>
      </c>
      <c r="AJ142" s="21">
        <v>1543</v>
      </c>
      <c r="AK142" s="21" t="e">
        <f>VLOOKUP($B142,'[3]Rotoma level Monthly'!$C$2:$N$538,10,FALSE)</f>
        <v>#N/A</v>
      </c>
      <c r="AL142" s="21" t="e">
        <f>VLOOKUP($B142,'[3]Rotoma level Monthly'!$C$2:$N$538,11,FALSE)</f>
        <v>#N/A</v>
      </c>
      <c r="AM142" s="20">
        <v>3.3752154905777161</v>
      </c>
      <c r="AN142" s="21">
        <v>177.82499999999996</v>
      </c>
    </row>
    <row r="143" spans="1:40" x14ac:dyDescent="0.25">
      <c r="A143" t="s">
        <v>46</v>
      </c>
      <c r="B143" s="15">
        <v>38838</v>
      </c>
      <c r="C143" s="16" t="s">
        <v>67</v>
      </c>
      <c r="D143" s="17">
        <v>2006</v>
      </c>
      <c r="E143" s="18" t="str">
        <f t="shared" si="39"/>
        <v>Ōkāreka 2005/06</v>
      </c>
      <c r="F143" s="18" t="s">
        <v>61</v>
      </c>
      <c r="G143" s="19">
        <v>6.6999997999999996</v>
      </c>
      <c r="H143" s="20">
        <v>8.5600004196166992</v>
      </c>
      <c r="I143" s="21">
        <v>179.99999989999998</v>
      </c>
      <c r="J143" s="19">
        <v>12</v>
      </c>
      <c r="K143" s="19">
        <v>8.0000004000000011</v>
      </c>
      <c r="L143" s="19">
        <v>4.9999998999999997</v>
      </c>
      <c r="M143" s="19">
        <v>8.9999995999999989</v>
      </c>
      <c r="N143" s="19">
        <v>7.5</v>
      </c>
      <c r="O143" s="19">
        <v>0.76999998000000003</v>
      </c>
      <c r="P143" s="22">
        <v>0.30700001120567322</v>
      </c>
      <c r="Q143" s="19">
        <f t="shared" si="33"/>
        <v>4.3182299659315024</v>
      </c>
      <c r="R143" s="19">
        <f t="shared" si="31"/>
        <v>2.8636667611189295</v>
      </c>
      <c r="S143" s="19">
        <f t="shared" si="37"/>
        <v>3.1783702396347144</v>
      </c>
      <c r="T143" s="19">
        <f t="shared" si="34"/>
        <v>3.3692092384590637</v>
      </c>
      <c r="U143" s="23">
        <f t="shared" si="38"/>
        <v>3.4323690512860527</v>
      </c>
      <c r="V143" s="24">
        <f t="shared" si="36"/>
        <v>3.7959868198157545</v>
      </c>
      <c r="W143" s="24">
        <f t="shared" si="32"/>
        <v>3.02677002695407</v>
      </c>
      <c r="X143" s="24">
        <f t="shared" si="32"/>
        <v>3.4473067853256754</v>
      </c>
      <c r="Y143" s="24">
        <f t="shared" si="32"/>
        <v>3.2007490946053103</v>
      </c>
      <c r="Z143" s="24">
        <f t="shared" si="32"/>
        <v>3.367703181675203</v>
      </c>
      <c r="AA143" s="20">
        <v>-0.85</v>
      </c>
      <c r="AB143" s="20">
        <v>0.38499999999999901</v>
      </c>
      <c r="AC143" s="17">
        <v>314.926235095962</v>
      </c>
      <c r="AD143" s="17">
        <f t="shared" si="40"/>
        <v>314.50316253497596</v>
      </c>
      <c r="AE143" s="21">
        <v>184.5</v>
      </c>
      <c r="AF143" s="21">
        <v>160.88037634408607</v>
      </c>
      <c r="AG143" s="19">
        <v>2.997647849462366</v>
      </c>
      <c r="AH143" s="21">
        <v>142</v>
      </c>
      <c r="AI143" s="22">
        <v>0.141666666666666</v>
      </c>
      <c r="AJ143" s="21">
        <v>1727</v>
      </c>
      <c r="AK143" s="21" t="e">
        <f>VLOOKUP($B143,'[3]Rotoma level Monthly'!$C$2:$N$538,10,FALSE)</f>
        <v>#N/A</v>
      </c>
      <c r="AL143" s="21" t="e">
        <f>VLOOKUP($B143,'[3]Rotoma level Monthly'!$C$2:$N$538,11,FALSE)</f>
        <v>#N/A</v>
      </c>
      <c r="AM143" s="20">
        <v>3.405635375556495</v>
      </c>
      <c r="AN143" s="21">
        <v>179.33333333333334</v>
      </c>
    </row>
    <row r="144" spans="1:40" x14ac:dyDescent="0.25">
      <c r="A144" t="s">
        <v>46</v>
      </c>
      <c r="B144" s="15">
        <v>38869</v>
      </c>
      <c r="C144" s="16" t="s">
        <v>67</v>
      </c>
      <c r="D144" s="17">
        <v>2006</v>
      </c>
      <c r="E144" s="18" t="str">
        <f t="shared" si="39"/>
        <v>Ōkāreka 2005/06</v>
      </c>
      <c r="F144" s="18" t="s">
        <v>61</v>
      </c>
      <c r="G144" s="19">
        <v>4.9000000999999997</v>
      </c>
      <c r="H144" s="20">
        <v>4.9600000381469727</v>
      </c>
      <c r="I144" s="21">
        <v>180.00000999999997</v>
      </c>
      <c r="J144" s="19">
        <v>14</v>
      </c>
      <c r="K144" s="19">
        <v>7.0000002000000006</v>
      </c>
      <c r="L144" s="19">
        <v>3</v>
      </c>
      <c r="M144" s="19">
        <v>3</v>
      </c>
      <c r="N144" s="19">
        <v>7.4000000999999997</v>
      </c>
      <c r="P144" s="22">
        <v>0.30000001192092896</v>
      </c>
      <c r="Q144" s="19">
        <f t="shared" si="33"/>
        <v>3.973098065784832</v>
      </c>
      <c r="R144" s="19">
        <f t="shared" si="31"/>
        <v>3.6022583072488832</v>
      </c>
      <c r="S144" s="19">
        <f t="shared" si="37"/>
        <v>3.1783703129846379</v>
      </c>
      <c r="T144" s="19">
        <f t="shared" si="34"/>
        <v>3.564693864180454</v>
      </c>
      <c r="U144" s="23">
        <f t="shared" si="38"/>
        <v>3.5796051375497018</v>
      </c>
      <c r="V144" s="24">
        <f t="shared" si="36"/>
        <v>3.8243276318555726</v>
      </c>
      <c r="W144" s="24">
        <f t="shared" si="32"/>
        <v>3.0491672790788065</v>
      </c>
      <c r="X144" s="24">
        <f t="shared" si="32"/>
        <v>3.4336720723516887</v>
      </c>
      <c r="Y144" s="24">
        <f t="shared" si="32"/>
        <v>3.2474412440202602</v>
      </c>
      <c r="Z144" s="24">
        <f t="shared" si="32"/>
        <v>3.3886520568265817</v>
      </c>
      <c r="AA144" s="20">
        <v>-0.54</v>
      </c>
      <c r="AB144" s="20">
        <v>-0.31166666666666598</v>
      </c>
      <c r="AC144" s="17">
        <v>315.08739038970799</v>
      </c>
      <c r="AD144" s="17">
        <f t="shared" si="40"/>
        <v>314.57460031543343</v>
      </c>
      <c r="AE144" s="21">
        <v>88.5</v>
      </c>
      <c r="AF144" s="21">
        <v>180.75694444444446</v>
      </c>
      <c r="AG144" s="19">
        <v>3.414861111111112</v>
      </c>
      <c r="AH144" s="21">
        <v>161.69999999999999</v>
      </c>
      <c r="AI144" s="22">
        <v>0.10499999999999959</v>
      </c>
      <c r="AJ144" s="21">
        <v>1760</v>
      </c>
      <c r="AK144" s="21" t="e">
        <f>VLOOKUP($B144,'[3]Rotoma level Monthly'!$C$2:$N$538,10,FALSE)</f>
        <v>#N/A</v>
      </c>
      <c r="AL144" s="21" t="e">
        <f>VLOOKUP($B144,'[3]Rotoma level Monthly'!$C$2:$N$538,11,FALSE)</f>
        <v>#N/A</v>
      </c>
      <c r="AM144" s="20">
        <v>3.4029553087197524</v>
      </c>
      <c r="AN144" s="21">
        <v>180.75833333333333</v>
      </c>
    </row>
    <row r="145" spans="1:40" x14ac:dyDescent="0.25">
      <c r="A145" t="s">
        <v>46</v>
      </c>
      <c r="B145" s="15">
        <v>38899</v>
      </c>
      <c r="C145" s="16" t="s">
        <v>68</v>
      </c>
      <c r="D145" s="17">
        <v>2007</v>
      </c>
      <c r="E145" s="18" t="str">
        <f t="shared" si="39"/>
        <v>Ōkāreka 2006/07</v>
      </c>
      <c r="F145" s="18" t="s">
        <v>61</v>
      </c>
      <c r="G145" s="19">
        <v>2.5999998999999998</v>
      </c>
      <c r="H145" s="20">
        <v>5.8600001335144043</v>
      </c>
      <c r="I145" s="21">
        <v>200.50000002000002</v>
      </c>
      <c r="J145" s="19">
        <v>8.0000004000000011</v>
      </c>
      <c r="K145" s="19">
        <v>2.0000001000000003</v>
      </c>
      <c r="L145" s="19">
        <v>0.50000001999999999</v>
      </c>
      <c r="M145" s="19">
        <v>4.9999998999999997</v>
      </c>
      <c r="N145" s="19">
        <v>7.5</v>
      </c>
      <c r="O145" s="19">
        <v>1.1000000000000001</v>
      </c>
      <c r="P145" s="22">
        <v>0.36399999260902405</v>
      </c>
      <c r="Q145" s="19">
        <f t="shared" si="33"/>
        <v>3.2740322614186468</v>
      </c>
      <c r="R145" s="19">
        <f t="shared" si="31"/>
        <v>3.3845953343820478</v>
      </c>
      <c r="S145" s="19">
        <f t="shared" si="37"/>
        <v>3.3193642747685614</v>
      </c>
      <c r="T145" s="19">
        <f t="shared" si="34"/>
        <v>2.8550228254234682</v>
      </c>
      <c r="U145" s="23">
        <f t="shared" si="38"/>
        <v>3.2082536739981813</v>
      </c>
      <c r="V145" s="24">
        <f t="shared" si="36"/>
        <v>3.738693522010244</v>
      </c>
      <c r="W145" s="24">
        <f t="shared" si="32"/>
        <v>3.069577773678748</v>
      </c>
      <c r="X145" s="24">
        <f t="shared" si="32"/>
        <v>3.4248064022071762</v>
      </c>
      <c r="Y145" s="24">
        <f t="shared" si="32"/>
        <v>3.2137875927503816</v>
      </c>
      <c r="Z145" s="24">
        <f t="shared" si="32"/>
        <v>3.3617163226616369</v>
      </c>
      <c r="AA145" s="20">
        <v>-0.73</v>
      </c>
      <c r="AB145" s="20">
        <v>-0.31833333333333302</v>
      </c>
      <c r="AC145" s="17">
        <v>315.07053217538999</v>
      </c>
      <c r="AD145" s="17">
        <f t="shared" si="40"/>
        <v>314.63994108648234</v>
      </c>
      <c r="AE145" s="21">
        <v>98</v>
      </c>
      <c r="AF145" s="21">
        <v>177.62096774193546</v>
      </c>
      <c r="AG145" s="19">
        <v>3.0542338709677432</v>
      </c>
      <c r="AH145" s="21">
        <v>140</v>
      </c>
      <c r="AI145" s="22">
        <v>8.4166666666666501E-2</v>
      </c>
      <c r="AJ145" s="21">
        <v>1746.5</v>
      </c>
      <c r="AK145" s="21" t="e">
        <f>VLOOKUP($B145,'[3]Rotoma level Monthly'!$C$2:$N$538,10,FALSE)</f>
        <v>#N/A</v>
      </c>
      <c r="AL145" s="21" t="e">
        <f>VLOOKUP($B145,'[3]Rotoma level Monthly'!$C$2:$N$538,11,FALSE)</f>
        <v>#N/A</v>
      </c>
      <c r="AM145" s="20">
        <v>3.3920182304707649</v>
      </c>
      <c r="AN145" s="21">
        <v>183.93333333333331</v>
      </c>
    </row>
    <row r="146" spans="1:40" x14ac:dyDescent="0.25">
      <c r="A146" t="s">
        <v>46</v>
      </c>
      <c r="B146" s="15">
        <v>38930</v>
      </c>
      <c r="C146" s="16" t="s">
        <v>68</v>
      </c>
      <c r="D146" s="17">
        <v>2007</v>
      </c>
      <c r="E146" s="18" t="str">
        <f t="shared" si="39"/>
        <v>Ōkāreka 2006/07</v>
      </c>
      <c r="F146" s="18" t="s">
        <v>61</v>
      </c>
      <c r="G146" s="19">
        <v>3.5999998999999998</v>
      </c>
      <c r="H146" s="20">
        <v>7.0399999618530273</v>
      </c>
      <c r="I146" s="21">
        <v>187</v>
      </c>
      <c r="J146" s="19">
        <v>8.9999995999999989</v>
      </c>
      <c r="K146" s="19">
        <v>0.5</v>
      </c>
      <c r="L146" s="19">
        <v>1</v>
      </c>
      <c r="M146" s="19">
        <v>4.0000002000000006</v>
      </c>
      <c r="N146" s="19">
        <v>7.5999999000000003</v>
      </c>
      <c r="O146" s="19">
        <v>1</v>
      </c>
      <c r="P146" s="22">
        <v>0.36800000071525574</v>
      </c>
      <c r="Q146" s="19">
        <f t="shared" si="33"/>
        <v>3.6330083213070212</v>
      </c>
      <c r="R146" s="19">
        <f t="shared" si="31"/>
        <v>3.1377218440683747</v>
      </c>
      <c r="S146" s="19">
        <f t="shared" si="37"/>
        <v>3.2282432356748614</v>
      </c>
      <c r="T146" s="19">
        <f t="shared" si="34"/>
        <v>3.004388071201054</v>
      </c>
      <c r="U146" s="23">
        <f t="shared" si="38"/>
        <v>3.2508403680628279</v>
      </c>
      <c r="V146" s="24">
        <f t="shared" si="36"/>
        <v>3.7084955645347049</v>
      </c>
      <c r="W146" s="24">
        <f t="shared" si="32"/>
        <v>3.0557916061185484</v>
      </c>
      <c r="X146" s="24">
        <f t="shared" si="32"/>
        <v>3.3996856182117128</v>
      </c>
      <c r="Y146" s="24">
        <f t="shared" si="32"/>
        <v>3.2759038997422714</v>
      </c>
      <c r="Z146" s="24">
        <f t="shared" si="32"/>
        <v>3.3599691721518092</v>
      </c>
      <c r="AA146" s="20">
        <v>-1.55</v>
      </c>
      <c r="AB146" s="20">
        <v>-0.53333333333333299</v>
      </c>
      <c r="AC146" s="17">
        <v>315.210063785427</v>
      </c>
      <c r="AD146" s="17">
        <f t="shared" si="40"/>
        <v>314.71134634565857</v>
      </c>
      <c r="AE146" s="21">
        <v>121</v>
      </c>
      <c r="AF146" s="21">
        <v>184.48252688172039</v>
      </c>
      <c r="AG146" s="19">
        <v>3.2007392473118288</v>
      </c>
      <c r="AH146" s="21">
        <v>153.9</v>
      </c>
      <c r="AI146" s="22">
        <v>7.3333333333333139E-2</v>
      </c>
      <c r="AJ146" s="21">
        <v>1709.5</v>
      </c>
      <c r="AK146" s="21" t="e">
        <f>VLOOKUP($B146,'[3]Rotoma level Monthly'!$C$2:$N$538,10,FALSE)</f>
        <v>#N/A</v>
      </c>
      <c r="AL146" s="21" t="e">
        <f>VLOOKUP($B146,'[3]Rotoma level Monthly'!$C$2:$N$538,11,FALSE)</f>
        <v>#N/A</v>
      </c>
      <c r="AM146" s="20">
        <v>3.3816281148894212</v>
      </c>
      <c r="AN146" s="21">
        <v>181.13333333333333</v>
      </c>
    </row>
    <row r="147" spans="1:40" x14ac:dyDescent="0.25">
      <c r="A147" t="s">
        <v>46</v>
      </c>
      <c r="B147" s="15">
        <v>38961</v>
      </c>
      <c r="C147" s="16" t="s">
        <v>68</v>
      </c>
      <c r="D147" s="17">
        <v>2007</v>
      </c>
      <c r="E147" s="18" t="str">
        <f t="shared" si="39"/>
        <v>Ōkāreka 2006/07</v>
      </c>
      <c r="F147" s="18" t="s">
        <v>61</v>
      </c>
      <c r="G147" s="19">
        <v>3</v>
      </c>
      <c r="H147" s="20">
        <v>7.130000114440918</v>
      </c>
      <c r="I147" s="21">
        <v>240.00001010000003</v>
      </c>
      <c r="J147" s="19">
        <v>4.0000002000000006</v>
      </c>
      <c r="K147" s="19">
        <v>4.9999998999999997</v>
      </c>
      <c r="L147" s="19">
        <v>2.0000001000000003</v>
      </c>
      <c r="M147" s="19">
        <v>12</v>
      </c>
      <c r="N147" s="19">
        <v>7.6999997999999996</v>
      </c>
      <c r="O147" s="19">
        <v>1.5</v>
      </c>
      <c r="P147" s="22">
        <v>0.3449999988079071</v>
      </c>
      <c r="Q147" s="19">
        <f t="shared" si="33"/>
        <v>3.4318879869879426</v>
      </c>
      <c r="R147" s="19">
        <f t="shared" si="31"/>
        <v>3.1202904534895342</v>
      </c>
      <c r="S147" s="19">
        <f t="shared" si="37"/>
        <v>3.5544358925643773</v>
      </c>
      <c r="T147" s="19">
        <f t="shared" si="34"/>
        <v>1.976015238084643</v>
      </c>
      <c r="U147" s="23">
        <f t="shared" si="38"/>
        <v>3.020657392781624</v>
      </c>
      <c r="V147" s="24">
        <f t="shared" si="36"/>
        <v>3.6997341128428811</v>
      </c>
      <c r="W147" s="24">
        <f t="shared" si="32"/>
        <v>3.0565924105856688</v>
      </c>
      <c r="X147" s="24">
        <f t="shared" si="32"/>
        <v>3.4096605487605736</v>
      </c>
      <c r="Y147" s="24">
        <f t="shared" si="32"/>
        <v>3.1598043997110694</v>
      </c>
      <c r="Z147" s="24">
        <f t="shared" si="32"/>
        <v>3.3314478679750485</v>
      </c>
      <c r="AA147" s="20">
        <v>-0.62</v>
      </c>
      <c r="AB147" s="20">
        <v>-0.62166666666666603</v>
      </c>
      <c r="AC147" s="17">
        <v>315.18984123419102</v>
      </c>
      <c r="AD147" s="17">
        <f t="shared" si="40"/>
        <v>314.78012483792162</v>
      </c>
      <c r="AE147" s="21">
        <v>32</v>
      </c>
      <c r="AF147" s="21">
        <v>185.50287356321832</v>
      </c>
      <c r="AG147" s="19">
        <v>3.2134339080459786</v>
      </c>
      <c r="AH147" s="21">
        <v>195.2</v>
      </c>
      <c r="AI147" s="22">
        <v>-6.9166666666666737E-2</v>
      </c>
      <c r="AJ147" s="21">
        <v>1717.5</v>
      </c>
      <c r="AK147" s="21" t="e">
        <f>VLOOKUP($B147,'[3]Rotoma level Monthly'!$C$2:$N$538,10,FALSE)</f>
        <v>#N/A</v>
      </c>
      <c r="AL147" s="21" t="e">
        <f>VLOOKUP($B147,'[3]Rotoma level Monthly'!$C$2:$N$538,11,FALSE)</f>
        <v>#N/A</v>
      </c>
      <c r="AM147" s="20">
        <v>3.4562606940177516</v>
      </c>
      <c r="AN147" s="21">
        <v>185.375</v>
      </c>
    </row>
    <row r="148" spans="1:40" x14ac:dyDescent="0.25">
      <c r="A148" t="s">
        <v>46</v>
      </c>
      <c r="B148" s="15">
        <v>38991</v>
      </c>
      <c r="C148" s="16" t="s">
        <v>68</v>
      </c>
      <c r="D148" s="17">
        <v>2007</v>
      </c>
      <c r="E148" s="18" t="str">
        <f t="shared" si="39"/>
        <v>Ōkāreka 2006/07</v>
      </c>
      <c r="F148" s="18" t="s">
        <v>61</v>
      </c>
      <c r="G148" s="19">
        <v>3.0999998999999998</v>
      </c>
      <c r="H148" s="20">
        <v>7.4800000190734863</v>
      </c>
      <c r="I148" s="21">
        <v>218.0000101</v>
      </c>
      <c r="J148" s="19">
        <v>8.9999995999999989</v>
      </c>
      <c r="L148" s="19">
        <v>2.0000001000000003</v>
      </c>
      <c r="N148" s="19">
        <v>7.8000002000000004</v>
      </c>
      <c r="O148" s="19">
        <v>0.69999999000000002</v>
      </c>
      <c r="P148" s="22">
        <v>0.34599998593330383</v>
      </c>
      <c r="Q148" s="19">
        <f t="shared" si="33"/>
        <v>3.4680586667549234</v>
      </c>
      <c r="R148" s="19">
        <f t="shared" si="31"/>
        <v>3.0540912605554094</v>
      </c>
      <c r="S148" s="19">
        <f t="shared" si="37"/>
        <v>3.4287541063140172</v>
      </c>
      <c r="T148" s="19">
        <f t="shared" si="34"/>
        <v>3.004388071201054</v>
      </c>
      <c r="U148" s="23">
        <f t="shared" si="38"/>
        <v>3.2388230262063509</v>
      </c>
      <c r="V148" s="24">
        <f t="shared" si="36"/>
        <v>3.6968155896614108</v>
      </c>
      <c r="W148" s="24">
        <f t="shared" si="32"/>
        <v>3.0501898204596856</v>
      </c>
      <c r="X148" s="24">
        <f t="shared" si="32"/>
        <v>3.4305258709233293</v>
      </c>
      <c r="Y148" s="24">
        <f t="shared" si="32"/>
        <v>3.1598043997110694</v>
      </c>
      <c r="Z148" s="24">
        <f t="shared" si="32"/>
        <v>3.334333920188874</v>
      </c>
      <c r="AA148" s="20">
        <v>-1.55</v>
      </c>
      <c r="AB148" s="20">
        <v>-0.85666666666666602</v>
      </c>
      <c r="AC148" s="17">
        <v>315.08083667130597</v>
      </c>
      <c r="AD148" s="17">
        <f t="shared" si="40"/>
        <v>314.82997344947222</v>
      </c>
      <c r="AE148" s="21">
        <v>111</v>
      </c>
      <c r="AF148" s="21">
        <v>207.3387096774193</v>
      </c>
      <c r="AG148" s="19">
        <v>4.7618951612903215</v>
      </c>
      <c r="AH148" s="21">
        <v>192.8</v>
      </c>
      <c r="AI148" s="22">
        <v>-0.25833333333333297</v>
      </c>
      <c r="AJ148" s="21">
        <v>1641</v>
      </c>
      <c r="AK148" s="21" t="e">
        <f>VLOOKUP($B148,'[3]Rotoma level Monthly'!$C$2:$N$538,10,FALSE)</f>
        <v>#N/A</v>
      </c>
      <c r="AL148" s="21" t="e">
        <f>VLOOKUP($B148,'[3]Rotoma level Monthly'!$C$2:$N$538,11,FALSE)</f>
        <v>#N/A</v>
      </c>
      <c r="AM148" s="20">
        <v>3.4536938437623235</v>
      </c>
      <c r="AN148" s="21">
        <v>186.58333333333337</v>
      </c>
    </row>
    <row r="149" spans="1:40" x14ac:dyDescent="0.25">
      <c r="A149" t="s">
        <v>46</v>
      </c>
      <c r="B149" s="15">
        <v>39022</v>
      </c>
      <c r="C149" s="16" t="s">
        <v>68</v>
      </c>
      <c r="D149" s="17">
        <v>2007</v>
      </c>
      <c r="E149" s="18" t="str">
        <f t="shared" si="39"/>
        <v>Ōkāreka 2006/07</v>
      </c>
      <c r="F149" s="18" t="s">
        <v>61</v>
      </c>
      <c r="G149" s="19">
        <v>2.8</v>
      </c>
      <c r="H149" s="20">
        <v>8.7799997329711914</v>
      </c>
      <c r="I149" s="21">
        <v>271.00001000000003</v>
      </c>
      <c r="J149" s="19">
        <v>12</v>
      </c>
      <c r="K149" s="19">
        <v>4.9999998999999997</v>
      </c>
      <c r="L149" s="19">
        <v>1</v>
      </c>
      <c r="M149" s="19">
        <v>3</v>
      </c>
      <c r="N149" s="19">
        <v>7.6999997999999996</v>
      </c>
      <c r="O149" s="19">
        <v>0.77999996999999999</v>
      </c>
      <c r="P149" s="22">
        <v>0.37000000476837158</v>
      </c>
      <c r="Q149" s="19">
        <f t="shared" si="33"/>
        <v>3.3557813996092367</v>
      </c>
      <c r="R149" s="19">
        <f t="shared" si="31"/>
        <v>2.8270838618796303</v>
      </c>
      <c r="S149" s="19">
        <f t="shared" si="37"/>
        <v>3.7132376137690959</v>
      </c>
      <c r="T149" s="19">
        <f t="shared" si="34"/>
        <v>3.3692092384590637</v>
      </c>
      <c r="U149" s="23">
        <f t="shared" si="38"/>
        <v>3.3163280284292567</v>
      </c>
      <c r="V149" s="24">
        <f t="shared" si="36"/>
        <v>3.7001587095485284</v>
      </c>
      <c r="W149" s="24">
        <f t="shared" si="32"/>
        <v>3.0511482765479077</v>
      </c>
      <c r="X149" s="24">
        <f t="shared" si="32"/>
        <v>3.4577881613630708</v>
      </c>
      <c r="Y149" s="24">
        <f t="shared" si="32"/>
        <v>3.1902061636492367</v>
      </c>
      <c r="Z149" s="24">
        <f t="shared" si="32"/>
        <v>3.3498253277771859</v>
      </c>
      <c r="AA149" s="20">
        <v>-0.21</v>
      </c>
      <c r="AB149" s="20">
        <v>-0.86666666666666603</v>
      </c>
      <c r="AC149" s="17">
        <v>315.01677262141499</v>
      </c>
      <c r="AD149" s="17">
        <f t="shared" si="40"/>
        <v>314.8743689845594</v>
      </c>
      <c r="AE149" s="21">
        <v>113</v>
      </c>
      <c r="AF149" s="21">
        <v>206.5833333333334</v>
      </c>
      <c r="AG149" s="19">
        <v>4.9511805555555561</v>
      </c>
      <c r="AH149" s="21">
        <v>185.1</v>
      </c>
      <c r="AI149" s="22">
        <v>-0.3149999999999995</v>
      </c>
      <c r="AJ149" s="21">
        <v>1509</v>
      </c>
      <c r="AK149" s="21" t="e">
        <f>VLOOKUP($B149,'[3]Rotoma level Monthly'!$C$2:$N$538,10,FALSE)</f>
        <v>#N/A</v>
      </c>
      <c r="AL149" s="21" t="e">
        <f>VLOOKUP($B149,'[3]Rotoma level Monthly'!$C$2:$N$538,11,FALSE)</f>
        <v>#N/A</v>
      </c>
      <c r="AM149" s="20">
        <v>3.5603881388638752</v>
      </c>
      <c r="AN149" s="21">
        <v>183.25</v>
      </c>
    </row>
    <row r="150" spans="1:40" x14ac:dyDescent="0.25">
      <c r="A150" t="s">
        <v>46</v>
      </c>
      <c r="B150" s="15">
        <v>39052</v>
      </c>
      <c r="C150" s="16" t="s">
        <v>68</v>
      </c>
      <c r="D150" s="17">
        <v>2007</v>
      </c>
      <c r="E150" s="18" t="str">
        <f t="shared" si="39"/>
        <v>Ōkāreka 2006/07</v>
      </c>
      <c r="F150" s="18" t="s">
        <v>61</v>
      </c>
      <c r="G150" s="19">
        <v>3</v>
      </c>
      <c r="H150" s="20">
        <v>7.4650001525878906</v>
      </c>
      <c r="I150" s="21">
        <v>275.00001020000002</v>
      </c>
      <c r="J150" s="19">
        <v>12</v>
      </c>
      <c r="K150" s="19">
        <v>4.0000002000000006</v>
      </c>
      <c r="L150" s="19">
        <v>7.0000002000000006</v>
      </c>
      <c r="M150" s="19">
        <v>8.0000004000000011</v>
      </c>
      <c r="N150" s="19">
        <v>7.9000000999999997</v>
      </c>
      <c r="O150" s="19">
        <v>1.8</v>
      </c>
      <c r="P150" s="22">
        <v>0.42199999094009399</v>
      </c>
      <c r="Q150" s="19">
        <f t="shared" si="33"/>
        <v>3.4318879869879426</v>
      </c>
      <c r="R150" s="19">
        <f t="shared" si="31"/>
        <v>3.0568785915938697</v>
      </c>
      <c r="S150" s="19">
        <f t="shared" si="37"/>
        <v>3.7323914569153049</v>
      </c>
      <c r="T150" s="19">
        <f t="shared" si="34"/>
        <v>3.3692092384590637</v>
      </c>
      <c r="U150" s="23">
        <f t="shared" si="38"/>
        <v>3.3975918184890452</v>
      </c>
      <c r="V150" s="24">
        <f t="shared" si="36"/>
        <v>3.7098440450505374</v>
      </c>
      <c r="W150" s="24">
        <f t="shared" si="32"/>
        <v>3.0662673329466812</v>
      </c>
      <c r="X150" s="24">
        <f t="shared" si="32"/>
        <v>3.4510675436019991</v>
      </c>
      <c r="Y150" s="24">
        <f t="shared" si="32"/>
        <v>3.1994013801323238</v>
      </c>
      <c r="Z150" s="24">
        <f t="shared" si="32"/>
        <v>3.3566450754328856</v>
      </c>
      <c r="AA150" s="20">
        <v>-0.43</v>
      </c>
      <c r="AB150" s="20">
        <v>-0.84833333333333305</v>
      </c>
      <c r="AC150" s="17">
        <v>314.87586997385301</v>
      </c>
      <c r="AD150" s="17">
        <f t="shared" si="40"/>
        <v>314.91001495190676</v>
      </c>
      <c r="AE150" s="21">
        <v>75.5</v>
      </c>
      <c r="AF150" s="21">
        <v>201.2634408602151</v>
      </c>
      <c r="AG150" s="19">
        <v>4.1117607526881725</v>
      </c>
      <c r="AH150" s="21">
        <v>242.4</v>
      </c>
      <c r="AI150" s="22">
        <v>-0.32083333333333297</v>
      </c>
      <c r="AJ150" s="21">
        <v>1584</v>
      </c>
      <c r="AK150" s="21" t="e">
        <f>VLOOKUP($B150,'[3]Rotoma level Monthly'!$C$2:$N$538,10,FALSE)</f>
        <v>#N/A</v>
      </c>
      <c r="AL150" s="21" t="e">
        <f>VLOOKUP($B150,'[3]Rotoma level Monthly'!$C$2:$N$538,11,FALSE)</f>
        <v>#N/A</v>
      </c>
      <c r="AM150" s="20">
        <v>3.6384784166416537</v>
      </c>
      <c r="AN150" s="21">
        <v>186.96666666666667</v>
      </c>
    </row>
    <row r="151" spans="1:40" x14ac:dyDescent="0.25">
      <c r="A151" t="s">
        <v>46</v>
      </c>
      <c r="B151" s="15">
        <v>39083</v>
      </c>
      <c r="C151" s="16" t="s">
        <v>68</v>
      </c>
      <c r="D151" s="17">
        <v>2007</v>
      </c>
      <c r="E151" s="18" t="str">
        <f t="shared" si="39"/>
        <v>Ōkāreka 2006/07</v>
      </c>
      <c r="F151" s="18" t="s">
        <v>61</v>
      </c>
      <c r="G151" s="19">
        <v>1.5</v>
      </c>
      <c r="H151" s="20">
        <v>8.8199996948242188</v>
      </c>
      <c r="I151" s="21">
        <v>274.99999000000003</v>
      </c>
      <c r="J151" s="19">
        <v>7.0000002000000006</v>
      </c>
      <c r="K151" s="19">
        <v>4.9999998999999997</v>
      </c>
      <c r="L151" s="19">
        <v>1</v>
      </c>
      <c r="M151" s="19">
        <v>0.50000001999999999</v>
      </c>
      <c r="N151" s="19">
        <v>7.8000002000000004</v>
      </c>
      <c r="O151" s="19">
        <v>0.81999999000000001</v>
      </c>
      <c r="P151" s="22">
        <v>0.35600000619888306</v>
      </c>
      <c r="Q151" s="19">
        <f t="shared" si="33"/>
        <v>2.6672717980014307</v>
      </c>
      <c r="R151" s="19">
        <f t="shared" si="31"/>
        <v>2.8205036395432859</v>
      </c>
      <c r="S151" s="19">
        <f t="shared" si="37"/>
        <v>3.7323913608935837</v>
      </c>
      <c r="T151" s="19">
        <f t="shared" si="34"/>
        <v>2.6856863130741973</v>
      </c>
      <c r="U151" s="23">
        <f t="shared" si="38"/>
        <v>2.9764632778781239</v>
      </c>
      <c r="V151" s="24">
        <f t="shared" si="36"/>
        <v>3.6196806633862377</v>
      </c>
      <c r="W151" s="24">
        <f t="shared" si="32"/>
        <v>3.0539057687524847</v>
      </c>
      <c r="X151" s="24">
        <f t="shared" si="32"/>
        <v>3.4559279233474434</v>
      </c>
      <c r="Y151" s="24">
        <f t="shared" si="32"/>
        <v>3.1424411363502518</v>
      </c>
      <c r="Z151" s="24">
        <f t="shared" si="32"/>
        <v>3.3179888729591052</v>
      </c>
      <c r="AA151" s="20">
        <v>-0.69</v>
      </c>
      <c r="AB151" s="20">
        <v>-5.00000000000001E-2</v>
      </c>
      <c r="AC151" s="17">
        <v>314.86613343872801</v>
      </c>
      <c r="AD151" s="17">
        <f t="shared" si="40"/>
        <v>314.94968076775848</v>
      </c>
      <c r="AE151" s="21">
        <v>175.5</v>
      </c>
      <c r="AF151" s="21">
        <v>168.0645161290322</v>
      </c>
      <c r="AG151" s="19">
        <v>3.9665322580645164</v>
      </c>
      <c r="AH151" s="21">
        <v>214</v>
      </c>
      <c r="AI151" s="22">
        <v>-0.3149999999999995</v>
      </c>
      <c r="AJ151" s="21">
        <v>1453.5</v>
      </c>
      <c r="AK151" s="21" t="e">
        <f>VLOOKUP($B151,'[3]Rotoma level Monthly'!$C$2:$N$538,10,FALSE)</f>
        <v>#N/A</v>
      </c>
      <c r="AL151" s="21" t="e">
        <f>VLOOKUP($B151,'[3]Rotoma level Monthly'!$C$2:$N$538,11,FALSE)</f>
        <v>#N/A</v>
      </c>
      <c r="AM151" s="20">
        <v>3.6432387213011523</v>
      </c>
      <c r="AN151" s="21">
        <v>185.25833333333335</v>
      </c>
    </row>
    <row r="152" spans="1:40" x14ac:dyDescent="0.25">
      <c r="A152" t="s">
        <v>46</v>
      </c>
      <c r="B152" s="15">
        <v>39114</v>
      </c>
      <c r="C152" s="16" t="s">
        <v>68</v>
      </c>
      <c r="D152" s="17">
        <v>2007</v>
      </c>
      <c r="E152" s="18" t="str">
        <f t="shared" si="39"/>
        <v>Ōkāreka 2006/07</v>
      </c>
      <c r="F152" s="18" t="s">
        <v>61</v>
      </c>
      <c r="G152" s="19">
        <v>2</v>
      </c>
      <c r="H152" s="20">
        <v>10.350000381469727</v>
      </c>
      <c r="I152" s="21">
        <v>323.50001001999999</v>
      </c>
      <c r="J152" s="19">
        <v>8.9999995999999989</v>
      </c>
      <c r="K152" s="19">
        <v>2.0000001000000003</v>
      </c>
      <c r="L152" s="19">
        <v>0.50000001999999999</v>
      </c>
      <c r="M152" s="19">
        <v>8.0000004000000011</v>
      </c>
      <c r="N152" s="19">
        <v>8</v>
      </c>
      <c r="O152" s="19">
        <v>0.55000000999999998</v>
      </c>
      <c r="P152" s="22">
        <v>0.31799998879432678</v>
      </c>
      <c r="Q152" s="19">
        <f t="shared" si="33"/>
        <v>2.9846161889865122</v>
      </c>
      <c r="R152" s="19">
        <f t="shared" si="31"/>
        <v>2.5830632709611887</v>
      </c>
      <c r="S152" s="19">
        <f t="shared" si="37"/>
        <v>3.9447216383538746</v>
      </c>
      <c r="T152" s="19">
        <f t="shared" si="34"/>
        <v>3.004388071201054</v>
      </c>
      <c r="U152" s="23">
        <f t="shared" si="38"/>
        <v>3.1291972923756575</v>
      </c>
      <c r="V152" s="24">
        <f t="shared" si="36"/>
        <v>3.5156757744899951</v>
      </c>
      <c r="W152" s="24">
        <f t="shared" si="32"/>
        <v>3.0059709251610935</v>
      </c>
      <c r="X152" s="24">
        <f t="shared" si="32"/>
        <v>3.5066911370337017</v>
      </c>
      <c r="Y152" s="24">
        <f t="shared" si="32"/>
        <v>3.1212345888951716</v>
      </c>
      <c r="Z152" s="24">
        <f t="shared" si="32"/>
        <v>3.2873931063949908</v>
      </c>
      <c r="AA152" s="20">
        <v>-0.26</v>
      </c>
      <c r="AB152" s="20">
        <v>1.49999999999998E-2</v>
      </c>
      <c r="AC152" s="17">
        <v>314.74204480765002</v>
      </c>
      <c r="AD152" s="17">
        <f t="shared" si="40"/>
        <v>314.95569530292829</v>
      </c>
      <c r="AE152" s="21">
        <v>38</v>
      </c>
      <c r="AF152" s="21">
        <v>167.53720238095238</v>
      </c>
      <c r="AG152" s="19">
        <v>2.9465773809523816</v>
      </c>
      <c r="AH152" s="21">
        <v>235.7</v>
      </c>
      <c r="AI152" s="22">
        <v>-0.3149999999999995</v>
      </c>
      <c r="AJ152" s="21">
        <v>1494.5</v>
      </c>
      <c r="AK152" s="21" t="e">
        <f>VLOOKUP($B152,'[3]Rotoma level Monthly'!$C$2:$N$538,10,FALSE)</f>
        <v>#N/A</v>
      </c>
      <c r="AL152" s="21" t="e">
        <f>VLOOKUP($B152,'[3]Rotoma level Monthly'!$C$2:$N$538,11,FALSE)</f>
        <v>#N/A</v>
      </c>
      <c r="AM152" s="20">
        <v>3.6272776997957763</v>
      </c>
      <c r="AN152" s="21">
        <v>183.81666666666663</v>
      </c>
    </row>
    <row r="153" spans="1:40" x14ac:dyDescent="0.25">
      <c r="A153" t="s">
        <v>46</v>
      </c>
      <c r="B153" s="15">
        <v>39142</v>
      </c>
      <c r="C153" s="16" t="s">
        <v>68</v>
      </c>
      <c r="D153" s="17">
        <v>2007</v>
      </c>
      <c r="E153" s="18" t="str">
        <f t="shared" si="39"/>
        <v>Ōkāreka 2006/07</v>
      </c>
      <c r="F153" s="18" t="s">
        <v>61</v>
      </c>
      <c r="G153" s="19">
        <v>2.2999999999999998</v>
      </c>
      <c r="H153" s="20">
        <v>7.440000057220459</v>
      </c>
      <c r="I153" s="21">
        <v>225.49999002000001</v>
      </c>
      <c r="J153" s="19">
        <v>8.9999995999999989</v>
      </c>
      <c r="K153" s="19">
        <v>2.0000001000000003</v>
      </c>
      <c r="L153" s="19">
        <v>0.50000001999999999</v>
      </c>
      <c r="M153" s="19">
        <v>0.50000001999999999</v>
      </c>
      <c r="N153" s="19">
        <v>7.9000000999999997</v>
      </c>
      <c r="O153" s="19">
        <v>1</v>
      </c>
      <c r="P153" s="22">
        <v>0.25900000333786011</v>
      </c>
      <c r="Q153" s="19">
        <f t="shared" si="33"/>
        <v>3.138788703484686</v>
      </c>
      <c r="R153" s="19">
        <f t="shared" si="31"/>
        <v>3.0615338096239348</v>
      </c>
      <c r="S153" s="19">
        <f t="shared" si="37"/>
        <v>3.4729710462498882</v>
      </c>
      <c r="T153" s="19">
        <f t="shared" si="34"/>
        <v>3.004388071201054</v>
      </c>
      <c r="U153" s="23">
        <f t="shared" si="38"/>
        <v>3.1694204076398909</v>
      </c>
      <c r="V153" s="24">
        <f t="shared" si="36"/>
        <v>3.4797451263027455</v>
      </c>
      <c r="W153" s="24">
        <f t="shared" si="32"/>
        <v>3.0338164616347201</v>
      </c>
      <c r="X153" s="24">
        <f t="shared" si="32"/>
        <v>3.508886995571844</v>
      </c>
      <c r="Y153" s="24">
        <f t="shared" si="32"/>
        <v>3.1212345888951716</v>
      </c>
      <c r="Z153" s="24">
        <f t="shared" si="32"/>
        <v>3.2859207931011198</v>
      </c>
      <c r="AA153" s="20">
        <v>-0.09</v>
      </c>
      <c r="AB153" s="20">
        <v>-5.5000000000000097E-2</v>
      </c>
      <c r="AC153" s="17">
        <v>314.59273997073399</v>
      </c>
      <c r="AD153" s="17">
        <f t="shared" si="40"/>
        <v>314.95055995950594</v>
      </c>
      <c r="AE153" s="21">
        <v>160.5</v>
      </c>
      <c r="AF153" s="21">
        <v>162.37903225806457</v>
      </c>
      <c r="AG153" s="19">
        <v>3.7531586021505374</v>
      </c>
      <c r="AH153" s="21">
        <v>172.5</v>
      </c>
      <c r="AI153" s="22">
        <v>-0.3149999999999995</v>
      </c>
      <c r="AJ153" s="21">
        <v>1348</v>
      </c>
      <c r="AK153" s="21" t="e">
        <f>VLOOKUP($B153,'[3]Rotoma level Monthly'!$C$2:$N$538,10,FALSE)</f>
        <v>#N/A</v>
      </c>
      <c r="AL153" s="21" t="e">
        <f>VLOOKUP($B153,'[3]Rotoma level Monthly'!$C$2:$N$538,11,FALSE)</f>
        <v>#N/A</v>
      </c>
      <c r="AM153" s="20">
        <v>3.6088129180497446</v>
      </c>
      <c r="AN153" s="21">
        <v>183.125</v>
      </c>
    </row>
    <row r="154" spans="1:40" x14ac:dyDescent="0.25">
      <c r="A154" t="s">
        <v>46</v>
      </c>
      <c r="B154" s="15">
        <v>39173</v>
      </c>
      <c r="C154" s="16" t="s">
        <v>68</v>
      </c>
      <c r="D154" s="17">
        <v>2007</v>
      </c>
      <c r="E154" s="18" t="str">
        <f t="shared" si="39"/>
        <v>Ōkāreka 2006/07</v>
      </c>
      <c r="F154" s="18" t="s">
        <v>61</v>
      </c>
      <c r="G154" s="19">
        <v>3.4000001000000002</v>
      </c>
      <c r="I154" s="21">
        <v>240.00001010000003</v>
      </c>
      <c r="J154" s="19">
        <v>7.0000002000000006</v>
      </c>
      <c r="K154" s="19">
        <v>4.9999998999999997</v>
      </c>
      <c r="L154" s="19">
        <v>2.0000001000000003</v>
      </c>
      <c r="M154" s="19">
        <v>16.000001000000001</v>
      </c>
      <c r="N154" s="19">
        <v>7.8000002000000004</v>
      </c>
      <c r="O154" s="19">
        <v>0.93000000999999999</v>
      </c>
      <c r="P154" s="22">
        <v>0.33799999952316284</v>
      </c>
      <c r="Q154" s="19">
        <f t="shared" si="33"/>
        <v>3.5699564817316802</v>
      </c>
      <c r="S154" s="19">
        <f t="shared" si="37"/>
        <v>3.5544358925643773</v>
      </c>
      <c r="T154" s="19">
        <f t="shared" si="34"/>
        <v>2.6856863130741973</v>
      </c>
      <c r="U154" s="23">
        <f t="shared" si="38"/>
        <v>3.2700262291234181</v>
      </c>
      <c r="V154" s="24">
        <f t="shared" si="36"/>
        <v>3.4372181522488625</v>
      </c>
      <c r="X154" s="24">
        <f t="shared" si="32"/>
        <v>3.5031405892239409</v>
      </c>
      <c r="Y154" s="24">
        <f t="shared" si="32"/>
        <v>2.9910237128348638</v>
      </c>
      <c r="Z154" s="24">
        <f t="shared" si="32"/>
        <v>3.2491313086516773</v>
      </c>
      <c r="AA154" s="20">
        <v>-0.14000000000000001</v>
      </c>
      <c r="AB154" s="20">
        <v>-0.25666666666666599</v>
      </c>
      <c r="AC154" s="17">
        <v>314.550253340197</v>
      </c>
      <c r="AD154" s="17">
        <f t="shared" si="40"/>
        <v>314.93405945871342</v>
      </c>
      <c r="AE154" s="21">
        <v>55</v>
      </c>
      <c r="AF154" s="21">
        <v>178.51388888888889</v>
      </c>
      <c r="AG154" s="19">
        <v>2.430416666666666</v>
      </c>
      <c r="AH154" s="21">
        <v>206.5</v>
      </c>
      <c r="AI154" s="22">
        <v>-0.3149999999999995</v>
      </c>
      <c r="AJ154" s="21">
        <v>1396.5</v>
      </c>
      <c r="AK154" s="21" t="e">
        <f>VLOOKUP($B154,'[3]Rotoma level Monthly'!$C$2:$N$538,10,FALSE)</f>
        <v>#N/A</v>
      </c>
      <c r="AL154" s="21" t="e">
        <f>VLOOKUP($B154,'[3]Rotoma level Monthly'!$C$2:$N$538,11,FALSE)</f>
        <v>#N/A</v>
      </c>
      <c r="AM154" s="20">
        <v>3.6315167710963396</v>
      </c>
      <c r="AN154" s="21">
        <v>186.81666666666669</v>
      </c>
    </row>
    <row r="155" spans="1:40" x14ac:dyDescent="0.25">
      <c r="A155" t="s">
        <v>46</v>
      </c>
      <c r="B155" s="15">
        <v>39203</v>
      </c>
      <c r="C155" s="16" t="s">
        <v>68</v>
      </c>
      <c r="D155" s="17">
        <v>2007</v>
      </c>
      <c r="E155" s="18" t="str">
        <f t="shared" si="39"/>
        <v>Ōkāreka 2006/07</v>
      </c>
      <c r="F155" s="18" t="s">
        <v>61</v>
      </c>
      <c r="G155" s="19">
        <v>4.1999997999999996</v>
      </c>
      <c r="H155" s="20">
        <v>8.1999998092651367</v>
      </c>
      <c r="I155" s="21">
        <v>229.50000002000002</v>
      </c>
      <c r="J155" s="19">
        <v>8.9999995999999989</v>
      </c>
      <c r="K155" s="19">
        <v>3</v>
      </c>
      <c r="L155" s="19">
        <v>0.50000001999999999</v>
      </c>
      <c r="M155" s="19">
        <v>9.9999997999999994</v>
      </c>
      <c r="N155" s="19">
        <v>7.5999999000000003</v>
      </c>
      <c r="O155" s="19">
        <v>0.81999999000000001</v>
      </c>
      <c r="P155" s="22">
        <v>0.30099999904632568</v>
      </c>
      <c r="Q155" s="19">
        <f t="shared" si="33"/>
        <v>3.8030531450817144</v>
      </c>
      <c r="R155" s="19">
        <f t="shared" ref="R155:R202" si="41">5.56+2.6*LOG(((1/$H155)-(1/40)),10)</f>
        <v>2.9250385513466277</v>
      </c>
      <c r="S155" s="19">
        <f t="shared" si="37"/>
        <v>3.4959558966324926</v>
      </c>
      <c r="T155" s="19">
        <f t="shared" si="34"/>
        <v>3.004388071201054</v>
      </c>
      <c r="U155" s="23">
        <f t="shared" si="38"/>
        <v>3.3071089160654723</v>
      </c>
      <c r="V155" s="24">
        <f t="shared" si="36"/>
        <v>3.3942867505113803</v>
      </c>
      <c r="W155" s="24">
        <f t="shared" si="36"/>
        <v>3.0520962658811626</v>
      </c>
      <c r="X155" s="24">
        <f t="shared" si="32"/>
        <v>3.5296060606404231</v>
      </c>
      <c r="Y155" s="24">
        <f t="shared" si="32"/>
        <v>2.9606219488966961</v>
      </c>
      <c r="Z155" s="24">
        <f t="shared" si="32"/>
        <v>3.2386929640499624</v>
      </c>
      <c r="AA155" s="20">
        <v>-0.15</v>
      </c>
      <c r="AB155" s="20">
        <v>-0.23499999999999999</v>
      </c>
      <c r="AC155" s="17">
        <v>314.44042414693598</v>
      </c>
      <c r="AD155" s="17">
        <f t="shared" si="40"/>
        <v>314.8935752129612</v>
      </c>
      <c r="AE155" s="21">
        <v>59</v>
      </c>
      <c r="AF155" s="21">
        <v>179.16666666666669</v>
      </c>
      <c r="AG155" s="19">
        <v>2.5378360215053766</v>
      </c>
      <c r="AH155" s="21">
        <v>186.2</v>
      </c>
      <c r="AI155" s="22">
        <v>-0.3149999999999995</v>
      </c>
      <c r="AJ155" s="21">
        <v>1252.5</v>
      </c>
      <c r="AK155" s="21" t="e">
        <f>VLOOKUP($B155,'[3]Rotoma level Monthly'!$C$2:$N$538,10,FALSE)</f>
        <v>#N/A</v>
      </c>
      <c r="AL155" s="21" t="e">
        <f>VLOOKUP($B155,'[3]Rotoma level Monthly'!$C$2:$N$538,11,FALSE)</f>
        <v>#N/A</v>
      </c>
      <c r="AM155" s="20">
        <v>3.566869780355598</v>
      </c>
      <c r="AN155" s="21">
        <v>190.5</v>
      </c>
    </row>
    <row r="156" spans="1:40" x14ac:dyDescent="0.25">
      <c r="A156" t="s">
        <v>46</v>
      </c>
      <c r="B156" s="15">
        <v>39234</v>
      </c>
      <c r="C156" s="16" t="s">
        <v>68</v>
      </c>
      <c r="D156" s="17">
        <v>2007</v>
      </c>
      <c r="E156" s="18" t="str">
        <f t="shared" si="39"/>
        <v>Ōkāreka 2006/07</v>
      </c>
      <c r="F156" s="18" t="s">
        <v>61</v>
      </c>
      <c r="G156" s="19">
        <v>6</v>
      </c>
      <c r="H156" s="20">
        <v>6.3499999046325684</v>
      </c>
      <c r="I156" s="21">
        <v>156</v>
      </c>
      <c r="J156" s="19">
        <v>14</v>
      </c>
      <c r="K156" s="19">
        <v>2.0000001000000003</v>
      </c>
      <c r="L156" s="19">
        <v>1</v>
      </c>
      <c r="M156" s="19">
        <v>1</v>
      </c>
      <c r="N156" s="19">
        <v>7.3000002000000004</v>
      </c>
      <c r="O156" s="19">
        <v>1</v>
      </c>
      <c r="P156" s="22">
        <v>0.3970000147819519</v>
      </c>
      <c r="Q156" s="19">
        <f t="shared" si="33"/>
        <v>4.1965041759744546</v>
      </c>
      <c r="R156" s="19">
        <f t="shared" si="41"/>
        <v>3.2775935352026839</v>
      </c>
      <c r="S156" s="19">
        <f t="shared" si="37"/>
        <v>2.9913050410469295</v>
      </c>
      <c r="T156" s="19">
        <f t="shared" si="34"/>
        <v>3.564693864180454</v>
      </c>
      <c r="U156" s="23">
        <f t="shared" si="38"/>
        <v>3.5075241541011306</v>
      </c>
      <c r="V156" s="24">
        <f t="shared" si="36"/>
        <v>3.4129039263605154</v>
      </c>
      <c r="W156" s="24">
        <f t="shared" si="36"/>
        <v>3.0225812866042356</v>
      </c>
      <c r="X156" s="24">
        <f t="shared" si="32"/>
        <v>3.5140172879789469</v>
      </c>
      <c r="Y156" s="24">
        <f t="shared" si="32"/>
        <v>2.9606219488966961</v>
      </c>
      <c r="Z156" s="24">
        <f t="shared" si="32"/>
        <v>3.2326862154292484</v>
      </c>
      <c r="AA156" s="20">
        <v>0.6</v>
      </c>
      <c r="AB156" s="20">
        <v>0.90666666666666595</v>
      </c>
      <c r="AC156" s="17">
        <v>314.29867986631001</v>
      </c>
      <c r="AD156" s="17">
        <f t="shared" si="40"/>
        <v>314.82784933601141</v>
      </c>
      <c r="AE156" s="21">
        <v>113</v>
      </c>
      <c r="AF156" s="21">
        <v>187.7777777777778</v>
      </c>
      <c r="AG156" s="19">
        <v>3.9652083333333326</v>
      </c>
      <c r="AH156" s="21">
        <v>106</v>
      </c>
      <c r="AI156" s="22">
        <v>-0.28749999999999953</v>
      </c>
      <c r="AJ156" s="21">
        <v>1127</v>
      </c>
      <c r="AK156" s="21" t="e">
        <f>VLOOKUP($B156,'[3]Rotoma level Monthly'!$C$2:$N$538,10,FALSE)</f>
        <v>#N/A</v>
      </c>
      <c r="AL156" s="21" t="e">
        <f>VLOOKUP($B156,'[3]Rotoma level Monthly'!$C$2:$N$538,11,FALSE)</f>
        <v>#N/A</v>
      </c>
      <c r="AM156" s="20">
        <v>3.5285521280258494</v>
      </c>
      <c r="AN156" s="21">
        <v>185.85833333333335</v>
      </c>
    </row>
    <row r="157" spans="1:40" x14ac:dyDescent="0.25">
      <c r="A157" t="s">
        <v>46</v>
      </c>
      <c r="B157" s="15">
        <v>39264</v>
      </c>
      <c r="C157" s="16" t="s">
        <v>69</v>
      </c>
      <c r="D157" s="17">
        <v>2008</v>
      </c>
      <c r="E157" s="18" t="str">
        <f t="shared" si="39"/>
        <v>Ōkāreka 2007/08</v>
      </c>
      <c r="F157" s="18" t="s">
        <v>61</v>
      </c>
      <c r="G157" s="19">
        <v>6.9000000999999997</v>
      </c>
      <c r="H157" s="20">
        <v>8.2399997711181641</v>
      </c>
      <c r="I157" s="21">
        <v>369.00001400000002</v>
      </c>
      <c r="J157" s="19">
        <v>8.9999995999999989</v>
      </c>
      <c r="K157" s="19">
        <v>14</v>
      </c>
      <c r="L157" s="19">
        <v>90.00000399999999</v>
      </c>
      <c r="M157" s="19">
        <v>11</v>
      </c>
      <c r="N157" s="19">
        <v>7.48</v>
      </c>
      <c r="O157" s="19">
        <v>0.80000000999999998</v>
      </c>
      <c r="P157" s="22">
        <v>0.3059999942779541</v>
      </c>
      <c r="Q157" s="19">
        <f t="shared" si="33"/>
        <v>4.3506767064597005</v>
      </c>
      <c r="R157" s="19">
        <f t="shared" si="41"/>
        <v>2.9181225954001486</v>
      </c>
      <c r="S157" s="19">
        <f t="shared" si="37"/>
        <v>4.1167494117354355</v>
      </c>
      <c r="T157" s="19">
        <f t="shared" si="34"/>
        <v>3.004388071201054</v>
      </c>
      <c r="U157" s="23">
        <f t="shared" si="38"/>
        <v>3.5974841961990847</v>
      </c>
      <c r="V157" s="24">
        <f t="shared" si="36"/>
        <v>3.5026242967806032</v>
      </c>
      <c r="W157" s="24">
        <f t="shared" si="36"/>
        <v>2.9801746739695174</v>
      </c>
      <c r="X157" s="24">
        <f t="shared" si="36"/>
        <v>3.5804660493928533</v>
      </c>
      <c r="Y157" s="24">
        <f t="shared" si="36"/>
        <v>2.9730690527114949</v>
      </c>
      <c r="Z157" s="24">
        <f t="shared" si="36"/>
        <v>3.2651220922793236</v>
      </c>
      <c r="AA157" s="20">
        <v>-0.46</v>
      </c>
      <c r="AB157" s="20">
        <v>0.59333333333333305</v>
      </c>
      <c r="AC157" s="17">
        <v>314.353843874213</v>
      </c>
      <c r="AD157" s="17">
        <f t="shared" si="40"/>
        <v>314.76812531091332</v>
      </c>
      <c r="AE157" s="21">
        <v>216.5</v>
      </c>
      <c r="AF157" s="21">
        <v>159.56989247311824</v>
      </c>
      <c r="AG157" s="19">
        <v>3.4693548387096769</v>
      </c>
      <c r="AH157" s="21">
        <v>93.5</v>
      </c>
      <c r="AI157" s="22">
        <v>-0.24583333333333299</v>
      </c>
      <c r="AJ157" s="21">
        <v>1151.5</v>
      </c>
      <c r="AK157" s="21" t="e">
        <f>VLOOKUP($B157,'[3]Rotoma level Monthly'!$C$2:$N$538,10,FALSE)</f>
        <v>#N/A</v>
      </c>
      <c r="AL157" s="21" t="e">
        <f>VLOOKUP($B157,'[3]Rotoma level Monthly'!$C$2:$N$538,11,FALSE)</f>
        <v>#N/A</v>
      </c>
      <c r="AM157" s="20">
        <v>3.5744143965443675</v>
      </c>
      <c r="AN157" s="21">
        <v>181.98333333333335</v>
      </c>
    </row>
    <row r="158" spans="1:40" x14ac:dyDescent="0.25">
      <c r="A158" t="s">
        <v>46</v>
      </c>
      <c r="B158" s="15">
        <v>39295</v>
      </c>
      <c r="C158" s="16" t="s">
        <v>69</v>
      </c>
      <c r="D158" s="17">
        <v>2008</v>
      </c>
      <c r="E158" s="18" t="str">
        <f t="shared" si="39"/>
        <v>Ōkāreka 2007/08</v>
      </c>
      <c r="F158" s="18" t="s">
        <v>61</v>
      </c>
      <c r="G158" s="19">
        <v>4.4000000999999997</v>
      </c>
      <c r="H158" s="20">
        <v>9.4899997711181641</v>
      </c>
      <c r="I158" s="21">
        <v>205.50000001999999</v>
      </c>
      <c r="J158" s="19">
        <v>11</v>
      </c>
      <c r="K158" s="19">
        <v>2.0000001000000003</v>
      </c>
      <c r="L158" s="19">
        <v>0.50000001999999999</v>
      </c>
      <c r="M158" s="19">
        <v>0.50000001999999999</v>
      </c>
      <c r="N158" s="19">
        <v>7.5</v>
      </c>
      <c r="O158" s="19">
        <v>0.56000000000000005</v>
      </c>
      <c r="P158" s="22">
        <v>0.31600001454353333</v>
      </c>
      <c r="Q158" s="19">
        <f t="shared" si="33"/>
        <v>3.8543698233455519</v>
      </c>
      <c r="R158" s="19">
        <f t="shared" si="41"/>
        <v>2.7133016458108985</v>
      </c>
      <c r="S158" s="19">
        <f t="shared" si="37"/>
        <v>3.3515635970256086</v>
      </c>
      <c r="T158" s="19">
        <f t="shared" si="34"/>
        <v>3.2588666406620166</v>
      </c>
      <c r="U158" s="23">
        <f t="shared" si="38"/>
        <v>3.2945254267110191</v>
      </c>
      <c r="V158" s="24">
        <f t="shared" si="36"/>
        <v>3.5210710886171479</v>
      </c>
      <c r="W158" s="24">
        <f t="shared" si="36"/>
        <v>2.9415910195824737</v>
      </c>
      <c r="X158" s="24">
        <f t="shared" si="36"/>
        <v>3.5907427461720824</v>
      </c>
      <c r="Y158" s="24">
        <f t="shared" si="36"/>
        <v>2.9942756001665747</v>
      </c>
      <c r="Z158" s="24">
        <f t="shared" si="36"/>
        <v>3.2687625138333392</v>
      </c>
      <c r="AA158" s="20">
        <v>0.31</v>
      </c>
      <c r="AB158" s="20">
        <v>0.32999999999999902</v>
      </c>
      <c r="AC158" s="17">
        <v>314.43462985253001</v>
      </c>
      <c r="AD158" s="17">
        <f t="shared" si="40"/>
        <v>314.70350581650524</v>
      </c>
      <c r="AE158" s="21">
        <v>133.5</v>
      </c>
      <c r="AF158" s="21">
        <v>205.45698924731184</v>
      </c>
      <c r="AG158" s="19">
        <v>3.7325940860215066</v>
      </c>
      <c r="AH158" s="21">
        <v>160.4</v>
      </c>
      <c r="AI158" s="22">
        <v>-0.14500000000000005</v>
      </c>
      <c r="AJ158" s="21">
        <v>1270</v>
      </c>
      <c r="AK158" s="21" t="e">
        <f>VLOOKUP($B158,'[3]Rotoma level Monthly'!$C$2:$N$538,10,FALSE)</f>
        <v>#N/A</v>
      </c>
      <c r="AL158" s="21" t="e">
        <f>VLOOKUP($B158,'[3]Rotoma level Monthly'!$C$2:$N$538,11,FALSE)</f>
        <v>#N/A</v>
      </c>
      <c r="AM158" s="20">
        <v>3.6090078105228618</v>
      </c>
      <c r="AN158" s="21">
        <v>182.52500000000001</v>
      </c>
    </row>
    <row r="159" spans="1:40" x14ac:dyDescent="0.25">
      <c r="A159" t="s">
        <v>46</v>
      </c>
      <c r="B159" s="15">
        <v>39326</v>
      </c>
      <c r="C159" s="16" t="s">
        <v>69</v>
      </c>
      <c r="D159" s="17">
        <v>2008</v>
      </c>
      <c r="E159" s="18" t="str">
        <f t="shared" si="39"/>
        <v>Ōkāreka 2007/08</v>
      </c>
      <c r="F159" s="18" t="s">
        <v>61</v>
      </c>
      <c r="G159" s="19">
        <v>5.5</v>
      </c>
      <c r="H159" s="20">
        <v>7.5</v>
      </c>
      <c r="I159" s="21">
        <v>225.49999002000001</v>
      </c>
      <c r="J159" s="19">
        <v>4.0000002000000006</v>
      </c>
      <c r="K159" s="19">
        <v>4.9999998999999997</v>
      </c>
      <c r="L159" s="19">
        <v>0.50000001999999999</v>
      </c>
      <c r="M159" s="19">
        <v>1</v>
      </c>
      <c r="N159" s="19">
        <v>7.5999999000000003</v>
      </c>
      <c r="O159" s="19">
        <v>0.94</v>
      </c>
      <c r="P159" s="22">
        <v>0.29399999976158142</v>
      </c>
      <c r="Q159" s="19">
        <f t="shared" si="33"/>
        <v>4.1005212313153798</v>
      </c>
      <c r="R159" s="19">
        <f t="shared" si="41"/>
        <v>3.0503814762739512</v>
      </c>
      <c r="S159" s="19">
        <f t="shared" si="37"/>
        <v>3.4729710462498882</v>
      </c>
      <c r="T159" s="19">
        <f t="shared" si="34"/>
        <v>1.976015238084643</v>
      </c>
      <c r="U159" s="23">
        <f t="shared" si="38"/>
        <v>3.1499722479809655</v>
      </c>
      <c r="V159" s="24">
        <f t="shared" si="36"/>
        <v>3.576790525644435</v>
      </c>
      <c r="W159" s="24">
        <f t="shared" si="36"/>
        <v>2.9352356580174206</v>
      </c>
      <c r="X159" s="24">
        <f t="shared" si="36"/>
        <v>3.5839540089792083</v>
      </c>
      <c r="Y159" s="24">
        <f t="shared" si="36"/>
        <v>2.9942756001665756</v>
      </c>
      <c r="Z159" s="24">
        <f t="shared" si="36"/>
        <v>3.2795387517666179</v>
      </c>
      <c r="AA159" s="20">
        <v>0.09</v>
      </c>
      <c r="AB159" s="20">
        <v>0.13999999999999899</v>
      </c>
      <c r="AC159" s="17">
        <v>314.39995953023703</v>
      </c>
      <c r="AD159" s="17">
        <f t="shared" si="40"/>
        <v>314.63768234117578</v>
      </c>
      <c r="AE159" s="21">
        <v>84.5</v>
      </c>
      <c r="AF159" s="21">
        <v>155.01388888888894</v>
      </c>
      <c r="AG159" s="19">
        <v>3.0348842592592584</v>
      </c>
      <c r="AH159" s="21">
        <v>143.4</v>
      </c>
      <c r="AI159" s="22">
        <v>-5.2500000000000102E-2</v>
      </c>
      <c r="AJ159" s="21">
        <v>1282.5</v>
      </c>
      <c r="AK159" s="21" t="e">
        <f>VLOOKUP($B159,'[3]Rotoma level Monthly'!$C$2:$N$538,10,FALSE)</f>
        <v>#N/A</v>
      </c>
      <c r="AL159" s="21" t="e">
        <f>VLOOKUP($B159,'[3]Rotoma level Monthly'!$C$2:$N$538,11,FALSE)</f>
        <v>#N/A</v>
      </c>
      <c r="AM159" s="20">
        <v>3.6533290470820017</v>
      </c>
      <c r="AN159" s="21">
        <v>178.20833333333334</v>
      </c>
    </row>
    <row r="160" spans="1:40" x14ac:dyDescent="0.25">
      <c r="A160" t="s">
        <v>46</v>
      </c>
      <c r="B160" s="15">
        <v>39356</v>
      </c>
      <c r="C160" s="16" t="s">
        <v>69</v>
      </c>
      <c r="D160" s="17">
        <v>2008</v>
      </c>
      <c r="E160" s="18" t="str">
        <f t="shared" si="39"/>
        <v>Ōkāreka 2007/08</v>
      </c>
      <c r="F160" s="18" t="s">
        <v>61</v>
      </c>
      <c r="G160" s="19">
        <v>6</v>
      </c>
      <c r="H160" s="20">
        <v>8.8999996185302699</v>
      </c>
      <c r="I160" s="21">
        <v>221</v>
      </c>
      <c r="J160" s="19">
        <v>8.9999995999999989</v>
      </c>
      <c r="K160" s="19">
        <v>8.0000004000000011</v>
      </c>
      <c r="M160" s="19">
        <v>7.0000002000000006</v>
      </c>
      <c r="N160" s="19">
        <v>7.4000000999999997</v>
      </c>
      <c r="O160" s="19">
        <v>0.69999999000000002</v>
      </c>
      <c r="P160" s="22">
        <v>0.29203423857688904</v>
      </c>
      <c r="Q160" s="19">
        <f t="shared" si="33"/>
        <v>4.1965041759744546</v>
      </c>
      <c r="R160" s="19">
        <f t="shared" si="41"/>
        <v>2.8074070789885797</v>
      </c>
      <c r="S160" s="19">
        <f t="shared" si="37"/>
        <v>3.4466207437921823</v>
      </c>
      <c r="T160" s="19">
        <f t="shared" si="34"/>
        <v>3.004388071201054</v>
      </c>
      <c r="U160" s="23">
        <f t="shared" si="38"/>
        <v>3.3637300174890679</v>
      </c>
      <c r="V160" s="24">
        <f t="shared" si="36"/>
        <v>3.6374943180793955</v>
      </c>
      <c r="W160" s="24">
        <f t="shared" si="36"/>
        <v>2.9128098233295274</v>
      </c>
      <c r="X160" s="24">
        <f t="shared" si="36"/>
        <v>3.5854428954357211</v>
      </c>
      <c r="Y160" s="24">
        <f t="shared" si="36"/>
        <v>2.9942756001665756</v>
      </c>
      <c r="Z160" s="24">
        <f t="shared" si="36"/>
        <v>3.2899476677068447</v>
      </c>
      <c r="AA160" s="20">
        <v>0.53</v>
      </c>
      <c r="AB160" s="20">
        <v>0.141666666666666</v>
      </c>
      <c r="AC160" s="17">
        <v>314.37808519808698</v>
      </c>
      <c r="AD160" s="17">
        <f t="shared" si="40"/>
        <v>314.57911971840753</v>
      </c>
      <c r="AE160" s="21">
        <v>81.5</v>
      </c>
      <c r="AF160" s="21">
        <v>222.91666666666671</v>
      </c>
      <c r="AG160" s="19">
        <v>5.3009408602150518</v>
      </c>
      <c r="AH160" s="21">
        <v>241</v>
      </c>
      <c r="AI160" s="22">
        <v>-1.7500000000000147E-2</v>
      </c>
      <c r="AJ160" s="21">
        <v>1335</v>
      </c>
      <c r="AK160" s="21" t="e">
        <f>VLOOKUP($B160,'[3]Rotoma level Monthly'!$C$2:$N$538,10,FALSE)</f>
        <v>#N/A</v>
      </c>
      <c r="AL160" s="21" t="e">
        <f>VLOOKUP($B160,'[3]Rotoma level Monthly'!$C$2:$N$538,11,FALSE)</f>
        <v>#N/A</v>
      </c>
      <c r="AM160" s="20">
        <v>3.6384499096831084</v>
      </c>
      <c r="AN160" s="21">
        <v>182.22500000000002</v>
      </c>
    </row>
    <row r="161" spans="1:40" x14ac:dyDescent="0.25">
      <c r="A161" t="s">
        <v>46</v>
      </c>
      <c r="B161" s="15">
        <v>39387</v>
      </c>
      <c r="C161" s="16" t="s">
        <v>69</v>
      </c>
      <c r="D161" s="17">
        <v>2008</v>
      </c>
      <c r="E161" s="18" t="str">
        <f t="shared" si="39"/>
        <v>Ōkāreka 2007/08</v>
      </c>
      <c r="F161" s="18" t="s">
        <v>61</v>
      </c>
      <c r="G161" s="19">
        <v>2.4000001000000002</v>
      </c>
      <c r="H161" s="20">
        <v>9.3500003814697266</v>
      </c>
      <c r="I161" s="21">
        <v>180.00000009999999</v>
      </c>
      <c r="J161" s="19">
        <v>4.0000002000000006</v>
      </c>
      <c r="K161" s="19">
        <v>3</v>
      </c>
      <c r="L161" s="19">
        <v>2.0000001000000003</v>
      </c>
      <c r="M161" s="19">
        <v>22</v>
      </c>
      <c r="N161" s="19">
        <v>7.8000002000000004</v>
      </c>
      <c r="O161" s="19">
        <v>0.85000001999999997</v>
      </c>
      <c r="P161" s="22">
        <v>0.38132873177528381</v>
      </c>
      <c r="Q161" s="19">
        <f t="shared" si="33"/>
        <v>3.1857365999103111</v>
      </c>
      <c r="R161" s="19">
        <f t="shared" si="41"/>
        <v>2.7352530191779731</v>
      </c>
      <c r="S161" s="19">
        <f t="shared" si="37"/>
        <v>3.1783702410871872</v>
      </c>
      <c r="T161" s="19">
        <f t="shared" si="34"/>
        <v>1.976015238084643</v>
      </c>
      <c r="U161" s="23">
        <f t="shared" si="38"/>
        <v>2.7688437745650285</v>
      </c>
      <c r="V161" s="24">
        <f t="shared" si="36"/>
        <v>3.6233239181044845</v>
      </c>
      <c r="W161" s="24">
        <f t="shared" si="36"/>
        <v>2.9044615649021037</v>
      </c>
      <c r="X161" s="24">
        <f t="shared" si="36"/>
        <v>3.5408706143788957</v>
      </c>
      <c r="Y161" s="24">
        <f t="shared" si="36"/>
        <v>2.8781761001353736</v>
      </c>
      <c r="Z161" s="24">
        <f t="shared" si="36"/>
        <v>3.2443239798848249</v>
      </c>
      <c r="AA161" s="20">
        <v>0.82</v>
      </c>
      <c r="AB161" s="20">
        <v>0.314999999999999</v>
      </c>
      <c r="AC161" s="17">
        <v>314.23142702857098</v>
      </c>
      <c r="AD161" s="17">
        <f t="shared" si="40"/>
        <v>314.51367425233718</v>
      </c>
      <c r="AE161" s="21">
        <v>27</v>
      </c>
      <c r="AF161" s="21">
        <v>190.70138888888886</v>
      </c>
      <c r="AG161" s="19">
        <v>3.4504861111111103</v>
      </c>
      <c r="AH161" s="21">
        <v>245.3</v>
      </c>
      <c r="AI161" s="22">
        <v>7.7499999999999389E-2</v>
      </c>
      <c r="AJ161" s="21">
        <v>1305.5</v>
      </c>
      <c r="AK161" s="21" t="e">
        <f>VLOOKUP($B161,'[3]Rotoma level Monthly'!$C$2:$N$538,10,FALSE)</f>
        <v>#N/A</v>
      </c>
      <c r="AL161" s="21" t="e">
        <f>VLOOKUP($B161,'[3]Rotoma level Monthly'!$C$2:$N$538,11,FALSE)</f>
        <v>#N/A</v>
      </c>
      <c r="AM161" s="20">
        <v>3.6833703845935033</v>
      </c>
      <c r="AN161" s="21">
        <v>187.24166666666667</v>
      </c>
    </row>
    <row r="162" spans="1:40" x14ac:dyDescent="0.25">
      <c r="A162" t="s">
        <v>46</v>
      </c>
      <c r="B162" s="15">
        <v>39417</v>
      </c>
      <c r="C162" s="16" t="s">
        <v>69</v>
      </c>
      <c r="D162" s="17">
        <v>2008</v>
      </c>
      <c r="E162" s="18" t="str">
        <f t="shared" si="39"/>
        <v>Ōkāreka 2007/08</v>
      </c>
      <c r="F162" s="18" t="s">
        <v>61</v>
      </c>
      <c r="G162" s="19">
        <v>6.3000002000000004</v>
      </c>
      <c r="H162" s="20">
        <v>7.0749998092651367</v>
      </c>
      <c r="I162" s="21">
        <v>114.50000002</v>
      </c>
      <c r="J162" s="19">
        <v>8.9999995999999989</v>
      </c>
      <c r="K162" s="19">
        <v>4.9999998999999997</v>
      </c>
      <c r="L162" s="19">
        <v>0.50000001999999999</v>
      </c>
      <c r="M162" s="19">
        <v>4.0000002000000006</v>
      </c>
      <c r="N162" s="19">
        <v>7.5999999000000003</v>
      </c>
      <c r="O162" s="19">
        <v>1.1000000000000001</v>
      </c>
      <c r="P162" s="22">
        <v>0.38240465521812439</v>
      </c>
      <c r="Q162" s="19">
        <f t="shared" si="33"/>
        <v>4.250325030631398</v>
      </c>
      <c r="R162" s="19">
        <f t="shared" si="41"/>
        <v>3.1309223420672168</v>
      </c>
      <c r="S162" s="19">
        <f t="shared" si="37"/>
        <v>2.5870045151228154</v>
      </c>
      <c r="T162" s="19">
        <f t="shared" si="34"/>
        <v>3.004388071201054</v>
      </c>
      <c r="U162" s="23">
        <f t="shared" si="38"/>
        <v>3.2431599897556214</v>
      </c>
      <c r="V162" s="24">
        <f t="shared" si="36"/>
        <v>3.6915270050747728</v>
      </c>
      <c r="W162" s="24">
        <f t="shared" si="36"/>
        <v>2.9111928149451347</v>
      </c>
      <c r="X162" s="24">
        <f t="shared" si="36"/>
        <v>3.4454217025628551</v>
      </c>
      <c r="Y162" s="24">
        <f t="shared" si="36"/>
        <v>2.8477743361972059</v>
      </c>
      <c r="Z162" s="24">
        <f t="shared" si="36"/>
        <v>3.2314546608237062</v>
      </c>
      <c r="AA162" s="20">
        <v>1.36</v>
      </c>
      <c r="AB162" s="20">
        <v>0.44166666666666599</v>
      </c>
      <c r="AC162" s="17">
        <v>314.11589907859002</v>
      </c>
      <c r="AD162" s="17">
        <f t="shared" si="40"/>
        <v>314.45034334439856</v>
      </c>
      <c r="AE162" s="21">
        <v>110.5</v>
      </c>
      <c r="AF162" s="21">
        <v>134.36155913978487</v>
      </c>
      <c r="AG162" s="19">
        <v>3.8898521505376347</v>
      </c>
      <c r="AH162" s="21">
        <v>150.1</v>
      </c>
      <c r="AI162" s="22">
        <v>0.14083333333333248</v>
      </c>
      <c r="AJ162" s="21">
        <v>1219.5</v>
      </c>
      <c r="AK162" s="21" t="e">
        <f>VLOOKUP($B162,'[3]Rotoma level Monthly'!$C$2:$N$538,10,FALSE)</f>
        <v>#N/A</v>
      </c>
      <c r="AL162" s="21" t="e">
        <f>VLOOKUP($B162,'[3]Rotoma level Monthly'!$C$2:$N$538,11,FALSE)</f>
        <v>#N/A</v>
      </c>
      <c r="AM162" s="20">
        <v>3.5583125142231324</v>
      </c>
      <c r="AN162" s="21">
        <v>179.55000000000004</v>
      </c>
    </row>
    <row r="163" spans="1:40" x14ac:dyDescent="0.25">
      <c r="A163" t="s">
        <v>46</v>
      </c>
      <c r="B163" s="15">
        <v>39448</v>
      </c>
      <c r="C163" s="16" t="s">
        <v>69</v>
      </c>
      <c r="D163" s="17">
        <v>2008</v>
      </c>
      <c r="E163" s="18" t="str">
        <f t="shared" si="39"/>
        <v>Ōkāreka 2007/08</v>
      </c>
      <c r="F163" s="18" t="s">
        <v>61</v>
      </c>
      <c r="G163" s="19">
        <v>2.0999998999999998</v>
      </c>
      <c r="H163" s="20">
        <v>9.1000003814697266</v>
      </c>
      <c r="I163" s="21">
        <v>253.49999002000001</v>
      </c>
      <c r="J163" s="19">
        <v>7.0000002000000006</v>
      </c>
      <c r="K163" s="19">
        <v>2.0000001000000003</v>
      </c>
      <c r="L163" s="19">
        <v>0.50000001999999999</v>
      </c>
      <c r="M163" s="19">
        <v>12</v>
      </c>
      <c r="N163" s="19">
        <v>8.1000004000000008</v>
      </c>
      <c r="O163" s="19">
        <v>0.69999999000000002</v>
      </c>
      <c r="P163" s="22">
        <v>0.23534506559371948</v>
      </c>
      <c r="Q163" s="19">
        <f t="shared" si="33"/>
        <v>3.038436956095202</v>
      </c>
      <c r="R163" s="19">
        <f t="shared" si="41"/>
        <v>2.7750283877427955</v>
      </c>
      <c r="S163" s="19">
        <f t="shared" si="37"/>
        <v>3.6259736191807748</v>
      </c>
      <c r="T163" s="19">
        <f t="shared" si="34"/>
        <v>2.6856863130741973</v>
      </c>
      <c r="U163" s="23">
        <f t="shared" si="38"/>
        <v>3.0312813190232424</v>
      </c>
      <c r="V163" s="24">
        <f t="shared" si="36"/>
        <v>3.722457434915921</v>
      </c>
      <c r="W163" s="24">
        <f t="shared" si="36"/>
        <v>2.9070587011450906</v>
      </c>
      <c r="X163" s="24">
        <f t="shared" si="36"/>
        <v>3.4365535574201211</v>
      </c>
      <c r="Y163" s="24">
        <f t="shared" si="36"/>
        <v>2.8477743361972059</v>
      </c>
      <c r="Z163" s="24">
        <f t="shared" si="36"/>
        <v>3.2360228309191328</v>
      </c>
      <c r="AA163" s="20">
        <v>1.42</v>
      </c>
      <c r="AB163" s="20">
        <v>-0.49</v>
      </c>
      <c r="AC163" s="17">
        <v>313.96536046013199</v>
      </c>
      <c r="AD163" s="17">
        <f t="shared" si="40"/>
        <v>314.37527892951556</v>
      </c>
      <c r="AE163" s="21">
        <v>34</v>
      </c>
      <c r="AF163" s="21">
        <v>163.24596774193546</v>
      </c>
      <c r="AG163" s="19">
        <v>3.6786962365591389</v>
      </c>
      <c r="AH163" s="21">
        <v>266.8</v>
      </c>
      <c r="AI163" s="22">
        <v>0.14083333333333248</v>
      </c>
      <c r="AJ163" s="21">
        <v>1254.5</v>
      </c>
      <c r="AK163" s="21" t="e">
        <f>VLOOKUP($B163,'[3]Rotoma level Monthly'!$C$2:$N$538,10,FALSE)</f>
        <v>#N/A</v>
      </c>
      <c r="AL163" s="21" t="e">
        <f>VLOOKUP($B163,'[3]Rotoma level Monthly'!$C$2:$N$538,11,FALSE)</f>
        <v>#N/A</v>
      </c>
      <c r="AM163" s="20">
        <v>3.5398201307105879</v>
      </c>
      <c r="AN163" s="21">
        <v>183.95000000000002</v>
      </c>
    </row>
    <row r="164" spans="1:40" x14ac:dyDescent="0.25">
      <c r="A164" t="s">
        <v>46</v>
      </c>
      <c r="B164" s="15">
        <v>39479</v>
      </c>
      <c r="C164" s="16" t="s">
        <v>69</v>
      </c>
      <c r="D164" s="17">
        <v>2008</v>
      </c>
      <c r="E164" s="18" t="str">
        <f t="shared" si="39"/>
        <v>Ōkāreka 2007/08</v>
      </c>
      <c r="F164" s="18" t="s">
        <v>61</v>
      </c>
      <c r="G164" s="19">
        <v>3.0999998999999998</v>
      </c>
      <c r="H164" s="20">
        <v>6.2100000381469727</v>
      </c>
      <c r="I164" s="21">
        <v>254.50001001999999</v>
      </c>
      <c r="J164" s="19">
        <v>2.0000001000000003</v>
      </c>
      <c r="K164" s="19">
        <v>0.5</v>
      </c>
      <c r="L164" s="19">
        <v>0.50000001999999999</v>
      </c>
      <c r="M164" s="19">
        <v>4.0000002000000006</v>
      </c>
      <c r="N164" s="19">
        <v>7.6199998999999998</v>
      </c>
      <c r="O164" s="19">
        <v>0.80000000999999998</v>
      </c>
      <c r="P164" s="22">
        <v>0.36312484741210938</v>
      </c>
      <c r="Q164" s="19">
        <f t="shared" si="33"/>
        <v>3.4680586667549234</v>
      </c>
      <c r="R164" s="19">
        <f t="shared" si="41"/>
        <v>3.307455152491884</v>
      </c>
      <c r="S164" s="19">
        <f t="shared" si="37"/>
        <v>3.6311202893522823</v>
      </c>
      <c r="T164" s="19">
        <f t="shared" si="34"/>
        <v>1.097007650745818</v>
      </c>
      <c r="U164" s="23">
        <f t="shared" si="38"/>
        <v>2.8759104398362267</v>
      </c>
      <c r="V164" s="24">
        <f t="shared" si="36"/>
        <v>3.7627443080632879</v>
      </c>
      <c r="W164" s="24">
        <f t="shared" si="36"/>
        <v>2.9729125085569721</v>
      </c>
      <c r="X164" s="24">
        <f t="shared" si="36"/>
        <v>3.4104201116699886</v>
      </c>
      <c r="Y164" s="24">
        <f t="shared" si="36"/>
        <v>2.6888259678259363</v>
      </c>
      <c r="Z164" s="24">
        <f t="shared" si="36"/>
        <v>3.2149155932075133</v>
      </c>
      <c r="AA164" s="20">
        <v>1.89</v>
      </c>
      <c r="AB164" s="20">
        <v>8.3333333333333107E-2</v>
      </c>
      <c r="AC164" s="17">
        <v>313.83425039652298</v>
      </c>
      <c r="AD164" s="17">
        <f t="shared" si="40"/>
        <v>314.29962939525495</v>
      </c>
      <c r="AE164" s="21">
        <v>47.5</v>
      </c>
      <c r="AF164" s="21">
        <v>156.21264367816093</v>
      </c>
      <c r="AG164" s="19">
        <v>3.9029166666666661</v>
      </c>
      <c r="AH164" s="21">
        <v>228.9</v>
      </c>
      <c r="AI164" s="22">
        <v>0.14083333333333248</v>
      </c>
      <c r="AJ164" s="21">
        <v>1113</v>
      </c>
      <c r="AK164" s="21" t="e">
        <f>VLOOKUP($B164,'[3]Rotoma level Monthly'!$C$2:$N$538,10,FALSE)</f>
        <v>#N/A</v>
      </c>
      <c r="AL164" s="21" t="e">
        <f>VLOOKUP($B164,'[3]Rotoma level Monthly'!$C$2:$N$538,11,FALSE)</f>
        <v>#N/A</v>
      </c>
      <c r="AM164" s="20">
        <v>3.5158337955851398</v>
      </c>
      <c r="AN164" s="21">
        <v>183.38333333333333</v>
      </c>
    </row>
    <row r="165" spans="1:40" x14ac:dyDescent="0.25">
      <c r="A165" t="s">
        <v>46</v>
      </c>
      <c r="B165" s="15">
        <v>39508</v>
      </c>
      <c r="C165" s="16" t="s">
        <v>69</v>
      </c>
      <c r="D165" s="17">
        <v>2008</v>
      </c>
      <c r="E165" s="18" t="str">
        <f t="shared" si="39"/>
        <v>Ōkāreka 2007/08</v>
      </c>
      <c r="F165" s="18" t="s">
        <v>61</v>
      </c>
      <c r="G165" s="19">
        <v>1.7</v>
      </c>
      <c r="H165" s="20">
        <v>8.4799995422363281</v>
      </c>
      <c r="I165" s="21">
        <v>228.50000002000002</v>
      </c>
      <c r="J165" s="19">
        <v>0.5</v>
      </c>
      <c r="K165" s="19">
        <v>0.5</v>
      </c>
      <c r="L165" s="19">
        <v>0.50000001999999999</v>
      </c>
      <c r="M165" s="19">
        <v>28.999998999999999</v>
      </c>
      <c r="N165" s="19">
        <v>7.8000002000000004</v>
      </c>
      <c r="O165" s="19">
        <v>0.62</v>
      </c>
      <c r="P165" s="22">
        <v>0.35771861672401428</v>
      </c>
      <c r="Q165" s="19">
        <f t="shared" si="33"/>
        <v>2.8053402603008157</v>
      </c>
      <c r="R165" s="19">
        <f t="shared" si="41"/>
        <v>2.877139026958345</v>
      </c>
      <c r="S165" s="19">
        <f t="shared" si="37"/>
        <v>3.4902474753760839</v>
      </c>
      <c r="T165" s="19">
        <v>0</v>
      </c>
      <c r="U165" s="23">
        <f t="shared" si="38"/>
        <v>2.2931816906588112</v>
      </c>
      <c r="V165" s="24">
        <f t="shared" si="36"/>
        <v>3.7349569377979659</v>
      </c>
      <c r="W165" s="24">
        <f t="shared" si="36"/>
        <v>2.9561493464964639</v>
      </c>
      <c r="X165" s="24">
        <f t="shared" si="36"/>
        <v>3.4118598140971717</v>
      </c>
      <c r="Y165" s="24">
        <f t="shared" si="36"/>
        <v>2.4384602952258487</v>
      </c>
      <c r="Z165" s="24">
        <f t="shared" si="36"/>
        <v>3.1418957001257577</v>
      </c>
      <c r="AA165" s="20">
        <v>1.23</v>
      </c>
      <c r="AB165" s="20">
        <v>0.391666666666666</v>
      </c>
      <c r="AC165" s="17">
        <v>313.72171431558002</v>
      </c>
      <c r="AD165" s="17">
        <f t="shared" si="40"/>
        <v>314.2270439239922</v>
      </c>
      <c r="AE165" s="21">
        <v>47.5</v>
      </c>
      <c r="AF165" s="21">
        <v>146.46505376344086</v>
      </c>
      <c r="AG165" s="19">
        <v>3.2938172043010763</v>
      </c>
      <c r="AH165" s="21">
        <v>209.9</v>
      </c>
      <c r="AI165" s="22">
        <v>0.2283333333333325</v>
      </c>
      <c r="AJ165" s="21">
        <v>1122.5</v>
      </c>
      <c r="AK165" s="21">
        <f>VLOOKUP($B165,'[3]Rotoma level Monthly'!$C$2:$N$538,10,FALSE)</f>
        <v>1113</v>
      </c>
      <c r="AL165" s="21">
        <f>VLOOKUP($B165,'[3]Rotoma level Monthly'!$C$2:$N$538,11,FALSE)</f>
        <v>1254.625</v>
      </c>
      <c r="AM165" s="20">
        <v>3.5955287360613304</v>
      </c>
      <c r="AN165" s="21">
        <v>186.5</v>
      </c>
    </row>
    <row r="166" spans="1:40" x14ac:dyDescent="0.25">
      <c r="A166" t="s">
        <v>46</v>
      </c>
      <c r="B166" s="15">
        <v>39539</v>
      </c>
      <c r="C166" s="16" t="s">
        <v>69</v>
      </c>
      <c r="D166" s="17">
        <v>2008</v>
      </c>
      <c r="E166" s="18" t="str">
        <f t="shared" si="39"/>
        <v>Ōkāreka 2007/08</v>
      </c>
      <c r="F166" s="18" t="s">
        <v>61</v>
      </c>
      <c r="G166" s="19">
        <v>3.5</v>
      </c>
      <c r="H166" s="20">
        <v>6.5399999618530273</v>
      </c>
      <c r="I166" s="21">
        <v>247.99999</v>
      </c>
      <c r="J166" s="19">
        <v>4.0000002000000006</v>
      </c>
      <c r="K166" s="19">
        <v>0.5</v>
      </c>
      <c r="L166" s="19">
        <v>1</v>
      </c>
      <c r="M166" s="19">
        <v>0.50000001999999999</v>
      </c>
      <c r="N166" s="19">
        <v>7.5999999000000003</v>
      </c>
      <c r="O166" s="19">
        <v>0.82999997999999997</v>
      </c>
      <c r="P166" s="22">
        <v>0.32400000095367432</v>
      </c>
      <c r="Q166" s="19">
        <f t="shared" si="33"/>
        <v>3.6019328326497</v>
      </c>
      <c r="R166" s="19">
        <f t="shared" si="41"/>
        <v>3.2379093200063922</v>
      </c>
      <c r="S166" s="19">
        <f t="shared" si="37"/>
        <v>3.5972995065761686</v>
      </c>
      <c r="T166" s="19">
        <f t="shared" si="34"/>
        <v>1.976015238084643</v>
      </c>
      <c r="U166" s="23">
        <f t="shared" si="38"/>
        <v>3.1032892243292256</v>
      </c>
      <c r="V166" s="24">
        <f t="shared" si="36"/>
        <v>3.7376216337078003</v>
      </c>
      <c r="W166" s="24">
        <f t="shared" si="36"/>
        <v>2.9796293442889579</v>
      </c>
      <c r="X166" s="24">
        <f t="shared" si="36"/>
        <v>3.4154317819314879</v>
      </c>
      <c r="Y166" s="24">
        <f t="shared" si="36"/>
        <v>2.3793210389767192</v>
      </c>
      <c r="Z166" s="24">
        <f t="shared" si="36"/>
        <v>3.1280009497262413</v>
      </c>
      <c r="AA166" s="20">
        <v>0.52</v>
      </c>
      <c r="AB166" s="20">
        <v>0.73666666666666603</v>
      </c>
      <c r="AC166" s="17">
        <v>313.70416319131601</v>
      </c>
      <c r="AD166" s="17">
        <f t="shared" si="40"/>
        <v>314.15653641158548</v>
      </c>
      <c r="AE166" s="21">
        <v>257</v>
      </c>
      <c r="AF166" s="21">
        <v>150.63194444444449</v>
      </c>
      <c r="AG166" s="19">
        <v>3.6145833333333344</v>
      </c>
      <c r="AH166" s="21">
        <v>142.30000000000001</v>
      </c>
      <c r="AI166" s="22">
        <v>0.32249999999999901</v>
      </c>
      <c r="AJ166" s="21">
        <v>1009.5</v>
      </c>
      <c r="AK166" s="21" t="e">
        <f>VLOOKUP($B166,'[3]Rotoma level Monthly'!$C$2:$N$538,10,FALSE)</f>
        <v>#N/A</v>
      </c>
      <c r="AL166" s="21" t="e">
        <f>VLOOKUP($B166,'[3]Rotoma level Monthly'!$C$2:$N$538,11,FALSE)</f>
        <v>#N/A</v>
      </c>
      <c r="AM166" s="20">
        <v>3.5572502862405408</v>
      </c>
      <c r="AN166" s="21">
        <v>181.15</v>
      </c>
    </row>
    <row r="167" spans="1:40" x14ac:dyDescent="0.25">
      <c r="A167" t="s">
        <v>46</v>
      </c>
      <c r="B167" s="15">
        <v>39569</v>
      </c>
      <c r="C167" s="16" t="s">
        <v>69</v>
      </c>
      <c r="D167" s="17">
        <v>2008</v>
      </c>
      <c r="E167" s="18" t="str">
        <f t="shared" si="39"/>
        <v>Ōkāreka 2007/08</v>
      </c>
      <c r="F167" s="18" t="s">
        <v>61</v>
      </c>
      <c r="G167" s="19">
        <v>3.8</v>
      </c>
      <c r="H167" s="20">
        <v>7.9000000953674316</v>
      </c>
      <c r="I167" s="21">
        <v>306.99999000000003</v>
      </c>
      <c r="J167" s="19">
        <v>13</v>
      </c>
      <c r="K167" s="19">
        <v>0.5</v>
      </c>
      <c r="L167" s="19">
        <v>1</v>
      </c>
      <c r="M167" s="19">
        <v>27.000000999999997</v>
      </c>
      <c r="N167" s="19">
        <v>7.5</v>
      </c>
      <c r="O167" s="19">
        <v>0.69999999000000002</v>
      </c>
      <c r="P167" s="22">
        <v>0.29499998688697815</v>
      </c>
      <c r="Q167" s="19">
        <f t="shared" si="33"/>
        <v>3.6926503354066975</v>
      </c>
      <c r="R167" s="19">
        <f t="shared" si="41"/>
        <v>2.9777266524590327</v>
      </c>
      <c r="S167" s="19">
        <f t="shared" si="37"/>
        <v>3.8762864676056652</v>
      </c>
      <c r="T167" s="19">
        <f t="shared" si="34"/>
        <v>3.4707145887359632</v>
      </c>
      <c r="U167" s="23">
        <f t="shared" si="38"/>
        <v>3.5043445110518396</v>
      </c>
      <c r="V167" s="24">
        <f t="shared" si="36"/>
        <v>3.7284213995682158</v>
      </c>
      <c r="W167" s="24">
        <f t="shared" si="36"/>
        <v>2.9840200193816582</v>
      </c>
      <c r="X167" s="24">
        <f t="shared" si="36"/>
        <v>3.4471259961792522</v>
      </c>
      <c r="Y167" s="24">
        <f t="shared" si="36"/>
        <v>2.4181815821046282</v>
      </c>
      <c r="Z167" s="24">
        <f t="shared" si="36"/>
        <v>3.1444372493084387</v>
      </c>
      <c r="AA167" s="20">
        <v>-0.22</v>
      </c>
      <c r="AB167" s="20">
        <v>0.73499999999999899</v>
      </c>
      <c r="AC167" s="17">
        <v>313.92990050791099</v>
      </c>
      <c r="AD167" s="17">
        <f t="shared" si="40"/>
        <v>314.11399277499999</v>
      </c>
      <c r="AE167" s="21">
        <v>89</v>
      </c>
      <c r="AF167" s="21">
        <v>168.89784946236557</v>
      </c>
      <c r="AG167" s="19">
        <v>2.5903225806451617</v>
      </c>
      <c r="AH167" s="21">
        <v>178.7</v>
      </c>
      <c r="AI167" s="22">
        <v>0.36083333333333251</v>
      </c>
      <c r="AJ167" s="21">
        <v>1211.5</v>
      </c>
      <c r="AK167" s="21" t="e">
        <f>VLOOKUP($B167,'[3]Rotoma level Monthly'!$C$2:$N$538,10,FALSE)</f>
        <v>#N/A</v>
      </c>
      <c r="AL167" s="21" t="e">
        <f>VLOOKUP($B167,'[3]Rotoma level Monthly'!$C$2:$N$538,11,FALSE)</f>
        <v>#N/A</v>
      </c>
      <c r="AM167" s="20">
        <v>3.6559308417960974</v>
      </c>
      <c r="AN167" s="21">
        <v>180.52499999999998</v>
      </c>
    </row>
    <row r="168" spans="1:40" x14ac:dyDescent="0.25">
      <c r="A168" t="s">
        <v>46</v>
      </c>
      <c r="B168" s="15">
        <v>39600</v>
      </c>
      <c r="C168" s="16" t="s">
        <v>69</v>
      </c>
      <c r="D168" s="17">
        <v>2008</v>
      </c>
      <c r="E168" s="18" t="str">
        <f t="shared" si="39"/>
        <v>Ōkāreka 2007/08</v>
      </c>
      <c r="F168" s="18" t="s">
        <v>61</v>
      </c>
      <c r="G168" s="19">
        <v>6.0999999000000003</v>
      </c>
      <c r="H168" s="20">
        <v>5.75</v>
      </c>
      <c r="I168" s="21">
        <v>225.00001</v>
      </c>
      <c r="J168" s="19">
        <v>4.9999998999999997</v>
      </c>
      <c r="K168" s="19">
        <v>2.0000001000000003</v>
      </c>
      <c r="L168" s="19">
        <v>1</v>
      </c>
      <c r="M168" s="19">
        <v>8.0000004000000011</v>
      </c>
      <c r="N168" s="19">
        <v>7.4000000999999997</v>
      </c>
      <c r="O168" s="19">
        <v>0.98000001999999997</v>
      </c>
      <c r="P168" s="22">
        <v>0.53100001811981201</v>
      </c>
      <c r="Q168" s="19">
        <f t="shared" si="33"/>
        <v>4.2147377628436109</v>
      </c>
      <c r="R168" s="19">
        <f t="shared" si="41"/>
        <v>3.4096251235082136</v>
      </c>
      <c r="S168" s="19">
        <f t="shared" si="37"/>
        <v>3.4700694376141503</v>
      </c>
      <c r="T168" s="19">
        <f t="shared" si="34"/>
        <v>2.2589923872983766</v>
      </c>
      <c r="U168" s="23">
        <f t="shared" si="38"/>
        <v>3.3383561778160882</v>
      </c>
      <c r="V168" s="24">
        <f t="shared" si="36"/>
        <v>3.7299408651406449</v>
      </c>
      <c r="W168" s="24">
        <f t="shared" si="36"/>
        <v>2.9950226517404523</v>
      </c>
      <c r="X168" s="24">
        <f t="shared" si="36"/>
        <v>3.4870230292265205</v>
      </c>
      <c r="Y168" s="24">
        <f t="shared" si="36"/>
        <v>2.3093731256977885</v>
      </c>
      <c r="Z168" s="24">
        <f t="shared" si="36"/>
        <v>3.130339917951352</v>
      </c>
      <c r="AA168" s="20">
        <v>0.52</v>
      </c>
      <c r="AB168" s="20">
        <v>0.52999999999999903</v>
      </c>
      <c r="AC168" s="17">
        <v>313.890627911872</v>
      </c>
      <c r="AD168" s="17">
        <f t="shared" si="40"/>
        <v>314.07998844546353</v>
      </c>
      <c r="AE168" s="21">
        <v>172</v>
      </c>
      <c r="AF168" s="21">
        <v>185.22916666666666</v>
      </c>
      <c r="AG168" s="19">
        <v>3.2428472222222222</v>
      </c>
      <c r="AH168" s="21">
        <v>116.7</v>
      </c>
      <c r="AI168" s="22">
        <v>0.36083333333333251</v>
      </c>
      <c r="AJ168" s="21">
        <v>1241.5</v>
      </c>
      <c r="AK168" s="21" t="e">
        <f>VLOOKUP($B168,'[3]Rotoma level Monthly'!$C$2:$N$538,10,FALSE)</f>
        <v>#N/A</v>
      </c>
      <c r="AL168" s="21" t="e">
        <f>VLOOKUP($B168,'[3]Rotoma level Monthly'!$C$2:$N$538,11,FALSE)</f>
        <v>#N/A</v>
      </c>
      <c r="AM168" s="20">
        <v>3.6603047217244136</v>
      </c>
      <c r="AN168" s="21">
        <v>181.41666666666663</v>
      </c>
    </row>
    <row r="169" spans="1:40" x14ac:dyDescent="0.25">
      <c r="A169" t="s">
        <v>46</v>
      </c>
      <c r="B169" s="15">
        <v>39661</v>
      </c>
      <c r="C169" s="16" t="s">
        <v>70</v>
      </c>
      <c r="D169" s="17">
        <v>2009</v>
      </c>
      <c r="E169" s="18" t="str">
        <f t="shared" si="39"/>
        <v>Ōkāreka 2008/09</v>
      </c>
      <c r="F169" s="18" t="s">
        <v>61</v>
      </c>
      <c r="G169" s="19">
        <v>8.4499998000000005</v>
      </c>
      <c r="H169" s="20">
        <v>7.5699999332427979</v>
      </c>
      <c r="I169" s="21">
        <v>235.75000005999999</v>
      </c>
      <c r="J169" s="19">
        <v>14.050000499999999</v>
      </c>
      <c r="K169" s="19">
        <v>3</v>
      </c>
      <c r="L169" s="19">
        <v>1.2500000600000001</v>
      </c>
      <c r="M169" s="19">
        <v>2.0000001000000003</v>
      </c>
      <c r="N169" s="19">
        <v>7.5150001</v>
      </c>
      <c r="O169" s="19">
        <v>0.79999997999999994</v>
      </c>
      <c r="P169" s="22">
        <v>0.32037243247032166</v>
      </c>
      <c r="Q169" s="19">
        <f t="shared" si="33"/>
        <v>4.5742160146231541</v>
      </c>
      <c r="R169" s="19">
        <f t="shared" si="41"/>
        <v>3.0374568146789467</v>
      </c>
      <c r="S169" s="19">
        <f t="shared" si="37"/>
        <v>3.531079621574889</v>
      </c>
      <c r="T169" s="19">
        <f t="shared" si="34"/>
        <v>3.5692149119135403</v>
      </c>
      <c r="U169" s="23">
        <f t="shared" si="38"/>
        <v>3.6779918406976329</v>
      </c>
      <c r="V169" s="24">
        <f t="shared" si="36"/>
        <v>3.7485691408209334</v>
      </c>
      <c r="W169" s="24">
        <f t="shared" si="36"/>
        <v>3.0049671700136855</v>
      </c>
      <c r="X169" s="24">
        <f t="shared" si="36"/>
        <v>3.4382172133798079</v>
      </c>
      <c r="Y169" s="24">
        <f t="shared" si="36"/>
        <v>2.3564420290904962</v>
      </c>
      <c r="Z169" s="24">
        <f t="shared" si="36"/>
        <v>3.1370488883262304</v>
      </c>
      <c r="AA169" s="20">
        <v>0.95</v>
      </c>
      <c r="AB169" s="20">
        <v>0.358333333333333</v>
      </c>
      <c r="AC169" s="17">
        <v>314.32363813554798</v>
      </c>
      <c r="AD169" s="17">
        <f t="shared" si="40"/>
        <v>314.0774713005747</v>
      </c>
      <c r="AE169" s="21">
        <v>191.5</v>
      </c>
      <c r="AF169" s="21">
        <v>195.15456989247312</v>
      </c>
      <c r="AG169" s="19">
        <v>3.5536290322580637</v>
      </c>
      <c r="AH169" s="21">
        <v>164.1</v>
      </c>
      <c r="AI169" s="22">
        <v>0.3749999999999995</v>
      </c>
      <c r="AJ169" s="21">
        <v>1309</v>
      </c>
      <c r="AK169" s="21" t="e">
        <f>VLOOKUP($B169,'[3]Rotoma level Monthly'!$C$2:$N$538,10,FALSE)</f>
        <v>#N/A</v>
      </c>
      <c r="AL169" s="21" t="e">
        <f>VLOOKUP($B169,'[3]Rotoma level Monthly'!$C$2:$N$538,11,FALSE)</f>
        <v>#N/A</v>
      </c>
      <c r="AM169" s="20">
        <v>3.6414946112106734</v>
      </c>
      <c r="AN169" s="21">
        <v>183.55000000000004</v>
      </c>
    </row>
    <row r="170" spans="1:40" x14ac:dyDescent="0.25">
      <c r="A170" t="s">
        <v>46</v>
      </c>
      <c r="B170" s="15">
        <v>39692</v>
      </c>
      <c r="C170" s="16" t="s">
        <v>70</v>
      </c>
      <c r="D170" s="17">
        <v>2009</v>
      </c>
      <c r="E170" s="18" t="str">
        <f t="shared" si="39"/>
        <v>Ōkāreka 2008/09</v>
      </c>
      <c r="F170" s="18" t="s">
        <v>61</v>
      </c>
      <c r="G170" s="19">
        <v>3.4000001000000002</v>
      </c>
      <c r="H170" s="20">
        <v>9.9399995803833008</v>
      </c>
      <c r="I170" s="21">
        <v>181.49999002000001</v>
      </c>
      <c r="J170" s="19">
        <v>16.000001000000001</v>
      </c>
      <c r="K170" s="19">
        <v>0.5</v>
      </c>
      <c r="L170" s="19">
        <v>0.50000001999999999</v>
      </c>
      <c r="M170" s="19">
        <v>4.0000002000000006</v>
      </c>
      <c r="N170" s="19">
        <v>7.6799998</v>
      </c>
      <c r="O170" s="19">
        <v>0.79000002000000003</v>
      </c>
      <c r="P170" s="22">
        <v>0.3102988600730896</v>
      </c>
      <c r="Q170" s="19">
        <f t="shared" si="33"/>
        <v>3.5699564817316802</v>
      </c>
      <c r="R170" s="19">
        <f t="shared" si="41"/>
        <v>2.6442108247966463</v>
      </c>
      <c r="S170" s="19">
        <f t="shared" si="37"/>
        <v>3.1892185825306671</v>
      </c>
      <c r="T170" s="19">
        <f t="shared" si="34"/>
        <v>3.7340304286140404</v>
      </c>
      <c r="U170" s="23">
        <f t="shared" si="38"/>
        <v>3.2843540794182586</v>
      </c>
      <c r="V170" s="24">
        <f t="shared" si="36"/>
        <v>3.7248680290197771</v>
      </c>
      <c r="W170" s="24">
        <f t="shared" si="36"/>
        <v>2.9992096015958314</v>
      </c>
      <c r="X170" s="24">
        <f t="shared" si="36"/>
        <v>3.4246884621718965</v>
      </c>
      <c r="Y170" s="24">
        <f t="shared" si="36"/>
        <v>2.3960390114198309</v>
      </c>
      <c r="Z170" s="24">
        <f t="shared" si="36"/>
        <v>3.1362012760518336</v>
      </c>
      <c r="AA170" s="20">
        <v>1.28</v>
      </c>
      <c r="AB170" s="20">
        <v>0.55999999999999905</v>
      </c>
      <c r="AC170" s="17">
        <v>314.49951174246598</v>
      </c>
      <c r="AD170" s="17">
        <f t="shared" si="40"/>
        <v>314.08287812473606</v>
      </c>
      <c r="AE170" s="21">
        <v>106</v>
      </c>
      <c r="AF170" s="21">
        <v>177.03472222222226</v>
      </c>
      <c r="AG170" s="19">
        <v>3.5933333333333328</v>
      </c>
      <c r="AH170" s="21">
        <v>193.3</v>
      </c>
      <c r="AI170" s="22">
        <v>0.40416666666666601</v>
      </c>
      <c r="AJ170" s="21">
        <v>1367</v>
      </c>
      <c r="AK170" s="21" t="e">
        <f>VLOOKUP($B170,'[3]Rotoma level Monthly'!$C$2:$N$538,10,FALSE)</f>
        <v>#N/A</v>
      </c>
      <c r="AL170" s="21" t="e">
        <f>VLOOKUP($B170,'[3]Rotoma level Monthly'!$C$2:$N$538,11,FALSE)</f>
        <v>#N/A</v>
      </c>
      <c r="AM170" s="20">
        <v>3.6265808567303868</v>
      </c>
      <c r="AN170" s="21">
        <v>187.70833333333337</v>
      </c>
    </row>
    <row r="171" spans="1:40" x14ac:dyDescent="0.25">
      <c r="A171" t="s">
        <v>46</v>
      </c>
      <c r="B171" s="15">
        <v>39722</v>
      </c>
      <c r="C171" s="16" t="s">
        <v>70</v>
      </c>
      <c r="D171" s="17">
        <v>2009</v>
      </c>
      <c r="E171" s="18" t="str">
        <f t="shared" si="39"/>
        <v>Ōkāreka 2008/09</v>
      </c>
      <c r="F171" s="18" t="s">
        <v>61</v>
      </c>
      <c r="G171" s="19">
        <v>2.0999998999999998</v>
      </c>
      <c r="H171" s="20">
        <v>7.375</v>
      </c>
      <c r="I171" s="21">
        <v>166.75000001000001</v>
      </c>
      <c r="J171" s="19">
        <v>4.1000001499999996</v>
      </c>
      <c r="K171" s="19">
        <v>2.0000001000000003</v>
      </c>
      <c r="L171" s="19">
        <v>1.7500000099999999</v>
      </c>
      <c r="M171" s="19">
        <v>4.9999998999999997</v>
      </c>
      <c r="N171" s="19">
        <v>7.78</v>
      </c>
      <c r="O171" s="19">
        <v>1.0299999950000001</v>
      </c>
      <c r="P171" s="22">
        <v>0.40311971306800842</v>
      </c>
      <c r="Q171" s="19">
        <f t="shared" si="33"/>
        <v>3.038436956095202</v>
      </c>
      <c r="R171" s="19">
        <f t="shared" si="41"/>
        <v>3.0736941113572533</v>
      </c>
      <c r="S171" s="19">
        <f t="shared" si="37"/>
        <v>3.078418186270039</v>
      </c>
      <c r="T171" s="19">
        <f t="shared" si="34"/>
        <v>2.007328908016988</v>
      </c>
      <c r="U171" s="23">
        <f t="shared" si="38"/>
        <v>2.7994695404348704</v>
      </c>
      <c r="V171" s="24">
        <f t="shared" si="36"/>
        <v>3.6363610060847624</v>
      </c>
      <c r="W171" s="24">
        <f t="shared" si="36"/>
        <v>3.0011523211861069</v>
      </c>
      <c r="X171" s="24">
        <f t="shared" si="36"/>
        <v>3.3918090571735751</v>
      </c>
      <c r="Y171" s="24">
        <f t="shared" si="36"/>
        <v>2.3986484839141933</v>
      </c>
      <c r="Z171" s="24">
        <f t="shared" si="36"/>
        <v>3.1069927170896601</v>
      </c>
      <c r="AA171" s="20">
        <v>1.3</v>
      </c>
      <c r="AB171" s="20">
        <v>0.63</v>
      </c>
      <c r="AC171" s="17">
        <v>314.524333064438</v>
      </c>
      <c r="AD171" s="17">
        <f t="shared" si="40"/>
        <v>314.09324258591954</v>
      </c>
      <c r="AE171" s="21">
        <v>155</v>
      </c>
      <c r="AF171" s="21">
        <v>190.35080645161295</v>
      </c>
      <c r="AG171" s="19">
        <v>4.268830645161291</v>
      </c>
      <c r="AH171" s="21">
        <v>198.8</v>
      </c>
      <c r="AI171" s="22">
        <v>0.42916666666666603</v>
      </c>
      <c r="AJ171" s="21">
        <v>1388.5</v>
      </c>
      <c r="AK171" s="21" t="e">
        <f>VLOOKUP($B171,'[3]Rotoma level Monthly'!$C$2:$N$538,10,FALSE)</f>
        <v>#N/A</v>
      </c>
      <c r="AL171" s="21" t="e">
        <f>VLOOKUP($B171,'[3]Rotoma level Monthly'!$C$2:$N$538,11,FALSE)</f>
        <v>#N/A</v>
      </c>
      <c r="AM171" s="20">
        <v>3.6731182795698927</v>
      </c>
      <c r="AN171" s="21">
        <v>184.19166666666669</v>
      </c>
    </row>
    <row r="172" spans="1:40" x14ac:dyDescent="0.25">
      <c r="A172" t="s">
        <v>46</v>
      </c>
      <c r="B172" s="15">
        <v>39753</v>
      </c>
      <c r="C172" s="16" t="s">
        <v>70</v>
      </c>
      <c r="D172" s="17">
        <v>2009</v>
      </c>
      <c r="E172" s="18" t="str">
        <f t="shared" si="39"/>
        <v>Ōkāreka 2008/09</v>
      </c>
      <c r="F172" s="18" t="s">
        <v>61</v>
      </c>
      <c r="G172" s="19">
        <v>4.7000000499999999</v>
      </c>
      <c r="H172" s="20">
        <v>7.3249998092651367</v>
      </c>
      <c r="I172" s="21">
        <v>158.50000009999999</v>
      </c>
      <c r="J172" s="19">
        <v>4.9999998999999997</v>
      </c>
      <c r="K172" s="19">
        <v>2.0000001000000003</v>
      </c>
      <c r="L172" s="19">
        <v>3.5000001000000003</v>
      </c>
      <c r="M172" s="19">
        <v>4.9999998999999997</v>
      </c>
      <c r="N172" s="19">
        <v>7.2150001499999998</v>
      </c>
      <c r="O172" s="19">
        <v>0.73499998499999997</v>
      </c>
      <c r="P172" s="22">
        <v>0.41398054361343384</v>
      </c>
      <c r="Q172" s="19">
        <f t="shared" si="33"/>
        <v>3.9271285708919139</v>
      </c>
      <c r="R172" s="19">
        <f t="shared" si="41"/>
        <v>3.0831047733295636</v>
      </c>
      <c r="S172" s="19">
        <f t="shared" si="37"/>
        <v>3.0120880931515965</v>
      </c>
      <c r="T172" s="19">
        <f t="shared" si="34"/>
        <v>2.2589923872983766</v>
      </c>
      <c r="U172" s="23">
        <f t="shared" si="38"/>
        <v>3.0703284561678625</v>
      </c>
      <c r="V172" s="24">
        <f t="shared" si="36"/>
        <v>3.6139130389945513</v>
      </c>
      <c r="W172" s="24">
        <f t="shared" si="36"/>
        <v>3.0241271290478555</v>
      </c>
      <c r="X172" s="24">
        <f t="shared" si="36"/>
        <v>3.3555980029535264</v>
      </c>
      <c r="Y172" s="24">
        <f t="shared" si="36"/>
        <v>2.3365321769223035</v>
      </c>
      <c r="Z172" s="24">
        <f t="shared" si="36"/>
        <v>3.0825425869795597</v>
      </c>
      <c r="AA172" s="20">
        <v>1.59</v>
      </c>
      <c r="AB172" s="20">
        <v>0.98499999999999999</v>
      </c>
      <c r="AC172" s="17">
        <v>314.48741153246698</v>
      </c>
      <c r="AD172" s="17">
        <f t="shared" si="40"/>
        <v>314.10235311378449</v>
      </c>
      <c r="AE172" s="21">
        <v>54</v>
      </c>
      <c r="AF172" s="21">
        <v>165.68055555555557</v>
      </c>
      <c r="AG172" s="19">
        <v>4.0179861111111119</v>
      </c>
      <c r="AH172" s="21">
        <v>234.8</v>
      </c>
      <c r="AI172" s="22">
        <v>0.48583333333333251</v>
      </c>
      <c r="AJ172" s="21">
        <v>1462</v>
      </c>
      <c r="AK172" s="21" t="e">
        <f>VLOOKUP($B172,'[3]Rotoma level Monthly'!$C$2:$N$538,10,FALSE)</f>
        <v>#N/A</v>
      </c>
      <c r="AL172" s="21" t="e">
        <f>VLOOKUP($B172,'[3]Rotoma level Monthly'!$C$2:$N$538,11,FALSE)</f>
        <v>#N/A</v>
      </c>
      <c r="AM172" s="20">
        <v>3.587109094982079</v>
      </c>
      <c r="AN172" s="21">
        <v>183.31666666666669</v>
      </c>
    </row>
    <row r="173" spans="1:40" x14ac:dyDescent="0.25">
      <c r="A173" t="s">
        <v>46</v>
      </c>
      <c r="B173" s="15">
        <v>39845</v>
      </c>
      <c r="C173" s="16" t="s">
        <v>70</v>
      </c>
      <c r="D173" s="17">
        <v>2009</v>
      </c>
      <c r="E173" s="18" t="str">
        <f t="shared" si="39"/>
        <v>Ōkāreka 2008/09</v>
      </c>
      <c r="F173" s="18" t="s">
        <v>61</v>
      </c>
      <c r="G173" s="19">
        <v>2.0999998999999998</v>
      </c>
      <c r="H173" s="20">
        <v>8.9799995422363281</v>
      </c>
      <c r="I173" s="21">
        <v>140.50000002000002</v>
      </c>
      <c r="J173" s="19">
        <v>6.0000000999999994</v>
      </c>
      <c r="K173" s="19">
        <v>2.0000001000000003</v>
      </c>
      <c r="L173" s="19">
        <v>0.50000001999999999</v>
      </c>
      <c r="M173" s="19">
        <v>4.9999998999999997</v>
      </c>
      <c r="N173" s="19">
        <v>8.0399999999999991</v>
      </c>
      <c r="O173" s="19">
        <v>0.5</v>
      </c>
      <c r="P173" s="22">
        <v>0.32537955045700073</v>
      </c>
      <c r="Q173" s="19">
        <f t="shared" si="33"/>
        <v>3.038436956095202</v>
      </c>
      <c r="R173" s="19">
        <f t="shared" si="41"/>
        <v>2.7943942844774314</v>
      </c>
      <c r="S173" s="19">
        <f t="shared" si="37"/>
        <v>2.8545057361517894</v>
      </c>
      <c r="T173" s="19">
        <f t="shared" si="34"/>
        <v>2.4902016722559037</v>
      </c>
      <c r="U173" s="23">
        <f t="shared" si="38"/>
        <v>2.7943846622450814</v>
      </c>
      <c r="V173" s="24">
        <f t="shared" si="36"/>
        <v>3.6016380686766252</v>
      </c>
      <c r="W173" s="24">
        <f t="shared" si="36"/>
        <v>3.0290555678228102</v>
      </c>
      <c r="X173" s="24">
        <f t="shared" si="36"/>
        <v>3.3286092942089098</v>
      </c>
      <c r="Y173" s="24">
        <f t="shared" si="36"/>
        <v>2.379381046436575</v>
      </c>
      <c r="Z173" s="24">
        <f t="shared" si="36"/>
        <v>3.0846709942862298</v>
      </c>
      <c r="AA173" s="20">
        <v>1.3</v>
      </c>
      <c r="AB173" s="20">
        <v>0.84166666666666601</v>
      </c>
      <c r="AC173" s="17">
        <v>314.123157404219</v>
      </c>
      <c r="AD173" s="17">
        <f t="shared" si="40"/>
        <v>314.09333064508854</v>
      </c>
      <c r="AE173" s="21">
        <v>162</v>
      </c>
      <c r="AF173" s="21">
        <v>169.6577380952381</v>
      </c>
      <c r="AG173" s="19">
        <v>3.4715773809523802</v>
      </c>
      <c r="AH173" s="21">
        <v>210.2</v>
      </c>
      <c r="AI173" s="22">
        <v>0.65333333333333299</v>
      </c>
      <c r="AJ173" s="21">
        <v>1491.5</v>
      </c>
      <c r="AK173" s="21" t="e">
        <f>VLOOKUP($B173,'[3]Rotoma level Monthly'!$C$2:$N$538,10,FALSE)</f>
        <v>#N/A</v>
      </c>
      <c r="AL173" s="21" t="e">
        <f>VLOOKUP($B173,'[3]Rotoma level Monthly'!$C$2:$N$538,11,FALSE)</f>
        <v>#N/A</v>
      </c>
      <c r="AM173" s="20">
        <v>3.6019410842293911</v>
      </c>
      <c r="AN173" s="21">
        <v>189.29166666666666</v>
      </c>
    </row>
    <row r="174" spans="1:40" x14ac:dyDescent="0.25">
      <c r="A174" t="s">
        <v>46</v>
      </c>
      <c r="B174" s="15">
        <v>39873</v>
      </c>
      <c r="C174" s="16" t="s">
        <v>70</v>
      </c>
      <c r="D174" s="17">
        <v>2009</v>
      </c>
      <c r="E174" s="18" t="str">
        <f t="shared" si="39"/>
        <v>Ōkāreka 2008/09</v>
      </c>
      <c r="F174" s="18" t="s">
        <v>61</v>
      </c>
      <c r="G174" s="19">
        <v>2.7</v>
      </c>
      <c r="H174" s="20">
        <v>9.25</v>
      </c>
      <c r="I174" s="21">
        <v>51.830001000000003</v>
      </c>
      <c r="J174" s="19">
        <v>6.8000001000000001</v>
      </c>
      <c r="K174" s="19">
        <v>2.0000001000000003</v>
      </c>
      <c r="L174" s="19">
        <v>1.83</v>
      </c>
      <c r="M174" s="19">
        <v>11</v>
      </c>
      <c r="N174" s="19">
        <v>7.7600002000000003</v>
      </c>
      <c r="O174" s="19">
        <v>1.1000000000000001</v>
      </c>
      <c r="P174" s="22">
        <v>0.3057076632976532</v>
      </c>
      <c r="Q174" s="19">
        <f t="shared" si="33"/>
        <v>3.3156639609638279</v>
      </c>
      <c r="R174" s="19">
        <f t="shared" si="41"/>
        <v>2.7510728297155453</v>
      </c>
      <c r="S174" s="19">
        <f t="shared" si="37"/>
        <v>1.5508894638284123</v>
      </c>
      <c r="T174" s="19">
        <f t="shared" si="34"/>
        <v>2.6489260437513256</v>
      </c>
      <c r="U174" s="23">
        <f t="shared" si="38"/>
        <v>2.5666380745647777</v>
      </c>
      <c r="V174" s="24">
        <f t="shared" si="36"/>
        <v>3.5237496462043278</v>
      </c>
      <c r="W174" s="24">
        <f t="shared" si="36"/>
        <v>2.9974014417935044</v>
      </c>
      <c r="X174" s="24">
        <f t="shared" si="36"/>
        <v>3.2422663732677095</v>
      </c>
      <c r="Y174" s="24">
        <f t="shared" si="36"/>
        <v>2.3497592108157641</v>
      </c>
      <c r="Z174" s="24">
        <f t="shared" si="36"/>
        <v>3.0282941680203259</v>
      </c>
      <c r="AA174" s="20">
        <v>7.0000000000000007E-2</v>
      </c>
      <c r="AB174" s="20">
        <v>0.83833333333333304</v>
      </c>
      <c r="AC174" s="17">
        <v>314.13184893107001</v>
      </c>
      <c r="AD174" s="17">
        <f t="shared" si="40"/>
        <v>314.09465979946179</v>
      </c>
      <c r="AE174" s="21">
        <v>47.5</v>
      </c>
      <c r="AF174" s="21">
        <v>179.81854838709671</v>
      </c>
      <c r="AG174" s="19">
        <v>3.520631720430107</v>
      </c>
      <c r="AH174" s="21">
        <v>232.9</v>
      </c>
      <c r="AI174" s="22">
        <v>0.70583333333333242</v>
      </c>
      <c r="AJ174" s="21">
        <v>1606</v>
      </c>
      <c r="AK174" s="21" t="e">
        <f>VLOOKUP($B174,'[3]Rotoma level Monthly'!$C$2:$N$538,10,FALSE)</f>
        <v>#N/A</v>
      </c>
      <c r="AL174" s="21" t="e">
        <f>VLOOKUP($B174,'[3]Rotoma level Monthly'!$C$2:$N$538,11,FALSE)</f>
        <v>#N/A</v>
      </c>
      <c r="AM174" s="20">
        <v>3.5659961437532002</v>
      </c>
      <c r="AN174" s="21">
        <v>191.20833333333334</v>
      </c>
    </row>
    <row r="175" spans="1:40" x14ac:dyDescent="0.25">
      <c r="A175" t="s">
        <v>46</v>
      </c>
      <c r="B175" s="15">
        <v>39904</v>
      </c>
      <c r="C175" s="16" t="s">
        <v>70</v>
      </c>
      <c r="D175" s="17">
        <v>2009</v>
      </c>
      <c r="E175" s="18" t="str">
        <f t="shared" si="39"/>
        <v>Ōkāreka 2008/09</v>
      </c>
      <c r="F175" s="18" t="s">
        <v>61</v>
      </c>
      <c r="G175" s="19">
        <v>4.0999999000000003</v>
      </c>
      <c r="H175" s="20">
        <v>8.1499996185302734</v>
      </c>
      <c r="I175" s="21">
        <v>190.50000002000002</v>
      </c>
      <c r="J175" s="19">
        <v>9.8000001000000001</v>
      </c>
      <c r="K175" s="19">
        <v>2.0000001000000003</v>
      </c>
      <c r="L175" s="19">
        <v>0.50000001999999999</v>
      </c>
      <c r="M175" s="19">
        <v>4.9999998999999997</v>
      </c>
      <c r="N175" s="19">
        <v>7.5999999000000003</v>
      </c>
      <c r="O175" s="19">
        <v>0.89999998000000003</v>
      </c>
      <c r="P175" s="22">
        <v>0.34979939460754395</v>
      </c>
      <c r="Q175" s="19">
        <f t="shared" si="33"/>
        <v>3.7764709691630554</v>
      </c>
      <c r="R175" s="19">
        <f t="shared" si="41"/>
        <v>2.933718841544859</v>
      </c>
      <c r="S175" s="19">
        <f t="shared" si="37"/>
        <v>3.2524838899722721</v>
      </c>
      <c r="T175" s="19">
        <f t="shared" si="34"/>
        <v>3.1123801539622877</v>
      </c>
      <c r="U175" s="23">
        <f t="shared" si="38"/>
        <v>3.2687634636606187</v>
      </c>
      <c r="V175" s="24">
        <f t="shared" si="36"/>
        <v>3.5852524806266488</v>
      </c>
      <c r="W175" s="24">
        <f t="shared" si="36"/>
        <v>3.0106256462770093</v>
      </c>
      <c r="X175" s="24">
        <f t="shared" si="36"/>
        <v>3.2111422291670011</v>
      </c>
      <c r="Y175" s="24">
        <f t="shared" si="36"/>
        <v>2.3853170308897722</v>
      </c>
      <c r="Z175" s="24">
        <f t="shared" si="36"/>
        <v>3.0480843467401075</v>
      </c>
      <c r="AA175" s="20">
        <v>0.88</v>
      </c>
      <c r="AB175" s="20">
        <v>0.89666666666666595</v>
      </c>
      <c r="AC175" s="17">
        <v>313.941225931806</v>
      </c>
      <c r="AD175" s="17">
        <f t="shared" si="40"/>
        <v>314.09264858876799</v>
      </c>
      <c r="AE175" s="21">
        <v>75</v>
      </c>
      <c r="AF175" s="21">
        <v>144.97916666666666</v>
      </c>
      <c r="AG175" s="19">
        <v>3.2160416666666665</v>
      </c>
      <c r="AH175" s="21">
        <v>172.3</v>
      </c>
      <c r="AI175" s="22">
        <v>0.70583333333333242</v>
      </c>
      <c r="AJ175" s="21">
        <v>1606</v>
      </c>
      <c r="AK175" s="21" t="e">
        <f>VLOOKUP($B175,'[3]Rotoma level Monthly'!$C$2:$N$538,10,FALSE)</f>
        <v>#N/A</v>
      </c>
      <c r="AL175" s="21" t="e">
        <f>VLOOKUP($B175,'[3]Rotoma level Monthly'!$C$2:$N$538,11,FALSE)</f>
        <v>#N/A</v>
      </c>
      <c r="AM175" s="20">
        <v>3.5848973534306201</v>
      </c>
      <c r="AN175" s="21">
        <v>193.70833333333334</v>
      </c>
    </row>
    <row r="176" spans="1:40" x14ac:dyDescent="0.25">
      <c r="A176" t="s">
        <v>46</v>
      </c>
      <c r="B176" s="15">
        <v>39934</v>
      </c>
      <c r="C176" s="16" t="s">
        <v>70</v>
      </c>
      <c r="D176" s="17">
        <v>2009</v>
      </c>
      <c r="E176" s="18" t="str">
        <f t="shared" si="39"/>
        <v>Ōkāreka 2008/09</v>
      </c>
      <c r="F176" s="18" t="s">
        <v>61</v>
      </c>
      <c r="G176" s="19">
        <v>3.9000001000000002</v>
      </c>
      <c r="H176" s="20">
        <v>9.9600000381469727</v>
      </c>
      <c r="I176" s="21">
        <v>211.13998989999999</v>
      </c>
      <c r="J176" s="19">
        <v>6.0000000999999994</v>
      </c>
      <c r="K176" s="19">
        <v>4.4000000000000004</v>
      </c>
      <c r="L176" s="19">
        <v>1.1399998999999998</v>
      </c>
      <c r="M176" s="19">
        <v>4.9999998999999997</v>
      </c>
      <c r="N176" s="19">
        <v>6.8000002000000004</v>
      </c>
      <c r="O176" s="19">
        <v>0.80000000999999998</v>
      </c>
      <c r="P176" s="22">
        <v>0.33562755584716797</v>
      </c>
      <c r="Q176" s="19">
        <f t="shared" si="33"/>
        <v>3.7213041301321281</v>
      </c>
      <c r="R176" s="19">
        <f t="shared" si="41"/>
        <v>2.6411895505506005</v>
      </c>
      <c r="S176" s="19">
        <f t="shared" si="37"/>
        <v>3.386957194296786</v>
      </c>
      <c r="T176" s="19">
        <f t="shared" si="34"/>
        <v>2.4902016722559037</v>
      </c>
      <c r="U176" s="23">
        <f t="shared" si="38"/>
        <v>3.0599131368088544</v>
      </c>
      <c r="V176" s="24">
        <f t="shared" si="36"/>
        <v>3.6063562692414148</v>
      </c>
      <c r="W176" s="24">
        <f t="shared" si="36"/>
        <v>2.9551035127819021</v>
      </c>
      <c r="X176" s="24">
        <f t="shared" si="36"/>
        <v>3.1907953045790429</v>
      </c>
      <c r="Y176" s="24">
        <f t="shared" si="36"/>
        <v>2.501416532682279</v>
      </c>
      <c r="Z176" s="24">
        <f t="shared" si="36"/>
        <v>3.0634179048211596</v>
      </c>
      <c r="AA176" s="20">
        <v>-0.54</v>
      </c>
      <c r="AB176" s="20">
        <v>0.66999999999999904</v>
      </c>
      <c r="AC176" s="17">
        <v>313.868874841143</v>
      </c>
      <c r="AD176" s="17">
        <f t="shared" si="40"/>
        <v>314.09553395915299</v>
      </c>
      <c r="AE176" s="21">
        <v>97</v>
      </c>
      <c r="AF176" s="21">
        <v>186.56586021505379</v>
      </c>
      <c r="AG176" s="19">
        <v>3.3713709677419361</v>
      </c>
      <c r="AH176" s="21">
        <v>157.19999999999999</v>
      </c>
      <c r="AI176" s="22">
        <v>0.67333333333333245</v>
      </c>
      <c r="AJ176" s="21">
        <v>1424</v>
      </c>
      <c r="AK176" s="21" t="e">
        <f>VLOOKUP($B176,'[3]Rotoma level Monthly'!$C$2:$N$538,10,FALSE)</f>
        <v>#N/A</v>
      </c>
      <c r="AL176" s="21" t="e">
        <f>VLOOKUP($B176,'[3]Rotoma level Monthly'!$C$2:$N$538,11,FALSE)</f>
        <v>#N/A</v>
      </c>
      <c r="AM176" s="20">
        <v>3.5516855478750649</v>
      </c>
      <c r="AN176" s="21">
        <v>191.91666666666666</v>
      </c>
    </row>
    <row r="177" spans="1:40" x14ac:dyDescent="0.25">
      <c r="A177" t="s">
        <v>46</v>
      </c>
      <c r="B177" s="15">
        <v>39965</v>
      </c>
      <c r="C177" s="16" t="s">
        <v>70</v>
      </c>
      <c r="D177" s="17">
        <v>2009</v>
      </c>
      <c r="E177" s="18" t="str">
        <f t="shared" si="39"/>
        <v>Ōkāreka 2008/09</v>
      </c>
      <c r="F177" s="18" t="s">
        <v>61</v>
      </c>
      <c r="G177" s="19">
        <v>6.1999997999999996</v>
      </c>
      <c r="H177" s="20">
        <v>6.5799999237060547</v>
      </c>
      <c r="I177" s="21">
        <v>171.45000000000002</v>
      </c>
      <c r="J177" s="19">
        <v>6.8000001000000001</v>
      </c>
      <c r="K177" s="19">
        <v>2.0000001000000003</v>
      </c>
      <c r="L177" s="19">
        <v>1.45</v>
      </c>
      <c r="M177" s="19">
        <v>4.9999998999999997</v>
      </c>
      <c r="N177" s="19">
        <v>7.4000000999999997</v>
      </c>
      <c r="O177" s="19">
        <v>2.0999998999999998</v>
      </c>
      <c r="P177" s="22">
        <v>0.46820095181465149</v>
      </c>
      <c r="Q177" s="19">
        <f t="shared" si="33"/>
        <v>4.2326748557414362</v>
      </c>
      <c r="R177" s="19">
        <f t="shared" si="41"/>
        <v>3.2296734732704127</v>
      </c>
      <c r="S177" s="19">
        <f t="shared" si="37"/>
        <v>3.114753843247398</v>
      </c>
      <c r="T177" s="19">
        <f t="shared" si="34"/>
        <v>2.6489260437513256</v>
      </c>
      <c r="U177" s="23">
        <f t="shared" si="38"/>
        <v>3.3065070540026431</v>
      </c>
      <c r="V177" s="24">
        <f t="shared" si="36"/>
        <v>3.7253008188614669</v>
      </c>
      <c r="W177" s="24">
        <f t="shared" si="36"/>
        <v>2.9844813833079082</v>
      </c>
      <c r="X177" s="24">
        <f t="shared" si="36"/>
        <v>3.1595041685683198</v>
      </c>
      <c r="Y177" s="24">
        <f t="shared" si="36"/>
        <v>2.7221603696615557</v>
      </c>
      <c r="Z177" s="24">
        <f t="shared" si="36"/>
        <v>3.1478616850998127</v>
      </c>
      <c r="AA177" s="20">
        <v>-0.13</v>
      </c>
      <c r="AB177" s="20">
        <v>-0.14333333333333301</v>
      </c>
      <c r="AC177" s="17">
        <v>313.833310444029</v>
      </c>
      <c r="AD177" s="17">
        <f t="shared" si="40"/>
        <v>314.10483363652378</v>
      </c>
      <c r="AE177" s="21">
        <v>163</v>
      </c>
      <c r="AF177" s="21">
        <v>160.48541666666668</v>
      </c>
      <c r="AG177" s="19">
        <v>3.3215972222222221</v>
      </c>
      <c r="AH177" s="21">
        <v>151</v>
      </c>
      <c r="AI177" s="22">
        <v>0.67333333333333245</v>
      </c>
      <c r="AJ177" s="21">
        <v>1432</v>
      </c>
      <c r="AK177" s="21" t="e">
        <f>VLOOKUP($B177,'[3]Rotoma level Monthly'!$C$2:$N$538,10,FALSE)</f>
        <v>#N/A</v>
      </c>
      <c r="AL177" s="21" t="e">
        <f>VLOOKUP($B177,'[3]Rotoma level Monthly'!$C$2:$N$538,11,FALSE)</f>
        <v>#N/A</v>
      </c>
      <c r="AM177" s="20">
        <v>3.6167729134664626</v>
      </c>
      <c r="AN177" s="21">
        <v>194.77500000000001</v>
      </c>
    </row>
    <row r="178" spans="1:40" x14ac:dyDescent="0.25">
      <c r="A178" t="s">
        <v>46</v>
      </c>
      <c r="B178" s="15">
        <v>39995</v>
      </c>
      <c r="C178" s="16" t="s">
        <v>71</v>
      </c>
      <c r="D178" s="17">
        <v>2010</v>
      </c>
      <c r="E178" s="18" t="str">
        <f t="shared" si="39"/>
        <v>Ōkāreka 2009/10</v>
      </c>
      <c r="F178" s="18" t="s">
        <v>72</v>
      </c>
      <c r="G178" s="19">
        <v>7.1999997999999996</v>
      </c>
      <c r="H178" s="20">
        <v>9.3999996185302734</v>
      </c>
      <c r="I178" s="21">
        <v>191</v>
      </c>
      <c r="J178" s="19">
        <v>7.3000002000000004</v>
      </c>
      <c r="K178" s="19">
        <v>4.6000001000000008</v>
      </c>
      <c r="L178" s="19">
        <v>2.0000001000000003</v>
      </c>
      <c r="M178" s="19">
        <v>18.999998999999999</v>
      </c>
      <c r="N178" s="19">
        <v>7.4000000999999997</v>
      </c>
      <c r="O178" s="19">
        <v>1.5</v>
      </c>
      <c r="P178" s="22">
        <v>0.39300000667572021</v>
      </c>
      <c r="Q178" s="19">
        <f t="shared" si="33"/>
        <v>4.3976245102935323</v>
      </c>
      <c r="R178" s="19">
        <f t="shared" si="41"/>
        <v>2.7273873719404143</v>
      </c>
      <c r="S178" s="19">
        <f t="shared" si="37"/>
        <v>3.2559104354156596</v>
      </c>
      <c r="T178" s="19">
        <f t="shared" si="34"/>
        <v>2.7389027862952888</v>
      </c>
      <c r="U178" s="23">
        <f t="shared" si="38"/>
        <v>3.2799562759862235</v>
      </c>
      <c r="V178" s="24">
        <f t="shared" si="36"/>
        <v>3.7916084586651198</v>
      </c>
      <c r="W178" s="24">
        <f t="shared" si="36"/>
        <v>2.9419378876357434</v>
      </c>
      <c r="X178" s="24">
        <f t="shared" si="36"/>
        <v>3.1310550793049434</v>
      </c>
      <c r="Y178" s="24">
        <f t="shared" si="36"/>
        <v>2.7857343320124435</v>
      </c>
      <c r="Z178" s="24">
        <f t="shared" si="36"/>
        <v>3.1625839394045632</v>
      </c>
      <c r="AA178" s="20">
        <v>0.27</v>
      </c>
      <c r="AB178" s="20">
        <v>6.3333333333333297E-2</v>
      </c>
      <c r="AC178" s="17">
        <v>313.908202498528</v>
      </c>
      <c r="AD178" s="17">
        <f t="shared" si="40"/>
        <v>314.12183691212476</v>
      </c>
      <c r="AE178" s="21">
        <v>178</v>
      </c>
      <c r="AF178" s="21">
        <v>182.99126344086022</v>
      </c>
      <c r="AG178" s="19">
        <v>3.5262096774193559</v>
      </c>
      <c r="AH178" s="21">
        <v>121.4</v>
      </c>
      <c r="AI178" s="22">
        <v>0.67333333333333245</v>
      </c>
      <c r="AJ178" s="21">
        <v>1423</v>
      </c>
      <c r="AK178" s="21" t="e">
        <f>VLOOKUP($B178,'[3]Rotoma level Monthly'!$C$2:$N$538,10,FALSE)</f>
        <v>#N/A</v>
      </c>
      <c r="AL178" s="21" t="e">
        <f>VLOOKUP($B178,'[3]Rotoma level Monthly'!$C$2:$N$538,11,FALSE)</f>
        <v>#N/A</v>
      </c>
      <c r="AM178" s="20">
        <v>3.6233354134664633</v>
      </c>
      <c r="AN178" s="21">
        <v>195.27500000000001</v>
      </c>
    </row>
    <row r="179" spans="1:40" x14ac:dyDescent="0.25">
      <c r="A179" t="s">
        <v>46</v>
      </c>
      <c r="B179" s="15">
        <v>40026</v>
      </c>
      <c r="C179" s="16" t="s">
        <v>71</v>
      </c>
      <c r="D179" s="17">
        <v>2010</v>
      </c>
      <c r="E179" s="18" t="str">
        <f t="shared" si="39"/>
        <v>Ōkāreka 2009/10</v>
      </c>
      <c r="F179" s="18" t="s">
        <v>72</v>
      </c>
      <c r="G179" s="19">
        <v>5.9000000999999997</v>
      </c>
      <c r="H179" s="20">
        <v>7</v>
      </c>
      <c r="I179" s="21">
        <v>171</v>
      </c>
      <c r="J179" s="19">
        <v>4.9999998999999997</v>
      </c>
      <c r="K179" s="19">
        <v>2.0000001000000003</v>
      </c>
      <c r="L179" s="19">
        <v>1</v>
      </c>
      <c r="M179" s="19">
        <v>4.9999998999999997</v>
      </c>
      <c r="N179" s="19">
        <v>7.5999999000000003</v>
      </c>
      <c r="O179" s="19">
        <v>0.69999999000000002</v>
      </c>
      <c r="P179" s="22">
        <v>0.31400001049041748</v>
      </c>
      <c r="Q179" s="19">
        <f t="shared" si="33"/>
        <v>4.1779641282677913</v>
      </c>
      <c r="R179" s="19">
        <f t="shared" si="41"/>
        <v>3.1455253621927373</v>
      </c>
      <c r="S179" s="19">
        <f t="shared" si="37"/>
        <v>3.1113182922803824</v>
      </c>
      <c r="T179" s="19">
        <f t="shared" si="34"/>
        <v>2.2589923872983766</v>
      </c>
      <c r="U179" s="23">
        <f t="shared" si="38"/>
        <v>3.1734500425098222</v>
      </c>
      <c r="V179" s="24">
        <f t="shared" si="36"/>
        <v>3.8320512747368771</v>
      </c>
      <c r="W179" s="24">
        <f t="shared" si="36"/>
        <v>2.9559211134468852</v>
      </c>
      <c r="X179" s="24">
        <f t="shared" si="36"/>
        <v>3.0673077313611703</v>
      </c>
      <c r="Y179" s="24">
        <f t="shared" si="36"/>
        <v>2.6847574818926443</v>
      </c>
      <c r="Z179" s="24">
        <f t="shared" si="36"/>
        <v>3.1350094003593951</v>
      </c>
      <c r="AA179" s="20">
        <v>-0.4</v>
      </c>
      <c r="AB179" s="20">
        <v>0.215</v>
      </c>
      <c r="AC179" s="17">
        <v>313.99660406824199</v>
      </c>
      <c r="AD179" s="17">
        <f t="shared" si="40"/>
        <v>314.12739554215233</v>
      </c>
      <c r="AE179" s="21">
        <v>186</v>
      </c>
      <c r="AF179" s="21">
        <v>154.27822580645159</v>
      </c>
      <c r="AG179" s="19">
        <v>4.080645161290323</v>
      </c>
      <c r="AH179" s="21">
        <v>130.30000000000001</v>
      </c>
      <c r="AI179" s="22">
        <v>0.67333333333333245</v>
      </c>
      <c r="AJ179" s="21">
        <v>1376</v>
      </c>
      <c r="AK179" s="21" t="e">
        <f>VLOOKUP($B179,'[3]Rotoma level Monthly'!$C$2:$N$538,10,FALSE)</f>
        <v>#N/A</v>
      </c>
      <c r="AL179" s="21" t="e">
        <f>VLOOKUP($B179,'[3]Rotoma level Monthly'!$C$2:$N$538,11,FALSE)</f>
        <v>#N/A</v>
      </c>
      <c r="AM179" s="20">
        <v>3.5866866679467493</v>
      </c>
      <c r="AN179" s="21">
        <v>192.45833333333337</v>
      </c>
    </row>
    <row r="180" spans="1:40" x14ac:dyDescent="0.25">
      <c r="A180" t="s">
        <v>46</v>
      </c>
      <c r="B180" s="15">
        <v>40057</v>
      </c>
      <c r="C180" s="16" t="s">
        <v>71</v>
      </c>
      <c r="D180" s="17">
        <v>2010</v>
      </c>
      <c r="E180" s="18" t="str">
        <f t="shared" si="39"/>
        <v>Ōkāreka 2009/10</v>
      </c>
      <c r="F180" s="18" t="s">
        <v>72</v>
      </c>
      <c r="G180" s="19">
        <v>4.9000000999999997</v>
      </c>
      <c r="H180" s="20">
        <v>8.369999885559082</v>
      </c>
      <c r="I180" s="21">
        <v>181.00000999999997</v>
      </c>
      <c r="J180" s="19">
        <v>4.9999998999999997</v>
      </c>
      <c r="K180" s="19">
        <v>2.0000001000000003</v>
      </c>
      <c r="L180" s="19">
        <v>1</v>
      </c>
      <c r="M180" s="19">
        <v>4.9999998999999997</v>
      </c>
      <c r="N180" s="19">
        <v>7.5999999000000003</v>
      </c>
      <c r="O180" s="19">
        <v>1.7</v>
      </c>
      <c r="P180" s="22">
        <v>0.34799998998641968</v>
      </c>
      <c r="Q180" s="19">
        <f t="shared" ref="Q180:Q185" si="42">2.22+2.54*LOG($G180,10)</f>
        <v>3.973098065784832</v>
      </c>
      <c r="R180" s="19">
        <f t="shared" si="41"/>
        <v>2.89581575026995</v>
      </c>
      <c r="S180" s="19">
        <f t="shared" si="37"/>
        <v>3.185612582578695</v>
      </c>
      <c r="T180" s="19">
        <f t="shared" ref="T180:T243" si="43">0.218+2.92*LOG($J180,10)</f>
        <v>2.2589923872983766</v>
      </c>
      <c r="U180" s="23">
        <f t="shared" si="38"/>
        <v>3.0783796964829637</v>
      </c>
      <c r="V180" s="24">
        <f t="shared" ref="V180:Z195" si="44">AVERAGE(Q169:Q180)</f>
        <v>3.8119146333153124</v>
      </c>
      <c r="W180" s="24">
        <f t="shared" si="44"/>
        <v>2.9131036656770299</v>
      </c>
      <c r="X180" s="24">
        <f t="shared" si="44"/>
        <v>3.0436029934415489</v>
      </c>
      <c r="Y180" s="24">
        <f t="shared" si="44"/>
        <v>2.6847574818926443</v>
      </c>
      <c r="Z180" s="24">
        <f t="shared" si="44"/>
        <v>3.113344693581634</v>
      </c>
      <c r="AA180" s="20">
        <v>0.33</v>
      </c>
      <c r="AB180" s="20">
        <v>0.44166666666666599</v>
      </c>
      <c r="AC180" s="17">
        <v>314.08933177462302</v>
      </c>
      <c r="AD180" s="17">
        <f t="shared" si="40"/>
        <v>314.14395419738162</v>
      </c>
      <c r="AE180" s="21">
        <v>119</v>
      </c>
      <c r="AF180" s="21">
        <v>154.40555555555557</v>
      </c>
      <c r="AG180" s="19">
        <v>3.2923611111111106</v>
      </c>
      <c r="AH180" s="21">
        <v>176.1</v>
      </c>
      <c r="AI180" s="22">
        <v>0.67333333333333245</v>
      </c>
      <c r="AJ180" s="21">
        <v>1370.5</v>
      </c>
      <c r="AK180" s="21" t="e">
        <f>VLOOKUP($B180,'[3]Rotoma level Monthly'!$C$2:$N$538,10,FALSE)</f>
        <v>#N/A</v>
      </c>
      <c r="AL180" s="21" t="e">
        <f>VLOOKUP($B180,'[3]Rotoma level Monthly'!$C$2:$N$538,11,FALSE)</f>
        <v>#N/A</v>
      </c>
      <c r="AM180" s="20">
        <v>3.6306046786994366</v>
      </c>
      <c r="AN180" s="21">
        <v>191.02500000000001</v>
      </c>
    </row>
    <row r="181" spans="1:40" x14ac:dyDescent="0.25">
      <c r="A181" t="s">
        <v>46</v>
      </c>
      <c r="B181" s="15">
        <v>40087</v>
      </c>
      <c r="C181" s="16" t="s">
        <v>71</v>
      </c>
      <c r="D181" s="17">
        <v>2010</v>
      </c>
      <c r="E181" s="18" t="str">
        <f t="shared" si="39"/>
        <v>Ōkāreka 2009/10</v>
      </c>
      <c r="F181" s="18" t="s">
        <v>72</v>
      </c>
      <c r="G181" s="19">
        <v>4.9000000999999997</v>
      </c>
      <c r="H181" s="20">
        <v>7.375</v>
      </c>
      <c r="I181" s="21">
        <v>150.50001001999999</v>
      </c>
      <c r="J181" s="19">
        <v>7.0000002000000006</v>
      </c>
      <c r="K181" s="19">
        <v>2.0000001000000003</v>
      </c>
      <c r="L181" s="19">
        <v>0.50000001999999999</v>
      </c>
      <c r="M181" s="19">
        <v>4.9999998999999997</v>
      </c>
      <c r="N181" s="19">
        <v>7.8000002000000004</v>
      </c>
      <c r="O181" s="19">
        <v>1.1000000000000001</v>
      </c>
      <c r="P181" s="22">
        <v>0.31000000238418579</v>
      </c>
      <c r="Q181" s="19">
        <f t="shared" si="42"/>
        <v>3.973098065784832</v>
      </c>
      <c r="R181" s="19">
        <f t="shared" si="41"/>
        <v>3.0736941113572533</v>
      </c>
      <c r="S181" s="19">
        <f t="shared" si="37"/>
        <v>2.9443849518214962</v>
      </c>
      <c r="T181" s="19">
        <f t="shared" si="43"/>
        <v>2.6856863130741973</v>
      </c>
      <c r="U181" s="23">
        <f t="shared" si="38"/>
        <v>3.1692158605094445</v>
      </c>
      <c r="V181" s="24">
        <f t="shared" si="44"/>
        <v>3.7618214709121189</v>
      </c>
      <c r="W181" s="24">
        <f t="shared" si="44"/>
        <v>2.9161234404002219</v>
      </c>
      <c r="X181" s="24">
        <f t="shared" si="44"/>
        <v>2.9947117709621001</v>
      </c>
      <c r="Y181" s="24">
        <f t="shared" si="44"/>
        <v>2.6111300986560324</v>
      </c>
      <c r="Z181" s="24">
        <f t="shared" si="44"/>
        <v>3.0709466952326188</v>
      </c>
      <c r="AA181" s="20">
        <v>-1.43</v>
      </c>
      <c r="AB181" s="20">
        <v>-4.1666666666666602E-2</v>
      </c>
      <c r="AC181" s="17">
        <v>314.21656344605702</v>
      </c>
      <c r="AD181" s="17">
        <f t="shared" si="40"/>
        <v>314.13503130659069</v>
      </c>
      <c r="AE181" s="21">
        <v>155.5</v>
      </c>
      <c r="AF181" s="21">
        <v>202.75940860215061</v>
      </c>
      <c r="AG181" s="19">
        <v>4.4103494623655912</v>
      </c>
      <c r="AH181" s="21">
        <v>205.1</v>
      </c>
      <c r="AI181" s="22">
        <v>0.67333333333333245</v>
      </c>
      <c r="AJ181" s="21">
        <v>1383.5</v>
      </c>
      <c r="AK181" s="21" t="e">
        <f>VLOOKUP($B181,'[3]Rotoma level Monthly'!$C$2:$N$538,10,FALSE)</f>
        <v>#N/A</v>
      </c>
      <c r="AL181" s="21" t="e">
        <f>VLOOKUP($B181,'[3]Rotoma level Monthly'!$C$2:$N$538,11,FALSE)</f>
        <v>#N/A</v>
      </c>
      <c r="AM181" s="20">
        <v>3.6055236601809182</v>
      </c>
      <c r="AN181" s="21">
        <v>191.54999999999998</v>
      </c>
    </row>
    <row r="182" spans="1:40" x14ac:dyDescent="0.25">
      <c r="A182" t="s">
        <v>46</v>
      </c>
      <c r="B182" s="15">
        <v>40118</v>
      </c>
      <c r="C182" s="16" t="s">
        <v>71</v>
      </c>
      <c r="D182" s="17">
        <v>2010</v>
      </c>
      <c r="E182" s="18" t="str">
        <f t="shared" si="39"/>
        <v>Ōkāreka 2009/10</v>
      </c>
      <c r="F182" s="18" t="s">
        <v>72</v>
      </c>
      <c r="G182" s="19">
        <v>2.7</v>
      </c>
      <c r="H182" s="20">
        <v>8.1499996185302734</v>
      </c>
      <c r="I182" s="21">
        <v>202.00001</v>
      </c>
      <c r="J182" s="19">
        <v>9.9999997999999994</v>
      </c>
      <c r="K182" s="19">
        <v>3</v>
      </c>
      <c r="L182" s="19">
        <v>2.0000001000000003</v>
      </c>
      <c r="M182" s="19">
        <v>16.000001000000001</v>
      </c>
      <c r="N182" s="19">
        <v>7.5999999000000003</v>
      </c>
      <c r="O182" s="19">
        <v>0.5</v>
      </c>
      <c r="P182" s="22">
        <v>0.33300000429153442</v>
      </c>
      <c r="Q182" s="19">
        <f t="shared" si="42"/>
        <v>3.3156639609638279</v>
      </c>
      <c r="R182" s="19">
        <f t="shared" si="41"/>
        <v>2.933718841544859</v>
      </c>
      <c r="S182" s="19">
        <f t="shared" si="37"/>
        <v>3.3291076867485132</v>
      </c>
      <c r="T182" s="19">
        <f t="shared" si="43"/>
        <v>3.1379999746372018</v>
      </c>
      <c r="U182" s="23">
        <f t="shared" si="38"/>
        <v>3.1791226159736006</v>
      </c>
      <c r="V182" s="24">
        <f t="shared" si="44"/>
        <v>3.7406304275147981</v>
      </c>
      <c r="W182" s="24">
        <f t="shared" si="44"/>
        <v>2.9402491084625733</v>
      </c>
      <c r="X182" s="24">
        <f t="shared" si="44"/>
        <v>3.006369196313587</v>
      </c>
      <c r="Y182" s="24">
        <f t="shared" si="44"/>
        <v>2.5614608941579626</v>
      </c>
      <c r="Z182" s="24">
        <f t="shared" si="44"/>
        <v>3.0621774066122307</v>
      </c>
      <c r="AA182" s="20">
        <v>-0.73</v>
      </c>
      <c r="AB182" s="20">
        <v>-0.348333333333333</v>
      </c>
      <c r="AC182" s="17">
        <v>314.13204024518001</v>
      </c>
      <c r="AD182" s="17">
        <f t="shared" si="40"/>
        <v>314.10440868181689</v>
      </c>
      <c r="AE182" s="21">
        <v>35.5</v>
      </c>
      <c r="AF182" s="21">
        <v>221.38047385620911</v>
      </c>
      <c r="AG182" s="19">
        <v>4.3239624183006535</v>
      </c>
      <c r="AH182" s="21">
        <v>226</v>
      </c>
      <c r="AI182" s="22">
        <v>0.55583333333333251</v>
      </c>
      <c r="AJ182" s="21">
        <v>1384</v>
      </c>
      <c r="AK182" s="21" t="e">
        <f>VLOOKUP($B182,'[3]Rotoma level Monthly'!$C$2:$N$538,10,FALSE)</f>
        <v>#N/A</v>
      </c>
      <c r="AL182" s="21" t="e">
        <f>VLOOKUP($B182,'[3]Rotoma level Monthly'!$C$2:$N$538,11,FALSE)</f>
        <v>#N/A</v>
      </c>
      <c r="AM182" s="20">
        <v>3.617316894947944</v>
      </c>
      <c r="AN182" s="21">
        <v>190.81666666666669</v>
      </c>
    </row>
    <row r="183" spans="1:40" x14ac:dyDescent="0.25">
      <c r="A183" t="s">
        <v>46</v>
      </c>
      <c r="B183" s="15">
        <v>40148</v>
      </c>
      <c r="C183" s="16" t="s">
        <v>71</v>
      </c>
      <c r="D183" s="17">
        <v>2010</v>
      </c>
      <c r="E183" s="18" t="str">
        <f t="shared" si="39"/>
        <v>Ōkāreka 2009/10</v>
      </c>
      <c r="F183" s="18" t="s">
        <v>72</v>
      </c>
      <c r="G183" s="19">
        <v>2.5</v>
      </c>
      <c r="H183" s="20">
        <v>7.9499998092651367</v>
      </c>
      <c r="I183" s="21">
        <v>230</v>
      </c>
      <c r="J183" s="19">
        <v>8.9999995999999989</v>
      </c>
      <c r="K183" s="19">
        <v>1</v>
      </c>
      <c r="L183" s="19">
        <v>2.0000001000000003</v>
      </c>
      <c r="M183" s="19">
        <v>0.50000001999999999</v>
      </c>
      <c r="N183" s="19">
        <v>7.0999999000000003</v>
      </c>
      <c r="O183" s="19">
        <v>0.69999999000000002</v>
      </c>
      <c r="P183" s="22">
        <v>0.36378389596939087</v>
      </c>
      <c r="Q183" s="19">
        <f t="shared" si="42"/>
        <v>3.2307676220269759</v>
      </c>
      <c r="R183" s="19">
        <f t="shared" si="41"/>
        <v>2.9688424098736257</v>
      </c>
      <c r="S183" s="19">
        <f t="shared" si="37"/>
        <v>3.4988007864129549</v>
      </c>
      <c r="T183" s="19">
        <f t="shared" si="43"/>
        <v>3.004388071201054</v>
      </c>
      <c r="U183" s="23">
        <f t="shared" si="38"/>
        <v>3.1756997223786527</v>
      </c>
      <c r="V183" s="24">
        <f t="shared" si="44"/>
        <v>3.7566579830091129</v>
      </c>
      <c r="W183" s="24">
        <f t="shared" si="44"/>
        <v>2.9315114666722706</v>
      </c>
      <c r="X183" s="24">
        <f t="shared" si="44"/>
        <v>3.0414010796588298</v>
      </c>
      <c r="Y183" s="24">
        <f t="shared" si="44"/>
        <v>2.6445491577566349</v>
      </c>
      <c r="Z183" s="24">
        <f t="shared" si="44"/>
        <v>3.0935299217742114</v>
      </c>
      <c r="AA183" s="20">
        <v>-0.79</v>
      </c>
      <c r="AB183" s="20">
        <v>-0.45833333333333298</v>
      </c>
      <c r="AC183" s="17">
        <v>314.01543545828099</v>
      </c>
      <c r="AD183" s="17">
        <f t="shared" si="40"/>
        <v>314.06200054797046</v>
      </c>
      <c r="AE183" s="21">
        <v>79.5</v>
      </c>
      <c r="AF183" s="21">
        <v>216.42405913978487</v>
      </c>
      <c r="AG183" s="19">
        <v>3.7655241935483867</v>
      </c>
      <c r="AH183" s="21">
        <v>256.89999999999998</v>
      </c>
      <c r="AI183" s="22">
        <v>0.32833333333333298</v>
      </c>
      <c r="AJ183" s="21">
        <v>1365.5</v>
      </c>
      <c r="AK183" s="21" t="e">
        <f>VLOOKUP($B183,'[3]Rotoma level Monthly'!$C$2:$N$538,10,FALSE)</f>
        <v>#N/A</v>
      </c>
      <c r="AL183" s="21" t="e">
        <f>VLOOKUP($B183,'[3]Rotoma level Monthly'!$C$2:$N$538,11,FALSE)</f>
        <v>#N/A</v>
      </c>
      <c r="AM183" s="20">
        <v>3.6428149205470723</v>
      </c>
      <c r="AN183" s="21">
        <v>194.64999999999998</v>
      </c>
    </row>
    <row r="184" spans="1:40" x14ac:dyDescent="0.25">
      <c r="A184" t="s">
        <v>46</v>
      </c>
      <c r="B184" s="15">
        <v>40179</v>
      </c>
      <c r="C184" s="16" t="s">
        <v>71</v>
      </c>
      <c r="D184" s="17">
        <v>2010</v>
      </c>
      <c r="E184" s="18" t="str">
        <f t="shared" si="39"/>
        <v>Ōkāreka 2009/10</v>
      </c>
      <c r="F184" s="18" t="s">
        <v>72</v>
      </c>
      <c r="G184" s="19">
        <v>2.9000001000000002</v>
      </c>
      <c r="H184" s="20">
        <v>7.0999999046325684</v>
      </c>
      <c r="I184" s="21">
        <v>205</v>
      </c>
      <c r="J184" s="19">
        <v>6.0000000999999994</v>
      </c>
      <c r="K184" s="19">
        <v>2.0000001000000003</v>
      </c>
      <c r="L184" s="19">
        <v>3</v>
      </c>
      <c r="M184" s="19">
        <v>4.0000002000000006</v>
      </c>
      <c r="N184" s="19">
        <v>7.5999999000000003</v>
      </c>
      <c r="O184" s="19">
        <v>0.5</v>
      </c>
      <c r="P184" s="22">
        <v>0.29244202375411987</v>
      </c>
      <c r="Q184" s="19">
        <f t="shared" si="42"/>
        <v>3.3944909527015543</v>
      </c>
      <c r="R184" s="19">
        <f t="shared" si="41"/>
        <v>3.1260816689877444</v>
      </c>
      <c r="S184" s="19">
        <f t="shared" si="37"/>
        <v>3.3483791217778198</v>
      </c>
      <c r="T184" s="19">
        <f t="shared" si="43"/>
        <v>2.4902016722559037</v>
      </c>
      <c r="U184" s="23">
        <f t="shared" si="38"/>
        <v>3.0897883539307553</v>
      </c>
      <c r="V184" s="24">
        <f t="shared" si="44"/>
        <v>3.7122715148265826</v>
      </c>
      <c r="W184" s="24">
        <f t="shared" si="44"/>
        <v>2.9350928746437859</v>
      </c>
      <c r="X184" s="24">
        <f t="shared" si="44"/>
        <v>3.0694253320443483</v>
      </c>
      <c r="Y184" s="24">
        <f t="shared" si="44"/>
        <v>2.6638165981697619</v>
      </c>
      <c r="Z184" s="24">
        <f t="shared" si="44"/>
        <v>3.09515157992112</v>
      </c>
      <c r="AA184" s="20">
        <v>-0.97</v>
      </c>
      <c r="AB184" s="20">
        <v>0.89333333333333298</v>
      </c>
      <c r="AC184" s="17">
        <v>313.83423790165102</v>
      </c>
      <c r="AD184" s="17">
        <f t="shared" si="40"/>
        <v>314.00756941206913</v>
      </c>
      <c r="AE184" s="21">
        <v>139</v>
      </c>
      <c r="AF184" s="21">
        <v>173.76142473118281</v>
      </c>
      <c r="AG184" s="19">
        <v>3.673185483870967</v>
      </c>
      <c r="AH184" s="21">
        <v>232.1</v>
      </c>
      <c r="AI184" s="22">
        <v>0.32833333333333298</v>
      </c>
      <c r="AJ184" s="21">
        <v>1317</v>
      </c>
      <c r="AK184" s="21" t="e">
        <f>VLOOKUP($B184,'[3]Rotoma level Monthly'!$C$2:$N$538,10,FALSE)</f>
        <v>#N/A</v>
      </c>
      <c r="AL184" s="21" t="e">
        <f>VLOOKUP($B184,'[3]Rotoma level Monthly'!$C$2:$N$538,11,FALSE)</f>
        <v>#N/A</v>
      </c>
      <c r="AM184" s="20">
        <v>3.6430949384682187</v>
      </c>
      <c r="AN184" s="21">
        <v>189.29166666666666</v>
      </c>
    </row>
    <row r="185" spans="1:40" x14ac:dyDescent="0.25">
      <c r="A185" t="s">
        <v>46</v>
      </c>
      <c r="B185" s="15">
        <v>40210</v>
      </c>
      <c r="C185" s="16" t="s">
        <v>71</v>
      </c>
      <c r="D185" s="17">
        <v>2010</v>
      </c>
      <c r="E185" s="18" t="str">
        <f t="shared" si="39"/>
        <v>Ōkāreka 2009/10</v>
      </c>
      <c r="F185" s="18" t="s">
        <v>72</v>
      </c>
      <c r="G185" s="19">
        <v>3</v>
      </c>
      <c r="H185" s="20">
        <v>9.369999885559082</v>
      </c>
      <c r="I185" s="21">
        <v>193</v>
      </c>
      <c r="J185" s="19">
        <v>6.0000000999999994</v>
      </c>
      <c r="K185" s="19">
        <v>1</v>
      </c>
      <c r="L185" s="19">
        <v>3</v>
      </c>
      <c r="M185" s="19">
        <v>4.9999998999999997</v>
      </c>
      <c r="N185" s="19">
        <v>7.6999997999999996</v>
      </c>
      <c r="O185" s="19">
        <v>0.40000001000000002</v>
      </c>
      <c r="P185" s="22">
        <v>0.31632155179977417</v>
      </c>
      <c r="Q185" s="19">
        <f t="shared" si="42"/>
        <v>3.4318879869879426</v>
      </c>
      <c r="R185" s="19">
        <f t="shared" si="41"/>
        <v>2.7321032959461085</v>
      </c>
      <c r="S185" s="19">
        <f t="shared" si="37"/>
        <v>3.2695275001133992</v>
      </c>
      <c r="T185" s="19">
        <f t="shared" si="43"/>
        <v>2.4902016722559037</v>
      </c>
      <c r="U185" s="23">
        <f t="shared" si="38"/>
        <v>2.9809301138258384</v>
      </c>
      <c r="V185" s="24">
        <f t="shared" si="44"/>
        <v>3.745059100734311</v>
      </c>
      <c r="W185" s="24">
        <f t="shared" si="44"/>
        <v>2.929901958932843</v>
      </c>
      <c r="X185" s="24">
        <f t="shared" si="44"/>
        <v>3.1040104790411491</v>
      </c>
      <c r="Y185" s="24">
        <f t="shared" si="44"/>
        <v>2.6638165981697619</v>
      </c>
      <c r="Z185" s="24">
        <f t="shared" si="44"/>
        <v>3.1106970342195162</v>
      </c>
      <c r="AA185" s="20">
        <v>-1.31</v>
      </c>
      <c r="AB185" s="20">
        <v>0.51666666666666605</v>
      </c>
      <c r="AC185" s="17">
        <v>313.80107326970898</v>
      </c>
      <c r="AD185" s="17">
        <f t="shared" si="40"/>
        <v>313.98072906752657</v>
      </c>
      <c r="AE185" s="21">
        <v>60.5</v>
      </c>
      <c r="AF185" s="21">
        <v>151.10267857142853</v>
      </c>
      <c r="AG185" s="19">
        <v>2.7612351190476194</v>
      </c>
      <c r="AH185" s="21">
        <v>206.6</v>
      </c>
      <c r="AI185" s="22">
        <v>0.32833333333333298</v>
      </c>
      <c r="AJ185" s="21">
        <v>1437</v>
      </c>
      <c r="AK185" s="21" t="e">
        <f>VLOOKUP($B185,'[3]Rotoma level Monthly'!$C$2:$N$538,10,FALSE)</f>
        <v>#N/A</v>
      </c>
      <c r="AL185" s="21" t="e">
        <f>VLOOKUP($B185,'[3]Rotoma level Monthly'!$C$2:$N$538,11,FALSE)</f>
        <v>#N/A</v>
      </c>
      <c r="AM185" s="20">
        <v>3.6644547054933079</v>
      </c>
      <c r="AN185" s="21">
        <v>188.99166666666665</v>
      </c>
    </row>
    <row r="186" spans="1:40" x14ac:dyDescent="0.25">
      <c r="A186" t="s">
        <v>46</v>
      </c>
      <c r="B186" s="15">
        <v>40238</v>
      </c>
      <c r="C186" s="16" t="s">
        <v>71</v>
      </c>
      <c r="D186" s="17">
        <v>2010</v>
      </c>
      <c r="E186" s="18" t="str">
        <f t="shared" si="39"/>
        <v>Ōkāreka 2009/10</v>
      </c>
      <c r="F186" s="18" t="s">
        <v>72</v>
      </c>
      <c r="H186" s="20">
        <v>9.630000114440918</v>
      </c>
      <c r="I186" s="21">
        <v>209.00001</v>
      </c>
      <c r="J186" s="19">
        <v>8.0000004000000011</v>
      </c>
      <c r="K186" s="19">
        <v>8.0000004000000011</v>
      </c>
      <c r="L186" s="19">
        <v>0.50000001999999999</v>
      </c>
      <c r="M186" s="19">
        <v>3</v>
      </c>
      <c r="N186" s="19">
        <v>7.9000000999999997</v>
      </c>
      <c r="O186" s="19">
        <v>0.91000002999999996</v>
      </c>
      <c r="P186" s="22">
        <v>0.30282130837440491</v>
      </c>
      <c r="R186" s="19">
        <f t="shared" si="41"/>
        <v>2.6915721173372802</v>
      </c>
      <c r="S186" s="19">
        <f t="shared" si="37"/>
        <v>3.3736403837409887</v>
      </c>
      <c r="T186" s="19">
        <f t="shared" si="43"/>
        <v>2.8550228254234682</v>
      </c>
      <c r="V186" s="24">
        <f>AVERAGE(Q175:Q186)</f>
        <v>3.7840950225316279</v>
      </c>
      <c r="W186" s="24">
        <f t="shared" si="44"/>
        <v>2.9249435662346541</v>
      </c>
      <c r="X186" s="24">
        <f t="shared" si="44"/>
        <v>3.2559063890338642</v>
      </c>
      <c r="Y186" s="24">
        <f t="shared" si="44"/>
        <v>2.6809913299757739</v>
      </c>
      <c r="Z186" s="24">
        <f t="shared" si="44"/>
        <v>3.1601569396426741</v>
      </c>
      <c r="AA186" s="20">
        <v>-1.03</v>
      </c>
      <c r="AB186" s="20">
        <v>0.13166666666666599</v>
      </c>
      <c r="AC186" s="17">
        <v>313.59252846282601</v>
      </c>
      <c r="AD186" s="17">
        <f t="shared" si="40"/>
        <v>313.93578569517291</v>
      </c>
      <c r="AE186" s="21">
        <v>20.5</v>
      </c>
      <c r="AF186" s="21">
        <v>194.67607526881719</v>
      </c>
      <c r="AG186" s="19">
        <v>3.4506048387096775</v>
      </c>
      <c r="AH186" s="21">
        <v>238.1</v>
      </c>
      <c r="AI186" s="22">
        <v>0.17333333333333301</v>
      </c>
      <c r="AJ186" s="21">
        <v>1335.5</v>
      </c>
      <c r="AK186" s="21" t="e">
        <f>VLOOKUP($B186,'[3]Rotoma level Monthly'!$C$2:$N$538,10,FALSE)</f>
        <v>#N/A</v>
      </c>
      <c r="AL186" s="21" t="e">
        <f>VLOOKUP($B186,'[3]Rotoma level Monthly'!$C$2:$N$538,11,FALSE)</f>
        <v>#N/A</v>
      </c>
      <c r="AM186" s="20">
        <v>3.6052595170012451</v>
      </c>
      <c r="AN186" s="21">
        <v>189.42499999999998</v>
      </c>
    </row>
    <row r="187" spans="1:40" x14ac:dyDescent="0.25">
      <c r="A187" t="s">
        <v>46</v>
      </c>
      <c r="B187" s="15">
        <v>40269</v>
      </c>
      <c r="C187" s="16" t="s">
        <v>71</v>
      </c>
      <c r="D187" s="17">
        <v>2010</v>
      </c>
      <c r="E187" s="18" t="str">
        <f t="shared" si="39"/>
        <v>Ōkāreka 2009/10</v>
      </c>
      <c r="F187" s="18" t="s">
        <v>72</v>
      </c>
      <c r="G187" s="19">
        <v>2.7</v>
      </c>
      <c r="H187" s="20">
        <v>6.8499999046325684</v>
      </c>
      <c r="I187" s="21">
        <v>279.00001000000003</v>
      </c>
      <c r="J187" s="19">
        <v>8.9999995999999989</v>
      </c>
      <c r="K187" s="19">
        <v>1</v>
      </c>
      <c r="L187" s="19">
        <v>4.0000002000000006</v>
      </c>
      <c r="M187" s="19">
        <v>1</v>
      </c>
      <c r="N187" s="19">
        <v>7.1999997999999996</v>
      </c>
      <c r="O187" s="19">
        <v>1</v>
      </c>
      <c r="P187" s="22">
        <v>0.32127344608306885</v>
      </c>
      <c r="Q187" s="19">
        <f t="shared" ref="Q187:Q250" si="45">2.22+2.54*LOG($G187,10)</f>
        <v>3.3156639609638279</v>
      </c>
      <c r="R187" s="19">
        <f t="shared" si="41"/>
        <v>3.1751057407620151</v>
      </c>
      <c r="S187" s="19">
        <f t="shared" si="37"/>
        <v>3.7512686987075194</v>
      </c>
      <c r="T187" s="19">
        <f t="shared" si="43"/>
        <v>3.004388071201054</v>
      </c>
      <c r="U187" s="23">
        <f t="shared" ref="U187:U223" si="46">AVERAGE(Q187:T187)</f>
        <v>3.3116066179086041</v>
      </c>
      <c r="V187" s="24">
        <f t="shared" ref="V187:Z214" si="47">AVERAGE(Q176:Q187)</f>
        <v>3.7422034763316985</v>
      </c>
      <c r="W187" s="24">
        <f t="shared" si="44"/>
        <v>2.9450591411694167</v>
      </c>
      <c r="X187" s="24">
        <f t="shared" si="44"/>
        <v>3.2974717897618011</v>
      </c>
      <c r="Y187" s="24">
        <f t="shared" si="44"/>
        <v>2.6719919897456705</v>
      </c>
      <c r="Z187" s="24">
        <f t="shared" si="44"/>
        <v>3.1640517718470367</v>
      </c>
      <c r="AA187" s="20">
        <v>1.47</v>
      </c>
      <c r="AB187" s="20">
        <v>0.159999999999999</v>
      </c>
      <c r="AC187" s="17">
        <v>313.38867361111102</v>
      </c>
      <c r="AD187" s="17">
        <f t="shared" si="40"/>
        <v>313.88973966844833</v>
      </c>
      <c r="AE187" s="21">
        <v>48</v>
      </c>
      <c r="AF187" s="21">
        <v>175.38749999999996</v>
      </c>
      <c r="AG187" s="19">
        <v>2.8314583333333334</v>
      </c>
      <c r="AH187" s="21">
        <v>201.3</v>
      </c>
      <c r="AI187" s="22">
        <v>0.14583333333333248</v>
      </c>
      <c r="AJ187" s="21">
        <v>1308.5</v>
      </c>
      <c r="AK187" s="21" t="e">
        <f>VLOOKUP($B187,'[3]Rotoma level Monthly'!$C$2:$N$538,10,FALSE)</f>
        <v>#N/A</v>
      </c>
      <c r="AL187" s="21" t="e">
        <f>VLOOKUP($B187,'[3]Rotoma level Monthly'!$C$2:$N$538,11,FALSE)</f>
        <v>#N/A</v>
      </c>
      <c r="AM187" s="20">
        <v>3.5994239435245423</v>
      </c>
      <c r="AN187" s="21">
        <v>191.84166666666667</v>
      </c>
    </row>
    <row r="188" spans="1:40" x14ac:dyDescent="0.25">
      <c r="A188" t="s">
        <v>46</v>
      </c>
      <c r="B188" s="15">
        <v>40299</v>
      </c>
      <c r="C188" s="16" t="s">
        <v>71</v>
      </c>
      <c r="D188" s="17">
        <v>2010</v>
      </c>
      <c r="E188" s="18" t="str">
        <f t="shared" si="39"/>
        <v>Ōkāreka 2009/10</v>
      </c>
      <c r="F188" s="18" t="s">
        <v>72</v>
      </c>
      <c r="G188" s="19">
        <v>4.0999999000000003</v>
      </c>
      <c r="H188" s="20">
        <v>9.5</v>
      </c>
      <c r="I188" s="21">
        <v>229</v>
      </c>
      <c r="J188" s="19">
        <v>8.0000004000000011</v>
      </c>
      <c r="K188" s="19">
        <v>0.5</v>
      </c>
      <c r="L188" s="19">
        <v>2.0000001000000003</v>
      </c>
      <c r="M188" s="19">
        <v>0.50000001999999999</v>
      </c>
      <c r="N188" s="19">
        <v>7.4000000999999997</v>
      </c>
      <c r="O188" s="19">
        <v>0.62</v>
      </c>
      <c r="P188" s="22">
        <v>0.29833656549453735</v>
      </c>
      <c r="Q188" s="19">
        <f t="shared" si="45"/>
        <v>3.7764709691630554</v>
      </c>
      <c r="R188" s="19">
        <f t="shared" si="41"/>
        <v>2.7117422310979364</v>
      </c>
      <c r="S188" s="19">
        <f t="shared" si="37"/>
        <v>3.4931048018430624</v>
      </c>
      <c r="T188" s="19">
        <f t="shared" si="43"/>
        <v>2.8550228254234682</v>
      </c>
      <c r="U188" s="23">
        <f t="shared" si="46"/>
        <v>3.2090852068818805</v>
      </c>
      <c r="V188" s="24">
        <f t="shared" si="47"/>
        <v>3.7472186435163279</v>
      </c>
      <c r="W188" s="24">
        <f t="shared" si="44"/>
        <v>2.9509385312150282</v>
      </c>
      <c r="X188" s="24">
        <f t="shared" si="44"/>
        <v>3.3063174237239905</v>
      </c>
      <c r="Y188" s="24">
        <f t="shared" si="44"/>
        <v>2.7023937525096344</v>
      </c>
      <c r="Z188" s="24">
        <f t="shared" si="44"/>
        <v>3.1776128691264023</v>
      </c>
      <c r="AA188" s="20">
        <v>1.1100000000000001</v>
      </c>
      <c r="AB188" s="20">
        <v>7.9999999999999905E-2</v>
      </c>
      <c r="AC188" s="17">
        <v>313.35455712365598</v>
      </c>
      <c r="AD188" s="17">
        <f t="shared" si="40"/>
        <v>313.8468798586577</v>
      </c>
      <c r="AE188" s="21">
        <v>280.539999999999</v>
      </c>
      <c r="AF188" s="21">
        <v>159.89448924731184</v>
      </c>
      <c r="AG188" s="19">
        <v>2.7748655913978495</v>
      </c>
      <c r="AH188" s="21">
        <v>128.4</v>
      </c>
      <c r="AI188" s="22">
        <v>0.10583333333333295</v>
      </c>
      <c r="AJ188" s="21">
        <v>1281.5</v>
      </c>
      <c r="AK188" s="21" t="e">
        <f>VLOOKUP($B188,'[3]Rotoma level Monthly'!$C$2:$N$538,10,FALSE)</f>
        <v>#N/A</v>
      </c>
      <c r="AL188" s="21" t="e">
        <f>VLOOKUP($B188,'[3]Rotoma level Monthly'!$C$2:$N$538,11,FALSE)</f>
        <v>#N/A</v>
      </c>
      <c r="AM188" s="20">
        <v>3.5673753324134316</v>
      </c>
      <c r="AN188" s="21">
        <v>189.44166666666663</v>
      </c>
    </row>
    <row r="189" spans="1:40" x14ac:dyDescent="0.25">
      <c r="A189" t="s">
        <v>46</v>
      </c>
      <c r="B189" s="15">
        <v>40330</v>
      </c>
      <c r="C189" s="16" t="s">
        <v>71</v>
      </c>
      <c r="D189" s="17">
        <v>2010</v>
      </c>
      <c r="E189" s="18" t="str">
        <f t="shared" si="39"/>
        <v>Ōkāreka 2009/10</v>
      </c>
      <c r="F189" s="18" t="s">
        <v>72</v>
      </c>
      <c r="G189" s="19">
        <v>4.1999997999999996</v>
      </c>
      <c r="H189" s="20">
        <v>6.869999885559082</v>
      </c>
      <c r="I189" s="21">
        <v>193</v>
      </c>
      <c r="J189" s="19">
        <v>11</v>
      </c>
      <c r="K189" s="19">
        <v>1</v>
      </c>
      <c r="L189" s="19">
        <v>1</v>
      </c>
      <c r="M189" s="19">
        <v>3</v>
      </c>
      <c r="N189" s="19">
        <v>7.5999999000000003</v>
      </c>
      <c r="O189" s="19">
        <v>1.6</v>
      </c>
      <c r="P189" s="22">
        <v>0.38967108726501465</v>
      </c>
      <c r="Q189" s="19">
        <f t="shared" si="45"/>
        <v>3.8030531450817144</v>
      </c>
      <c r="R189" s="19">
        <f t="shared" si="41"/>
        <v>3.1711322621957545</v>
      </c>
      <c r="S189" s="19">
        <f t="shared" si="37"/>
        <v>3.2695275001133992</v>
      </c>
      <c r="T189" s="19">
        <f t="shared" si="43"/>
        <v>3.2588666406620166</v>
      </c>
      <c r="U189" s="23">
        <f t="shared" si="46"/>
        <v>3.3756448870132214</v>
      </c>
      <c r="V189" s="24">
        <f t="shared" si="47"/>
        <v>3.7081621243654439</v>
      </c>
      <c r="W189" s="24">
        <f t="shared" si="44"/>
        <v>2.9460600969588064</v>
      </c>
      <c r="X189" s="24">
        <f t="shared" si="44"/>
        <v>3.3192152284628236</v>
      </c>
      <c r="Y189" s="24">
        <f t="shared" si="44"/>
        <v>2.7532221355855255</v>
      </c>
      <c r="Z189" s="24">
        <f t="shared" si="44"/>
        <v>3.1838981266728195</v>
      </c>
      <c r="AA189" s="20">
        <v>0.28000000000000003</v>
      </c>
      <c r="AB189" s="20">
        <v>1.51833333333333</v>
      </c>
      <c r="AC189" s="17">
        <v>313.63072954861099</v>
      </c>
      <c r="AD189" s="17">
        <f t="shared" si="40"/>
        <v>313.8299981173729</v>
      </c>
      <c r="AE189" s="21">
        <v>191.70500000000101</v>
      </c>
      <c r="AF189" s="21">
        <v>166.70555555555558</v>
      </c>
      <c r="AG189" s="19">
        <v>3.3209722222222222</v>
      </c>
      <c r="AH189" s="21">
        <v>97.7</v>
      </c>
      <c r="AI189" s="22">
        <v>0.14583333333333248</v>
      </c>
      <c r="AJ189" s="21">
        <v>1465.0399999999991</v>
      </c>
      <c r="AK189" s="21" t="e">
        <f>VLOOKUP($B189,'[3]Rotoma level Monthly'!$C$2:$N$538,10,FALSE)</f>
        <v>#N/A</v>
      </c>
      <c r="AL189" s="21" t="e">
        <f>VLOOKUP($B189,'[3]Rotoma level Monthly'!$C$2:$N$538,11,FALSE)</f>
        <v>#N/A</v>
      </c>
      <c r="AM189" s="20">
        <v>3.5176665510514238</v>
      </c>
      <c r="AN189" s="21">
        <v>184.99999999999997</v>
      </c>
    </row>
    <row r="190" spans="1:40" x14ac:dyDescent="0.25">
      <c r="A190" t="s">
        <v>46</v>
      </c>
      <c r="B190" s="15">
        <v>40391</v>
      </c>
      <c r="C190" s="16" t="s">
        <v>73</v>
      </c>
      <c r="D190" s="17">
        <v>2011</v>
      </c>
      <c r="E190" s="18" t="str">
        <f t="shared" si="39"/>
        <v>Ōkāreka 2010/11</v>
      </c>
      <c r="F190" s="18" t="s">
        <v>72</v>
      </c>
      <c r="G190" s="19">
        <v>6.4500000499999999</v>
      </c>
      <c r="H190" s="20">
        <v>7.9249999523162842</v>
      </c>
      <c r="I190" s="21">
        <v>170</v>
      </c>
      <c r="J190" s="19">
        <v>5.82837353357196</v>
      </c>
      <c r="K190" s="19">
        <v>0.92811949981727015</v>
      </c>
      <c r="L190" s="19">
        <v>1.25</v>
      </c>
      <c r="M190" s="19">
        <v>5.0000001000000003</v>
      </c>
      <c r="N190" s="19">
        <v>7.6749996999999999</v>
      </c>
      <c r="O190" s="19">
        <v>1.38499996</v>
      </c>
      <c r="P190" s="22">
        <v>0.32432892918586731</v>
      </c>
      <c r="Q190" s="19">
        <f t="shared" si="45"/>
        <v>4.2762816837248048</v>
      </c>
      <c r="R190" s="19">
        <f t="shared" si="41"/>
        <v>2.9732792558286572</v>
      </c>
      <c r="S190" s="19">
        <f t="shared" si="37"/>
        <v>3.1036512533486049</v>
      </c>
      <c r="T190" s="19">
        <f t="shared" si="43"/>
        <v>2.4533983420372127</v>
      </c>
      <c r="U190" s="23">
        <f t="shared" si="46"/>
        <v>3.2016526337348199</v>
      </c>
      <c r="V190" s="24">
        <f t="shared" si="47"/>
        <v>3.6971309583137413</v>
      </c>
      <c r="W190" s="24">
        <f t="shared" si="44"/>
        <v>2.9665510872828267</v>
      </c>
      <c r="X190" s="24">
        <f t="shared" si="44"/>
        <v>3.3065269632905689</v>
      </c>
      <c r="Y190" s="24">
        <f t="shared" si="44"/>
        <v>2.7294300985640194</v>
      </c>
      <c r="Z190" s="24">
        <f t="shared" si="44"/>
        <v>3.1767796137408726</v>
      </c>
      <c r="AA190" s="20">
        <v>1.9</v>
      </c>
      <c r="AB190" s="20">
        <v>1.53</v>
      </c>
      <c r="AC190" s="17">
        <v>313.92305484462599</v>
      </c>
      <c r="AD190" s="17">
        <f t="shared" si="40"/>
        <v>313.83123581288106</v>
      </c>
      <c r="AE190" s="21">
        <v>315.31500000000199</v>
      </c>
      <c r="AF190" s="21">
        <v>161.51344086021507</v>
      </c>
      <c r="AG190" s="19">
        <v>3.2879032258064531</v>
      </c>
      <c r="AH190" s="21">
        <v>135.1</v>
      </c>
      <c r="AI190" s="22">
        <v>0.30083333333333251</v>
      </c>
      <c r="AJ190" s="21">
        <v>1366.2350000000001</v>
      </c>
      <c r="AK190" s="21" t="e">
        <f>VLOOKUP($B190,'[3]Rotoma level Monthly'!$C$2:$N$538,10,FALSE)</f>
        <v>#N/A</v>
      </c>
      <c r="AL190" s="21" t="e">
        <f>VLOOKUP($B190,'[3]Rotoma level Monthly'!$C$2:$N$538,11,FALSE)</f>
        <v>#N/A</v>
      </c>
      <c r="AM190" s="20">
        <v>3.4660687687933591</v>
      </c>
      <c r="AN190" s="21">
        <v>189.54999999999998</v>
      </c>
    </row>
    <row r="191" spans="1:40" x14ac:dyDescent="0.25">
      <c r="A191" t="s">
        <v>46</v>
      </c>
      <c r="B191" s="15">
        <v>40422</v>
      </c>
      <c r="C191" s="16" t="s">
        <v>73</v>
      </c>
      <c r="D191" s="17">
        <v>2011</v>
      </c>
      <c r="E191" s="18" t="str">
        <f t="shared" si="39"/>
        <v>Ōkāreka 2010/11</v>
      </c>
      <c r="F191" s="18" t="s">
        <v>72</v>
      </c>
      <c r="G191" s="19">
        <v>3</v>
      </c>
      <c r="H191" s="20">
        <v>9.1099996566772461</v>
      </c>
      <c r="I191" s="21">
        <v>160</v>
      </c>
      <c r="J191" s="19">
        <v>4.8513738266719608</v>
      </c>
      <c r="K191" s="19">
        <v>-4.8880597882730137E-2</v>
      </c>
      <c r="L191" s="19">
        <v>0.50000001999999999</v>
      </c>
      <c r="M191" s="19">
        <v>3</v>
      </c>
      <c r="N191" s="19">
        <v>7.4000000999999997</v>
      </c>
      <c r="O191" s="19">
        <v>0.56000000000000005</v>
      </c>
      <c r="P191" s="22">
        <v>0.31730455160140991</v>
      </c>
      <c r="Q191" s="19">
        <f t="shared" si="45"/>
        <v>3.4318879869879426</v>
      </c>
      <c r="R191" s="19">
        <f t="shared" si="41"/>
        <v>2.7734228591053793</v>
      </c>
      <c r="S191" s="19">
        <f t="shared" ref="S191:S223" si="48">-3.61+3.01*LOG($I191)</f>
        <v>3.0244011477943329</v>
      </c>
      <c r="T191" s="19">
        <f t="shared" si="43"/>
        <v>2.2207250432538914</v>
      </c>
      <c r="U191" s="23">
        <f t="shared" si="46"/>
        <v>2.8626092592853865</v>
      </c>
      <c r="V191" s="24">
        <f t="shared" si="47"/>
        <v>3.6293058545610282</v>
      </c>
      <c r="W191" s="24">
        <f t="shared" si="44"/>
        <v>2.9355425453588802</v>
      </c>
      <c r="X191" s="24">
        <f t="shared" si="44"/>
        <v>3.2992838679167318</v>
      </c>
      <c r="Y191" s="24">
        <f t="shared" si="44"/>
        <v>2.726241153226979</v>
      </c>
      <c r="Z191" s="24">
        <f t="shared" si="44"/>
        <v>3.1485213607204701</v>
      </c>
      <c r="AA191" s="20">
        <v>2.41</v>
      </c>
      <c r="AB191" s="20">
        <v>1.57666666666666</v>
      </c>
      <c r="AC191" s="17">
        <v>314.20481854223698</v>
      </c>
      <c r="AD191" s="17">
        <f t="shared" si="40"/>
        <v>313.84858701904722</v>
      </c>
      <c r="AE191" s="21">
        <v>187.11000000000101</v>
      </c>
      <c r="AF191" s="21">
        <v>212.87643678160921</v>
      </c>
      <c r="AG191" s="19">
        <v>4.9275862068965521</v>
      </c>
      <c r="AH191" s="21">
        <v>146.1</v>
      </c>
      <c r="AI191" s="22">
        <v>0.33833333333333249</v>
      </c>
      <c r="AJ191" s="21">
        <v>1495.550000000002</v>
      </c>
      <c r="AK191" s="21" t="e">
        <f>VLOOKUP($B191,'[3]Rotoma level Monthly'!$C$2:$N$538,10,FALSE)</f>
        <v>#N/A</v>
      </c>
      <c r="AL191" s="21" t="e">
        <f>VLOOKUP($B191,'[3]Rotoma level Monthly'!$C$2:$N$538,11,FALSE)</f>
        <v>#N/A</v>
      </c>
      <c r="AM191" s="20">
        <v>3.40000694083637</v>
      </c>
      <c r="AN191" s="21">
        <v>187.04999999999998</v>
      </c>
    </row>
    <row r="192" spans="1:40" x14ac:dyDescent="0.25">
      <c r="A192" t="s">
        <v>46</v>
      </c>
      <c r="B192" s="15">
        <v>40452</v>
      </c>
      <c r="C192" s="16" t="s">
        <v>73</v>
      </c>
      <c r="D192" s="17">
        <v>2011</v>
      </c>
      <c r="E192" s="18" t="str">
        <f t="shared" si="39"/>
        <v>Ōkāreka 2010/11</v>
      </c>
      <c r="F192" s="18" t="s">
        <v>72</v>
      </c>
      <c r="G192" s="19">
        <v>4.0999999000000003</v>
      </c>
      <c r="H192" s="20">
        <v>8.6499996185302734</v>
      </c>
      <c r="I192" s="21">
        <v>180.00000999999997</v>
      </c>
      <c r="J192" s="19">
        <v>6.8053732404719591</v>
      </c>
      <c r="K192" s="19">
        <v>0.92811949981727015</v>
      </c>
      <c r="L192" s="19">
        <v>1</v>
      </c>
      <c r="M192" s="19">
        <v>4.9999998999999997</v>
      </c>
      <c r="N192" s="19">
        <v>7.8000002000000004</v>
      </c>
      <c r="O192" s="19">
        <v>0.50999998999999996</v>
      </c>
      <c r="P192" s="22">
        <v>0.30388936400413513</v>
      </c>
      <c r="Q192" s="19">
        <f t="shared" si="45"/>
        <v>3.7764709691630554</v>
      </c>
      <c r="R192" s="19">
        <f t="shared" si="41"/>
        <v>2.8486198241089085</v>
      </c>
      <c r="S192" s="19">
        <f t="shared" si="48"/>
        <v>3.1783703129846379</v>
      </c>
      <c r="T192" s="19">
        <f t="shared" si="43"/>
        <v>2.6499276912527248</v>
      </c>
      <c r="U192" s="23">
        <f t="shared" si="46"/>
        <v>3.1133471993773316</v>
      </c>
      <c r="V192" s="24">
        <f t="shared" si="47"/>
        <v>3.6114306639590494</v>
      </c>
      <c r="W192" s="24">
        <f t="shared" si="44"/>
        <v>2.931609551512127</v>
      </c>
      <c r="X192" s="24">
        <f t="shared" si="44"/>
        <v>3.2986803454505611</v>
      </c>
      <c r="Y192" s="24">
        <f t="shared" si="44"/>
        <v>2.7588190952231746</v>
      </c>
      <c r="Z192" s="24">
        <f t="shared" si="44"/>
        <v>3.1517002246199581</v>
      </c>
      <c r="AA192" s="20">
        <v>1.78</v>
      </c>
      <c r="AB192" s="20">
        <v>1.4683333333333299</v>
      </c>
      <c r="AC192" s="17">
        <v>314.28719996204399</v>
      </c>
      <c r="AD192" s="17">
        <f t="shared" si="40"/>
        <v>313.86507603466572</v>
      </c>
      <c r="AE192" s="21">
        <v>62.864999999999903</v>
      </c>
      <c r="AF192" s="21">
        <v>188.20967741935482</v>
      </c>
      <c r="AG192" s="19">
        <v>4.15967741935484</v>
      </c>
      <c r="AH192" s="21">
        <v>245.9</v>
      </c>
      <c r="AI192" s="22">
        <v>0.70499999999999952</v>
      </c>
      <c r="AJ192" s="21">
        <v>1563.660000000003</v>
      </c>
      <c r="AK192" s="21" t="e">
        <f>VLOOKUP($B192,'[3]Rotoma level Monthly'!$C$2:$N$538,10,FALSE)</f>
        <v>#N/A</v>
      </c>
      <c r="AL192" s="21" t="e">
        <f>VLOOKUP($B192,'[3]Rotoma level Monthly'!$C$2:$N$538,11,FALSE)</f>
        <v>#N/A</v>
      </c>
      <c r="AM192" s="20">
        <v>3.5362756988184896</v>
      </c>
      <c r="AN192" s="21">
        <v>190.45000000000002</v>
      </c>
    </row>
    <row r="193" spans="1:40" x14ac:dyDescent="0.25">
      <c r="A193" t="s">
        <v>46</v>
      </c>
      <c r="B193" s="15">
        <v>40483</v>
      </c>
      <c r="C193" s="16" t="s">
        <v>73</v>
      </c>
      <c r="D193" s="17">
        <v>2011</v>
      </c>
      <c r="E193" s="18" t="str">
        <f t="shared" si="39"/>
        <v>Ōkāreka 2010/11</v>
      </c>
      <c r="F193" s="18" t="s">
        <v>72</v>
      </c>
      <c r="G193" s="19">
        <v>2.5999998999999998</v>
      </c>
      <c r="H193" s="20">
        <v>7.5</v>
      </c>
      <c r="I193" s="21">
        <v>170</v>
      </c>
      <c r="J193" s="19">
        <v>4.8513738266719608</v>
      </c>
      <c r="K193" s="19">
        <v>0.92811949981727015</v>
      </c>
      <c r="L193" s="19">
        <v>0.50000001999999999</v>
      </c>
      <c r="M193" s="19">
        <v>35.999997999999998</v>
      </c>
      <c r="N193" s="19">
        <v>7.5999999000000003</v>
      </c>
      <c r="O193" s="19">
        <v>0.54000002000000003</v>
      </c>
      <c r="P193" s="22">
        <v>0.29098784923553467</v>
      </c>
      <c r="Q193" s="19">
        <f t="shared" si="45"/>
        <v>3.2740322614186468</v>
      </c>
      <c r="R193" s="19">
        <f t="shared" si="41"/>
        <v>3.0503814762739512</v>
      </c>
      <c r="S193" s="19">
        <f t="shared" si="48"/>
        <v>3.1036512533486049</v>
      </c>
      <c r="T193" s="19">
        <f t="shared" si="43"/>
        <v>2.2207250432538914</v>
      </c>
      <c r="U193" s="23">
        <f t="shared" si="46"/>
        <v>2.9121975085737737</v>
      </c>
      <c r="V193" s="24">
        <f t="shared" si="47"/>
        <v>3.5478792271984863</v>
      </c>
      <c r="W193" s="24">
        <f t="shared" si="44"/>
        <v>2.9296668319218515</v>
      </c>
      <c r="X193" s="24">
        <f t="shared" si="44"/>
        <v>3.3119525372444865</v>
      </c>
      <c r="Y193" s="24">
        <f t="shared" si="44"/>
        <v>2.7200723227381491</v>
      </c>
      <c r="Z193" s="24">
        <f t="shared" si="44"/>
        <v>3.1283349198985335</v>
      </c>
      <c r="AA193" s="20">
        <v>1.53</v>
      </c>
      <c r="AB193" s="20">
        <v>1.67</v>
      </c>
      <c r="AC193" s="17">
        <v>314.20166051864902</v>
      </c>
      <c r="AD193" s="17">
        <f t="shared" si="40"/>
        <v>313.86383412404837</v>
      </c>
      <c r="AE193" s="21">
        <v>54.474999999999902</v>
      </c>
      <c r="AF193" s="21">
        <v>149.67291666666671</v>
      </c>
      <c r="AG193" s="19">
        <v>3.4192361111111103</v>
      </c>
      <c r="AH193" s="21">
        <v>258.8</v>
      </c>
      <c r="AI193" s="22">
        <v>1.1808333333333314</v>
      </c>
      <c r="AJ193" s="21">
        <v>1471.025000000003</v>
      </c>
      <c r="AK193" s="21" t="e">
        <f>VLOOKUP($B193,'[3]Rotoma level Monthly'!$C$2:$N$538,10,FALSE)</f>
        <v>#N/A</v>
      </c>
      <c r="AL193" s="21" t="e">
        <f>VLOOKUP($B193,'[3]Rotoma level Monthly'!$C$2:$N$538,11,FALSE)</f>
        <v>#N/A</v>
      </c>
      <c r="AM193" s="20">
        <v>3.5153863619009278</v>
      </c>
      <c r="AN193" s="21">
        <v>193.18333333333337</v>
      </c>
    </row>
    <row r="194" spans="1:40" x14ac:dyDescent="0.25">
      <c r="A194" t="s">
        <v>46</v>
      </c>
      <c r="B194" s="15">
        <v>40513</v>
      </c>
      <c r="C194" s="16" t="s">
        <v>73</v>
      </c>
      <c r="D194" s="17">
        <v>2011</v>
      </c>
      <c r="E194" s="18" t="str">
        <f t="shared" ref="E194:E257" si="49">CONCATENATE(A194," ",C194)</f>
        <v>Ōkāreka 2010/11</v>
      </c>
      <c r="F194" s="18" t="s">
        <v>72</v>
      </c>
      <c r="G194" s="19">
        <v>1.5</v>
      </c>
      <c r="H194" s="20">
        <v>8.8000001907348633</v>
      </c>
      <c r="I194" s="21">
        <v>209.99999</v>
      </c>
      <c r="J194" s="19">
        <v>5.8283740220719613</v>
      </c>
      <c r="K194" s="19">
        <v>1.9051194021172699</v>
      </c>
      <c r="L194" s="19">
        <v>2.0000001000000003</v>
      </c>
      <c r="M194" s="19">
        <v>14</v>
      </c>
      <c r="N194" s="19">
        <v>7.8000002000000004</v>
      </c>
      <c r="O194" s="19">
        <v>0.67000002000000003</v>
      </c>
      <c r="P194" s="22">
        <v>0.28254064917564392</v>
      </c>
      <c r="Q194" s="19">
        <f t="shared" si="45"/>
        <v>2.6672717980014307</v>
      </c>
      <c r="R194" s="19">
        <f t="shared" si="41"/>
        <v>2.8237909880278798</v>
      </c>
      <c r="S194" s="19">
        <f t="shared" si="48"/>
        <v>3.3798800149002193</v>
      </c>
      <c r="T194" s="19">
        <f t="shared" si="43"/>
        <v>2.4533984483252373</v>
      </c>
      <c r="U194" s="23">
        <f t="shared" si="46"/>
        <v>2.8310853123136921</v>
      </c>
      <c r="V194" s="24">
        <f t="shared" si="47"/>
        <v>3.4889344851109954</v>
      </c>
      <c r="W194" s="24">
        <f t="shared" si="44"/>
        <v>2.9205061774621033</v>
      </c>
      <c r="X194" s="24">
        <f t="shared" si="44"/>
        <v>3.3161835645904616</v>
      </c>
      <c r="Y194" s="24">
        <f t="shared" si="44"/>
        <v>2.6630221955454858</v>
      </c>
      <c r="Z194" s="24">
        <f t="shared" si="44"/>
        <v>3.0966951650203596</v>
      </c>
      <c r="AA194" s="20">
        <v>2.64</v>
      </c>
      <c r="AB194" s="20">
        <v>2.0633333333333299</v>
      </c>
      <c r="AC194" s="17">
        <v>314.176982862903</v>
      </c>
      <c r="AD194" s="17">
        <f t="shared" si="40"/>
        <v>313.86757934219196</v>
      </c>
      <c r="AE194" s="21">
        <v>108</v>
      </c>
      <c r="AF194" s="21">
        <v>151.92473118279571</v>
      </c>
      <c r="AG194" s="19">
        <v>3.9889784946236562</v>
      </c>
      <c r="AH194" s="21">
        <v>188.8</v>
      </c>
      <c r="AI194" s="22">
        <v>1.4933333333333301</v>
      </c>
      <c r="AJ194" s="21">
        <v>1490.000000000003</v>
      </c>
      <c r="AK194" s="21" t="e">
        <f>VLOOKUP($B194,'[3]Rotoma level Monthly'!$C$2:$N$538,10,FALSE)</f>
        <v>#N/A</v>
      </c>
      <c r="AL194" s="21" t="e">
        <f>VLOOKUP($B194,'[3]Rotoma level Monthly'!$C$2:$N$538,11,FALSE)</f>
        <v>#N/A</v>
      </c>
      <c r="AM194" s="20">
        <v>3.4399925029684657</v>
      </c>
      <c r="AN194" s="21">
        <v>187.50833333333333</v>
      </c>
    </row>
    <row r="195" spans="1:40" x14ac:dyDescent="0.25">
      <c r="A195" t="s">
        <v>46</v>
      </c>
      <c r="B195" s="15">
        <v>40544</v>
      </c>
      <c r="C195" s="16" t="s">
        <v>73</v>
      </c>
      <c r="D195" s="17">
        <v>2011</v>
      </c>
      <c r="E195" s="18" t="str">
        <f t="shared" si="49"/>
        <v>Ōkāreka 2010/11</v>
      </c>
      <c r="F195" s="18" t="s">
        <v>72</v>
      </c>
      <c r="G195" s="19">
        <v>1.5</v>
      </c>
      <c r="H195" s="20">
        <v>8.5</v>
      </c>
      <c r="I195" s="21">
        <v>200</v>
      </c>
      <c r="J195" s="19">
        <v>7.7823734358719596</v>
      </c>
      <c r="K195" s="19">
        <v>0.92811949981727015</v>
      </c>
      <c r="L195" s="19">
        <v>2.0000001000000003</v>
      </c>
      <c r="M195" s="19">
        <v>4.9999998999999997</v>
      </c>
      <c r="N195" s="19">
        <v>7.8000002000000004</v>
      </c>
      <c r="O195" s="19">
        <v>0.37</v>
      </c>
      <c r="P195" s="22">
        <v>0.30030098557472229</v>
      </c>
      <c r="Q195" s="19">
        <f t="shared" si="45"/>
        <v>2.6672717980014307</v>
      </c>
      <c r="R195" s="19">
        <f t="shared" si="41"/>
        <v>2.8737622555430979</v>
      </c>
      <c r="S195" s="19">
        <f t="shared" si="48"/>
        <v>3.3161002869485832</v>
      </c>
      <c r="T195" s="19">
        <f t="shared" si="43"/>
        <v>2.8200472342235945</v>
      </c>
      <c r="U195" s="23">
        <f t="shared" si="46"/>
        <v>2.9192953936791763</v>
      </c>
      <c r="V195" s="24">
        <f t="shared" si="47"/>
        <v>3.4377075920177642</v>
      </c>
      <c r="W195" s="24">
        <f t="shared" si="44"/>
        <v>2.9125828312678927</v>
      </c>
      <c r="X195" s="24">
        <f t="shared" si="44"/>
        <v>3.3009585229684304</v>
      </c>
      <c r="Y195" s="24">
        <f t="shared" si="44"/>
        <v>2.6476604591306971</v>
      </c>
      <c r="Z195" s="24">
        <f t="shared" si="44"/>
        <v>3.0733856805931343</v>
      </c>
      <c r="AA195" s="20">
        <v>1.98</v>
      </c>
      <c r="AB195" s="20">
        <v>-0.17333333333333301</v>
      </c>
      <c r="AC195" s="17">
        <v>314.27087197580602</v>
      </c>
      <c r="AD195" s="17">
        <f t="shared" si="40"/>
        <v>313.88886571865243</v>
      </c>
      <c r="AE195" s="21">
        <v>430</v>
      </c>
      <c r="AF195" s="21">
        <v>143.91263440860214</v>
      </c>
      <c r="AG195" s="19">
        <v>4.0196908602150545</v>
      </c>
      <c r="AH195" s="21">
        <v>238.3</v>
      </c>
      <c r="AI195" s="22">
        <v>1.4933333333333301</v>
      </c>
      <c r="AJ195" s="21">
        <v>1518.500000000003</v>
      </c>
      <c r="AK195" s="21" t="e">
        <f>VLOOKUP($B195,'[3]Rotoma level Monthly'!$C$2:$N$538,10,FALSE)</f>
        <v>#N/A</v>
      </c>
      <c r="AL195" s="21" t="e">
        <f>VLOOKUP($B195,'[3]Rotoma level Monthly'!$C$2:$N$538,11,FALSE)</f>
        <v>#N/A</v>
      </c>
      <c r="AM195" s="20">
        <v>3.4586136947247383</v>
      </c>
      <c r="AN195" s="21">
        <v>188.02499999999998</v>
      </c>
    </row>
    <row r="196" spans="1:40" x14ac:dyDescent="0.25">
      <c r="A196" t="s">
        <v>46</v>
      </c>
      <c r="B196" s="15">
        <v>40575</v>
      </c>
      <c r="C196" s="16" t="s">
        <v>73</v>
      </c>
      <c r="D196" s="17">
        <v>2011</v>
      </c>
      <c r="E196" s="18" t="str">
        <f t="shared" si="49"/>
        <v>Ōkāreka 2010/11</v>
      </c>
      <c r="F196" s="18" t="s">
        <v>72</v>
      </c>
      <c r="G196" s="19">
        <v>3.4000001000000002</v>
      </c>
      <c r="H196" s="20">
        <v>8.5</v>
      </c>
      <c r="I196" s="21">
        <v>201.00001</v>
      </c>
      <c r="J196" s="19">
        <v>5.8283740220719613</v>
      </c>
      <c r="K196" s="19">
        <v>1.9051194021172699</v>
      </c>
      <c r="L196" s="19">
        <v>2.0000001000000003</v>
      </c>
      <c r="M196" s="19">
        <v>7.0000002000000006</v>
      </c>
      <c r="N196" s="19">
        <v>8.3000001999999995</v>
      </c>
      <c r="O196" s="19">
        <v>0.63</v>
      </c>
      <c r="P196" s="22">
        <v>0.3607420027256012</v>
      </c>
      <c r="Q196" s="19">
        <f t="shared" si="45"/>
        <v>3.5699564817316802</v>
      </c>
      <c r="R196" s="19">
        <f t="shared" si="41"/>
        <v>2.8737622555430979</v>
      </c>
      <c r="S196" s="19">
        <f t="shared" si="48"/>
        <v>3.322620197871808</v>
      </c>
      <c r="T196" s="19">
        <f t="shared" si="43"/>
        <v>2.4533984483252373</v>
      </c>
      <c r="U196" s="23">
        <f t="shared" si="46"/>
        <v>3.0549343458679559</v>
      </c>
      <c r="V196" s="24">
        <f t="shared" si="47"/>
        <v>3.453659003747775</v>
      </c>
      <c r="W196" s="24">
        <f t="shared" si="47"/>
        <v>2.8915562134808392</v>
      </c>
      <c r="X196" s="24">
        <f t="shared" si="47"/>
        <v>3.2988119459762628</v>
      </c>
      <c r="Y196" s="24">
        <f t="shared" si="47"/>
        <v>2.6445935238031422</v>
      </c>
      <c r="Z196" s="24">
        <f t="shared" si="47"/>
        <v>3.0702171344056071</v>
      </c>
      <c r="AA196" s="20">
        <v>1.97</v>
      </c>
      <c r="AB196" s="20">
        <v>0.22166666666666601</v>
      </c>
      <c r="AC196" s="17">
        <v>314.54166555059498</v>
      </c>
      <c r="AD196" s="17">
        <f t="shared" si="40"/>
        <v>313.9478180227311</v>
      </c>
      <c r="AE196" s="21">
        <v>106.76</v>
      </c>
      <c r="AF196" s="21">
        <v>189.83779761904771</v>
      </c>
      <c r="AG196" s="19">
        <v>2.6720238095238096</v>
      </c>
      <c r="AH196" s="21">
        <v>211</v>
      </c>
      <c r="AI196" s="22">
        <v>1.4933333333333301</v>
      </c>
      <c r="AJ196" s="21">
        <v>1809.5000000000027</v>
      </c>
      <c r="AK196" s="21" t="e">
        <f>VLOOKUP($B196,'[3]Rotoma level Monthly'!$C$2:$N$538,10,FALSE)</f>
        <v>#N/A</v>
      </c>
      <c r="AL196" s="21" t="e">
        <f>VLOOKUP($B196,'[3]Rotoma level Monthly'!$C$2:$N$538,11,FALSE)</f>
        <v>#N/A</v>
      </c>
      <c r="AM196" s="20">
        <v>3.4874891427534127</v>
      </c>
      <c r="AN196" s="21">
        <v>188.39166666666668</v>
      </c>
    </row>
    <row r="197" spans="1:40" x14ac:dyDescent="0.25">
      <c r="A197" t="s">
        <v>46</v>
      </c>
      <c r="B197" s="15">
        <v>40603</v>
      </c>
      <c r="C197" s="16" t="s">
        <v>73</v>
      </c>
      <c r="D197" s="17">
        <v>2011</v>
      </c>
      <c r="E197" s="18" t="str">
        <f t="shared" si="49"/>
        <v>Ōkāreka 2010/11</v>
      </c>
      <c r="F197" s="18" t="s">
        <v>72</v>
      </c>
      <c r="G197" s="19">
        <v>4.8000002000000004</v>
      </c>
      <c r="H197" s="20">
        <v>7.0500001907348633</v>
      </c>
      <c r="I197" s="21">
        <v>206</v>
      </c>
      <c r="J197" s="19">
        <v>6.8053732404719591</v>
      </c>
      <c r="K197" s="19">
        <v>0.92811949981727015</v>
      </c>
      <c r="L197" s="19">
        <v>1</v>
      </c>
      <c r="M197" s="19">
        <v>3</v>
      </c>
      <c r="N197" s="19">
        <v>7.5999999000000003</v>
      </c>
      <c r="O197" s="19">
        <v>0.75999998999999996</v>
      </c>
      <c r="P197" s="22">
        <v>0.36409881711006165</v>
      </c>
      <c r="Q197" s="19">
        <f t="shared" si="45"/>
        <v>3.9503527888968231</v>
      </c>
      <c r="R197" s="19">
        <f t="shared" si="41"/>
        <v>3.1357763705023163</v>
      </c>
      <c r="S197" s="19">
        <f t="shared" si="48"/>
        <v>3.3547403333111512</v>
      </c>
      <c r="T197" s="19">
        <f t="shared" si="43"/>
        <v>2.6499276912527248</v>
      </c>
      <c r="U197" s="23">
        <f t="shared" si="46"/>
        <v>3.2726992959907535</v>
      </c>
      <c r="V197" s="24">
        <f t="shared" si="47"/>
        <v>3.5007921675576736</v>
      </c>
      <c r="W197" s="24">
        <f t="shared" si="47"/>
        <v>2.9251956363605234</v>
      </c>
      <c r="X197" s="24">
        <f t="shared" si="47"/>
        <v>3.3059130154094092</v>
      </c>
      <c r="Y197" s="24">
        <f t="shared" si="47"/>
        <v>2.6579040253862103</v>
      </c>
      <c r="Z197" s="24">
        <f t="shared" si="47"/>
        <v>3.0967416055115091</v>
      </c>
      <c r="AA197" s="20">
        <v>2.13</v>
      </c>
      <c r="AB197" s="20">
        <v>0.52166666666666595</v>
      </c>
      <c r="AC197" s="17">
        <v>314.551389112903</v>
      </c>
      <c r="AD197" s="17">
        <f t="shared" si="40"/>
        <v>314.01034434299726</v>
      </c>
      <c r="AE197" s="21">
        <v>206.36000000000101</v>
      </c>
      <c r="AF197" s="21">
        <v>157.09543010752697</v>
      </c>
      <c r="AG197" s="19">
        <v>3.2391801075268805</v>
      </c>
      <c r="AH197" s="21">
        <v>223.1</v>
      </c>
      <c r="AI197" s="22">
        <v>1.4933333333333301</v>
      </c>
      <c r="AJ197" s="21">
        <v>1855.7600000000027</v>
      </c>
      <c r="AK197" s="21" t="e">
        <f>VLOOKUP($B197,'[3]Rotoma level Monthly'!$C$2:$N$538,10,FALSE)</f>
        <v>#N/A</v>
      </c>
      <c r="AL197" s="21" t="e">
        <f>VLOOKUP($B197,'[3]Rotoma level Monthly'!$C$2:$N$538,11,FALSE)</f>
        <v>#N/A</v>
      </c>
      <c r="AM197" s="20">
        <v>3.4800548669597617</v>
      </c>
      <c r="AN197" s="21">
        <v>187.14166666666665</v>
      </c>
    </row>
    <row r="198" spans="1:40" x14ac:dyDescent="0.25">
      <c r="A198" t="s">
        <v>46</v>
      </c>
      <c r="B198" s="15">
        <v>40634</v>
      </c>
      <c r="C198" s="16" t="s">
        <v>73</v>
      </c>
      <c r="D198" s="17">
        <v>2011</v>
      </c>
      <c r="E198" s="18" t="str">
        <f t="shared" si="49"/>
        <v>Ōkāreka 2010/11</v>
      </c>
      <c r="F198" s="18" t="s">
        <v>72</v>
      </c>
      <c r="G198" s="19">
        <v>4.6999997999999996</v>
      </c>
      <c r="H198" s="20">
        <v>5.4000000953674316</v>
      </c>
      <c r="I198" s="21">
        <v>207</v>
      </c>
      <c r="J198" s="19">
        <v>9.7363736312719595</v>
      </c>
      <c r="K198" s="19">
        <v>1.9051194021172699</v>
      </c>
      <c r="L198" s="19">
        <v>0.50000001999999999</v>
      </c>
      <c r="M198" s="19">
        <v>1</v>
      </c>
      <c r="N198" s="19">
        <v>7.8000002000000004</v>
      </c>
      <c r="O198" s="19">
        <v>1.3</v>
      </c>
      <c r="P198" s="22">
        <v>0.41765078902244568</v>
      </c>
      <c r="Q198" s="19">
        <f t="shared" si="45"/>
        <v>3.927128512215956</v>
      </c>
      <c r="R198" s="19">
        <f t="shared" si="41"/>
        <v>3.4920180808147143</v>
      </c>
      <c r="S198" s="19">
        <f t="shared" si="48"/>
        <v>3.3610707398253221</v>
      </c>
      <c r="T198" s="19">
        <f t="shared" si="43"/>
        <v>3.1041199159810953</v>
      </c>
      <c r="U198" s="23">
        <f t="shared" si="46"/>
        <v>3.471084312209272</v>
      </c>
      <c r="V198" s="24">
        <f t="shared" si="47"/>
        <v>3.5363201962791972</v>
      </c>
      <c r="W198" s="24">
        <f t="shared" si="47"/>
        <v>2.9918994666503096</v>
      </c>
      <c r="X198" s="24">
        <f t="shared" si="47"/>
        <v>3.3048655450831035</v>
      </c>
      <c r="Y198" s="24">
        <f t="shared" si="47"/>
        <v>2.6786621162660129</v>
      </c>
      <c r="Z198" s="24">
        <f t="shared" si="47"/>
        <v>3.1279368310696558</v>
      </c>
      <c r="AA198" s="20">
        <v>2.4300000000000002</v>
      </c>
      <c r="AB198" s="20">
        <v>1.165</v>
      </c>
      <c r="AC198" s="17">
        <v>314.60689791666698</v>
      </c>
      <c r="AD198" s="17">
        <f t="shared" si="40"/>
        <v>314.09487513081734</v>
      </c>
      <c r="AE198" s="21">
        <v>140.88999999999999</v>
      </c>
      <c r="AF198" s="21">
        <v>165.31527777777777</v>
      </c>
      <c r="AG198" s="19">
        <v>3.256875</v>
      </c>
      <c r="AH198" s="21">
        <v>160.80000000000001</v>
      </c>
      <c r="AI198" s="22">
        <v>1.4933333333333301</v>
      </c>
      <c r="AJ198" s="21">
        <v>2041.6200000000038</v>
      </c>
      <c r="AK198" s="21" t="e">
        <f>VLOOKUP($B198,'[3]Rotoma level Monthly'!$C$2:$N$538,10,FALSE)</f>
        <v>#N/A</v>
      </c>
      <c r="AL198" s="21" t="e">
        <f>VLOOKUP($B198,'[3]Rotoma level Monthly'!$C$2:$N$538,11,FALSE)</f>
        <v>#N/A</v>
      </c>
      <c r="AM198" s="20">
        <v>3.4624361393611949</v>
      </c>
      <c r="AN198" s="21">
        <v>183.76666666666665</v>
      </c>
    </row>
    <row r="199" spans="1:40" x14ac:dyDescent="0.25">
      <c r="A199" t="s">
        <v>46</v>
      </c>
      <c r="B199" s="15">
        <v>40664</v>
      </c>
      <c r="C199" s="16" t="s">
        <v>73</v>
      </c>
      <c r="D199" s="17">
        <v>2011</v>
      </c>
      <c r="E199" s="18" t="str">
        <f t="shared" si="49"/>
        <v>Ōkāreka 2010/11</v>
      </c>
      <c r="F199" s="18" t="s">
        <v>72</v>
      </c>
      <c r="G199" s="19">
        <v>3.5999998999999998</v>
      </c>
      <c r="H199" s="20">
        <v>7.75</v>
      </c>
      <c r="I199" s="21">
        <v>195.99999000000003</v>
      </c>
      <c r="J199" s="19">
        <v>6.8053732404719591</v>
      </c>
      <c r="K199" s="19">
        <v>1.9051194021172699</v>
      </c>
      <c r="L199" s="19">
        <v>0.50000001999999999</v>
      </c>
      <c r="M199" s="19">
        <v>3</v>
      </c>
      <c r="N199" s="19">
        <v>7.4000000999999997</v>
      </c>
      <c r="O199" s="19">
        <v>0.74000001000000004</v>
      </c>
      <c r="P199" s="22">
        <v>0.36633968353271484</v>
      </c>
      <c r="Q199" s="19">
        <f t="shared" si="45"/>
        <v>3.6330083213070212</v>
      </c>
      <c r="R199" s="19">
        <f t="shared" si="41"/>
        <v>3.0046368653562356</v>
      </c>
      <c r="S199" s="19">
        <f t="shared" si="48"/>
        <v>3.2896907080877669</v>
      </c>
      <c r="T199" s="19">
        <f t="shared" si="43"/>
        <v>2.6499276912527248</v>
      </c>
      <c r="U199" s="23">
        <f t="shared" si="46"/>
        <v>3.1443158965009368</v>
      </c>
      <c r="V199" s="24">
        <f t="shared" si="47"/>
        <v>3.5627655596411301</v>
      </c>
      <c r="W199" s="24">
        <f t="shared" si="47"/>
        <v>2.9776937270331607</v>
      </c>
      <c r="X199" s="24">
        <f t="shared" si="47"/>
        <v>3.2664007125314574</v>
      </c>
      <c r="Y199" s="24">
        <f t="shared" si="47"/>
        <v>2.6491237512703179</v>
      </c>
      <c r="Z199" s="24">
        <f t="shared" si="47"/>
        <v>3.1139959376190167</v>
      </c>
      <c r="AA199" s="20">
        <v>0.32</v>
      </c>
      <c r="AB199" s="20">
        <v>1.34</v>
      </c>
      <c r="AC199" s="17">
        <v>314.89021337365602</v>
      </c>
      <c r="AD199" s="17">
        <f t="shared" si="40"/>
        <v>314.22000344436282</v>
      </c>
      <c r="AE199" s="21">
        <v>233.5</v>
      </c>
      <c r="AF199" s="21">
        <v>161.71774193548387</v>
      </c>
      <c r="AG199" s="19">
        <v>3.6981182795698935</v>
      </c>
      <c r="AH199" s="21">
        <v>164.5</v>
      </c>
      <c r="AI199" s="22">
        <v>1.4933333333333301</v>
      </c>
      <c r="AJ199" s="21">
        <v>2134.5100000000039</v>
      </c>
      <c r="AK199" s="21" t="e">
        <f>VLOOKUP($B199,'[3]Rotoma level Monthly'!$C$2:$N$538,10,FALSE)</f>
        <v>#N/A</v>
      </c>
      <c r="AL199" s="21" t="e">
        <f>VLOOKUP($B199,'[3]Rotoma level Monthly'!$C$2:$N$538,11,FALSE)</f>
        <v>#N/A</v>
      </c>
      <c r="AM199" s="20">
        <v>3.4978875282500836</v>
      </c>
      <c r="AN199" s="21">
        <v>186.77499999999998</v>
      </c>
    </row>
    <row r="200" spans="1:40" x14ac:dyDescent="0.25">
      <c r="A200" t="s">
        <v>46</v>
      </c>
      <c r="B200" s="15">
        <v>40695</v>
      </c>
      <c r="C200" s="16" t="s">
        <v>73</v>
      </c>
      <c r="D200" s="17">
        <v>2011</v>
      </c>
      <c r="E200" s="18" t="str">
        <f t="shared" si="49"/>
        <v>Ōkāreka 2010/11</v>
      </c>
      <c r="F200" s="18" t="s">
        <v>72</v>
      </c>
      <c r="G200" s="19">
        <v>5.0999999000000003</v>
      </c>
      <c r="H200" s="20">
        <v>7.2699999809265137</v>
      </c>
      <c r="I200" s="21">
        <v>165.99999</v>
      </c>
      <c r="J200" s="19">
        <v>6.8053732404719591</v>
      </c>
      <c r="K200" s="19">
        <v>0.92811949981727015</v>
      </c>
      <c r="L200" s="19">
        <v>2.0000001000000003</v>
      </c>
      <c r="M200" s="19">
        <v>2.0000001000000003</v>
      </c>
      <c r="N200" s="19">
        <v>7.5</v>
      </c>
      <c r="O200" s="19">
        <v>0.62</v>
      </c>
      <c r="P200" s="22">
        <v>0.4255719780921936</v>
      </c>
      <c r="Q200" s="19">
        <f t="shared" si="45"/>
        <v>4.0172282256591902</v>
      </c>
      <c r="R200" s="19">
        <f t="shared" si="41"/>
        <v>3.0935141717351002</v>
      </c>
      <c r="S200" s="19">
        <f t="shared" si="48"/>
        <v>3.0725252662519851</v>
      </c>
      <c r="T200" s="19">
        <f t="shared" si="43"/>
        <v>2.6499276912527248</v>
      </c>
      <c r="U200" s="23">
        <f t="shared" si="46"/>
        <v>3.2082988387247497</v>
      </c>
      <c r="V200" s="24">
        <f t="shared" si="47"/>
        <v>3.5828286643491416</v>
      </c>
      <c r="W200" s="24">
        <f t="shared" si="47"/>
        <v>3.009508055419591</v>
      </c>
      <c r="X200" s="24">
        <f t="shared" si="47"/>
        <v>3.2313524178988682</v>
      </c>
      <c r="Y200" s="24">
        <f t="shared" si="47"/>
        <v>2.6320324900894225</v>
      </c>
      <c r="Z200" s="24">
        <f t="shared" si="47"/>
        <v>3.1139304069392559</v>
      </c>
      <c r="AA200" s="20">
        <v>0.11</v>
      </c>
      <c r="AB200" s="20">
        <v>0.15833333333333299</v>
      </c>
      <c r="AC200" s="17">
        <v>315.24262986111103</v>
      </c>
      <c r="AD200" s="17">
        <f t="shared" si="40"/>
        <v>314.37734283915074</v>
      </c>
      <c r="AE200" s="21">
        <v>149</v>
      </c>
      <c r="AF200" s="21">
        <v>148.48541666666674</v>
      </c>
      <c r="AG200" s="19">
        <v>3.2034027777777774</v>
      </c>
      <c r="AH200" s="21">
        <v>96</v>
      </c>
      <c r="AI200" s="22">
        <v>1.404166666666665</v>
      </c>
      <c r="AJ200" s="21">
        <v>2087.4700000000048</v>
      </c>
      <c r="AK200" s="21" t="e">
        <f>VLOOKUP($B200,'[3]Rotoma level Monthly'!$C$2:$N$538,10,FALSE)</f>
        <v>#N/A</v>
      </c>
      <c r="AL200" s="21" t="e">
        <f>VLOOKUP($B200,'[3]Rotoma level Monthly'!$C$2:$N$538,11,FALSE)</f>
        <v>#N/A</v>
      </c>
      <c r="AM200" s="20">
        <v>3.5748252522644202</v>
      </c>
      <c r="AN200" s="21">
        <v>186.6333333333333</v>
      </c>
    </row>
    <row r="201" spans="1:40" x14ac:dyDescent="0.25">
      <c r="A201" t="s">
        <v>46</v>
      </c>
      <c r="B201" s="15">
        <v>40725</v>
      </c>
      <c r="C201" s="16" t="s">
        <v>74</v>
      </c>
      <c r="D201" s="17">
        <v>2012</v>
      </c>
      <c r="E201" s="18" t="str">
        <f t="shared" si="49"/>
        <v>Ōkāreka 2011/12</v>
      </c>
      <c r="F201" s="18" t="s">
        <v>72</v>
      </c>
      <c r="G201" s="19">
        <v>8.6999998000000005</v>
      </c>
      <c r="H201" s="20">
        <v>6.7600002288818359</v>
      </c>
      <c r="I201" s="21">
        <v>172.99999</v>
      </c>
      <c r="J201" s="19">
        <v>7.7823734358719596</v>
      </c>
      <c r="K201" s="19">
        <v>0.92811949981727015</v>
      </c>
      <c r="L201" s="19">
        <v>4.0000002000000006</v>
      </c>
      <c r="M201" s="19">
        <v>4.0000002000000006</v>
      </c>
      <c r="N201" s="19">
        <v>7.3000002000000004</v>
      </c>
      <c r="O201" s="19">
        <v>0.81999999000000001</v>
      </c>
      <c r="P201" s="22">
        <v>0.37000000476837158</v>
      </c>
      <c r="Q201" s="19">
        <f t="shared" si="45"/>
        <v>4.6063788762924869</v>
      </c>
      <c r="R201" s="19">
        <f t="shared" si="41"/>
        <v>3.1931012063837163</v>
      </c>
      <c r="S201" s="19">
        <f t="shared" si="48"/>
        <v>3.1265186948554526</v>
      </c>
      <c r="T201" s="19">
        <f t="shared" si="43"/>
        <v>2.8200472342235945</v>
      </c>
      <c r="U201" s="23">
        <f t="shared" si="46"/>
        <v>3.4365115029388122</v>
      </c>
      <c r="V201" s="24">
        <f t="shared" si="47"/>
        <v>3.6497724752833722</v>
      </c>
      <c r="W201" s="24">
        <f t="shared" si="47"/>
        <v>3.0113388007685877</v>
      </c>
      <c r="X201" s="24">
        <f t="shared" si="47"/>
        <v>3.219435017460706</v>
      </c>
      <c r="Y201" s="24">
        <f t="shared" si="47"/>
        <v>2.5954642062195541</v>
      </c>
      <c r="Z201" s="24">
        <f t="shared" si="47"/>
        <v>3.1190026249330551</v>
      </c>
      <c r="AA201" s="20">
        <v>1.1299999999999999</v>
      </c>
      <c r="AB201" s="20">
        <v>0.18833333333333299</v>
      </c>
      <c r="AC201" s="17">
        <v>315.40060114247302</v>
      </c>
      <c r="AD201" s="17">
        <f t="shared" si="40"/>
        <v>314.52483213863923</v>
      </c>
      <c r="AE201" s="21">
        <v>121.461</v>
      </c>
      <c r="AF201" s="21">
        <v>206.84072580645164</v>
      </c>
      <c r="AG201" s="19">
        <v>3.9659274193548391</v>
      </c>
      <c r="AH201" s="21">
        <v>152.9</v>
      </c>
      <c r="AI201" s="22">
        <v>1.2524999999999999</v>
      </c>
      <c r="AJ201" s="21">
        <v>2044.765000000004</v>
      </c>
      <c r="AK201" s="21" t="e">
        <f>VLOOKUP($B201,'[3]Rotoma level Monthly'!$C$2:$N$538,10,FALSE)</f>
        <v>#N/A</v>
      </c>
      <c r="AL201" s="21" t="e">
        <f>VLOOKUP($B201,'[3]Rotoma level Monthly'!$C$2:$N$538,11,FALSE)</f>
        <v>#N/A</v>
      </c>
      <c r="AM201" s="20">
        <v>3.5650277985607173</v>
      </c>
      <c r="AN201" s="21">
        <v>185.10833333333332</v>
      </c>
    </row>
    <row r="202" spans="1:40" x14ac:dyDescent="0.25">
      <c r="A202" t="s">
        <v>46</v>
      </c>
      <c r="B202" s="15">
        <v>40756</v>
      </c>
      <c r="C202" s="16" t="s">
        <v>74</v>
      </c>
      <c r="D202" s="17">
        <v>2012</v>
      </c>
      <c r="E202" s="18" t="str">
        <f t="shared" si="49"/>
        <v>Ōkāreka 2011/12</v>
      </c>
      <c r="F202" s="18" t="s">
        <v>72</v>
      </c>
      <c r="G202" s="19">
        <v>8.3000001999999995</v>
      </c>
      <c r="H202" s="20">
        <v>7.3000001907348633</v>
      </c>
      <c r="I202" s="21">
        <v>176</v>
      </c>
      <c r="J202" s="19">
        <v>7.7823734358719596</v>
      </c>
      <c r="K202" s="19">
        <v>2.8821195975172706</v>
      </c>
      <c r="L202" s="19">
        <v>3.4999999000000002</v>
      </c>
      <c r="M202" s="19">
        <v>4.0000002000000006</v>
      </c>
      <c r="N202" s="19">
        <v>7.6999997999999996</v>
      </c>
      <c r="O202" s="19">
        <v>0.55000000999999998</v>
      </c>
      <c r="P202" s="22">
        <v>0.31600001454353333</v>
      </c>
      <c r="Q202" s="19">
        <f t="shared" si="45"/>
        <v>4.5544583812161425</v>
      </c>
      <c r="R202" s="19">
        <f t="shared" si="41"/>
        <v>3.0878287070616675</v>
      </c>
      <c r="S202" s="19">
        <f t="shared" si="48"/>
        <v>3.1489931301205911</v>
      </c>
      <c r="T202" s="19">
        <f t="shared" si="43"/>
        <v>2.8200472342235945</v>
      </c>
      <c r="U202" s="23">
        <f t="shared" si="46"/>
        <v>3.4028318631554986</v>
      </c>
      <c r="V202" s="24">
        <f t="shared" si="47"/>
        <v>3.672953866740984</v>
      </c>
      <c r="W202" s="24">
        <f t="shared" si="47"/>
        <v>3.0208845883713393</v>
      </c>
      <c r="X202" s="24">
        <f t="shared" si="47"/>
        <v>3.2232135071917054</v>
      </c>
      <c r="Y202" s="24">
        <f t="shared" si="47"/>
        <v>2.6260182805684193</v>
      </c>
      <c r="Z202" s="24">
        <f t="shared" si="47"/>
        <v>3.1357675607181115</v>
      </c>
      <c r="AA202" s="20">
        <v>0.24</v>
      </c>
      <c r="AB202" s="20">
        <v>0.193333333333333</v>
      </c>
      <c r="AC202" s="17">
        <v>315.371733870968</v>
      </c>
      <c r="AD202" s="17">
        <f t="shared" si="40"/>
        <v>314.64555539083432</v>
      </c>
      <c r="AE202" s="21">
        <v>57.454999999999899</v>
      </c>
      <c r="AF202" s="21">
        <v>194.58333333333334</v>
      </c>
      <c r="AG202" s="19">
        <v>2.9935483870967747</v>
      </c>
      <c r="AH202" s="21">
        <v>200.9</v>
      </c>
      <c r="AI202" s="22">
        <v>0.84333333333333305</v>
      </c>
      <c r="AJ202" s="21">
        <v>2115.7360000000035</v>
      </c>
      <c r="AK202" s="21" t="e">
        <f>VLOOKUP($B202,'[3]Rotoma level Monthly'!$C$2:$N$538,10,FALSE)</f>
        <v>#N/A</v>
      </c>
      <c r="AL202" s="21" t="e">
        <f>VLOOKUP($B202,'[3]Rotoma level Monthly'!$C$2:$N$538,11,FALSE)</f>
        <v>#N/A</v>
      </c>
      <c r="AM202" s="20">
        <v>3.6532166426467394</v>
      </c>
      <c r="AN202" s="21">
        <v>190.59166666666667</v>
      </c>
    </row>
    <row r="203" spans="1:40" x14ac:dyDescent="0.25">
      <c r="A203" t="s">
        <v>46</v>
      </c>
      <c r="B203" s="15">
        <v>40787</v>
      </c>
      <c r="C203" s="16" t="s">
        <v>74</v>
      </c>
      <c r="D203" s="17">
        <v>2012</v>
      </c>
      <c r="E203" s="18" t="str">
        <f t="shared" si="49"/>
        <v>Ōkāreka 2011/12</v>
      </c>
      <c r="F203" s="18" t="s">
        <v>72</v>
      </c>
      <c r="G203" s="19">
        <v>3.5</v>
      </c>
      <c r="I203" s="21">
        <v>164</v>
      </c>
      <c r="J203" s="19">
        <v>5.8283740220719613</v>
      </c>
      <c r="K203" s="19">
        <v>1.9051194021172699</v>
      </c>
      <c r="L203" s="19">
        <v>2.0000001000000003</v>
      </c>
      <c r="M203" s="19">
        <v>8.0000004000000011</v>
      </c>
      <c r="N203" s="19">
        <v>7.6999997999999996</v>
      </c>
      <c r="O203" s="19">
        <v>0.43000000999999999</v>
      </c>
      <c r="P203" s="22">
        <v>0.28700000047683716</v>
      </c>
      <c r="Q203" s="19">
        <f t="shared" si="45"/>
        <v>3.6019328326497</v>
      </c>
      <c r="S203" s="19">
        <f t="shared" si="48"/>
        <v>3.0566799826235704</v>
      </c>
      <c r="T203" s="19">
        <f t="shared" si="43"/>
        <v>2.4533984483252373</v>
      </c>
      <c r="U203" s="23">
        <f t="shared" si="46"/>
        <v>3.037337087866169</v>
      </c>
      <c r="V203" s="24">
        <f t="shared" si="47"/>
        <v>3.6871242705461302</v>
      </c>
      <c r="W203" s="24">
        <f t="shared" si="47"/>
        <v>3.0433811092136991</v>
      </c>
      <c r="X203" s="24">
        <f t="shared" si="47"/>
        <v>3.2259034100941419</v>
      </c>
      <c r="Y203" s="24">
        <f t="shared" si="47"/>
        <v>2.6454077309910313</v>
      </c>
      <c r="Z203" s="24">
        <f t="shared" si="47"/>
        <v>3.150328213099844</v>
      </c>
      <c r="AA203" s="20">
        <v>1.1000000000000001</v>
      </c>
      <c r="AB203" s="20">
        <v>0.32</v>
      </c>
      <c r="AC203" s="17">
        <v>315.30045069444401</v>
      </c>
      <c r="AD203" s="17">
        <f t="shared" si="40"/>
        <v>314.73685807018495</v>
      </c>
      <c r="AE203" s="21">
        <v>65.760999999999996</v>
      </c>
      <c r="AF203" s="21">
        <v>193.54097222222225</v>
      </c>
      <c r="AG203" s="19">
        <v>3.3280555555555549</v>
      </c>
      <c r="AH203" s="21">
        <v>230.7</v>
      </c>
      <c r="AI203" s="22">
        <v>0.42083333333333295</v>
      </c>
      <c r="AJ203" s="21">
        <v>1857.8760000000018</v>
      </c>
      <c r="AK203" s="21" t="e">
        <f>VLOOKUP($B203,'[3]Rotoma level Monthly'!$C$2:$N$538,10,FALSE)</f>
        <v>#N/A</v>
      </c>
      <c r="AL203" s="21" t="e">
        <f>VLOOKUP($B203,'[3]Rotoma level Monthly'!$C$2:$N$538,11,FALSE)</f>
        <v>#N/A</v>
      </c>
      <c r="AM203" s="20">
        <v>3.6286870727542655</v>
      </c>
      <c r="AN203" s="21">
        <v>197.64166666666665</v>
      </c>
    </row>
    <row r="204" spans="1:40" x14ac:dyDescent="0.25">
      <c r="A204" t="s">
        <v>46</v>
      </c>
      <c r="B204" s="15">
        <v>40817</v>
      </c>
      <c r="C204" s="16" t="s">
        <v>74</v>
      </c>
      <c r="D204" s="17">
        <v>2012</v>
      </c>
      <c r="E204" s="18" t="str">
        <f t="shared" si="49"/>
        <v>Ōkāreka 2011/12</v>
      </c>
      <c r="F204" s="18" t="s">
        <v>72</v>
      </c>
      <c r="G204" s="19">
        <v>4.0999999000000003</v>
      </c>
      <c r="H204" s="20">
        <v>9.3199996948242188</v>
      </c>
      <c r="I204" s="21">
        <v>182</v>
      </c>
      <c r="J204" s="19">
        <v>6.8053732404719591</v>
      </c>
      <c r="K204" s="19">
        <v>1.9051194021172699</v>
      </c>
      <c r="L204" s="19">
        <v>0.50000001999999999</v>
      </c>
      <c r="M204" s="19">
        <v>4.9999998999999997</v>
      </c>
      <c r="N204" s="19">
        <v>7.5999999000000003</v>
      </c>
      <c r="O204" s="19">
        <v>0.51999998000000003</v>
      </c>
      <c r="P204" s="22">
        <v>0.29100000858306885</v>
      </c>
      <c r="Q204" s="19">
        <f t="shared" si="45"/>
        <v>3.7764709691630554</v>
      </c>
      <c r="R204" s="19">
        <f t="shared" ref="R204:R212" si="50">5.56+2.6*LOG(((1/$H204)-(1/40)),10)</f>
        <v>2.7399866223524834</v>
      </c>
      <c r="S204" s="19">
        <f t="shared" si="48"/>
        <v>3.1928148778350747</v>
      </c>
      <c r="T204" s="19">
        <f t="shared" si="43"/>
        <v>2.6499276912527248</v>
      </c>
      <c r="U204" s="23">
        <f t="shared" si="46"/>
        <v>3.0898000401508345</v>
      </c>
      <c r="V204" s="24">
        <f t="shared" si="47"/>
        <v>3.6871242705461307</v>
      </c>
      <c r="W204" s="24">
        <f t="shared" si="47"/>
        <v>3.0335053635994784</v>
      </c>
      <c r="X204" s="24">
        <f t="shared" si="47"/>
        <v>3.227107123831678</v>
      </c>
      <c r="Y204" s="24">
        <f t="shared" si="47"/>
        <v>2.6454077309910313</v>
      </c>
      <c r="Z204" s="24">
        <f t="shared" si="47"/>
        <v>3.1483659498309691</v>
      </c>
      <c r="AA204" s="20">
        <v>0.71</v>
      </c>
      <c r="AB204" s="20">
        <v>0.52333333333333298</v>
      </c>
      <c r="AC204" s="17">
        <v>315.51714280914001</v>
      </c>
      <c r="AD204" s="17">
        <f t="shared" si="40"/>
        <v>314.83935330744288</v>
      </c>
      <c r="AE204" s="21">
        <v>174</v>
      </c>
      <c r="AF204" s="21">
        <v>133.22991071428569</v>
      </c>
      <c r="AG204" s="19">
        <v>3.8747023809523808</v>
      </c>
      <c r="AH204" s="21">
        <v>169.6</v>
      </c>
      <c r="AI204" s="22">
        <v>0.42083333333333295</v>
      </c>
      <c r="AJ204" s="21">
        <v>1736.5270000000007</v>
      </c>
      <c r="AK204" s="21" t="e">
        <f>VLOOKUP($B204,'[3]Rotoma level Monthly'!$C$2:$N$538,10,FALSE)</f>
        <v>#N/A</v>
      </c>
      <c r="AL204" s="21" t="e">
        <f>VLOOKUP($B204,'[3]Rotoma level Monthly'!$C$2:$N$538,11,FALSE)</f>
        <v>#N/A</v>
      </c>
      <c r="AM204" s="20">
        <v>3.4953928518091826</v>
      </c>
      <c r="AN204" s="21">
        <v>191.28333333333333</v>
      </c>
    </row>
    <row r="205" spans="1:40" x14ac:dyDescent="0.25">
      <c r="A205" t="s">
        <v>46</v>
      </c>
      <c r="B205" s="15">
        <v>40848</v>
      </c>
      <c r="C205" s="16" t="s">
        <v>74</v>
      </c>
      <c r="D205" s="17">
        <v>2012</v>
      </c>
      <c r="E205" s="18" t="str">
        <f t="shared" si="49"/>
        <v>Ōkāreka 2011/12</v>
      </c>
      <c r="F205" s="18" t="s">
        <v>72</v>
      </c>
      <c r="G205" s="19">
        <v>6.4000000999999997</v>
      </c>
      <c r="H205" s="20">
        <v>7.75</v>
      </c>
      <c r="I205" s="21">
        <v>202.00001</v>
      </c>
      <c r="J205" s="19">
        <v>7.7823734358719596</v>
      </c>
      <c r="K205" s="19">
        <v>1.9051194021172699</v>
      </c>
      <c r="L205" s="19">
        <v>2.0000001000000003</v>
      </c>
      <c r="M205" s="19">
        <v>4.9999998999999997</v>
      </c>
      <c r="N205" s="19">
        <v>7.5</v>
      </c>
      <c r="O205" s="19">
        <v>0.60000001999999997</v>
      </c>
      <c r="P205" s="22">
        <v>0.40200001001358032</v>
      </c>
      <c r="Q205" s="19">
        <f t="shared" si="45"/>
        <v>4.2676971511551356</v>
      </c>
      <c r="R205" s="19">
        <f t="shared" si="50"/>
        <v>3.0046368653562356</v>
      </c>
      <c r="S205" s="19">
        <f t="shared" si="48"/>
        <v>3.3291076867485132</v>
      </c>
      <c r="T205" s="19">
        <f t="shared" si="43"/>
        <v>2.8200472342235945</v>
      </c>
      <c r="U205" s="23">
        <f t="shared" si="46"/>
        <v>3.3553722343708694</v>
      </c>
      <c r="V205" s="24">
        <f t="shared" si="47"/>
        <v>3.7699296780241713</v>
      </c>
      <c r="W205" s="24">
        <f t="shared" si="47"/>
        <v>3.0293467626069583</v>
      </c>
      <c r="X205" s="24">
        <f t="shared" si="47"/>
        <v>3.2458951599483368</v>
      </c>
      <c r="Y205" s="24">
        <f t="shared" si="47"/>
        <v>2.6953512469051737</v>
      </c>
      <c r="Z205" s="24">
        <f t="shared" si="47"/>
        <v>3.1852971769807272</v>
      </c>
      <c r="AA205" s="20">
        <v>1.2</v>
      </c>
      <c r="AB205" s="20">
        <v>0.74833333333333296</v>
      </c>
      <c r="AC205" s="17">
        <v>315.64207430555598</v>
      </c>
      <c r="AD205" s="17">
        <f t="shared" si="40"/>
        <v>314.95938778968514</v>
      </c>
      <c r="AE205" s="21">
        <v>52.499000000000002</v>
      </c>
      <c r="AF205" s="21">
        <v>214.86736111111111</v>
      </c>
      <c r="AG205" s="19">
        <v>4.8864583333333345</v>
      </c>
      <c r="AH205" s="21">
        <v>257.8</v>
      </c>
      <c r="AI205" s="22">
        <v>0.42083333333333295</v>
      </c>
      <c r="AJ205" s="21">
        <v>1847.6620000000009</v>
      </c>
      <c r="AK205" s="21" t="e">
        <f>VLOOKUP($B205,'[3]Rotoma level Monthly'!$C$2:$N$538,10,FALSE)</f>
        <v>#N/A</v>
      </c>
      <c r="AL205" s="21" t="e">
        <f>VLOOKUP($B205,'[3]Rotoma level Monthly'!$C$2:$N$538,11,FALSE)</f>
        <v>#N/A</v>
      </c>
      <c r="AM205" s="20">
        <v>3.4716449319423108</v>
      </c>
      <c r="AN205" s="21">
        <v>191.20000000000002</v>
      </c>
    </row>
    <row r="206" spans="1:40" x14ac:dyDescent="0.25">
      <c r="A206" t="s">
        <v>46</v>
      </c>
      <c r="B206" s="15">
        <v>40878</v>
      </c>
      <c r="C206" s="16" t="s">
        <v>74</v>
      </c>
      <c r="D206" s="17">
        <v>2012</v>
      </c>
      <c r="E206" s="18" t="str">
        <f t="shared" si="49"/>
        <v>Ōkāreka 2011/12</v>
      </c>
      <c r="F206" s="18" t="s">
        <v>72</v>
      </c>
      <c r="G206" s="19">
        <v>4.5999999000000003</v>
      </c>
      <c r="H206" s="20">
        <v>5.6999998092651367</v>
      </c>
      <c r="I206" s="21">
        <v>216.00001</v>
      </c>
      <c r="J206" s="19">
        <v>8.7593736312719592</v>
      </c>
      <c r="K206" s="19">
        <v>2.8821195975172706</v>
      </c>
      <c r="L206" s="19">
        <v>2.0000001000000003</v>
      </c>
      <c r="M206" s="19">
        <v>4.9999998999999997</v>
      </c>
      <c r="N206" s="19">
        <v>7.8000002000000004</v>
      </c>
      <c r="O206" s="19">
        <v>0.81</v>
      </c>
      <c r="P206" s="22">
        <v>0.46399998664855957</v>
      </c>
      <c r="Q206" s="19">
        <f t="shared" si="45"/>
        <v>3.9034048684905898</v>
      </c>
      <c r="R206" s="19">
        <f t="shared" si="50"/>
        <v>3.4211341539735005</v>
      </c>
      <c r="S206" s="19">
        <f t="shared" si="48"/>
        <v>3.4167058514840396</v>
      </c>
      <c r="T206" s="19">
        <f t="shared" si="43"/>
        <v>2.9700213106080779</v>
      </c>
      <c r="U206" s="23">
        <f t="shared" si="46"/>
        <v>3.4278165461390522</v>
      </c>
      <c r="V206" s="24">
        <f t="shared" si="47"/>
        <v>3.8729407672316012</v>
      </c>
      <c r="W206" s="24">
        <f t="shared" si="47"/>
        <v>3.0836506867838334</v>
      </c>
      <c r="X206" s="24">
        <f t="shared" si="47"/>
        <v>3.2489639796636549</v>
      </c>
      <c r="Y206" s="24">
        <f t="shared" si="47"/>
        <v>2.73840315209541</v>
      </c>
      <c r="Z206" s="24">
        <f t="shared" si="47"/>
        <v>3.2350247797995073</v>
      </c>
      <c r="AA206" s="20">
        <v>2.23</v>
      </c>
      <c r="AB206" s="20">
        <v>1.1016666666666599</v>
      </c>
      <c r="AC206" s="17">
        <v>315.67245463709702</v>
      </c>
      <c r="AD206" s="17">
        <f t="shared" ref="AD206:AD269" si="51">AVERAGE(AC195:AC206)</f>
        <v>315.08401043753463</v>
      </c>
      <c r="AE206" s="21">
        <v>351.87899999999797</v>
      </c>
      <c r="AF206" s="21">
        <v>90.649193548387103</v>
      </c>
      <c r="AG206" s="19">
        <v>4.0885080645161285</v>
      </c>
      <c r="AH206" s="21">
        <v>165.1</v>
      </c>
      <c r="AI206" s="22">
        <v>0.42083333333333295</v>
      </c>
      <c r="AJ206" s="21">
        <v>1845.6860000000011</v>
      </c>
      <c r="AK206" s="21" t="e">
        <f>VLOOKUP($B206,'[3]Rotoma level Monthly'!$C$2:$N$538,10,FALSE)</f>
        <v>#N/A</v>
      </c>
      <c r="AL206" s="21" t="e">
        <f>VLOOKUP($B206,'[3]Rotoma level Monthly'!$C$2:$N$538,11,FALSE)</f>
        <v>#N/A</v>
      </c>
      <c r="AM206" s="20">
        <v>3.5939134504608301</v>
      </c>
      <c r="AN206" s="21">
        <v>189.22500000000002</v>
      </c>
    </row>
    <row r="207" spans="1:40" x14ac:dyDescent="0.25">
      <c r="A207" t="s">
        <v>46</v>
      </c>
      <c r="B207" s="15">
        <v>40909</v>
      </c>
      <c r="C207" s="16" t="s">
        <v>74</v>
      </c>
      <c r="D207" s="17">
        <v>2012</v>
      </c>
      <c r="E207" s="18" t="str">
        <f t="shared" si="49"/>
        <v>Ōkāreka 2011/12</v>
      </c>
      <c r="F207" s="18" t="s">
        <v>72</v>
      </c>
      <c r="G207" s="19">
        <v>5</v>
      </c>
      <c r="H207" s="20">
        <v>6.5999999046325684</v>
      </c>
      <c r="I207" s="21">
        <v>202.99999</v>
      </c>
      <c r="J207" s="19">
        <v>8.7593736312719592</v>
      </c>
      <c r="K207" s="19">
        <v>2.8821195975172706</v>
      </c>
      <c r="L207" s="19">
        <v>2.0000001000000003</v>
      </c>
      <c r="M207" s="19">
        <v>4.9999998999999997</v>
      </c>
      <c r="N207" s="19">
        <v>7.8000002000000004</v>
      </c>
      <c r="O207" s="19">
        <v>0.57999997999999997</v>
      </c>
      <c r="P207" s="22">
        <v>0.35499998927116394</v>
      </c>
      <c r="Q207" s="19">
        <f t="shared" si="45"/>
        <v>3.9953838110134878</v>
      </c>
      <c r="R207" s="19">
        <f t="shared" si="50"/>
        <v>3.2255706233886312</v>
      </c>
      <c r="S207" s="19">
        <f t="shared" si="48"/>
        <v>3.3355630097233804</v>
      </c>
      <c r="T207" s="19">
        <f t="shared" si="43"/>
        <v>2.9700213106080779</v>
      </c>
      <c r="U207" s="23">
        <f t="shared" si="46"/>
        <v>3.3816346886833939</v>
      </c>
      <c r="V207" s="24">
        <f t="shared" si="47"/>
        <v>3.9836167683159398</v>
      </c>
      <c r="W207" s="24">
        <f t="shared" si="47"/>
        <v>3.1156332656788819</v>
      </c>
      <c r="X207" s="24">
        <f t="shared" si="47"/>
        <v>3.2505858732282213</v>
      </c>
      <c r="Y207" s="24">
        <f t="shared" si="47"/>
        <v>2.7509009917941172</v>
      </c>
      <c r="Z207" s="24">
        <f t="shared" si="47"/>
        <v>3.2735530543831914</v>
      </c>
      <c r="AA207" s="20">
        <v>0.95</v>
      </c>
      <c r="AB207" s="20">
        <v>1.8683333333333301</v>
      </c>
      <c r="AC207" s="17">
        <v>315.999647513441</v>
      </c>
      <c r="AD207" s="17">
        <f t="shared" si="51"/>
        <v>315.22807506567091</v>
      </c>
      <c r="AE207" s="21">
        <v>120.357</v>
      </c>
      <c r="AF207" s="21">
        <v>186.47715053763451</v>
      </c>
      <c r="AG207" s="19">
        <v>4.0812499999999998</v>
      </c>
      <c r="AH207" s="21">
        <v>234.5</v>
      </c>
      <c r="AI207" s="22">
        <v>0.52249999999999952</v>
      </c>
      <c r="AJ207" s="21">
        <v>2089.5649999999991</v>
      </c>
      <c r="AK207" s="21" t="e">
        <f>VLOOKUP($B207,'[3]Rotoma level Monthly'!$C$2:$N$538,10,FALSE)</f>
        <v>#N/A</v>
      </c>
      <c r="AL207" s="21" t="e">
        <f>VLOOKUP($B207,'[3]Rotoma level Monthly'!$C$2:$N$538,11,FALSE)</f>
        <v>#N/A</v>
      </c>
      <c r="AM207" s="20">
        <v>3.6022075812852026</v>
      </c>
      <c r="AN207" s="21">
        <v>188.9083333333333</v>
      </c>
    </row>
    <row r="208" spans="1:40" x14ac:dyDescent="0.25">
      <c r="A208" t="s">
        <v>46</v>
      </c>
      <c r="B208" s="15">
        <v>40940</v>
      </c>
      <c r="C208" s="16" t="s">
        <v>74</v>
      </c>
      <c r="D208" s="17">
        <v>2012</v>
      </c>
      <c r="E208" s="18" t="str">
        <f t="shared" si="49"/>
        <v>Ōkāreka 2011/12</v>
      </c>
      <c r="F208" s="18" t="s">
        <v>72</v>
      </c>
      <c r="G208" s="19">
        <v>2.2999999999999998</v>
      </c>
      <c r="H208" s="20">
        <v>8.3999996185302734</v>
      </c>
      <c r="I208" s="21">
        <v>223</v>
      </c>
      <c r="J208" s="19">
        <v>5.8283740220719613</v>
      </c>
      <c r="K208" s="19">
        <v>1.9051194021172699</v>
      </c>
      <c r="L208" s="19">
        <v>15</v>
      </c>
      <c r="M208" s="19">
        <v>4.0000002000000006</v>
      </c>
      <c r="N208" s="19">
        <v>7.9000000999999997</v>
      </c>
      <c r="O208" s="19">
        <v>0.58999997000000004</v>
      </c>
      <c r="P208" s="22">
        <v>0.33100000023841858</v>
      </c>
      <c r="Q208" s="19">
        <f t="shared" si="45"/>
        <v>3.138788703484686</v>
      </c>
      <c r="R208" s="19">
        <f t="shared" si="50"/>
        <v>2.8907043585042187</v>
      </c>
      <c r="S208" s="19">
        <f t="shared" si="48"/>
        <v>3.4583976377749628</v>
      </c>
      <c r="T208" s="19">
        <f t="shared" si="43"/>
        <v>2.4533984483252373</v>
      </c>
      <c r="U208" s="23">
        <f t="shared" si="46"/>
        <v>2.9853222870222762</v>
      </c>
      <c r="V208" s="24">
        <f t="shared" si="47"/>
        <v>3.9476861201286897</v>
      </c>
      <c r="W208" s="24">
        <f t="shared" si="47"/>
        <v>3.1171734568571652</v>
      </c>
      <c r="X208" s="24">
        <f t="shared" si="47"/>
        <v>3.2619006598868179</v>
      </c>
      <c r="Y208" s="24">
        <f t="shared" si="47"/>
        <v>2.7509009917941172</v>
      </c>
      <c r="Z208" s="24">
        <f t="shared" si="47"/>
        <v>3.2677520494793844</v>
      </c>
      <c r="AA208" s="20">
        <v>0.21</v>
      </c>
      <c r="AB208" s="20">
        <v>1.58666666666666</v>
      </c>
      <c r="AC208" s="17">
        <v>315.92114655172401</v>
      </c>
      <c r="AD208" s="17">
        <f t="shared" si="51"/>
        <v>315.34303181576496</v>
      </c>
      <c r="AE208" s="21">
        <v>122.396</v>
      </c>
      <c r="AF208" s="21">
        <v>160.4066091954023</v>
      </c>
      <c r="AG208" s="19">
        <v>3.0179597701149428</v>
      </c>
      <c r="AH208" s="21">
        <v>179.4</v>
      </c>
      <c r="AI208" s="22">
        <v>0.63583333333333303</v>
      </c>
      <c r="AJ208" s="21">
        <v>1779.9219999999991</v>
      </c>
      <c r="AK208" s="21" t="e">
        <f>VLOOKUP($B208,'[3]Rotoma level Monthly'!$C$2:$N$538,10,FALSE)</f>
        <v>#N/A</v>
      </c>
      <c r="AL208" s="21" t="e">
        <f>VLOOKUP($B208,'[3]Rotoma level Monthly'!$C$2:$N$538,11,FALSE)</f>
        <v>#N/A</v>
      </c>
      <c r="AM208" s="20">
        <v>3.6073375096006139</v>
      </c>
      <c r="AN208" s="21">
        <v>186.27499999999998</v>
      </c>
    </row>
    <row r="209" spans="1:40" x14ac:dyDescent="0.25">
      <c r="A209" t="s">
        <v>46</v>
      </c>
      <c r="B209" s="15">
        <v>40969</v>
      </c>
      <c r="C209" s="16" t="s">
        <v>74</v>
      </c>
      <c r="D209" s="17">
        <v>2012</v>
      </c>
      <c r="E209" s="18" t="str">
        <f t="shared" si="49"/>
        <v>Ōkāreka 2011/12</v>
      </c>
      <c r="F209" s="18" t="s">
        <v>72</v>
      </c>
      <c r="G209" s="19">
        <v>2.5</v>
      </c>
      <c r="H209" s="20">
        <v>8.6499996185302734</v>
      </c>
      <c r="I209" s="21">
        <v>182</v>
      </c>
      <c r="J209" s="19">
        <v>5.8283740220719613</v>
      </c>
      <c r="K209" s="19">
        <v>0.92811949981727015</v>
      </c>
      <c r="L209" s="19">
        <v>4.0000002000000006</v>
      </c>
      <c r="M209" s="19">
        <v>1</v>
      </c>
      <c r="N209" s="19">
        <v>7.6999997999999996</v>
      </c>
      <c r="O209" s="19">
        <v>0.55000000999999998</v>
      </c>
      <c r="P209" s="22">
        <v>0.33100000023841858</v>
      </c>
      <c r="Q209" s="19">
        <f t="shared" si="45"/>
        <v>3.2307676220269759</v>
      </c>
      <c r="R209" s="19">
        <f t="shared" si="50"/>
        <v>2.8486198241089085</v>
      </c>
      <c r="S209" s="19">
        <f t="shared" si="48"/>
        <v>3.1928148778350747</v>
      </c>
      <c r="T209" s="19">
        <f t="shared" si="43"/>
        <v>2.4533984483252373</v>
      </c>
      <c r="U209" s="23">
        <f t="shared" si="46"/>
        <v>2.9314001930740492</v>
      </c>
      <c r="V209" s="24">
        <f t="shared" si="47"/>
        <v>3.8877206895562022</v>
      </c>
      <c r="W209" s="24">
        <f t="shared" si="47"/>
        <v>3.0910683162759467</v>
      </c>
      <c r="X209" s="24">
        <f t="shared" si="47"/>
        <v>3.2484068719304786</v>
      </c>
      <c r="Y209" s="24">
        <f t="shared" si="47"/>
        <v>2.7345235548834932</v>
      </c>
      <c r="Z209" s="24">
        <f t="shared" si="47"/>
        <v>3.2393104575696596</v>
      </c>
      <c r="AA209" s="20">
        <v>0.34</v>
      </c>
      <c r="AB209" s="20">
        <v>1.24166666666666</v>
      </c>
      <c r="AC209" s="17">
        <v>315.91841969085999</v>
      </c>
      <c r="AD209" s="17">
        <f t="shared" si="51"/>
        <v>315.45695103059472</v>
      </c>
      <c r="AE209" s="21">
        <v>129.63300000000001</v>
      </c>
      <c r="AF209" s="21">
        <v>157.0685483870968</v>
      </c>
      <c r="AG209" s="19">
        <v>4.1236559139784932</v>
      </c>
      <c r="AH209" s="21">
        <v>215.7</v>
      </c>
      <c r="AI209" s="22">
        <v>0.92499999999999649</v>
      </c>
      <c r="AJ209" s="21">
        <v>1795.5579999999989</v>
      </c>
      <c r="AK209" s="21">
        <f>VLOOKUP($B209,'[3]Rotoma level Monthly'!$C$2:$N$538,10,FALSE)</f>
        <v>1779.9219999999991</v>
      </c>
      <c r="AL209" s="21">
        <f>VLOOKUP($B209,'[3]Rotoma level Monthly'!$C$2:$N$538,11,FALSE)</f>
        <v>1953.0915833333354</v>
      </c>
      <c r="AM209" s="20">
        <v>3.6361655063165421</v>
      </c>
      <c r="AN209" s="21">
        <v>185.6583333333333</v>
      </c>
    </row>
    <row r="210" spans="1:40" x14ac:dyDescent="0.25">
      <c r="A210" t="s">
        <v>46</v>
      </c>
      <c r="B210" s="15">
        <v>41000</v>
      </c>
      <c r="C210" s="16" t="s">
        <v>74</v>
      </c>
      <c r="D210" s="17">
        <v>2012</v>
      </c>
      <c r="E210" s="18" t="str">
        <f t="shared" si="49"/>
        <v>Ōkāreka 2011/12</v>
      </c>
      <c r="F210" s="18" t="s">
        <v>72</v>
      </c>
      <c r="G210" s="19">
        <v>3.0999998999999998</v>
      </c>
      <c r="H210" s="20">
        <v>7.2600002288818359</v>
      </c>
      <c r="I210" s="21">
        <v>201.00001</v>
      </c>
      <c r="J210" s="19">
        <v>6.8053732404719591</v>
      </c>
      <c r="K210" s="19">
        <v>0.92811949981727015</v>
      </c>
      <c r="L210" s="19">
        <v>2.0000001000000003</v>
      </c>
      <c r="M210" s="19">
        <v>1</v>
      </c>
      <c r="N210" s="19">
        <v>7.4000000999999997</v>
      </c>
      <c r="O210" s="19">
        <v>0.75</v>
      </c>
      <c r="P210" s="22">
        <v>0.31400001049041748</v>
      </c>
      <c r="Q210" s="19">
        <f t="shared" si="45"/>
        <v>3.4680586667549234</v>
      </c>
      <c r="R210" s="19">
        <f t="shared" si="50"/>
        <v>3.0954133204320224</v>
      </c>
      <c r="S210" s="19">
        <f t="shared" si="48"/>
        <v>3.322620197871808</v>
      </c>
      <c r="T210" s="19">
        <f t="shared" si="43"/>
        <v>2.6499276912527248</v>
      </c>
      <c r="U210" s="23">
        <f t="shared" si="46"/>
        <v>3.1340049690778695</v>
      </c>
      <c r="V210" s="24">
        <f t="shared" si="47"/>
        <v>3.8494648691011162</v>
      </c>
      <c r="W210" s="24">
        <f t="shared" si="47"/>
        <v>3.0550133380593381</v>
      </c>
      <c r="X210" s="24">
        <f t="shared" si="47"/>
        <v>3.2452026601010182</v>
      </c>
      <c r="Y210" s="24">
        <f t="shared" si="47"/>
        <v>2.6966742028227961</v>
      </c>
      <c r="Z210" s="24">
        <f t="shared" si="47"/>
        <v>3.2112205123087096</v>
      </c>
      <c r="AA210" s="20">
        <v>-0.51</v>
      </c>
      <c r="AB210" s="20">
        <v>0.86</v>
      </c>
      <c r="AC210" s="17">
        <v>315.855019097222</v>
      </c>
      <c r="AD210" s="17">
        <f t="shared" si="51"/>
        <v>315.56096112897433</v>
      </c>
      <c r="AE210" s="21">
        <v>70.5</v>
      </c>
      <c r="AF210" s="21">
        <v>171.23194444444454</v>
      </c>
      <c r="AG210" s="19">
        <v>3.0491666666666672</v>
      </c>
      <c r="AH210" s="21">
        <v>191.6</v>
      </c>
      <c r="AI210" s="22">
        <v>0.80416666666666647</v>
      </c>
      <c r="AJ210" s="21">
        <v>1718.8309999999979</v>
      </c>
      <c r="AK210" s="21" t="e">
        <f>VLOOKUP($B210,'[3]Rotoma level Monthly'!$C$2:$N$538,10,FALSE)</f>
        <v>#N/A</v>
      </c>
      <c r="AL210" s="21" t="e">
        <f>VLOOKUP($B210,'[3]Rotoma level Monthly'!$C$2:$N$538,11,FALSE)</f>
        <v>#N/A</v>
      </c>
      <c r="AM210" s="20">
        <v>3.7098718235208437</v>
      </c>
      <c r="AN210" s="21">
        <v>188.22499999999999</v>
      </c>
    </row>
    <row r="211" spans="1:40" x14ac:dyDescent="0.25">
      <c r="A211" t="s">
        <v>46</v>
      </c>
      <c r="B211" s="15">
        <v>41030</v>
      </c>
      <c r="C211" s="16" t="s">
        <v>74</v>
      </c>
      <c r="D211" s="17">
        <v>2012</v>
      </c>
      <c r="E211" s="18" t="str">
        <f t="shared" si="49"/>
        <v>Ōkāreka 2011/12</v>
      </c>
      <c r="F211" s="18" t="s">
        <v>72</v>
      </c>
      <c r="G211" s="19">
        <v>4.1999997999999996</v>
      </c>
      <c r="H211" s="20">
        <v>7.9000000953674316</v>
      </c>
      <c r="I211" s="21">
        <v>172.00001</v>
      </c>
      <c r="J211" s="19">
        <v>6.8053732404719591</v>
      </c>
      <c r="K211" s="19">
        <v>1.9051194021172699</v>
      </c>
      <c r="L211" s="19">
        <v>0.50000001999999999</v>
      </c>
      <c r="M211" s="19">
        <v>1</v>
      </c>
      <c r="N211" s="19">
        <v>7.5999999000000003</v>
      </c>
      <c r="O211" s="19">
        <v>0.89999998000000003</v>
      </c>
      <c r="P211" s="22">
        <v>0.36100000143051147</v>
      </c>
      <c r="Q211" s="19">
        <f t="shared" si="45"/>
        <v>3.8030531450817144</v>
      </c>
      <c r="R211" s="19">
        <f t="shared" si="50"/>
        <v>2.9777266524590327</v>
      </c>
      <c r="S211" s="19">
        <f t="shared" si="48"/>
        <v>3.1189407011932544</v>
      </c>
      <c r="T211" s="19">
        <f t="shared" si="43"/>
        <v>2.6499276912527248</v>
      </c>
      <c r="U211" s="23">
        <f t="shared" si="46"/>
        <v>3.1374120474966816</v>
      </c>
      <c r="V211" s="24">
        <f t="shared" si="47"/>
        <v>3.8636352710823405</v>
      </c>
      <c r="W211" s="24">
        <f t="shared" si="47"/>
        <v>3.0525669550686838</v>
      </c>
      <c r="X211" s="24">
        <f t="shared" si="47"/>
        <v>3.2309734928598086</v>
      </c>
      <c r="Y211" s="24">
        <f t="shared" si="47"/>
        <v>2.6966742028227961</v>
      </c>
      <c r="Z211" s="24">
        <f t="shared" si="47"/>
        <v>3.2106451915583545</v>
      </c>
      <c r="AA211" s="20">
        <v>-0.15</v>
      </c>
      <c r="AB211" s="20">
        <v>0.57999999999999996</v>
      </c>
      <c r="AC211" s="17">
        <v>315.83994254032302</v>
      </c>
      <c r="AD211" s="17">
        <f t="shared" si="51"/>
        <v>315.64010522619662</v>
      </c>
      <c r="AE211" s="21">
        <v>139.5</v>
      </c>
      <c r="AF211" s="21">
        <v>172.49596774193549</v>
      </c>
      <c r="AG211" s="19">
        <v>3.0857526881720423</v>
      </c>
      <c r="AH211" s="21">
        <v>204.1</v>
      </c>
      <c r="AI211" s="22">
        <v>0.66416666666666646</v>
      </c>
      <c r="AJ211" s="21">
        <v>1648.440999999998</v>
      </c>
      <c r="AK211" s="21" t="e">
        <f>VLOOKUP($B211,'[3]Rotoma level Monthly'!$C$2:$N$538,10,FALSE)</f>
        <v>#N/A</v>
      </c>
      <c r="AL211" s="21" t="e">
        <f>VLOOKUP($B211,'[3]Rotoma level Monthly'!$C$2:$N$538,11,FALSE)</f>
        <v>#N/A</v>
      </c>
      <c r="AM211" s="20">
        <v>3.6925627957430653</v>
      </c>
      <c r="AN211" s="21">
        <v>191.52500000000001</v>
      </c>
    </row>
    <row r="212" spans="1:40" x14ac:dyDescent="0.25">
      <c r="A212" t="s">
        <v>46</v>
      </c>
      <c r="B212" s="15">
        <v>41061</v>
      </c>
      <c r="C212" s="16" t="s">
        <v>74</v>
      </c>
      <c r="D212" s="17">
        <v>2012</v>
      </c>
      <c r="E212" s="18" t="str">
        <f t="shared" si="49"/>
        <v>Ōkāreka 2011/12</v>
      </c>
      <c r="F212" s="18" t="s">
        <v>72</v>
      </c>
      <c r="G212" s="19">
        <v>5</v>
      </c>
      <c r="H212" s="20">
        <v>5</v>
      </c>
      <c r="I212" s="21">
        <v>178</v>
      </c>
      <c r="J212" s="19">
        <v>8.7593736312719592</v>
      </c>
      <c r="K212" s="19">
        <v>1.9051194021172699</v>
      </c>
      <c r="L212" s="19">
        <v>7.0000002000000006</v>
      </c>
      <c r="M212" s="19">
        <v>4.9999998999999997</v>
      </c>
      <c r="N212" s="19">
        <v>7.1999997999999996</v>
      </c>
      <c r="O212" s="19">
        <v>1.2</v>
      </c>
      <c r="P212" s="22">
        <v>0.46200001239776611</v>
      </c>
      <c r="Q212" s="19">
        <f t="shared" si="45"/>
        <v>3.9953838110134878</v>
      </c>
      <c r="R212" s="19">
        <f t="shared" si="50"/>
        <v>3.5918989265843653</v>
      </c>
      <c r="S212" s="19">
        <f t="shared" si="48"/>
        <v>3.1637642069497711</v>
      </c>
      <c r="T212" s="19">
        <f t="shared" si="43"/>
        <v>2.9700213106080779</v>
      </c>
      <c r="U212" s="23">
        <f t="shared" si="46"/>
        <v>3.4302670637889259</v>
      </c>
      <c r="V212" s="24">
        <f t="shared" si="47"/>
        <v>3.861814903195198</v>
      </c>
      <c r="W212" s="24">
        <f t="shared" si="47"/>
        <v>3.09787466005498</v>
      </c>
      <c r="X212" s="24">
        <f t="shared" si="47"/>
        <v>3.2385767379179575</v>
      </c>
      <c r="Y212" s="24">
        <f t="shared" si="47"/>
        <v>2.7233486711024089</v>
      </c>
      <c r="Z212" s="24">
        <f t="shared" si="47"/>
        <v>3.2291425436470362</v>
      </c>
      <c r="AA212" s="20">
        <v>-0.95</v>
      </c>
      <c r="AB212" s="20">
        <v>0.133333333333333</v>
      </c>
      <c r="AC212" s="17">
        <v>315.82774409722202</v>
      </c>
      <c r="AD212" s="17">
        <f t="shared" si="51"/>
        <v>315.68886474587254</v>
      </c>
      <c r="AE212" s="21">
        <v>70</v>
      </c>
      <c r="AF212" s="21">
        <v>181.88194444444443</v>
      </c>
      <c r="AG212" s="19">
        <v>3.1832638888888889</v>
      </c>
      <c r="AH212" s="21">
        <v>112.6</v>
      </c>
      <c r="AI212" s="22">
        <v>0.66416666666666646</v>
      </c>
      <c r="AJ212" s="21">
        <v>1554.440999999998</v>
      </c>
      <c r="AK212" s="21" t="e">
        <f>VLOOKUP($B212,'[3]Rotoma level Monthly'!$C$2:$N$538,10,FALSE)</f>
        <v>#N/A</v>
      </c>
      <c r="AL212" s="21" t="e">
        <f>VLOOKUP($B212,'[3]Rotoma level Monthly'!$C$2:$N$538,11,FALSE)</f>
        <v>#N/A</v>
      </c>
      <c r="AM212" s="20">
        <v>3.6415323297932449</v>
      </c>
      <c r="AN212" s="21">
        <v>192.90833333333333</v>
      </c>
    </row>
    <row r="213" spans="1:40" x14ac:dyDescent="0.25">
      <c r="A213" t="s">
        <v>46</v>
      </c>
      <c r="B213" s="15">
        <v>41091</v>
      </c>
      <c r="C213" s="16" t="s">
        <v>75</v>
      </c>
      <c r="D213" s="17">
        <v>2013</v>
      </c>
      <c r="E213" s="18" t="str">
        <f t="shared" si="49"/>
        <v>Ōkāreka 2012/13</v>
      </c>
      <c r="F213" s="18" t="s">
        <v>72</v>
      </c>
      <c r="G213" s="19">
        <v>3.4000001000000002</v>
      </c>
      <c r="I213" s="21">
        <v>153</v>
      </c>
      <c r="J213" s="19">
        <v>5.8283740220719613</v>
      </c>
      <c r="K213" s="19">
        <v>2.8821195975172706</v>
      </c>
      <c r="L213" s="19">
        <v>3</v>
      </c>
      <c r="M213" s="19">
        <v>4.9999998999999997</v>
      </c>
      <c r="N213" s="19">
        <v>7.5</v>
      </c>
      <c r="O213" s="19">
        <v>0.94999999000000002</v>
      </c>
      <c r="Q213" s="19">
        <f t="shared" si="45"/>
        <v>3.5699564817316802</v>
      </c>
      <c r="S213" s="19">
        <f t="shared" si="48"/>
        <v>2.9659212067609722</v>
      </c>
      <c r="T213" s="19">
        <f t="shared" si="43"/>
        <v>2.4533984483252373</v>
      </c>
      <c r="U213" s="23">
        <f t="shared" si="46"/>
        <v>2.9964253789392963</v>
      </c>
      <c r="V213" s="24">
        <f t="shared" si="47"/>
        <v>3.7754463703151306</v>
      </c>
      <c r="W213" s="24">
        <f t="shared" si="47"/>
        <v>3.0883520054221067</v>
      </c>
      <c r="X213" s="24">
        <f t="shared" si="47"/>
        <v>3.2251936139100845</v>
      </c>
      <c r="Y213" s="24">
        <f t="shared" si="47"/>
        <v>2.6927946056108794</v>
      </c>
      <c r="Z213" s="24">
        <f t="shared" si="47"/>
        <v>3.1924686999804095</v>
      </c>
      <c r="AA213" s="20">
        <v>-0.13</v>
      </c>
      <c r="AB213" s="20">
        <v>0.125</v>
      </c>
      <c r="AC213" s="17">
        <v>315.80584845430099</v>
      </c>
      <c r="AD213" s="17">
        <f t="shared" si="51"/>
        <v>315.72263535519147</v>
      </c>
      <c r="AE213" s="21">
        <v>204</v>
      </c>
      <c r="AF213" s="21">
        <v>144.46841397849468</v>
      </c>
      <c r="AG213" s="19">
        <v>2.8352822580645154</v>
      </c>
      <c r="AH213" s="21">
        <v>146.1</v>
      </c>
      <c r="AI213" s="22">
        <v>0.66416666666666646</v>
      </c>
      <c r="AJ213" s="21">
        <v>1475.440999999998</v>
      </c>
      <c r="AK213" s="21" t="e">
        <f>VLOOKUP($B213,'[3]Rotoma level Monthly'!$C$2:$N$538,10,FALSE)</f>
        <v>#N/A</v>
      </c>
      <c r="AL213" s="21" t="e">
        <f>VLOOKUP($B213,'[3]Rotoma level Monthly'!$C$2:$N$538,11,FALSE)</f>
        <v>#N/A</v>
      </c>
      <c r="AM213" s="20">
        <v>3.6398540890525037</v>
      </c>
      <c r="AN213" s="21">
        <v>192.34166666666667</v>
      </c>
    </row>
    <row r="214" spans="1:40" x14ac:dyDescent="0.25">
      <c r="A214" t="s">
        <v>46</v>
      </c>
      <c r="B214" s="15">
        <v>41122</v>
      </c>
      <c r="C214" s="16" t="s">
        <v>75</v>
      </c>
      <c r="D214" s="17">
        <v>2013</v>
      </c>
      <c r="E214" s="18" t="str">
        <f t="shared" si="49"/>
        <v>Ōkāreka 2012/13</v>
      </c>
      <c r="F214" s="18" t="s">
        <v>72</v>
      </c>
      <c r="G214" s="19">
        <v>6.5</v>
      </c>
      <c r="H214" s="20">
        <v>7.1500000953674316</v>
      </c>
      <c r="I214" s="21">
        <v>157.00001</v>
      </c>
      <c r="J214" s="19">
        <v>4.8513738266719608</v>
      </c>
      <c r="K214" s="19">
        <v>1.9051194021172699</v>
      </c>
      <c r="L214" s="19">
        <v>0.50000001999999999</v>
      </c>
      <c r="M214" s="19">
        <v>2.0000001000000003</v>
      </c>
      <c r="N214" s="19">
        <v>7.5499996999999999</v>
      </c>
      <c r="O214" s="19">
        <v>1.6</v>
      </c>
      <c r="P214" s="22">
        <v>0.33282282948493958</v>
      </c>
      <c r="Q214" s="19">
        <f t="shared" si="45"/>
        <v>4.2847999258728535</v>
      </c>
      <c r="R214" s="19">
        <f t="shared" ref="R214:R277" si="52">5.56+2.6*LOG(((1/$H214)-(1/40)),10)</f>
        <v>3.1164402676545384</v>
      </c>
      <c r="S214" s="19">
        <f t="shared" si="48"/>
        <v>2.9996580370146178</v>
      </c>
      <c r="T214" s="19">
        <f t="shared" si="43"/>
        <v>2.2207250432538914</v>
      </c>
      <c r="U214" s="23">
        <f t="shared" si="46"/>
        <v>3.1554058184489753</v>
      </c>
      <c r="V214" s="24">
        <f t="shared" si="47"/>
        <v>3.752974832369858</v>
      </c>
      <c r="W214" s="24">
        <f t="shared" si="47"/>
        <v>3.0912131614813938</v>
      </c>
      <c r="X214" s="24">
        <f t="shared" si="47"/>
        <v>3.2127490228179201</v>
      </c>
      <c r="Y214" s="24">
        <f t="shared" si="47"/>
        <v>2.6428510896967374</v>
      </c>
      <c r="Z214" s="24">
        <f t="shared" si="47"/>
        <v>3.1718498629215328</v>
      </c>
      <c r="AA214" s="20">
        <v>-0.46</v>
      </c>
      <c r="AB214" s="20">
        <v>0.105</v>
      </c>
      <c r="AC214" s="17">
        <v>316.15850739247298</v>
      </c>
      <c r="AD214" s="17">
        <f t="shared" si="51"/>
        <v>315.78819981531694</v>
      </c>
      <c r="AE214" s="21">
        <v>115.027999999999</v>
      </c>
      <c r="AF214" s="21">
        <v>155.39381720430106</v>
      </c>
      <c r="AG214" s="19">
        <v>2.4018817204301079</v>
      </c>
      <c r="AH214" s="21">
        <v>168.7</v>
      </c>
      <c r="AI214" s="22">
        <v>0.66416666666666646</v>
      </c>
      <c r="AJ214" s="21">
        <v>1557.9799999999977</v>
      </c>
      <c r="AK214" s="21" t="e">
        <f>VLOOKUP($B214,'[3]Rotoma level Monthly'!$C$2:$N$538,10,FALSE)</f>
        <v>#N/A</v>
      </c>
      <c r="AL214" s="21" t="e">
        <f>VLOOKUP($B214,'[3]Rotoma level Monthly'!$C$2:$N$538,11,FALSE)</f>
        <v>#N/A</v>
      </c>
      <c r="AM214" s="20">
        <v>3.5456336589449768</v>
      </c>
      <c r="AN214" s="21">
        <v>189.6583333333333</v>
      </c>
    </row>
    <row r="215" spans="1:40" x14ac:dyDescent="0.25">
      <c r="A215" t="s">
        <v>46</v>
      </c>
      <c r="B215" s="15">
        <v>41153</v>
      </c>
      <c r="C215" s="16" t="s">
        <v>75</v>
      </c>
      <c r="D215" s="17">
        <v>2013</v>
      </c>
      <c r="E215" s="18" t="str">
        <f t="shared" si="49"/>
        <v>Ōkāreka 2012/13</v>
      </c>
      <c r="F215" s="18" t="s">
        <v>72</v>
      </c>
      <c r="G215" s="19">
        <v>4.6999997999999996</v>
      </c>
      <c r="H215" s="20">
        <v>8</v>
      </c>
      <c r="I215" s="21">
        <v>168</v>
      </c>
      <c r="J215" s="19">
        <v>7.7823734358719596</v>
      </c>
      <c r="K215" s="19">
        <v>0.92811949981727015</v>
      </c>
      <c r="L215" s="19">
        <v>1</v>
      </c>
      <c r="M215" s="19">
        <v>1</v>
      </c>
      <c r="N215" s="19">
        <v>7.6999997999999996</v>
      </c>
      <c r="O215" s="19">
        <v>0.64999998000000003</v>
      </c>
      <c r="P215" s="22">
        <v>0.31032907962799072</v>
      </c>
      <c r="Q215" s="19">
        <f t="shared" si="45"/>
        <v>3.927128512215956</v>
      </c>
      <c r="R215" s="19">
        <f t="shared" si="52"/>
        <v>2.96</v>
      </c>
      <c r="S215" s="19">
        <f t="shared" si="48"/>
        <v>3.0881809379948471</v>
      </c>
      <c r="T215" s="19">
        <f t="shared" si="43"/>
        <v>2.8200472342235945</v>
      </c>
      <c r="U215" s="23">
        <f t="shared" si="46"/>
        <v>3.1988391711085993</v>
      </c>
      <c r="V215" s="24">
        <f t="shared" ref="V215:Z265" si="53">AVERAGE(Q204:Q215)</f>
        <v>3.7800744723337125</v>
      </c>
      <c r="W215" s="24">
        <f t="shared" si="53"/>
        <v>3.0792846922558126</v>
      </c>
      <c r="X215" s="24">
        <f t="shared" si="53"/>
        <v>3.2153741024321931</v>
      </c>
      <c r="Y215" s="24">
        <f t="shared" si="53"/>
        <v>2.6734051551882669</v>
      </c>
      <c r="Z215" s="24">
        <f t="shared" si="53"/>
        <v>3.1853083698584022</v>
      </c>
      <c r="AA215" s="20">
        <v>0.21</v>
      </c>
      <c r="AB215" s="20">
        <v>-3.8333333333333199E-2</v>
      </c>
      <c r="AC215" s="17">
        <v>316.25994062500001</v>
      </c>
      <c r="AD215" s="17">
        <f t="shared" si="51"/>
        <v>315.86815730952992</v>
      </c>
      <c r="AE215" s="21">
        <v>123.647999999999</v>
      </c>
      <c r="AF215" s="21">
        <v>171.68611111111113</v>
      </c>
      <c r="AG215" s="19">
        <v>4.1988888888888898</v>
      </c>
      <c r="AH215" s="21">
        <v>170.2</v>
      </c>
      <c r="AI215" s="22">
        <v>0.66416666666666646</v>
      </c>
      <c r="AJ215" s="21">
        <v>1615.5529999999967</v>
      </c>
      <c r="AK215" s="21" t="e">
        <f>VLOOKUP($B215,'[3]Rotoma level Monthly'!$C$2:$N$538,10,FALSE)</f>
        <v>#N/A</v>
      </c>
      <c r="AL215" s="21" t="e">
        <f>VLOOKUP($B215,'[3]Rotoma level Monthly'!$C$2:$N$538,11,FALSE)</f>
        <v>#N/A</v>
      </c>
      <c r="AM215" s="20">
        <v>3.4963281033894211</v>
      </c>
      <c r="AN215" s="21">
        <v>184.61666666666665</v>
      </c>
    </row>
    <row r="216" spans="1:40" x14ac:dyDescent="0.25">
      <c r="A216" t="s">
        <v>46</v>
      </c>
      <c r="B216" s="15">
        <v>41183</v>
      </c>
      <c r="C216" s="16" t="s">
        <v>75</v>
      </c>
      <c r="D216" s="17">
        <v>2013</v>
      </c>
      <c r="E216" s="18" t="str">
        <f t="shared" si="49"/>
        <v>Ōkāreka 2012/13</v>
      </c>
      <c r="F216" s="18" t="s">
        <v>72</v>
      </c>
      <c r="G216" s="19">
        <v>2.8</v>
      </c>
      <c r="H216" s="20">
        <v>7.2199997901916504</v>
      </c>
      <c r="I216" s="21">
        <v>158.99999</v>
      </c>
      <c r="J216" s="19">
        <v>5.8283740220719613</v>
      </c>
      <c r="K216" s="19">
        <v>1.9051194021172699</v>
      </c>
      <c r="L216" s="19">
        <v>2.0000001000000003</v>
      </c>
      <c r="M216" s="19">
        <v>1</v>
      </c>
      <c r="N216" s="19">
        <v>7.9000000999999997</v>
      </c>
      <c r="O216" s="19">
        <v>1.7</v>
      </c>
      <c r="P216" s="22">
        <v>0.31617170572280884</v>
      </c>
      <c r="Q216" s="19">
        <f t="shared" si="45"/>
        <v>3.3557813996092367</v>
      </c>
      <c r="R216" s="19">
        <f t="shared" si="52"/>
        <v>3.1030306169159037</v>
      </c>
      <c r="S216" s="19">
        <f t="shared" si="48"/>
        <v>3.0162052619890596</v>
      </c>
      <c r="T216" s="19">
        <f t="shared" si="43"/>
        <v>2.4533984483252373</v>
      </c>
      <c r="U216" s="23">
        <f t="shared" si="46"/>
        <v>2.982103931709859</v>
      </c>
      <c r="V216" s="24">
        <f t="shared" si="53"/>
        <v>3.7450170082042273</v>
      </c>
      <c r="W216" s="24">
        <f t="shared" si="53"/>
        <v>3.1122886917615777</v>
      </c>
      <c r="X216" s="24">
        <f t="shared" si="53"/>
        <v>3.2006566344450249</v>
      </c>
      <c r="Y216" s="24">
        <f t="shared" si="53"/>
        <v>2.6570277182776434</v>
      </c>
      <c r="Z216" s="24">
        <f t="shared" si="53"/>
        <v>3.1763336941549873</v>
      </c>
      <c r="AA216" s="20">
        <v>0.23</v>
      </c>
      <c r="AB216" s="20">
        <v>-2.4999999999999901E-2</v>
      </c>
      <c r="AC216" s="17">
        <v>316.284902217742</v>
      </c>
      <c r="AD216" s="17">
        <f t="shared" si="51"/>
        <v>315.93213726024675</v>
      </c>
      <c r="AE216" s="21">
        <v>76.607999999999905</v>
      </c>
      <c r="AF216" s="21">
        <v>213.64314516129036</v>
      </c>
      <c r="AG216" s="19">
        <v>4.61122311827957</v>
      </c>
      <c r="AH216" s="21">
        <v>236</v>
      </c>
      <c r="AI216" s="22">
        <v>0.66416666666666646</v>
      </c>
      <c r="AJ216" s="21">
        <v>1673.4399999999957</v>
      </c>
      <c r="AK216" s="21" t="e">
        <f>VLOOKUP($B216,'[3]Rotoma level Monthly'!$C$2:$N$538,10,FALSE)</f>
        <v>#N/A</v>
      </c>
      <c r="AL216" s="21" t="e">
        <f>VLOOKUP($B216,'[3]Rotoma level Monthly'!$C$2:$N$538,11,FALSE)</f>
        <v>#N/A</v>
      </c>
      <c r="AM216" s="20">
        <v>3.5688975478338656</v>
      </c>
      <c r="AN216" s="21">
        <v>190.14999999999998</v>
      </c>
    </row>
    <row r="217" spans="1:40" x14ac:dyDescent="0.25">
      <c r="A217" t="s">
        <v>46</v>
      </c>
      <c r="B217" s="15">
        <v>41214</v>
      </c>
      <c r="C217" s="16" t="s">
        <v>75</v>
      </c>
      <c r="D217" s="17">
        <v>2013</v>
      </c>
      <c r="E217" s="18" t="str">
        <f t="shared" si="49"/>
        <v>Ōkāreka 2012/13</v>
      </c>
      <c r="F217" s="18" t="s">
        <v>72</v>
      </c>
      <c r="G217" s="19">
        <v>2.27</v>
      </c>
      <c r="H217" s="20">
        <v>9.8199996948242188</v>
      </c>
      <c r="I217" s="21">
        <v>158.00001</v>
      </c>
      <c r="J217" s="19">
        <v>4.8513738266719608</v>
      </c>
      <c r="K217" s="19">
        <v>1.9051194021172699</v>
      </c>
      <c r="L217" s="19">
        <v>0.50000001999999999</v>
      </c>
      <c r="M217" s="19">
        <v>1</v>
      </c>
      <c r="N217" s="19">
        <v>8</v>
      </c>
      <c r="O217" s="19">
        <v>0.55000000999999998</v>
      </c>
      <c r="P217" s="22">
        <v>0.41588002443313599</v>
      </c>
      <c r="Q217" s="19">
        <f t="shared" si="45"/>
        <v>3.1243056772705318</v>
      </c>
      <c r="R217" s="19">
        <f t="shared" si="52"/>
        <v>2.6624242129531126</v>
      </c>
      <c r="S217" s="19">
        <f t="shared" si="48"/>
        <v>3.007957914468657</v>
      </c>
      <c r="T217" s="19">
        <f t="shared" si="43"/>
        <v>2.2207250432538914</v>
      </c>
      <c r="U217" s="23">
        <f t="shared" si="46"/>
        <v>2.7538532119865482</v>
      </c>
      <c r="V217" s="24">
        <f t="shared" si="53"/>
        <v>3.6497343853805106</v>
      </c>
      <c r="W217" s="24">
        <f t="shared" si="53"/>
        <v>3.0811784506340216</v>
      </c>
      <c r="X217" s="24">
        <f t="shared" si="53"/>
        <v>3.1738941534217031</v>
      </c>
      <c r="Y217" s="24">
        <f t="shared" si="53"/>
        <v>2.607084202363501</v>
      </c>
      <c r="Z217" s="24">
        <f t="shared" si="53"/>
        <v>3.1262071089562937</v>
      </c>
      <c r="AA217" s="20">
        <v>0.37</v>
      </c>
      <c r="AB217" s="20">
        <v>-0.12166666666666601</v>
      </c>
      <c r="AC217" s="17">
        <v>316.14563888888898</v>
      </c>
      <c r="AD217" s="17">
        <f t="shared" si="51"/>
        <v>315.97410097552455</v>
      </c>
      <c r="AE217" s="21">
        <v>24.913</v>
      </c>
      <c r="AF217" s="21">
        <v>195.62916666666663</v>
      </c>
      <c r="AG217" s="19">
        <v>4.0034722222222214</v>
      </c>
      <c r="AH217" s="21">
        <v>251.2</v>
      </c>
      <c r="AI217" s="22">
        <v>0.35666666666666647</v>
      </c>
      <c r="AJ217" s="21">
        <v>1576.0479999999957</v>
      </c>
      <c r="AK217" s="21" t="e">
        <f>VLOOKUP($B217,'[3]Rotoma level Monthly'!$C$2:$N$538,10,FALSE)</f>
        <v>#N/A</v>
      </c>
      <c r="AL217" s="21" t="e">
        <f>VLOOKUP($B217,'[3]Rotoma level Monthly'!$C$2:$N$538,11,FALSE)</f>
        <v>#N/A</v>
      </c>
      <c r="AM217" s="20">
        <v>3.6302742759444642</v>
      </c>
      <c r="AN217" s="21">
        <v>189.6</v>
      </c>
    </row>
    <row r="218" spans="1:40" x14ac:dyDescent="0.25">
      <c r="A218" t="s">
        <v>46</v>
      </c>
      <c r="B218" s="15">
        <v>41244</v>
      </c>
      <c r="C218" s="16" t="s">
        <v>75</v>
      </c>
      <c r="D218" s="17">
        <v>2013</v>
      </c>
      <c r="E218" s="18" t="str">
        <f t="shared" si="49"/>
        <v>Ōkāreka 2012/13</v>
      </c>
      <c r="F218" s="18" t="s">
        <v>72</v>
      </c>
      <c r="G218" s="19">
        <v>0.99000001000000004</v>
      </c>
      <c r="H218" s="20">
        <v>9.9499998092651367</v>
      </c>
      <c r="I218" s="21">
        <v>180.00000999999997</v>
      </c>
      <c r="J218" s="19">
        <v>5.8283740220719613</v>
      </c>
      <c r="K218" s="19">
        <v>-4.8880597882730137E-2</v>
      </c>
      <c r="L218" s="19">
        <v>0.50000001999999999</v>
      </c>
      <c r="M218" s="19">
        <v>3</v>
      </c>
      <c r="N218" s="19">
        <v>7.8000002000000004</v>
      </c>
      <c r="O218" s="19">
        <v>0.5</v>
      </c>
      <c r="P218" s="22">
        <v>0.30253148078918457</v>
      </c>
      <c r="Q218" s="19">
        <f t="shared" si="45"/>
        <v>2.2089134054202817</v>
      </c>
      <c r="R218" s="19">
        <f t="shared" si="52"/>
        <v>2.6426996799016318</v>
      </c>
      <c r="S218" s="19">
        <f t="shared" si="48"/>
        <v>3.1783703129846379</v>
      </c>
      <c r="T218" s="19">
        <f t="shared" si="43"/>
        <v>2.4533984483252373</v>
      </c>
      <c r="U218" s="23">
        <f t="shared" si="46"/>
        <v>2.6208454616579475</v>
      </c>
      <c r="V218" s="24">
        <f t="shared" si="53"/>
        <v>3.5085267634579851</v>
      </c>
      <c r="W218" s="24">
        <f t="shared" si="53"/>
        <v>3.0104116802638514</v>
      </c>
      <c r="X218" s="24">
        <f t="shared" si="53"/>
        <v>3.1540328585467541</v>
      </c>
      <c r="Y218" s="24">
        <f t="shared" si="53"/>
        <v>2.5640322971732643</v>
      </c>
      <c r="Z218" s="24">
        <f t="shared" si="53"/>
        <v>3.0589595185828689</v>
      </c>
      <c r="AA218" s="20">
        <v>-0.69</v>
      </c>
      <c r="AB218" s="20">
        <v>-7.8333333333333199E-2</v>
      </c>
      <c r="AC218" s="17">
        <v>315.99446841397901</v>
      </c>
      <c r="AD218" s="17">
        <f t="shared" si="51"/>
        <v>316.00093545693136</v>
      </c>
      <c r="AE218" s="21">
        <v>107.92400000000001</v>
      </c>
      <c r="AF218" s="21">
        <v>142.06317204301072</v>
      </c>
      <c r="AG218" s="19">
        <v>3.6795026881720427</v>
      </c>
      <c r="AH218" s="21">
        <v>196.3</v>
      </c>
      <c r="AI218" s="22">
        <v>0.12916666666666649</v>
      </c>
      <c r="AJ218" s="21">
        <v>1548.4619999999959</v>
      </c>
      <c r="AK218" s="21" t="e">
        <f>VLOOKUP($B218,'[3]Rotoma level Monthly'!$C$2:$N$538,10,FALSE)</f>
        <v>#N/A</v>
      </c>
      <c r="AL218" s="21" t="e">
        <f>VLOOKUP($B218,'[3]Rotoma level Monthly'!$C$2:$N$538,11,FALSE)</f>
        <v>#N/A</v>
      </c>
      <c r="AM218" s="20">
        <v>3.5566921000185387</v>
      </c>
      <c r="AN218" s="21">
        <v>192.20000000000002</v>
      </c>
    </row>
    <row r="219" spans="1:40" x14ac:dyDescent="0.25">
      <c r="A219" t="s">
        <v>46</v>
      </c>
      <c r="B219" s="15">
        <v>41275</v>
      </c>
      <c r="C219" s="16" t="s">
        <v>75</v>
      </c>
      <c r="D219" s="17">
        <v>2013</v>
      </c>
      <c r="E219" s="18" t="str">
        <f t="shared" si="49"/>
        <v>Ōkāreka 2012/13</v>
      </c>
      <c r="F219" s="18" t="s">
        <v>72</v>
      </c>
      <c r="G219" s="19">
        <v>2.5999998999999998</v>
      </c>
      <c r="H219" s="20">
        <v>6.0999999046325684</v>
      </c>
      <c r="I219" s="21">
        <v>236</v>
      </c>
      <c r="J219" s="19">
        <v>8.7593736312719592</v>
      </c>
      <c r="K219" s="19">
        <v>1.9051194021172699</v>
      </c>
      <c r="L219" s="19">
        <v>3</v>
      </c>
      <c r="M219" s="19">
        <v>1</v>
      </c>
      <c r="N219" s="19">
        <v>7.8000002000000004</v>
      </c>
      <c r="O219" s="19">
        <v>0.75</v>
      </c>
      <c r="P219" s="22">
        <v>0.27099901437759399</v>
      </c>
      <c r="Q219" s="19">
        <f t="shared" si="45"/>
        <v>3.2740322614186468</v>
      </c>
      <c r="R219" s="19">
        <f t="shared" si="52"/>
        <v>3.3313056876772658</v>
      </c>
      <c r="S219" s="19">
        <f t="shared" si="48"/>
        <v>3.5324651289400211</v>
      </c>
      <c r="T219" s="19">
        <f t="shared" si="43"/>
        <v>2.9700213106080779</v>
      </c>
      <c r="U219" s="23">
        <f t="shared" si="46"/>
        <v>3.276956097161003</v>
      </c>
      <c r="V219" s="24">
        <f t="shared" si="53"/>
        <v>3.4484141343250809</v>
      </c>
      <c r="W219" s="24">
        <f t="shared" si="53"/>
        <v>3.0200239588355458</v>
      </c>
      <c r="X219" s="24">
        <f t="shared" si="53"/>
        <v>3.1704413684814736</v>
      </c>
      <c r="Y219" s="24">
        <f t="shared" si="53"/>
        <v>2.5640322971732643</v>
      </c>
      <c r="Z219" s="24">
        <f t="shared" si="53"/>
        <v>3.0502363026226695</v>
      </c>
      <c r="AA219" s="20">
        <v>-0.08</v>
      </c>
      <c r="AB219" s="20">
        <v>0.9</v>
      </c>
      <c r="AC219" s="17">
        <v>315.83806149193498</v>
      </c>
      <c r="AD219" s="17">
        <f t="shared" si="51"/>
        <v>315.9874699551392</v>
      </c>
      <c r="AE219" s="21">
        <v>0</v>
      </c>
      <c r="AF219" s="21">
        <v>182.4146505376344</v>
      </c>
      <c r="AG219" s="19">
        <v>3.9255712365591386</v>
      </c>
      <c r="AH219" s="21">
        <v>300.60000000000002</v>
      </c>
      <c r="AI219" s="22">
        <v>0.12916666666666649</v>
      </c>
      <c r="AJ219" s="21">
        <v>1304.506999999998</v>
      </c>
      <c r="AK219" s="21" t="e">
        <f>VLOOKUP($B219,'[3]Rotoma level Monthly'!$C$2:$N$538,10,FALSE)</f>
        <v>#N/A</v>
      </c>
      <c r="AL219" s="21" t="e">
        <f>VLOOKUP($B219,'[3]Rotoma level Monthly'!$C$2:$N$538,11,FALSE)</f>
        <v>#N/A</v>
      </c>
      <c r="AM219" s="20">
        <v>3.5226083186565318</v>
      </c>
      <c r="AN219" s="21">
        <v>197.70833333333334</v>
      </c>
    </row>
    <row r="220" spans="1:40" x14ac:dyDescent="0.25">
      <c r="A220" t="s">
        <v>46</v>
      </c>
      <c r="B220" s="15">
        <v>41306</v>
      </c>
      <c r="C220" s="16" t="s">
        <v>75</v>
      </c>
      <c r="D220" s="17">
        <v>2013</v>
      </c>
      <c r="E220" s="18" t="str">
        <f t="shared" si="49"/>
        <v>Ōkāreka 2012/13</v>
      </c>
      <c r="F220" s="18" t="s">
        <v>72</v>
      </c>
      <c r="G220" s="19">
        <v>1.2</v>
      </c>
      <c r="H220" s="20">
        <v>9.9499998092651367</v>
      </c>
      <c r="I220" s="21">
        <v>191</v>
      </c>
      <c r="J220" s="19">
        <v>19.506373631271959</v>
      </c>
      <c r="K220" s="19">
        <v>7.767119011317269</v>
      </c>
      <c r="L220" s="19">
        <v>3</v>
      </c>
      <c r="M220" s="19">
        <v>2.0000001000000003</v>
      </c>
      <c r="N220" s="19">
        <v>7.8000002000000004</v>
      </c>
      <c r="O220" s="19">
        <v>0.5</v>
      </c>
      <c r="P220" s="22">
        <v>0.30975258350372314</v>
      </c>
      <c r="Q220" s="19">
        <f t="shared" si="45"/>
        <v>2.4211203649609674</v>
      </c>
      <c r="R220" s="19">
        <f t="shared" si="52"/>
        <v>2.6426996799016318</v>
      </c>
      <c r="S220" s="19">
        <f t="shared" si="48"/>
        <v>3.2559104354156596</v>
      </c>
      <c r="T220" s="19">
        <f t="shared" si="43"/>
        <v>3.9853154926354777</v>
      </c>
      <c r="U220" s="23">
        <f t="shared" si="46"/>
        <v>3.0762614932284338</v>
      </c>
      <c r="V220" s="24">
        <f t="shared" si="53"/>
        <v>3.3886084394481055</v>
      </c>
      <c r="W220" s="24">
        <f t="shared" si="53"/>
        <v>2.9974780789625828</v>
      </c>
      <c r="X220" s="24">
        <f t="shared" si="53"/>
        <v>3.1535674349515315</v>
      </c>
      <c r="Y220" s="24">
        <f t="shared" si="53"/>
        <v>2.6916920508657847</v>
      </c>
      <c r="Z220" s="24">
        <f t="shared" si="53"/>
        <v>3.0578145698065158</v>
      </c>
      <c r="AA220" s="20">
        <v>-0.34</v>
      </c>
      <c r="AB220" s="20">
        <v>0.80333333333333301</v>
      </c>
      <c r="AC220" s="17">
        <v>315.62780691964298</v>
      </c>
      <c r="AD220" s="17">
        <f t="shared" si="51"/>
        <v>315.96302498579911</v>
      </c>
      <c r="AE220" s="21">
        <v>21.957000000000001</v>
      </c>
      <c r="AF220" s="21">
        <v>162.0386904761904</v>
      </c>
      <c r="AG220" s="19">
        <v>3.2712723214285724</v>
      </c>
      <c r="AH220" s="21">
        <v>274.8</v>
      </c>
      <c r="AI220" s="22">
        <v>0.12916666666666649</v>
      </c>
      <c r="AJ220" s="21">
        <v>1184.1499999999978</v>
      </c>
      <c r="AK220" s="21" t="e">
        <f>VLOOKUP($B220,'[3]Rotoma level Monthly'!$C$2:$N$538,10,FALSE)</f>
        <v>#N/A</v>
      </c>
      <c r="AL220" s="21" t="e">
        <f>VLOOKUP($B220,'[3]Rotoma level Monthly'!$C$2:$N$538,11,FALSE)</f>
        <v>#N/A</v>
      </c>
      <c r="AM220" s="20">
        <v>3.5096350883697931</v>
      </c>
      <c r="AN220" s="21">
        <v>205.65833333333333</v>
      </c>
    </row>
    <row r="221" spans="1:40" x14ac:dyDescent="0.25">
      <c r="A221" t="s">
        <v>46</v>
      </c>
      <c r="B221" s="15">
        <v>41334</v>
      </c>
      <c r="C221" s="16" t="s">
        <v>75</v>
      </c>
      <c r="D221" s="17">
        <v>2013</v>
      </c>
      <c r="E221" s="18" t="str">
        <f t="shared" si="49"/>
        <v>Ōkāreka 2012/13</v>
      </c>
      <c r="F221" s="18" t="s">
        <v>72</v>
      </c>
      <c r="G221" s="19">
        <v>3.5999998999999998</v>
      </c>
      <c r="H221" s="20">
        <v>6.9499998092651367</v>
      </c>
      <c r="I221" s="21">
        <v>194.00001</v>
      </c>
      <c r="J221" s="19">
        <v>7.7823734358719596</v>
      </c>
      <c r="K221" s="19">
        <v>1.9051194021172699</v>
      </c>
      <c r="L221" s="19">
        <v>0.50000001999999999</v>
      </c>
      <c r="M221" s="19">
        <v>1</v>
      </c>
      <c r="N221" s="19">
        <v>8</v>
      </c>
      <c r="O221" s="19">
        <v>0.64999998000000003</v>
      </c>
      <c r="P221" s="22">
        <v>0.3610994815826416</v>
      </c>
      <c r="Q221" s="19">
        <f t="shared" si="45"/>
        <v>3.6330083213070212</v>
      </c>
      <c r="R221" s="19">
        <f t="shared" si="52"/>
        <v>3.1553293740545132</v>
      </c>
      <c r="S221" s="19">
        <f t="shared" si="48"/>
        <v>3.2762832744727812</v>
      </c>
      <c r="T221" s="19">
        <f t="shared" si="43"/>
        <v>2.8200472342235945</v>
      </c>
      <c r="U221" s="23">
        <f t="shared" si="46"/>
        <v>3.2211670510144774</v>
      </c>
      <c r="V221" s="24">
        <f t="shared" si="53"/>
        <v>3.4221284977214421</v>
      </c>
      <c r="W221" s="24">
        <f t="shared" si="53"/>
        <v>3.025360765321274</v>
      </c>
      <c r="X221" s="24">
        <f t="shared" si="53"/>
        <v>3.1605231346713407</v>
      </c>
      <c r="Y221" s="24">
        <f t="shared" si="53"/>
        <v>2.7222461163573146</v>
      </c>
      <c r="Z221" s="24">
        <f t="shared" si="53"/>
        <v>3.0819618079682183</v>
      </c>
      <c r="AA221" s="20">
        <v>1.07</v>
      </c>
      <c r="AB221" s="20">
        <v>0.79833333333333301</v>
      </c>
      <c r="AC221" s="17">
        <v>315.37813104838699</v>
      </c>
      <c r="AD221" s="17">
        <f t="shared" si="51"/>
        <v>315.91800093225964</v>
      </c>
      <c r="AE221" s="21">
        <v>52.922000000000097</v>
      </c>
      <c r="AF221" s="21">
        <v>160.92741935483875</v>
      </c>
      <c r="AG221" s="19">
        <v>2.9531720430107526</v>
      </c>
      <c r="AH221" s="21">
        <v>252.5</v>
      </c>
      <c r="AI221" s="22">
        <v>0.12916666666666649</v>
      </c>
      <c r="AJ221" s="21">
        <v>1083.7109999999982</v>
      </c>
      <c r="AK221" s="21" t="e">
        <f>VLOOKUP($B221,'[3]Rotoma level Monthly'!$C$2:$N$538,10,FALSE)</f>
        <v>#N/A</v>
      </c>
      <c r="AL221" s="21" t="e">
        <f>VLOOKUP($B221,'[3]Rotoma level Monthly'!$C$2:$N$538,11,FALSE)</f>
        <v>#N/A</v>
      </c>
      <c r="AM221" s="20">
        <v>3.530744467645929</v>
      </c>
      <c r="AN221" s="21">
        <v>208.72500000000002</v>
      </c>
    </row>
    <row r="222" spans="1:40" x14ac:dyDescent="0.25">
      <c r="A222" t="s">
        <v>46</v>
      </c>
      <c r="B222" s="15">
        <v>41365</v>
      </c>
      <c r="C222" s="16" t="s">
        <v>75</v>
      </c>
      <c r="D222" s="17">
        <v>2013</v>
      </c>
      <c r="E222" s="18" t="str">
        <f t="shared" si="49"/>
        <v>Ōkāreka 2012/13</v>
      </c>
      <c r="F222" s="18" t="s">
        <v>72</v>
      </c>
      <c r="G222" s="19">
        <v>3.7</v>
      </c>
      <c r="H222" s="20">
        <v>7.5500001907348633</v>
      </c>
      <c r="I222" s="21">
        <v>193</v>
      </c>
      <c r="J222" s="19">
        <v>7.7823734358719596</v>
      </c>
      <c r="K222" s="19">
        <v>1.9051194021172699</v>
      </c>
      <c r="L222" s="19">
        <v>2.0000001000000003</v>
      </c>
      <c r="M222" s="19">
        <v>3</v>
      </c>
      <c r="N222" s="19">
        <v>7.6999997999999996</v>
      </c>
      <c r="O222" s="19">
        <v>0.85000001999999997</v>
      </c>
      <c r="P222" s="22">
        <v>0.30137509107589722</v>
      </c>
      <c r="Q222" s="19">
        <f t="shared" si="45"/>
        <v>3.6632323791301675</v>
      </c>
      <c r="R222" s="19">
        <f t="shared" si="52"/>
        <v>3.0411401361030044</v>
      </c>
      <c r="S222" s="19">
        <f t="shared" si="48"/>
        <v>3.2695275001133992</v>
      </c>
      <c r="T222" s="19">
        <f t="shared" si="43"/>
        <v>2.8200472342235945</v>
      </c>
      <c r="U222" s="23">
        <f t="shared" si="46"/>
        <v>3.1984868123925412</v>
      </c>
      <c r="V222" s="24">
        <f t="shared" si="53"/>
        <v>3.4383929737527121</v>
      </c>
      <c r="W222" s="24">
        <f t="shared" si="53"/>
        <v>3.0204268394731817</v>
      </c>
      <c r="X222" s="24">
        <f t="shared" si="53"/>
        <v>3.1560987431914729</v>
      </c>
      <c r="Y222" s="24">
        <f t="shared" si="53"/>
        <v>2.7364227449382201</v>
      </c>
      <c r="Z222" s="24">
        <f t="shared" si="53"/>
        <v>3.087335294911107</v>
      </c>
      <c r="AA222" s="20">
        <v>0.15</v>
      </c>
      <c r="AB222" s="20">
        <v>0.70499999999999996</v>
      </c>
      <c r="AC222" s="17">
        <v>315.31474340277799</v>
      </c>
      <c r="AD222" s="17">
        <f t="shared" si="51"/>
        <v>315.87297795772264</v>
      </c>
      <c r="AE222" s="21">
        <v>184.100999999999</v>
      </c>
      <c r="AF222" s="21">
        <v>180.06944444444454</v>
      </c>
      <c r="AG222" s="19">
        <v>3.3755347222222216</v>
      </c>
      <c r="AH222" s="21">
        <v>172.2</v>
      </c>
      <c r="AI222" s="22">
        <v>0.12916666666666649</v>
      </c>
      <c r="AJ222" s="21">
        <v>1006.9999999999981</v>
      </c>
      <c r="AK222" s="21" t="e">
        <f>VLOOKUP($B222,'[3]Rotoma level Monthly'!$C$2:$N$538,10,FALSE)</f>
        <v>#N/A</v>
      </c>
      <c r="AL222" s="21" t="e">
        <f>VLOOKUP($B222,'[3]Rotoma level Monthly'!$C$2:$N$538,11,FALSE)</f>
        <v>#N/A</v>
      </c>
      <c r="AM222" s="20">
        <v>3.4332041450652837</v>
      </c>
      <c r="AN222" s="21">
        <v>207.10833333333335</v>
      </c>
    </row>
    <row r="223" spans="1:40" x14ac:dyDescent="0.25">
      <c r="A223" t="s">
        <v>46</v>
      </c>
      <c r="B223" s="15">
        <v>41395</v>
      </c>
      <c r="C223" s="16" t="s">
        <v>75</v>
      </c>
      <c r="D223" s="17">
        <v>2013</v>
      </c>
      <c r="E223" s="18" t="str">
        <f t="shared" si="49"/>
        <v>Ōkāreka 2012/13</v>
      </c>
      <c r="F223" s="18" t="s">
        <v>72</v>
      </c>
      <c r="G223" s="19">
        <v>2.0999998999999998</v>
      </c>
      <c r="H223" s="20">
        <v>8.8500003814697266</v>
      </c>
      <c r="I223" s="21">
        <v>179.00000999999997</v>
      </c>
      <c r="J223" s="19">
        <v>8.7593736312719592</v>
      </c>
      <c r="K223" s="19">
        <v>0.92811949981727015</v>
      </c>
      <c r="L223" s="19">
        <v>2.0000001000000003</v>
      </c>
      <c r="M223" s="19">
        <v>3</v>
      </c>
      <c r="N223" s="19">
        <v>7.4000000999999997</v>
      </c>
      <c r="O223" s="19">
        <v>0.5</v>
      </c>
      <c r="P223" s="22">
        <v>0.29415407776832581</v>
      </c>
      <c r="Q223" s="19">
        <f t="shared" si="45"/>
        <v>3.038436956095202</v>
      </c>
      <c r="R223" s="19">
        <f t="shared" si="52"/>
        <v>2.8155823888209617</v>
      </c>
      <c r="S223" s="19">
        <f t="shared" si="48"/>
        <v>3.171087696278883</v>
      </c>
      <c r="T223" s="19">
        <f t="shared" si="43"/>
        <v>2.9700213106080779</v>
      </c>
      <c r="U223" s="23">
        <f t="shared" si="46"/>
        <v>2.9987820879507812</v>
      </c>
      <c r="V223" s="24">
        <f t="shared" si="53"/>
        <v>3.3746749580038364</v>
      </c>
      <c r="W223" s="24">
        <f t="shared" si="53"/>
        <v>3.0056864518697206</v>
      </c>
      <c r="X223" s="24">
        <f t="shared" si="53"/>
        <v>3.1604443261152757</v>
      </c>
      <c r="Y223" s="24">
        <f t="shared" si="53"/>
        <v>2.7630972132178324</v>
      </c>
      <c r="Z223" s="24">
        <f t="shared" si="53"/>
        <v>3.0757827982822818</v>
      </c>
      <c r="AA223" s="20">
        <v>0.95</v>
      </c>
      <c r="AB223" s="20">
        <v>0.663333333333333</v>
      </c>
      <c r="AC223" s="17">
        <v>315.39867439516098</v>
      </c>
      <c r="AD223" s="17">
        <f t="shared" si="51"/>
        <v>315.83620561229242</v>
      </c>
      <c r="AE223" s="21">
        <v>131.023</v>
      </c>
      <c r="AF223" s="21">
        <v>159.38844086021507</v>
      </c>
      <c r="AG223" s="19">
        <v>2.7360080645161289</v>
      </c>
      <c r="AH223" s="21">
        <v>173</v>
      </c>
      <c r="AI223" s="22">
        <v>0.12916666666666649</v>
      </c>
      <c r="AJ223" s="21">
        <v>1120.6009999999972</v>
      </c>
      <c r="AK223" s="21" t="e">
        <f>VLOOKUP($B223,'[3]Rotoma level Monthly'!$C$2:$N$538,10,FALSE)</f>
        <v>#N/A</v>
      </c>
      <c r="AL223" s="21" t="e">
        <f>VLOOKUP($B223,'[3]Rotoma level Monthly'!$C$2:$N$538,11,FALSE)</f>
        <v>#N/A</v>
      </c>
      <c r="AM223" s="20">
        <v>3.4604014830282472</v>
      </c>
      <c r="AN223" s="21">
        <v>204.51666666666665</v>
      </c>
    </row>
    <row r="224" spans="1:40" x14ac:dyDescent="0.25">
      <c r="A224" t="s">
        <v>46</v>
      </c>
      <c r="B224" s="15">
        <v>41426</v>
      </c>
      <c r="C224" s="16" t="s">
        <v>75</v>
      </c>
      <c r="D224" s="17">
        <v>2013</v>
      </c>
      <c r="E224" s="18" t="str">
        <f t="shared" si="49"/>
        <v>Ōkāreka 2012/13</v>
      </c>
      <c r="F224" s="18" t="s">
        <v>72</v>
      </c>
      <c r="G224" s="19">
        <v>3.3</v>
      </c>
      <c r="H224" s="20">
        <v>6.4000000953674316</v>
      </c>
      <c r="J224" s="19">
        <v>10.71337363127196</v>
      </c>
      <c r="K224" s="19">
        <v>1.9051194021172699</v>
      </c>
      <c r="L224" s="19">
        <v>1020</v>
      </c>
      <c r="M224" s="19">
        <v>12</v>
      </c>
      <c r="N224" s="19">
        <v>7.4000000999999997</v>
      </c>
      <c r="O224" s="19">
        <v>1.2</v>
      </c>
      <c r="Q224" s="19">
        <f t="shared" si="45"/>
        <v>3.5370254072898342</v>
      </c>
      <c r="R224" s="19">
        <f t="shared" si="52"/>
        <v>3.2670581913719765</v>
      </c>
      <c r="T224" s="19">
        <f t="shared" si="43"/>
        <v>3.225384653774257</v>
      </c>
      <c r="V224" s="24">
        <f t="shared" si="53"/>
        <v>3.3364784243601981</v>
      </c>
      <c r="W224" s="24">
        <f t="shared" si="53"/>
        <v>2.9761554759413218</v>
      </c>
      <c r="X224" s="24">
        <f t="shared" si="53"/>
        <v>3.1601425187666852</v>
      </c>
      <c r="Y224" s="24">
        <f t="shared" si="53"/>
        <v>2.7843774918150141</v>
      </c>
      <c r="Z224" s="24">
        <f t="shared" si="53"/>
        <v>3.043556955963497</v>
      </c>
      <c r="AA224" s="20">
        <v>1.5</v>
      </c>
      <c r="AB224" s="20">
        <v>0.46666666666666601</v>
      </c>
      <c r="AC224" s="17">
        <v>315.43665104166701</v>
      </c>
      <c r="AD224" s="17">
        <f t="shared" si="51"/>
        <v>315.80361452432953</v>
      </c>
      <c r="AE224" s="21">
        <v>131.976</v>
      </c>
      <c r="AF224" s="21">
        <v>166.49305555555557</v>
      </c>
      <c r="AG224" s="19">
        <v>3.1627708333333331</v>
      </c>
      <c r="AH224" s="21">
        <v>122.5</v>
      </c>
      <c r="AI224" s="22">
        <v>0.295833333333333</v>
      </c>
      <c r="AJ224" s="21">
        <v>1112.1239999999971</v>
      </c>
      <c r="AK224" s="21" t="e">
        <f>VLOOKUP($B224,'[3]Rotoma level Monthly'!$C$2:$N$538,10,FALSE)</f>
        <v>#N/A</v>
      </c>
      <c r="AL224" s="21" t="e">
        <f>VLOOKUP($B224,'[3]Rotoma level Monthly'!$C$2:$N$538,11,FALSE)</f>
        <v>#N/A</v>
      </c>
      <c r="AM224" s="20">
        <v>3.4312560977235873</v>
      </c>
      <c r="AN224" s="21">
        <v>205.34166666666667</v>
      </c>
    </row>
    <row r="225" spans="1:40" x14ac:dyDescent="0.25">
      <c r="A225" t="s">
        <v>46</v>
      </c>
      <c r="B225" s="15">
        <v>41456</v>
      </c>
      <c r="C225" s="16" t="s">
        <v>76</v>
      </c>
      <c r="D225" s="17">
        <v>2014</v>
      </c>
      <c r="E225" s="18" t="str">
        <f t="shared" si="49"/>
        <v>Ōkāreka 2013/14</v>
      </c>
      <c r="F225" s="18" t="s">
        <v>72</v>
      </c>
      <c r="G225" s="19">
        <v>6.4000000999999997</v>
      </c>
      <c r="H225" s="20">
        <v>6.8000001907348633</v>
      </c>
      <c r="I225" s="21">
        <v>160</v>
      </c>
      <c r="J225" s="19">
        <v>8.7593736312719592</v>
      </c>
      <c r="K225" s="19">
        <v>2.8821195975172706</v>
      </c>
      <c r="L225" s="19">
        <v>4.0000002000000006</v>
      </c>
      <c r="M225" s="19">
        <v>2.0000001000000003</v>
      </c>
      <c r="N225" s="19">
        <v>7.6999997999999996</v>
      </c>
      <c r="O225" s="19">
        <v>1.3</v>
      </c>
      <c r="P225" s="22">
        <v>0.23020143744593924</v>
      </c>
      <c r="Q225" s="19">
        <f t="shared" si="45"/>
        <v>4.2676971511551356</v>
      </c>
      <c r="R225" s="19">
        <f t="shared" si="52"/>
        <v>3.1850798289822482</v>
      </c>
      <c r="S225" s="19">
        <f t="shared" ref="S225:S227" si="54">-3.61+3.01*LOG($I225)</f>
        <v>3.0244011477943329</v>
      </c>
      <c r="T225" s="19">
        <f t="shared" si="43"/>
        <v>2.9700213106080779</v>
      </c>
      <c r="U225" s="23">
        <f t="shared" ref="U225:U227" si="55">AVERAGE(Q225:T225)</f>
        <v>3.3617998596349485</v>
      </c>
      <c r="V225" s="24">
        <f t="shared" si="53"/>
        <v>3.3946234801454858</v>
      </c>
      <c r="W225" s="24">
        <f t="shared" si="53"/>
        <v>2.9935658386947321</v>
      </c>
      <c r="X225" s="24">
        <f t="shared" si="53"/>
        <v>3.165458877042445</v>
      </c>
      <c r="Y225" s="24">
        <f t="shared" si="53"/>
        <v>2.8274293970052509</v>
      </c>
      <c r="Z225" s="24">
        <f t="shared" si="53"/>
        <v>3.0767728178449194</v>
      </c>
      <c r="AA225" s="20">
        <v>0.87</v>
      </c>
      <c r="AB225" s="20">
        <v>0.40666666666666601</v>
      </c>
      <c r="AC225" s="17">
        <v>315.407118615591</v>
      </c>
      <c r="AD225" s="17">
        <f t="shared" si="51"/>
        <v>315.77038703777038</v>
      </c>
      <c r="AE225" s="21">
        <v>45.261000000000003</v>
      </c>
      <c r="AF225" s="21">
        <v>176.27016129032262</v>
      </c>
      <c r="AG225" s="19">
        <v>2.4181317204301083</v>
      </c>
      <c r="AH225" s="21">
        <v>172.1</v>
      </c>
      <c r="AI225" s="22">
        <v>0.43666666666666598</v>
      </c>
      <c r="AJ225" s="21">
        <v>1174.0999999999972</v>
      </c>
      <c r="AK225" s="21" t="e">
        <f>VLOOKUP($B225,'[3]Rotoma level Monthly'!$C$2:$N$538,10,FALSE)</f>
        <v>#N/A</v>
      </c>
      <c r="AL225" s="21" t="e">
        <f>VLOOKUP($B225,'[3]Rotoma level Monthly'!$C$2:$N$538,11,FALSE)</f>
        <v>#N/A</v>
      </c>
      <c r="AM225" s="20">
        <v>3.4295483430939577</v>
      </c>
      <c r="AN225" s="21">
        <v>207.50833333333333</v>
      </c>
    </row>
    <row r="226" spans="1:40" x14ac:dyDescent="0.25">
      <c r="A226" t="s">
        <v>46</v>
      </c>
      <c r="B226" s="15">
        <v>41487</v>
      </c>
      <c r="C226" s="16" t="s">
        <v>76</v>
      </c>
      <c r="D226" s="17">
        <v>2014</v>
      </c>
      <c r="E226" s="18" t="str">
        <f t="shared" si="49"/>
        <v>Ōkāreka 2013/14</v>
      </c>
      <c r="F226" s="18" t="s">
        <v>72</v>
      </c>
      <c r="G226" s="19">
        <v>4.5</v>
      </c>
      <c r="H226" s="20">
        <v>8.1000003814697266</v>
      </c>
      <c r="I226" s="21">
        <v>179.00000999999997</v>
      </c>
      <c r="J226" s="19">
        <v>28.299372654271959</v>
      </c>
      <c r="K226" s="19">
        <v>1.9051194021172699</v>
      </c>
      <c r="L226" s="19">
        <v>2.0000001000000003</v>
      </c>
      <c r="M226" s="19">
        <v>1</v>
      </c>
      <c r="N226" s="19">
        <v>7.8000002000000004</v>
      </c>
      <c r="O226" s="19">
        <v>0.69999999000000002</v>
      </c>
      <c r="P226" s="22">
        <v>0.32311575061926856</v>
      </c>
      <c r="Q226" s="19">
        <f t="shared" si="45"/>
        <v>3.8791597849893731</v>
      </c>
      <c r="R226" s="19">
        <f t="shared" si="52"/>
        <v>2.9424386827304922</v>
      </c>
      <c r="S226" s="19">
        <f t="shared" si="54"/>
        <v>3.171087696278883</v>
      </c>
      <c r="T226" s="19">
        <f t="shared" si="43"/>
        <v>4.4571882796829136</v>
      </c>
      <c r="U226" s="23">
        <f t="shared" si="55"/>
        <v>3.6124686109204154</v>
      </c>
      <c r="V226" s="24">
        <f t="shared" si="53"/>
        <v>3.3608201350718629</v>
      </c>
      <c r="W226" s="24">
        <f t="shared" si="53"/>
        <v>2.9790657066177282</v>
      </c>
      <c r="X226" s="24">
        <f t="shared" si="53"/>
        <v>3.181043391521015</v>
      </c>
      <c r="Y226" s="24">
        <f t="shared" si="53"/>
        <v>3.0138013333743365</v>
      </c>
      <c r="Z226" s="24">
        <f t="shared" si="53"/>
        <v>3.1183239807968692</v>
      </c>
      <c r="AA226" s="20">
        <v>-0.01</v>
      </c>
      <c r="AB226" s="20">
        <v>0.42666666666666597</v>
      </c>
      <c r="AC226" s="17">
        <v>315.32174932795698</v>
      </c>
      <c r="AD226" s="17">
        <f t="shared" si="51"/>
        <v>315.70065719906074</v>
      </c>
      <c r="AE226" s="21">
        <v>101.535</v>
      </c>
      <c r="AF226" s="21">
        <v>162.86290322580649</v>
      </c>
      <c r="AG226" s="19">
        <v>3.2832930107526876</v>
      </c>
      <c r="AH226" s="21">
        <v>141.5</v>
      </c>
      <c r="AI226" s="22">
        <v>0.44666666666666599</v>
      </c>
      <c r="AJ226" s="21">
        <v>1015.360999999997</v>
      </c>
      <c r="AK226" s="21" t="e">
        <f>VLOOKUP($B226,'[3]Rotoma level Monthly'!$C$2:$N$538,10,FALSE)</f>
        <v>#N/A</v>
      </c>
      <c r="AL226" s="21" t="e">
        <f>VLOOKUP($B226,'[3]Rotoma level Monthly'!$C$2:$N$538,11,FALSE)</f>
        <v>#N/A</v>
      </c>
      <c r="AM226" s="20">
        <v>3.3947857982910907</v>
      </c>
      <c r="AN226" s="21">
        <v>205.24166666666667</v>
      </c>
    </row>
    <row r="227" spans="1:40" x14ac:dyDescent="0.25">
      <c r="A227" t="s">
        <v>46</v>
      </c>
      <c r="B227" s="15">
        <v>41518</v>
      </c>
      <c r="C227" s="16" t="s">
        <v>76</v>
      </c>
      <c r="D227" s="17">
        <v>2014</v>
      </c>
      <c r="E227" s="18" t="str">
        <f t="shared" si="49"/>
        <v>Ōkāreka 2013/14</v>
      </c>
      <c r="F227" s="18" t="s">
        <v>72</v>
      </c>
      <c r="G227" s="19">
        <v>4</v>
      </c>
      <c r="H227" s="20">
        <v>9.1499996185302734</v>
      </c>
      <c r="I227" s="21">
        <v>147</v>
      </c>
      <c r="J227" s="19">
        <v>6.8053732404719591</v>
      </c>
      <c r="K227" s="19">
        <v>0.92811949981727015</v>
      </c>
      <c r="L227" s="19">
        <v>1</v>
      </c>
      <c r="M227" s="19">
        <v>1</v>
      </c>
      <c r="N227" s="19">
        <v>7.8000002000000004</v>
      </c>
      <c r="O227" s="19">
        <v>0.69999999000000002</v>
      </c>
      <c r="P227" s="22">
        <v>0.37013501200463189</v>
      </c>
      <c r="Q227" s="19">
        <f t="shared" si="45"/>
        <v>3.7492323779730246</v>
      </c>
      <c r="R227" s="19">
        <f t="shared" si="52"/>
        <v>2.7670126767727745</v>
      </c>
      <c r="S227" s="19">
        <f t="shared" si="54"/>
        <v>2.9136251775920097</v>
      </c>
      <c r="T227" s="19">
        <f t="shared" si="43"/>
        <v>2.6499276912527248</v>
      </c>
      <c r="U227" s="23">
        <f t="shared" si="55"/>
        <v>3.0199494808976333</v>
      </c>
      <c r="V227" s="24">
        <f t="shared" si="53"/>
        <v>3.3459954572182853</v>
      </c>
      <c r="W227" s="24">
        <f t="shared" si="53"/>
        <v>2.9629834296821258</v>
      </c>
      <c r="X227" s="24">
        <f t="shared" si="53"/>
        <v>3.1651746860298471</v>
      </c>
      <c r="Y227" s="24">
        <f t="shared" si="53"/>
        <v>2.999624704793431</v>
      </c>
      <c r="Z227" s="24">
        <f t="shared" si="53"/>
        <v>3.1020612816867814</v>
      </c>
      <c r="AA227" s="20">
        <v>0.33</v>
      </c>
      <c r="AB227" s="20">
        <v>0.68833333333333302</v>
      </c>
      <c r="AC227" s="17">
        <v>315.34829652777802</v>
      </c>
      <c r="AD227" s="17">
        <f t="shared" si="51"/>
        <v>315.62468685762559</v>
      </c>
      <c r="AE227" s="21">
        <v>174.093999999999</v>
      </c>
      <c r="AF227" s="21">
        <v>179.15277777777774</v>
      </c>
      <c r="AG227" s="19">
        <v>4.4142083333333346</v>
      </c>
      <c r="AH227" s="21">
        <v>153.9</v>
      </c>
      <c r="AI227" s="22">
        <v>0.5649999999999995</v>
      </c>
      <c r="AJ227" s="21">
        <v>1001.867999999998</v>
      </c>
      <c r="AK227" s="21" t="e">
        <f>VLOOKUP($B227,'[3]Rotoma level Monthly'!$C$2:$N$538,10,FALSE)</f>
        <v>#N/A</v>
      </c>
      <c r="AL227" s="21" t="e">
        <f>VLOOKUP($B227,'[3]Rotoma level Monthly'!$C$2:$N$538,11,FALSE)</f>
        <v>#N/A</v>
      </c>
      <c r="AM227" s="20">
        <v>3.468236739151306</v>
      </c>
      <c r="AN227" s="21">
        <v>203.88333333333335</v>
      </c>
    </row>
    <row r="228" spans="1:40" x14ac:dyDescent="0.25">
      <c r="A228" t="s">
        <v>46</v>
      </c>
      <c r="B228" s="15">
        <v>41548</v>
      </c>
      <c r="C228" s="16" t="s">
        <v>76</v>
      </c>
      <c r="D228" s="17">
        <v>2014</v>
      </c>
      <c r="E228" s="18" t="str">
        <f t="shared" si="49"/>
        <v>Ōkāreka 2013/14</v>
      </c>
      <c r="F228" s="18" t="s">
        <v>72</v>
      </c>
      <c r="G228" s="19">
        <v>2</v>
      </c>
      <c r="H228" s="20">
        <v>12.199999809265137</v>
      </c>
      <c r="J228" s="19">
        <v>2.8973735335719599</v>
      </c>
      <c r="K228" s="19">
        <v>0.92811949981727015</v>
      </c>
      <c r="L228" s="19">
        <v>935</v>
      </c>
      <c r="M228" s="19">
        <v>2.0000001000000003</v>
      </c>
      <c r="N228" s="19">
        <v>7.5</v>
      </c>
      <c r="O228" s="19">
        <v>0.5</v>
      </c>
      <c r="P228" s="22">
        <v>0.2762062873128901</v>
      </c>
      <c r="Q228" s="19">
        <f t="shared" si="45"/>
        <v>2.9846161889865122</v>
      </c>
      <c r="R228" s="19">
        <f t="shared" si="52"/>
        <v>2.3246249575804994</v>
      </c>
      <c r="T228" s="19">
        <f t="shared" si="43"/>
        <v>1.5670531069566349</v>
      </c>
      <c r="V228" s="24">
        <f t="shared" si="53"/>
        <v>3.3150650229997254</v>
      </c>
      <c r="W228" s="24">
        <f t="shared" si="53"/>
        <v>2.8981162914041758</v>
      </c>
      <c r="X228" s="24">
        <f t="shared" si="53"/>
        <v>3.1800716284339261</v>
      </c>
      <c r="Y228" s="24">
        <f t="shared" si="53"/>
        <v>2.9257625930127134</v>
      </c>
      <c r="Z228" s="24">
        <f t="shared" si="53"/>
        <v>3.1140570166844728</v>
      </c>
      <c r="AA228" s="20">
        <v>-0.18</v>
      </c>
      <c r="AB228" s="20">
        <v>0.51166666666666605</v>
      </c>
      <c r="AC228" s="17">
        <v>315.36562298387099</v>
      </c>
      <c r="AD228" s="17">
        <f t="shared" si="51"/>
        <v>315.5480802548031</v>
      </c>
      <c r="AE228" s="21">
        <v>52.768000000000001</v>
      </c>
      <c r="AF228" s="21">
        <v>222.1572580645161</v>
      </c>
      <c r="AG228" s="19">
        <v>4.388427130002988</v>
      </c>
      <c r="AH228" s="21">
        <v>259.7</v>
      </c>
      <c r="AI228" s="22">
        <v>0.58749999999999947</v>
      </c>
      <c r="AJ228" s="21">
        <v>1052.313999999998</v>
      </c>
      <c r="AK228" s="21" t="e">
        <f>VLOOKUP($B228,'[3]Rotoma level Monthly'!$C$2:$N$538,10,FALSE)</f>
        <v>#N/A</v>
      </c>
      <c r="AL228" s="21" t="e">
        <f>VLOOKUP($B228,'[3]Rotoma level Monthly'!$C$2:$N$538,11,FALSE)</f>
        <v>#N/A</v>
      </c>
      <c r="AM228" s="20">
        <v>3.4861800261883427</v>
      </c>
      <c r="AN228" s="21">
        <v>205.85833333333332</v>
      </c>
    </row>
    <row r="229" spans="1:40" x14ac:dyDescent="0.25">
      <c r="A229" t="s">
        <v>46</v>
      </c>
      <c r="B229" s="15">
        <v>41579</v>
      </c>
      <c r="C229" s="16" t="s">
        <v>76</v>
      </c>
      <c r="D229" s="17">
        <v>2014</v>
      </c>
      <c r="E229" s="18" t="str">
        <f t="shared" si="49"/>
        <v>Ōkāreka 2013/14</v>
      </c>
      <c r="F229" s="18" t="s">
        <v>72</v>
      </c>
      <c r="G229" s="19">
        <v>2.2000000000000002</v>
      </c>
      <c r="H229" s="20">
        <v>9.6499996185302734</v>
      </c>
      <c r="I229" s="21">
        <v>155</v>
      </c>
      <c r="J229" s="19">
        <v>3.8743737289719595</v>
      </c>
      <c r="K229" s="19">
        <v>0.92811949981727015</v>
      </c>
      <c r="L229" s="19">
        <v>1</v>
      </c>
      <c r="M229" s="19">
        <v>1</v>
      </c>
      <c r="N229" s="19">
        <v>6.6999997999999996</v>
      </c>
      <c r="O229" s="19">
        <v>1</v>
      </c>
      <c r="P229" s="22">
        <v>0.22271554862763121</v>
      </c>
      <c r="Q229" s="19">
        <f t="shared" si="45"/>
        <v>3.0897536092884041</v>
      </c>
      <c r="R229" s="19">
        <f t="shared" si="52"/>
        <v>2.6884856747517905</v>
      </c>
      <c r="S229" s="19">
        <f t="shared" ref="S229:S259" si="56">-3.61+3.01*LOG($I229)</f>
        <v>2.982898411492577</v>
      </c>
      <c r="T229" s="19">
        <f t="shared" si="43"/>
        <v>1.9355484127650653</v>
      </c>
      <c r="U229" s="23">
        <f t="shared" ref="U229:U259" si="57">AVERAGE(Q229:T229)</f>
        <v>2.6741715270744595</v>
      </c>
      <c r="V229" s="24">
        <f t="shared" si="53"/>
        <v>3.3121856840012143</v>
      </c>
      <c r="W229" s="24">
        <f t="shared" si="53"/>
        <v>2.9002880798873991</v>
      </c>
      <c r="X229" s="24">
        <f t="shared" si="53"/>
        <v>3.1775656781363182</v>
      </c>
      <c r="Y229" s="24">
        <f t="shared" si="53"/>
        <v>2.9019978738053109</v>
      </c>
      <c r="Z229" s="24">
        <f t="shared" si="53"/>
        <v>3.1060888481932643</v>
      </c>
      <c r="AA229" s="20">
        <v>0.82</v>
      </c>
      <c r="AB229" s="20">
        <v>0.55500000000000005</v>
      </c>
      <c r="AC229" s="17">
        <v>315.33162256944399</v>
      </c>
      <c r="AD229" s="17">
        <f t="shared" si="51"/>
        <v>315.48024556151591</v>
      </c>
      <c r="AE229" s="21">
        <v>100.819</v>
      </c>
      <c r="AF229" s="21">
        <v>164.53472222222231</v>
      </c>
      <c r="AG229" s="19">
        <v>3.5759236111111106</v>
      </c>
      <c r="AH229" s="21">
        <v>269</v>
      </c>
      <c r="AI229" s="22">
        <v>0.60916666666666652</v>
      </c>
      <c r="AJ229" s="21">
        <v>1028.4739999999981</v>
      </c>
      <c r="AK229" s="21" t="e">
        <f>VLOOKUP($B229,'[3]Rotoma level Monthly'!$C$2:$N$538,10,FALSE)</f>
        <v>#N/A</v>
      </c>
      <c r="AL229" s="21" t="e">
        <f>VLOOKUP($B229,'[3]Rotoma level Monthly'!$C$2:$N$538,11,FALSE)</f>
        <v>#N/A</v>
      </c>
      <c r="AM229" s="20">
        <v>3.4676136938319608</v>
      </c>
      <c r="AN229" s="21">
        <v>207.34166666666667</v>
      </c>
    </row>
    <row r="230" spans="1:40" x14ac:dyDescent="0.25">
      <c r="A230" t="s">
        <v>46</v>
      </c>
      <c r="B230" s="15">
        <v>41609</v>
      </c>
      <c r="C230" s="16" t="s">
        <v>76</v>
      </c>
      <c r="D230" s="17">
        <v>2014</v>
      </c>
      <c r="E230" s="18" t="str">
        <f t="shared" si="49"/>
        <v>Ōkāreka 2013/14</v>
      </c>
      <c r="F230" s="18" t="s">
        <v>72</v>
      </c>
      <c r="G230" s="19">
        <v>2.4000001000000002</v>
      </c>
      <c r="H230" s="20">
        <v>7.1999998092651367</v>
      </c>
      <c r="I230" s="21">
        <v>184</v>
      </c>
      <c r="J230" s="19">
        <v>3.8743737289719595</v>
      </c>
      <c r="K230" s="19">
        <v>0.92811949981727015</v>
      </c>
      <c r="L230" s="19">
        <v>2.0000001000000003</v>
      </c>
      <c r="M230" s="19">
        <v>0.50000001999999999</v>
      </c>
      <c r="N230" s="19">
        <v>8</v>
      </c>
      <c r="O230" s="19">
        <v>1</v>
      </c>
      <c r="P230" s="22">
        <v>0.35699802701233113</v>
      </c>
      <c r="Q230" s="19">
        <f t="shared" si="45"/>
        <v>3.1857365999103111</v>
      </c>
      <c r="R230" s="19">
        <f t="shared" si="52"/>
        <v>3.1068515619552368</v>
      </c>
      <c r="S230" s="19">
        <f t="shared" si="56"/>
        <v>3.2071016472587037</v>
      </c>
      <c r="T230" s="19">
        <f t="shared" si="43"/>
        <v>1.9355484127650653</v>
      </c>
      <c r="U230" s="23">
        <f t="shared" si="57"/>
        <v>2.8588095554723294</v>
      </c>
      <c r="V230" s="24">
        <f t="shared" si="53"/>
        <v>3.3935876168753834</v>
      </c>
      <c r="W230" s="24">
        <f t="shared" si="53"/>
        <v>2.9389674033918669</v>
      </c>
      <c r="X230" s="24">
        <f t="shared" si="53"/>
        <v>3.1804388115637248</v>
      </c>
      <c r="Y230" s="24">
        <f t="shared" si="53"/>
        <v>2.8588437041752965</v>
      </c>
      <c r="Z230" s="24">
        <f t="shared" si="53"/>
        <v>3.1298852575747023</v>
      </c>
      <c r="AA230" s="20">
        <v>-0.02</v>
      </c>
      <c r="AB230" s="20">
        <v>0.30166666666666597</v>
      </c>
      <c r="AC230" s="17">
        <v>315.30291229838701</v>
      </c>
      <c r="AD230" s="17">
        <f t="shared" si="51"/>
        <v>315.4226158852166</v>
      </c>
      <c r="AE230" s="21">
        <v>136.858</v>
      </c>
      <c r="AF230" s="21">
        <v>177.29166666666671</v>
      </c>
      <c r="AG230" s="19">
        <v>3.9578897849462376</v>
      </c>
      <c r="AH230" s="21">
        <v>223.5</v>
      </c>
      <c r="AI230" s="22">
        <v>0.60916666666666652</v>
      </c>
      <c r="AJ230" s="21">
        <v>1104.3799999999981</v>
      </c>
      <c r="AK230" s="21" t="e">
        <f>VLOOKUP($B230,'[3]Rotoma level Monthly'!$C$2:$N$538,10,FALSE)</f>
        <v>#N/A</v>
      </c>
      <c r="AL230" s="21" t="e">
        <f>VLOOKUP($B230,'[3]Rotoma level Monthly'!$C$2:$N$538,11,FALSE)</f>
        <v>#N/A</v>
      </c>
      <c r="AM230" s="20">
        <v>3.4319846429060346</v>
      </c>
      <c r="AN230" s="21">
        <v>209.60833333333335</v>
      </c>
    </row>
    <row r="231" spans="1:40" x14ac:dyDescent="0.25">
      <c r="A231" t="s">
        <v>46</v>
      </c>
      <c r="B231" s="15">
        <v>41640</v>
      </c>
      <c r="C231" s="16" t="s">
        <v>76</v>
      </c>
      <c r="D231" s="17">
        <v>2014</v>
      </c>
      <c r="E231" s="18" t="str">
        <f t="shared" si="49"/>
        <v>Ōkāreka 2013/14</v>
      </c>
      <c r="F231" s="18" t="s">
        <v>72</v>
      </c>
      <c r="G231" s="19">
        <v>2.0999998999999998</v>
      </c>
      <c r="H231" s="20">
        <v>6.8000001907348633</v>
      </c>
      <c r="I231" s="21">
        <v>204</v>
      </c>
      <c r="J231" s="19">
        <v>6.8053732404719591</v>
      </c>
      <c r="K231" s="19">
        <v>-4.8880597882730137E-2</v>
      </c>
      <c r="L231" s="19">
        <v>1</v>
      </c>
      <c r="M231" s="19">
        <v>1</v>
      </c>
      <c r="N231" s="19">
        <v>7.8000002000000004</v>
      </c>
      <c r="O231" s="19">
        <v>0.80000000999999998</v>
      </c>
      <c r="P231" s="22">
        <v>0.29806964172858802</v>
      </c>
      <c r="Q231" s="19">
        <f t="shared" si="45"/>
        <v>3.038436956095202</v>
      </c>
      <c r="R231" s="19">
        <f t="shared" si="52"/>
        <v>3.1850798289822482</v>
      </c>
      <c r="S231" s="19">
        <f t="shared" si="56"/>
        <v>3.3419868039519547</v>
      </c>
      <c r="T231" s="19">
        <f t="shared" si="43"/>
        <v>2.6499276912527248</v>
      </c>
      <c r="U231" s="23">
        <f t="shared" si="57"/>
        <v>3.0538578200705322</v>
      </c>
      <c r="V231" s="24">
        <f t="shared" si="53"/>
        <v>3.3739546747650966</v>
      </c>
      <c r="W231" s="24">
        <f t="shared" si="53"/>
        <v>2.926781915167282</v>
      </c>
      <c r="X231" s="24">
        <f t="shared" si="53"/>
        <v>3.1613909790649184</v>
      </c>
      <c r="Y231" s="24">
        <f t="shared" si="53"/>
        <v>2.8321692358956843</v>
      </c>
      <c r="Z231" s="24">
        <f t="shared" si="53"/>
        <v>3.1075754298656557</v>
      </c>
      <c r="AA231" s="20">
        <v>1.23</v>
      </c>
      <c r="AB231" s="20">
        <v>0.14833333333333301</v>
      </c>
      <c r="AC231" s="17">
        <v>315.16164321864102</v>
      </c>
      <c r="AD231" s="17">
        <f t="shared" si="51"/>
        <v>315.36624769577548</v>
      </c>
      <c r="AE231" s="21">
        <v>55.888000000000098</v>
      </c>
      <c r="AF231" s="21">
        <v>200.79301075268822</v>
      </c>
      <c r="AG231" s="19">
        <v>4.293293010752687</v>
      </c>
      <c r="AH231" s="21">
        <v>300.7</v>
      </c>
      <c r="AI231" s="22">
        <v>0.53333333333333299</v>
      </c>
      <c r="AJ231" s="21">
        <v>1133.313999999998</v>
      </c>
      <c r="AK231" s="21" t="e">
        <f>VLOOKUP($B231,'[3]Rotoma level Monthly'!$C$2:$N$538,10,FALSE)</f>
        <v>#N/A</v>
      </c>
      <c r="AL231" s="21" t="e">
        <f>VLOOKUP($B231,'[3]Rotoma level Monthly'!$C$2:$N$538,11,FALSE)</f>
        <v>#N/A</v>
      </c>
      <c r="AM231" s="20">
        <v>3.4551835676372176</v>
      </c>
      <c r="AN231" s="21">
        <v>209.61666666666665</v>
      </c>
    </row>
    <row r="232" spans="1:40" x14ac:dyDescent="0.25">
      <c r="A232" t="s">
        <v>46</v>
      </c>
      <c r="B232" s="15">
        <v>41671</v>
      </c>
      <c r="C232" s="16" t="s">
        <v>76</v>
      </c>
      <c r="D232" s="17">
        <v>2014</v>
      </c>
      <c r="E232" s="18" t="str">
        <f t="shared" si="49"/>
        <v>Ōkāreka 2013/14</v>
      </c>
      <c r="F232" s="18" t="s">
        <v>72</v>
      </c>
      <c r="G232" s="19">
        <v>1.7</v>
      </c>
      <c r="H232" s="20">
        <v>8.1999998092651367</v>
      </c>
      <c r="I232" s="21">
        <v>194.00001</v>
      </c>
      <c r="J232" s="19">
        <v>4.8513738266719608</v>
      </c>
      <c r="K232" s="19">
        <v>-4.8880597882730137E-2</v>
      </c>
      <c r="L232" s="19">
        <v>2.0000001000000003</v>
      </c>
      <c r="M232" s="19">
        <v>1</v>
      </c>
      <c r="N232" s="19">
        <v>7.8000002000000004</v>
      </c>
      <c r="O232" s="19">
        <v>0.5</v>
      </c>
      <c r="P232" s="22">
        <v>0.27799028548057025</v>
      </c>
      <c r="Q232" s="19">
        <f t="shared" si="45"/>
        <v>2.8053402603008157</v>
      </c>
      <c r="R232" s="19">
        <f t="shared" si="52"/>
        <v>2.9250385513466277</v>
      </c>
      <c r="S232" s="19">
        <f t="shared" si="56"/>
        <v>3.2762832744727812</v>
      </c>
      <c r="T232" s="19">
        <f t="shared" si="43"/>
        <v>2.2207250432538914</v>
      </c>
      <c r="U232" s="23">
        <f t="shared" si="57"/>
        <v>2.8068467823435288</v>
      </c>
      <c r="V232" s="24">
        <f t="shared" si="53"/>
        <v>3.4059729993767505</v>
      </c>
      <c r="W232" s="24">
        <f t="shared" si="53"/>
        <v>2.9503101544543653</v>
      </c>
      <c r="X232" s="24">
        <f t="shared" si="53"/>
        <v>3.1634282629706307</v>
      </c>
      <c r="Y232" s="24">
        <f t="shared" si="53"/>
        <v>2.6851200317805515</v>
      </c>
      <c r="Z232" s="24">
        <f t="shared" si="53"/>
        <v>3.0806339587771654</v>
      </c>
      <c r="AA232" s="20">
        <v>-0.13</v>
      </c>
      <c r="AB232" s="20">
        <v>0.20333333333333301</v>
      </c>
      <c r="AC232" s="17">
        <v>314.961996039513</v>
      </c>
      <c r="AD232" s="17">
        <f t="shared" si="51"/>
        <v>315.31076345576457</v>
      </c>
      <c r="AE232" s="21">
        <v>22.193999999999999</v>
      </c>
      <c r="AF232" s="21">
        <v>167.75297619047615</v>
      </c>
      <c r="AG232" s="19">
        <v>3.6429985119047621</v>
      </c>
      <c r="AH232" s="21">
        <v>216.3</v>
      </c>
      <c r="AI232" s="22">
        <v>0.48916666666666603</v>
      </c>
      <c r="AJ232" s="21">
        <v>1189.2019999999982</v>
      </c>
      <c r="AK232" s="21" t="e">
        <f>VLOOKUP($B232,'[3]Rotoma level Monthly'!$C$2:$N$538,10,FALSE)</f>
        <v>#N/A</v>
      </c>
      <c r="AL232" s="21" t="e">
        <f>VLOOKUP($B232,'[3]Rotoma level Monthly'!$C$2:$N$538,11,FALSE)</f>
        <v>#N/A</v>
      </c>
      <c r="AM232" s="20">
        <v>3.4858270488200134</v>
      </c>
      <c r="AN232" s="21">
        <v>204.7416666666667</v>
      </c>
    </row>
    <row r="233" spans="1:40" x14ac:dyDescent="0.25">
      <c r="A233" t="s">
        <v>46</v>
      </c>
      <c r="B233" s="15">
        <v>41699</v>
      </c>
      <c r="C233" s="16" t="s">
        <v>76</v>
      </c>
      <c r="D233" s="17">
        <v>2014</v>
      </c>
      <c r="E233" s="18" t="str">
        <f t="shared" si="49"/>
        <v>Ōkāreka 2013/14</v>
      </c>
      <c r="F233" s="18" t="s">
        <v>72</v>
      </c>
      <c r="G233" s="19">
        <v>1.5</v>
      </c>
      <c r="H233" s="20">
        <v>8.5500001907348633</v>
      </c>
      <c r="I233" s="21">
        <v>186</v>
      </c>
      <c r="J233" s="19">
        <v>6.8053732404719591</v>
      </c>
      <c r="K233" s="19">
        <v>0.92811949981727015</v>
      </c>
      <c r="L233" s="19">
        <v>0.50000001999999999</v>
      </c>
      <c r="M233" s="19">
        <v>1</v>
      </c>
      <c r="N233" s="19">
        <v>7.4000000999999997</v>
      </c>
      <c r="O233" s="19">
        <v>0.55000000999999998</v>
      </c>
      <c r="P233" s="22">
        <v>0.26955662417011056</v>
      </c>
      <c r="Q233" s="19">
        <f t="shared" si="45"/>
        <v>2.6672717980014307</v>
      </c>
      <c r="R233" s="19">
        <f t="shared" si="52"/>
        <v>2.8653457816477235</v>
      </c>
      <c r="S233" s="19">
        <f t="shared" si="56"/>
        <v>3.2212339620959285</v>
      </c>
      <c r="T233" s="19">
        <f t="shared" si="43"/>
        <v>2.6499276912527248</v>
      </c>
      <c r="U233" s="23">
        <f t="shared" si="57"/>
        <v>2.8509448082494515</v>
      </c>
      <c r="V233" s="24">
        <f t="shared" si="53"/>
        <v>3.325494955767951</v>
      </c>
      <c r="W233" s="24">
        <f t="shared" si="53"/>
        <v>2.9261448550871325</v>
      </c>
      <c r="X233" s="24">
        <f t="shared" si="53"/>
        <v>3.1579233317329454</v>
      </c>
      <c r="Y233" s="24">
        <f t="shared" si="53"/>
        <v>2.670943403199646</v>
      </c>
      <c r="Z233" s="24">
        <f t="shared" si="53"/>
        <v>3.0436117345006624</v>
      </c>
      <c r="AA233" s="20">
        <v>-1.24</v>
      </c>
      <c r="AB233" s="20">
        <v>-3.8333333333333199E-2</v>
      </c>
      <c r="AC233" s="17">
        <v>314.825928427419</v>
      </c>
      <c r="AD233" s="17">
        <f t="shared" si="51"/>
        <v>315.26474657068394</v>
      </c>
      <c r="AE233" s="21">
        <v>39.867000000000097</v>
      </c>
      <c r="AF233" s="21">
        <v>175.43682795698922</v>
      </c>
      <c r="AG233" s="19">
        <v>3.2731922043010746</v>
      </c>
      <c r="AH233" s="21">
        <v>274.5</v>
      </c>
      <c r="AI233" s="22">
        <v>0.44666666666666599</v>
      </c>
      <c r="AJ233" s="21">
        <v>1189.4389999999983</v>
      </c>
      <c r="AK233" s="21" t="e">
        <f>VLOOKUP($B233,'[3]Rotoma level Monthly'!$C$2:$N$538,10,FALSE)</f>
        <v>#N/A</v>
      </c>
      <c r="AL233" s="21" t="e">
        <f>VLOOKUP($B233,'[3]Rotoma level Monthly'!$C$2:$N$538,11,FALSE)</f>
        <v>#N/A</v>
      </c>
      <c r="AM233" s="20">
        <v>3.5168042313596959</v>
      </c>
      <c r="AN233" s="21">
        <v>206.57500000000002</v>
      </c>
    </row>
    <row r="234" spans="1:40" x14ac:dyDescent="0.25">
      <c r="A234" t="s">
        <v>46</v>
      </c>
      <c r="B234" s="15">
        <v>41730</v>
      </c>
      <c r="C234" s="16" t="s">
        <v>76</v>
      </c>
      <c r="D234" s="17">
        <v>2014</v>
      </c>
      <c r="E234" s="18" t="str">
        <f t="shared" si="49"/>
        <v>Ōkāreka 2013/14</v>
      </c>
      <c r="F234" s="18" t="s">
        <v>72</v>
      </c>
      <c r="G234" s="19">
        <v>3.5999998999999998</v>
      </c>
      <c r="H234" s="20">
        <v>9.0749998092651367</v>
      </c>
      <c r="I234" s="21">
        <v>182</v>
      </c>
      <c r="J234" s="19">
        <v>6.8053732404719591</v>
      </c>
      <c r="K234" s="19">
        <v>0.92811949981727015</v>
      </c>
      <c r="L234" s="19">
        <v>0.50000001999999999</v>
      </c>
      <c r="M234" s="19">
        <v>1</v>
      </c>
      <c r="N234" s="19">
        <v>7.6999997999999996</v>
      </c>
      <c r="O234" s="19">
        <v>0.60000001999999997</v>
      </c>
      <c r="P234" s="22">
        <v>0.27188405189627202</v>
      </c>
      <c r="Q234" s="19">
        <f t="shared" si="45"/>
        <v>3.6330083213070212</v>
      </c>
      <c r="R234" s="19">
        <f t="shared" si="52"/>
        <v>2.7790480471857983</v>
      </c>
      <c r="S234" s="19">
        <f t="shared" si="56"/>
        <v>3.1928148778350747</v>
      </c>
      <c r="T234" s="19">
        <f t="shared" si="43"/>
        <v>2.6499276912527248</v>
      </c>
      <c r="U234" s="23">
        <f t="shared" si="57"/>
        <v>3.0636997343951546</v>
      </c>
      <c r="V234" s="24">
        <f t="shared" si="53"/>
        <v>3.3229762842826887</v>
      </c>
      <c r="W234" s="24">
        <f t="shared" si="53"/>
        <v>2.9043038476773648</v>
      </c>
      <c r="X234" s="24">
        <f t="shared" si="53"/>
        <v>3.1502520695051133</v>
      </c>
      <c r="Y234" s="24">
        <f t="shared" si="53"/>
        <v>2.6567667746187404</v>
      </c>
      <c r="Z234" s="24">
        <f t="shared" si="53"/>
        <v>3.0301330267009239</v>
      </c>
      <c r="AA234" s="20">
        <v>0.88</v>
      </c>
      <c r="AB234" s="20">
        <v>7.0000000000000007E-2</v>
      </c>
      <c r="AC234" s="17">
        <v>314.85202361111101</v>
      </c>
      <c r="AD234" s="17">
        <f t="shared" si="51"/>
        <v>315.22618658804504</v>
      </c>
      <c r="AE234" s="21">
        <v>186.43900000000201</v>
      </c>
      <c r="AF234" s="21">
        <v>169.04166666666666</v>
      </c>
      <c r="AG234" s="19">
        <v>3.1716180555555558</v>
      </c>
      <c r="AH234" s="21">
        <v>177</v>
      </c>
      <c r="AI234" s="22">
        <v>0.41666666666666596</v>
      </c>
      <c r="AJ234" s="21">
        <v>1176.3839999999984</v>
      </c>
      <c r="AK234" s="21" t="e">
        <f>VLOOKUP($B234,'[3]Rotoma level Monthly'!$C$2:$N$538,10,FALSE)</f>
        <v>#N/A</v>
      </c>
      <c r="AL234" s="21" t="e">
        <f>VLOOKUP($B234,'[3]Rotoma level Monthly'!$C$2:$N$538,11,FALSE)</f>
        <v>#N/A</v>
      </c>
      <c r="AM234" s="20">
        <v>3.5434725781338892</v>
      </c>
      <c r="AN234" s="21">
        <v>206.97499999999999</v>
      </c>
    </row>
    <row r="235" spans="1:40" x14ac:dyDescent="0.25">
      <c r="A235" t="s">
        <v>46</v>
      </c>
      <c r="B235" s="15">
        <v>41760</v>
      </c>
      <c r="C235" s="16" t="s">
        <v>76</v>
      </c>
      <c r="D235" s="17">
        <v>2014</v>
      </c>
      <c r="E235" s="18" t="str">
        <f t="shared" si="49"/>
        <v>Ōkāreka 2013/14</v>
      </c>
      <c r="F235" s="18" t="s">
        <v>72</v>
      </c>
      <c r="G235" s="19">
        <v>3.5</v>
      </c>
      <c r="H235" s="20">
        <v>8.4499998092651367</v>
      </c>
      <c r="I235" s="21">
        <v>187.99999</v>
      </c>
      <c r="J235" s="19">
        <v>7.7823734358719596</v>
      </c>
      <c r="K235" s="19">
        <v>1.9051194021172699</v>
      </c>
      <c r="L235" s="19">
        <v>0.50000001999999999</v>
      </c>
      <c r="M235" s="19">
        <v>1</v>
      </c>
      <c r="N235" s="19">
        <v>7.4000000999999997</v>
      </c>
      <c r="O235" s="19">
        <v>0.89999998000000003</v>
      </c>
      <c r="P235" s="22">
        <v>0.29099944197572419</v>
      </c>
      <c r="Q235" s="19">
        <f t="shared" si="45"/>
        <v>3.6019328326497</v>
      </c>
      <c r="R235" s="19">
        <f t="shared" si="52"/>
        <v>2.8822149569005657</v>
      </c>
      <c r="S235" s="19">
        <f t="shared" si="56"/>
        <v>3.2352150567503553</v>
      </c>
      <c r="T235" s="19">
        <f t="shared" si="43"/>
        <v>2.8200472342235945</v>
      </c>
      <c r="U235" s="23">
        <f t="shared" si="57"/>
        <v>3.1348525201310538</v>
      </c>
      <c r="V235" s="24">
        <f t="shared" si="53"/>
        <v>3.3699342739955642</v>
      </c>
      <c r="W235" s="24">
        <f t="shared" si="53"/>
        <v>2.9098565616839984</v>
      </c>
      <c r="X235" s="24">
        <f t="shared" si="53"/>
        <v>3.1566648055522606</v>
      </c>
      <c r="Y235" s="24">
        <f t="shared" si="53"/>
        <v>2.6442689349200332</v>
      </c>
      <c r="Z235" s="24">
        <f t="shared" si="53"/>
        <v>3.0437400699189507</v>
      </c>
      <c r="AA235" s="20">
        <v>0.56000000000000005</v>
      </c>
      <c r="AB235" s="20">
        <v>0.101666666666666</v>
      </c>
      <c r="AC235" s="17">
        <v>314.86225033602199</v>
      </c>
      <c r="AD235" s="17">
        <f t="shared" si="51"/>
        <v>315.1814845831168</v>
      </c>
      <c r="AE235" s="21">
        <v>86.739000000000303</v>
      </c>
      <c r="AF235" s="21">
        <v>188.76344086021507</v>
      </c>
      <c r="AG235" s="19">
        <v>2.8245362903225799</v>
      </c>
      <c r="AH235" s="21">
        <v>206.6</v>
      </c>
      <c r="AI235" s="22">
        <v>0.35416666666666596</v>
      </c>
      <c r="AJ235" s="21">
        <v>1178.7220000000013</v>
      </c>
      <c r="AK235" s="21" t="e">
        <f>VLOOKUP($B235,'[3]Rotoma level Monthly'!$C$2:$N$538,10,FALSE)</f>
        <v>#N/A</v>
      </c>
      <c r="AL235" s="21" t="e">
        <f>VLOOKUP($B235,'[3]Rotoma level Monthly'!$C$2:$N$538,11,FALSE)</f>
        <v>#N/A</v>
      </c>
      <c r="AM235" s="20">
        <v>3.5264795225783341</v>
      </c>
      <c r="AN235" s="21">
        <v>209.77499999999998</v>
      </c>
    </row>
    <row r="236" spans="1:40" x14ac:dyDescent="0.25">
      <c r="A236" t="s">
        <v>46</v>
      </c>
      <c r="B236" s="15">
        <v>41791</v>
      </c>
      <c r="C236" s="16" t="s">
        <v>76</v>
      </c>
      <c r="D236" s="17">
        <v>2014</v>
      </c>
      <c r="E236" s="18" t="str">
        <f t="shared" si="49"/>
        <v>Ōkāreka 2013/14</v>
      </c>
      <c r="F236" s="18" t="s">
        <v>72</v>
      </c>
      <c r="G236" s="19">
        <v>2.7</v>
      </c>
      <c r="H236" s="20">
        <v>5.3499999046325684</v>
      </c>
      <c r="I236" s="21">
        <v>204</v>
      </c>
      <c r="J236" s="19">
        <v>8.7593736312719592</v>
      </c>
      <c r="K236" s="19">
        <v>3.8591193044172698</v>
      </c>
      <c r="L236" s="19">
        <v>4.9999998999999997</v>
      </c>
      <c r="M236" s="19">
        <v>17.999998999999999</v>
      </c>
      <c r="N236" s="19">
        <v>7.5</v>
      </c>
      <c r="O236" s="19">
        <v>1.3</v>
      </c>
      <c r="P236" s="22">
        <v>0.39768535588760479</v>
      </c>
      <c r="Q236" s="19">
        <f t="shared" si="45"/>
        <v>3.3156639609638279</v>
      </c>
      <c r="R236" s="19">
        <f t="shared" si="52"/>
        <v>3.5041526337924154</v>
      </c>
      <c r="S236" s="19">
        <f t="shared" si="56"/>
        <v>3.3419868039519547</v>
      </c>
      <c r="T236" s="19">
        <f t="shared" si="43"/>
        <v>2.9700213106080779</v>
      </c>
      <c r="U236" s="23">
        <f t="shared" si="57"/>
        <v>3.2829561773290692</v>
      </c>
      <c r="V236" s="24">
        <f t="shared" si="53"/>
        <v>3.3514874868017301</v>
      </c>
      <c r="W236" s="24">
        <f t="shared" si="53"/>
        <v>2.9296144318857014</v>
      </c>
      <c r="X236" s="24">
        <f t="shared" si="53"/>
        <v>3.1735122599522327</v>
      </c>
      <c r="Y236" s="24">
        <f t="shared" si="53"/>
        <v>2.6229886563228519</v>
      </c>
      <c r="Z236" s="24">
        <f t="shared" si="53"/>
        <v>3.0654869887744165</v>
      </c>
      <c r="AA236" s="20">
        <v>-0.05</v>
      </c>
      <c r="AB236" s="20">
        <v>-0.53999999999999904</v>
      </c>
      <c r="AC236" s="17">
        <v>314.88884930555599</v>
      </c>
      <c r="AD236" s="17">
        <f t="shared" si="51"/>
        <v>315.13583443844084</v>
      </c>
      <c r="AE236" s="21">
        <v>95.712000000000401</v>
      </c>
      <c r="AF236" s="21">
        <v>162.85416666666663</v>
      </c>
      <c r="AG236" s="19">
        <v>3.2182638888888904</v>
      </c>
      <c r="AH236" s="21">
        <v>108.3</v>
      </c>
      <c r="AI236" s="22">
        <v>0.2524999999999995</v>
      </c>
      <c r="AJ236" s="21">
        <v>1134.4380000000015</v>
      </c>
      <c r="AK236" s="21" t="e">
        <f>VLOOKUP($B236,'[3]Rotoma level Monthly'!$C$2:$N$538,10,FALSE)</f>
        <v>#N/A</v>
      </c>
      <c r="AL236" s="21" t="e">
        <f>VLOOKUP($B236,'[3]Rotoma level Monthly'!$C$2:$N$538,11,FALSE)</f>
        <v>#N/A</v>
      </c>
      <c r="AM236" s="20">
        <v>3.5338568747288712</v>
      </c>
      <c r="AN236" s="21">
        <v>208.59166666666667</v>
      </c>
    </row>
    <row r="237" spans="1:40" x14ac:dyDescent="0.25">
      <c r="A237" t="s">
        <v>46</v>
      </c>
      <c r="B237" s="15">
        <v>41821</v>
      </c>
      <c r="C237" s="16" t="s">
        <v>77</v>
      </c>
      <c r="D237" s="17">
        <v>2015</v>
      </c>
      <c r="E237" s="18" t="str">
        <f t="shared" si="49"/>
        <v>Ōkāreka 2014/15</v>
      </c>
      <c r="F237" s="18" t="s">
        <v>72</v>
      </c>
      <c r="G237" s="19">
        <v>7.3000002000000004</v>
      </c>
      <c r="H237" s="20">
        <v>6</v>
      </c>
      <c r="I237" s="21">
        <v>202.00001</v>
      </c>
      <c r="J237" s="19">
        <v>12.667373631271959</v>
      </c>
      <c r="K237" s="19">
        <v>3.8591193044172698</v>
      </c>
      <c r="L237" s="19">
        <v>6.0000000999999994</v>
      </c>
      <c r="M237" s="19">
        <v>1</v>
      </c>
      <c r="N237" s="19">
        <v>7.5999999000000003</v>
      </c>
      <c r="O237" s="19">
        <v>1.5</v>
      </c>
      <c r="P237" s="22">
        <v>0.52200000000000002</v>
      </c>
      <c r="Q237" s="19">
        <f t="shared" si="45"/>
        <v>4.4128400949280939</v>
      </c>
      <c r="R237" s="19">
        <f t="shared" si="52"/>
        <v>3.3532959558596875</v>
      </c>
      <c r="S237" s="19">
        <f t="shared" si="56"/>
        <v>3.3291076867485132</v>
      </c>
      <c r="T237" s="19">
        <f t="shared" si="43"/>
        <v>3.437844815049937</v>
      </c>
      <c r="U237" s="23">
        <f t="shared" si="57"/>
        <v>3.633272138146558</v>
      </c>
      <c r="V237" s="24">
        <f t="shared" si="53"/>
        <v>3.3635827321161424</v>
      </c>
      <c r="W237" s="24">
        <f t="shared" si="53"/>
        <v>2.9436324424588212</v>
      </c>
      <c r="X237" s="24">
        <f t="shared" si="53"/>
        <v>3.2012128544026126</v>
      </c>
      <c r="Y237" s="24">
        <f t="shared" si="53"/>
        <v>2.6619739483596732</v>
      </c>
      <c r="Z237" s="24">
        <f t="shared" si="53"/>
        <v>3.0901662868209256</v>
      </c>
      <c r="AA237" s="20">
        <v>-0.26</v>
      </c>
      <c r="AB237" s="20">
        <v>-0.45999999999999902</v>
      </c>
      <c r="AC237" s="17">
        <v>314.96117573924698</v>
      </c>
      <c r="AD237" s="17">
        <f t="shared" si="51"/>
        <v>315.09867253207887</v>
      </c>
      <c r="AE237" s="21">
        <v>57.327500000000001</v>
      </c>
      <c r="AF237" s="21">
        <v>170.16129032258061</v>
      </c>
      <c r="AG237" s="19">
        <v>3.4709744623655916</v>
      </c>
      <c r="AH237" s="21">
        <v>172.2</v>
      </c>
      <c r="AI237" s="22">
        <v>0.17583333333333301</v>
      </c>
      <c r="AJ237" s="21">
        <v>1098.1740000000018</v>
      </c>
      <c r="AK237" s="21" t="e">
        <f>VLOOKUP($B237,'[3]Rotoma level Monthly'!$C$2:$N$538,10,FALSE)</f>
        <v>#N/A</v>
      </c>
      <c r="AL237" s="21" t="e">
        <f>VLOOKUP($B237,'[3]Rotoma level Monthly'!$C$2:$N$538,11,FALSE)</f>
        <v>#N/A</v>
      </c>
      <c r="AM237" s="20">
        <v>3.5384812960251679</v>
      </c>
      <c r="AN237" s="21">
        <v>208.6</v>
      </c>
    </row>
    <row r="238" spans="1:40" x14ac:dyDescent="0.25">
      <c r="A238" t="s">
        <v>46</v>
      </c>
      <c r="B238" s="15">
        <v>41852</v>
      </c>
      <c r="C238" s="16" t="s">
        <v>77</v>
      </c>
      <c r="D238" s="17">
        <v>2015</v>
      </c>
      <c r="E238" s="18" t="str">
        <f t="shared" si="49"/>
        <v>Ōkāreka 2014/15</v>
      </c>
      <c r="F238" s="18" t="s">
        <v>72</v>
      </c>
      <c r="G238" s="19">
        <v>3.0999998999999998</v>
      </c>
      <c r="H238" s="20">
        <v>5.6</v>
      </c>
      <c r="I238" s="21">
        <v>168</v>
      </c>
      <c r="J238" s="19">
        <v>10.71337363127196</v>
      </c>
      <c r="K238" s="19">
        <v>3.8591193044172698</v>
      </c>
      <c r="L238" s="19">
        <v>0.50000001999999999</v>
      </c>
      <c r="M238" s="19">
        <v>1</v>
      </c>
      <c r="N238" s="19">
        <v>7.5999999000000003</v>
      </c>
      <c r="O238" s="19">
        <v>0.89999998000000003</v>
      </c>
      <c r="P238" s="22">
        <v>0.33700000000000002</v>
      </c>
      <c r="Q238" s="19">
        <f t="shared" si="45"/>
        <v>3.4680586667549234</v>
      </c>
      <c r="R238" s="19">
        <f t="shared" si="52"/>
        <v>3.4444071030171548</v>
      </c>
      <c r="S238" s="19">
        <f t="shared" si="56"/>
        <v>3.0881809379948471</v>
      </c>
      <c r="T238" s="19">
        <f t="shared" si="43"/>
        <v>3.225384653774257</v>
      </c>
      <c r="U238" s="23">
        <f t="shared" si="57"/>
        <v>3.3065078403852954</v>
      </c>
      <c r="V238" s="24">
        <f t="shared" si="53"/>
        <v>3.3293243055966051</v>
      </c>
      <c r="W238" s="24">
        <f t="shared" si="53"/>
        <v>2.9854631441493766</v>
      </c>
      <c r="X238" s="24">
        <f t="shared" si="53"/>
        <v>3.1936758763767914</v>
      </c>
      <c r="Y238" s="24">
        <f t="shared" si="53"/>
        <v>2.5593236462006188</v>
      </c>
      <c r="Z238" s="24">
        <f t="shared" si="53"/>
        <v>3.0623516713177339</v>
      </c>
      <c r="AA238" s="20">
        <v>-1.1000000000000001</v>
      </c>
      <c r="AB238" s="20">
        <v>-0.65</v>
      </c>
      <c r="AC238" s="17">
        <v>314.89057594086</v>
      </c>
      <c r="AD238" s="17">
        <f t="shared" si="51"/>
        <v>315.06274141648743</v>
      </c>
      <c r="AE238" s="21">
        <v>200.89550000000199</v>
      </c>
      <c r="AF238" s="21">
        <v>171.64650537634409</v>
      </c>
      <c r="AG238" s="19">
        <v>3.8057459677419332</v>
      </c>
      <c r="AH238" s="21">
        <v>188.2</v>
      </c>
      <c r="AI238" s="22">
        <v>0.1249999999999995</v>
      </c>
      <c r="AJ238" s="21">
        <v>1110.2405000000019</v>
      </c>
      <c r="AK238" s="21" t="e">
        <f>VLOOKUP($B238,'[3]Rotoma level Monthly'!$C$2:$N$538,10,FALSE)</f>
        <v>#N/A</v>
      </c>
      <c r="AL238" s="21" t="e">
        <f>VLOOKUP($B238,'[3]Rotoma level Monthly'!$C$2:$N$538,11,FALSE)</f>
        <v>#N/A</v>
      </c>
      <c r="AM238" s="20">
        <v>3.6262181911864579</v>
      </c>
      <c r="AN238" s="21">
        <v>212.49166666666665</v>
      </c>
    </row>
    <row r="239" spans="1:40" x14ac:dyDescent="0.25">
      <c r="A239" t="s">
        <v>46</v>
      </c>
      <c r="B239" s="15">
        <v>41883</v>
      </c>
      <c r="C239" s="16" t="s">
        <v>77</v>
      </c>
      <c r="D239" s="17">
        <v>2015</v>
      </c>
      <c r="E239" s="18" t="str">
        <f t="shared" si="49"/>
        <v>Ōkāreka 2014/15</v>
      </c>
      <c r="F239" s="18" t="s">
        <v>72</v>
      </c>
      <c r="G239" s="19">
        <v>1.4</v>
      </c>
      <c r="H239" s="20">
        <v>11.07</v>
      </c>
      <c r="I239" s="21">
        <v>157.00001</v>
      </c>
      <c r="J239" s="19">
        <v>7.7823734358719596</v>
      </c>
      <c r="K239" s="19">
        <v>1.9051194021172699</v>
      </c>
      <c r="L239" s="19">
        <v>0.50000001999999999</v>
      </c>
      <c r="M239" s="19">
        <v>1</v>
      </c>
      <c r="N239" s="19">
        <v>7.6999997999999996</v>
      </c>
      <c r="O239" s="19">
        <v>0.40000001000000002</v>
      </c>
      <c r="P239" s="22">
        <v>0.318</v>
      </c>
      <c r="Q239" s="19">
        <f t="shared" si="45"/>
        <v>2.5911652106227248</v>
      </c>
      <c r="R239" s="19">
        <f t="shared" si="52"/>
        <v>2.479366135747374</v>
      </c>
      <c r="S239" s="19">
        <f t="shared" si="56"/>
        <v>2.9996580370146178</v>
      </c>
      <c r="T239" s="19">
        <f t="shared" si="43"/>
        <v>2.8200472342235945</v>
      </c>
      <c r="U239" s="23">
        <f t="shared" si="57"/>
        <v>2.7225591544020777</v>
      </c>
      <c r="V239" s="24">
        <f t="shared" si="53"/>
        <v>3.232818708317414</v>
      </c>
      <c r="W239" s="24">
        <f t="shared" si="53"/>
        <v>2.9614925990639271</v>
      </c>
      <c r="X239" s="24">
        <f t="shared" si="53"/>
        <v>3.2014970454152105</v>
      </c>
      <c r="Y239" s="24">
        <f t="shared" si="53"/>
        <v>2.5735002747815243</v>
      </c>
      <c r="Z239" s="24">
        <f t="shared" si="53"/>
        <v>3.0353161870908649</v>
      </c>
      <c r="AA239" s="20">
        <v>-0.8</v>
      </c>
      <c r="AB239" s="20">
        <v>-0.61166666666666603</v>
      </c>
      <c r="AC239" s="17">
        <v>314.92119048039098</v>
      </c>
      <c r="AD239" s="17">
        <f t="shared" si="51"/>
        <v>315.02714924587184</v>
      </c>
      <c r="AE239" s="21">
        <v>142.21100000000101</v>
      </c>
      <c r="AF239" s="21">
        <v>158.51388888888889</v>
      </c>
      <c r="AG239" s="19">
        <v>3.9926275584795321</v>
      </c>
      <c r="AH239" s="21">
        <v>163.6</v>
      </c>
      <c r="AI239" s="22">
        <v>8.5833333333333012E-2</v>
      </c>
      <c r="AJ239" s="21">
        <v>1209.6010000000038</v>
      </c>
      <c r="AK239" s="21" t="e">
        <f>VLOOKUP($B239,'[3]Rotoma level Monthly'!$C$2:$N$538,10,FALSE)</f>
        <v>#N/A</v>
      </c>
      <c r="AL239" s="21" t="e">
        <f>VLOOKUP($B239,'[3]Rotoma level Monthly'!$C$2:$N$538,11,FALSE)</f>
        <v>#N/A</v>
      </c>
      <c r="AM239" s="20">
        <v>3.6697559376022286</v>
      </c>
      <c r="AN239" s="21">
        <v>213.29999999999995</v>
      </c>
    </row>
    <row r="240" spans="1:40" x14ac:dyDescent="0.25">
      <c r="A240" t="s">
        <v>46</v>
      </c>
      <c r="B240" s="15">
        <v>41913</v>
      </c>
      <c r="C240" s="16" t="s">
        <v>77</v>
      </c>
      <c r="D240" s="17">
        <v>2015</v>
      </c>
      <c r="E240" s="18" t="str">
        <f t="shared" si="49"/>
        <v>Ōkāreka 2014/15</v>
      </c>
      <c r="F240" s="18" t="s">
        <v>72</v>
      </c>
      <c r="G240" s="19">
        <v>1.4</v>
      </c>
      <c r="H240" s="20">
        <v>7.42</v>
      </c>
      <c r="I240" s="21">
        <v>158.99999</v>
      </c>
      <c r="J240" s="19">
        <v>5.8283740220719613</v>
      </c>
      <c r="K240" s="19">
        <v>0.92811949981727015</v>
      </c>
      <c r="L240" s="19">
        <v>0.50000001999999999</v>
      </c>
      <c r="M240" s="19">
        <v>1</v>
      </c>
      <c r="N240" s="19">
        <v>7.8000002000000004</v>
      </c>
      <c r="O240" s="19">
        <v>0.69999999000000002</v>
      </c>
      <c r="P240" s="22">
        <v>0.28799999999999998</v>
      </c>
      <c r="Q240" s="19">
        <f t="shared" si="45"/>
        <v>2.5911652106227248</v>
      </c>
      <c r="R240" s="19">
        <f t="shared" si="52"/>
        <v>3.0652666767503027</v>
      </c>
      <c r="S240" s="19">
        <f t="shared" si="56"/>
        <v>3.0162052619890596</v>
      </c>
      <c r="T240" s="19">
        <f t="shared" si="43"/>
        <v>2.4533984483252373</v>
      </c>
      <c r="U240" s="23">
        <f t="shared" si="57"/>
        <v>2.7815088994218309</v>
      </c>
      <c r="V240" s="24">
        <f t="shared" si="53"/>
        <v>3.2000311267870987</v>
      </c>
      <c r="W240" s="24">
        <f t="shared" si="53"/>
        <v>3.0232127423280777</v>
      </c>
      <c r="X240" s="24">
        <f t="shared" si="53"/>
        <v>3.1860560634630311</v>
      </c>
      <c r="Y240" s="24">
        <f t="shared" si="53"/>
        <v>2.6473623865622411</v>
      </c>
      <c r="Z240" s="24">
        <f t="shared" si="53"/>
        <v>3.0141655797851121</v>
      </c>
      <c r="AA240" s="20">
        <v>-0.78</v>
      </c>
      <c r="AB240" s="20">
        <v>-0.70499999999999996</v>
      </c>
      <c r="AC240" s="17">
        <v>314.89565216159298</v>
      </c>
      <c r="AD240" s="17">
        <f t="shared" si="51"/>
        <v>314.98798501068194</v>
      </c>
      <c r="AE240" s="21">
        <v>96.184697298122003</v>
      </c>
      <c r="AF240" s="21">
        <v>184.60488505747119</v>
      </c>
      <c r="AG240" s="19">
        <v>4.4454813218390807</v>
      </c>
      <c r="AH240" s="21">
        <v>192</v>
      </c>
      <c r="AI240" s="22">
        <v>1.5833333333333401E-2</v>
      </c>
      <c r="AJ240" s="21">
        <v>1177.7180000000058</v>
      </c>
      <c r="AK240" s="21" t="e">
        <f>VLOOKUP($B240,'[3]Rotoma level Monthly'!$C$2:$N$538,10,FALSE)</f>
        <v>#N/A</v>
      </c>
      <c r="AL240" s="21" t="e">
        <f>VLOOKUP($B240,'[3]Rotoma level Monthly'!$C$2:$N$538,11,FALSE)</f>
        <v>#N/A</v>
      </c>
      <c r="AM240" s="20">
        <v>3.6346242063644119</v>
      </c>
      <c r="AN240" s="21">
        <v>207.6583333333333</v>
      </c>
    </row>
    <row r="241" spans="1:40" x14ac:dyDescent="0.25">
      <c r="A241" t="s">
        <v>46</v>
      </c>
      <c r="B241" s="15">
        <v>41944</v>
      </c>
      <c r="C241" s="16" t="s">
        <v>77</v>
      </c>
      <c r="D241" s="17">
        <v>2015</v>
      </c>
      <c r="E241" s="18" t="str">
        <f t="shared" si="49"/>
        <v>Ōkāreka 2014/15</v>
      </c>
      <c r="F241" s="18" t="s">
        <v>72</v>
      </c>
      <c r="G241" s="19">
        <v>1.7</v>
      </c>
      <c r="H241" s="20">
        <v>11.9</v>
      </c>
      <c r="I241" s="21">
        <v>154</v>
      </c>
      <c r="J241" s="19">
        <v>4.8513738266719608</v>
      </c>
      <c r="K241" s="19">
        <v>0.92811949981727015</v>
      </c>
      <c r="L241" s="19">
        <v>0.50000001999999999</v>
      </c>
      <c r="M241" s="19">
        <v>2.0000001000000003</v>
      </c>
      <c r="N241" s="19">
        <v>7.8000002000000004</v>
      </c>
      <c r="O241" s="19">
        <v>0.5</v>
      </c>
      <c r="P241" s="22">
        <v>0.219</v>
      </c>
      <c r="Q241" s="19">
        <f t="shared" si="45"/>
        <v>2.8053402603008157</v>
      </c>
      <c r="R241" s="19">
        <f t="shared" si="52"/>
        <v>2.3648583546799249</v>
      </c>
      <c r="S241" s="19">
        <f t="shared" si="56"/>
        <v>2.9744373697177537</v>
      </c>
      <c r="T241" s="19">
        <f t="shared" si="43"/>
        <v>2.2207250432538914</v>
      </c>
      <c r="U241" s="23">
        <f t="shared" si="57"/>
        <v>2.5913402569880963</v>
      </c>
      <c r="V241" s="24">
        <f t="shared" si="53"/>
        <v>3.1763300143714663</v>
      </c>
      <c r="W241" s="24">
        <f t="shared" si="53"/>
        <v>2.9962437989887545</v>
      </c>
      <c r="X241" s="24">
        <f t="shared" si="53"/>
        <v>3.1853509766484618</v>
      </c>
      <c r="Y241" s="24">
        <f t="shared" si="53"/>
        <v>2.6711271057696435</v>
      </c>
      <c r="Z241" s="24">
        <f t="shared" si="53"/>
        <v>3.0072629739445813</v>
      </c>
      <c r="AA241" s="20">
        <v>-1.05</v>
      </c>
      <c r="AB241" s="20">
        <v>-0.67333333333333301</v>
      </c>
      <c r="AC241" s="17">
        <v>314.79547597297602</v>
      </c>
      <c r="AD241" s="17">
        <f t="shared" si="51"/>
        <v>314.94330612764298</v>
      </c>
      <c r="AE241" s="21">
        <v>63.751302701877499</v>
      </c>
      <c r="AF241" s="21">
        <v>226.5347222222222</v>
      </c>
      <c r="AG241" s="19">
        <v>4.8066944444444468</v>
      </c>
      <c r="AH241" s="21">
        <v>234.6</v>
      </c>
      <c r="AI241" s="22">
        <v>-0.24916666666666612</v>
      </c>
      <c r="AJ241" s="21">
        <v>1221.134697298128</v>
      </c>
      <c r="AK241" s="21" t="e">
        <f>VLOOKUP($B241,'[3]Rotoma level Monthly'!$C$2:$N$538,10,FALSE)</f>
        <v>#N/A</v>
      </c>
      <c r="AL241" s="21" t="e">
        <f>VLOOKUP($B241,'[3]Rotoma level Monthly'!$C$2:$N$538,11,FALSE)</f>
        <v>#N/A</v>
      </c>
      <c r="AM241" s="20">
        <v>3.6393787223507537</v>
      </c>
      <c r="AN241" s="21">
        <v>204.79166666666663</v>
      </c>
    </row>
    <row r="242" spans="1:40" x14ac:dyDescent="0.25">
      <c r="A242" t="s">
        <v>46</v>
      </c>
      <c r="B242" s="15">
        <v>41974</v>
      </c>
      <c r="C242" s="16" t="s">
        <v>77</v>
      </c>
      <c r="D242" s="17">
        <v>2015</v>
      </c>
      <c r="E242" s="18" t="str">
        <f t="shared" si="49"/>
        <v>Ōkāreka 2014/15</v>
      </c>
      <c r="F242" s="18" t="s">
        <v>72</v>
      </c>
      <c r="G242" s="19">
        <v>1.9</v>
      </c>
      <c r="H242" s="20">
        <v>8.1</v>
      </c>
      <c r="I242" s="21">
        <v>172.99999</v>
      </c>
      <c r="J242" s="19">
        <v>3.8743737289719595</v>
      </c>
      <c r="K242" s="19">
        <v>0.92811949981727015</v>
      </c>
      <c r="L242" s="19">
        <v>2.0000001000000003</v>
      </c>
      <c r="M242" s="19">
        <v>1</v>
      </c>
      <c r="N242" s="19">
        <v>7.9000000999999997</v>
      </c>
      <c r="O242" s="19">
        <v>0.5</v>
      </c>
      <c r="P242" s="22">
        <v>0.25700000000000001</v>
      </c>
      <c r="Q242" s="19">
        <f t="shared" si="45"/>
        <v>2.9280341464201856</v>
      </c>
      <c r="R242" s="19">
        <f t="shared" si="52"/>
        <v>2.9424387494114788</v>
      </c>
      <c r="S242" s="19">
        <f t="shared" si="56"/>
        <v>3.1265186948554526</v>
      </c>
      <c r="T242" s="19">
        <f t="shared" si="43"/>
        <v>1.9355484127650653</v>
      </c>
      <c r="U242" s="23">
        <f t="shared" si="57"/>
        <v>2.7331350008630455</v>
      </c>
      <c r="V242" s="24">
        <f t="shared" si="53"/>
        <v>3.1548548099139562</v>
      </c>
      <c r="W242" s="24">
        <f t="shared" si="53"/>
        <v>2.9825427312767747</v>
      </c>
      <c r="X242" s="24">
        <f t="shared" si="53"/>
        <v>3.1786357306148578</v>
      </c>
      <c r="Y242" s="24">
        <f t="shared" si="53"/>
        <v>2.6711271057696435</v>
      </c>
      <c r="Z242" s="24">
        <f t="shared" si="53"/>
        <v>2.9967900943938073</v>
      </c>
      <c r="AA242" s="20">
        <v>-0.64</v>
      </c>
      <c r="AB242" s="20">
        <v>-0.77166666666666595</v>
      </c>
      <c r="AC242" s="17">
        <v>314.68636452843901</v>
      </c>
      <c r="AD242" s="17">
        <f t="shared" si="51"/>
        <v>314.891927146814</v>
      </c>
      <c r="AE242" s="21">
        <v>122.09502304146</v>
      </c>
      <c r="AF242" s="21">
        <v>162.54704301075265</v>
      </c>
      <c r="AG242" s="19">
        <v>3.6496303763440872</v>
      </c>
      <c r="AH242" s="21">
        <v>201.5</v>
      </c>
      <c r="AI242" s="22">
        <v>-0.499999999999999</v>
      </c>
      <c r="AJ242" s="21">
        <v>1184.0670000000055</v>
      </c>
      <c r="AK242" s="21" t="e">
        <f>VLOOKUP($B242,'[3]Rotoma level Monthly'!$C$2:$N$538,10,FALSE)</f>
        <v>#N/A</v>
      </c>
      <c r="AL242" s="21" t="e">
        <f>VLOOKUP($B242,'[3]Rotoma level Monthly'!$C$2:$N$538,11,FALSE)</f>
        <v>#N/A</v>
      </c>
      <c r="AM242" s="20">
        <v>3.7419429584618644</v>
      </c>
      <c r="AN242" s="21">
        <v>202.95833333333334</v>
      </c>
    </row>
    <row r="243" spans="1:40" x14ac:dyDescent="0.25">
      <c r="A243" t="s">
        <v>46</v>
      </c>
      <c r="B243" s="15">
        <v>42005</v>
      </c>
      <c r="C243" s="16" t="s">
        <v>77</v>
      </c>
      <c r="D243" s="17">
        <v>2015</v>
      </c>
      <c r="E243" s="18" t="str">
        <f t="shared" si="49"/>
        <v>Ōkāreka 2014/15</v>
      </c>
      <c r="F243" s="18" t="s">
        <v>72</v>
      </c>
      <c r="G243" s="19">
        <v>2.0999998999999998</v>
      </c>
      <c r="H243" s="20">
        <v>5.2</v>
      </c>
      <c r="I243" s="21">
        <v>212</v>
      </c>
      <c r="J243" s="19">
        <v>6.8053732404719591</v>
      </c>
      <c r="K243" s="19">
        <v>0.92811949981727015</v>
      </c>
      <c r="L243" s="19">
        <v>0.50000001999999999</v>
      </c>
      <c r="M243" s="19">
        <v>1</v>
      </c>
      <c r="N243" s="19">
        <v>8.1999998000000005</v>
      </c>
      <c r="O243" s="19">
        <v>0.69999999000000002</v>
      </c>
      <c r="Q243" s="19">
        <f t="shared" si="45"/>
        <v>3.038436956095202</v>
      </c>
      <c r="R243" s="19">
        <f t="shared" si="52"/>
        <v>3.5411413633579301</v>
      </c>
      <c r="S243" s="19">
        <f t="shared" si="56"/>
        <v>3.3922709413955405</v>
      </c>
      <c r="T243" s="19">
        <f t="shared" si="43"/>
        <v>2.6499276912527248</v>
      </c>
      <c r="U243" s="23">
        <f t="shared" si="57"/>
        <v>3.1554442380253493</v>
      </c>
      <c r="V243" s="24">
        <f t="shared" si="53"/>
        <v>3.1548548099139562</v>
      </c>
      <c r="W243" s="24">
        <f t="shared" si="53"/>
        <v>3.0122145258080817</v>
      </c>
      <c r="X243" s="24">
        <f t="shared" si="53"/>
        <v>3.1828260754018234</v>
      </c>
      <c r="Y243" s="24">
        <f t="shared" si="53"/>
        <v>2.671127105769644</v>
      </c>
      <c r="Z243" s="24">
        <f t="shared" si="53"/>
        <v>3.0052556292233756</v>
      </c>
      <c r="AA243" s="20">
        <v>-0.74</v>
      </c>
      <c r="AB243" s="20">
        <v>3.3333333333333298E-2</v>
      </c>
      <c r="AC243" s="17">
        <v>314.55241610405398</v>
      </c>
      <c r="AD243" s="17">
        <f t="shared" si="51"/>
        <v>314.8411582205984</v>
      </c>
      <c r="AE243" s="21">
        <v>33.459618191098798</v>
      </c>
      <c r="AF243" s="21">
        <v>171.12231182795688</v>
      </c>
      <c r="AG243" s="19">
        <v>3.1606586021505372</v>
      </c>
      <c r="AH243" s="21">
        <v>327.5</v>
      </c>
      <c r="AI243" s="22">
        <v>-0.499999999999999</v>
      </c>
      <c r="AJ243" s="21">
        <v>1169.3040230414656</v>
      </c>
      <c r="AK243" s="21" t="e">
        <f>VLOOKUP($B243,'[3]Rotoma level Monthly'!$C$2:$N$538,10,FALSE)</f>
        <v>#N/A</v>
      </c>
      <c r="AL243" s="21" t="e">
        <f>VLOOKUP($B243,'[3]Rotoma level Monthly'!$C$2:$N$538,11,FALSE)</f>
        <v>#N/A</v>
      </c>
      <c r="AM243" s="20">
        <v>3.7162546744116853</v>
      </c>
      <c r="AN243" s="21">
        <v>205.19166666666663</v>
      </c>
    </row>
    <row r="244" spans="1:40" x14ac:dyDescent="0.25">
      <c r="A244" t="s">
        <v>46</v>
      </c>
      <c r="B244" s="15">
        <v>42036</v>
      </c>
      <c r="C244" s="16" t="s">
        <v>77</v>
      </c>
      <c r="D244" s="17">
        <v>2015</v>
      </c>
      <c r="E244" s="18" t="str">
        <f t="shared" si="49"/>
        <v>Ōkāreka 2014/15</v>
      </c>
      <c r="F244" s="18" t="s">
        <v>72</v>
      </c>
      <c r="G244" s="19">
        <v>1.6</v>
      </c>
      <c r="H244" s="20">
        <v>2.9</v>
      </c>
      <c r="I244" s="21">
        <v>294.99998999999997</v>
      </c>
      <c r="J244" s="19">
        <v>6.8053732404719591</v>
      </c>
      <c r="K244" s="19">
        <v>0.92811949981727015</v>
      </c>
      <c r="L244" s="19">
        <v>89.000001999999995</v>
      </c>
      <c r="M244" s="19">
        <v>2.0000001000000003</v>
      </c>
      <c r="N244" s="19">
        <v>8.1999998000000005</v>
      </c>
      <c r="O244" s="19">
        <v>0.69999999000000002</v>
      </c>
      <c r="Q244" s="19">
        <f t="shared" si="45"/>
        <v>2.7384647559460493</v>
      </c>
      <c r="R244" s="19">
        <f t="shared" si="52"/>
        <v>4.2727813930091312</v>
      </c>
      <c r="S244" s="19">
        <f t="shared" si="56"/>
        <v>3.8241642237815099</v>
      </c>
      <c r="T244" s="19">
        <f t="shared" ref="T244:T307" si="58">0.218+2.92*LOG($J244,10)</f>
        <v>2.6499276912527248</v>
      </c>
      <c r="U244" s="23">
        <f t="shared" si="57"/>
        <v>3.3713345159973538</v>
      </c>
      <c r="V244" s="24">
        <f t="shared" si="53"/>
        <v>3.1492818512177254</v>
      </c>
      <c r="W244" s="24">
        <f t="shared" si="53"/>
        <v>3.1245264292799573</v>
      </c>
      <c r="X244" s="24">
        <f t="shared" si="53"/>
        <v>3.2284828211775505</v>
      </c>
      <c r="Y244" s="24">
        <f t="shared" si="53"/>
        <v>2.7068939931028795</v>
      </c>
      <c r="Z244" s="24">
        <f t="shared" si="53"/>
        <v>3.0522962736945272</v>
      </c>
      <c r="AA244" s="20">
        <v>0.04</v>
      </c>
      <c r="AB244" s="20">
        <v>4.1666666666666699E-2</v>
      </c>
      <c r="AC244" s="17">
        <v>314.34762178564</v>
      </c>
      <c r="AD244" s="17">
        <f t="shared" si="51"/>
        <v>314.78996036610897</v>
      </c>
      <c r="AE244" s="21">
        <v>62.456500519820104</v>
      </c>
      <c r="AF244" s="21">
        <v>165.18601190476184</v>
      </c>
      <c r="AG244" s="19">
        <v>3.2568898809523819</v>
      </c>
      <c r="AH244" s="21">
        <v>222</v>
      </c>
      <c r="AI244" s="22">
        <v>-0.499999999999999</v>
      </c>
      <c r="AJ244" s="21">
        <v>1146.8756412325642</v>
      </c>
      <c r="AK244" s="21" t="e">
        <f>VLOOKUP($B244,'[3]Rotoma level Monthly'!$C$2:$N$538,10,FALSE)</f>
        <v>#N/A</v>
      </c>
      <c r="AL244" s="21" t="e">
        <f>VLOOKUP($B244,'[3]Rotoma level Monthly'!$C$2:$N$538,11,FALSE)</f>
        <v>#N/A</v>
      </c>
      <c r="AM244" s="20">
        <v>3.621868473694839</v>
      </c>
      <c r="AN244" s="21">
        <v>205.66666666666666</v>
      </c>
    </row>
    <row r="245" spans="1:40" x14ac:dyDescent="0.25">
      <c r="A245" t="s">
        <v>46</v>
      </c>
      <c r="B245" s="15">
        <v>42064</v>
      </c>
      <c r="C245" s="16" t="s">
        <v>77</v>
      </c>
      <c r="D245" s="17">
        <v>2015</v>
      </c>
      <c r="E245" s="18" t="str">
        <f t="shared" si="49"/>
        <v>Ōkāreka 2014/15</v>
      </c>
      <c r="F245" s="18" t="s">
        <v>72</v>
      </c>
      <c r="G245" s="19">
        <v>2</v>
      </c>
      <c r="H245" s="20">
        <v>3.7</v>
      </c>
      <c r="I245" s="21">
        <v>201.00001</v>
      </c>
      <c r="J245" s="19">
        <v>7.7823734358719596</v>
      </c>
      <c r="K245" s="19">
        <v>0.92811949981727015</v>
      </c>
      <c r="L245" s="19">
        <v>2.0000001000000003</v>
      </c>
      <c r="M245" s="19">
        <v>1</v>
      </c>
      <c r="N245" s="19">
        <v>8.3000001999999995</v>
      </c>
      <c r="O245" s="19">
        <v>0.64999998000000003</v>
      </c>
      <c r="Q245" s="19">
        <f t="shared" si="45"/>
        <v>2.9846161889865122</v>
      </c>
      <c r="R245" s="19">
        <f t="shared" si="52"/>
        <v>3.9730767650670025</v>
      </c>
      <c r="S245" s="19">
        <f t="shared" si="56"/>
        <v>3.322620197871808</v>
      </c>
      <c r="T245" s="19">
        <f t="shared" si="58"/>
        <v>2.8200472342235945</v>
      </c>
      <c r="U245" s="23">
        <f t="shared" si="57"/>
        <v>3.2750900965372294</v>
      </c>
      <c r="V245" s="24">
        <f t="shared" si="53"/>
        <v>3.1757272171331485</v>
      </c>
      <c r="W245" s="24">
        <f t="shared" si="53"/>
        <v>3.2168373445648974</v>
      </c>
      <c r="X245" s="24">
        <f t="shared" si="53"/>
        <v>3.2369316741588743</v>
      </c>
      <c r="Y245" s="24">
        <f t="shared" si="53"/>
        <v>2.7210706216837859</v>
      </c>
      <c r="Z245" s="24">
        <f t="shared" si="53"/>
        <v>3.087641714385176</v>
      </c>
      <c r="AA245" s="20">
        <v>-1.03</v>
      </c>
      <c r="AB245" s="20">
        <v>-0.184999999999999</v>
      </c>
      <c r="AC245" s="17">
        <v>314.23799747422902</v>
      </c>
      <c r="AD245" s="17">
        <f t="shared" si="51"/>
        <v>314.74096612000977</v>
      </c>
      <c r="AE245" s="21">
        <v>59.027000000000001</v>
      </c>
      <c r="AF245" s="21">
        <v>159.32123655913981</v>
      </c>
      <c r="AG245" s="19">
        <v>2.9181048387096764</v>
      </c>
      <c r="AH245" s="21">
        <v>206.3</v>
      </c>
      <c r="AI245" s="22">
        <v>-0.499999999999999</v>
      </c>
      <c r="AJ245" s="21">
        <v>1187.1381417523844</v>
      </c>
      <c r="AK245" s="21" t="e">
        <f>VLOOKUP($B245,'[3]Rotoma level Monthly'!$C$2:$N$538,10,FALSE)</f>
        <v>#N/A</v>
      </c>
      <c r="AL245" s="21" t="e">
        <f>VLOOKUP($B245,'[3]Rotoma level Monthly'!$C$2:$N$538,11,FALSE)</f>
        <v>#N/A</v>
      </c>
      <c r="AM245" s="20">
        <v>3.5896927544488069</v>
      </c>
      <c r="AN245" s="21">
        <v>199.98333333333335</v>
      </c>
    </row>
    <row r="246" spans="1:40" x14ac:dyDescent="0.25">
      <c r="A246" t="s">
        <v>46</v>
      </c>
      <c r="B246" s="15">
        <v>42095</v>
      </c>
      <c r="C246" s="16" t="s">
        <v>77</v>
      </c>
      <c r="D246" s="17">
        <v>2015</v>
      </c>
      <c r="E246" s="18" t="str">
        <f t="shared" si="49"/>
        <v>Ōkāreka 2014/15</v>
      </c>
      <c r="F246" s="18" t="s">
        <v>72</v>
      </c>
      <c r="G246" s="19">
        <v>2.2000000000000002</v>
      </c>
      <c r="H246" s="20">
        <v>4</v>
      </c>
      <c r="I246" s="21">
        <v>197</v>
      </c>
      <c r="J246" s="19">
        <v>8.7593736312719592</v>
      </c>
      <c r="K246" s="19">
        <v>0.92811949981727015</v>
      </c>
      <c r="L246" s="19">
        <v>1</v>
      </c>
      <c r="M246" s="19">
        <v>1</v>
      </c>
      <c r="N246" s="19">
        <v>8.1000004000000008</v>
      </c>
      <c r="O246" s="19">
        <v>0.75</v>
      </c>
      <c r="Q246" s="19">
        <f t="shared" si="45"/>
        <v>3.0897536092884041</v>
      </c>
      <c r="R246" s="19">
        <f t="shared" si="52"/>
        <v>3.8756745470895422</v>
      </c>
      <c r="S246" s="19">
        <f t="shared" si="56"/>
        <v>3.2963433407463945</v>
      </c>
      <c r="T246" s="19">
        <f t="shared" si="58"/>
        <v>2.9700213106080779</v>
      </c>
      <c r="U246" s="23">
        <f t="shared" si="57"/>
        <v>3.3079482019331046</v>
      </c>
      <c r="V246" s="24">
        <f t="shared" si="53"/>
        <v>3.1304559911315972</v>
      </c>
      <c r="W246" s="24">
        <f t="shared" si="53"/>
        <v>3.3082228862235419</v>
      </c>
      <c r="X246" s="24">
        <f t="shared" si="53"/>
        <v>3.2455590460681507</v>
      </c>
      <c r="Y246" s="24">
        <f t="shared" si="53"/>
        <v>2.7477450899633982</v>
      </c>
      <c r="Z246" s="24">
        <f t="shared" si="53"/>
        <v>3.1079957533466724</v>
      </c>
      <c r="AA246" s="20">
        <v>-0.22</v>
      </c>
      <c r="AB246" s="20">
        <v>-0.19166666666666601</v>
      </c>
      <c r="AC246" s="17">
        <v>314.09221320006998</v>
      </c>
      <c r="AD246" s="17">
        <f t="shared" si="51"/>
        <v>314.6776485857564</v>
      </c>
      <c r="AE246" s="21">
        <v>129.94800000000001</v>
      </c>
      <c r="AF246" s="21">
        <v>159.13194444444437</v>
      </c>
      <c r="AG246" s="19">
        <v>3.1295833333333336</v>
      </c>
      <c r="AH246" s="21">
        <v>164.6</v>
      </c>
      <c r="AI246" s="22">
        <v>-0.499999999999999</v>
      </c>
      <c r="AJ246" s="21">
        <v>1206.2981417523843</v>
      </c>
      <c r="AK246" s="21" t="e">
        <f>VLOOKUP($B246,'[3]Rotoma level Monthly'!$C$2:$N$538,10,FALSE)</f>
        <v>#N/A</v>
      </c>
      <c r="AL246" s="21" t="e">
        <f>VLOOKUP($B246,'[3]Rotoma level Monthly'!$C$2:$N$538,11,FALSE)</f>
        <v>#N/A</v>
      </c>
      <c r="AM246" s="20">
        <v>3.5601021406495241</v>
      </c>
      <c r="AN246" s="21">
        <v>198.95000000000002</v>
      </c>
    </row>
    <row r="247" spans="1:40" x14ac:dyDescent="0.25">
      <c r="A247" t="s">
        <v>46</v>
      </c>
      <c r="B247" s="15">
        <v>42125</v>
      </c>
      <c r="C247" s="16" t="s">
        <v>77</v>
      </c>
      <c r="D247" s="17">
        <v>2015</v>
      </c>
      <c r="E247" s="18" t="str">
        <f t="shared" si="49"/>
        <v>Ōkāreka 2014/15</v>
      </c>
      <c r="F247" s="18" t="s">
        <v>72</v>
      </c>
      <c r="G247" s="19">
        <v>1.7</v>
      </c>
      <c r="H247" s="20">
        <v>4.7</v>
      </c>
      <c r="I247" s="21">
        <v>128.99999</v>
      </c>
      <c r="J247" s="19">
        <v>7.7823734358719596</v>
      </c>
      <c r="K247" s="19">
        <v>1.9051194021172699</v>
      </c>
      <c r="L247" s="19">
        <v>1</v>
      </c>
      <c r="M247" s="19">
        <v>2.0000001000000003</v>
      </c>
      <c r="N247" s="19">
        <v>7.5999999000000003</v>
      </c>
      <c r="O247" s="19">
        <v>0.60000001999999997</v>
      </c>
      <c r="Q247" s="19">
        <f t="shared" si="45"/>
        <v>2.8053402603008157</v>
      </c>
      <c r="R247" s="19">
        <f t="shared" si="52"/>
        <v>3.6714038259227708</v>
      </c>
      <c r="S247" s="19">
        <f t="shared" si="56"/>
        <v>2.742874926665356</v>
      </c>
      <c r="T247" s="19">
        <f t="shared" si="58"/>
        <v>2.8200472342235945</v>
      </c>
      <c r="U247" s="23">
        <f t="shared" si="57"/>
        <v>3.0099165617781343</v>
      </c>
      <c r="V247" s="24">
        <f t="shared" si="53"/>
        <v>3.0640732767691898</v>
      </c>
      <c r="W247" s="24">
        <f t="shared" si="53"/>
        <v>3.3739886253087268</v>
      </c>
      <c r="X247" s="24">
        <f t="shared" si="53"/>
        <v>3.2045307018944009</v>
      </c>
      <c r="Y247" s="24">
        <f t="shared" si="53"/>
        <v>2.7477450899633982</v>
      </c>
      <c r="Z247" s="24">
        <f t="shared" si="53"/>
        <v>3.0975844234839283</v>
      </c>
      <c r="AA247" s="20">
        <v>-1.24</v>
      </c>
      <c r="AB247" s="20">
        <v>-0.53500000000000003</v>
      </c>
      <c r="AC247" s="17">
        <v>314.05071347177301</v>
      </c>
      <c r="AD247" s="17">
        <f t="shared" si="51"/>
        <v>314.61002051373566</v>
      </c>
      <c r="AE247" s="21">
        <v>110.80800000000001</v>
      </c>
      <c r="AF247" s="21">
        <v>164.6774193548388</v>
      </c>
      <c r="AG247" s="19">
        <v>2.9121575268817192</v>
      </c>
      <c r="AH247" s="21">
        <v>177.1</v>
      </c>
      <c r="AI247" s="22">
        <v>-0.53749999999999953</v>
      </c>
      <c r="AJ247" s="21">
        <v>1149.8071417523822</v>
      </c>
      <c r="AK247" s="21" t="e">
        <f>VLOOKUP($B247,'[3]Rotoma level Monthly'!$C$2:$N$538,10,FALSE)</f>
        <v>#N/A</v>
      </c>
      <c r="AL247" s="21" t="e">
        <f>VLOOKUP($B247,'[3]Rotoma level Monthly'!$C$2:$N$538,11,FALSE)</f>
        <v>#N/A</v>
      </c>
      <c r="AM247" s="20">
        <v>3.5565992471310057</v>
      </c>
      <c r="AN247" s="21">
        <v>196.49166666666665</v>
      </c>
    </row>
    <row r="248" spans="1:40" x14ac:dyDescent="0.25">
      <c r="A248" t="s">
        <v>46</v>
      </c>
      <c r="B248" s="15">
        <v>42156</v>
      </c>
      <c r="C248" s="16" t="s">
        <v>77</v>
      </c>
      <c r="D248" s="17">
        <v>2015</v>
      </c>
      <c r="E248" s="18" t="str">
        <f t="shared" si="49"/>
        <v>Ōkāreka 2014/15</v>
      </c>
      <c r="F248" s="18" t="s">
        <v>72</v>
      </c>
      <c r="G248" s="19">
        <v>1.9</v>
      </c>
      <c r="H248" s="20">
        <v>3</v>
      </c>
      <c r="I248" s="21">
        <v>150.00001</v>
      </c>
      <c r="J248" s="19">
        <v>9.7363736312719595</v>
      </c>
      <c r="K248" s="19">
        <v>0.92811949981727015</v>
      </c>
      <c r="L248" s="19">
        <v>2.0000001000000003</v>
      </c>
      <c r="M248" s="19">
        <v>7.0000002000000006</v>
      </c>
      <c r="N248" s="19">
        <v>7.4000000999999997</v>
      </c>
      <c r="O248" s="19">
        <v>2.9000001000000002</v>
      </c>
      <c r="Q248" s="19">
        <f t="shared" si="45"/>
        <v>2.9280341464201856</v>
      </c>
      <c r="R248" s="19">
        <f t="shared" si="52"/>
        <v>4.2314532428503622</v>
      </c>
      <c r="S248" s="19">
        <f t="shared" si="56"/>
        <v>2.9400347769060233</v>
      </c>
      <c r="T248" s="19">
        <f t="shared" si="58"/>
        <v>3.1041199159810953</v>
      </c>
      <c r="U248" s="23">
        <f t="shared" si="57"/>
        <v>3.3009105205394169</v>
      </c>
      <c r="V248" s="24">
        <f t="shared" si="53"/>
        <v>3.0317707922238863</v>
      </c>
      <c r="W248" s="24">
        <f t="shared" si="53"/>
        <v>3.4345970093968887</v>
      </c>
      <c r="X248" s="24">
        <f t="shared" si="53"/>
        <v>3.1710346996405732</v>
      </c>
      <c r="Y248" s="24">
        <f t="shared" si="53"/>
        <v>2.7589199737444829</v>
      </c>
      <c r="Z248" s="24">
        <f t="shared" si="53"/>
        <v>3.0990806187514583</v>
      </c>
      <c r="AA248" s="20">
        <v>-1.1100000000000001</v>
      </c>
      <c r="AB248" s="20">
        <v>-1.105</v>
      </c>
      <c r="AC248" s="17">
        <v>314.06963334459198</v>
      </c>
      <c r="AD248" s="17">
        <f t="shared" si="51"/>
        <v>314.54175251698871</v>
      </c>
      <c r="AE248" s="21">
        <v>107.40600000000001</v>
      </c>
      <c r="AF248" s="21">
        <v>194.96527777777771</v>
      </c>
      <c r="AG248" s="19">
        <v>4.225938888888888</v>
      </c>
      <c r="AH248" s="21">
        <v>115.2</v>
      </c>
      <c r="AI248" s="22">
        <v>-0.57333333333333303</v>
      </c>
      <c r="AJ248" s="21">
        <v>1173.876141752382</v>
      </c>
      <c r="AK248" s="21" t="e">
        <f>VLOOKUP($B248,'[3]Rotoma level Monthly'!$C$2:$N$538,10,FALSE)</f>
        <v>#N/A</v>
      </c>
      <c r="AL248" s="21" t="e">
        <f>VLOOKUP($B248,'[3]Rotoma level Monthly'!$C$2:$N$538,11,FALSE)</f>
        <v>#N/A</v>
      </c>
      <c r="AM248" s="20">
        <v>3.5639010168442677</v>
      </c>
      <c r="AN248" s="21">
        <v>197.06666666666663</v>
      </c>
    </row>
    <row r="249" spans="1:40" x14ac:dyDescent="0.25">
      <c r="A249" t="s">
        <v>46</v>
      </c>
      <c r="B249" s="15">
        <v>42186</v>
      </c>
      <c r="C249" s="16" t="s">
        <v>78</v>
      </c>
      <c r="D249" s="17">
        <v>2016</v>
      </c>
      <c r="E249" s="18" t="str">
        <f t="shared" si="49"/>
        <v>Ōkāreka 2015/16</v>
      </c>
      <c r="F249" s="18" t="s">
        <v>72</v>
      </c>
      <c r="G249" s="19">
        <v>2.7</v>
      </c>
      <c r="H249" s="20">
        <v>4.55</v>
      </c>
      <c r="I249" s="21">
        <v>176</v>
      </c>
      <c r="J249" s="19">
        <v>10.71337363127196</v>
      </c>
      <c r="K249" s="19">
        <v>2.8821194021172696</v>
      </c>
      <c r="L249" s="19">
        <v>6</v>
      </c>
      <c r="M249" s="19">
        <v>22</v>
      </c>
      <c r="N249" s="19">
        <v>7.74</v>
      </c>
      <c r="O249" s="19">
        <v>1.1100000000000001</v>
      </c>
      <c r="Q249" s="19">
        <f t="shared" si="45"/>
        <v>3.3156639609638279</v>
      </c>
      <c r="R249" s="19">
        <f t="shared" si="52"/>
        <v>3.7128166139884273</v>
      </c>
      <c r="S249" s="19">
        <f t="shared" si="56"/>
        <v>3.1489931301205911</v>
      </c>
      <c r="T249" s="19">
        <f t="shared" si="58"/>
        <v>3.225384653774257</v>
      </c>
      <c r="U249" s="23">
        <f t="shared" si="57"/>
        <v>3.3507145897117754</v>
      </c>
      <c r="V249" s="24">
        <f t="shared" si="53"/>
        <v>2.9403394477268638</v>
      </c>
      <c r="W249" s="24">
        <f t="shared" si="53"/>
        <v>3.4645570642409509</v>
      </c>
      <c r="X249" s="24">
        <f t="shared" si="53"/>
        <v>3.1560251532549124</v>
      </c>
      <c r="Y249" s="24">
        <f t="shared" si="53"/>
        <v>2.741214960304843</v>
      </c>
      <c r="Z249" s="24">
        <f t="shared" si="53"/>
        <v>3.075534156381893</v>
      </c>
      <c r="AA249" s="20">
        <v>-1.45</v>
      </c>
      <c r="AB249" s="20">
        <v>-1.02833333333333</v>
      </c>
      <c r="AC249" s="17">
        <v>313.99861222550601</v>
      </c>
      <c r="AD249" s="17">
        <f t="shared" si="51"/>
        <v>314.4615388908436</v>
      </c>
      <c r="AE249" s="21">
        <v>153.09</v>
      </c>
      <c r="AF249" s="21">
        <v>166.81451612903228</v>
      </c>
      <c r="AG249" s="19">
        <v>3.2360846774193557</v>
      </c>
      <c r="AH249" s="21">
        <v>148.30000000000001</v>
      </c>
      <c r="AI249" s="22">
        <v>-0.63083333333333302</v>
      </c>
      <c r="AJ249" s="21">
        <v>1185.5701417523815</v>
      </c>
      <c r="AK249" s="21" t="e">
        <f>VLOOKUP($B249,'[3]Rotoma level Monthly'!$C$2:$N$538,10,FALSE)</f>
        <v>#N/A</v>
      </c>
      <c r="AL249" s="21" t="e">
        <f>VLOOKUP($B249,'[3]Rotoma level Monthly'!$C$2:$N$538,11,FALSE)</f>
        <v>#N/A</v>
      </c>
      <c r="AM249" s="20">
        <v>3.6478739335109349</v>
      </c>
      <c r="AN249" s="21">
        <v>195.07500000000002</v>
      </c>
    </row>
    <row r="250" spans="1:40" x14ac:dyDescent="0.25">
      <c r="A250" t="s">
        <v>46</v>
      </c>
      <c r="B250" s="15">
        <v>42217</v>
      </c>
      <c r="C250" s="16" t="s">
        <v>78</v>
      </c>
      <c r="D250" s="17">
        <v>2016</v>
      </c>
      <c r="E250" s="18" t="str">
        <f t="shared" si="49"/>
        <v>Ōkāreka 2015/16</v>
      </c>
      <c r="F250" s="18" t="s">
        <v>72</v>
      </c>
      <c r="G250" s="19">
        <v>3.8</v>
      </c>
      <c r="H250" s="20">
        <v>5.0999999999999996</v>
      </c>
      <c r="I250" s="21">
        <v>198</v>
      </c>
      <c r="J250" s="19">
        <v>10.71337363127196</v>
      </c>
      <c r="K250" s="19">
        <v>2.8821194021172696</v>
      </c>
      <c r="L250" s="19">
        <v>3</v>
      </c>
      <c r="M250" s="19">
        <v>3</v>
      </c>
      <c r="N250" s="19">
        <v>7.74</v>
      </c>
      <c r="O250" s="19">
        <v>0.92500000000000004</v>
      </c>
      <c r="Q250" s="19">
        <f t="shared" si="45"/>
        <v>3.6926503354066975</v>
      </c>
      <c r="R250" s="19">
        <f t="shared" si="52"/>
        <v>3.5663076747865308</v>
      </c>
      <c r="S250" s="19">
        <f t="shared" si="56"/>
        <v>3.3029622226872077</v>
      </c>
      <c r="T250" s="19">
        <f t="shared" si="58"/>
        <v>3.225384653774257</v>
      </c>
      <c r="U250" s="23">
        <f t="shared" si="57"/>
        <v>3.4468262216636729</v>
      </c>
      <c r="V250" s="24">
        <f t="shared" si="53"/>
        <v>2.9590554201145118</v>
      </c>
      <c r="W250" s="24">
        <f t="shared" si="53"/>
        <v>3.4747154452217313</v>
      </c>
      <c r="X250" s="24">
        <f t="shared" si="53"/>
        <v>3.1739235936459429</v>
      </c>
      <c r="Y250" s="24">
        <f t="shared" si="53"/>
        <v>2.741214960304843</v>
      </c>
      <c r="Z250" s="24">
        <f t="shared" si="53"/>
        <v>3.0872273548217568</v>
      </c>
      <c r="AA250" s="20">
        <v>-1.93</v>
      </c>
      <c r="AB250" s="20">
        <v>-1.0549999999999999</v>
      </c>
      <c r="AC250" s="17">
        <v>314.03165422950502</v>
      </c>
      <c r="AD250" s="17">
        <f t="shared" si="51"/>
        <v>314.38996208156402</v>
      </c>
      <c r="AE250" s="21">
        <v>159.13849999999999</v>
      </c>
      <c r="AF250" s="21">
        <v>164.69086021505373</v>
      </c>
      <c r="AG250" s="19">
        <v>3.0041263440860191</v>
      </c>
      <c r="AH250" s="21">
        <v>152.30000000000001</v>
      </c>
      <c r="AI250" s="22">
        <v>-0.64249999999999952</v>
      </c>
      <c r="AJ250" s="21">
        <v>1281.3326417523813</v>
      </c>
      <c r="AK250" s="21" t="e">
        <f>VLOOKUP($B250,'[3]Rotoma level Monthly'!$C$2:$N$538,10,FALSE)</f>
        <v>#N/A</v>
      </c>
      <c r="AL250" s="21" t="e">
        <f>VLOOKUP($B250,'[3]Rotoma level Monthly'!$C$2:$N$538,11,FALSE)</f>
        <v>#N/A</v>
      </c>
      <c r="AM250" s="20">
        <v>3.628299784765415</v>
      </c>
      <c r="AN250" s="21">
        <v>192.08333333333334</v>
      </c>
    </row>
    <row r="251" spans="1:40" x14ac:dyDescent="0.25">
      <c r="A251" t="s">
        <v>46</v>
      </c>
      <c r="B251" s="15">
        <v>42248</v>
      </c>
      <c r="C251" s="16" t="s">
        <v>78</v>
      </c>
      <c r="D251" s="17">
        <v>2016</v>
      </c>
      <c r="E251" s="18" t="str">
        <f t="shared" si="49"/>
        <v>Ōkāreka 2015/16</v>
      </c>
      <c r="F251" s="18" t="s">
        <v>72</v>
      </c>
      <c r="G251" s="19">
        <v>1.7</v>
      </c>
      <c r="H251" s="20">
        <v>9.35</v>
      </c>
      <c r="I251" s="21">
        <v>175</v>
      </c>
      <c r="J251" s="19">
        <v>8.7593736312719592</v>
      </c>
      <c r="K251" s="19">
        <v>1.9051194021172699</v>
      </c>
      <c r="L251" s="19">
        <v>2</v>
      </c>
      <c r="M251" s="19">
        <v>4</v>
      </c>
      <c r="N251" s="19">
        <v>7.6</v>
      </c>
      <c r="O251" s="19">
        <v>1.2</v>
      </c>
      <c r="Q251" s="19">
        <f t="shared" ref="Q251:Q314" si="59">2.22+2.54*LOG($G251,10)</f>
        <v>2.8053402603008157</v>
      </c>
      <c r="R251" s="19">
        <f t="shared" si="52"/>
        <v>2.7352530793002794</v>
      </c>
      <c r="S251" s="19">
        <f t="shared" si="56"/>
        <v>3.1415445265457458</v>
      </c>
      <c r="T251" s="19">
        <f t="shared" si="58"/>
        <v>2.9700213106080779</v>
      </c>
      <c r="U251" s="23">
        <f t="shared" si="57"/>
        <v>2.9130397941887294</v>
      </c>
      <c r="V251" s="24">
        <f t="shared" si="53"/>
        <v>2.9769033409210199</v>
      </c>
      <c r="W251" s="24">
        <f t="shared" si="53"/>
        <v>3.4960393571844732</v>
      </c>
      <c r="X251" s="24">
        <f t="shared" si="53"/>
        <v>3.1857474677735365</v>
      </c>
      <c r="Y251" s="24">
        <f t="shared" si="53"/>
        <v>2.7537128000035493</v>
      </c>
      <c r="Z251" s="24">
        <f t="shared" si="53"/>
        <v>3.1031007414706444</v>
      </c>
      <c r="AA251" s="20">
        <v>-1.81</v>
      </c>
      <c r="AB251" s="20">
        <v>-1.29</v>
      </c>
      <c r="AC251" s="17">
        <v>314.06993303724698</v>
      </c>
      <c r="AD251" s="17">
        <f t="shared" si="51"/>
        <v>314.31902396130204</v>
      </c>
      <c r="AE251" s="21">
        <v>183.16900000000101</v>
      </c>
      <c r="AF251" s="21">
        <v>175.76388888888886</v>
      </c>
      <c r="AG251" s="19">
        <v>3.5814930555555557</v>
      </c>
      <c r="AH251" s="21">
        <v>158.4</v>
      </c>
      <c r="AI251" s="22">
        <v>-0.68916666666666648</v>
      </c>
      <c r="AJ251" s="21">
        <v>1239.5756417523794</v>
      </c>
      <c r="AK251" s="21" t="e">
        <f>VLOOKUP($B251,'[3]Rotoma level Monthly'!$C$2:$N$538,10,FALSE)</f>
        <v>#N/A</v>
      </c>
      <c r="AL251" s="21" t="e">
        <f>VLOOKUP($B251,'[3]Rotoma level Monthly'!$C$2:$N$538,11,FALSE)</f>
        <v>#N/A</v>
      </c>
      <c r="AM251" s="20">
        <v>3.5614981494607552</v>
      </c>
      <c r="AN251" s="21">
        <v>191.64999999999998</v>
      </c>
    </row>
    <row r="252" spans="1:40" x14ac:dyDescent="0.25">
      <c r="A252" t="s">
        <v>46</v>
      </c>
      <c r="B252" s="15">
        <v>42278</v>
      </c>
      <c r="C252" s="16" t="s">
        <v>78</v>
      </c>
      <c r="D252" s="17">
        <v>2016</v>
      </c>
      <c r="E252" s="18" t="str">
        <f t="shared" si="49"/>
        <v>Ōkāreka 2015/16</v>
      </c>
      <c r="F252" s="18" t="s">
        <v>72</v>
      </c>
      <c r="G252" s="19">
        <v>1.8</v>
      </c>
      <c r="H252" s="20">
        <v>9.1999999999999993</v>
      </c>
      <c r="I252" s="21">
        <v>208</v>
      </c>
      <c r="J252" s="19">
        <v>5.8283736312719601</v>
      </c>
      <c r="K252" s="19">
        <v>0.92811940211726984</v>
      </c>
      <c r="L252" s="19">
        <v>19</v>
      </c>
      <c r="M252" s="19">
        <v>2</v>
      </c>
      <c r="N252" s="19">
        <v>7.96</v>
      </c>
      <c r="O252" s="19">
        <v>0.77100000000000002</v>
      </c>
      <c r="Q252" s="19">
        <f t="shared" si="59"/>
        <v>2.8683921629623974</v>
      </c>
      <c r="R252" s="19">
        <f t="shared" si="52"/>
        <v>2.7590275343500097</v>
      </c>
      <c r="S252" s="19">
        <f t="shared" si="56"/>
        <v>3.3673706382379121</v>
      </c>
      <c r="T252" s="19">
        <f t="shared" si="58"/>
        <v>2.4533983632948182</v>
      </c>
      <c r="U252" s="23">
        <f t="shared" si="57"/>
        <v>2.8620471747112841</v>
      </c>
      <c r="V252" s="24">
        <f t="shared" si="53"/>
        <v>3.0000055869493258</v>
      </c>
      <c r="W252" s="24">
        <f t="shared" si="53"/>
        <v>3.4705194286511158</v>
      </c>
      <c r="X252" s="24">
        <f t="shared" si="53"/>
        <v>3.2150112491276079</v>
      </c>
      <c r="Y252" s="24">
        <f t="shared" si="53"/>
        <v>2.7537127929176815</v>
      </c>
      <c r="Z252" s="24">
        <f t="shared" si="53"/>
        <v>3.109812264411433</v>
      </c>
      <c r="AA252" s="20">
        <v>-1.96</v>
      </c>
      <c r="AB252" s="20">
        <v>-1.3099999999999901</v>
      </c>
      <c r="AC252" s="17">
        <v>314.04241884682898</v>
      </c>
      <c r="AD252" s="17">
        <f t="shared" si="51"/>
        <v>314.24792118507173</v>
      </c>
      <c r="AE252" s="21">
        <v>32.591999999999999</v>
      </c>
      <c r="AF252" s="21">
        <v>217.38772928526251</v>
      </c>
      <c r="AG252" s="19">
        <v>4.0597939059139794</v>
      </c>
      <c r="AI252" s="22">
        <v>-0.72249999999999948</v>
      </c>
      <c r="AJ252" s="21">
        <v>1280.5336417523793</v>
      </c>
      <c r="AK252" s="21" t="e">
        <f>VLOOKUP($B252,'[3]Rotoma level Monthly'!$C$2:$N$538,10,FALSE)</f>
        <v>#N/A</v>
      </c>
      <c r="AL252" s="21" t="e">
        <f>VLOOKUP($B252,'[3]Rotoma level Monthly'!$C$2:$N$538,11,FALSE)</f>
        <v>#N/A</v>
      </c>
      <c r="AM252" s="20">
        <v>3.5272369408837569</v>
      </c>
    </row>
    <row r="253" spans="1:40" x14ac:dyDescent="0.25">
      <c r="A253" t="s">
        <v>46</v>
      </c>
      <c r="B253" s="15">
        <v>42309</v>
      </c>
      <c r="C253" s="16" t="s">
        <v>78</v>
      </c>
      <c r="D253" s="17">
        <v>2016</v>
      </c>
      <c r="E253" s="18" t="str">
        <f t="shared" si="49"/>
        <v>Ōkāreka 2015/16</v>
      </c>
      <c r="F253" s="18" t="s">
        <v>72</v>
      </c>
      <c r="G253" s="19">
        <v>2.2999999999999998</v>
      </c>
      <c r="H253" s="20">
        <v>7.6</v>
      </c>
      <c r="I253" s="21">
        <v>176</v>
      </c>
      <c r="J253" s="19">
        <v>6.8053736312719595</v>
      </c>
      <c r="K253" s="19">
        <v>0.92811940211726984</v>
      </c>
      <c r="L253" s="19">
        <v>1</v>
      </c>
      <c r="M253" s="19">
        <v>2</v>
      </c>
      <c r="N253" s="19">
        <v>7.58</v>
      </c>
      <c r="O253" s="19">
        <v>0.53100000000000003</v>
      </c>
      <c r="Q253" s="19">
        <f t="shared" si="59"/>
        <v>3.138788703484686</v>
      </c>
      <c r="R253" s="19">
        <f t="shared" si="52"/>
        <v>3.031945709154432</v>
      </c>
      <c r="S253" s="19">
        <f t="shared" si="56"/>
        <v>3.1489931301205911</v>
      </c>
      <c r="T253" s="19">
        <f t="shared" si="58"/>
        <v>2.6499277640759242</v>
      </c>
      <c r="U253" s="23">
        <f t="shared" si="57"/>
        <v>2.9924138267089084</v>
      </c>
      <c r="V253" s="24">
        <f t="shared" si="53"/>
        <v>3.0277929572146483</v>
      </c>
      <c r="W253" s="24">
        <f t="shared" si="53"/>
        <v>3.5261100415239919</v>
      </c>
      <c r="X253" s="24">
        <f t="shared" si="53"/>
        <v>3.2295575624945112</v>
      </c>
      <c r="Y253" s="24">
        <f t="shared" si="53"/>
        <v>2.7894796863195173</v>
      </c>
      <c r="Z253" s="24">
        <f t="shared" si="53"/>
        <v>3.1432350618881677</v>
      </c>
      <c r="AA253" s="20">
        <v>-0.6</v>
      </c>
      <c r="AB253" s="20">
        <v>-1.4766666666666599</v>
      </c>
      <c r="AC253" s="17">
        <v>313.912353296638</v>
      </c>
      <c r="AD253" s="17">
        <f t="shared" si="51"/>
        <v>314.17432762871022</v>
      </c>
      <c r="AE253" s="21">
        <v>105.85899999999999</v>
      </c>
      <c r="AF253" s="21">
        <v>204.09722222222223</v>
      </c>
      <c r="AG253" s="19">
        <v>4.211652925000001</v>
      </c>
      <c r="AH253" s="21">
        <v>256.60000000000002</v>
      </c>
      <c r="AI253" s="22">
        <v>-0.89999999999999791</v>
      </c>
      <c r="AJ253" s="21">
        <v>1216.9409444542575</v>
      </c>
      <c r="AK253" s="21" t="e">
        <f>VLOOKUP($B253,'[3]Rotoma level Monthly'!$C$2:$N$538,10,FALSE)</f>
        <v>#N/A</v>
      </c>
      <c r="AL253" s="21" t="e">
        <f>VLOOKUP($B253,'[3]Rotoma level Monthly'!$C$2:$N$538,11,FALSE)</f>
        <v>#N/A</v>
      </c>
      <c r="AM253" s="20">
        <v>3.4950963228899981</v>
      </c>
      <c r="AN253" s="21">
        <v>197.0333333333333</v>
      </c>
    </row>
    <row r="254" spans="1:40" x14ac:dyDescent="0.25">
      <c r="A254" t="s">
        <v>46</v>
      </c>
      <c r="B254" s="15">
        <v>42339</v>
      </c>
      <c r="C254" s="16" t="s">
        <v>78</v>
      </c>
      <c r="D254" s="17">
        <v>2016</v>
      </c>
      <c r="E254" s="18" t="str">
        <f t="shared" si="49"/>
        <v>Ōkāreka 2015/16</v>
      </c>
      <c r="F254" s="18" t="s">
        <v>72</v>
      </c>
      <c r="G254" s="19">
        <v>1.5</v>
      </c>
      <c r="H254" s="20">
        <v>10.75</v>
      </c>
      <c r="I254" s="21">
        <v>178</v>
      </c>
      <c r="J254" s="19">
        <v>5.8283736312719601</v>
      </c>
      <c r="K254" s="19">
        <v>0.92811940211726984</v>
      </c>
      <c r="L254" s="19">
        <v>2</v>
      </c>
      <c r="M254" s="19">
        <v>3</v>
      </c>
      <c r="N254" s="19">
        <v>7.73</v>
      </c>
      <c r="O254" s="19">
        <v>0.46100000000000002</v>
      </c>
      <c r="Q254" s="19">
        <f t="shared" si="59"/>
        <v>2.6672717980014307</v>
      </c>
      <c r="R254" s="19">
        <f t="shared" si="52"/>
        <v>2.5249092785803935</v>
      </c>
      <c r="S254" s="19">
        <f t="shared" si="56"/>
        <v>3.1637642069497711</v>
      </c>
      <c r="T254" s="19">
        <f t="shared" si="58"/>
        <v>2.4533983632948182</v>
      </c>
      <c r="U254" s="23">
        <f t="shared" si="57"/>
        <v>2.7023359117066033</v>
      </c>
      <c r="V254" s="24">
        <f t="shared" si="53"/>
        <v>3.0060627615130855</v>
      </c>
      <c r="W254" s="24">
        <f t="shared" si="53"/>
        <v>3.4913159189547347</v>
      </c>
      <c r="X254" s="24">
        <f t="shared" si="53"/>
        <v>3.232661355169038</v>
      </c>
      <c r="Y254" s="24">
        <f t="shared" si="53"/>
        <v>2.8326338488636633</v>
      </c>
      <c r="Z254" s="24">
        <f t="shared" si="53"/>
        <v>3.1406684711251311</v>
      </c>
      <c r="AA254" s="20">
        <v>-1</v>
      </c>
      <c r="AB254" s="20">
        <v>-1.4583333333333299</v>
      </c>
      <c r="AC254" s="17">
        <v>313.776393440449</v>
      </c>
      <c r="AD254" s="17">
        <f t="shared" si="51"/>
        <v>314.09849670471101</v>
      </c>
      <c r="AE254" s="21">
        <v>45.260710000000003</v>
      </c>
      <c r="AF254" s="21">
        <v>186.60618279569897</v>
      </c>
      <c r="AG254" s="19">
        <v>3.9188219086021499</v>
      </c>
      <c r="AH254" s="21">
        <v>253.1</v>
      </c>
      <c r="AI254" s="22">
        <v>-1.041666666666665</v>
      </c>
      <c r="AJ254" s="21">
        <v>1259.0486417523798</v>
      </c>
      <c r="AK254" s="21" t="e">
        <f>VLOOKUP($B254,'[3]Rotoma level Monthly'!$C$2:$N$538,10,FALSE)</f>
        <v>#N/A</v>
      </c>
      <c r="AL254" s="21" t="e">
        <f>VLOOKUP($B254,'[3]Rotoma level Monthly'!$C$2:$N$538,11,FALSE)</f>
        <v>#N/A</v>
      </c>
      <c r="AM254" s="20">
        <v>3.4455095296029614</v>
      </c>
      <c r="AN254" s="21">
        <v>198.57499999999996</v>
      </c>
    </row>
    <row r="255" spans="1:40" x14ac:dyDescent="0.25">
      <c r="A255" t="s">
        <v>46</v>
      </c>
      <c r="B255" s="15">
        <v>42370</v>
      </c>
      <c r="C255" s="16" t="s">
        <v>78</v>
      </c>
      <c r="D255" s="17">
        <v>2016</v>
      </c>
      <c r="E255" s="18" t="str">
        <f t="shared" si="49"/>
        <v>Ōkāreka 2015/16</v>
      </c>
      <c r="F255" s="18" t="s">
        <v>72</v>
      </c>
      <c r="G255" s="19">
        <v>1.7</v>
      </c>
      <c r="H255" s="20">
        <v>9</v>
      </c>
      <c r="I255" s="21">
        <v>175</v>
      </c>
      <c r="J255" s="19">
        <v>7.7823736312719598</v>
      </c>
      <c r="K255" s="19">
        <v>0.92811940211726984</v>
      </c>
      <c r="L255" s="19">
        <v>2</v>
      </c>
      <c r="M255" s="19">
        <v>2</v>
      </c>
      <c r="N255" s="19">
        <v>8.0399999999999991</v>
      </c>
      <c r="O255" s="19">
        <v>0.38100000000000001</v>
      </c>
      <c r="Q255" s="19">
        <f t="shared" si="59"/>
        <v>2.8053402603008157</v>
      </c>
      <c r="R255" s="19">
        <f t="shared" si="52"/>
        <v>2.7911539019741616</v>
      </c>
      <c r="S255" s="19">
        <f t="shared" si="56"/>
        <v>3.1415445265457458</v>
      </c>
      <c r="T255" s="19">
        <f t="shared" si="58"/>
        <v>2.8200472660640776</v>
      </c>
      <c r="U255" s="23">
        <f t="shared" si="57"/>
        <v>2.8895214887212002</v>
      </c>
      <c r="V255" s="24">
        <f t="shared" si="53"/>
        <v>2.9866380368635532</v>
      </c>
      <c r="W255" s="24">
        <f t="shared" si="53"/>
        <v>3.4288169638394206</v>
      </c>
      <c r="X255" s="24">
        <f t="shared" si="53"/>
        <v>3.211767487264888</v>
      </c>
      <c r="Y255" s="24">
        <f t="shared" si="53"/>
        <v>2.8468104800979432</v>
      </c>
      <c r="Z255" s="24">
        <f t="shared" si="53"/>
        <v>3.1185082420164512</v>
      </c>
      <c r="AA255" s="20">
        <v>-1.91</v>
      </c>
      <c r="AB255" s="20">
        <v>-1.04666666666666</v>
      </c>
      <c r="AC255" s="17">
        <v>313.69987259050299</v>
      </c>
      <c r="AD255" s="17">
        <f t="shared" si="51"/>
        <v>314.02745141191508</v>
      </c>
      <c r="AE255" s="21">
        <v>134.50847999999999</v>
      </c>
      <c r="AF255" s="21">
        <v>154.36155913978484</v>
      </c>
      <c r="AG255" s="19">
        <v>3.8225000000000016</v>
      </c>
      <c r="AH255" s="21">
        <v>210.7</v>
      </c>
      <c r="AI255" s="22">
        <v>-1.05083333333333</v>
      </c>
      <c r="AJ255" s="21">
        <v>1182.21432871092</v>
      </c>
      <c r="AK255" s="21" t="e">
        <f>VLOOKUP($B255,'[3]Rotoma level Monthly'!$C$2:$N$538,10,FALSE)</f>
        <v>#N/A</v>
      </c>
      <c r="AL255" s="21" t="e">
        <f>VLOOKUP($B255,'[3]Rotoma level Monthly'!$C$2:$N$538,11,FALSE)</f>
        <v>#N/A</v>
      </c>
      <c r="AM255" s="20">
        <v>3.4679421572911333</v>
      </c>
      <c r="AN255" s="21">
        <v>199.34166666666667</v>
      </c>
    </row>
    <row r="256" spans="1:40" x14ac:dyDescent="0.25">
      <c r="A256" t="s">
        <v>46</v>
      </c>
      <c r="B256" s="15">
        <v>42401</v>
      </c>
      <c r="C256" s="16" t="s">
        <v>78</v>
      </c>
      <c r="D256" s="17">
        <v>2016</v>
      </c>
      <c r="E256" s="18" t="str">
        <f t="shared" si="49"/>
        <v>Ōkāreka 2015/16</v>
      </c>
      <c r="F256" s="18" t="s">
        <v>72</v>
      </c>
      <c r="G256" s="19">
        <v>1.8</v>
      </c>
      <c r="H256" s="20">
        <v>9.4</v>
      </c>
      <c r="I256" s="21">
        <v>199</v>
      </c>
      <c r="J256" s="19">
        <v>6.8053736312719595</v>
      </c>
      <c r="K256" s="19">
        <v>1.9051194021172699</v>
      </c>
      <c r="L256" s="19">
        <v>18</v>
      </c>
      <c r="M256" s="19">
        <v>3</v>
      </c>
      <c r="N256" s="19">
        <v>8.42</v>
      </c>
      <c r="O256" s="19">
        <v>0.50800000000000001</v>
      </c>
      <c r="Q256" s="19">
        <f t="shared" si="59"/>
        <v>2.8683921629623974</v>
      </c>
      <c r="R256" s="19">
        <f t="shared" si="52"/>
        <v>2.727387312040189</v>
      </c>
      <c r="S256" s="19">
        <f t="shared" si="56"/>
        <v>3.3095477599932175</v>
      </c>
      <c r="T256" s="19">
        <f t="shared" si="58"/>
        <v>2.6499277640759242</v>
      </c>
      <c r="U256" s="23">
        <f t="shared" si="57"/>
        <v>2.888813749767932</v>
      </c>
      <c r="V256" s="24">
        <f t="shared" si="53"/>
        <v>2.9974653207815813</v>
      </c>
      <c r="W256" s="24">
        <f t="shared" si="53"/>
        <v>3.3000341237586746</v>
      </c>
      <c r="X256" s="24">
        <f t="shared" si="53"/>
        <v>3.1688827819491969</v>
      </c>
      <c r="Y256" s="24">
        <f t="shared" si="53"/>
        <v>2.8468104861665426</v>
      </c>
      <c r="Z256" s="24">
        <f t="shared" si="53"/>
        <v>3.0782981781639993</v>
      </c>
      <c r="AA256" s="20">
        <v>-1.77</v>
      </c>
      <c r="AB256" s="20">
        <v>-1.1583333333333301</v>
      </c>
      <c r="AC256" s="17">
        <v>313.74452368259398</v>
      </c>
      <c r="AD256" s="17">
        <f t="shared" si="51"/>
        <v>313.97719323666121</v>
      </c>
      <c r="AE256" s="21">
        <v>147.47473049999999</v>
      </c>
      <c r="AF256" s="21">
        <v>144.94971264367811</v>
      </c>
      <c r="AG256" s="19">
        <v>3.4419181034482764</v>
      </c>
      <c r="AH256" s="21">
        <v>171.1</v>
      </c>
      <c r="AI256" s="22">
        <v>-1.08</v>
      </c>
      <c r="AJ256" s="21">
        <v>1283.2631905198211</v>
      </c>
      <c r="AK256" s="21" t="e">
        <f>VLOOKUP($B256,'[3]Rotoma level Monthly'!$C$2:$N$538,10,FALSE)</f>
        <v>#N/A</v>
      </c>
      <c r="AL256" s="21" t="e">
        <f>VLOOKUP($B256,'[3]Rotoma level Monthly'!$C$2:$N$538,11,FALSE)</f>
        <v>#N/A</v>
      </c>
      <c r="AM256" s="20">
        <v>3.5230956071119217</v>
      </c>
      <c r="AN256" s="21">
        <v>186.30833333333331</v>
      </c>
    </row>
    <row r="257" spans="1:40" x14ac:dyDescent="0.25">
      <c r="A257" t="s">
        <v>46</v>
      </c>
      <c r="B257" s="15">
        <v>42430</v>
      </c>
      <c r="C257" s="16" t="s">
        <v>78</v>
      </c>
      <c r="D257" s="17">
        <v>2016</v>
      </c>
      <c r="E257" s="18" t="str">
        <f t="shared" si="49"/>
        <v>Ōkāreka 2015/16</v>
      </c>
      <c r="F257" s="18" t="s">
        <v>72</v>
      </c>
      <c r="G257" s="19">
        <v>2.6</v>
      </c>
      <c r="H257" s="20">
        <v>6.95</v>
      </c>
      <c r="I257" s="21">
        <v>172</v>
      </c>
      <c r="J257" s="19">
        <v>6.8053736312719595</v>
      </c>
      <c r="K257" s="19">
        <v>0.92811940211726984</v>
      </c>
      <c r="L257" s="19">
        <v>3</v>
      </c>
      <c r="M257" s="19">
        <v>2</v>
      </c>
      <c r="N257" s="19">
        <v>8.02</v>
      </c>
      <c r="O257" s="19">
        <v>1.02</v>
      </c>
      <c r="Q257" s="19">
        <f t="shared" si="59"/>
        <v>3.2740323038458774</v>
      </c>
      <c r="R257" s="19">
        <f t="shared" si="52"/>
        <v>3.1553293365493147</v>
      </c>
      <c r="S257" s="19">
        <f t="shared" si="56"/>
        <v>3.1189406251917213</v>
      </c>
      <c r="T257" s="19">
        <f t="shared" si="58"/>
        <v>2.6499277640759242</v>
      </c>
      <c r="U257" s="23">
        <f t="shared" si="57"/>
        <v>3.0495575074157095</v>
      </c>
      <c r="V257" s="24">
        <f t="shared" si="53"/>
        <v>3.0215833303531956</v>
      </c>
      <c r="W257" s="24">
        <f t="shared" si="53"/>
        <v>3.2318885047155343</v>
      </c>
      <c r="X257" s="24">
        <f t="shared" si="53"/>
        <v>3.1519094842258562</v>
      </c>
      <c r="Y257" s="24">
        <f t="shared" si="53"/>
        <v>2.832633863654237</v>
      </c>
      <c r="Z257" s="24">
        <f t="shared" si="53"/>
        <v>3.0595037957372058</v>
      </c>
      <c r="AA257" s="20">
        <v>-0.4</v>
      </c>
      <c r="AB257" s="20">
        <v>-1.0916666666666599</v>
      </c>
      <c r="AC257" s="17">
        <v>313.79343185180301</v>
      </c>
      <c r="AD257" s="17">
        <f t="shared" si="51"/>
        <v>313.94014610145905</v>
      </c>
      <c r="AE257" s="21">
        <v>166.72928999999999</v>
      </c>
      <c r="AF257" s="21">
        <v>156.83467741935488</v>
      </c>
      <c r="AG257" s="19">
        <v>3.2158736559139776</v>
      </c>
      <c r="AH257" s="21">
        <v>171.6</v>
      </c>
      <c r="AI257" s="22">
        <v>-1.0983333333333301</v>
      </c>
      <c r="AJ257" s="21">
        <v>1368.2814205000011</v>
      </c>
      <c r="AK257" s="21">
        <f>VLOOKUP($B257,'[3]Rotoma level Monthly'!$C$2:$N$538,10,FALSE)</f>
        <v>1283.2631905198211</v>
      </c>
      <c r="AL257" s="21">
        <f>VLOOKUP($B257,'[3]Rotoma level Monthly'!$C$2:$N$538,11,FALSE)</f>
        <v>1220.4665616213695</v>
      </c>
      <c r="AM257" s="20">
        <v>3.5385146256532458</v>
      </c>
      <c r="AN257" s="21">
        <v>182.10833333333335</v>
      </c>
    </row>
    <row r="258" spans="1:40" x14ac:dyDescent="0.25">
      <c r="A258" t="s">
        <v>46</v>
      </c>
      <c r="B258" s="15">
        <v>42461</v>
      </c>
      <c r="C258" s="16" t="s">
        <v>78</v>
      </c>
      <c r="D258" s="17">
        <v>2016</v>
      </c>
      <c r="E258" s="18" t="str">
        <f t="shared" ref="E258:E321" si="60">CONCATENATE(A258," ",C258)</f>
        <v>Ōkāreka 2015/16</v>
      </c>
      <c r="F258" s="18" t="s">
        <v>72</v>
      </c>
      <c r="G258" s="19">
        <v>3</v>
      </c>
      <c r="H258" s="20">
        <v>7.8</v>
      </c>
      <c r="I258" s="21">
        <v>178</v>
      </c>
      <c r="J258" s="19">
        <v>6.8053736312719595</v>
      </c>
      <c r="K258" s="19">
        <v>0.92811940211726984</v>
      </c>
      <c r="L258" s="19">
        <v>2</v>
      </c>
      <c r="M258" s="19">
        <v>5</v>
      </c>
      <c r="N258" s="19">
        <v>7.56</v>
      </c>
      <c r="O258" s="19">
        <v>0.80800000000000005</v>
      </c>
      <c r="Q258" s="19">
        <f t="shared" si="59"/>
        <v>3.4318879869879426</v>
      </c>
      <c r="R258" s="19">
        <f t="shared" si="52"/>
        <v>2.9956233219612094</v>
      </c>
      <c r="S258" s="19">
        <f t="shared" si="56"/>
        <v>3.1637642069497711</v>
      </c>
      <c r="T258" s="19">
        <f t="shared" si="58"/>
        <v>2.6499277640759242</v>
      </c>
      <c r="U258" s="23">
        <f t="shared" si="57"/>
        <v>3.0603008199937118</v>
      </c>
      <c r="V258" s="24">
        <f t="shared" si="53"/>
        <v>3.0500945284948244</v>
      </c>
      <c r="W258" s="24">
        <f t="shared" si="53"/>
        <v>3.1585509026215068</v>
      </c>
      <c r="X258" s="24">
        <f t="shared" si="53"/>
        <v>3.1408612230761381</v>
      </c>
      <c r="Y258" s="24">
        <f t="shared" si="53"/>
        <v>2.8059594014432245</v>
      </c>
      <c r="Z258" s="24">
        <f t="shared" si="53"/>
        <v>3.0388665139089235</v>
      </c>
      <c r="AA258" s="20">
        <v>-1.84</v>
      </c>
      <c r="AB258" s="20">
        <v>-1.26833333333333</v>
      </c>
      <c r="AC258" s="17">
        <v>313.87494918735098</v>
      </c>
      <c r="AD258" s="17">
        <f t="shared" si="51"/>
        <v>313.92204076706582</v>
      </c>
      <c r="AE258" s="21">
        <v>80.3840000000001</v>
      </c>
      <c r="AF258" s="21">
        <v>172.0486111111112</v>
      </c>
      <c r="AG258" s="19">
        <v>2.3990625000000003</v>
      </c>
      <c r="AH258" s="21">
        <v>166.6</v>
      </c>
      <c r="AI258" s="22">
        <v>-1.131666666666665</v>
      </c>
      <c r="AJ258" s="21">
        <v>1475.9837105000011</v>
      </c>
      <c r="AK258" s="21" t="e">
        <f>VLOOKUP($B258,'[3]Rotoma level Monthly'!$C$2:$N$538,10,FALSE)</f>
        <v>#N/A</v>
      </c>
      <c r="AL258" s="21" t="e">
        <f>VLOOKUP($B258,'[3]Rotoma level Monthly'!$C$2:$N$538,11,FALSE)</f>
        <v>#N/A</v>
      </c>
      <c r="AM258" s="20">
        <v>3.5633286937536042</v>
      </c>
      <c r="AN258" s="21">
        <v>178.79999999999998</v>
      </c>
    </row>
    <row r="259" spans="1:40" x14ac:dyDescent="0.25">
      <c r="A259" t="s">
        <v>46</v>
      </c>
      <c r="B259" s="15">
        <v>42491</v>
      </c>
      <c r="C259" s="16" t="s">
        <v>78</v>
      </c>
      <c r="D259" s="17">
        <v>2016</v>
      </c>
      <c r="E259" s="18" t="str">
        <f t="shared" si="60"/>
        <v>Ōkāreka 2015/16</v>
      </c>
      <c r="F259" s="18" t="s">
        <v>72</v>
      </c>
      <c r="G259" s="19">
        <v>3.5</v>
      </c>
      <c r="H259" s="20">
        <v>7.1</v>
      </c>
      <c r="I259" s="21">
        <v>164</v>
      </c>
      <c r="J259" s="19">
        <v>7.7823736312719598</v>
      </c>
      <c r="K259" s="19">
        <v>1.9051194021172699</v>
      </c>
      <c r="L259" s="19">
        <v>1</v>
      </c>
      <c r="M259" s="19">
        <v>2</v>
      </c>
      <c r="N259" s="19">
        <v>7.62</v>
      </c>
      <c r="O259" s="19">
        <v>0.64700000000000002</v>
      </c>
      <c r="Q259" s="19">
        <f t="shared" si="59"/>
        <v>3.6019328326497</v>
      </c>
      <c r="R259" s="19">
        <f t="shared" si="52"/>
        <v>3.126081650547635</v>
      </c>
      <c r="S259" s="19">
        <f t="shared" si="56"/>
        <v>3.0566799826235704</v>
      </c>
      <c r="T259" s="19">
        <f t="shared" si="58"/>
        <v>2.8200472660640776</v>
      </c>
      <c r="U259" s="23">
        <f t="shared" si="57"/>
        <v>3.1511854329712459</v>
      </c>
      <c r="V259" s="24">
        <f t="shared" si="53"/>
        <v>3.1164772428572314</v>
      </c>
      <c r="W259" s="24">
        <f t="shared" si="53"/>
        <v>3.1131073880069118</v>
      </c>
      <c r="X259" s="24">
        <f t="shared" si="53"/>
        <v>3.167011644405989</v>
      </c>
      <c r="Y259" s="24">
        <f t="shared" si="53"/>
        <v>2.8059594040965981</v>
      </c>
      <c r="Z259" s="24">
        <f t="shared" si="53"/>
        <v>3.050638919841683</v>
      </c>
      <c r="AA259" s="20">
        <v>0.4</v>
      </c>
      <c r="AB259" s="20">
        <v>-1.02666666666666</v>
      </c>
      <c r="AC259" s="17">
        <v>313.77803115191199</v>
      </c>
      <c r="AD259" s="17">
        <f t="shared" si="51"/>
        <v>313.89931724041077</v>
      </c>
      <c r="AE259" s="21">
        <v>132.096</v>
      </c>
      <c r="AF259" s="21">
        <v>204.46236559139777</v>
      </c>
      <c r="AG259" s="19">
        <v>3.3755779569892468</v>
      </c>
      <c r="AH259" s="21">
        <v>118.6</v>
      </c>
      <c r="AI259" s="22">
        <v>-1.131666666666665</v>
      </c>
      <c r="AJ259" s="21">
        <v>1426.4197105000012</v>
      </c>
      <c r="AK259" s="21" t="e">
        <f>VLOOKUP($B259,'[3]Rotoma level Monthly'!$C$2:$N$538,10,FALSE)</f>
        <v>#N/A</v>
      </c>
      <c r="AL259" s="21" t="e">
        <f>VLOOKUP($B259,'[3]Rotoma level Monthly'!$C$2:$N$538,11,FALSE)</f>
        <v>#N/A</v>
      </c>
      <c r="AM259" s="20">
        <v>3.5024519576424935</v>
      </c>
      <c r="AN259" s="21">
        <v>174.96666666666667</v>
      </c>
    </row>
    <row r="260" spans="1:40" x14ac:dyDescent="0.25">
      <c r="A260" t="s">
        <v>46</v>
      </c>
      <c r="B260" s="15">
        <v>42522</v>
      </c>
      <c r="C260" s="16" t="s">
        <v>78</v>
      </c>
      <c r="D260" s="17">
        <v>2016</v>
      </c>
      <c r="E260" s="18" t="str">
        <f t="shared" si="60"/>
        <v>Ōkāreka 2015/16</v>
      </c>
      <c r="F260" s="18" t="s">
        <v>72</v>
      </c>
      <c r="G260" s="19">
        <v>3</v>
      </c>
      <c r="H260" s="20">
        <v>5.85</v>
      </c>
      <c r="J260" s="19">
        <v>7.3671486312719585</v>
      </c>
      <c r="K260" s="19">
        <v>0.92811940211726984</v>
      </c>
      <c r="L260" s="19">
        <v>397</v>
      </c>
      <c r="M260" s="19">
        <v>3</v>
      </c>
      <c r="N260" s="19">
        <v>7.48</v>
      </c>
      <c r="O260" s="19">
        <v>0.76300000000000001</v>
      </c>
      <c r="Q260" s="19">
        <f t="shared" si="59"/>
        <v>3.4318879869879426</v>
      </c>
      <c r="R260" s="19">
        <f t="shared" si="52"/>
        <v>3.3868546115792619</v>
      </c>
      <c r="T260" s="19">
        <f t="shared" si="58"/>
        <v>2.7505143407927539</v>
      </c>
      <c r="V260" s="24">
        <f t="shared" si="53"/>
        <v>3.1584650629045448</v>
      </c>
      <c r="W260" s="24">
        <f t="shared" si="53"/>
        <v>3.0427241687343201</v>
      </c>
      <c r="X260" s="24">
        <f t="shared" si="53"/>
        <v>3.1876459050878041</v>
      </c>
      <c r="Y260" s="24">
        <f t="shared" si="53"/>
        <v>2.7764922728309025</v>
      </c>
      <c r="Z260" s="24">
        <f t="shared" si="53"/>
        <v>3.0278869561418884</v>
      </c>
      <c r="AA260" s="20">
        <v>0.69</v>
      </c>
      <c r="AB260" s="20">
        <v>0.15</v>
      </c>
      <c r="AC260" s="17">
        <v>313.81925576246499</v>
      </c>
      <c r="AD260" s="17">
        <f t="shared" si="51"/>
        <v>313.87845244190015</v>
      </c>
      <c r="AE260" s="21">
        <v>174.08</v>
      </c>
      <c r="AF260" s="21">
        <v>167.61111111111111</v>
      </c>
      <c r="AG260" s="19">
        <v>3.2871597222222224</v>
      </c>
      <c r="AH260" s="21">
        <v>121.1</v>
      </c>
      <c r="AI260" s="22">
        <v>-1.1249999999999951</v>
      </c>
      <c r="AJ260" s="21">
        <v>1447.707710500001</v>
      </c>
      <c r="AK260" s="21" t="e">
        <f>VLOOKUP($B260,'[3]Rotoma level Monthly'!$C$2:$N$538,10,FALSE)</f>
        <v>#N/A</v>
      </c>
      <c r="AL260" s="21" t="e">
        <f>VLOOKUP($B260,'[3]Rotoma level Monthly'!$C$2:$N$538,11,FALSE)</f>
        <v>#N/A</v>
      </c>
      <c r="AM260" s="20">
        <v>3.541070326818121</v>
      </c>
      <c r="AN260" s="21">
        <v>170.29999999999998</v>
      </c>
    </row>
    <row r="261" spans="1:40" x14ac:dyDescent="0.25">
      <c r="A261" t="s">
        <v>46</v>
      </c>
      <c r="B261" s="15">
        <v>42552</v>
      </c>
      <c r="C261" s="16" t="s">
        <v>79</v>
      </c>
      <c r="D261" s="17">
        <v>2017</v>
      </c>
      <c r="E261" s="18" t="str">
        <f t="shared" si="60"/>
        <v>Ōkāreka 2016/17</v>
      </c>
      <c r="F261" s="18" t="s">
        <v>72</v>
      </c>
      <c r="G261" s="19">
        <v>5.2</v>
      </c>
      <c r="H261" s="20">
        <v>4.3</v>
      </c>
      <c r="I261" s="21">
        <v>192</v>
      </c>
      <c r="J261" s="19">
        <v>13.644373631271959</v>
      </c>
      <c r="K261" s="19">
        <v>2.8821194021172696</v>
      </c>
      <c r="L261" s="19">
        <v>3.5</v>
      </c>
      <c r="M261" s="19">
        <v>13</v>
      </c>
      <c r="N261" s="19">
        <v>7.46</v>
      </c>
      <c r="O261" s="19">
        <v>2.2200000000000002</v>
      </c>
      <c r="Q261" s="19">
        <f t="shared" si="59"/>
        <v>4.0386484928323902</v>
      </c>
      <c r="R261" s="19">
        <f t="shared" si="52"/>
        <v>3.7845633999320749</v>
      </c>
      <c r="S261" s="19">
        <f t="shared" ref="S261:S324" si="61">-3.61+3.01*LOG($I261)</f>
        <v>3.2627366983976844</v>
      </c>
      <c r="T261" s="19">
        <f t="shared" si="58"/>
        <v>3.5320645219839841</v>
      </c>
      <c r="U261" s="23">
        <f t="shared" ref="U261:U323" si="62">AVERAGE(Q261:T261)</f>
        <v>3.6545032782865334</v>
      </c>
      <c r="V261" s="24">
        <f t="shared" si="53"/>
        <v>3.2187137738935916</v>
      </c>
      <c r="W261" s="24">
        <f t="shared" si="53"/>
        <v>3.0487030675629576</v>
      </c>
      <c r="X261" s="24">
        <f t="shared" si="53"/>
        <v>3.1979862294766308</v>
      </c>
      <c r="Y261" s="24">
        <f t="shared" si="53"/>
        <v>2.8020489285150472</v>
      </c>
      <c r="Z261" s="24">
        <f t="shared" si="53"/>
        <v>3.0555041096486844</v>
      </c>
      <c r="AA261" s="20">
        <v>0.47</v>
      </c>
      <c r="AB261" s="20">
        <v>0.20333333333333301</v>
      </c>
      <c r="AC261" s="17">
        <v>314.04521075145902</v>
      </c>
      <c r="AD261" s="17">
        <f t="shared" si="51"/>
        <v>313.88233565239619</v>
      </c>
      <c r="AE261" s="21">
        <v>153.34199999999899</v>
      </c>
      <c r="AF261" s="21">
        <v>184.64381720430111</v>
      </c>
      <c r="AG261" s="19">
        <v>4.1435473118279571</v>
      </c>
      <c r="AH261" s="21">
        <v>150.1</v>
      </c>
      <c r="AI261" s="22">
        <v>-1.1249999999999951</v>
      </c>
      <c r="AJ261" s="21">
        <v>1514.381710500001</v>
      </c>
      <c r="AK261" s="21" t="e">
        <f>VLOOKUP($B261,'[3]Rotoma level Monthly'!$C$2:$N$538,10,FALSE)</f>
        <v>#N/A</v>
      </c>
      <c r="AL261" s="21" t="e">
        <f>VLOOKUP($B261,'[3]Rotoma level Monthly'!$C$2:$N$538,11,FALSE)</f>
        <v>#N/A</v>
      </c>
      <c r="AM261" s="20">
        <v>3.4628387295958984</v>
      </c>
      <c r="AN261" s="21">
        <v>173.20833333333329</v>
      </c>
    </row>
    <row r="262" spans="1:40" x14ac:dyDescent="0.25">
      <c r="A262" t="s">
        <v>46</v>
      </c>
      <c r="B262" s="15">
        <v>42583</v>
      </c>
      <c r="C262" s="16" t="s">
        <v>79</v>
      </c>
      <c r="D262" s="17">
        <v>2017</v>
      </c>
      <c r="E262" s="18" t="str">
        <f t="shared" si="60"/>
        <v>Ōkāreka 2016/17</v>
      </c>
      <c r="F262" s="18" t="s">
        <v>72</v>
      </c>
      <c r="G262" s="19">
        <v>8.4</v>
      </c>
      <c r="H262" s="20">
        <v>5.25</v>
      </c>
      <c r="I262" s="21">
        <v>218</v>
      </c>
      <c r="J262" s="19">
        <v>13.644373631271959</v>
      </c>
      <c r="K262" s="19">
        <v>1.9051194021172699</v>
      </c>
      <c r="L262" s="19">
        <v>2</v>
      </c>
      <c r="M262" s="19">
        <v>3</v>
      </c>
      <c r="N262" s="19">
        <v>7.77</v>
      </c>
      <c r="O262" s="19">
        <v>1.4</v>
      </c>
      <c r="Q262" s="19">
        <f t="shared" si="59"/>
        <v>4.5676693865971796</v>
      </c>
      <c r="R262" s="19">
        <f t="shared" si="52"/>
        <v>3.5287123368997544</v>
      </c>
      <c r="S262" s="19">
        <f t="shared" si="61"/>
        <v>3.4287540457498591</v>
      </c>
      <c r="T262" s="19">
        <f t="shared" si="58"/>
        <v>3.5320645219839841</v>
      </c>
      <c r="U262" s="23">
        <f t="shared" si="62"/>
        <v>3.7643000728076945</v>
      </c>
      <c r="V262" s="24">
        <f t="shared" si="53"/>
        <v>3.2916320281594644</v>
      </c>
      <c r="W262" s="24">
        <f t="shared" si="53"/>
        <v>3.0455701227390595</v>
      </c>
      <c r="X262" s="24">
        <f t="shared" si="53"/>
        <v>3.2094218497550542</v>
      </c>
      <c r="Y262" s="24">
        <f t="shared" si="53"/>
        <v>2.8276055841991909</v>
      </c>
      <c r="Z262" s="24">
        <f t="shared" si="53"/>
        <v>3.0843653688435952</v>
      </c>
      <c r="AA262" s="20">
        <v>0.56000000000000005</v>
      </c>
      <c r="AB262" s="20">
        <v>0.33333333333333298</v>
      </c>
      <c r="AC262" s="17">
        <v>314.11581606128999</v>
      </c>
      <c r="AD262" s="17">
        <f t="shared" si="51"/>
        <v>313.88934913837829</v>
      </c>
      <c r="AE262" s="21">
        <v>94.162999999999798</v>
      </c>
      <c r="AF262" s="21">
        <v>180.57123655913975</v>
      </c>
      <c r="AG262" s="19">
        <v>3.0704172912446235</v>
      </c>
      <c r="AH262" s="21">
        <v>166.3</v>
      </c>
      <c r="AI262" s="22">
        <v>-1.1249999999999951</v>
      </c>
      <c r="AJ262" s="21">
        <v>1514.6337104999998</v>
      </c>
      <c r="AK262" s="21" t="e">
        <f>VLOOKUP($B262,'[3]Rotoma level Monthly'!$C$2:$N$538,10,FALSE)</f>
        <v>#N/A</v>
      </c>
      <c r="AL262" s="21" t="e">
        <f>VLOOKUP($B262,'[3]Rotoma level Monthly'!$C$2:$N$538,11,FALSE)</f>
        <v>#N/A</v>
      </c>
      <c r="AM262" s="20">
        <v>3.5384606157966156</v>
      </c>
      <c r="AN262" s="21">
        <v>174.70833333333329</v>
      </c>
    </row>
    <row r="263" spans="1:40" x14ac:dyDescent="0.25">
      <c r="A263" t="s">
        <v>46</v>
      </c>
      <c r="B263" s="15">
        <v>42614</v>
      </c>
      <c r="C263" s="16" t="s">
        <v>79</v>
      </c>
      <c r="D263" s="17">
        <v>2017</v>
      </c>
      <c r="E263" s="18" t="str">
        <f t="shared" si="60"/>
        <v>Ōkāreka 2016/17</v>
      </c>
      <c r="F263" s="18" t="s">
        <v>72</v>
      </c>
      <c r="G263" s="19">
        <v>4.3</v>
      </c>
      <c r="H263" s="20">
        <v>7.15</v>
      </c>
      <c r="I263" s="21">
        <v>295</v>
      </c>
      <c r="J263" s="19">
        <v>13.644373631271959</v>
      </c>
      <c r="K263" s="19">
        <v>0.92811940211726984</v>
      </c>
      <c r="L263" s="19">
        <v>51</v>
      </c>
      <c r="M263" s="19">
        <v>5</v>
      </c>
      <c r="N263" s="19">
        <v>7.59</v>
      </c>
      <c r="O263" s="19">
        <v>0.83099999999999996</v>
      </c>
      <c r="Q263" s="19">
        <f t="shared" si="59"/>
        <v>3.8290098771721497</v>
      </c>
      <c r="R263" s="19">
        <f t="shared" si="52"/>
        <v>3.1164402859935669</v>
      </c>
      <c r="S263" s="19">
        <f t="shared" si="61"/>
        <v>3.8241642680942705</v>
      </c>
      <c r="T263" s="19">
        <f t="shared" si="58"/>
        <v>3.5320645219839841</v>
      </c>
      <c r="U263" s="23">
        <f t="shared" si="62"/>
        <v>3.5754197383109929</v>
      </c>
      <c r="V263" s="24">
        <f t="shared" si="53"/>
        <v>3.3769378295654087</v>
      </c>
      <c r="W263" s="24">
        <f t="shared" si="53"/>
        <v>3.0773357232968337</v>
      </c>
      <c r="X263" s="24">
        <f t="shared" si="53"/>
        <v>3.2714781898958289</v>
      </c>
      <c r="Y263" s="24">
        <f t="shared" si="53"/>
        <v>2.874442518480516</v>
      </c>
      <c r="Z263" s="24">
        <f t="shared" si="53"/>
        <v>3.1445817274001651</v>
      </c>
      <c r="AA263" s="20">
        <v>1.28</v>
      </c>
      <c r="AB263" s="20">
        <v>0.45500000000000002</v>
      </c>
      <c r="AC263" s="17">
        <v>314.11827228511299</v>
      </c>
      <c r="AD263" s="17">
        <f t="shared" si="51"/>
        <v>313.8933774090338</v>
      </c>
      <c r="AE263" s="21">
        <v>132.665999999999</v>
      </c>
      <c r="AF263" s="21">
        <v>163.91666666666666</v>
      </c>
      <c r="AG263" s="19">
        <v>3.6925678979972205</v>
      </c>
      <c r="AH263" s="21">
        <v>97.5</v>
      </c>
      <c r="AI263" s="22">
        <v>-1.0691666666666599</v>
      </c>
      <c r="AJ263" s="21">
        <v>1449.6582104999998</v>
      </c>
      <c r="AK263" s="21" t="e">
        <f>VLOOKUP($B263,'[3]Rotoma level Monthly'!$C$2:$N$538,10,FALSE)</f>
        <v>#N/A</v>
      </c>
      <c r="AL263" s="21" t="e">
        <f>VLOOKUP($B263,'[3]Rotoma level Monthly'!$C$2:$N$538,11,FALSE)</f>
        <v>#N/A</v>
      </c>
      <c r="AM263" s="20">
        <v>3.5439848613931662</v>
      </c>
      <c r="AN263" s="21">
        <v>170.14166666666662</v>
      </c>
    </row>
    <row r="264" spans="1:40" x14ac:dyDescent="0.25">
      <c r="A264" t="s">
        <v>46</v>
      </c>
      <c r="B264" s="15">
        <v>42644</v>
      </c>
      <c r="C264" s="16" t="s">
        <v>79</v>
      </c>
      <c r="D264" s="17">
        <v>2017</v>
      </c>
      <c r="E264" s="18" t="str">
        <f t="shared" si="60"/>
        <v>Ōkāreka 2016/17</v>
      </c>
      <c r="F264" s="18" t="s">
        <v>72</v>
      </c>
      <c r="G264" s="19">
        <v>4.0999999999999996</v>
      </c>
      <c r="H264" s="20">
        <v>5.0999999999999996</v>
      </c>
      <c r="I264" s="21">
        <v>174</v>
      </c>
      <c r="J264" s="19">
        <v>6.8053736312719595</v>
      </c>
      <c r="K264" s="19">
        <v>2.8821194021172696</v>
      </c>
      <c r="L264" s="19">
        <v>0</v>
      </c>
      <c r="M264" s="19">
        <v>5</v>
      </c>
      <c r="N264" s="19">
        <v>7.77</v>
      </c>
      <c r="O264" s="19">
        <v>0.84699999999999998</v>
      </c>
      <c r="Q264" s="19">
        <f t="shared" si="59"/>
        <v>3.7764709960681282</v>
      </c>
      <c r="R264" s="19">
        <f t="shared" si="52"/>
        <v>3.5663076747865308</v>
      </c>
      <c r="S264" s="19">
        <f t="shared" si="61"/>
        <v>3.1340532373306256</v>
      </c>
      <c r="T264" s="19">
        <f t="shared" si="58"/>
        <v>2.6499277640759242</v>
      </c>
      <c r="U264" s="23">
        <f t="shared" si="62"/>
        <v>3.2816899180653021</v>
      </c>
      <c r="V264" s="24">
        <f t="shared" si="53"/>
        <v>3.4526110656575533</v>
      </c>
      <c r="W264" s="24">
        <f t="shared" si="53"/>
        <v>3.1446090683332102</v>
      </c>
      <c r="X264" s="24">
        <f t="shared" si="53"/>
        <v>3.2502675170860753</v>
      </c>
      <c r="Y264" s="24">
        <f t="shared" si="53"/>
        <v>2.8908199685456086</v>
      </c>
      <c r="Z264" s="24">
        <f t="shared" si="53"/>
        <v>3.1827310677050757</v>
      </c>
      <c r="AA264" s="20">
        <v>-0.42</v>
      </c>
      <c r="AB264" s="20">
        <v>0.45833333333333298</v>
      </c>
      <c r="AC264" s="17">
        <v>314.23518944632201</v>
      </c>
      <c r="AD264" s="17">
        <f t="shared" si="51"/>
        <v>313.90944162565825</v>
      </c>
      <c r="AE264" s="21">
        <v>118.807</v>
      </c>
      <c r="AF264" s="21">
        <v>193.92591714105001</v>
      </c>
      <c r="AG264" s="19">
        <v>4.0829756975083793</v>
      </c>
      <c r="AH264" s="21">
        <v>176.6</v>
      </c>
      <c r="AI264" s="22">
        <v>-1.03666666666666</v>
      </c>
      <c r="AJ264" s="21">
        <v>1399.155210499998</v>
      </c>
      <c r="AK264" s="21" t="e">
        <f>VLOOKUP($B264,'[3]Rotoma level Monthly'!$C$2:$N$538,10,FALSE)</f>
        <v>#N/A</v>
      </c>
      <c r="AL264" s="21" t="e">
        <f>VLOOKUP($B264,'[3]Rotoma level Monthly'!$C$2:$N$538,11,FALSE)</f>
        <v>#N/A</v>
      </c>
      <c r="AM264" s="20">
        <v>3.5532410982633049</v>
      </c>
      <c r="AN264" s="21">
        <v>171.6583333333333</v>
      </c>
    </row>
    <row r="265" spans="1:40" x14ac:dyDescent="0.25">
      <c r="A265" t="s">
        <v>46</v>
      </c>
      <c r="B265" s="15">
        <v>42675</v>
      </c>
      <c r="C265" s="16" t="s">
        <v>79</v>
      </c>
      <c r="D265" s="17">
        <v>2017</v>
      </c>
      <c r="E265" s="18" t="str">
        <f t="shared" si="60"/>
        <v>Ōkāreka 2016/17</v>
      </c>
      <c r="F265" s="18" t="s">
        <v>72</v>
      </c>
      <c r="G265" s="19">
        <v>3</v>
      </c>
      <c r="H265" s="20">
        <v>6.8</v>
      </c>
      <c r="I265" s="21">
        <v>193</v>
      </c>
      <c r="J265" s="19">
        <v>7.7823736312719598</v>
      </c>
      <c r="K265" s="19">
        <v>1.9051194021172699</v>
      </c>
      <c r="L265" s="19">
        <v>3</v>
      </c>
      <c r="M265" s="19">
        <v>3</v>
      </c>
      <c r="N265" s="19">
        <v>7.7</v>
      </c>
      <c r="O265" s="19">
        <v>1.01</v>
      </c>
      <c r="Q265" s="19">
        <f t="shared" si="59"/>
        <v>3.4318879869879426</v>
      </c>
      <c r="R265" s="19">
        <f t="shared" si="52"/>
        <v>3.1850798671415776</v>
      </c>
      <c r="S265" s="19">
        <f t="shared" si="61"/>
        <v>3.2695275001133992</v>
      </c>
      <c r="T265" s="19">
        <f t="shared" si="58"/>
        <v>2.8200472660640776</v>
      </c>
      <c r="U265" s="23">
        <f t="shared" si="62"/>
        <v>3.1766356550767494</v>
      </c>
      <c r="V265" s="24">
        <f t="shared" si="53"/>
        <v>3.4770360059494916</v>
      </c>
      <c r="W265" s="24">
        <f t="shared" si="53"/>
        <v>3.1573702481654724</v>
      </c>
      <c r="X265" s="24">
        <f t="shared" si="53"/>
        <v>3.261225187085421</v>
      </c>
      <c r="Y265" s="24">
        <f t="shared" si="53"/>
        <v>2.9049965937112883</v>
      </c>
      <c r="Z265" s="24">
        <f t="shared" si="53"/>
        <v>3.199478506647607</v>
      </c>
      <c r="AA265" s="20">
        <v>-0.15</v>
      </c>
      <c r="AB265" s="20">
        <v>0.40500000000000003</v>
      </c>
      <c r="AC265" s="17">
        <v>314.23822141348398</v>
      </c>
      <c r="AD265" s="17">
        <f t="shared" si="51"/>
        <v>313.93659730206213</v>
      </c>
      <c r="AE265" s="21">
        <v>132.75599999999901</v>
      </c>
      <c r="AF265" s="21">
        <v>212.04861111111114</v>
      </c>
      <c r="AG265" s="19">
        <v>4.9822515389055546</v>
      </c>
      <c r="AH265" s="21">
        <v>205.1</v>
      </c>
      <c r="AI265" s="22">
        <v>-0.43833333333333002</v>
      </c>
      <c r="AJ265" s="21">
        <v>1485.3702104999979</v>
      </c>
      <c r="AK265" s="21" t="e">
        <f>VLOOKUP($B265,'[3]Rotoma level Monthly'!$C$2:$N$538,10,FALSE)</f>
        <v>#N/A</v>
      </c>
      <c r="AL265" s="21" t="e">
        <f>VLOOKUP($B265,'[3]Rotoma level Monthly'!$C$2:$N$538,11,FALSE)</f>
        <v>#N/A</v>
      </c>
      <c r="AM265" s="20">
        <v>3.5551729142295052</v>
      </c>
      <c r="AN265" s="21">
        <v>167.36666666666665</v>
      </c>
    </row>
    <row r="266" spans="1:40" x14ac:dyDescent="0.25">
      <c r="A266" t="s">
        <v>46</v>
      </c>
      <c r="B266" s="15">
        <v>42705</v>
      </c>
      <c r="C266" s="16" t="s">
        <v>79</v>
      </c>
      <c r="D266" s="17">
        <v>2017</v>
      </c>
      <c r="E266" s="18" t="str">
        <f t="shared" si="60"/>
        <v>Ōkāreka 2016/17</v>
      </c>
      <c r="F266" s="18" t="s">
        <v>72</v>
      </c>
      <c r="G266" s="19">
        <v>2.6</v>
      </c>
      <c r="H266" s="20">
        <v>7.6</v>
      </c>
      <c r="I266" s="21">
        <v>202</v>
      </c>
      <c r="J266" s="19">
        <v>7.7823736312719598</v>
      </c>
      <c r="K266" s="19">
        <v>0.92811940211726984</v>
      </c>
      <c r="L266" s="19">
        <v>2</v>
      </c>
      <c r="M266" s="19">
        <v>2</v>
      </c>
      <c r="N266" s="19">
        <v>7.93</v>
      </c>
      <c r="O266" s="19">
        <v>0.58099999999999996</v>
      </c>
      <c r="Q266" s="19">
        <f t="shared" si="59"/>
        <v>3.2740323038458774</v>
      </c>
      <c r="R266" s="19">
        <f t="shared" si="52"/>
        <v>3.031945709154432</v>
      </c>
      <c r="S266" s="19">
        <f t="shared" si="61"/>
        <v>3.3291076220343379</v>
      </c>
      <c r="T266" s="19">
        <f t="shared" si="58"/>
        <v>2.8200472660640776</v>
      </c>
      <c r="U266" s="23">
        <f t="shared" si="62"/>
        <v>3.1137832252746813</v>
      </c>
      <c r="V266" s="24">
        <f t="shared" ref="V266:Z316" si="63">AVERAGE(Q255:Q266)</f>
        <v>3.5275993814365294</v>
      </c>
      <c r="W266" s="24">
        <f t="shared" si="63"/>
        <v>3.1996232840466425</v>
      </c>
      <c r="X266" s="24">
        <f t="shared" si="63"/>
        <v>3.2762564066385638</v>
      </c>
      <c r="Y266" s="24">
        <f t="shared" si="63"/>
        <v>2.9355506689420596</v>
      </c>
      <c r="Z266" s="24">
        <f t="shared" si="63"/>
        <v>3.2368828078810683</v>
      </c>
      <c r="AA266" s="20">
        <v>0.18</v>
      </c>
      <c r="AB266" s="20">
        <v>0.32</v>
      </c>
      <c r="AC266" s="17">
        <v>314.16008040988697</v>
      </c>
      <c r="AD266" s="17">
        <f t="shared" si="51"/>
        <v>313.96857121618194</v>
      </c>
      <c r="AE266" s="21">
        <v>48.052500000000101</v>
      </c>
      <c r="AF266" s="21">
        <v>186.20967741935479</v>
      </c>
      <c r="AG266" s="19">
        <v>4.0305062689193552</v>
      </c>
      <c r="AH266" s="21">
        <v>227.2</v>
      </c>
      <c r="AI266" s="22">
        <v>0.1766666666666665</v>
      </c>
      <c r="AJ266" s="21">
        <v>1512.267210499997</v>
      </c>
      <c r="AK266" s="21" t="e">
        <f>VLOOKUP($B266,'[3]Rotoma level Monthly'!$C$2:$N$538,10,FALSE)</f>
        <v>#N/A</v>
      </c>
      <c r="AL266" s="21" t="e">
        <f>VLOOKUP($B266,'[3]Rotoma level Monthly'!$C$2:$N$538,11,FALSE)</f>
        <v>#N/A</v>
      </c>
      <c r="AM266" s="20">
        <v>3.6193894653883008</v>
      </c>
      <c r="AN266" s="21">
        <v>165.20833333333331</v>
      </c>
    </row>
    <row r="267" spans="1:40" x14ac:dyDescent="0.25">
      <c r="A267" t="s">
        <v>46</v>
      </c>
      <c r="B267" s="15">
        <v>42736</v>
      </c>
      <c r="C267" s="16" t="s">
        <v>79</v>
      </c>
      <c r="D267" s="17">
        <v>2017</v>
      </c>
      <c r="E267" s="18" t="str">
        <f t="shared" si="60"/>
        <v>Ōkāreka 2016/17</v>
      </c>
      <c r="F267" s="18" t="s">
        <v>72</v>
      </c>
      <c r="G267" s="19">
        <v>1.3</v>
      </c>
      <c r="H267" s="20">
        <v>5.5</v>
      </c>
      <c r="I267" s="21">
        <v>189</v>
      </c>
      <c r="J267" s="19">
        <v>8.7593736312719592</v>
      </c>
      <c r="K267" s="19">
        <v>1.9051194021172699</v>
      </c>
      <c r="L267" s="19">
        <v>2</v>
      </c>
      <c r="M267" s="19">
        <v>3</v>
      </c>
      <c r="N267" s="19">
        <v>7.98</v>
      </c>
      <c r="O267" s="19">
        <v>0.65500000000000003</v>
      </c>
      <c r="Q267" s="19">
        <f t="shared" si="59"/>
        <v>2.5094161148593654</v>
      </c>
      <c r="R267" s="19">
        <f t="shared" si="52"/>
        <v>3.4680306770527762</v>
      </c>
      <c r="S267" s="19">
        <f t="shared" si="61"/>
        <v>3.2421500305614646</v>
      </c>
      <c r="T267" s="19">
        <f t="shared" si="58"/>
        <v>2.9700213106080779</v>
      </c>
      <c r="U267" s="23">
        <f t="shared" si="62"/>
        <v>3.0474045332704209</v>
      </c>
      <c r="V267" s="24">
        <f t="shared" si="63"/>
        <v>3.5029390359830752</v>
      </c>
      <c r="W267" s="24">
        <f t="shared" si="63"/>
        <v>3.25602968196986</v>
      </c>
      <c r="X267" s="24">
        <f t="shared" si="63"/>
        <v>3.2854023615490835</v>
      </c>
      <c r="Y267" s="24">
        <f t="shared" si="63"/>
        <v>2.9480485059873924</v>
      </c>
      <c r="Z267" s="24">
        <f t="shared" si="63"/>
        <v>3.2512358119309979</v>
      </c>
      <c r="AA267" s="20">
        <v>0.15</v>
      </c>
      <c r="AB267" s="20">
        <v>-1.19166666666666</v>
      </c>
      <c r="AC267" s="17">
        <v>314.01353393098901</v>
      </c>
      <c r="AD267" s="17">
        <f t="shared" si="51"/>
        <v>313.99470966122249</v>
      </c>
      <c r="AE267" s="21">
        <v>48.497500000000002</v>
      </c>
      <c r="AF267" s="21">
        <v>214.83870967741939</v>
      </c>
      <c r="AG267" s="19">
        <v>4.7050231440833317</v>
      </c>
      <c r="AH267" s="21">
        <v>255</v>
      </c>
      <c r="AI267" s="22">
        <v>0.1766666666666665</v>
      </c>
      <c r="AJ267" s="21">
        <v>1515.059000499997</v>
      </c>
      <c r="AK267" s="21" t="e">
        <f>VLOOKUP($B267,'[3]Rotoma level Monthly'!$C$2:$N$538,10,FALSE)</f>
        <v>#N/A</v>
      </c>
      <c r="AL267" s="21" t="e">
        <f>VLOOKUP($B267,'[3]Rotoma level Monthly'!$C$2:$N$538,11,FALSE)</f>
        <v>#N/A</v>
      </c>
      <c r="AM267" s="20">
        <v>3.6286964954147352</v>
      </c>
      <c r="AN267" s="21">
        <v>168.9</v>
      </c>
    </row>
    <row r="268" spans="1:40" x14ac:dyDescent="0.25">
      <c r="A268" t="s">
        <v>46</v>
      </c>
      <c r="B268" s="15">
        <v>42767</v>
      </c>
      <c r="C268" s="16" t="s">
        <v>79</v>
      </c>
      <c r="D268" s="17">
        <v>2017</v>
      </c>
      <c r="E268" s="18" t="str">
        <f t="shared" si="60"/>
        <v>Ōkāreka 2016/17</v>
      </c>
      <c r="F268" s="18" t="s">
        <v>72</v>
      </c>
      <c r="G268" s="19">
        <v>2.1</v>
      </c>
      <c r="H268" s="20">
        <v>6.5</v>
      </c>
      <c r="I268" s="21">
        <v>398</v>
      </c>
      <c r="J268" s="19">
        <v>7.7823736312719598</v>
      </c>
      <c r="K268" s="19">
        <v>1.1157034021172694</v>
      </c>
      <c r="L268" s="19">
        <v>144</v>
      </c>
      <c r="M268" s="19">
        <v>4.0010000000000003</v>
      </c>
      <c r="N268" s="19">
        <v>7.96</v>
      </c>
      <c r="O268" s="19">
        <v>0.72699999999999998</v>
      </c>
      <c r="Q268" s="19">
        <f t="shared" si="59"/>
        <v>3.0384370086241552</v>
      </c>
      <c r="R268" s="19">
        <f t="shared" si="52"/>
        <v>3.2461857935716707</v>
      </c>
      <c r="S268" s="19">
        <f t="shared" si="61"/>
        <v>4.2156480469417996</v>
      </c>
      <c r="T268" s="19">
        <f t="shared" si="58"/>
        <v>2.8200472660640776</v>
      </c>
      <c r="U268" s="23">
        <f t="shared" si="62"/>
        <v>3.3300795288004257</v>
      </c>
      <c r="V268" s="24">
        <f t="shared" si="63"/>
        <v>3.517109439788221</v>
      </c>
      <c r="W268" s="24">
        <f t="shared" si="63"/>
        <v>3.2992628887641495</v>
      </c>
      <c r="X268" s="24">
        <f t="shared" si="63"/>
        <v>3.3677751149080462</v>
      </c>
      <c r="Y268" s="24">
        <f t="shared" si="63"/>
        <v>2.9622251311530721</v>
      </c>
      <c r="Z268" s="24">
        <f t="shared" si="63"/>
        <v>3.2913508827521341</v>
      </c>
      <c r="AA268" s="20">
        <v>-0.22</v>
      </c>
      <c r="AB268" s="20">
        <v>-0.90666666666666595</v>
      </c>
      <c r="AC268" s="17">
        <v>313.94155319139901</v>
      </c>
      <c r="AD268" s="17">
        <f t="shared" si="51"/>
        <v>314.01112878695625</v>
      </c>
      <c r="AE268" s="21">
        <v>226.15150000000099</v>
      </c>
      <c r="AF268" s="21">
        <v>189.9702380952381</v>
      </c>
      <c r="AG268" s="19">
        <v>3.1260920938601191</v>
      </c>
      <c r="AH268" s="21">
        <v>168.3</v>
      </c>
      <c r="AI268" s="22">
        <v>0.1766666666666665</v>
      </c>
      <c r="AJ268" s="21">
        <v>1429.0480204999967</v>
      </c>
      <c r="AK268" s="21" t="e">
        <f>VLOOKUP($B268,'[3]Rotoma level Monthly'!$C$2:$N$538,10,FALSE)</f>
        <v>#N/A</v>
      </c>
      <c r="AL268" s="21" t="e">
        <f>VLOOKUP($B268,'[3]Rotoma level Monthly'!$C$2:$N$538,11,FALSE)</f>
        <v>#N/A</v>
      </c>
      <c r="AM268" s="20">
        <v>3.7022400907550126</v>
      </c>
      <c r="AN268" s="21">
        <v>168.66666666666666</v>
      </c>
    </row>
    <row r="269" spans="1:40" x14ac:dyDescent="0.25">
      <c r="A269" t="s">
        <v>46</v>
      </c>
      <c r="B269" s="15">
        <v>42795</v>
      </c>
      <c r="C269" s="16" t="s">
        <v>79</v>
      </c>
      <c r="D269" s="17">
        <v>2017</v>
      </c>
      <c r="E269" s="18" t="str">
        <f t="shared" si="60"/>
        <v>Ōkāreka 2016/17</v>
      </c>
      <c r="F269" s="18" t="s">
        <v>72</v>
      </c>
      <c r="G269" s="19">
        <v>3.2</v>
      </c>
      <c r="H269" s="20">
        <v>7</v>
      </c>
      <c r="I269" s="21">
        <v>184</v>
      </c>
      <c r="J269" s="19">
        <v>7.7823736312719598</v>
      </c>
      <c r="K269" s="19">
        <v>0.92811940211726984</v>
      </c>
      <c r="L269" s="19">
        <v>0</v>
      </c>
      <c r="M269" s="19">
        <v>3</v>
      </c>
      <c r="N269" s="19">
        <v>7.5</v>
      </c>
      <c r="O269" s="19">
        <v>0.70299999999999996</v>
      </c>
      <c r="Q269" s="19">
        <f t="shared" si="59"/>
        <v>3.5030809449325613</v>
      </c>
      <c r="R269" s="19">
        <f t="shared" si="52"/>
        <v>3.1455253621927373</v>
      </c>
      <c r="S269" s="19">
        <f t="shared" si="61"/>
        <v>3.2071016472587037</v>
      </c>
      <c r="T269" s="19">
        <f t="shared" si="58"/>
        <v>2.8200472660640776</v>
      </c>
      <c r="U269" s="23">
        <f t="shared" si="62"/>
        <v>3.16893880511202</v>
      </c>
      <c r="V269" s="24">
        <f t="shared" si="63"/>
        <v>3.5361968265454444</v>
      </c>
      <c r="W269" s="24">
        <f t="shared" si="63"/>
        <v>3.2984458909011014</v>
      </c>
      <c r="X269" s="24">
        <f t="shared" si="63"/>
        <v>3.3757897532777714</v>
      </c>
      <c r="Y269" s="24">
        <f t="shared" si="63"/>
        <v>2.9764017563187513</v>
      </c>
      <c r="Z269" s="24">
        <f t="shared" si="63"/>
        <v>3.3022037279972527</v>
      </c>
      <c r="AA269" s="20">
        <v>0.55000000000000004</v>
      </c>
      <c r="AB269" s="20">
        <v>-0.51333333333333298</v>
      </c>
      <c r="AC269" s="17">
        <v>314.12007309546198</v>
      </c>
      <c r="AD269" s="17">
        <f t="shared" si="51"/>
        <v>314.03834889059442</v>
      </c>
      <c r="AE269" s="21">
        <v>388.58699999999698</v>
      </c>
      <c r="AF269" s="21">
        <v>168.77688172043017</v>
      </c>
      <c r="AG269" s="19">
        <v>3.5699955166290329</v>
      </c>
      <c r="AH269" s="21">
        <v>183.9</v>
      </c>
      <c r="AI269" s="22">
        <v>0.1766666666666665</v>
      </c>
      <c r="AJ269" s="21">
        <v>1507.7247899999979</v>
      </c>
      <c r="AK269" s="21" t="e">
        <f>VLOOKUP($B269,'[3]Rotoma level Monthly'!$C$2:$N$538,10,FALSE)</f>
        <v>#N/A</v>
      </c>
      <c r="AL269" s="21" t="e">
        <f>VLOOKUP($B269,'[3]Rotoma level Monthly'!$C$2:$N$538,11,FALSE)</f>
        <v>#N/A</v>
      </c>
      <c r="AM269" s="20">
        <v>3.6759212566226651</v>
      </c>
      <c r="AN269" s="21">
        <v>169.69166666666669</v>
      </c>
    </row>
    <row r="270" spans="1:40" x14ac:dyDescent="0.25">
      <c r="A270" t="s">
        <v>46</v>
      </c>
      <c r="B270" s="15">
        <v>42826</v>
      </c>
      <c r="C270" s="16" t="s">
        <v>79</v>
      </c>
      <c r="D270" s="17">
        <v>2017</v>
      </c>
      <c r="E270" s="18" t="str">
        <f t="shared" si="60"/>
        <v>Ōkāreka 2016/17</v>
      </c>
      <c r="F270" s="18" t="s">
        <v>72</v>
      </c>
      <c r="G270" s="19">
        <v>3.9</v>
      </c>
      <c r="H270" s="20">
        <v>8</v>
      </c>
      <c r="I270" s="21">
        <v>161</v>
      </c>
      <c r="J270" s="19">
        <v>10.71337363127196</v>
      </c>
      <c r="K270" s="19">
        <v>1.9051194021172699</v>
      </c>
      <c r="L270" s="19">
        <v>1</v>
      </c>
      <c r="M270" s="19">
        <v>2</v>
      </c>
      <c r="N270" s="19">
        <v>7.64</v>
      </c>
      <c r="O270" s="19">
        <v>0.83</v>
      </c>
      <c r="Q270" s="19">
        <f t="shared" si="59"/>
        <v>3.7213041018473079</v>
      </c>
      <c r="R270" s="19">
        <f t="shared" si="52"/>
        <v>2.96</v>
      </c>
      <c r="S270" s="19">
        <f t="shared" si="61"/>
        <v>3.0325458868558663</v>
      </c>
      <c r="T270" s="19">
        <f t="shared" si="58"/>
        <v>3.225384653774257</v>
      </c>
      <c r="U270" s="23">
        <f t="shared" si="62"/>
        <v>3.2348086606193576</v>
      </c>
      <c r="V270" s="24">
        <f t="shared" si="63"/>
        <v>3.5603148361170587</v>
      </c>
      <c r="W270" s="24">
        <f t="shared" si="63"/>
        <v>3.2954772807376682</v>
      </c>
      <c r="X270" s="24">
        <f t="shared" si="63"/>
        <v>3.3638608150874161</v>
      </c>
      <c r="Y270" s="24">
        <f t="shared" si="63"/>
        <v>3.0243564971269454</v>
      </c>
      <c r="Z270" s="24">
        <f t="shared" si="63"/>
        <v>3.3180680771450382</v>
      </c>
      <c r="AA270" s="20">
        <v>-0.44</v>
      </c>
      <c r="AB270" s="20">
        <v>-0.25999999999999901</v>
      </c>
      <c r="AC270" s="17">
        <v>314.56617612494603</v>
      </c>
      <c r="AD270" s="17">
        <f t="shared" ref="AD270:AD325" si="64">AVERAGE(AC259:AC270)</f>
        <v>314.09595113539405</v>
      </c>
      <c r="AE270" s="21">
        <v>329.31500000000301</v>
      </c>
      <c r="AF270" s="21">
        <v>158.05555555555557</v>
      </c>
      <c r="AG270" s="19">
        <v>2.873029318505556</v>
      </c>
      <c r="AH270" s="21">
        <v>166.9</v>
      </c>
      <c r="AI270" s="22">
        <v>0.1766666666666665</v>
      </c>
      <c r="AJ270" s="21">
        <v>1729.582499999995</v>
      </c>
      <c r="AK270" s="21" t="e">
        <f>VLOOKUP($B270,'[3]Rotoma level Monthly'!$C$2:$N$538,10,FALSE)</f>
        <v>#N/A</v>
      </c>
      <c r="AL270" s="21" t="e">
        <f>VLOOKUP($B270,'[3]Rotoma level Monthly'!$C$2:$N$538,11,FALSE)</f>
        <v>#N/A</v>
      </c>
      <c r="AM270" s="20">
        <v>3.705431411682254</v>
      </c>
      <c r="AN270" s="21">
        <v>169.71666666666667</v>
      </c>
    </row>
    <row r="271" spans="1:40" x14ac:dyDescent="0.25">
      <c r="A271" t="s">
        <v>46</v>
      </c>
      <c r="B271" s="15">
        <v>42856</v>
      </c>
      <c r="C271" s="16" t="s">
        <v>79</v>
      </c>
      <c r="D271" s="17">
        <v>2017</v>
      </c>
      <c r="E271" s="18" t="str">
        <f t="shared" si="60"/>
        <v>Ōkāreka 2016/17</v>
      </c>
      <c r="F271" s="18" t="s">
        <v>72</v>
      </c>
      <c r="G271" s="19">
        <v>4.0999999999999996</v>
      </c>
      <c r="H271" s="20">
        <v>8.85</v>
      </c>
      <c r="I271" s="21">
        <v>168</v>
      </c>
      <c r="J271" s="19">
        <v>8.7593736312719592</v>
      </c>
      <c r="K271" s="19">
        <v>1.9051194021172699</v>
      </c>
      <c r="L271" s="19">
        <v>6</v>
      </c>
      <c r="M271" s="19">
        <v>2</v>
      </c>
      <c r="N271" s="19">
        <v>7.54</v>
      </c>
      <c r="O271" s="19">
        <v>0.74399999999999999</v>
      </c>
      <c r="Q271" s="19">
        <f t="shared" si="59"/>
        <v>3.7764709960681282</v>
      </c>
      <c r="R271" s="19">
        <f t="shared" si="52"/>
        <v>2.815582451320441</v>
      </c>
      <c r="S271" s="19">
        <f t="shared" si="61"/>
        <v>3.0881809379948471</v>
      </c>
      <c r="T271" s="19">
        <f t="shared" si="58"/>
        <v>2.9700213106080779</v>
      </c>
      <c r="U271" s="23">
        <f t="shared" si="62"/>
        <v>3.1625639239978733</v>
      </c>
      <c r="V271" s="24">
        <f t="shared" si="63"/>
        <v>3.5748596830685941</v>
      </c>
      <c r="W271" s="24">
        <f t="shared" si="63"/>
        <v>3.2696023474687355</v>
      </c>
      <c r="X271" s="24">
        <f t="shared" si="63"/>
        <v>3.3667245383029876</v>
      </c>
      <c r="Y271" s="24">
        <f t="shared" si="63"/>
        <v>3.0368543341722791</v>
      </c>
      <c r="Z271" s="24">
        <f t="shared" si="63"/>
        <v>3.3191024854201867</v>
      </c>
      <c r="AA271" s="20">
        <v>0.17</v>
      </c>
      <c r="AB271" s="20">
        <v>-0.13166666666666599</v>
      </c>
      <c r="AC271" s="17">
        <v>314.801047149429</v>
      </c>
      <c r="AD271" s="17">
        <f t="shared" si="64"/>
        <v>314.18120246852044</v>
      </c>
      <c r="AE271" s="21">
        <v>185.622999999999</v>
      </c>
      <c r="AF271" s="21">
        <v>163.78360215053755</v>
      </c>
      <c r="AG271" s="19">
        <v>3.4500276254543016</v>
      </c>
      <c r="AH271" s="21">
        <v>146.30000000000001</v>
      </c>
      <c r="AI271" s="22">
        <v>0.1766666666666665</v>
      </c>
      <c r="AJ271" s="21">
        <v>1978.5134999999982</v>
      </c>
      <c r="AK271" s="21" t="e">
        <f>VLOOKUP($B271,'[3]Rotoma level Monthly'!$C$2:$N$538,10,FALSE)</f>
        <v>#N/A</v>
      </c>
      <c r="AL271" s="21" t="e">
        <f>VLOOKUP($B271,'[3]Rotoma level Monthly'!$C$2:$N$538,11,FALSE)</f>
        <v>#N/A</v>
      </c>
      <c r="AM271" s="20">
        <v>3.7449286465577174</v>
      </c>
      <c r="AN271" s="21">
        <v>172.02500000000001</v>
      </c>
    </row>
    <row r="272" spans="1:40" x14ac:dyDescent="0.25">
      <c r="A272" t="s">
        <v>46</v>
      </c>
      <c r="B272" s="15">
        <v>42887</v>
      </c>
      <c r="C272" s="16" t="s">
        <v>79</v>
      </c>
      <c r="D272" s="17">
        <v>2017</v>
      </c>
      <c r="E272" s="18" t="str">
        <f t="shared" si="60"/>
        <v>Ōkāreka 2016/17</v>
      </c>
      <c r="F272" s="18" t="s">
        <v>72</v>
      </c>
      <c r="G272" s="19">
        <v>6.8</v>
      </c>
      <c r="H272" s="20">
        <v>9.85</v>
      </c>
      <c r="I272" s="21">
        <v>283</v>
      </c>
      <c r="J272" s="19">
        <v>9.7363736312719595</v>
      </c>
      <c r="K272" s="19">
        <v>2.8821194021172696</v>
      </c>
      <c r="L272" s="19">
        <v>92</v>
      </c>
      <c r="N272" s="19">
        <v>7.39</v>
      </c>
      <c r="O272" s="19">
        <v>0.52100000000000002</v>
      </c>
      <c r="Q272" s="19">
        <f t="shared" si="59"/>
        <v>4.3345726382738405</v>
      </c>
      <c r="R272" s="19">
        <f t="shared" si="52"/>
        <v>2.657856846091549</v>
      </c>
      <c r="S272" s="19">
        <f t="shared" si="61"/>
        <v>3.7698771709281131</v>
      </c>
      <c r="T272" s="19">
        <f t="shared" si="58"/>
        <v>3.1041199159810953</v>
      </c>
      <c r="U272" s="23">
        <f t="shared" si="62"/>
        <v>3.4666066428186495</v>
      </c>
      <c r="V272" s="24">
        <f t="shared" si="63"/>
        <v>3.6500834040090857</v>
      </c>
      <c r="W272" s="24">
        <f t="shared" si="63"/>
        <v>3.2088525336780922</v>
      </c>
      <c r="X272" s="24">
        <f t="shared" si="63"/>
        <v>3.4003205910217478</v>
      </c>
      <c r="Y272" s="24">
        <f t="shared" si="63"/>
        <v>3.0663214654379742</v>
      </c>
      <c r="Z272" s="24">
        <f t="shared" si="63"/>
        <v>3.3313944985367248</v>
      </c>
      <c r="AA272" s="20">
        <v>-0.95</v>
      </c>
      <c r="AB272" s="20">
        <v>0.21833333333333299</v>
      </c>
      <c r="AC272" s="17">
        <v>314.89886175458298</v>
      </c>
      <c r="AD272" s="17">
        <f t="shared" si="64"/>
        <v>314.27116963453028</v>
      </c>
      <c r="AE272" s="21">
        <v>86.071000000000296</v>
      </c>
      <c r="AF272" s="21">
        <v>172.93749999999994</v>
      </c>
      <c r="AG272" s="19">
        <v>2.6933310161916659</v>
      </c>
      <c r="AH272" s="21">
        <v>157.30000000000001</v>
      </c>
      <c r="AI272" s="22">
        <v>0.21083333333333298</v>
      </c>
      <c r="AJ272" s="21">
        <v>2032.0404999999971</v>
      </c>
      <c r="AK272" s="21" t="e">
        <f>VLOOKUP($B272,'[3]Rotoma level Monthly'!$C$2:$N$538,10,FALSE)</f>
        <v>#N/A</v>
      </c>
      <c r="AL272" s="21" t="e">
        <f>VLOOKUP($B272,'[3]Rotoma level Monthly'!$C$2:$N$538,11,FALSE)</f>
        <v>#N/A</v>
      </c>
      <c r="AM272" s="20">
        <v>3.7511327855964716</v>
      </c>
      <c r="AN272" s="21">
        <v>175.04166666666666</v>
      </c>
    </row>
    <row r="273" spans="1:40" x14ac:dyDescent="0.25">
      <c r="A273" t="s">
        <v>46</v>
      </c>
      <c r="B273" s="15">
        <v>42917</v>
      </c>
      <c r="C273" s="16" t="s">
        <v>80</v>
      </c>
      <c r="D273" s="17">
        <v>2018</v>
      </c>
      <c r="E273" s="18" t="str">
        <f t="shared" si="60"/>
        <v>Ōkāreka 2017/18</v>
      </c>
      <c r="F273" s="18" t="s">
        <v>72</v>
      </c>
      <c r="G273" s="19">
        <v>11.1</v>
      </c>
      <c r="H273" s="20">
        <v>5.2</v>
      </c>
      <c r="I273" s="21">
        <v>179</v>
      </c>
      <c r="J273" s="19">
        <v>14.621373631271958</v>
      </c>
      <c r="K273" s="19">
        <v>1.9051194021172699</v>
      </c>
      <c r="L273" s="19">
        <v>1</v>
      </c>
      <c r="M273" s="19">
        <v>1</v>
      </c>
      <c r="N273" s="19">
        <v>7.49</v>
      </c>
      <c r="O273" s="19">
        <v>1.26</v>
      </c>
      <c r="Q273" s="19">
        <f t="shared" si="59"/>
        <v>4.8751203661181099</v>
      </c>
      <c r="R273" s="19">
        <f t="shared" si="52"/>
        <v>3.5411413633579301</v>
      </c>
      <c r="S273" s="19">
        <f t="shared" si="61"/>
        <v>3.1710876232494782</v>
      </c>
      <c r="T273" s="19">
        <f t="shared" si="58"/>
        <v>3.6197654713374487</v>
      </c>
      <c r="U273" s="23">
        <f t="shared" si="62"/>
        <v>3.801778706015742</v>
      </c>
      <c r="V273" s="24">
        <f t="shared" si="63"/>
        <v>3.7197893934495618</v>
      </c>
      <c r="W273" s="24">
        <f t="shared" si="63"/>
        <v>3.1885673639635801</v>
      </c>
      <c r="X273" s="24">
        <f t="shared" si="63"/>
        <v>3.3926831680927303</v>
      </c>
      <c r="Y273" s="24">
        <f t="shared" si="63"/>
        <v>3.0736298778840969</v>
      </c>
      <c r="Z273" s="24">
        <f t="shared" si="63"/>
        <v>3.3436674508474922</v>
      </c>
      <c r="AA273" s="20">
        <v>0.87</v>
      </c>
      <c r="AB273" s="20">
        <v>0.21333333333333299</v>
      </c>
      <c r="AC273" s="17">
        <v>315.05479383813503</v>
      </c>
      <c r="AD273" s="17">
        <f t="shared" si="64"/>
        <v>314.35530155841997</v>
      </c>
      <c r="AE273" s="21">
        <v>194.39599999999999</v>
      </c>
      <c r="AF273" s="21">
        <v>166.2029569892473</v>
      </c>
      <c r="AG273" s="19">
        <v>3.2429360784408594</v>
      </c>
      <c r="AH273" s="21">
        <v>108.7</v>
      </c>
      <c r="AI273" s="22">
        <v>0.21583333333333299</v>
      </c>
      <c r="AJ273" s="21">
        <v>1944.0314999999971</v>
      </c>
      <c r="AK273" s="21" t="e">
        <f>VLOOKUP($B273,'[3]Rotoma level Monthly'!$C$2:$N$538,10,FALSE)</f>
        <v>#N/A</v>
      </c>
      <c r="AL273" s="21" t="e">
        <f>VLOOKUP($B273,'[3]Rotoma level Monthly'!$C$2:$N$538,11,FALSE)</f>
        <v>#N/A</v>
      </c>
      <c r="AM273" s="20">
        <v>3.7016470600939253</v>
      </c>
      <c r="AN273" s="21">
        <v>171.59166666666667</v>
      </c>
    </row>
    <row r="274" spans="1:40" x14ac:dyDescent="0.25">
      <c r="A274" t="s">
        <v>46</v>
      </c>
      <c r="B274" s="15">
        <v>42948</v>
      </c>
      <c r="C274" s="16" t="s">
        <v>80</v>
      </c>
      <c r="D274" s="17">
        <v>2018</v>
      </c>
      <c r="E274" s="18" t="str">
        <f t="shared" si="60"/>
        <v>Ōkāreka 2017/18</v>
      </c>
      <c r="F274" s="18" t="s">
        <v>72</v>
      </c>
      <c r="G274" s="19">
        <v>13.1</v>
      </c>
      <c r="H274" s="20">
        <v>6.7</v>
      </c>
      <c r="I274" s="21">
        <v>180</v>
      </c>
      <c r="J274" s="19">
        <v>10.71337363127196</v>
      </c>
      <c r="K274" s="19">
        <v>0.92811940211726984</v>
      </c>
      <c r="L274" s="19">
        <v>3</v>
      </c>
      <c r="N274" s="19">
        <v>7.62</v>
      </c>
      <c r="O274" s="19">
        <v>0.84699999999999998</v>
      </c>
      <c r="Q274" s="19">
        <f t="shared" si="59"/>
        <v>5.0578690909656405</v>
      </c>
      <c r="R274" s="19">
        <f t="shared" si="52"/>
        <v>3.2052045426415803</v>
      </c>
      <c r="S274" s="19">
        <f t="shared" si="61"/>
        <v>3.1783702403609504</v>
      </c>
      <c r="T274" s="19">
        <f t="shared" si="58"/>
        <v>3.225384653774257</v>
      </c>
      <c r="U274" s="23">
        <f t="shared" si="62"/>
        <v>3.666707131935607</v>
      </c>
      <c r="V274" s="24">
        <f t="shared" si="63"/>
        <v>3.7606393688136008</v>
      </c>
      <c r="W274" s="24">
        <f t="shared" si="63"/>
        <v>3.1616083811087328</v>
      </c>
      <c r="X274" s="24">
        <f t="shared" si="63"/>
        <v>3.3718178509769872</v>
      </c>
      <c r="Y274" s="24">
        <f t="shared" si="63"/>
        <v>3.0480732221999527</v>
      </c>
      <c r="Z274" s="24">
        <f t="shared" si="63"/>
        <v>3.3355347057748186</v>
      </c>
      <c r="AA274" s="20">
        <v>0.37</v>
      </c>
      <c r="AB274" s="20">
        <v>0.36666666666666597</v>
      </c>
      <c r="AC274" s="17">
        <v>315.18700173261902</v>
      </c>
      <c r="AD274" s="17">
        <f t="shared" si="64"/>
        <v>314.44456703103072</v>
      </c>
      <c r="AE274" s="21">
        <v>208.99349999999899</v>
      </c>
      <c r="AF274" s="21">
        <v>153.48118279569889</v>
      </c>
      <c r="AG274" s="19">
        <v>3.004037482470431</v>
      </c>
      <c r="AH274" s="21">
        <v>124</v>
      </c>
      <c r="AI274" s="22">
        <v>0.21583333333333299</v>
      </c>
      <c r="AJ274" s="21">
        <v>1985.0854999999981</v>
      </c>
      <c r="AK274" s="21" t="e">
        <f>VLOOKUP($B274,'[3]Rotoma level Monthly'!$C$2:$N$538,10,FALSE)</f>
        <v>#N/A</v>
      </c>
      <c r="AL274" s="21" t="e">
        <f>VLOOKUP($B274,'[3]Rotoma level Monthly'!$C$2:$N$538,11,FALSE)</f>
        <v>#N/A</v>
      </c>
      <c r="AM274" s="20">
        <v>3.6265961239783331</v>
      </c>
      <c r="AN274" s="21">
        <v>168.06666666666669</v>
      </c>
    </row>
    <row r="275" spans="1:40" x14ac:dyDescent="0.25">
      <c r="A275" t="s">
        <v>46</v>
      </c>
      <c r="B275" s="15">
        <v>42979</v>
      </c>
      <c r="C275" s="16" t="s">
        <v>80</v>
      </c>
      <c r="D275" s="17">
        <v>2018</v>
      </c>
      <c r="E275" s="18" t="str">
        <f t="shared" si="60"/>
        <v>Ōkāreka 2017/18</v>
      </c>
      <c r="F275" s="18" t="s">
        <v>72</v>
      </c>
      <c r="G275" s="19">
        <v>5.7</v>
      </c>
      <c r="H275" s="20">
        <v>7.6</v>
      </c>
      <c r="I275" s="21">
        <v>179</v>
      </c>
      <c r="J275" s="19">
        <v>8.7593736312719592</v>
      </c>
      <c r="K275" s="19">
        <v>1.9051194021172699</v>
      </c>
      <c r="L275" s="19">
        <v>2</v>
      </c>
      <c r="M275" s="19">
        <v>1</v>
      </c>
      <c r="N275" s="19">
        <v>7.69</v>
      </c>
      <c r="O275" s="19">
        <v>1</v>
      </c>
      <c r="Q275" s="19">
        <f t="shared" si="59"/>
        <v>4.1399221334081284</v>
      </c>
      <c r="R275" s="19">
        <f t="shared" si="52"/>
        <v>3.031945709154432</v>
      </c>
      <c r="S275" s="19">
        <f t="shared" si="61"/>
        <v>3.1710876232494782</v>
      </c>
      <c r="T275" s="19">
        <f t="shared" si="58"/>
        <v>2.9700213106080779</v>
      </c>
      <c r="U275" s="23">
        <f t="shared" si="62"/>
        <v>3.3282441941050296</v>
      </c>
      <c r="V275" s="24">
        <f t="shared" si="63"/>
        <v>3.7865487234999318</v>
      </c>
      <c r="W275" s="24">
        <f t="shared" si="63"/>
        <v>3.154567166372138</v>
      </c>
      <c r="X275" s="24">
        <f t="shared" si="63"/>
        <v>3.3173947972399218</v>
      </c>
      <c r="Y275" s="24">
        <f t="shared" si="63"/>
        <v>3.0012362879186267</v>
      </c>
      <c r="Z275" s="24">
        <f t="shared" si="63"/>
        <v>3.3149367437576553</v>
      </c>
      <c r="AA275" s="20">
        <v>0.63</v>
      </c>
      <c r="AB275" s="20">
        <v>0.293333333333333</v>
      </c>
      <c r="AC275" s="17">
        <v>315.421096302715</v>
      </c>
      <c r="AD275" s="17">
        <f t="shared" si="64"/>
        <v>314.55313569916416</v>
      </c>
      <c r="AE275" s="21">
        <v>133.227</v>
      </c>
      <c r="AF275" s="21">
        <v>197.59722222222229</v>
      </c>
      <c r="AG275" s="19">
        <v>3.9451458299250004</v>
      </c>
      <c r="AH275" s="21">
        <v>132.5</v>
      </c>
      <c r="AI275" s="22">
        <v>0.21583333333333299</v>
      </c>
      <c r="AJ275" s="21">
        <v>2099.9159999999974</v>
      </c>
      <c r="AK275" s="21" t="e">
        <f>VLOOKUP($B275,'[3]Rotoma level Monthly'!$C$2:$N$538,10,FALSE)</f>
        <v>#N/A</v>
      </c>
      <c r="AL275" s="21" t="e">
        <f>VLOOKUP($B275,'[3]Rotoma level Monthly'!$C$2:$N$538,11,FALSE)</f>
        <v>#N/A</v>
      </c>
      <c r="AM275" s="20">
        <v>3.6210644732471504</v>
      </c>
      <c r="AN275" s="21">
        <v>170.98333333333335</v>
      </c>
    </row>
    <row r="276" spans="1:40" x14ac:dyDescent="0.25">
      <c r="A276" t="s">
        <v>46</v>
      </c>
      <c r="B276" s="15">
        <v>43009</v>
      </c>
      <c r="C276" s="16" t="s">
        <v>80</v>
      </c>
      <c r="D276" s="17">
        <v>2018</v>
      </c>
      <c r="E276" s="18" t="str">
        <f t="shared" si="60"/>
        <v>Ōkāreka 2017/18</v>
      </c>
      <c r="F276" s="18" t="s">
        <v>72</v>
      </c>
      <c r="G276" s="19">
        <v>3.3</v>
      </c>
      <c r="H276" s="20">
        <v>7.9</v>
      </c>
      <c r="I276" s="21">
        <v>190</v>
      </c>
      <c r="J276" s="19">
        <v>11.690373631271958</v>
      </c>
      <c r="K276" s="19">
        <v>-4.8880597882730137E-2</v>
      </c>
      <c r="L276" s="19">
        <v>1</v>
      </c>
      <c r="N276" s="19">
        <v>7.8</v>
      </c>
      <c r="O276" s="19">
        <v>0.82599999999999996</v>
      </c>
      <c r="Q276" s="19">
        <f t="shared" si="59"/>
        <v>3.5370254072898342</v>
      </c>
      <c r="R276" s="19">
        <f t="shared" si="52"/>
        <v>2.977726669444817</v>
      </c>
      <c r="S276" s="19">
        <f t="shared" si="61"/>
        <v>3.2490483388680143</v>
      </c>
      <c r="T276" s="19">
        <f t="shared" si="58"/>
        <v>3.3360589037428929</v>
      </c>
      <c r="U276" s="23">
        <f t="shared" si="62"/>
        <v>3.2749648298363896</v>
      </c>
      <c r="V276" s="24">
        <f t="shared" si="63"/>
        <v>3.7665949244350738</v>
      </c>
      <c r="W276" s="24">
        <f t="shared" si="63"/>
        <v>3.1055187492603289</v>
      </c>
      <c r="X276" s="24">
        <f t="shared" si="63"/>
        <v>3.3269777223680372</v>
      </c>
      <c r="Y276" s="24">
        <f t="shared" si="63"/>
        <v>3.0584138828908749</v>
      </c>
      <c r="Z276" s="24">
        <f t="shared" si="63"/>
        <v>3.3143763197385794</v>
      </c>
      <c r="AA276" s="20">
        <v>0.89</v>
      </c>
      <c r="AB276" s="20">
        <v>0.35499999999999998</v>
      </c>
      <c r="AC276" s="17">
        <v>315.557359709823</v>
      </c>
      <c r="AD276" s="17">
        <f t="shared" si="64"/>
        <v>314.66331655445589</v>
      </c>
      <c r="AE276" s="21">
        <v>98.180499999999995</v>
      </c>
      <c r="AF276" s="21">
        <v>172.65456989247306</v>
      </c>
      <c r="AG276" s="19">
        <v>4.113481179241937</v>
      </c>
      <c r="AH276" s="21">
        <v>174.6</v>
      </c>
      <c r="AI276" s="22">
        <v>0.21583333333333299</v>
      </c>
      <c r="AJ276" s="21">
        <v>2100.476999999998</v>
      </c>
      <c r="AK276" s="21" t="e">
        <f>VLOOKUP($B276,'[3]Rotoma level Monthly'!$C$2:$N$538,10,FALSE)</f>
        <v>#N/A</v>
      </c>
      <c r="AL276" s="21" t="e">
        <f>VLOOKUP($B276,'[3]Rotoma level Monthly'!$C$2:$N$538,11,FALSE)</f>
        <v>#N/A</v>
      </c>
      <c r="AM276" s="20">
        <v>3.6421126342411321</v>
      </c>
      <c r="AN276" s="21">
        <v>170.81666666666669</v>
      </c>
    </row>
    <row r="277" spans="1:40" x14ac:dyDescent="0.25">
      <c r="A277" t="s">
        <v>46</v>
      </c>
      <c r="B277" s="15">
        <v>43040</v>
      </c>
      <c r="C277" s="16" t="s">
        <v>80</v>
      </c>
      <c r="D277" s="17">
        <v>2018</v>
      </c>
      <c r="E277" s="18" t="str">
        <f t="shared" si="60"/>
        <v>Ōkāreka 2017/18</v>
      </c>
      <c r="F277" s="18" t="s">
        <v>72</v>
      </c>
      <c r="G277" s="19">
        <v>3.8</v>
      </c>
      <c r="H277" s="20">
        <v>6.1</v>
      </c>
      <c r="I277" s="21">
        <v>214</v>
      </c>
      <c r="J277" s="19">
        <v>9.7363736312719595</v>
      </c>
      <c r="K277" s="19">
        <v>0.92811940211726984</v>
      </c>
      <c r="L277" s="19">
        <v>1</v>
      </c>
      <c r="M277" s="19">
        <v>1</v>
      </c>
      <c r="N277" s="19">
        <v>7.67</v>
      </c>
      <c r="O277" s="19">
        <v>0.97499999999999998</v>
      </c>
      <c r="Q277" s="19">
        <f t="shared" si="59"/>
        <v>3.6926503354066975</v>
      </c>
      <c r="R277" s="19">
        <f t="shared" si="52"/>
        <v>3.3313056668473169</v>
      </c>
      <c r="S277" s="19">
        <f t="shared" si="61"/>
        <v>3.4045454577810648</v>
      </c>
      <c r="T277" s="19">
        <f t="shared" si="58"/>
        <v>3.1041199159810953</v>
      </c>
      <c r="U277" s="23">
        <f t="shared" si="62"/>
        <v>3.3831553440040434</v>
      </c>
      <c r="V277" s="24">
        <f t="shared" si="63"/>
        <v>3.788325120136637</v>
      </c>
      <c r="W277" s="24">
        <f t="shared" si="63"/>
        <v>3.1177042325691402</v>
      </c>
      <c r="X277" s="24">
        <f t="shared" si="63"/>
        <v>3.3382292188403428</v>
      </c>
      <c r="Y277" s="24">
        <f t="shared" si="63"/>
        <v>3.0820866037172929</v>
      </c>
      <c r="Z277" s="24">
        <f t="shared" si="63"/>
        <v>3.3315862938158536</v>
      </c>
      <c r="AA277" s="20">
        <v>1.08</v>
      </c>
      <c r="AB277" s="20">
        <v>0.48166666666666602</v>
      </c>
      <c r="AC277" s="17">
        <v>315.59448072262899</v>
      </c>
      <c r="AD277" s="17">
        <f t="shared" si="64"/>
        <v>314.77633816355132</v>
      </c>
      <c r="AE277" s="21">
        <v>75.331999999999994</v>
      </c>
      <c r="AF277" s="21">
        <v>154.47557471264378</v>
      </c>
      <c r="AG277" s="19">
        <v>3.9573786683563221</v>
      </c>
      <c r="AH277" s="21">
        <v>170.9</v>
      </c>
      <c r="AI277" s="22">
        <v>0.21583333333333299</v>
      </c>
      <c r="AJ277" s="21">
        <v>2079.8504999999982</v>
      </c>
      <c r="AK277" s="21" t="e">
        <f>VLOOKUP($B277,'[3]Rotoma level Monthly'!$C$2:$N$538,10,FALSE)</f>
        <v>#N/A</v>
      </c>
      <c r="AL277" s="21" t="e">
        <f>VLOOKUP($B277,'[3]Rotoma level Monthly'!$C$2:$N$538,11,FALSE)</f>
        <v>#N/A</v>
      </c>
      <c r="AM277" s="20">
        <v>3.644654757718929</v>
      </c>
      <c r="AN277" s="21">
        <v>167.96666666666667</v>
      </c>
    </row>
    <row r="278" spans="1:40" x14ac:dyDescent="0.25">
      <c r="A278" t="s">
        <v>46</v>
      </c>
      <c r="B278" s="15">
        <v>43070</v>
      </c>
      <c r="C278" s="16" t="s">
        <v>80</v>
      </c>
      <c r="D278" s="17">
        <v>2018</v>
      </c>
      <c r="E278" s="18" t="str">
        <f t="shared" si="60"/>
        <v>Ōkāreka 2017/18</v>
      </c>
      <c r="F278" s="18" t="s">
        <v>72</v>
      </c>
      <c r="G278" s="19">
        <v>2.7</v>
      </c>
      <c r="H278" s="20">
        <v>6.35</v>
      </c>
      <c r="I278" s="21">
        <v>206</v>
      </c>
      <c r="J278" s="19">
        <v>10.71337363127196</v>
      </c>
      <c r="K278" s="19">
        <v>0.92811940211726984</v>
      </c>
      <c r="L278" s="19">
        <v>2</v>
      </c>
      <c r="M278" s="19">
        <v>1</v>
      </c>
      <c r="N278" s="19">
        <v>8.39</v>
      </c>
      <c r="O278" s="19">
        <v>0.84799999999999998</v>
      </c>
      <c r="Q278" s="19">
        <f t="shared" si="59"/>
        <v>3.3156639609638279</v>
      </c>
      <c r="R278" s="19">
        <f t="shared" ref="R278:R324" si="65">5.56+2.6*LOG(((1/$H278)-(1/40)),10)</f>
        <v>3.2775935150441495</v>
      </c>
      <c r="S278" s="19">
        <f t="shared" si="61"/>
        <v>3.3547403333111512</v>
      </c>
      <c r="T278" s="19">
        <f t="shared" si="58"/>
        <v>3.225384653774257</v>
      </c>
      <c r="U278" s="23">
        <f t="shared" si="62"/>
        <v>3.2933456157733465</v>
      </c>
      <c r="V278" s="24">
        <f t="shared" si="63"/>
        <v>3.7917944248964659</v>
      </c>
      <c r="W278" s="24">
        <f t="shared" si="63"/>
        <v>3.1381748830599498</v>
      </c>
      <c r="X278" s="24">
        <f t="shared" si="63"/>
        <v>3.3403652781134099</v>
      </c>
      <c r="Y278" s="24">
        <f t="shared" si="63"/>
        <v>3.1158647193598075</v>
      </c>
      <c r="Z278" s="24">
        <f t="shared" si="63"/>
        <v>3.3465498263574092</v>
      </c>
      <c r="AA278" s="20">
        <v>-0.23</v>
      </c>
      <c r="AB278" s="20">
        <v>0.60166666666666602</v>
      </c>
      <c r="AC278" s="17">
        <v>315.46102580459097</v>
      </c>
      <c r="AD278" s="17">
        <f t="shared" si="64"/>
        <v>314.8847502797766</v>
      </c>
      <c r="AE278" s="21">
        <v>33.085000000000001</v>
      </c>
      <c r="AF278" s="21">
        <v>171.78763440860217</v>
      </c>
      <c r="AG278" s="19">
        <v>3.6415613767822586</v>
      </c>
      <c r="AH278" s="21">
        <v>284.39999999999998</v>
      </c>
      <c r="AI278" s="22">
        <v>0.21583333333333299</v>
      </c>
      <c r="AJ278" s="21">
        <v>2022.4264999999991</v>
      </c>
      <c r="AK278" s="21" t="e">
        <f>VLOOKUP($B278,'[3]Rotoma level Monthly'!$C$2:$N$538,10,FALSE)</f>
        <v>#N/A</v>
      </c>
      <c r="AL278" s="21" t="e">
        <f>VLOOKUP($B278,'[3]Rotoma level Monthly'!$C$2:$N$538,11,FALSE)</f>
        <v>#N/A</v>
      </c>
      <c r="AM278" s="20">
        <v>3.5592486851731593</v>
      </c>
      <c r="AN278" s="21">
        <v>172.73333333333335</v>
      </c>
    </row>
    <row r="279" spans="1:40" x14ac:dyDescent="0.25">
      <c r="A279" t="s">
        <v>46</v>
      </c>
      <c r="B279" s="15">
        <v>43101</v>
      </c>
      <c r="C279" s="16" t="s">
        <v>80</v>
      </c>
      <c r="D279" s="17">
        <v>2018</v>
      </c>
      <c r="E279" s="18" t="str">
        <f t="shared" si="60"/>
        <v>Ōkāreka 2017/18</v>
      </c>
      <c r="F279" s="18" t="s">
        <v>72</v>
      </c>
      <c r="G279" s="19">
        <v>3.9</v>
      </c>
      <c r="H279" s="20">
        <v>5.25</v>
      </c>
      <c r="I279" s="21">
        <v>194</v>
      </c>
      <c r="J279" s="19">
        <v>11.690373631271958</v>
      </c>
      <c r="K279" s="19">
        <v>0.92811940211726984</v>
      </c>
      <c r="L279" s="19">
        <v>2</v>
      </c>
      <c r="M279" s="19">
        <v>3</v>
      </c>
      <c r="N279" s="19">
        <v>8.2200000000000006</v>
      </c>
      <c r="O279" s="19">
        <v>1.08</v>
      </c>
      <c r="Q279" s="19">
        <f t="shared" si="59"/>
        <v>3.7213041018473079</v>
      </c>
      <c r="R279" s="19">
        <f t="shared" si="65"/>
        <v>3.5287123368997544</v>
      </c>
      <c r="S279" s="19">
        <f t="shared" si="61"/>
        <v>3.2762832070899797</v>
      </c>
      <c r="T279" s="19">
        <f t="shared" si="58"/>
        <v>3.3360589037428929</v>
      </c>
      <c r="U279" s="23">
        <f t="shared" si="62"/>
        <v>3.4655896373949839</v>
      </c>
      <c r="V279" s="24">
        <f t="shared" si="63"/>
        <v>3.8927850904787946</v>
      </c>
      <c r="W279" s="24">
        <f t="shared" si="63"/>
        <v>3.143231688047198</v>
      </c>
      <c r="X279" s="24">
        <f t="shared" si="63"/>
        <v>3.3432097094907873</v>
      </c>
      <c r="Y279" s="24">
        <f t="shared" si="63"/>
        <v>3.1463678521210423</v>
      </c>
      <c r="Z279" s="24">
        <f t="shared" si="63"/>
        <v>3.3813985850344555</v>
      </c>
      <c r="AA279" s="20">
        <v>0.9</v>
      </c>
      <c r="AB279" s="20">
        <v>0.391666666666666</v>
      </c>
      <c r="AC279" s="17">
        <v>315.55624467496602</v>
      </c>
      <c r="AD279" s="17">
        <f t="shared" si="64"/>
        <v>315.01330950844135</v>
      </c>
      <c r="AE279" s="21">
        <v>249.627999999998</v>
      </c>
      <c r="AF279" s="21">
        <v>131.35080645161287</v>
      </c>
      <c r="AG279" s="19">
        <v>3.6823573743575255</v>
      </c>
      <c r="AH279" s="21">
        <v>158</v>
      </c>
      <c r="AI279" s="22">
        <v>0.25583333333333302</v>
      </c>
      <c r="AJ279" s="21">
        <v>2007.4589999999994</v>
      </c>
      <c r="AK279" s="21" t="e">
        <f>VLOOKUP($B279,'[3]Rotoma level Monthly'!$C$2:$N$538,10,FALSE)</f>
        <v>#N/A</v>
      </c>
      <c r="AL279" s="21" t="e">
        <f>VLOOKUP($B279,'[3]Rotoma level Monthly'!$C$2:$N$538,11,FALSE)</f>
        <v>#N/A</v>
      </c>
      <c r="AM279" s="20">
        <v>3.5268366108284006</v>
      </c>
      <c r="AN279" s="21">
        <v>164.65</v>
      </c>
    </row>
    <row r="280" spans="1:40" x14ac:dyDescent="0.25">
      <c r="A280" t="s">
        <v>46</v>
      </c>
      <c r="B280" s="15">
        <v>43132</v>
      </c>
      <c r="C280" s="16" t="s">
        <v>80</v>
      </c>
      <c r="D280" s="17">
        <v>2018</v>
      </c>
      <c r="E280" s="18" t="str">
        <f t="shared" si="60"/>
        <v>Ōkāreka 2017/18</v>
      </c>
      <c r="F280" s="18" t="s">
        <v>72</v>
      </c>
      <c r="G280" s="19">
        <v>3.6</v>
      </c>
      <c r="H280" s="20">
        <v>5.75</v>
      </c>
      <c r="I280" s="21">
        <v>197</v>
      </c>
      <c r="J280" s="19">
        <v>8.7593736312719592</v>
      </c>
      <c r="K280" s="19">
        <v>0.92811940211726984</v>
      </c>
      <c r="L280" s="19">
        <v>1</v>
      </c>
      <c r="N280" s="19">
        <v>8</v>
      </c>
      <c r="O280" s="19">
        <v>1.06</v>
      </c>
      <c r="Q280" s="19">
        <f t="shared" si="59"/>
        <v>3.6330083519489094</v>
      </c>
      <c r="R280" s="19">
        <f t="shared" si="65"/>
        <v>3.4096251235082136</v>
      </c>
      <c r="S280" s="19">
        <f t="shared" si="61"/>
        <v>3.2963433407463945</v>
      </c>
      <c r="T280" s="19">
        <f t="shared" si="58"/>
        <v>2.9700213106080779</v>
      </c>
      <c r="U280" s="23">
        <f t="shared" si="62"/>
        <v>3.3272495317028987</v>
      </c>
      <c r="V280" s="24">
        <f t="shared" si="63"/>
        <v>3.9423327024225241</v>
      </c>
      <c r="W280" s="24">
        <f t="shared" si="63"/>
        <v>3.1568516322085767</v>
      </c>
      <c r="X280" s="24">
        <f t="shared" si="63"/>
        <v>3.266600983974504</v>
      </c>
      <c r="Y280" s="24">
        <f t="shared" si="63"/>
        <v>3.1588656891663747</v>
      </c>
      <c r="Z280" s="24">
        <f t="shared" si="63"/>
        <v>3.3811627519429948</v>
      </c>
      <c r="AA280" s="20">
        <v>-0.55000000000000004</v>
      </c>
      <c r="AB280" s="20">
        <v>0.206666666666666</v>
      </c>
      <c r="AC280" s="17">
        <v>315.69406006697</v>
      </c>
      <c r="AD280" s="17">
        <f t="shared" si="64"/>
        <v>315.15935174807231</v>
      </c>
      <c r="AE280" s="21">
        <v>243.43199999999899</v>
      </c>
      <c r="AF280" s="21">
        <v>156.40625000000003</v>
      </c>
      <c r="AG280" s="19">
        <v>3.507714944059523</v>
      </c>
      <c r="AH280" s="21">
        <v>135.6</v>
      </c>
      <c r="AI280" s="22">
        <v>0.25583333333333302</v>
      </c>
      <c r="AJ280" s="21">
        <v>2208.5894999999973</v>
      </c>
      <c r="AK280" s="21" t="e">
        <f>VLOOKUP($B280,'[3]Rotoma level Monthly'!$C$2:$N$538,10,FALSE)</f>
        <v>#N/A</v>
      </c>
      <c r="AL280" s="21" t="e">
        <f>VLOOKUP($B280,'[3]Rotoma level Monthly'!$C$2:$N$538,11,FALSE)</f>
        <v>#N/A</v>
      </c>
      <c r="AM280" s="20">
        <v>3.4416144633512502</v>
      </c>
      <c r="AN280" s="21">
        <v>161.92499999999998</v>
      </c>
    </row>
    <row r="281" spans="1:40" x14ac:dyDescent="0.25">
      <c r="A281" t="s">
        <v>46</v>
      </c>
      <c r="B281" s="15">
        <v>43160</v>
      </c>
      <c r="C281" s="16" t="s">
        <v>80</v>
      </c>
      <c r="D281" s="17">
        <v>2018</v>
      </c>
      <c r="E281" s="18" t="str">
        <f t="shared" si="60"/>
        <v>Ōkāreka 2017/18</v>
      </c>
      <c r="F281" s="18" t="s">
        <v>72</v>
      </c>
      <c r="G281" s="19">
        <v>3</v>
      </c>
      <c r="H281" s="20">
        <v>8.8000000000000007</v>
      </c>
      <c r="I281" s="21">
        <v>167</v>
      </c>
      <c r="J281" s="19">
        <v>7.7823736312719598</v>
      </c>
      <c r="K281" s="19">
        <v>0.92811940211726984</v>
      </c>
      <c r="L281" s="19">
        <v>0</v>
      </c>
      <c r="M281" s="19">
        <v>1</v>
      </c>
      <c r="N281" s="19">
        <v>7.6</v>
      </c>
      <c r="O281" s="19">
        <v>1.06</v>
      </c>
      <c r="Q281" s="19">
        <f t="shared" si="59"/>
        <v>3.4318879869879426</v>
      </c>
      <c r="R281" s="19">
        <f t="shared" si="65"/>
        <v>2.8237910194048097</v>
      </c>
      <c r="S281" s="19">
        <f t="shared" si="61"/>
        <v>3.0803765781542256</v>
      </c>
      <c r="T281" s="19">
        <f t="shared" si="58"/>
        <v>2.8200472660640776</v>
      </c>
      <c r="U281" s="23">
        <f t="shared" si="62"/>
        <v>3.039025712652764</v>
      </c>
      <c r="V281" s="24">
        <f t="shared" si="63"/>
        <v>3.9363999559271399</v>
      </c>
      <c r="W281" s="24">
        <f t="shared" si="63"/>
        <v>3.1300404369762496</v>
      </c>
      <c r="X281" s="24">
        <f t="shared" si="63"/>
        <v>3.2560405615491308</v>
      </c>
      <c r="Y281" s="24">
        <f t="shared" si="63"/>
        <v>3.1588656891663756</v>
      </c>
      <c r="Z281" s="24">
        <f t="shared" si="63"/>
        <v>3.3703366609047234</v>
      </c>
      <c r="AA281" s="20">
        <v>1.07</v>
      </c>
      <c r="AB281" s="20">
        <v>0.171666666666666</v>
      </c>
      <c r="AC281" s="17">
        <v>315.68441448335699</v>
      </c>
      <c r="AD281" s="17">
        <f t="shared" si="64"/>
        <v>315.28971353039691</v>
      </c>
      <c r="AE281" s="21">
        <v>73.680000000000007</v>
      </c>
      <c r="AF281" s="21">
        <v>143.80314009661831</v>
      </c>
      <c r="AG281" s="19">
        <v>3.1756226824416673</v>
      </c>
      <c r="AH281" s="21">
        <v>191.1</v>
      </c>
      <c r="AI281" s="22">
        <v>0.25583333333333302</v>
      </c>
      <c r="AJ281" s="21">
        <v>2225.8699999999949</v>
      </c>
      <c r="AK281" s="21" t="e">
        <f>VLOOKUP($B281,'[3]Rotoma level Monthly'!$C$2:$N$538,10,FALSE)</f>
        <v>#N/A</v>
      </c>
      <c r="AL281" s="21" t="e">
        <f>VLOOKUP($B281,'[3]Rotoma level Monthly'!$C$2:$N$538,11,FALSE)</f>
        <v>#N/A</v>
      </c>
      <c r="AM281" s="20">
        <v>3.4734163675345342</v>
      </c>
      <c r="AN281" s="21">
        <v>162.52499999999998</v>
      </c>
    </row>
    <row r="282" spans="1:40" x14ac:dyDescent="0.25">
      <c r="A282" t="s">
        <v>46</v>
      </c>
      <c r="B282" s="15">
        <v>43191</v>
      </c>
      <c r="C282" s="16" t="s">
        <v>80</v>
      </c>
      <c r="D282" s="17">
        <v>2018</v>
      </c>
      <c r="E282" s="18" t="str">
        <f t="shared" si="60"/>
        <v>Ōkāreka 2017/18</v>
      </c>
      <c r="F282" s="18" t="s">
        <v>72</v>
      </c>
      <c r="G282" s="19">
        <v>5.8</v>
      </c>
      <c r="H282" s="20">
        <v>6.6</v>
      </c>
      <c r="I282" s="21">
        <v>178</v>
      </c>
      <c r="J282" s="19">
        <v>9.7363736312719595</v>
      </c>
      <c r="K282" s="19">
        <v>1.9051194021172699</v>
      </c>
      <c r="L282" s="19">
        <v>0</v>
      </c>
      <c r="M282" s="19">
        <v>-3</v>
      </c>
      <c r="N282" s="19">
        <v>7.64</v>
      </c>
      <c r="O282" s="19">
        <v>0.67</v>
      </c>
      <c r="Q282" s="19">
        <f t="shared" si="59"/>
        <v>4.1591071036498608</v>
      </c>
      <c r="R282" s="19">
        <f t="shared" si="65"/>
        <v>3.2255706038485066</v>
      </c>
      <c r="S282" s="19">
        <f t="shared" si="61"/>
        <v>3.1637642069497711</v>
      </c>
      <c r="T282" s="19">
        <f t="shared" si="58"/>
        <v>3.1041199159810953</v>
      </c>
      <c r="U282" s="23">
        <f t="shared" si="62"/>
        <v>3.4131404576073088</v>
      </c>
      <c r="V282" s="24">
        <f t="shared" si="63"/>
        <v>3.9728835394106858</v>
      </c>
      <c r="W282" s="24">
        <f t="shared" si="63"/>
        <v>3.1521713206302913</v>
      </c>
      <c r="X282" s="24">
        <f t="shared" si="63"/>
        <v>3.2669754215569555</v>
      </c>
      <c r="Y282" s="24">
        <f t="shared" si="63"/>
        <v>3.1487602943502786</v>
      </c>
      <c r="Z282" s="24">
        <f t="shared" si="63"/>
        <v>3.3851976439870533</v>
      </c>
      <c r="AA282" s="20">
        <v>0.52</v>
      </c>
      <c r="AB282" s="20">
        <v>0.32833333333333298</v>
      </c>
      <c r="AC282" s="17">
        <v>315.58768783670399</v>
      </c>
      <c r="AD282" s="17">
        <f t="shared" si="64"/>
        <v>315.37483950637676</v>
      </c>
      <c r="AE282" s="21">
        <v>285.34800000000098</v>
      </c>
      <c r="AF282" s="21">
        <v>187.6875</v>
      </c>
      <c r="AG282" s="19">
        <v>3.8429714472972223</v>
      </c>
      <c r="AH282" s="21">
        <v>147.30000000000001</v>
      </c>
      <c r="AI282" s="22">
        <v>0.31083333333333296</v>
      </c>
      <c r="AJ282" s="21">
        <v>1910.9629999999981</v>
      </c>
      <c r="AK282" s="21" t="e">
        <f>VLOOKUP($B282,'[3]Rotoma level Monthly'!$C$2:$N$538,10,FALSE)</f>
        <v>#N/A</v>
      </c>
      <c r="AL282" s="21" t="e">
        <f>VLOOKUP($B282,'[3]Rotoma level Monthly'!$C$2:$N$538,11,FALSE)</f>
        <v>#N/A</v>
      </c>
      <c r="AM282" s="20">
        <v>3.4405519646855875</v>
      </c>
      <c r="AN282" s="21">
        <v>160.89166666666662</v>
      </c>
    </row>
    <row r="283" spans="1:40" x14ac:dyDescent="0.25">
      <c r="A283" t="s">
        <v>46</v>
      </c>
      <c r="B283" s="15">
        <v>43221</v>
      </c>
      <c r="C283" s="16" t="s">
        <v>80</v>
      </c>
      <c r="D283" s="17">
        <v>2018</v>
      </c>
      <c r="E283" s="18" t="str">
        <f t="shared" si="60"/>
        <v>Ōkāreka 2017/18</v>
      </c>
      <c r="F283" s="18" t="s">
        <v>72</v>
      </c>
      <c r="G283" s="19">
        <v>4.4000000000000004</v>
      </c>
      <c r="H283" s="20">
        <v>7.2</v>
      </c>
      <c r="I283" s="21">
        <v>159</v>
      </c>
      <c r="J283" s="19">
        <v>7.7823736312719598</v>
      </c>
      <c r="K283" s="19">
        <v>1.9051194021172699</v>
      </c>
      <c r="L283" s="19">
        <v>1</v>
      </c>
      <c r="M283" s="19">
        <v>3</v>
      </c>
      <c r="N283" s="19">
        <v>7.53</v>
      </c>
      <c r="O283" s="19">
        <v>0.63700000000000001</v>
      </c>
      <c r="Q283" s="19">
        <f t="shared" si="59"/>
        <v>3.8543697982749165</v>
      </c>
      <c r="R283" s="19">
        <f t="shared" si="65"/>
        <v>3.1068515254763649</v>
      </c>
      <c r="S283" s="19">
        <f t="shared" si="61"/>
        <v>3.016205344204558</v>
      </c>
      <c r="T283" s="19">
        <f t="shared" si="58"/>
        <v>2.8200472660640776</v>
      </c>
      <c r="U283" s="23">
        <f t="shared" si="62"/>
        <v>3.1993684835049794</v>
      </c>
      <c r="V283" s="24">
        <f t="shared" si="63"/>
        <v>3.9793751062612515</v>
      </c>
      <c r="W283" s="24">
        <f t="shared" si="63"/>
        <v>3.1764437434766184</v>
      </c>
      <c r="X283" s="24">
        <f t="shared" si="63"/>
        <v>3.2609774554077648</v>
      </c>
      <c r="Y283" s="24">
        <f t="shared" si="63"/>
        <v>3.1362624573049458</v>
      </c>
      <c r="Z283" s="24">
        <f t="shared" si="63"/>
        <v>3.3882646906126443</v>
      </c>
      <c r="AA283" s="20">
        <v>0.32</v>
      </c>
      <c r="AB283" s="20">
        <v>0.40666666666666601</v>
      </c>
      <c r="AC283" s="17">
        <v>315.77129124856799</v>
      </c>
      <c r="AD283" s="17">
        <f t="shared" si="64"/>
        <v>315.45569318130498</v>
      </c>
      <c r="AE283" s="21">
        <v>134.67599999999999</v>
      </c>
      <c r="AF283" s="21">
        <v>185.36290322580646</v>
      </c>
      <c r="AG283" s="19">
        <v>3.2972154989435483</v>
      </c>
      <c r="AI283" s="22">
        <v>0.34166666666666645</v>
      </c>
      <c r="AJ283" s="21">
        <v>1866.9959999999965</v>
      </c>
      <c r="AK283" s="21" t="e">
        <f>VLOOKUP($B283,'[3]Rotoma level Monthly'!$C$2:$N$538,10,FALSE)</f>
        <v>#N/A</v>
      </c>
      <c r="AL283" s="21" t="e">
        <f>VLOOKUP($B283,'[3]Rotoma level Monthly'!$C$2:$N$538,11,FALSE)</f>
        <v>#N/A</v>
      </c>
      <c r="AM283" s="20">
        <v>3.5213804754182267</v>
      </c>
    </row>
    <row r="284" spans="1:40" x14ac:dyDescent="0.25">
      <c r="A284" t="s">
        <v>46</v>
      </c>
      <c r="B284" s="15">
        <v>43252</v>
      </c>
      <c r="C284" s="16" t="s">
        <v>80</v>
      </c>
      <c r="D284" s="17">
        <v>2018</v>
      </c>
      <c r="E284" s="18" t="str">
        <f t="shared" si="60"/>
        <v>Ōkāreka 2017/18</v>
      </c>
      <c r="F284" s="18" t="s">
        <v>72</v>
      </c>
      <c r="G284" s="19">
        <v>10</v>
      </c>
      <c r="H284" s="20">
        <v>5</v>
      </c>
      <c r="I284" s="21">
        <v>198</v>
      </c>
      <c r="J284" s="19">
        <v>16.575373631271958</v>
      </c>
      <c r="K284" s="19">
        <v>2.8821194021172696</v>
      </c>
      <c r="L284" s="19">
        <v>4</v>
      </c>
      <c r="M284" s="19">
        <v>13</v>
      </c>
      <c r="N284" s="19">
        <v>7.32</v>
      </c>
      <c r="O284" s="19">
        <v>1.53</v>
      </c>
      <c r="Q284" s="19">
        <f t="shared" si="59"/>
        <v>4.76</v>
      </c>
      <c r="R284" s="19">
        <f t="shared" si="65"/>
        <v>3.5918989265843653</v>
      </c>
      <c r="S284" s="19">
        <f t="shared" si="61"/>
        <v>3.3029622226872077</v>
      </c>
      <c r="T284" s="19">
        <f t="shared" si="58"/>
        <v>3.778832914169493</v>
      </c>
      <c r="U284" s="23">
        <f t="shared" si="62"/>
        <v>3.8584235158602667</v>
      </c>
      <c r="V284" s="24">
        <f t="shared" si="63"/>
        <v>4.0148273864050976</v>
      </c>
      <c r="W284" s="24">
        <f t="shared" si="63"/>
        <v>3.2542805835176867</v>
      </c>
      <c r="X284" s="24">
        <f t="shared" si="63"/>
        <v>3.2220678763876891</v>
      </c>
      <c r="Y284" s="24">
        <f t="shared" si="63"/>
        <v>3.1924885404873113</v>
      </c>
      <c r="Z284" s="24">
        <f t="shared" si="63"/>
        <v>3.4209160966994463</v>
      </c>
      <c r="AA284" s="20">
        <v>-0.46</v>
      </c>
      <c r="AB284" s="20">
        <v>-0.51666666666666605</v>
      </c>
      <c r="AC284" s="17">
        <v>315.820866074398</v>
      </c>
      <c r="AD284" s="17">
        <f t="shared" si="64"/>
        <v>315.53252687462293</v>
      </c>
      <c r="AE284" s="21">
        <v>151.73099999999999</v>
      </c>
      <c r="AF284" s="21">
        <v>171.04166666666669</v>
      </c>
      <c r="AG284" s="19">
        <v>3.1774089478722218</v>
      </c>
      <c r="AH284" s="21">
        <v>121.6</v>
      </c>
      <c r="AI284" s="22">
        <v>0.34166666666666645</v>
      </c>
      <c r="AJ284" s="21">
        <v>1816.0489999999972</v>
      </c>
      <c r="AK284" s="21" t="e">
        <f>VLOOKUP($B284,'[3]Rotoma level Monthly'!$C$2:$N$538,10,FALSE)</f>
        <v>#N/A</v>
      </c>
      <c r="AL284" s="21" t="e">
        <f>VLOOKUP($B284,'[3]Rotoma level Monthly'!$C$2:$N$538,11,FALSE)</f>
        <v>#N/A</v>
      </c>
      <c r="AM284" s="20">
        <v>3.508646131542331</v>
      </c>
      <c r="AN284" s="21">
        <v>158.83333333333331</v>
      </c>
    </row>
    <row r="285" spans="1:40" x14ac:dyDescent="0.25">
      <c r="A285" t="s">
        <v>46</v>
      </c>
      <c r="B285" s="15">
        <v>43282</v>
      </c>
      <c r="C285" s="16" t="s">
        <v>81</v>
      </c>
      <c r="D285" s="17">
        <v>2019</v>
      </c>
      <c r="E285" s="18" t="str">
        <f t="shared" si="60"/>
        <v>Ōkāreka 2018/19</v>
      </c>
      <c r="F285" s="18" t="s">
        <v>72</v>
      </c>
      <c r="G285" s="19">
        <v>10.5</v>
      </c>
      <c r="H285" s="20">
        <v>5.65</v>
      </c>
      <c r="I285" s="21">
        <v>200</v>
      </c>
      <c r="J285" s="19">
        <v>12.667373631271959</v>
      </c>
      <c r="K285" s="19">
        <v>0.92811940211726984</v>
      </c>
      <c r="L285" s="19">
        <v>7.5</v>
      </c>
      <c r="M285" s="19">
        <v>3</v>
      </c>
      <c r="N285" s="19">
        <v>7.5449999999999999</v>
      </c>
      <c r="O285" s="19">
        <v>1.02</v>
      </c>
      <c r="Q285" s="19">
        <f t="shared" si="59"/>
        <v>4.8138208196376429</v>
      </c>
      <c r="R285" s="19">
        <f t="shared" si="65"/>
        <v>3.4327275858452375</v>
      </c>
      <c r="S285" s="19">
        <f t="shared" si="61"/>
        <v>3.3161002869485832</v>
      </c>
      <c r="T285" s="19">
        <f t="shared" si="58"/>
        <v>3.437844815049937</v>
      </c>
      <c r="U285" s="23">
        <f t="shared" si="62"/>
        <v>3.7501233768703499</v>
      </c>
      <c r="V285" s="24">
        <f t="shared" si="63"/>
        <v>4.0097190908650591</v>
      </c>
      <c r="W285" s="24">
        <f t="shared" si="63"/>
        <v>3.2452461020582954</v>
      </c>
      <c r="X285" s="24">
        <f t="shared" si="63"/>
        <v>3.2341522650292815</v>
      </c>
      <c r="Y285" s="24">
        <f t="shared" si="63"/>
        <v>3.1773284857966857</v>
      </c>
      <c r="Z285" s="24">
        <f t="shared" si="63"/>
        <v>3.4166114859373309</v>
      </c>
      <c r="AA285" s="20">
        <v>0.2</v>
      </c>
      <c r="AB285" s="20">
        <v>-0.478333333333333</v>
      </c>
      <c r="AC285" s="17">
        <v>315.82266995125298</v>
      </c>
      <c r="AD285" s="17">
        <f t="shared" si="64"/>
        <v>315.5965165507161</v>
      </c>
      <c r="AE285" s="21">
        <v>98.460500000000394</v>
      </c>
      <c r="AF285" s="21">
        <v>169.07930107526883</v>
      </c>
      <c r="AG285" s="19">
        <v>3.1260797464032262</v>
      </c>
      <c r="AI285" s="22">
        <v>0.34166666666666645</v>
      </c>
      <c r="AJ285" s="21">
        <v>1881.7089999999969</v>
      </c>
      <c r="AK285" s="21" t="e">
        <f>VLOOKUP($B285,'[3]Rotoma level Monthly'!$C$2:$N$538,10,FALSE)</f>
        <v>#N/A</v>
      </c>
      <c r="AL285" s="21" t="e">
        <f>VLOOKUP($B285,'[3]Rotoma level Monthly'!$C$2:$N$538,11,FALSE)</f>
        <v>#N/A</v>
      </c>
      <c r="AM285" s="20">
        <v>3.5489859591823767</v>
      </c>
    </row>
    <row r="286" spans="1:40" x14ac:dyDescent="0.25">
      <c r="A286" t="s">
        <v>46</v>
      </c>
      <c r="B286" s="15">
        <v>43313</v>
      </c>
      <c r="C286" s="16" t="s">
        <v>81</v>
      </c>
      <c r="D286" s="17">
        <v>2019</v>
      </c>
      <c r="E286" s="18" t="str">
        <f t="shared" si="60"/>
        <v>Ōkāreka 2018/19</v>
      </c>
      <c r="F286" s="18" t="s">
        <v>72</v>
      </c>
      <c r="G286" s="19">
        <v>7.9</v>
      </c>
      <c r="H286" s="20">
        <v>5.9</v>
      </c>
      <c r="I286" s="21">
        <v>173</v>
      </c>
      <c r="J286" s="19">
        <v>9.7363736312719595</v>
      </c>
      <c r="K286" s="19">
        <v>1.9051194021172699</v>
      </c>
      <c r="L286" s="19">
        <v>9</v>
      </c>
      <c r="M286" s="19">
        <v>9</v>
      </c>
      <c r="N286" s="19">
        <v>7.49</v>
      </c>
      <c r="O286" s="19">
        <v>0.84199999999999997</v>
      </c>
      <c r="Q286" s="19">
        <f t="shared" si="59"/>
        <v>4.499972811877722</v>
      </c>
      <c r="R286" s="19">
        <f t="shared" si="65"/>
        <v>3.3755901776582165</v>
      </c>
      <c r="S286" s="19">
        <f t="shared" si="61"/>
        <v>3.126518770417674</v>
      </c>
      <c r="T286" s="19">
        <f t="shared" si="58"/>
        <v>3.1041199159810953</v>
      </c>
      <c r="U286" s="23">
        <f t="shared" si="62"/>
        <v>3.5265504189836765</v>
      </c>
      <c r="V286" s="24">
        <f t="shared" si="63"/>
        <v>3.9632277342743989</v>
      </c>
      <c r="W286" s="24">
        <f t="shared" si="63"/>
        <v>3.2594449049763483</v>
      </c>
      <c r="X286" s="24">
        <f t="shared" si="63"/>
        <v>3.2298313092006752</v>
      </c>
      <c r="Y286" s="24">
        <f t="shared" si="63"/>
        <v>3.1672230909805883</v>
      </c>
      <c r="Z286" s="24">
        <f t="shared" si="63"/>
        <v>3.4049317598580031</v>
      </c>
      <c r="AA286" s="20">
        <v>-0.65</v>
      </c>
      <c r="AB286" s="20">
        <v>-0.38166666666666599</v>
      </c>
      <c r="AC286" s="17">
        <v>315.91357671033302</v>
      </c>
      <c r="AD286" s="17">
        <f t="shared" si="64"/>
        <v>315.65706446552559</v>
      </c>
      <c r="AE286" s="21">
        <v>134.545500000001</v>
      </c>
      <c r="AF286" s="21">
        <v>175.72172619047618</v>
      </c>
      <c r="AG286" s="19">
        <v>3.0162367698809516</v>
      </c>
      <c r="AH286" s="21">
        <v>130.69999999999999</v>
      </c>
      <c r="AI286" s="22">
        <v>0.31083333333333296</v>
      </c>
      <c r="AJ286" s="21">
        <v>1785.7734999999975</v>
      </c>
      <c r="AK286" s="21" t="e">
        <f>VLOOKUP($B286,'[3]Rotoma level Monthly'!$C$2:$N$538,10,FALSE)</f>
        <v>#N/A</v>
      </c>
      <c r="AL286" s="21" t="e">
        <f>VLOOKUP($B286,'[3]Rotoma level Monthly'!$C$2:$N$538,11,FALSE)</f>
        <v>#N/A</v>
      </c>
      <c r="AM286" s="20">
        <v>3.5392479315125738</v>
      </c>
      <c r="AN286" s="21">
        <v>156.61666666666665</v>
      </c>
    </row>
    <row r="287" spans="1:40" x14ac:dyDescent="0.25">
      <c r="A287" t="s">
        <v>46</v>
      </c>
      <c r="B287" s="15">
        <v>43344</v>
      </c>
      <c r="C287" s="16" t="s">
        <v>81</v>
      </c>
      <c r="D287" s="17">
        <v>2019</v>
      </c>
      <c r="E287" s="18" t="str">
        <f t="shared" si="60"/>
        <v>Ōkāreka 2018/19</v>
      </c>
      <c r="F287" s="18" t="s">
        <v>72</v>
      </c>
      <c r="G287" s="19">
        <v>5.5</v>
      </c>
      <c r="H287" s="20">
        <v>4.5999999999999996</v>
      </c>
      <c r="I287" s="21">
        <v>177</v>
      </c>
      <c r="J287" s="19">
        <v>7.7823736312719598</v>
      </c>
      <c r="K287" s="19">
        <v>0.92811940211726984</v>
      </c>
      <c r="L287" s="19">
        <v>1</v>
      </c>
      <c r="M287" s="19">
        <v>4</v>
      </c>
      <c r="N287" s="19">
        <v>7.82</v>
      </c>
      <c r="O287" s="19">
        <v>1.46</v>
      </c>
      <c r="Q287" s="19">
        <f t="shared" si="59"/>
        <v>4.1005212313153798</v>
      </c>
      <c r="R287" s="19">
        <f t="shared" si="65"/>
        <v>3.6988821414422537</v>
      </c>
      <c r="S287" s="19">
        <f t="shared" si="61"/>
        <v>3.1563995317490385</v>
      </c>
      <c r="T287" s="19">
        <f t="shared" si="58"/>
        <v>2.8200472660640776</v>
      </c>
      <c r="U287" s="23">
        <f t="shared" si="62"/>
        <v>3.4439625426426876</v>
      </c>
      <c r="V287" s="24">
        <f t="shared" si="63"/>
        <v>3.9599443257666707</v>
      </c>
      <c r="W287" s="24">
        <f t="shared" si="63"/>
        <v>3.315022941000334</v>
      </c>
      <c r="X287" s="24">
        <f t="shared" si="63"/>
        <v>3.2286073015756389</v>
      </c>
      <c r="Y287" s="24">
        <f t="shared" si="63"/>
        <v>3.1547252539352555</v>
      </c>
      <c r="Z287" s="24">
        <f t="shared" si="63"/>
        <v>3.4145749555694742</v>
      </c>
      <c r="AA287" s="20">
        <v>-1.04</v>
      </c>
      <c r="AB287" s="20">
        <v>-0.45333333333333298</v>
      </c>
      <c r="AC287" s="17">
        <v>315.95358849108402</v>
      </c>
      <c r="AD287" s="17">
        <f t="shared" si="64"/>
        <v>315.7014388145563</v>
      </c>
      <c r="AE287" s="21">
        <v>65.541500000000099</v>
      </c>
      <c r="AF287" s="21">
        <v>194.90972222222217</v>
      </c>
      <c r="AG287" s="19">
        <v>3.8858418176305549</v>
      </c>
      <c r="AH287" s="21">
        <v>193.9</v>
      </c>
      <c r="AI287" s="22">
        <v>0.26749999999999952</v>
      </c>
      <c r="AJ287" s="21">
        <v>1711.3254999999995</v>
      </c>
      <c r="AK287" s="21" t="e">
        <f>VLOOKUP($B287,'[3]Rotoma level Monthly'!$C$2:$N$538,10,FALSE)</f>
        <v>#N/A</v>
      </c>
      <c r="AL287" s="21" t="e">
        <f>VLOOKUP($B287,'[3]Rotoma level Monthly'!$C$2:$N$538,11,FALSE)</f>
        <v>#N/A</v>
      </c>
      <c r="AM287" s="20">
        <v>3.5402645387967842</v>
      </c>
      <c r="AN287" s="21">
        <v>163.71666666666667</v>
      </c>
    </row>
    <row r="288" spans="1:40" x14ac:dyDescent="0.25">
      <c r="A288" t="s">
        <v>46</v>
      </c>
      <c r="B288" s="15">
        <v>43374</v>
      </c>
      <c r="C288" s="16" t="s">
        <v>81</v>
      </c>
      <c r="D288" s="17">
        <v>2019</v>
      </c>
      <c r="E288" s="18" t="str">
        <f t="shared" si="60"/>
        <v>Ōkāreka 2018/19</v>
      </c>
      <c r="F288" s="18" t="s">
        <v>72</v>
      </c>
      <c r="G288" s="19">
        <v>2.9</v>
      </c>
      <c r="H288" s="20">
        <v>5.2</v>
      </c>
      <c r="I288" s="21">
        <v>201</v>
      </c>
      <c r="J288" s="19">
        <v>6.8053736312719595</v>
      </c>
      <c r="K288" s="19">
        <v>-4.8880597882730137E-2</v>
      </c>
      <c r="L288" s="19">
        <v>1</v>
      </c>
      <c r="M288" s="19">
        <v>3</v>
      </c>
      <c r="N288" s="19">
        <v>7.8</v>
      </c>
      <c r="O288" s="19">
        <v>1.1000000000000001</v>
      </c>
      <c r="Q288" s="19">
        <f t="shared" si="59"/>
        <v>3.3944909146633488</v>
      </c>
      <c r="R288" s="19">
        <f t="shared" si="65"/>
        <v>3.5411413633579301</v>
      </c>
      <c r="S288" s="19">
        <f t="shared" si="61"/>
        <v>3.3226201328356715</v>
      </c>
      <c r="T288" s="19">
        <f t="shared" si="58"/>
        <v>2.6499277640759242</v>
      </c>
      <c r="U288" s="23">
        <f t="shared" si="62"/>
        <v>3.2270450437332188</v>
      </c>
      <c r="V288" s="24">
        <f t="shared" si="63"/>
        <v>3.9480664513811292</v>
      </c>
      <c r="W288" s="24">
        <f t="shared" si="63"/>
        <v>3.361974165493093</v>
      </c>
      <c r="X288" s="24">
        <f t="shared" si="63"/>
        <v>3.2347382844062764</v>
      </c>
      <c r="Y288" s="24">
        <f t="shared" si="63"/>
        <v>3.0975476589630087</v>
      </c>
      <c r="Z288" s="24">
        <f t="shared" si="63"/>
        <v>3.4105816400608773</v>
      </c>
      <c r="AA288" s="20">
        <v>0.28999999999999998</v>
      </c>
      <c r="AB288" s="20">
        <v>-0.40500000000000003</v>
      </c>
      <c r="AC288" s="17">
        <v>315.85145155309101</v>
      </c>
      <c r="AD288" s="17">
        <f t="shared" si="64"/>
        <v>315.72594646816202</v>
      </c>
      <c r="AE288" s="21">
        <v>94.728710079275501</v>
      </c>
      <c r="AF288" s="21">
        <v>201.88844086021507</v>
      </c>
      <c r="AG288" s="19">
        <v>3.4534849133844094</v>
      </c>
      <c r="AH288" s="21">
        <v>229.6</v>
      </c>
      <c r="AI288" s="22">
        <v>0.18916666666666598</v>
      </c>
      <c r="AJ288" s="21">
        <v>1643.6399999999992</v>
      </c>
      <c r="AK288" s="21" t="e">
        <f>VLOOKUP($B288,'[3]Rotoma level Monthly'!$C$2:$N$538,10,FALSE)</f>
        <v>#N/A</v>
      </c>
      <c r="AL288" s="21" t="e">
        <f>VLOOKUP($B288,'[3]Rotoma level Monthly'!$C$2:$N$538,11,FALSE)</f>
        <v>#N/A</v>
      </c>
      <c r="AM288" s="20">
        <v>3.535322537772247</v>
      </c>
      <c r="AN288" s="21">
        <v>172.51666666666665</v>
      </c>
    </row>
    <row r="289" spans="1:40" x14ac:dyDescent="0.25">
      <c r="A289" t="s">
        <v>46</v>
      </c>
      <c r="B289" s="15">
        <v>43405</v>
      </c>
      <c r="C289" s="16" t="s">
        <v>81</v>
      </c>
      <c r="D289" s="17">
        <v>2019</v>
      </c>
      <c r="E289" s="18" t="str">
        <f t="shared" si="60"/>
        <v>Ōkāreka 2018/19</v>
      </c>
      <c r="F289" s="18" t="s">
        <v>72</v>
      </c>
      <c r="G289" s="19">
        <v>1.8</v>
      </c>
      <c r="H289" s="20">
        <v>8</v>
      </c>
      <c r="I289" s="21">
        <v>175</v>
      </c>
      <c r="J289" s="19">
        <v>6.8053736312719595</v>
      </c>
      <c r="K289" s="19">
        <v>-4.8880597882730137E-2</v>
      </c>
      <c r="L289" s="19">
        <v>1</v>
      </c>
      <c r="M289" s="19">
        <v>4</v>
      </c>
      <c r="N289" s="19">
        <v>7.9</v>
      </c>
      <c r="O289" s="19">
        <v>0.71399999999999997</v>
      </c>
      <c r="Q289" s="19">
        <f t="shared" si="59"/>
        <v>2.8683921629623974</v>
      </c>
      <c r="R289" s="19">
        <f t="shared" si="65"/>
        <v>2.96</v>
      </c>
      <c r="S289" s="19">
        <f t="shared" si="61"/>
        <v>3.1415445265457458</v>
      </c>
      <c r="T289" s="19">
        <f t="shared" si="58"/>
        <v>2.6499277640759242</v>
      </c>
      <c r="U289" s="23">
        <f t="shared" si="62"/>
        <v>2.904966113396017</v>
      </c>
      <c r="V289" s="24">
        <f t="shared" si="63"/>
        <v>3.879378270344104</v>
      </c>
      <c r="W289" s="24">
        <f t="shared" si="63"/>
        <v>3.3310320265891504</v>
      </c>
      <c r="X289" s="24">
        <f t="shared" si="63"/>
        <v>3.2128215401366664</v>
      </c>
      <c r="Y289" s="24">
        <f t="shared" si="63"/>
        <v>3.0596983129709105</v>
      </c>
      <c r="Z289" s="24">
        <f t="shared" si="63"/>
        <v>3.3707325375102077</v>
      </c>
      <c r="AA289" s="20">
        <v>-0.08</v>
      </c>
      <c r="AB289" s="20">
        <v>-0.28999999999999998</v>
      </c>
      <c r="AC289" s="17">
        <v>315.79321365983799</v>
      </c>
      <c r="AD289" s="17">
        <f t="shared" si="64"/>
        <v>315.74250754626274</v>
      </c>
      <c r="AE289" s="21">
        <v>123.733861834655</v>
      </c>
      <c r="AF289" s="21">
        <v>163.74305555555551</v>
      </c>
      <c r="AG289" s="19">
        <v>3.5600270030972223</v>
      </c>
      <c r="AH289" s="21">
        <v>196.2</v>
      </c>
      <c r="AI289" s="22">
        <v>-5.9166666666666978E-2</v>
      </c>
      <c r="AJ289" s="21">
        <v>1640.188210079275</v>
      </c>
      <c r="AK289" s="21" t="e">
        <f>VLOOKUP($B289,'[3]Rotoma level Monthly'!$C$2:$N$538,10,FALSE)</f>
        <v>#N/A</v>
      </c>
      <c r="AL289" s="21" t="e">
        <f>VLOOKUP($B289,'[3]Rotoma level Monthly'!$C$2:$N$538,11,FALSE)</f>
        <v>#N/A</v>
      </c>
      <c r="AM289" s="20">
        <v>3.4803228489507863</v>
      </c>
      <c r="AN289" s="21">
        <v>177.82499999999996</v>
      </c>
    </row>
    <row r="290" spans="1:40" x14ac:dyDescent="0.25">
      <c r="A290" t="s">
        <v>46</v>
      </c>
      <c r="B290" s="15">
        <v>43435</v>
      </c>
      <c r="C290" s="16" t="s">
        <v>81</v>
      </c>
      <c r="D290" s="17">
        <v>2019</v>
      </c>
      <c r="E290" s="18" t="str">
        <f t="shared" si="60"/>
        <v>Ōkāreka 2018/19</v>
      </c>
      <c r="F290" s="18" t="s">
        <v>72</v>
      </c>
      <c r="G290" s="19">
        <v>1.8</v>
      </c>
      <c r="H290" s="20">
        <v>9.75</v>
      </c>
      <c r="I290" s="21">
        <v>186</v>
      </c>
      <c r="J290" s="19">
        <v>8.7593736312719592</v>
      </c>
      <c r="K290" s="19">
        <v>0.92811940211726984</v>
      </c>
      <c r="L290" s="19">
        <v>1</v>
      </c>
      <c r="M290" s="19">
        <v>4</v>
      </c>
      <c r="N290" s="19">
        <v>7.84</v>
      </c>
      <c r="O290" s="19">
        <v>0.49</v>
      </c>
      <c r="Q290" s="19">
        <f t="shared" si="59"/>
        <v>2.8683921629623974</v>
      </c>
      <c r="R290" s="19">
        <f t="shared" si="65"/>
        <v>2.67311800710117</v>
      </c>
      <c r="S290" s="19">
        <f t="shared" si="61"/>
        <v>3.2212339620959285</v>
      </c>
      <c r="T290" s="19">
        <f t="shared" si="58"/>
        <v>2.9700213106080779</v>
      </c>
      <c r="U290" s="23">
        <f t="shared" si="62"/>
        <v>2.9331913606918931</v>
      </c>
      <c r="V290" s="24">
        <f t="shared" si="63"/>
        <v>3.8421056205106523</v>
      </c>
      <c r="W290" s="24">
        <f t="shared" si="63"/>
        <v>3.280659067593902</v>
      </c>
      <c r="X290" s="24">
        <f t="shared" si="63"/>
        <v>3.201696009202065</v>
      </c>
      <c r="Y290" s="24">
        <f t="shared" si="63"/>
        <v>3.0384180343737288</v>
      </c>
      <c r="Z290" s="24">
        <f t="shared" si="63"/>
        <v>3.3407196829200867</v>
      </c>
      <c r="AA290" s="20">
        <v>0.85</v>
      </c>
      <c r="AB290" s="20">
        <v>-7.1666666666666601E-2</v>
      </c>
      <c r="AC290" s="17">
        <v>315.89719619892497</v>
      </c>
      <c r="AD290" s="17">
        <f t="shared" si="64"/>
        <v>315.7788550791239</v>
      </c>
      <c r="AE290" s="21">
        <v>231.283125707816</v>
      </c>
      <c r="AF290" s="21">
        <v>153.91522988505747</v>
      </c>
      <c r="AG290" s="19">
        <v>3.7456138217959749</v>
      </c>
      <c r="AH290" s="21">
        <v>204.6</v>
      </c>
      <c r="AI290" s="22">
        <v>-0.18083333333333329</v>
      </c>
      <c r="AJ290" s="21">
        <v>1688.5900719139302</v>
      </c>
      <c r="AK290" s="21" t="e">
        <f>VLOOKUP($B290,'[3]Rotoma level Monthly'!$C$2:$N$538,10,FALSE)</f>
        <v>#N/A</v>
      </c>
      <c r="AL290" s="21" t="e">
        <f>VLOOKUP($B290,'[3]Rotoma level Monthly'!$C$2:$N$538,11,FALSE)</f>
        <v>#N/A</v>
      </c>
      <c r="AM290" s="20">
        <v>3.4472102101791946</v>
      </c>
      <c r="AN290" s="21">
        <v>180.32500000000002</v>
      </c>
    </row>
    <row r="291" spans="1:40" x14ac:dyDescent="0.25">
      <c r="A291" t="s">
        <v>46</v>
      </c>
      <c r="B291" s="15">
        <v>43466</v>
      </c>
      <c r="C291" s="16" t="s">
        <v>81</v>
      </c>
      <c r="D291" s="17">
        <v>2019</v>
      </c>
      <c r="E291" s="18" t="str">
        <f t="shared" si="60"/>
        <v>Ōkāreka 2018/19</v>
      </c>
      <c r="F291" s="18" t="s">
        <v>72</v>
      </c>
      <c r="G291" s="19">
        <v>4.3</v>
      </c>
      <c r="H291" s="20">
        <v>6.7</v>
      </c>
      <c r="I291" s="21">
        <v>191</v>
      </c>
      <c r="J291" s="19">
        <v>7.8800736312719595</v>
      </c>
      <c r="K291" s="19">
        <v>1.9051194021172699</v>
      </c>
      <c r="L291" s="19">
        <v>1</v>
      </c>
      <c r="M291" s="19">
        <v>6</v>
      </c>
      <c r="N291" s="19">
        <v>8.02</v>
      </c>
      <c r="O291" s="19">
        <v>0.79700000000000004</v>
      </c>
      <c r="Q291" s="19">
        <f t="shared" si="59"/>
        <v>3.8290098771721497</v>
      </c>
      <c r="R291" s="19">
        <f t="shared" si="65"/>
        <v>3.2052045426415803</v>
      </c>
      <c r="S291" s="19">
        <f t="shared" si="61"/>
        <v>3.2559104354156596</v>
      </c>
      <c r="T291" s="19">
        <f t="shared" si="58"/>
        <v>2.8358684046020732</v>
      </c>
      <c r="U291" s="23">
        <f t="shared" si="62"/>
        <v>3.281498314957866</v>
      </c>
      <c r="V291" s="24">
        <f t="shared" si="63"/>
        <v>3.851081101787722</v>
      </c>
      <c r="W291" s="24">
        <f t="shared" si="63"/>
        <v>3.2537000847390538</v>
      </c>
      <c r="X291" s="24">
        <f t="shared" si="63"/>
        <v>3.1999982782292045</v>
      </c>
      <c r="Y291" s="24">
        <f t="shared" si="63"/>
        <v>2.9967354927786602</v>
      </c>
      <c r="Z291" s="24">
        <f t="shared" si="63"/>
        <v>3.3253787393836602</v>
      </c>
      <c r="AA291" s="20">
        <v>-0.03</v>
      </c>
      <c r="AB291" s="20">
        <v>0.45166666666666599</v>
      </c>
      <c r="AC291" s="17">
        <v>315.869057694388</v>
      </c>
      <c r="AD291" s="17">
        <f t="shared" si="64"/>
        <v>315.80492283074238</v>
      </c>
      <c r="AE291" s="21">
        <v>61.279733750804901</v>
      </c>
      <c r="AF291" s="21">
        <v>199.34139784946237</v>
      </c>
      <c r="AG291" s="19">
        <v>4.1269646021693545</v>
      </c>
      <c r="AH291" s="21">
        <v>294.60000000000002</v>
      </c>
      <c r="AI291" s="22">
        <v>-0.18083333333333329</v>
      </c>
      <c r="AJ291" s="21">
        <v>1886.7881976217461</v>
      </c>
      <c r="AK291" s="21" t="e">
        <f>VLOOKUP($B291,'[3]Rotoma level Monthly'!$C$2:$N$538,10,FALSE)</f>
        <v>#N/A</v>
      </c>
      <c r="AL291" s="21" t="e">
        <f>VLOOKUP($B291,'[3]Rotoma level Monthly'!$C$2:$N$538,11,FALSE)</f>
        <v>#N/A</v>
      </c>
      <c r="AM291" s="20">
        <v>3.4558812472636711</v>
      </c>
      <c r="AN291" s="21">
        <v>190.63333333333333</v>
      </c>
    </row>
    <row r="292" spans="1:40" x14ac:dyDescent="0.25">
      <c r="A292" t="s">
        <v>46</v>
      </c>
      <c r="B292" s="15">
        <v>43497</v>
      </c>
      <c r="C292" s="16" t="s">
        <v>81</v>
      </c>
      <c r="D292" s="17">
        <v>2019</v>
      </c>
      <c r="E292" s="18" t="str">
        <f t="shared" si="60"/>
        <v>Ōkāreka 2018/19</v>
      </c>
      <c r="F292" s="18" t="s">
        <v>72</v>
      </c>
      <c r="G292" s="19">
        <v>1.5</v>
      </c>
      <c r="H292" s="20">
        <v>7</v>
      </c>
      <c r="I292" s="21">
        <v>205</v>
      </c>
      <c r="J292" s="19">
        <v>7.0105436312719585</v>
      </c>
      <c r="K292" s="19">
        <v>1.9051194021172699</v>
      </c>
      <c r="L292" s="19">
        <v>1.1399999999999999</v>
      </c>
      <c r="M292" s="19">
        <v>2</v>
      </c>
      <c r="N292" s="19">
        <v>8.2200000000000006</v>
      </c>
      <c r="O292" s="19">
        <v>0.80100000000000005</v>
      </c>
      <c r="Q292" s="19">
        <f t="shared" si="59"/>
        <v>2.6672717980014307</v>
      </c>
      <c r="R292" s="19">
        <f t="shared" si="65"/>
        <v>3.1455253621927373</v>
      </c>
      <c r="S292" s="19">
        <f t="shared" si="61"/>
        <v>3.3483791217778198</v>
      </c>
      <c r="T292" s="19">
        <f t="shared" si="58"/>
        <v>2.6875949539418826</v>
      </c>
      <c r="U292" s="23">
        <f t="shared" si="62"/>
        <v>2.9621928089784677</v>
      </c>
      <c r="V292" s="24">
        <f t="shared" si="63"/>
        <v>3.7706030556254313</v>
      </c>
      <c r="W292" s="24">
        <f t="shared" si="63"/>
        <v>3.2316917712960982</v>
      </c>
      <c r="X292" s="24">
        <f t="shared" si="63"/>
        <v>3.2043345933151568</v>
      </c>
      <c r="Y292" s="24">
        <f t="shared" si="63"/>
        <v>2.9731999630564778</v>
      </c>
      <c r="Z292" s="24">
        <f t="shared" si="63"/>
        <v>3.2949573458232906</v>
      </c>
      <c r="AA292" s="20">
        <v>-1.23</v>
      </c>
      <c r="AB292" s="20">
        <v>0.185</v>
      </c>
      <c r="AC292" s="17">
        <v>315.64084996621602</v>
      </c>
      <c r="AD292" s="17">
        <f t="shared" si="64"/>
        <v>315.8004886556796</v>
      </c>
      <c r="AE292" s="21">
        <v>22.823529411764699</v>
      </c>
      <c r="AF292" s="21">
        <v>169.82142857142858</v>
      </c>
      <c r="AG292" s="19">
        <v>3.7381431846011899</v>
      </c>
      <c r="AH292" s="21">
        <v>248.8</v>
      </c>
      <c r="AI292" s="22">
        <v>-0.18083333333333329</v>
      </c>
      <c r="AJ292" s="21">
        <v>1698.439931372553</v>
      </c>
      <c r="AK292" s="21" t="e">
        <f>VLOOKUP($B292,'[3]Rotoma level Monthly'!$C$2:$N$538,10,FALSE)</f>
        <v>#N/A</v>
      </c>
      <c r="AL292" s="21" t="e">
        <f>VLOOKUP($B292,'[3]Rotoma level Monthly'!$C$2:$N$538,11,FALSE)</f>
        <v>#N/A</v>
      </c>
      <c r="AM292" s="20">
        <v>3.4929318495813235</v>
      </c>
      <c r="AN292" s="21">
        <v>187.66666666666666</v>
      </c>
    </row>
    <row r="293" spans="1:40" x14ac:dyDescent="0.25">
      <c r="A293" t="s">
        <v>46</v>
      </c>
      <c r="B293" s="15">
        <v>43525</v>
      </c>
      <c r="C293" s="16" t="s">
        <v>81</v>
      </c>
      <c r="D293" s="17">
        <v>2019</v>
      </c>
      <c r="E293" s="18" t="str">
        <f t="shared" si="60"/>
        <v>Ōkāreka 2018/19</v>
      </c>
      <c r="F293" s="18" t="s">
        <v>72</v>
      </c>
      <c r="G293" s="19">
        <v>2.2999999999999998</v>
      </c>
      <c r="H293" s="20">
        <v>9.15</v>
      </c>
      <c r="I293" s="21">
        <v>195.1</v>
      </c>
      <c r="J293" s="19">
        <v>8.1731736312719594</v>
      </c>
      <c r="K293" s="19">
        <v>0.92811940211726984</v>
      </c>
      <c r="L293" s="19">
        <v>1.8</v>
      </c>
      <c r="M293" s="19">
        <v>4.8999999999999995</v>
      </c>
      <c r="N293" s="19">
        <v>7.98</v>
      </c>
      <c r="O293" s="19">
        <v>0.625</v>
      </c>
      <c r="Q293" s="19">
        <f t="shared" si="59"/>
        <v>3.138788703484686</v>
      </c>
      <c r="R293" s="19">
        <f t="shared" si="65"/>
        <v>2.7670126157346093</v>
      </c>
      <c r="S293" s="19">
        <f t="shared" si="61"/>
        <v>3.2836743808774993</v>
      </c>
      <c r="T293" s="19">
        <f t="shared" si="58"/>
        <v>2.8821809175504414</v>
      </c>
      <c r="U293" s="23">
        <f t="shared" si="62"/>
        <v>3.0179141544118089</v>
      </c>
      <c r="V293" s="24">
        <f t="shared" si="63"/>
        <v>3.7461781153334943</v>
      </c>
      <c r="W293" s="24">
        <f t="shared" si="63"/>
        <v>3.2269602376569142</v>
      </c>
      <c r="X293" s="24">
        <f t="shared" si="63"/>
        <v>3.2212760768754296</v>
      </c>
      <c r="Y293" s="24">
        <f t="shared" si="63"/>
        <v>2.9783777673470091</v>
      </c>
      <c r="Z293" s="24">
        <f t="shared" si="63"/>
        <v>3.293198049303212</v>
      </c>
      <c r="AA293" s="20">
        <v>-0.61</v>
      </c>
      <c r="AB293" s="20">
        <v>-2.1666666666666601E-2</v>
      </c>
      <c r="AC293" s="17">
        <v>315.45451661636798</v>
      </c>
      <c r="AD293" s="17">
        <f t="shared" si="64"/>
        <v>315.78133050009717</v>
      </c>
      <c r="AE293" s="21">
        <v>41.843137254901997</v>
      </c>
      <c r="AF293" s="21">
        <v>147.40591397849465</v>
      </c>
      <c r="AG293" s="19">
        <v>2.9732676198924728</v>
      </c>
      <c r="AH293" s="21">
        <v>190.7</v>
      </c>
      <c r="AI293" s="22">
        <v>-0.18083333333333329</v>
      </c>
      <c r="AJ293" s="21">
        <v>1477.8314607843186</v>
      </c>
      <c r="AK293" s="21" t="e">
        <f>VLOOKUP($B293,'[3]Rotoma level Monthly'!$C$2:$N$538,10,FALSE)</f>
        <v>#N/A</v>
      </c>
      <c r="AL293" s="21" t="e">
        <f>VLOOKUP($B293,'[3]Rotoma level Monthly'!$C$2:$N$538,11,FALSE)</f>
        <v>#N/A</v>
      </c>
      <c r="AM293" s="20">
        <v>3.5121342029597948</v>
      </c>
      <c r="AN293" s="21">
        <v>190.39166666666665</v>
      </c>
    </row>
    <row r="294" spans="1:40" x14ac:dyDescent="0.25">
      <c r="A294" t="s">
        <v>46</v>
      </c>
      <c r="B294" s="15">
        <v>43556</v>
      </c>
      <c r="C294" s="16" t="s">
        <v>81</v>
      </c>
      <c r="D294" s="17">
        <v>2019</v>
      </c>
      <c r="E294" s="18" t="str">
        <f t="shared" si="60"/>
        <v>Ōkāreka 2018/19</v>
      </c>
      <c r="F294" s="18" t="s">
        <v>72</v>
      </c>
      <c r="G294" s="19">
        <v>2.1</v>
      </c>
      <c r="H294" s="20">
        <v>9.4</v>
      </c>
      <c r="I294" s="21">
        <v>199.1</v>
      </c>
      <c r="J294" s="19">
        <v>8.4662736312719584</v>
      </c>
      <c r="K294" s="19">
        <v>1.5143194021172699</v>
      </c>
      <c r="L294" s="19">
        <v>0.80759999999999998</v>
      </c>
      <c r="M294" s="19">
        <v>5</v>
      </c>
      <c r="N294" s="19">
        <v>7.73</v>
      </c>
      <c r="O294" s="19">
        <v>1.32</v>
      </c>
      <c r="Q294" s="19">
        <f t="shared" si="59"/>
        <v>3.0384370086241552</v>
      </c>
      <c r="R294" s="19">
        <f t="shared" si="65"/>
        <v>2.727387312040189</v>
      </c>
      <c r="S294" s="19">
        <f t="shared" si="61"/>
        <v>3.3102044926825021</v>
      </c>
      <c r="T294" s="19">
        <f t="shared" si="58"/>
        <v>2.9268615184223976</v>
      </c>
      <c r="U294" s="23">
        <f t="shared" si="62"/>
        <v>3.000722582942311</v>
      </c>
      <c r="V294" s="24">
        <f t="shared" si="63"/>
        <v>3.6527889407480187</v>
      </c>
      <c r="W294" s="24">
        <f t="shared" si="63"/>
        <v>3.1854449633395543</v>
      </c>
      <c r="X294" s="24">
        <f t="shared" si="63"/>
        <v>3.2334794340198241</v>
      </c>
      <c r="Y294" s="24">
        <f t="shared" si="63"/>
        <v>2.9636062342171168</v>
      </c>
      <c r="Z294" s="24">
        <f t="shared" si="63"/>
        <v>3.2588298930811281</v>
      </c>
      <c r="AA294" s="20">
        <v>0</v>
      </c>
      <c r="AB294" s="20">
        <v>-0.16999999999999901</v>
      </c>
      <c r="AC294" s="17">
        <v>315.38509600694402</v>
      </c>
      <c r="AD294" s="17">
        <f t="shared" si="64"/>
        <v>315.76444784761719</v>
      </c>
      <c r="AE294" s="21">
        <v>78.598122299767397</v>
      </c>
      <c r="AF294" s="21">
        <v>179.52083333333334</v>
      </c>
      <c r="AG294" s="19">
        <v>3.3328140403305553</v>
      </c>
      <c r="AI294" s="22">
        <v>-0.22999999999999948</v>
      </c>
      <c r="AJ294" s="21">
        <v>1445.9945980392208</v>
      </c>
      <c r="AK294" s="21" t="e">
        <f>VLOOKUP($B294,'[3]Rotoma level Monthly'!$C$2:$N$538,10,FALSE)</f>
        <v>#N/A</v>
      </c>
      <c r="AL294" s="21" t="e">
        <f>VLOOKUP($B294,'[3]Rotoma level Monthly'!$C$2:$N$538,11,FALSE)</f>
        <v>#N/A</v>
      </c>
      <c r="AM294" s="20">
        <v>3.4952712810806958</v>
      </c>
    </row>
    <row r="295" spans="1:40" x14ac:dyDescent="0.25">
      <c r="A295" t="s">
        <v>46</v>
      </c>
      <c r="B295" s="15">
        <v>43586</v>
      </c>
      <c r="C295" s="16" t="s">
        <v>81</v>
      </c>
      <c r="D295" s="17">
        <v>2019</v>
      </c>
      <c r="E295" s="18" t="str">
        <f t="shared" si="60"/>
        <v>Ōkāreka 2018/19</v>
      </c>
      <c r="F295" s="18" t="s">
        <v>72</v>
      </c>
      <c r="G295" s="19">
        <v>4.5</v>
      </c>
      <c r="H295" s="20">
        <v>9.4</v>
      </c>
      <c r="I295" s="21">
        <v>179.4</v>
      </c>
      <c r="J295" s="19">
        <v>11.201873631271958</v>
      </c>
      <c r="K295" s="19">
        <v>3.8591194021172699</v>
      </c>
      <c r="L295" s="19">
        <v>1.2</v>
      </c>
      <c r="M295" s="19">
        <v>5.8999999999999995</v>
      </c>
      <c r="N295" s="19">
        <v>7.54</v>
      </c>
      <c r="O295" s="19">
        <v>0.86399999999999999</v>
      </c>
      <c r="Q295" s="19">
        <f t="shared" si="59"/>
        <v>3.8791597849893731</v>
      </c>
      <c r="R295" s="19">
        <f t="shared" si="65"/>
        <v>2.727387312040189</v>
      </c>
      <c r="S295" s="19">
        <f t="shared" si="61"/>
        <v>3.1740055405113003</v>
      </c>
      <c r="T295" s="19">
        <f t="shared" si="58"/>
        <v>3.2819287536818398</v>
      </c>
      <c r="U295" s="23">
        <f t="shared" si="62"/>
        <v>3.2656203478056756</v>
      </c>
      <c r="V295" s="24">
        <f t="shared" si="63"/>
        <v>3.654854772974224</v>
      </c>
      <c r="W295" s="24">
        <f t="shared" si="63"/>
        <v>3.1538229455532059</v>
      </c>
      <c r="X295" s="24">
        <f t="shared" si="63"/>
        <v>3.2466294503787196</v>
      </c>
      <c r="Y295" s="24">
        <f t="shared" si="63"/>
        <v>3.002096358185264</v>
      </c>
      <c r="Z295" s="24">
        <f t="shared" si="63"/>
        <v>3.2643508817728528</v>
      </c>
      <c r="AA295" s="20">
        <v>-0.77</v>
      </c>
      <c r="AB295" s="20">
        <v>-0.478333333333333</v>
      </c>
      <c r="AC295" s="17">
        <v>315.269030745968</v>
      </c>
      <c r="AD295" s="17">
        <f t="shared" si="64"/>
        <v>315.72259280573388</v>
      </c>
      <c r="AE295" s="21">
        <v>79.956416464891007</v>
      </c>
      <c r="AF295" s="21">
        <v>179.22222222222223</v>
      </c>
      <c r="AG295" s="19">
        <v>3.0820223738805557</v>
      </c>
      <c r="AH295" s="21">
        <v>165</v>
      </c>
      <c r="AI295" s="22">
        <v>-0.33583333333333298</v>
      </c>
      <c r="AJ295" s="21">
        <v>1239.244720338987</v>
      </c>
      <c r="AK295" s="21" t="e">
        <f>VLOOKUP($B295,'[3]Rotoma level Monthly'!$C$2:$N$538,10,FALSE)</f>
        <v>#N/A</v>
      </c>
      <c r="AL295" s="21" t="e">
        <f>VLOOKUP($B295,'[3]Rotoma level Monthly'!$C$2:$N$538,11,FALSE)</f>
        <v>#N/A</v>
      </c>
      <c r="AM295" s="20">
        <v>3.4527581638334737</v>
      </c>
      <c r="AN295" s="21">
        <v>192.84166666666667</v>
      </c>
    </row>
    <row r="296" spans="1:40" x14ac:dyDescent="0.25">
      <c r="A296" t="s">
        <v>46</v>
      </c>
      <c r="B296" s="15">
        <v>43617</v>
      </c>
      <c r="C296" s="16" t="s">
        <v>81</v>
      </c>
      <c r="D296" s="17">
        <v>2019</v>
      </c>
      <c r="E296" s="18" t="str">
        <f t="shared" si="60"/>
        <v>Ōkāreka 2018/19</v>
      </c>
      <c r="F296" s="18" t="s">
        <v>72</v>
      </c>
      <c r="G296" s="19">
        <v>4.7</v>
      </c>
      <c r="H296" s="20">
        <v>7</v>
      </c>
      <c r="I296" s="21">
        <v>173</v>
      </c>
      <c r="J296" s="19">
        <v>7.7823736312719598</v>
      </c>
      <c r="K296" s="19">
        <v>1.9051194021172699</v>
      </c>
      <c r="L296" s="19">
        <v>0</v>
      </c>
      <c r="M296" s="19">
        <v>7</v>
      </c>
      <c r="N296" s="19">
        <v>7.39</v>
      </c>
      <c r="O296" s="19">
        <v>0.60899999999999999</v>
      </c>
      <c r="Q296" s="19">
        <f t="shared" si="59"/>
        <v>3.9271285591567224</v>
      </c>
      <c r="R296" s="19">
        <f t="shared" si="65"/>
        <v>3.1455253621927373</v>
      </c>
      <c r="S296" s="19">
        <f t="shared" si="61"/>
        <v>3.126518770417674</v>
      </c>
      <c r="T296" s="19">
        <f t="shared" si="58"/>
        <v>2.8200472660640776</v>
      </c>
      <c r="U296" s="23">
        <f t="shared" si="62"/>
        <v>3.2548049894578028</v>
      </c>
      <c r="V296" s="24">
        <f t="shared" si="63"/>
        <v>3.5854488195706176</v>
      </c>
      <c r="W296" s="24">
        <f t="shared" si="63"/>
        <v>3.1166251485205709</v>
      </c>
      <c r="X296" s="24">
        <f t="shared" si="63"/>
        <v>3.2319258293562587</v>
      </c>
      <c r="Y296" s="24">
        <f t="shared" si="63"/>
        <v>2.9221975541764795</v>
      </c>
      <c r="Z296" s="24">
        <f t="shared" si="63"/>
        <v>3.2140493379059811</v>
      </c>
      <c r="AA296" s="20">
        <v>-0.95</v>
      </c>
      <c r="AB296" s="20">
        <v>-0.26333333333333298</v>
      </c>
      <c r="AC296" s="17">
        <v>315.20124270833298</v>
      </c>
      <c r="AD296" s="17">
        <f t="shared" si="64"/>
        <v>315.67095752522846</v>
      </c>
      <c r="AE296" s="21">
        <v>79.967301715573896</v>
      </c>
      <c r="AF296" s="21">
        <v>196.90972222222217</v>
      </c>
      <c r="AG296" s="19">
        <v>2.8415910469277765</v>
      </c>
      <c r="AH296" s="21">
        <v>158.6</v>
      </c>
      <c r="AI296" s="22">
        <v>-0.27666666666666651</v>
      </c>
      <c r="AJ296" s="21">
        <v>1184.525136803878</v>
      </c>
      <c r="AK296" s="21" t="e">
        <f>VLOOKUP($B296,'[3]Rotoma level Monthly'!$C$2:$N$538,10,FALSE)</f>
        <v>#N/A</v>
      </c>
      <c r="AL296" s="21" t="e">
        <f>VLOOKUP($B296,'[3]Rotoma level Monthly'!$C$2:$N$538,11,FALSE)</f>
        <v>#N/A</v>
      </c>
      <c r="AM296" s="20">
        <v>3.4348254034115571</v>
      </c>
      <c r="AN296" s="21">
        <v>190.13333333333333</v>
      </c>
    </row>
    <row r="297" spans="1:40" x14ac:dyDescent="0.25">
      <c r="A297" t="s">
        <v>46</v>
      </c>
      <c r="B297" s="15">
        <v>43647</v>
      </c>
      <c r="C297" s="16" t="s">
        <v>82</v>
      </c>
      <c r="D297" s="17">
        <v>2020</v>
      </c>
      <c r="E297" s="18" t="str">
        <f t="shared" si="60"/>
        <v>Ōkāreka 2019/20</v>
      </c>
      <c r="F297" s="18" t="s">
        <v>72</v>
      </c>
      <c r="G297" s="19">
        <v>3.2</v>
      </c>
      <c r="H297" s="20">
        <v>6.9</v>
      </c>
      <c r="I297" s="21">
        <v>183</v>
      </c>
      <c r="J297" s="19">
        <v>7.7823736312719598</v>
      </c>
      <c r="K297" s="19">
        <v>2.8821194021172696</v>
      </c>
      <c r="L297" s="19">
        <v>4.5</v>
      </c>
      <c r="M297" s="19">
        <v>7</v>
      </c>
      <c r="N297" s="19">
        <v>7.4050000000000002</v>
      </c>
      <c r="O297" s="19">
        <v>0.871</v>
      </c>
      <c r="Q297" s="19">
        <f t="shared" si="59"/>
        <v>3.5030809449325613</v>
      </c>
      <c r="R297" s="19">
        <f t="shared" si="65"/>
        <v>3.1651891704473027</v>
      </c>
      <c r="S297" s="19">
        <f t="shared" si="61"/>
        <v>3.199977780088592</v>
      </c>
      <c r="T297" s="19">
        <f t="shared" si="58"/>
        <v>2.8200472660640776</v>
      </c>
      <c r="U297" s="23">
        <f t="shared" si="62"/>
        <v>3.1720737903831333</v>
      </c>
      <c r="V297" s="24">
        <f t="shared" si="63"/>
        <v>3.4762204966785273</v>
      </c>
      <c r="W297" s="24">
        <f t="shared" si="63"/>
        <v>3.0943302805707429</v>
      </c>
      <c r="X297" s="24">
        <f t="shared" si="63"/>
        <v>3.2222489537845926</v>
      </c>
      <c r="Y297" s="24">
        <f t="shared" si="63"/>
        <v>2.8707144250943242</v>
      </c>
      <c r="Z297" s="24">
        <f t="shared" si="63"/>
        <v>3.1658785390320463</v>
      </c>
      <c r="AA297" s="20">
        <v>-0.53</v>
      </c>
      <c r="AB297" s="20">
        <v>-0.24333333333333301</v>
      </c>
      <c r="AC297" s="17">
        <v>315.29873493503601</v>
      </c>
      <c r="AD297" s="17">
        <f t="shared" si="64"/>
        <v>315.62729627387699</v>
      </c>
      <c r="AE297" s="21">
        <v>208.843161856964</v>
      </c>
      <c r="AF297" s="21">
        <v>166.16935483870978</v>
      </c>
      <c r="AG297" s="19">
        <v>3.2972154989435492</v>
      </c>
      <c r="AH297" s="21">
        <v>119.5</v>
      </c>
      <c r="AI297" s="22">
        <v>-0.25333333333333297</v>
      </c>
      <c r="AJ297" s="21">
        <v>1112.761438519452</v>
      </c>
      <c r="AK297" s="21" t="e">
        <f>VLOOKUP($B297,'[3]Rotoma level Monthly'!$C$2:$N$538,10,FALSE)</f>
        <v>#N/A</v>
      </c>
      <c r="AL297" s="21" t="e">
        <f>VLOOKUP($B297,'[3]Rotoma level Monthly'!$C$2:$N$538,11,FALSE)</f>
        <v>#N/A</v>
      </c>
      <c r="AM297" s="20">
        <v>3.406840578332853</v>
      </c>
      <c r="AN297" s="21">
        <v>187.81666666666663</v>
      </c>
    </row>
    <row r="298" spans="1:40" x14ac:dyDescent="0.25">
      <c r="A298" t="s">
        <v>46</v>
      </c>
      <c r="B298" s="15">
        <v>43709</v>
      </c>
      <c r="C298" s="16" t="s">
        <v>82</v>
      </c>
      <c r="D298" s="17">
        <v>2020</v>
      </c>
      <c r="E298" s="18" t="str">
        <f t="shared" si="60"/>
        <v>Ōkāreka 2019/20</v>
      </c>
      <c r="F298" s="18" t="s">
        <v>72</v>
      </c>
      <c r="G298" s="19">
        <v>1.6</v>
      </c>
      <c r="H298" s="20">
        <v>9</v>
      </c>
      <c r="I298" s="21">
        <v>178</v>
      </c>
      <c r="J298" s="19">
        <v>6.8053736312719595</v>
      </c>
      <c r="K298" s="19">
        <v>1.9051194021172699</v>
      </c>
      <c r="L298" s="19">
        <v>5</v>
      </c>
      <c r="M298" s="19">
        <v>2</v>
      </c>
      <c r="N298" s="19">
        <v>8.18</v>
      </c>
      <c r="O298" s="19">
        <v>0.61699999999999999</v>
      </c>
      <c r="Q298" s="19">
        <f t="shared" si="59"/>
        <v>2.7384647559460493</v>
      </c>
      <c r="R298" s="19">
        <f t="shared" si="65"/>
        <v>2.7911539019741616</v>
      </c>
      <c r="S298" s="19">
        <f t="shared" si="61"/>
        <v>3.1637642069497711</v>
      </c>
      <c r="T298" s="19">
        <f t="shared" si="58"/>
        <v>2.6499277640759242</v>
      </c>
      <c r="U298" s="23">
        <f t="shared" si="62"/>
        <v>2.8358276572364765</v>
      </c>
      <c r="V298" s="24">
        <f t="shared" si="63"/>
        <v>3.3294281586842209</v>
      </c>
      <c r="W298" s="24">
        <f t="shared" si="63"/>
        <v>3.0456272575970718</v>
      </c>
      <c r="X298" s="24">
        <f t="shared" si="63"/>
        <v>3.225352740162267</v>
      </c>
      <c r="Y298" s="24">
        <f t="shared" si="63"/>
        <v>2.8328650791022265</v>
      </c>
      <c r="Z298" s="24">
        <f t="shared" si="63"/>
        <v>3.1083183088864472</v>
      </c>
      <c r="AA298" s="20">
        <v>-1.28</v>
      </c>
      <c r="AB298" s="20">
        <v>-0.39833333333333298</v>
      </c>
      <c r="AC298" s="17">
        <v>315.30990636574103</v>
      </c>
      <c r="AD298" s="17">
        <f t="shared" si="64"/>
        <v>315.57699041182764</v>
      </c>
      <c r="AE298" s="21">
        <v>125.904944846104</v>
      </c>
      <c r="AF298" s="21">
        <v>193.85296934865897</v>
      </c>
      <c r="AG298" s="19">
        <v>4.3530672589042148</v>
      </c>
      <c r="AH298" s="21">
        <v>178.1</v>
      </c>
      <c r="AI298" s="22">
        <v>-0.206666666666666</v>
      </c>
      <c r="AJ298" s="21">
        <v>1216.7993531995016</v>
      </c>
      <c r="AK298" s="21" t="e">
        <f>VLOOKUP($B298,'[3]Rotoma level Monthly'!$C$2:$N$538,10,FALSE)</f>
        <v>#N/A</v>
      </c>
      <c r="AL298" s="21" t="e">
        <f>VLOOKUP($B298,'[3]Rotoma level Monthly'!$C$2:$N$538,11,FALSE)</f>
        <v>#N/A</v>
      </c>
      <c r="AM298" s="20">
        <v>3.5232853284740471</v>
      </c>
      <c r="AN298" s="21">
        <v>196.21666666666667</v>
      </c>
    </row>
    <row r="299" spans="1:40" x14ac:dyDescent="0.25">
      <c r="A299" t="s">
        <v>46</v>
      </c>
      <c r="B299" s="15">
        <v>43739</v>
      </c>
      <c r="C299" s="16" t="s">
        <v>82</v>
      </c>
      <c r="D299" s="17">
        <v>2020</v>
      </c>
      <c r="E299" s="18" t="str">
        <f t="shared" si="60"/>
        <v>Ōkāreka 2019/20</v>
      </c>
      <c r="F299" s="18" t="s">
        <v>72</v>
      </c>
      <c r="G299" s="19">
        <v>3.3</v>
      </c>
      <c r="H299" s="20">
        <v>8.4</v>
      </c>
      <c r="I299" s="21">
        <v>149</v>
      </c>
      <c r="J299" s="19">
        <v>6</v>
      </c>
      <c r="K299" s="19">
        <v>2</v>
      </c>
      <c r="L299" s="19">
        <v>1</v>
      </c>
      <c r="M299" s="19">
        <v>4</v>
      </c>
      <c r="N299" s="19">
        <v>7.95</v>
      </c>
      <c r="O299" s="19">
        <v>0.7</v>
      </c>
      <c r="Q299" s="19">
        <f t="shared" si="59"/>
        <v>3.5370254072898342</v>
      </c>
      <c r="R299" s="19">
        <f t="shared" si="65"/>
        <v>2.8907042935942551</v>
      </c>
      <c r="S299" s="19">
        <f t="shared" si="61"/>
        <v>2.9312906679209445</v>
      </c>
      <c r="T299" s="19">
        <f t="shared" si="58"/>
        <v>2.4902016511202389</v>
      </c>
      <c r="U299" s="23">
        <f t="shared" si="62"/>
        <v>2.9623055049813183</v>
      </c>
      <c r="V299" s="24">
        <f t="shared" si="63"/>
        <v>3.282470173348758</v>
      </c>
      <c r="W299" s="24">
        <f t="shared" si="63"/>
        <v>2.9782791036097382</v>
      </c>
      <c r="X299" s="24">
        <f t="shared" si="63"/>
        <v>3.206593668176593</v>
      </c>
      <c r="Y299" s="24">
        <f t="shared" si="63"/>
        <v>2.8053779445235736</v>
      </c>
      <c r="Z299" s="24">
        <f t="shared" si="63"/>
        <v>3.0681802224146661</v>
      </c>
      <c r="AA299" s="20">
        <v>-0.54</v>
      </c>
      <c r="AB299" s="20">
        <v>-0.47499999999999998</v>
      </c>
      <c r="AC299" s="17">
        <v>315.32485735887099</v>
      </c>
      <c r="AD299" s="17">
        <f t="shared" si="64"/>
        <v>315.52459615080988</v>
      </c>
      <c r="AE299" s="21">
        <v>137.41368078175901</v>
      </c>
      <c r="AF299" s="21">
        <v>204.52956989247312</v>
      </c>
      <c r="AG299" s="19">
        <v>4.6808221285725802</v>
      </c>
      <c r="AH299" s="21">
        <v>209.8</v>
      </c>
      <c r="AI299" s="22">
        <v>-0.206666666666666</v>
      </c>
      <c r="AJ299" s="21">
        <v>1277.1627980456053</v>
      </c>
      <c r="AK299" s="21" t="e">
        <f>VLOOKUP($B299,'[3]Rotoma level Monthly'!$C$2:$N$538,10,FALSE)</f>
        <v>#N/A</v>
      </c>
      <c r="AL299" s="21" t="e">
        <f>VLOOKUP($B299,'[3]Rotoma level Monthly'!$C$2:$N$538,11,FALSE)</f>
        <v>#N/A</v>
      </c>
      <c r="AM299" s="20">
        <v>3.5622207819135183</v>
      </c>
      <c r="AN299" s="21">
        <v>197.54166666666666</v>
      </c>
    </row>
    <row r="300" spans="1:40" x14ac:dyDescent="0.25">
      <c r="A300" t="s">
        <v>46</v>
      </c>
      <c r="B300" s="15">
        <v>43770</v>
      </c>
      <c r="C300" s="16" t="s">
        <v>82</v>
      </c>
      <c r="D300" s="17">
        <v>2020</v>
      </c>
      <c r="E300" s="18" t="str">
        <f t="shared" si="60"/>
        <v>Ōkāreka 2019/20</v>
      </c>
      <c r="F300" s="18" t="s">
        <v>72</v>
      </c>
      <c r="G300" s="19">
        <v>2.2000000000000002</v>
      </c>
      <c r="H300" s="20">
        <v>7.6</v>
      </c>
      <c r="I300" s="21">
        <v>179</v>
      </c>
      <c r="J300" s="19">
        <v>6</v>
      </c>
      <c r="K300" s="19">
        <v>2</v>
      </c>
      <c r="L300" s="19">
        <v>0</v>
      </c>
      <c r="M300" s="19">
        <v>3</v>
      </c>
      <c r="N300" s="19">
        <v>8.07</v>
      </c>
      <c r="O300" s="19">
        <v>0.98</v>
      </c>
      <c r="Q300" s="19">
        <f t="shared" si="59"/>
        <v>3.0897536092884041</v>
      </c>
      <c r="R300" s="19">
        <f t="shared" si="65"/>
        <v>3.031945709154432</v>
      </c>
      <c r="S300" s="19">
        <f t="shared" si="61"/>
        <v>3.1710876232494782</v>
      </c>
      <c r="T300" s="19">
        <f t="shared" si="58"/>
        <v>2.4902016511202389</v>
      </c>
      <c r="U300" s="23">
        <f t="shared" si="62"/>
        <v>2.9457471482031385</v>
      </c>
      <c r="V300" s="24">
        <f t="shared" si="63"/>
        <v>3.2570753979008464</v>
      </c>
      <c r="W300" s="24">
        <f t="shared" si="63"/>
        <v>2.9358461324261143</v>
      </c>
      <c r="X300" s="24">
        <f t="shared" si="63"/>
        <v>3.1939659590444092</v>
      </c>
      <c r="Y300" s="24">
        <f t="shared" si="63"/>
        <v>2.792067435110599</v>
      </c>
      <c r="Z300" s="24">
        <f t="shared" si="63"/>
        <v>3.0447387311204928</v>
      </c>
      <c r="AA300" s="20">
        <v>-0.99</v>
      </c>
      <c r="AB300" s="20">
        <v>-0.78166666666666595</v>
      </c>
      <c r="AC300" s="17">
        <v>315.29632552083302</v>
      </c>
      <c r="AD300" s="17">
        <f t="shared" si="64"/>
        <v>315.47833564812169</v>
      </c>
      <c r="AE300" s="21">
        <v>72.566775244299805</v>
      </c>
      <c r="AF300" s="21">
        <v>188.48611111111114</v>
      </c>
      <c r="AG300" s="19">
        <v>4.0801874964750002</v>
      </c>
      <c r="AI300" s="22">
        <v>-0.206666666666666</v>
      </c>
      <c r="AJ300" s="21">
        <v>1319.8477687480888</v>
      </c>
      <c r="AK300" s="21" t="e">
        <f>VLOOKUP($B300,'[3]Rotoma level Monthly'!$C$2:$N$538,10,FALSE)</f>
        <v>#N/A</v>
      </c>
      <c r="AL300" s="21" t="e">
        <f>VLOOKUP($B300,'[3]Rotoma level Monthly'!$C$2:$N$538,11,FALSE)</f>
        <v>#N/A</v>
      </c>
      <c r="AM300" s="20">
        <v>3.6644988831791996</v>
      </c>
    </row>
    <row r="301" spans="1:40" x14ac:dyDescent="0.25">
      <c r="A301" t="s">
        <v>46</v>
      </c>
      <c r="B301" s="15">
        <v>43800</v>
      </c>
      <c r="C301" s="16" t="s">
        <v>82</v>
      </c>
      <c r="D301" s="17">
        <v>2020</v>
      </c>
      <c r="E301" s="18" t="str">
        <f t="shared" si="60"/>
        <v>Ōkāreka 2019/20</v>
      </c>
      <c r="F301" s="18" t="s">
        <v>72</v>
      </c>
      <c r="G301" s="19">
        <v>1</v>
      </c>
      <c r="H301" s="20">
        <v>7.9</v>
      </c>
      <c r="I301" s="21">
        <v>166</v>
      </c>
      <c r="J301" s="19">
        <v>5</v>
      </c>
      <c r="K301" s="19">
        <v>2</v>
      </c>
      <c r="L301" s="19">
        <v>0</v>
      </c>
      <c r="M301" s="19">
        <v>5</v>
      </c>
      <c r="N301" s="19">
        <v>8.0399999999999991</v>
      </c>
      <c r="O301" s="19">
        <v>0.64200000000000002</v>
      </c>
      <c r="Q301" s="19">
        <f t="shared" si="59"/>
        <v>2.2200000000000002</v>
      </c>
      <c r="R301" s="19">
        <f t="shared" si="65"/>
        <v>2.977726669444817</v>
      </c>
      <c r="S301" s="19">
        <f t="shared" si="61"/>
        <v>3.0725253450005652</v>
      </c>
      <c r="T301" s="19">
        <f t="shared" si="58"/>
        <v>2.2589924126611747</v>
      </c>
      <c r="U301" s="23">
        <f t="shared" si="62"/>
        <v>2.6323111067766396</v>
      </c>
      <c r="V301" s="24">
        <f t="shared" si="63"/>
        <v>3.2030427176539802</v>
      </c>
      <c r="W301" s="24">
        <f t="shared" si="63"/>
        <v>2.9373233548798487</v>
      </c>
      <c r="X301" s="24">
        <f t="shared" si="63"/>
        <v>3.188214360582311</v>
      </c>
      <c r="Y301" s="24">
        <f t="shared" si="63"/>
        <v>2.7594894891593698</v>
      </c>
      <c r="Z301" s="24">
        <f t="shared" si="63"/>
        <v>3.0220174805688775</v>
      </c>
      <c r="AA301" s="20">
        <v>-0.6</v>
      </c>
      <c r="AB301" s="20">
        <v>-0.72333333333333305</v>
      </c>
      <c r="AC301" s="17">
        <v>315.25864919354802</v>
      </c>
      <c r="AD301" s="17">
        <f t="shared" si="64"/>
        <v>315.43378860926424</v>
      </c>
      <c r="AE301" s="21">
        <v>194.15839709112899</v>
      </c>
      <c r="AF301" s="21">
        <v>176.50537634408605</v>
      </c>
      <c r="AG301" s="19">
        <v>4.6939598227069901</v>
      </c>
      <c r="AH301" s="21">
        <v>277.7</v>
      </c>
      <c r="AI301" s="22">
        <v>-0.25333333333333297</v>
      </c>
      <c r="AJ301" s="21">
        <v>1268.6806821577336</v>
      </c>
      <c r="AK301" s="21" t="e">
        <f>VLOOKUP($B301,'[3]Rotoma level Monthly'!$C$2:$N$538,10,FALSE)</f>
        <v>#N/A</v>
      </c>
      <c r="AL301" s="21" t="e">
        <f>VLOOKUP($B301,'[3]Rotoma level Monthly'!$C$2:$N$538,11,FALSE)</f>
        <v>#N/A</v>
      </c>
      <c r="AM301" s="20">
        <v>3.7078455909606807</v>
      </c>
      <c r="AN301" s="21">
        <v>201.54999999999998</v>
      </c>
    </row>
    <row r="302" spans="1:40" x14ac:dyDescent="0.25">
      <c r="A302" t="s">
        <v>46</v>
      </c>
      <c r="B302" s="15">
        <v>43831</v>
      </c>
      <c r="C302" s="16" t="s">
        <v>82</v>
      </c>
      <c r="D302" s="17">
        <v>2020</v>
      </c>
      <c r="E302" s="18" t="str">
        <f t="shared" si="60"/>
        <v>Ōkāreka 2019/20</v>
      </c>
      <c r="F302" s="18" t="s">
        <v>72</v>
      </c>
      <c r="G302" s="19">
        <v>1</v>
      </c>
      <c r="H302" s="20">
        <v>8.35</v>
      </c>
      <c r="I302" s="21">
        <v>182</v>
      </c>
      <c r="J302" s="19">
        <v>8</v>
      </c>
      <c r="K302" s="19">
        <v>1</v>
      </c>
      <c r="L302" s="19">
        <v>2</v>
      </c>
      <c r="M302" s="19">
        <v>8</v>
      </c>
      <c r="N302" s="19">
        <v>8.19</v>
      </c>
      <c r="O302" s="19">
        <v>0.75</v>
      </c>
      <c r="Q302" s="19">
        <f t="shared" si="59"/>
        <v>2.2200000000000002</v>
      </c>
      <c r="R302" s="19">
        <f t="shared" si="65"/>
        <v>2.8992308436087044</v>
      </c>
      <c r="S302" s="19">
        <f t="shared" si="61"/>
        <v>3.1928148778350747</v>
      </c>
      <c r="T302" s="19">
        <f t="shared" si="58"/>
        <v>2.8550227620164748</v>
      </c>
      <c r="U302" s="23">
        <f t="shared" si="62"/>
        <v>2.7917671208650634</v>
      </c>
      <c r="V302" s="24">
        <f t="shared" si="63"/>
        <v>3.1490100374071139</v>
      </c>
      <c r="W302" s="24">
        <f t="shared" si="63"/>
        <v>2.9561660912554761</v>
      </c>
      <c r="X302" s="24">
        <f t="shared" si="63"/>
        <v>3.1858461035605732</v>
      </c>
      <c r="Y302" s="24">
        <f t="shared" si="63"/>
        <v>2.7499062767767364</v>
      </c>
      <c r="Z302" s="24">
        <f t="shared" si="63"/>
        <v>3.0102321272499748</v>
      </c>
      <c r="AA302" s="20"/>
      <c r="AB302" s="20"/>
      <c r="AC302" s="17">
        <v>315.10756093190003</v>
      </c>
      <c r="AD302" s="17">
        <f t="shared" si="64"/>
        <v>315.36798567034549</v>
      </c>
      <c r="AE302" s="21">
        <v>13.1511627906977</v>
      </c>
      <c r="AF302" s="21">
        <v>198.17204301075262</v>
      </c>
      <c r="AG302" s="19">
        <v>4.1079495185537649</v>
      </c>
      <c r="AH302" s="21">
        <v>335.8</v>
      </c>
      <c r="AI302" s="22">
        <v>-0.26333333333333298</v>
      </c>
      <c r="AJ302" s="21">
        <v>1231.5559535410468</v>
      </c>
      <c r="AK302" s="21" t="e">
        <f>VLOOKUP($B302,'[3]Rotoma level Monthly'!$C$2:$N$538,10,FALSE)</f>
        <v>#N/A</v>
      </c>
      <c r="AL302" s="21" t="e">
        <f>VLOOKUP($B302,'[3]Rotoma level Monthly'!$C$2:$N$538,11,FALSE)</f>
        <v>#N/A</v>
      </c>
      <c r="AM302" s="20">
        <v>3.7868744243699317</v>
      </c>
      <c r="AN302" s="21">
        <v>213.18333333333331</v>
      </c>
    </row>
    <row r="303" spans="1:40" x14ac:dyDescent="0.25">
      <c r="A303" t="s">
        <v>46</v>
      </c>
      <c r="B303" s="15">
        <v>43862</v>
      </c>
      <c r="C303" s="16" t="s">
        <v>82</v>
      </c>
      <c r="D303" s="17">
        <v>2020</v>
      </c>
      <c r="E303" s="18" t="str">
        <f t="shared" si="60"/>
        <v>Ōkāreka 2019/20</v>
      </c>
      <c r="F303" s="18" t="s">
        <v>72</v>
      </c>
      <c r="G303" s="19">
        <v>1.4</v>
      </c>
      <c r="H303" s="20">
        <v>8.1999999999999993</v>
      </c>
      <c r="I303" s="21">
        <v>158</v>
      </c>
      <c r="J303" s="19">
        <v>6.2</v>
      </c>
      <c r="K303" s="19">
        <v>1.5</v>
      </c>
      <c r="L303" s="19">
        <v>2</v>
      </c>
      <c r="M303" s="19">
        <v>1.8</v>
      </c>
      <c r="N303" s="19">
        <v>8.2799999999999994</v>
      </c>
      <c r="O303" s="19">
        <v>0.625</v>
      </c>
      <c r="Q303" s="19">
        <f t="shared" si="59"/>
        <v>2.5911652106227248</v>
      </c>
      <c r="R303" s="19">
        <f t="shared" si="65"/>
        <v>2.925038518309159</v>
      </c>
      <c r="S303" s="19">
        <f t="shared" si="61"/>
        <v>3.0079578317328122</v>
      </c>
      <c r="T303" s="19">
        <f t="shared" si="58"/>
        <v>2.5317837333349011</v>
      </c>
      <c r="U303" s="23">
        <f t="shared" si="62"/>
        <v>2.7639863234998994</v>
      </c>
      <c r="V303" s="24">
        <f t="shared" si="63"/>
        <v>3.045856315194662</v>
      </c>
      <c r="W303" s="24">
        <f t="shared" si="63"/>
        <v>2.9328189225611077</v>
      </c>
      <c r="X303" s="24">
        <f t="shared" si="63"/>
        <v>3.1651833865870027</v>
      </c>
      <c r="Y303" s="24">
        <f t="shared" si="63"/>
        <v>2.7245658875044723</v>
      </c>
      <c r="Z303" s="24">
        <f t="shared" si="63"/>
        <v>2.9671061279618112</v>
      </c>
      <c r="AA303" s="20"/>
      <c r="AB303" s="20"/>
      <c r="AC303" s="17">
        <v>314.87465846503801</v>
      </c>
      <c r="AD303" s="17">
        <f t="shared" si="64"/>
        <v>315.28511906789964</v>
      </c>
      <c r="AE303" s="21">
        <v>6.5755813953488298</v>
      </c>
      <c r="AF303" s="21">
        <v>175.86206896551727</v>
      </c>
      <c r="AG303" s="19">
        <v>3.6029589687902295</v>
      </c>
      <c r="AH303" s="21">
        <v>283.3</v>
      </c>
      <c r="AI303" s="22">
        <v>-0.33083333333333298</v>
      </c>
      <c r="AJ303" s="21">
        <v>1183.4273825809396</v>
      </c>
      <c r="AK303" s="21" t="e">
        <f>VLOOKUP($B303,'[3]Rotoma level Monthly'!$C$2:$N$538,10,FALSE)</f>
        <v>#N/A</v>
      </c>
      <c r="AL303" s="21" t="e">
        <f>VLOOKUP($B303,'[3]Rotoma level Monthly'!$C$2:$N$538,11,FALSE)</f>
        <v>#N/A</v>
      </c>
      <c r="AM303" s="20">
        <v>3.785289834068633</v>
      </c>
      <c r="AN303" s="21">
        <v>219.74166666666667</v>
      </c>
    </row>
    <row r="304" spans="1:40" x14ac:dyDescent="0.25">
      <c r="A304" t="s">
        <v>46</v>
      </c>
      <c r="B304" s="15">
        <v>43983</v>
      </c>
      <c r="C304" s="16" t="s">
        <v>82</v>
      </c>
      <c r="D304" s="17">
        <v>2020</v>
      </c>
      <c r="E304" s="18" t="str">
        <f t="shared" si="60"/>
        <v>Ōkāreka 2019/20</v>
      </c>
      <c r="F304" s="18" t="s">
        <v>72</v>
      </c>
      <c r="G304" s="19">
        <v>3.7</v>
      </c>
      <c r="H304" s="20">
        <v>8.1999999999999993</v>
      </c>
      <c r="I304" s="21">
        <v>163.39999999999998</v>
      </c>
      <c r="J304" s="19">
        <v>8.9</v>
      </c>
      <c r="K304" s="19">
        <v>0.9</v>
      </c>
      <c r="L304" s="19">
        <v>1.1000000000000001</v>
      </c>
      <c r="M304" s="19">
        <v>2</v>
      </c>
      <c r="N304" s="19">
        <v>7.47</v>
      </c>
      <c r="O304" s="19">
        <v>0.63100000000000001</v>
      </c>
      <c r="Q304" s="19">
        <f t="shared" si="59"/>
        <v>3.6632323791301675</v>
      </c>
      <c r="R304" s="19">
        <f t="shared" si="65"/>
        <v>2.925038518309159</v>
      </c>
      <c r="S304" s="19">
        <f t="shared" si="61"/>
        <v>3.0518886771111542</v>
      </c>
      <c r="T304" s="19">
        <f t="shared" si="58"/>
        <v>2.9902188194031449</v>
      </c>
      <c r="U304" s="23">
        <f t="shared" si="62"/>
        <v>3.1575945984884064</v>
      </c>
      <c r="V304" s="24">
        <f t="shared" si="63"/>
        <v>3.1288530302887225</v>
      </c>
      <c r="W304" s="24">
        <f t="shared" si="63"/>
        <v>2.9144450189041429</v>
      </c>
      <c r="X304" s="24">
        <f t="shared" si="63"/>
        <v>3.1404758495314469</v>
      </c>
      <c r="Y304" s="24">
        <f t="shared" si="63"/>
        <v>2.7497845429595777</v>
      </c>
      <c r="Z304" s="24">
        <f t="shared" si="63"/>
        <v>2.9833896104209732</v>
      </c>
      <c r="AA304" s="20"/>
      <c r="AB304" s="20"/>
      <c r="AC304" s="17">
        <v>314.49346116340399</v>
      </c>
      <c r="AD304" s="17">
        <f t="shared" si="64"/>
        <v>315.18950333433196</v>
      </c>
      <c r="AE304" s="21">
        <v>185.69897475667199</v>
      </c>
      <c r="AF304" s="21">
        <v>149.72916666666666</v>
      </c>
      <c r="AG304" s="19">
        <v>3.516442126591667</v>
      </c>
      <c r="AH304" s="21">
        <v>112.2</v>
      </c>
      <c r="AI304" s="22">
        <v>-0.43666666666666648</v>
      </c>
      <c r="AJ304" s="21">
        <v>1156.6745374115164</v>
      </c>
      <c r="AK304" s="21" t="e">
        <f>VLOOKUP($B304,'[3]Rotoma level Monthly'!$C$2:$N$538,10,FALSE)</f>
        <v>#N/A</v>
      </c>
      <c r="AL304" s="21" t="e">
        <f>VLOOKUP($B304,'[3]Rotoma level Monthly'!$C$2:$N$538,11,FALSE)</f>
        <v>#N/A</v>
      </c>
      <c r="AM304" s="20">
        <v>3.7880773978291811</v>
      </c>
      <c r="AN304" s="21">
        <v>206.39166666666665</v>
      </c>
    </row>
    <row r="305" spans="1:40" x14ac:dyDescent="0.25">
      <c r="A305" t="s">
        <v>46</v>
      </c>
      <c r="B305" s="15">
        <v>44013</v>
      </c>
      <c r="C305" s="16" t="s">
        <v>83</v>
      </c>
      <c r="D305" s="17">
        <v>2021</v>
      </c>
      <c r="E305" s="18" t="str">
        <f t="shared" si="60"/>
        <v>Ōkāreka 2020/21</v>
      </c>
      <c r="F305" s="18" t="s">
        <v>72</v>
      </c>
      <c r="G305" s="19">
        <v>6.9</v>
      </c>
      <c r="H305" s="20">
        <v>6.7</v>
      </c>
      <c r="I305" s="21">
        <v>194.1</v>
      </c>
      <c r="J305" s="19">
        <v>13.4</v>
      </c>
      <c r="K305" s="19">
        <v>1.7</v>
      </c>
      <c r="L305" s="19">
        <v>4.9499999999999993</v>
      </c>
      <c r="M305" s="19">
        <v>15</v>
      </c>
      <c r="N305" s="19">
        <v>7.585</v>
      </c>
      <c r="O305" s="19">
        <v>1.01</v>
      </c>
      <c r="Q305" s="19">
        <f t="shared" si="59"/>
        <v>4.3506766904726284</v>
      </c>
      <c r="R305" s="19">
        <f t="shared" si="65"/>
        <v>3.2052045426415803</v>
      </c>
      <c r="S305" s="19">
        <f t="shared" si="61"/>
        <v>3.2769568615189715</v>
      </c>
      <c r="T305" s="19">
        <f t="shared" si="58"/>
        <v>3.5091460112252379</v>
      </c>
      <c r="U305" s="23">
        <f t="shared" si="62"/>
        <v>3.5854960264646047</v>
      </c>
      <c r="V305" s="24">
        <f t="shared" si="63"/>
        <v>3.2298436958710517</v>
      </c>
      <c r="W305" s="24">
        <f t="shared" si="63"/>
        <v>2.9509610128130572</v>
      </c>
      <c r="X305" s="24">
        <f t="shared" si="63"/>
        <v>3.1399160562515696</v>
      </c>
      <c r="Y305" s="24">
        <f t="shared" si="63"/>
        <v>2.8020316340991442</v>
      </c>
      <c r="Z305" s="24">
        <f t="shared" si="63"/>
        <v>3.0306880997587058</v>
      </c>
      <c r="AA305" s="20"/>
      <c r="AB305" s="20"/>
      <c r="AC305" s="17">
        <v>314.62044283862502</v>
      </c>
      <c r="AD305" s="17">
        <f t="shared" si="64"/>
        <v>315.11999718618677</v>
      </c>
      <c r="AE305" s="21">
        <v>142.96658097686401</v>
      </c>
      <c r="AF305" s="21">
        <v>176.29704301075267</v>
      </c>
      <c r="AG305" s="19">
        <v>3.2681742803306451</v>
      </c>
      <c r="AH305" s="21">
        <v>129</v>
      </c>
      <c r="AI305" s="22">
        <v>-0.47499999999999998</v>
      </c>
      <c r="AJ305" s="21">
        <v>1262.4062104526145</v>
      </c>
      <c r="AK305" s="21" t="e">
        <f>VLOOKUP($B305,'[3]Rotoma level Monthly'!$C$2:$N$538,10,FALSE)</f>
        <v>#N/A</v>
      </c>
      <c r="AL305" s="21" t="e">
        <f>VLOOKUP($B305,'[3]Rotoma level Monthly'!$C$2:$N$538,11,FALSE)</f>
        <v>#N/A</v>
      </c>
      <c r="AM305" s="20">
        <v>3.8443149878011726</v>
      </c>
      <c r="AN305" s="21">
        <v>203.92499999999998</v>
      </c>
    </row>
    <row r="306" spans="1:40" x14ac:dyDescent="0.25">
      <c r="A306" t="s">
        <v>46</v>
      </c>
      <c r="B306" s="15">
        <v>44044</v>
      </c>
      <c r="C306" s="16" t="s">
        <v>83</v>
      </c>
      <c r="D306" s="17">
        <v>2021</v>
      </c>
      <c r="E306" s="18" t="str">
        <f t="shared" si="60"/>
        <v>Ōkāreka 2020/21</v>
      </c>
      <c r="F306" s="18" t="s">
        <v>72</v>
      </c>
      <c r="G306" s="19">
        <v>5.2</v>
      </c>
      <c r="H306" s="20">
        <v>6.1</v>
      </c>
      <c r="I306" s="21">
        <v>191.1</v>
      </c>
      <c r="J306" s="19">
        <v>6.5</v>
      </c>
      <c r="K306" s="19">
        <v>1</v>
      </c>
      <c r="L306" s="19">
        <v>21.7</v>
      </c>
      <c r="M306" s="19">
        <v>14.5</v>
      </c>
      <c r="N306" s="19">
        <v>7.59</v>
      </c>
      <c r="O306" s="19">
        <v>1.01</v>
      </c>
      <c r="Q306" s="19">
        <f t="shared" si="59"/>
        <v>4.0386484928323902</v>
      </c>
      <c r="R306" s="19">
        <f t="shared" si="65"/>
        <v>3.3313056668473169</v>
      </c>
      <c r="S306" s="19">
        <f t="shared" si="61"/>
        <v>3.2565946680355888</v>
      </c>
      <c r="T306" s="19">
        <f t="shared" si="58"/>
        <v>2.5917070013971379</v>
      </c>
      <c r="U306" s="23">
        <f t="shared" si="62"/>
        <v>3.3045639572781087</v>
      </c>
      <c r="V306" s="24">
        <f t="shared" si="63"/>
        <v>3.3131946528884044</v>
      </c>
      <c r="W306" s="24">
        <f t="shared" si="63"/>
        <v>3.0012875423803176</v>
      </c>
      <c r="X306" s="24">
        <f t="shared" si="63"/>
        <v>3.1354485708643272</v>
      </c>
      <c r="Y306" s="24">
        <f t="shared" si="63"/>
        <v>2.7741020910137055</v>
      </c>
      <c r="Z306" s="24">
        <f t="shared" si="63"/>
        <v>3.0560082142866887</v>
      </c>
      <c r="AA306" s="20"/>
      <c r="AB306" s="20"/>
      <c r="AC306" s="17">
        <v>314.63354366636099</v>
      </c>
      <c r="AD306" s="17">
        <f t="shared" si="64"/>
        <v>315.05736782447144</v>
      </c>
      <c r="AE306" s="21">
        <v>121.683022242093</v>
      </c>
      <c r="AF306" s="21">
        <v>182.69489247311833</v>
      </c>
      <c r="AG306" s="19">
        <v>3.4393100328709671</v>
      </c>
      <c r="AH306" s="21">
        <v>167.8</v>
      </c>
      <c r="AI306" s="22">
        <v>-0.59916666666666651</v>
      </c>
      <c r="AJ306" s="21">
        <v>1196.5296295725143</v>
      </c>
      <c r="AK306" s="21" t="e">
        <f>VLOOKUP($B306,'[3]Rotoma level Monthly'!$C$2:$N$538,10,FALSE)</f>
        <v>#N/A</v>
      </c>
      <c r="AL306" s="21" t="e">
        <f>VLOOKUP($B306,'[3]Rotoma level Monthly'!$C$2:$N$538,11,FALSE)</f>
        <v>#N/A</v>
      </c>
      <c r="AM306" s="20">
        <v>3.8418948862500972</v>
      </c>
      <c r="AN306" s="21">
        <v>207.95000000000002</v>
      </c>
    </row>
    <row r="307" spans="1:40" x14ac:dyDescent="0.25">
      <c r="A307" t="s">
        <v>46</v>
      </c>
      <c r="B307" s="15">
        <v>44075</v>
      </c>
      <c r="C307" s="16" t="s">
        <v>83</v>
      </c>
      <c r="D307" s="17">
        <v>2021</v>
      </c>
      <c r="E307" s="18" t="str">
        <f t="shared" si="60"/>
        <v>Ōkāreka 2020/21</v>
      </c>
      <c r="F307" s="18" t="s">
        <v>72</v>
      </c>
      <c r="G307" s="19">
        <v>6</v>
      </c>
      <c r="H307" s="20">
        <v>6.1</v>
      </c>
      <c r="I307" s="21">
        <v>159.30000000000001</v>
      </c>
      <c r="J307" s="19">
        <v>5.4</v>
      </c>
      <c r="K307" s="19">
        <v>1.4</v>
      </c>
      <c r="L307" s="19">
        <v>2.4</v>
      </c>
      <c r="M307" s="19">
        <v>2.7</v>
      </c>
      <c r="N307" s="19">
        <v>7.78</v>
      </c>
      <c r="O307" s="19">
        <v>0.93500000000000005</v>
      </c>
      <c r="Q307" s="19">
        <f t="shared" si="59"/>
        <v>4.1965041759744546</v>
      </c>
      <c r="R307" s="19">
        <f t="shared" si="65"/>
        <v>3.3313056668473169</v>
      </c>
      <c r="S307" s="19">
        <f t="shared" si="61"/>
        <v>3.0186694851614058</v>
      </c>
      <c r="T307" s="19">
        <f t="shared" si="58"/>
        <v>2.3565897786830678</v>
      </c>
      <c r="U307" s="23">
        <f t="shared" si="62"/>
        <v>3.225767276666561</v>
      </c>
      <c r="V307" s="24">
        <f t="shared" si="63"/>
        <v>3.3396400188038284</v>
      </c>
      <c r="W307" s="24">
        <f t="shared" si="63"/>
        <v>3.0516140719475779</v>
      </c>
      <c r="X307" s="24">
        <f t="shared" si="63"/>
        <v>3.1225038995851691</v>
      </c>
      <c r="Y307" s="24">
        <f t="shared" si="63"/>
        <v>2.6969905097638076</v>
      </c>
      <c r="Z307" s="24">
        <f t="shared" si="63"/>
        <v>3.0526871250250953</v>
      </c>
      <c r="AA307" s="20"/>
      <c r="AB307" s="20"/>
      <c r="AC307" s="17">
        <v>314.58757158552299</v>
      </c>
      <c r="AD307" s="17">
        <f t="shared" si="64"/>
        <v>315.00057956110112</v>
      </c>
      <c r="AE307" s="21">
        <v>59.347826086956701</v>
      </c>
      <c r="AF307" s="21">
        <v>219.06250000000006</v>
      </c>
      <c r="AG307" s="19">
        <v>4.8522114155611105</v>
      </c>
      <c r="AH307" s="21">
        <v>217.2</v>
      </c>
      <c r="AI307" s="22">
        <v>-0.72333333333333305</v>
      </c>
      <c r="AJ307" s="21">
        <v>1190.0118989915206</v>
      </c>
      <c r="AK307" s="21" t="e">
        <f>VLOOKUP($B307,'[3]Rotoma level Monthly'!$C$2:$N$538,10,FALSE)</f>
        <v>#N/A</v>
      </c>
      <c r="AL307" s="21" t="e">
        <f>VLOOKUP($B307,'[3]Rotoma level Monthly'!$C$2:$N$538,11,FALSE)</f>
        <v>#N/A</v>
      </c>
      <c r="AM307" s="20">
        <v>3.7749675540697658</v>
      </c>
      <c r="AN307" s="21">
        <v>211.46666666666661</v>
      </c>
    </row>
    <row r="308" spans="1:40" x14ac:dyDescent="0.25">
      <c r="A308" t="s">
        <v>46</v>
      </c>
      <c r="B308" s="15">
        <v>44105</v>
      </c>
      <c r="C308" s="16" t="s">
        <v>83</v>
      </c>
      <c r="D308" s="17">
        <v>2021</v>
      </c>
      <c r="E308" s="18" t="str">
        <f t="shared" si="60"/>
        <v>Ōkāreka 2020/21</v>
      </c>
      <c r="F308" s="18" t="s">
        <v>72</v>
      </c>
      <c r="G308" s="19">
        <v>4.4000000000000004</v>
      </c>
      <c r="H308" s="20">
        <v>7.65</v>
      </c>
      <c r="I308" s="21">
        <v>190</v>
      </c>
      <c r="J308" s="19">
        <v>7</v>
      </c>
      <c r="K308" s="19">
        <v>1</v>
      </c>
      <c r="L308" s="19">
        <v>4</v>
      </c>
      <c r="M308" s="19">
        <v>2</v>
      </c>
      <c r="N308" s="19">
        <v>8</v>
      </c>
      <c r="O308" s="19">
        <v>0.80900000000000005</v>
      </c>
      <c r="Q308" s="19">
        <f t="shared" si="59"/>
        <v>3.8543697982749165</v>
      </c>
      <c r="R308" s="19">
        <f t="shared" si="65"/>
        <v>3.0227974321601616</v>
      </c>
      <c r="S308" s="19">
        <f t="shared" si="61"/>
        <v>3.2490483388680143</v>
      </c>
      <c r="T308" s="19">
        <f t="shared" ref="T308:T347" si="66">0.218+2.92*LOG($J308,10)</f>
        <v>2.6856862768416296</v>
      </c>
      <c r="U308" s="23">
        <f t="shared" si="62"/>
        <v>3.2029754615361803</v>
      </c>
      <c r="V308" s="24">
        <f t="shared" si="63"/>
        <v>3.3335767887303445</v>
      </c>
      <c r="W308" s="24">
        <f t="shared" si="63"/>
        <v>3.0413867444448637</v>
      </c>
      <c r="X308" s="24">
        <f t="shared" si="63"/>
        <v>3.1327146969560311</v>
      </c>
      <c r="Y308" s="24">
        <f t="shared" si="63"/>
        <v>2.6857937606619373</v>
      </c>
      <c r="Z308" s="24">
        <f t="shared" si="63"/>
        <v>3.048367997698294</v>
      </c>
      <c r="AA308" s="20"/>
      <c r="AB308" s="20"/>
      <c r="AC308" s="17">
        <v>314.51140411987302</v>
      </c>
      <c r="AD308" s="17">
        <f t="shared" si="64"/>
        <v>314.94309301206277</v>
      </c>
      <c r="AE308" s="21">
        <v>63.9600000000001</v>
      </c>
      <c r="AF308" s="21">
        <v>143.62903225806451</v>
      </c>
      <c r="AG308" s="19">
        <v>3.5976538200698922</v>
      </c>
      <c r="AH308" s="21">
        <v>174.7</v>
      </c>
      <c r="AI308" s="22">
        <v>-0.7524999999999995</v>
      </c>
      <c r="AJ308" s="21">
        <v>1123.4547802323732</v>
      </c>
      <c r="AK308" s="21" t="e">
        <f>VLOOKUP($B308,'[3]Rotoma level Monthly'!$C$2:$N$538,10,FALSE)</f>
        <v>#N/A</v>
      </c>
      <c r="AL308" s="21" t="e">
        <f>VLOOKUP($B308,'[3]Rotoma level Monthly'!$C$2:$N$538,11,FALSE)</f>
        <v>#N/A</v>
      </c>
      <c r="AM308" s="20">
        <v>3.816562900457841</v>
      </c>
      <c r="AN308" s="21">
        <v>211.18333333333328</v>
      </c>
    </row>
    <row r="309" spans="1:40" x14ac:dyDescent="0.25">
      <c r="A309" t="s">
        <v>46</v>
      </c>
      <c r="B309" s="15">
        <v>44136</v>
      </c>
      <c r="C309" s="16" t="s">
        <v>83</v>
      </c>
      <c r="D309" s="17">
        <v>2021</v>
      </c>
      <c r="E309" s="18" t="str">
        <f t="shared" si="60"/>
        <v>Ōkāreka 2020/21</v>
      </c>
      <c r="F309" s="18" t="s">
        <v>72</v>
      </c>
      <c r="G309" s="19">
        <v>1.8</v>
      </c>
      <c r="H309" s="20">
        <v>10.199999999999999</v>
      </c>
      <c r="I309" s="21">
        <v>184</v>
      </c>
      <c r="J309" s="19">
        <v>7</v>
      </c>
      <c r="K309" s="19">
        <v>2</v>
      </c>
      <c r="L309" s="19">
        <v>4</v>
      </c>
      <c r="N309" s="19">
        <v>8.09</v>
      </c>
      <c r="O309" s="19">
        <v>0.49199999999999999</v>
      </c>
      <c r="Q309" s="19">
        <f t="shared" si="59"/>
        <v>2.8683921629623974</v>
      </c>
      <c r="R309" s="19">
        <f t="shared" si="65"/>
        <v>2.6052458625645758</v>
      </c>
      <c r="S309" s="19">
        <f t="shared" si="61"/>
        <v>3.2071016472587037</v>
      </c>
      <c r="T309" s="19">
        <f t="shared" si="66"/>
        <v>2.6856862768416296</v>
      </c>
      <c r="U309" s="23">
        <f t="shared" si="62"/>
        <v>2.8416064874068265</v>
      </c>
      <c r="V309" s="24">
        <f t="shared" si="63"/>
        <v>3.2806860568994978</v>
      </c>
      <c r="W309" s="24">
        <f t="shared" si="63"/>
        <v>2.9947248021213029</v>
      </c>
      <c r="X309" s="24">
        <f t="shared" si="63"/>
        <v>3.1333083525535401</v>
      </c>
      <c r="Y309" s="24">
        <f t="shared" si="63"/>
        <v>2.6745970115600666</v>
      </c>
      <c r="Z309" s="24">
        <f t="shared" si="63"/>
        <v>3.0208290557836026</v>
      </c>
      <c r="AA309" s="20"/>
      <c r="AB309" s="20"/>
      <c r="AC309" s="17">
        <v>314.54144288194402</v>
      </c>
      <c r="AD309" s="17">
        <f t="shared" si="64"/>
        <v>314.87998534097176</v>
      </c>
      <c r="AE309" s="21">
        <v>189.69306122448901</v>
      </c>
      <c r="AF309" s="21">
        <v>174.94444444444449</v>
      </c>
      <c r="AG309" s="19">
        <v>4.3656327122777778</v>
      </c>
      <c r="AH309" s="21">
        <v>228.1</v>
      </c>
      <c r="AI309" s="22">
        <v>-0.72333333333333305</v>
      </c>
      <c r="AJ309" s="21">
        <v>1050.0010994506142</v>
      </c>
      <c r="AK309" s="21" t="e">
        <f>VLOOKUP($B309,'[3]Rotoma level Monthly'!$C$2:$N$538,10,FALSE)</f>
        <v>#N/A</v>
      </c>
      <c r="AL309" s="21" t="e">
        <f>VLOOKUP($B309,'[3]Rotoma level Monthly'!$C$2:$N$538,11,FALSE)</f>
        <v>#N/A</v>
      </c>
      <c r="AM309" s="20">
        <v>3.7262988747492831</v>
      </c>
      <c r="AN309" s="21">
        <v>212.70833333333329</v>
      </c>
    </row>
    <row r="310" spans="1:40" x14ac:dyDescent="0.25">
      <c r="A310" t="s">
        <v>46</v>
      </c>
      <c r="B310" s="15">
        <v>44166</v>
      </c>
      <c r="C310" s="16" t="s">
        <v>83</v>
      </c>
      <c r="D310" s="17">
        <v>2021</v>
      </c>
      <c r="E310" s="18" t="str">
        <f t="shared" si="60"/>
        <v>Ōkāreka 2020/21</v>
      </c>
      <c r="F310" s="18" t="s">
        <v>72</v>
      </c>
      <c r="G310" s="19">
        <v>0.9</v>
      </c>
      <c r="H310" s="20">
        <v>10</v>
      </c>
      <c r="I310" s="21">
        <v>175</v>
      </c>
      <c r="J310" s="19">
        <v>8</v>
      </c>
      <c r="K310" s="19">
        <v>1</v>
      </c>
      <c r="L310" s="19">
        <v>3</v>
      </c>
      <c r="M310" s="19">
        <v>2</v>
      </c>
      <c r="N310" s="19">
        <v>8.09</v>
      </c>
      <c r="O310" s="19">
        <v>0.54100000000000004</v>
      </c>
      <c r="Q310" s="19">
        <f t="shared" si="59"/>
        <v>2.1037759739758854</v>
      </c>
      <c r="R310" s="19">
        <f t="shared" si="65"/>
        <v>2.6351592848184202</v>
      </c>
      <c r="S310" s="19">
        <f t="shared" si="61"/>
        <v>3.1415445265457458</v>
      </c>
      <c r="T310" s="19">
        <f t="shared" si="66"/>
        <v>2.8550227620164748</v>
      </c>
      <c r="U310" s="23">
        <f t="shared" si="62"/>
        <v>2.6838756368391317</v>
      </c>
      <c r="V310" s="24">
        <f t="shared" si="63"/>
        <v>3.2277953250686502</v>
      </c>
      <c r="W310" s="24">
        <f t="shared" si="63"/>
        <v>2.9817252506916581</v>
      </c>
      <c r="X310" s="24">
        <f t="shared" si="63"/>
        <v>3.131456712519872</v>
      </c>
      <c r="Y310" s="24">
        <f t="shared" si="63"/>
        <v>2.6916882613884456</v>
      </c>
      <c r="Z310" s="24">
        <f t="shared" si="63"/>
        <v>3.0081663874171567</v>
      </c>
      <c r="AA310" s="20"/>
      <c r="AB310" s="20"/>
      <c r="AC310" s="17">
        <v>314.47627021729397</v>
      </c>
      <c r="AD310" s="17">
        <f t="shared" si="64"/>
        <v>314.81051566193452</v>
      </c>
      <c r="AE310" s="21">
        <v>63.240816326530698</v>
      </c>
      <c r="AF310" s="21">
        <v>190.10080645161287</v>
      </c>
      <c r="AG310" s="19">
        <v>4.4007818062338719</v>
      </c>
      <c r="AH310" s="21">
        <v>320.8</v>
      </c>
      <c r="AI310" s="22">
        <v>0</v>
      </c>
      <c r="AJ310" s="21">
        <v>1167.1273854308033</v>
      </c>
      <c r="AK310" s="21" t="e">
        <f>VLOOKUP($B310,'[3]Rotoma level Monthly'!$C$2:$N$538,10,FALSE)</f>
        <v>#N/A</v>
      </c>
      <c r="AL310" s="21" t="e">
        <f>VLOOKUP($B310,'[3]Rotoma level Monthly'!$C$2:$N$538,11,FALSE)</f>
        <v>#N/A</v>
      </c>
      <c r="AM310" s="20">
        <v>3.7500859760661811</v>
      </c>
      <c r="AN310" s="21">
        <v>216.30000000000004</v>
      </c>
    </row>
    <row r="311" spans="1:40" x14ac:dyDescent="0.25">
      <c r="A311" t="s">
        <v>46</v>
      </c>
      <c r="B311" s="15">
        <v>44197</v>
      </c>
      <c r="C311" s="16" t="s">
        <v>83</v>
      </c>
      <c r="D311" s="17">
        <v>2021</v>
      </c>
      <c r="E311" s="18" t="str">
        <f t="shared" si="60"/>
        <v>Ōkāreka 2020/21</v>
      </c>
      <c r="F311" s="18" t="s">
        <v>72</v>
      </c>
      <c r="G311" s="19">
        <v>2.2000000000000002</v>
      </c>
      <c r="H311" s="20">
        <v>6.6</v>
      </c>
      <c r="I311" s="21">
        <v>181</v>
      </c>
      <c r="J311" s="19">
        <v>7</v>
      </c>
      <c r="K311" s="19">
        <v>0</v>
      </c>
      <c r="L311" s="19">
        <v>0</v>
      </c>
      <c r="M311" s="19">
        <v>2</v>
      </c>
      <c r="N311" s="19">
        <v>8.43</v>
      </c>
      <c r="O311" s="19">
        <v>0.73599999999999999</v>
      </c>
      <c r="Q311" s="19">
        <f t="shared" si="59"/>
        <v>3.0897536092884041</v>
      </c>
      <c r="R311" s="19">
        <f t="shared" si="65"/>
        <v>3.2255706038485066</v>
      </c>
      <c r="S311" s="19">
        <f t="shared" si="61"/>
        <v>3.1856125103562447</v>
      </c>
      <c r="T311" s="19">
        <f t="shared" si="66"/>
        <v>2.6856862768416296</v>
      </c>
      <c r="U311" s="23">
        <f t="shared" si="62"/>
        <v>3.0466557500836964</v>
      </c>
      <c r="V311" s="24">
        <f t="shared" si="63"/>
        <v>3.1905226752351976</v>
      </c>
      <c r="W311" s="24">
        <f t="shared" si="63"/>
        <v>3.0096307765461794</v>
      </c>
      <c r="X311" s="24">
        <f t="shared" si="63"/>
        <v>3.15265019938948</v>
      </c>
      <c r="Y311" s="24">
        <f t="shared" si="63"/>
        <v>2.7079786468652283</v>
      </c>
      <c r="Z311" s="24">
        <f t="shared" si="63"/>
        <v>3.0151955745090215</v>
      </c>
      <c r="AA311" s="20"/>
      <c r="AB311" s="20"/>
      <c r="AC311" s="17">
        <v>314.35821807795702</v>
      </c>
      <c r="AD311" s="17">
        <f t="shared" si="64"/>
        <v>314.72996238852505</v>
      </c>
      <c r="AE311" s="21">
        <v>76.187755102041095</v>
      </c>
      <c r="AF311" s="21">
        <v>186.68010752688173</v>
      </c>
      <c r="AG311" s="19">
        <v>3.9700037301424747</v>
      </c>
      <c r="AH311" s="21">
        <v>301</v>
      </c>
      <c r="AI311" s="22">
        <v>0</v>
      </c>
      <c r="AJ311" s="21">
        <v>1036.2098046662052</v>
      </c>
      <c r="AK311" s="21" t="e">
        <f>VLOOKUP($B311,'[3]Rotoma level Monthly'!$C$2:$N$538,10,FALSE)</f>
        <v>#N/A</v>
      </c>
      <c r="AL311" s="21" t="e">
        <f>VLOOKUP($B311,'[3]Rotoma level Monthly'!$C$2:$N$538,11,FALSE)</f>
        <v>#N/A</v>
      </c>
      <c r="AM311" s="20">
        <v>3.725654474693421</v>
      </c>
      <c r="AN311" s="21">
        <v>213.4</v>
      </c>
    </row>
    <row r="312" spans="1:40" x14ac:dyDescent="0.25">
      <c r="A312" t="s">
        <v>46</v>
      </c>
      <c r="B312" s="15">
        <v>44228</v>
      </c>
      <c r="C312" s="16" t="s">
        <v>83</v>
      </c>
      <c r="D312" s="17">
        <v>2021</v>
      </c>
      <c r="E312" s="18" t="str">
        <f t="shared" si="60"/>
        <v>Ōkāreka 2020/21</v>
      </c>
      <c r="F312" s="18" t="s">
        <v>72</v>
      </c>
      <c r="G312" s="19">
        <v>1.7</v>
      </c>
      <c r="H312" s="20">
        <v>10.65</v>
      </c>
      <c r="I312" s="21">
        <v>177</v>
      </c>
      <c r="J312" s="19">
        <v>8</v>
      </c>
      <c r="K312" s="19">
        <v>1</v>
      </c>
      <c r="L312" s="19">
        <v>2</v>
      </c>
      <c r="M312" s="19">
        <v>4</v>
      </c>
      <c r="N312" s="19">
        <v>8.2899999999999991</v>
      </c>
      <c r="O312" s="19">
        <v>0.55500000000000005</v>
      </c>
      <c r="Q312" s="19">
        <f t="shared" si="59"/>
        <v>2.8053402603008157</v>
      </c>
      <c r="R312" s="19">
        <f t="shared" si="65"/>
        <v>2.5393161168503773</v>
      </c>
      <c r="S312" s="19">
        <f t="shared" si="61"/>
        <v>3.1563995317490385</v>
      </c>
      <c r="T312" s="19">
        <f t="shared" si="66"/>
        <v>2.8550227620164748</v>
      </c>
      <c r="U312" s="23">
        <f t="shared" si="62"/>
        <v>2.8390196677291764</v>
      </c>
      <c r="V312" s="24">
        <f t="shared" si="63"/>
        <v>3.1668215628195653</v>
      </c>
      <c r="W312" s="24">
        <f t="shared" si="63"/>
        <v>2.9685783105208414</v>
      </c>
      <c r="X312" s="24">
        <f t="shared" si="63"/>
        <v>3.1514261917644433</v>
      </c>
      <c r="Y312" s="24">
        <f t="shared" si="63"/>
        <v>2.7383804061065811</v>
      </c>
      <c r="Z312" s="24">
        <f t="shared" si="63"/>
        <v>3.0063016178028579</v>
      </c>
      <c r="AA312" s="20"/>
      <c r="AB312" s="20"/>
      <c r="AC312" s="17">
        <v>314.15395758928599</v>
      </c>
      <c r="AD312" s="17">
        <f t="shared" si="64"/>
        <v>314.63476506089609</v>
      </c>
      <c r="AE312" s="21">
        <v>59.382870389534901</v>
      </c>
      <c r="AF312" s="21">
        <v>141.44345238095244</v>
      </c>
      <c r="AG312" s="19">
        <v>3.5766137535238101</v>
      </c>
      <c r="AH312" s="21">
        <v>259.3</v>
      </c>
      <c r="AI312" s="22">
        <v>0</v>
      </c>
      <c r="AJ312" s="21">
        <v>1099.2463969775483</v>
      </c>
      <c r="AK312" s="21" t="e">
        <f>VLOOKUP($B312,'[3]Rotoma level Monthly'!$C$2:$N$538,10,FALSE)</f>
        <v>#N/A</v>
      </c>
      <c r="AL312" s="21" t="e">
        <f>VLOOKUP($B312,'[3]Rotoma level Monthly'!$C$2:$N$538,11,FALSE)</f>
        <v>#N/A</v>
      </c>
      <c r="AM312" s="20">
        <v>3.7141589923258138</v>
      </c>
      <c r="AN312" s="21">
        <v>211.4</v>
      </c>
    </row>
    <row r="313" spans="1:40" x14ac:dyDescent="0.25">
      <c r="A313" t="s">
        <v>46</v>
      </c>
      <c r="B313" s="15">
        <v>44256</v>
      </c>
      <c r="C313" s="16" t="s">
        <v>83</v>
      </c>
      <c r="D313" s="17">
        <v>2021</v>
      </c>
      <c r="E313" s="18" t="str">
        <f t="shared" si="60"/>
        <v>Ōkāreka 2020/21</v>
      </c>
      <c r="F313" s="18" t="s">
        <v>72</v>
      </c>
      <c r="G313" s="19">
        <v>1.2</v>
      </c>
      <c r="H313" s="20">
        <v>10.050000000000001</v>
      </c>
      <c r="I313" s="21">
        <v>199.7</v>
      </c>
      <c r="J313" s="19">
        <v>10</v>
      </c>
      <c r="K313" s="19">
        <v>2.2000000000000002</v>
      </c>
      <c r="L313" s="19">
        <v>2.4</v>
      </c>
      <c r="M313" s="19">
        <v>3.7</v>
      </c>
      <c r="N313" s="19">
        <v>7.97</v>
      </c>
      <c r="O313" s="19">
        <v>0.80900000000000005</v>
      </c>
      <c r="Q313" s="19">
        <f t="shared" si="59"/>
        <v>2.4211203649609674</v>
      </c>
      <c r="R313" s="19">
        <f t="shared" si="65"/>
        <v>2.6276440114662361</v>
      </c>
      <c r="S313" s="19">
        <f t="shared" si="61"/>
        <v>3.3141379752608136</v>
      </c>
      <c r="T313" s="19">
        <f t="shared" si="66"/>
        <v>3.1379999999999999</v>
      </c>
      <c r="U313" s="23">
        <f t="shared" si="62"/>
        <v>2.8752255879220043</v>
      </c>
      <c r="V313" s="24">
        <f t="shared" si="63"/>
        <v>3.1835815932329794</v>
      </c>
      <c r="W313" s="24">
        <f t="shared" si="63"/>
        <v>2.9394047556892926</v>
      </c>
      <c r="X313" s="24">
        <f t="shared" si="63"/>
        <v>3.1715605776194642</v>
      </c>
      <c r="Y313" s="24">
        <f t="shared" si="63"/>
        <v>2.8116310383848169</v>
      </c>
      <c r="Z313" s="24">
        <f t="shared" si="63"/>
        <v>3.0265444912316384</v>
      </c>
      <c r="AA313" s="20"/>
      <c r="AB313" s="20"/>
      <c r="AC313" s="17">
        <v>314.00009643817202</v>
      </c>
      <c r="AD313" s="17">
        <f t="shared" si="64"/>
        <v>314.52988566461477</v>
      </c>
      <c r="AE313" s="21">
        <v>131.894523326572</v>
      </c>
      <c r="AF313" s="21">
        <v>145.83333333333331</v>
      </c>
      <c r="AG313" s="19">
        <v>3.4099230854650537</v>
      </c>
      <c r="AH313" s="21">
        <v>217</v>
      </c>
      <c r="AI313" s="22">
        <v>0</v>
      </c>
      <c r="AJ313" s="21">
        <v>1152.0536859717345</v>
      </c>
      <c r="AK313" s="21" t="e">
        <f>VLOOKUP($B313,'[3]Rotoma level Monthly'!$C$2:$N$538,10,FALSE)</f>
        <v>#N/A</v>
      </c>
      <c r="AL313" s="21" t="e">
        <f>VLOOKUP($B313,'[3]Rotoma level Monthly'!$C$2:$N$538,11,FALSE)</f>
        <v>#N/A</v>
      </c>
      <c r="AM313" s="20">
        <v>3.7119635577202783</v>
      </c>
      <c r="AN313" s="21">
        <v>210.02500000000001</v>
      </c>
    </row>
    <row r="314" spans="1:40" x14ac:dyDescent="0.25">
      <c r="A314" t="s">
        <v>46</v>
      </c>
      <c r="B314" s="15">
        <v>44287</v>
      </c>
      <c r="C314" s="16" t="s">
        <v>83</v>
      </c>
      <c r="D314" s="17">
        <v>2021</v>
      </c>
      <c r="E314" s="18" t="str">
        <f t="shared" si="60"/>
        <v>Ōkāreka 2020/21</v>
      </c>
      <c r="F314" s="18" t="s">
        <v>72</v>
      </c>
      <c r="G314" s="19">
        <v>2.5</v>
      </c>
      <c r="H314" s="20">
        <v>9.15</v>
      </c>
      <c r="I314" s="21">
        <v>184.10000000000002</v>
      </c>
      <c r="J314" s="19">
        <v>8.5</v>
      </c>
      <c r="K314" s="19">
        <v>2.2999999999999998</v>
      </c>
      <c r="L314" s="19">
        <v>3.6</v>
      </c>
      <c r="M314" s="19">
        <v>1.1000000000000001</v>
      </c>
      <c r="N314" s="19">
        <v>7.79</v>
      </c>
      <c r="O314" s="19">
        <v>0.97199999999999998</v>
      </c>
      <c r="Q314" s="19">
        <f t="shared" si="59"/>
        <v>3.2307676220269759</v>
      </c>
      <c r="R314" s="19">
        <f t="shared" si="65"/>
        <v>2.7670126157346093</v>
      </c>
      <c r="S314" s="19">
        <f t="shared" si="61"/>
        <v>3.2078119033970842</v>
      </c>
      <c r="T314" s="19">
        <f t="shared" si="66"/>
        <v>2.9319032630857342</v>
      </c>
      <c r="U314" s="23">
        <f t="shared" si="62"/>
        <v>3.0343738510611011</v>
      </c>
      <c r="V314" s="24">
        <f t="shared" si="63"/>
        <v>3.267812228401894</v>
      </c>
      <c r="W314" s="24">
        <f t="shared" si="63"/>
        <v>2.9283865700331178</v>
      </c>
      <c r="X314" s="24">
        <f t="shared" si="63"/>
        <v>3.1728103297496317</v>
      </c>
      <c r="Y314" s="24">
        <f t="shared" si="63"/>
        <v>2.8180377468072551</v>
      </c>
      <c r="Z314" s="24">
        <f t="shared" si="63"/>
        <v>3.0467617187479754</v>
      </c>
      <c r="AA314" s="20"/>
      <c r="AB314" s="20"/>
      <c r="AC314" s="17">
        <v>313.90777494213</v>
      </c>
      <c r="AD314" s="17">
        <f t="shared" si="64"/>
        <v>314.42990349880057</v>
      </c>
      <c r="AE314" s="21">
        <v>84.640973630831596</v>
      </c>
      <c r="AF314" s="21">
        <v>184.99305555555563</v>
      </c>
      <c r="AG314" s="19">
        <v>3.2474305527500014</v>
      </c>
      <c r="AH314" s="21">
        <v>194.1</v>
      </c>
      <c r="AI314" s="22">
        <v>0</v>
      </c>
      <c r="AJ314" s="21">
        <v>1200.2819836388173</v>
      </c>
      <c r="AK314" s="21" t="e">
        <f>VLOOKUP($B314,'[3]Rotoma level Monthly'!$C$2:$N$538,10,FALSE)</f>
        <v>#N/A</v>
      </c>
      <c r="AL314" s="21" t="e">
        <f>VLOOKUP($B314,'[3]Rotoma level Monthly'!$C$2:$N$538,11,FALSE)</f>
        <v>#N/A</v>
      </c>
      <c r="AM314" s="20">
        <v>3.7046168208688002</v>
      </c>
      <c r="AN314" s="21">
        <v>208.64999999999998</v>
      </c>
    </row>
    <row r="315" spans="1:40" x14ac:dyDescent="0.25">
      <c r="A315" t="s">
        <v>46</v>
      </c>
      <c r="B315" s="15">
        <v>44317</v>
      </c>
      <c r="C315" s="16" t="s">
        <v>83</v>
      </c>
      <c r="D315" s="17">
        <v>2021</v>
      </c>
      <c r="E315" s="18" t="str">
        <f t="shared" si="60"/>
        <v>Ōkāreka 2020/21</v>
      </c>
      <c r="F315" s="18" t="s">
        <v>72</v>
      </c>
      <c r="G315" s="19">
        <v>2.9</v>
      </c>
      <c r="H315" s="20">
        <v>6.8</v>
      </c>
      <c r="I315" s="21">
        <v>187.9</v>
      </c>
      <c r="J315" s="19">
        <v>8.8000000000000007</v>
      </c>
      <c r="K315" s="19">
        <v>0.9</v>
      </c>
      <c r="L315" s="19">
        <v>2</v>
      </c>
      <c r="M315" s="19">
        <v>2.2000000000000002</v>
      </c>
      <c r="N315" s="19">
        <v>7.59</v>
      </c>
      <c r="O315" s="19">
        <v>0.88300000000000001</v>
      </c>
      <c r="Q315" s="19">
        <f t="shared" ref="Q315:Q323" si="67">2.22+2.54*LOG($G315,10)</f>
        <v>3.3944909146633488</v>
      </c>
      <c r="R315" s="19">
        <f t="shared" si="65"/>
        <v>3.1850798671415776</v>
      </c>
      <c r="S315" s="19">
        <f t="shared" si="61"/>
        <v>3.2345196081025809</v>
      </c>
      <c r="T315" s="19">
        <f t="shared" si="66"/>
        <v>2.9758894026784923</v>
      </c>
      <c r="U315" s="23">
        <f t="shared" si="62"/>
        <v>3.1974949481464998</v>
      </c>
      <c r="V315" s="24">
        <f t="shared" si="63"/>
        <v>3.334756037071946</v>
      </c>
      <c r="W315" s="24">
        <f t="shared" si="63"/>
        <v>2.9500566824358194</v>
      </c>
      <c r="X315" s="24">
        <f t="shared" si="63"/>
        <v>3.1916904777804453</v>
      </c>
      <c r="Y315" s="24">
        <f t="shared" si="63"/>
        <v>2.8550465525858879</v>
      </c>
      <c r="Z315" s="24">
        <f t="shared" si="63"/>
        <v>3.0828874374685249</v>
      </c>
      <c r="AA315" s="20"/>
      <c r="AB315" s="20"/>
      <c r="AC315" s="17">
        <v>313.78864902553801</v>
      </c>
      <c r="AD315" s="17">
        <f t="shared" si="64"/>
        <v>314.33940271217563</v>
      </c>
      <c r="AE315" s="21">
        <v>78.4575999999999</v>
      </c>
      <c r="AF315" s="21">
        <v>165.23521505376348</v>
      </c>
      <c r="AG315" s="19">
        <v>3.3774245789220432</v>
      </c>
      <c r="AH315" s="21">
        <v>169</v>
      </c>
      <c r="AI315" s="22">
        <v>0</v>
      </c>
      <c r="AJ315" s="21">
        <v>1243.2265532070633</v>
      </c>
      <c r="AK315" s="21" t="e">
        <f>VLOOKUP($B315,'[3]Rotoma level Monthly'!$C$2:$N$538,10,FALSE)</f>
        <v>#N/A</v>
      </c>
      <c r="AL315" s="21" t="e">
        <f>VLOOKUP($B315,'[3]Rotoma level Monthly'!$C$2:$N$538,11,FALSE)</f>
        <v>#N/A</v>
      </c>
      <c r="AM315" s="20">
        <v>3.7176267874213469</v>
      </c>
      <c r="AN315" s="21">
        <v>207.51666666666665</v>
      </c>
    </row>
    <row r="316" spans="1:40" x14ac:dyDescent="0.25">
      <c r="A316" t="s">
        <v>46</v>
      </c>
      <c r="B316" s="15">
        <v>44348</v>
      </c>
      <c r="C316" s="16" t="s">
        <v>83</v>
      </c>
      <c r="D316" s="17">
        <v>2021</v>
      </c>
      <c r="E316" s="18" t="str">
        <f t="shared" si="60"/>
        <v>Ōkāreka 2020/21</v>
      </c>
      <c r="F316" s="18" t="s">
        <v>72</v>
      </c>
      <c r="G316" s="19">
        <v>1.6</v>
      </c>
      <c r="H316" s="20">
        <v>5.0999999999999996</v>
      </c>
      <c r="I316" s="21">
        <v>174.8</v>
      </c>
      <c r="J316" s="19">
        <v>8.8000000000000007</v>
      </c>
      <c r="K316" s="19">
        <v>0.3</v>
      </c>
      <c r="L316" s="19">
        <v>3.2</v>
      </c>
      <c r="M316" s="19">
        <v>11.799999999999999</v>
      </c>
      <c r="N316" s="19">
        <v>7.45</v>
      </c>
      <c r="O316" s="19">
        <v>0.74199999999999999</v>
      </c>
      <c r="Q316" s="19">
        <f t="shared" si="67"/>
        <v>2.7384647559460493</v>
      </c>
      <c r="R316" s="19">
        <f t="shared" si="65"/>
        <v>3.5663076747865308</v>
      </c>
      <c r="S316" s="19">
        <f t="shared" si="61"/>
        <v>3.1400496991781366</v>
      </c>
      <c r="T316" s="19">
        <f t="shared" si="66"/>
        <v>2.9758894026784923</v>
      </c>
      <c r="U316" s="23">
        <f t="shared" si="62"/>
        <v>3.1051778831473023</v>
      </c>
      <c r="V316" s="24">
        <f t="shared" si="63"/>
        <v>3.2576920684732698</v>
      </c>
      <c r="W316" s="24">
        <f t="shared" si="63"/>
        <v>3.0034957788089334</v>
      </c>
      <c r="X316" s="24">
        <f t="shared" si="63"/>
        <v>3.1990372296193605</v>
      </c>
      <c r="Y316" s="24">
        <f t="shared" si="63"/>
        <v>2.8538524345254999</v>
      </c>
      <c r="Z316" s="24">
        <f t="shared" si="63"/>
        <v>3.0785193778567659</v>
      </c>
      <c r="AA316" s="20"/>
      <c r="AB316" s="20"/>
      <c r="AC316" s="17">
        <v>313.81448912037001</v>
      </c>
      <c r="AD316" s="17">
        <f t="shared" si="64"/>
        <v>314.28282170858944</v>
      </c>
      <c r="AE316" s="21">
        <v>157.87199999999899</v>
      </c>
      <c r="AF316" s="21">
        <v>165.09722222222223</v>
      </c>
      <c r="AG316" s="19">
        <v>3.2549328675583329</v>
      </c>
      <c r="AH316" s="21">
        <v>127</v>
      </c>
      <c r="AI316" s="22">
        <v>0</v>
      </c>
      <c r="AJ316" s="21">
        <v>1257.1540040625853</v>
      </c>
      <c r="AK316" s="21" t="e">
        <f>VLOOKUP($B316,'[3]Rotoma level Monthly'!$C$2:$N$538,10,FALSE)</f>
        <v>#N/A</v>
      </c>
      <c r="AL316" s="21" t="e">
        <f>VLOOKUP($B316,'[3]Rotoma level Monthly'!$C$2:$N$538,11,FALSE)</f>
        <v>#N/A</v>
      </c>
      <c r="AM316" s="20">
        <v>3.7518001578949431</v>
      </c>
      <c r="AN316" s="21">
        <v>208.75</v>
      </c>
    </row>
    <row r="317" spans="1:40" x14ac:dyDescent="0.25">
      <c r="A317" t="s">
        <v>46</v>
      </c>
      <c r="B317" s="15">
        <v>44378</v>
      </c>
      <c r="C317" s="16" t="s">
        <v>84</v>
      </c>
      <c r="D317" s="17">
        <v>2022</v>
      </c>
      <c r="E317" s="18" t="str">
        <f t="shared" si="60"/>
        <v>Ōkāreka 2021/22</v>
      </c>
      <c r="F317" s="18" t="s">
        <v>72</v>
      </c>
      <c r="G317" s="19">
        <v>3.2</v>
      </c>
      <c r="H317" s="20">
        <v>5.4</v>
      </c>
      <c r="I317" s="21">
        <v>246.7</v>
      </c>
      <c r="J317" s="19">
        <v>9.5</v>
      </c>
      <c r="K317" s="19">
        <v>1.6</v>
      </c>
      <c r="L317" s="19">
        <v>8.75</v>
      </c>
      <c r="M317" s="19">
        <v>30.4</v>
      </c>
      <c r="N317" s="19">
        <v>7.4450000000000003</v>
      </c>
      <c r="O317" s="19">
        <v>0.997</v>
      </c>
      <c r="Q317" s="19">
        <f t="shared" si="67"/>
        <v>3.5030809449325613</v>
      </c>
      <c r="R317" s="19">
        <f t="shared" si="65"/>
        <v>3.4920181038687983</v>
      </c>
      <c r="S317" s="19">
        <f t="shared" si="61"/>
        <v>3.5904291399641051</v>
      </c>
      <c r="T317" s="19">
        <f t="shared" si="66"/>
        <v>3.0729529274434353</v>
      </c>
      <c r="U317" s="23">
        <f t="shared" si="62"/>
        <v>3.4146202790522246</v>
      </c>
      <c r="V317" s="24">
        <f t="shared" ref="V317:Z361" si="68">AVERAGE(Q306:Q317)</f>
        <v>3.187059089678264</v>
      </c>
      <c r="W317" s="24">
        <f t="shared" si="68"/>
        <v>3.0273969089112023</v>
      </c>
      <c r="X317" s="24">
        <f t="shared" si="68"/>
        <v>3.2251599194897884</v>
      </c>
      <c r="Y317" s="24">
        <f t="shared" si="68"/>
        <v>2.8175030108770165</v>
      </c>
      <c r="Z317" s="24">
        <f t="shared" si="68"/>
        <v>3.0642797322390671</v>
      </c>
      <c r="AA317" s="20"/>
      <c r="AB317" s="20"/>
      <c r="AC317" s="17">
        <v>313.88659475806497</v>
      </c>
      <c r="AD317" s="17">
        <f t="shared" si="64"/>
        <v>314.22166770187607</v>
      </c>
      <c r="AE317" s="21">
        <v>123.364723144104</v>
      </c>
      <c r="AF317" s="21">
        <v>176.2836021505376</v>
      </c>
      <c r="AG317" s="19">
        <v>3.5627352119758053</v>
      </c>
      <c r="AH317" s="21">
        <v>157.69999999999999</v>
      </c>
      <c r="AI317" s="22">
        <v>0</v>
      </c>
      <c r="AJ317" s="21">
        <v>1229.3270293059118</v>
      </c>
      <c r="AK317" s="21" t="e">
        <f>VLOOKUP($B317,'[3]Rotoma level Monthly'!$C$2:$N$538,10,FALSE)</f>
        <v>#N/A</v>
      </c>
      <c r="AL317" s="21" t="e">
        <f>VLOOKUP($B317,'[3]Rotoma level Monthly'!$C$2:$N$538,11,FALSE)</f>
        <v>#N/A</v>
      </c>
      <c r="AM317" s="20">
        <v>3.730007719642165</v>
      </c>
      <c r="AN317" s="21">
        <v>211.14166666666665</v>
      </c>
    </row>
    <row r="318" spans="1:40" x14ac:dyDescent="0.25">
      <c r="A318" t="s">
        <v>46</v>
      </c>
      <c r="B318" s="15">
        <v>44440</v>
      </c>
      <c r="C318" s="16" t="s">
        <v>84</v>
      </c>
      <c r="D318" s="17">
        <v>2022</v>
      </c>
      <c r="E318" s="18" t="str">
        <f t="shared" si="60"/>
        <v>Ōkāreka 2021/22</v>
      </c>
      <c r="F318" s="18" t="s">
        <v>72</v>
      </c>
      <c r="G318" s="19">
        <v>5.7</v>
      </c>
      <c r="H318" s="20">
        <v>5.6</v>
      </c>
      <c r="I318" s="21">
        <v>195.20000000000002</v>
      </c>
      <c r="J318" s="19">
        <v>7.8</v>
      </c>
      <c r="K318" s="19">
        <v>1.9</v>
      </c>
      <c r="L318" s="19">
        <v>2</v>
      </c>
      <c r="M318" s="19">
        <v>2.7</v>
      </c>
      <c r="N318" s="19">
        <v>7.8</v>
      </c>
      <c r="O318" s="19">
        <v>0.997</v>
      </c>
      <c r="Q318" s="19">
        <f t="shared" si="67"/>
        <v>4.1399221334081284</v>
      </c>
      <c r="R318" s="19">
        <f t="shared" si="65"/>
        <v>3.4444071030171548</v>
      </c>
      <c r="S318" s="19">
        <f t="shared" si="61"/>
        <v>3.2843442381253252</v>
      </c>
      <c r="T318" s="19">
        <f t="shared" si="66"/>
        <v>2.8229162398562027</v>
      </c>
      <c r="U318" s="23">
        <f t="shared" si="62"/>
        <v>3.4228974286017024</v>
      </c>
      <c r="V318" s="24">
        <f t="shared" si="68"/>
        <v>3.1954985597262424</v>
      </c>
      <c r="W318" s="24">
        <f t="shared" si="68"/>
        <v>3.0368220285920224</v>
      </c>
      <c r="X318" s="24">
        <f t="shared" si="68"/>
        <v>3.2274723836639332</v>
      </c>
      <c r="Y318" s="24">
        <f t="shared" si="68"/>
        <v>2.836770447415272</v>
      </c>
      <c r="Z318" s="24">
        <f t="shared" si="68"/>
        <v>3.0741408548493667</v>
      </c>
      <c r="AA318" s="20"/>
      <c r="AB318" s="20"/>
      <c r="AC318" s="17">
        <v>313.93716718749999</v>
      </c>
      <c r="AD318" s="17">
        <f t="shared" si="64"/>
        <v>314.16363632863766</v>
      </c>
      <c r="AE318" s="21">
        <v>178.86026200873201</v>
      </c>
      <c r="AF318" s="21">
        <v>197.31944444444446</v>
      </c>
      <c r="AG318" s="19">
        <v>4.0798302433888889</v>
      </c>
      <c r="AH318" s="21">
        <v>185.2</v>
      </c>
      <c r="AI318" s="22">
        <v>0</v>
      </c>
      <c r="AJ318" s="21">
        <v>1183.1120182266916</v>
      </c>
      <c r="AK318" s="21" t="e">
        <f>VLOOKUP($B318,'[3]Rotoma level Monthly'!$C$2:$N$538,10,FALSE)</f>
        <v>#N/A</v>
      </c>
      <c r="AL318" s="21" t="e">
        <f>VLOOKUP($B318,'[3]Rotoma level Monthly'!$C$2:$N$538,11,FALSE)</f>
        <v>#N/A</v>
      </c>
      <c r="AM318" s="20">
        <v>3.7520364059034996</v>
      </c>
      <c r="AN318" s="21">
        <v>208.23333333333332</v>
      </c>
    </row>
    <row r="319" spans="1:40" x14ac:dyDescent="0.25">
      <c r="A319" t="s">
        <v>46</v>
      </c>
      <c r="B319" s="15">
        <v>44470</v>
      </c>
      <c r="C319" s="16" t="s">
        <v>84</v>
      </c>
      <c r="D319" s="17">
        <v>2022</v>
      </c>
      <c r="E319" s="18" t="str">
        <f t="shared" si="60"/>
        <v>Ōkāreka 2021/22</v>
      </c>
      <c r="F319" s="18" t="s">
        <v>72</v>
      </c>
      <c r="G319" s="19">
        <v>3.2</v>
      </c>
      <c r="H319" s="20">
        <v>8.5</v>
      </c>
      <c r="I319" s="21">
        <v>195.5</v>
      </c>
      <c r="J319" s="19">
        <v>7.7</v>
      </c>
      <c r="K319" s="19">
        <v>1.3</v>
      </c>
      <c r="L319" s="19">
        <v>0.5</v>
      </c>
      <c r="M319" s="19">
        <v>3.9</v>
      </c>
      <c r="N319" s="19">
        <v>7.92</v>
      </c>
      <c r="O319" s="19">
        <v>0.63800000000000001</v>
      </c>
      <c r="Q319" s="19">
        <f t="shared" si="67"/>
        <v>3.5030809449325613</v>
      </c>
      <c r="R319" s="19">
        <f t="shared" si="65"/>
        <v>2.8737622555430979</v>
      </c>
      <c r="S319" s="19">
        <f t="shared" si="61"/>
        <v>3.2863517528129749</v>
      </c>
      <c r="T319" s="19">
        <f t="shared" si="66"/>
        <v>2.8065529175036468</v>
      </c>
      <c r="U319" s="23">
        <f t="shared" si="62"/>
        <v>3.1174369676980702</v>
      </c>
      <c r="V319" s="24">
        <f t="shared" si="68"/>
        <v>3.1377132904727514</v>
      </c>
      <c r="W319" s="24">
        <f t="shared" si="68"/>
        <v>2.9986934109833374</v>
      </c>
      <c r="X319" s="24">
        <f t="shared" si="68"/>
        <v>3.2497792393015641</v>
      </c>
      <c r="Y319" s="24">
        <f t="shared" si="68"/>
        <v>2.8742673756503199</v>
      </c>
      <c r="Z319" s="24">
        <f t="shared" si="68"/>
        <v>3.0651133291019925</v>
      </c>
      <c r="AA319" s="20"/>
      <c r="AB319" s="20"/>
      <c r="AC319" s="17">
        <v>314.01965585797501</v>
      </c>
      <c r="AD319" s="17">
        <f t="shared" si="64"/>
        <v>314.11631001800868</v>
      </c>
      <c r="AE319" s="21">
        <v>130.87554585152799</v>
      </c>
      <c r="AF319" s="21">
        <v>152.35887096774198</v>
      </c>
      <c r="AG319" s="19">
        <v>3.9980077623763433</v>
      </c>
      <c r="AH319" s="21">
        <v>190.7</v>
      </c>
      <c r="AI319" s="22">
        <v>0</v>
      </c>
      <c r="AJ319" s="21">
        <v>1302.6244541484671</v>
      </c>
      <c r="AK319" s="21" t="e">
        <f>VLOOKUP($B319,'[3]Rotoma level Monthly'!$C$2:$N$538,10,FALSE)</f>
        <v>#N/A</v>
      </c>
      <c r="AL319" s="21" t="e">
        <f>VLOOKUP($B319,'[3]Rotoma level Monthly'!$C$2:$N$538,11,FALSE)</f>
        <v>#N/A</v>
      </c>
      <c r="AM319" s="20">
        <v>3.6876713082224817</v>
      </c>
      <c r="AN319" s="21">
        <v>209.56666666666663</v>
      </c>
    </row>
    <row r="320" spans="1:40" x14ac:dyDescent="0.25">
      <c r="A320" t="s">
        <v>46</v>
      </c>
      <c r="B320" s="15">
        <v>44501</v>
      </c>
      <c r="C320" s="16" t="s">
        <v>84</v>
      </c>
      <c r="D320" s="17">
        <v>2022</v>
      </c>
      <c r="E320" s="18" t="str">
        <f t="shared" si="60"/>
        <v>Ōkāreka 2021/22</v>
      </c>
      <c r="F320" s="18" t="s">
        <v>72</v>
      </c>
      <c r="G320" s="19">
        <v>3.3</v>
      </c>
      <c r="H320" s="20">
        <v>8.1</v>
      </c>
      <c r="I320" s="21">
        <v>191.89999999999998</v>
      </c>
      <c r="J320" s="19">
        <v>7.6</v>
      </c>
      <c r="K320" s="19">
        <v>1.1000000000000001</v>
      </c>
      <c r="L320" s="19">
        <v>1.4</v>
      </c>
      <c r="M320" s="19">
        <v>3.6</v>
      </c>
      <c r="N320" s="19">
        <v>7.87</v>
      </c>
      <c r="O320" s="19">
        <v>0.66300000000000003</v>
      </c>
      <c r="Q320" s="19">
        <f t="shared" si="67"/>
        <v>3.5370254072898342</v>
      </c>
      <c r="R320" s="19">
        <f t="shared" si="65"/>
        <v>2.9424387494114788</v>
      </c>
      <c r="S320" s="19">
        <f t="shared" si="61"/>
        <v>3.2620556739537689</v>
      </c>
      <c r="T320" s="19">
        <f t="shared" si="66"/>
        <v>2.7899756894599101</v>
      </c>
      <c r="U320" s="23">
        <f t="shared" si="62"/>
        <v>3.1328738800287481</v>
      </c>
      <c r="V320" s="24">
        <f t="shared" si="68"/>
        <v>3.1112679245573278</v>
      </c>
      <c r="W320" s="24">
        <f t="shared" si="68"/>
        <v>2.9919968540876134</v>
      </c>
      <c r="X320" s="24">
        <f t="shared" si="68"/>
        <v>3.2508631838920432</v>
      </c>
      <c r="Y320" s="24">
        <f t="shared" si="68"/>
        <v>2.882958160035177</v>
      </c>
      <c r="Z320" s="24">
        <f t="shared" si="68"/>
        <v>3.05927153064304</v>
      </c>
      <c r="AA320" s="20"/>
      <c r="AB320" s="20"/>
      <c r="AC320" s="17">
        <v>314.01168634259301</v>
      </c>
      <c r="AD320" s="17">
        <f t="shared" si="64"/>
        <v>314.07466686990199</v>
      </c>
      <c r="AE320" s="21">
        <v>57</v>
      </c>
      <c r="AF320" s="21">
        <v>190.86769005847961</v>
      </c>
      <c r="AG320" s="19">
        <v>4.0108741301714455</v>
      </c>
      <c r="AH320" s="21">
        <v>228.7</v>
      </c>
      <c r="AI320" s="22">
        <v>0</v>
      </c>
      <c r="AJ320" s="21">
        <v>1369.539999999995</v>
      </c>
      <c r="AK320" s="21" t="e">
        <f>VLOOKUP($B320,'[3]Rotoma level Monthly'!$C$2:$N$538,10,FALSE)</f>
        <v>#N/A</v>
      </c>
      <c r="AL320" s="21" t="e">
        <f>VLOOKUP($B320,'[3]Rotoma level Monthly'!$C$2:$N$538,11,FALSE)</f>
        <v>#N/A</v>
      </c>
      <c r="AM320" s="20">
        <v>3.7210341367480191</v>
      </c>
      <c r="AN320" s="21">
        <v>209.61666666666665</v>
      </c>
    </row>
    <row r="321" spans="1:50" x14ac:dyDescent="0.25">
      <c r="A321" t="s">
        <v>46</v>
      </c>
      <c r="B321" s="15">
        <v>44531</v>
      </c>
      <c r="C321" s="16" t="s">
        <v>84</v>
      </c>
      <c r="D321" s="17">
        <v>2022</v>
      </c>
      <c r="E321" s="18" t="str">
        <f t="shared" si="60"/>
        <v>Ōkāreka 2021/22</v>
      </c>
      <c r="F321" s="18" t="s">
        <v>72</v>
      </c>
      <c r="G321" s="19">
        <v>4.5</v>
      </c>
      <c r="H321" s="20">
        <v>8.6999999999999993</v>
      </c>
      <c r="I321" s="21">
        <v>197.2</v>
      </c>
      <c r="J321" s="19">
        <v>8.9</v>
      </c>
      <c r="K321" s="19">
        <v>1.7</v>
      </c>
      <c r="L321" s="19">
        <v>0.8</v>
      </c>
      <c r="M321" s="19">
        <v>5.3</v>
      </c>
      <c r="N321" s="19">
        <v>7.94</v>
      </c>
      <c r="O321" s="19">
        <v>0.54700000000000004</v>
      </c>
      <c r="Q321" s="19">
        <f t="shared" si="67"/>
        <v>3.8791597849893731</v>
      </c>
      <c r="R321" s="19">
        <f t="shared" si="65"/>
        <v>2.840309243359656</v>
      </c>
      <c r="S321" s="19">
        <f t="shared" si="61"/>
        <v>3.2976698009216281</v>
      </c>
      <c r="T321" s="19">
        <f t="shared" si="66"/>
        <v>2.9902188194031449</v>
      </c>
      <c r="U321" s="23">
        <f t="shared" si="62"/>
        <v>3.2518394121684504</v>
      </c>
      <c r="V321" s="24">
        <f t="shared" si="68"/>
        <v>3.1954985597262424</v>
      </c>
      <c r="W321" s="24">
        <f t="shared" si="68"/>
        <v>3.0115854691538702</v>
      </c>
      <c r="X321" s="24">
        <f t="shared" si="68"/>
        <v>3.2584105300306199</v>
      </c>
      <c r="Y321" s="24">
        <f t="shared" si="68"/>
        <v>2.9083358719153036</v>
      </c>
      <c r="Z321" s="24">
        <f t="shared" si="68"/>
        <v>3.0934576077065086</v>
      </c>
      <c r="AA321" s="20"/>
      <c r="AB321" s="20"/>
      <c r="AC321" s="17">
        <v>314.01168634259301</v>
      </c>
      <c r="AD321" s="17">
        <f t="shared" si="64"/>
        <v>314.03052049162272</v>
      </c>
      <c r="AE321" s="21"/>
      <c r="AF321" s="21"/>
      <c r="AG321" s="19"/>
      <c r="AH321" s="21">
        <v>240.7</v>
      </c>
    </row>
    <row r="322" spans="1:50" x14ac:dyDescent="0.25">
      <c r="A322" t="s">
        <v>46</v>
      </c>
      <c r="B322" s="15">
        <v>44562</v>
      </c>
      <c r="C322" s="16" t="s">
        <v>84</v>
      </c>
      <c r="D322" s="17">
        <v>2022</v>
      </c>
      <c r="E322" s="18" t="str">
        <f t="shared" ref="E322:E385" si="69">CONCATENATE(A322," ",C322)</f>
        <v>Ōkāreka 2021/22</v>
      </c>
      <c r="F322" s="18" t="s">
        <v>72</v>
      </c>
      <c r="G322" s="19">
        <v>1.3</v>
      </c>
      <c r="H322" s="20">
        <v>8.4</v>
      </c>
      <c r="I322" s="21">
        <v>184.79999999999998</v>
      </c>
      <c r="J322" s="19">
        <v>6.4</v>
      </c>
      <c r="K322" s="19">
        <v>3.8</v>
      </c>
      <c r="L322" s="19">
        <v>1.8</v>
      </c>
      <c r="M322" s="19">
        <v>1.7</v>
      </c>
      <c r="N322" s="19">
        <v>7.99</v>
      </c>
      <c r="O322" s="19">
        <v>0.50900000000000001</v>
      </c>
      <c r="Q322" s="19">
        <f t="shared" si="67"/>
        <v>2.5094161148593654</v>
      </c>
      <c r="R322" s="19">
        <f t="shared" si="65"/>
        <v>2.8907042935942551</v>
      </c>
      <c r="S322" s="19">
        <f t="shared" si="61"/>
        <v>3.2127729203211035</v>
      </c>
      <c r="T322" s="19">
        <f t="shared" si="66"/>
        <v>2.5720455240329505</v>
      </c>
      <c r="U322" s="23">
        <f t="shared" si="62"/>
        <v>2.796234713201919</v>
      </c>
      <c r="V322" s="24">
        <f t="shared" si="68"/>
        <v>3.2293019047998652</v>
      </c>
      <c r="W322" s="24">
        <f t="shared" si="68"/>
        <v>3.0328808865518568</v>
      </c>
      <c r="X322" s="24">
        <f t="shared" si="68"/>
        <v>3.2643462295118995</v>
      </c>
      <c r="Y322" s="24">
        <f t="shared" si="68"/>
        <v>2.8847544354166761</v>
      </c>
      <c r="Z322" s="24">
        <f t="shared" si="68"/>
        <v>3.102820864070075</v>
      </c>
      <c r="AA322" s="20"/>
      <c r="AB322" s="20"/>
      <c r="AC322" s="17">
        <v>314.01168634259301</v>
      </c>
      <c r="AD322" s="17">
        <f t="shared" si="64"/>
        <v>313.99180516873099</v>
      </c>
      <c r="AE322" s="21"/>
      <c r="AF322" s="21"/>
      <c r="AG322" s="19"/>
      <c r="AH322" s="21">
        <v>336</v>
      </c>
    </row>
    <row r="323" spans="1:50" x14ac:dyDescent="0.25">
      <c r="A323" t="s">
        <v>46</v>
      </c>
      <c r="B323" s="15">
        <v>44593</v>
      </c>
      <c r="C323" s="16" t="s">
        <v>84</v>
      </c>
      <c r="D323" s="17">
        <v>2022</v>
      </c>
      <c r="E323" s="18" t="str">
        <f t="shared" si="69"/>
        <v>Ōkāreka 2021/22</v>
      </c>
      <c r="F323" s="18" t="s">
        <v>72</v>
      </c>
      <c r="G323" s="19">
        <v>2.2999999999999998</v>
      </c>
      <c r="H323" s="20">
        <v>5.0999999999999996</v>
      </c>
      <c r="I323" s="21">
        <v>180.9</v>
      </c>
      <c r="J323" s="19">
        <v>5.8999999999999995</v>
      </c>
      <c r="K323" s="19">
        <v>3</v>
      </c>
      <c r="L323" s="19">
        <v>3.3</v>
      </c>
      <c r="M323" s="19">
        <v>3.5</v>
      </c>
      <c r="N323" s="19">
        <v>7.83</v>
      </c>
      <c r="O323" s="19">
        <v>0.48799999999999999</v>
      </c>
      <c r="Q323" s="19">
        <f t="shared" si="67"/>
        <v>3.138788703484686</v>
      </c>
      <c r="R323" s="19">
        <f t="shared" si="65"/>
        <v>3.5663076747865308</v>
      </c>
      <c r="S323" s="19">
        <f t="shared" si="61"/>
        <v>3.1848900862480396</v>
      </c>
      <c r="T323" s="19">
        <f t="shared" si="66"/>
        <v>2.4688878739950604</v>
      </c>
      <c r="U323" s="23">
        <f t="shared" si="62"/>
        <v>3.0897185846285788</v>
      </c>
      <c r="V323" s="24">
        <f t="shared" si="68"/>
        <v>3.2333881626495553</v>
      </c>
      <c r="W323" s="24">
        <f t="shared" si="68"/>
        <v>3.0612756424633587</v>
      </c>
      <c r="X323" s="24">
        <f t="shared" si="68"/>
        <v>3.2642860275028824</v>
      </c>
      <c r="Y323" s="24">
        <f t="shared" si="68"/>
        <v>2.8666879018461286</v>
      </c>
      <c r="Z323" s="24">
        <f t="shared" si="68"/>
        <v>3.1064094336154811</v>
      </c>
      <c r="AA323" s="20"/>
      <c r="AB323" s="20"/>
      <c r="AC323" s="17">
        <v>314.01168634259301</v>
      </c>
      <c r="AD323" s="17">
        <f t="shared" si="64"/>
        <v>313.96292752411728</v>
      </c>
      <c r="AE323" s="21"/>
      <c r="AF323" s="21"/>
      <c r="AG323" s="19"/>
      <c r="AH323" s="21">
        <v>201.4</v>
      </c>
    </row>
    <row r="324" spans="1:50" x14ac:dyDescent="0.25">
      <c r="A324" t="s">
        <v>46</v>
      </c>
      <c r="B324" s="15">
        <v>44621</v>
      </c>
      <c r="C324" s="16" t="s">
        <v>84</v>
      </c>
      <c r="D324" s="17">
        <v>2022</v>
      </c>
      <c r="E324" s="18" t="str">
        <f t="shared" si="69"/>
        <v>Ōkāreka 2021/22</v>
      </c>
      <c r="F324" s="18" t="s">
        <v>72</v>
      </c>
      <c r="H324" s="20">
        <v>9.5</v>
      </c>
      <c r="I324" s="21">
        <v>191.8</v>
      </c>
      <c r="J324" s="19">
        <v>7.4</v>
      </c>
      <c r="K324" s="19">
        <v>1</v>
      </c>
      <c r="L324" s="19">
        <v>3.5</v>
      </c>
      <c r="M324" s="19">
        <v>1.2</v>
      </c>
      <c r="N324" s="19">
        <v>7.95</v>
      </c>
      <c r="O324" s="19">
        <v>0.69699999999999995</v>
      </c>
      <c r="R324" s="19">
        <f t="shared" si="65"/>
        <v>2.7117422310979364</v>
      </c>
      <c r="S324" s="19">
        <f t="shared" si="61"/>
        <v>3.2613742945322808</v>
      </c>
      <c r="T324" s="19">
        <f t="shared" si="66"/>
        <v>2.7561566216144504</v>
      </c>
      <c r="V324" s="24">
        <f>AVERAGE(Q313:Q324)</f>
        <v>3.2723016083176222</v>
      </c>
      <c r="W324" s="24">
        <f t="shared" si="68"/>
        <v>3.0756444853173215</v>
      </c>
      <c r="X324" s="24">
        <f t="shared" si="68"/>
        <v>3.2730339244014868</v>
      </c>
      <c r="Y324" s="24">
        <f t="shared" si="68"/>
        <v>2.8584490568126264</v>
      </c>
      <c r="Z324" s="24">
        <f t="shared" si="68"/>
        <v>3.1307175941506</v>
      </c>
      <c r="AA324" s="20"/>
      <c r="AB324" s="20"/>
      <c r="AC324" s="17">
        <v>314.01168634259301</v>
      </c>
      <c r="AD324" s="17">
        <f t="shared" si="64"/>
        <v>313.95107158689285</v>
      </c>
      <c r="AE324" s="21"/>
      <c r="AF324" s="21"/>
      <c r="AG324" s="19"/>
      <c r="AH324" s="21">
        <v>272.60000000000002</v>
      </c>
    </row>
    <row r="325" spans="1:50" x14ac:dyDescent="0.25">
      <c r="A325" t="s">
        <v>46</v>
      </c>
      <c r="B325" s="15">
        <v>44652</v>
      </c>
      <c r="C325" s="16" t="s">
        <v>84</v>
      </c>
      <c r="D325" s="17">
        <v>2022</v>
      </c>
      <c r="E325" s="18" t="str">
        <f t="shared" si="69"/>
        <v>Ōkāreka 2021/22</v>
      </c>
      <c r="F325" s="18" t="s">
        <v>72</v>
      </c>
      <c r="I325" s="21">
        <v>194.6</v>
      </c>
      <c r="J325" s="19">
        <v>7.5</v>
      </c>
      <c r="K325" s="19">
        <v>1.1000000000000001</v>
      </c>
      <c r="L325" s="19">
        <v>1.7</v>
      </c>
      <c r="M325" s="19">
        <v>8</v>
      </c>
      <c r="N325" s="19">
        <v>7.79</v>
      </c>
      <c r="O325" s="19">
        <v>0.59699999999999998</v>
      </c>
      <c r="S325" s="19">
        <f t="shared" ref="S325:S347" si="70">-3.61+3.01*LOG($I325)</f>
        <v>3.2803199361563222</v>
      </c>
      <c r="T325" s="19">
        <f t="shared" si="66"/>
        <v>2.7731788891037636</v>
      </c>
      <c r="X325" s="24">
        <f t="shared" si="68"/>
        <v>3.2702157544761126</v>
      </c>
      <c r="Y325" s="24">
        <f t="shared" si="68"/>
        <v>2.828047297571274</v>
      </c>
      <c r="AA325" s="20"/>
      <c r="AB325" s="20"/>
      <c r="AC325" s="17">
        <v>314.01168634259301</v>
      </c>
      <c r="AD325" s="17">
        <f t="shared" si="64"/>
        <v>313.95203741226129</v>
      </c>
      <c r="AE325" s="21"/>
      <c r="AF325" s="21"/>
      <c r="AG325" s="19"/>
    </row>
    <row r="326" spans="1:50" x14ac:dyDescent="0.25">
      <c r="A326" t="s">
        <v>85</v>
      </c>
      <c r="B326" s="15">
        <v>33451</v>
      </c>
      <c r="C326" s="16" t="s">
        <v>52</v>
      </c>
      <c r="D326" s="17">
        <v>1992</v>
      </c>
      <c r="E326" s="18" t="str">
        <f t="shared" si="69"/>
        <v>Ōkaro 1991/92</v>
      </c>
      <c r="F326" s="18" t="s">
        <v>51</v>
      </c>
      <c r="G326" s="19">
        <v>4</v>
      </c>
      <c r="H326" s="20">
        <v>1.5629808902740479</v>
      </c>
      <c r="I326" s="21">
        <v>1524</v>
      </c>
      <c r="J326" s="19">
        <v>178</v>
      </c>
      <c r="K326" s="19">
        <v>108</v>
      </c>
      <c r="M326" s="19">
        <v>806.99997999999994</v>
      </c>
      <c r="P326" s="22">
        <v>0.80199998617172241</v>
      </c>
      <c r="Q326" s="19">
        <f t="shared" ref="Q326:Q336" si="71">2.22+2.54*LOG($G326,10)</f>
        <v>3.7492323779730246</v>
      </c>
      <c r="R326" s="19">
        <f t="shared" ref="R326:R338" si="72">5.56+2.6*LOG(((1/$H326)-(1/40)),10)</f>
        <v>5.010713704382268</v>
      </c>
      <c r="S326" s="19">
        <f t="shared" si="70"/>
        <v>5.9707847506807816</v>
      </c>
      <c r="T326" s="19">
        <f t="shared" si="66"/>
        <v>6.7892264067419692</v>
      </c>
      <c r="U326" s="23">
        <f t="shared" ref="U326:U336" si="73">AVERAGE(Q326:T326)</f>
        <v>5.3799893099445111</v>
      </c>
      <c r="AA326" s="20">
        <v>-0.72</v>
      </c>
      <c r="AB326" s="20">
        <v>-0.83</v>
      </c>
      <c r="AC326" s="17">
        <v>314.80391429808799</v>
      </c>
      <c r="AE326" s="21">
        <v>171.44444444443201</v>
      </c>
      <c r="AF326" s="21">
        <v>155.1547619047619</v>
      </c>
      <c r="AG326" s="19">
        <v>3.7678670634920626</v>
      </c>
      <c r="AH326" s="21">
        <v>124.4</v>
      </c>
      <c r="AI326" s="22">
        <v>-0.46583333333333299</v>
      </c>
      <c r="AJ326" s="21">
        <v>1375.1013333332801</v>
      </c>
      <c r="AK326" s="21" t="e">
        <f>VLOOKUP($B326,'[3]Rotoma level Monthly'!$C$2:$N$538,10,FALSE)</f>
        <v>#N/A</v>
      </c>
      <c r="AL326" s="21" t="e">
        <f>VLOOKUP($B326,'[3]Rotoma level Monthly'!$C$2:$N$538,11,FALSE)</f>
        <v>#N/A</v>
      </c>
      <c r="AM326" s="20">
        <v>3.1811103143872526</v>
      </c>
      <c r="AN326" s="21">
        <v>177.30833333333331</v>
      </c>
      <c r="AT326" s="19"/>
      <c r="AU326" s="19"/>
      <c r="AV326" s="19"/>
      <c r="AW326" s="19"/>
      <c r="AX326" s="25"/>
    </row>
    <row r="327" spans="1:50" x14ac:dyDescent="0.25">
      <c r="A327" t="s">
        <v>85</v>
      </c>
      <c r="B327" s="15">
        <v>33512</v>
      </c>
      <c r="C327" s="16" t="s">
        <v>52</v>
      </c>
      <c r="D327" s="17">
        <v>1992</v>
      </c>
      <c r="E327" s="18" t="str">
        <f t="shared" si="69"/>
        <v>Ōkaro 1991/92</v>
      </c>
      <c r="F327" s="18" t="s">
        <v>51</v>
      </c>
      <c r="G327" s="19">
        <v>39.599997999999999</v>
      </c>
      <c r="H327" s="20">
        <v>1.6832101345062256</v>
      </c>
      <c r="I327" s="21">
        <v>1037.0000099999997</v>
      </c>
      <c r="J327" s="19">
        <v>96.000000999999997</v>
      </c>
      <c r="K327" s="19">
        <v>32.000002000000002</v>
      </c>
      <c r="M327" s="19">
        <v>2.0000001000000003</v>
      </c>
      <c r="P327" s="22">
        <v>0.8059999942779541</v>
      </c>
      <c r="Q327" s="19">
        <f t="shared" si="71"/>
        <v>6.2781457165382744</v>
      </c>
      <c r="R327" s="19">
        <f t="shared" si="72"/>
        <v>4.9234960503383798</v>
      </c>
      <c r="S327" s="19">
        <f t="shared" si="70"/>
        <v>5.4674940693368601</v>
      </c>
      <c r="T327" s="19">
        <f t="shared" si="66"/>
        <v>6.0062320136853291</v>
      </c>
      <c r="U327" s="23">
        <f t="shared" si="73"/>
        <v>5.6688419624747102</v>
      </c>
      <c r="AA327" s="20">
        <v>-1.25</v>
      </c>
      <c r="AB327" s="20">
        <v>-0.68</v>
      </c>
      <c r="AC327" s="17">
        <v>314.970385416667</v>
      </c>
      <c r="AE327" s="21">
        <v>119.666666666667</v>
      </c>
      <c r="AF327" s="21">
        <v>180.88567633242923</v>
      </c>
      <c r="AG327" s="19">
        <v>3.8195838498580383</v>
      </c>
      <c r="AH327" s="21">
        <v>191</v>
      </c>
      <c r="AI327" s="22">
        <v>-0.51083333333333303</v>
      </c>
      <c r="AJ327" s="21">
        <v>1355.2902222221524</v>
      </c>
      <c r="AK327" s="21" t="e">
        <f>VLOOKUP($B327,'[3]Rotoma level Monthly'!$C$2:$N$538,10,FALSE)</f>
        <v>#N/A</v>
      </c>
      <c r="AL327" s="21" t="e">
        <f>VLOOKUP($B327,'[3]Rotoma level Monthly'!$C$2:$N$538,11,FALSE)</f>
        <v>#N/A</v>
      </c>
      <c r="AM327" s="20">
        <v>3.2617646146729786</v>
      </c>
      <c r="AN327" s="21">
        <v>177.4666666666667</v>
      </c>
      <c r="AT327" s="19"/>
      <c r="AU327" s="19"/>
      <c r="AV327" s="19"/>
      <c r="AW327" s="19"/>
      <c r="AX327" s="25"/>
    </row>
    <row r="328" spans="1:50" x14ac:dyDescent="0.25">
      <c r="A328" t="s">
        <v>85</v>
      </c>
      <c r="B328" s="15">
        <v>33573</v>
      </c>
      <c r="C328" s="16" t="s">
        <v>52</v>
      </c>
      <c r="D328" s="17">
        <v>1992</v>
      </c>
      <c r="E328" s="18" t="str">
        <f t="shared" si="69"/>
        <v>Ōkaro 1991/92</v>
      </c>
      <c r="F328" s="18" t="s">
        <v>51</v>
      </c>
      <c r="G328" s="19">
        <v>6.3000002000000004</v>
      </c>
      <c r="H328" s="20">
        <v>0.96183443069458008</v>
      </c>
      <c r="I328" s="21">
        <v>1857</v>
      </c>
      <c r="J328" s="19">
        <v>90.999998000000005</v>
      </c>
      <c r="M328" s="19">
        <v>8.0000004000000011</v>
      </c>
      <c r="N328" s="19">
        <v>10</v>
      </c>
      <c r="P328" s="22">
        <v>1.4509999752044678</v>
      </c>
      <c r="Q328" s="19">
        <f t="shared" si="71"/>
        <v>4.250325030631398</v>
      </c>
      <c r="R328" s="19">
        <f t="shared" si="72"/>
        <v>5.5764556364205351</v>
      </c>
      <c r="S328" s="19">
        <f t="shared" si="70"/>
        <v>6.2291238302567393</v>
      </c>
      <c r="T328" s="19">
        <f t="shared" si="66"/>
        <v>5.9384008377063857</v>
      </c>
      <c r="U328" s="23">
        <f t="shared" si="73"/>
        <v>5.498576333753765</v>
      </c>
      <c r="AA328" s="20">
        <v>-1.77</v>
      </c>
      <c r="AB328" s="20">
        <v>-1.05833333333333</v>
      </c>
      <c r="AC328" s="17">
        <v>314.75056499415302</v>
      </c>
      <c r="AE328" s="21">
        <v>70.577777777749802</v>
      </c>
      <c r="AF328" s="21">
        <v>188.8172043010758</v>
      </c>
      <c r="AG328" s="19">
        <v>3.6144322603928023</v>
      </c>
      <c r="AH328" s="21">
        <v>223.2</v>
      </c>
      <c r="AI328" s="22">
        <v>-0.70416666666666661</v>
      </c>
      <c r="AJ328" s="21">
        <v>1234.8124444443711</v>
      </c>
      <c r="AK328" s="21" t="e">
        <f>VLOOKUP($B328,'[3]Rotoma level Monthly'!$C$2:$N$538,10,FALSE)</f>
        <v>#N/A</v>
      </c>
      <c r="AL328" s="21" t="e">
        <f>VLOOKUP($B328,'[3]Rotoma level Monthly'!$C$2:$N$538,11,FALSE)</f>
        <v>#N/A</v>
      </c>
      <c r="AM328" s="20">
        <v>3.3480344918465299</v>
      </c>
      <c r="AN328" s="21">
        <v>174.5</v>
      </c>
      <c r="AP328" s="26"/>
      <c r="AT328" s="19"/>
      <c r="AU328" s="19"/>
      <c r="AV328" s="19"/>
      <c r="AW328" s="19"/>
      <c r="AX328" s="25"/>
    </row>
    <row r="329" spans="1:50" x14ac:dyDescent="0.25">
      <c r="A329" t="s">
        <v>85</v>
      </c>
      <c r="B329" s="15">
        <v>33635</v>
      </c>
      <c r="C329" s="16" t="s">
        <v>52</v>
      </c>
      <c r="D329" s="17">
        <v>1992</v>
      </c>
      <c r="E329" s="18" t="str">
        <f t="shared" si="69"/>
        <v>Ōkaro 1991/92</v>
      </c>
      <c r="F329" s="18" t="s">
        <v>51</v>
      </c>
      <c r="G329" s="19">
        <v>27.5</v>
      </c>
      <c r="H329" s="20">
        <v>1.5629808902740479</v>
      </c>
      <c r="I329" s="21">
        <v>707.00000999999997</v>
      </c>
      <c r="J329" s="19">
        <v>25</v>
      </c>
      <c r="K329" s="19">
        <v>1</v>
      </c>
      <c r="M329" s="19">
        <v>1</v>
      </c>
      <c r="N329" s="19">
        <v>9</v>
      </c>
      <c r="P329" s="22">
        <v>0.80699998140335083</v>
      </c>
      <c r="Q329" s="19">
        <f t="shared" si="71"/>
        <v>5.875905042328867</v>
      </c>
      <c r="R329" s="19">
        <f t="shared" si="72"/>
        <v>5.010713704382268</v>
      </c>
      <c r="S329" s="19">
        <f t="shared" si="70"/>
        <v>4.9667524540184314</v>
      </c>
      <c r="T329" s="19">
        <f t="shared" si="66"/>
        <v>4.2999848253223494</v>
      </c>
      <c r="U329" s="23">
        <f t="shared" si="73"/>
        <v>5.0383390065129792</v>
      </c>
      <c r="AA329" s="20">
        <v>-0.85</v>
      </c>
      <c r="AB329" s="20">
        <v>-0.81499999999999995</v>
      </c>
      <c r="AC329" s="17">
        <v>314.625157804119</v>
      </c>
      <c r="AE329" s="21">
        <v>93.5555555555556</v>
      </c>
      <c r="AF329" s="21">
        <v>186.60201149426013</v>
      </c>
      <c r="AG329" s="19">
        <v>3.5949975607091642</v>
      </c>
      <c r="AI329" s="22">
        <v>-0.78249999999999997</v>
      </c>
      <c r="AJ329" s="21">
        <v>1292.145777777677</v>
      </c>
      <c r="AK329" s="21" t="e">
        <f>VLOOKUP($B329,'[3]Rotoma level Monthly'!$C$2:$N$538,10,FALSE)</f>
        <v>#N/A</v>
      </c>
      <c r="AL329" s="21" t="e">
        <f>VLOOKUP($B329,'[3]Rotoma level Monthly'!$C$2:$N$538,11,FALSE)</f>
        <v>#N/A</v>
      </c>
      <c r="AM329" s="20">
        <v>3.2770281431930912</v>
      </c>
      <c r="AP329" s="26"/>
      <c r="AT329" s="19"/>
      <c r="AU329" s="19"/>
      <c r="AV329" s="19"/>
      <c r="AW329" s="19"/>
      <c r="AX329" s="25"/>
    </row>
    <row r="330" spans="1:50" x14ac:dyDescent="0.25">
      <c r="A330" t="s">
        <v>85</v>
      </c>
      <c r="B330" s="15">
        <v>33725</v>
      </c>
      <c r="C330" s="16" t="s">
        <v>52</v>
      </c>
      <c r="D330" s="17">
        <v>1992</v>
      </c>
      <c r="E330" s="18" t="str">
        <f t="shared" si="69"/>
        <v>Ōkaro 1991/92</v>
      </c>
      <c r="F330" s="18" t="s">
        <v>51</v>
      </c>
      <c r="G330" s="19">
        <v>44.799999</v>
      </c>
      <c r="H330" s="20">
        <v>1.3225224018096924</v>
      </c>
      <c r="I330" s="21">
        <v>1019.0000079999999</v>
      </c>
      <c r="J330" s="19">
        <v>79.000004000000004</v>
      </c>
      <c r="K330" s="19">
        <v>3</v>
      </c>
      <c r="M330" s="19">
        <v>4.9999998999999997</v>
      </c>
      <c r="N330" s="19">
        <v>7.6999997999999996</v>
      </c>
      <c r="P330" s="22">
        <v>0.87199997901916504</v>
      </c>
      <c r="Q330" s="19">
        <f t="shared" si="71"/>
        <v>6.4142461309323391</v>
      </c>
      <c r="R330" s="19">
        <f t="shared" si="72"/>
        <v>5.206387298417452</v>
      </c>
      <c r="S330" s="19">
        <f t="shared" si="70"/>
        <v>5.4446043041221603</v>
      </c>
      <c r="T330" s="19">
        <f t="shared" si="66"/>
        <v>5.7590711707777018</v>
      </c>
      <c r="U330" s="23">
        <f t="shared" si="73"/>
        <v>5.7060772260624137</v>
      </c>
      <c r="AA330" s="20">
        <v>0.17</v>
      </c>
      <c r="AB330" s="20">
        <v>-1.22166666666666</v>
      </c>
      <c r="AC330" s="17">
        <v>314.11403024193601</v>
      </c>
      <c r="AE330" s="21">
        <v>49.741666666666603</v>
      </c>
      <c r="AF330" s="21">
        <v>184.78200160913983</v>
      </c>
      <c r="AG330" s="19">
        <v>3.3186225336933428</v>
      </c>
      <c r="AH330" s="21">
        <v>119.3</v>
      </c>
      <c r="AI330" s="22">
        <v>-0.84583333333333299</v>
      </c>
      <c r="AJ330" s="21">
        <v>1230.0679999999354</v>
      </c>
      <c r="AK330" s="21" t="e">
        <f>VLOOKUP($B330,'[3]Rotoma level Monthly'!$C$2:$N$538,10,FALSE)</f>
        <v>#N/A</v>
      </c>
      <c r="AL330" s="21" t="e">
        <f>VLOOKUP($B330,'[3]Rotoma level Monthly'!$C$2:$N$538,11,FALSE)</f>
        <v>#N/A</v>
      </c>
      <c r="AM330" s="20">
        <v>3.3860339116165608</v>
      </c>
      <c r="AN330" s="21">
        <v>161.64166666666668</v>
      </c>
      <c r="AP330" s="19">
        <f>AVERAGE(G326:G330)</f>
        <v>24.439999440000001</v>
      </c>
      <c r="AQ330" s="19">
        <f t="shared" ref="AQ330:AS345" si="74">AVERAGE(H326:H330)</f>
        <v>1.4187057495117188</v>
      </c>
      <c r="AR330" s="19">
        <f t="shared" si="74"/>
        <v>1228.8000055999998</v>
      </c>
      <c r="AS330" s="19">
        <f t="shared" si="74"/>
        <v>93.800000600000004</v>
      </c>
      <c r="AT330" s="19">
        <f t="shared" ref="AT330:AT393" si="75">2.22+2.54*LOG($AP330,10)</f>
        <v>5.7457770267133155</v>
      </c>
      <c r="AU330" s="19">
        <f t="shared" ref="AU330:AU393" si="76">5.56+2.6*LOG(((1/$AQ330)-(1/40)),10)</f>
        <v>5.1243036280152889</v>
      </c>
      <c r="AV330" s="19">
        <f t="shared" ref="AV330:AV393" si="77">-3.61+3.01*LOG($AR330)</f>
        <v>5.6893384260465965</v>
      </c>
      <c r="AW330" s="19">
        <f t="shared" ref="AW330:AW393" si="78">0.218+2.92*LOG($AS330,10)</f>
        <v>5.9768322961786371</v>
      </c>
      <c r="AX330" s="25">
        <f t="shared" ref="AX330:AX393" si="79">AVERAGE(AT330:AW330)</f>
        <v>5.6340628442384588</v>
      </c>
    </row>
    <row r="331" spans="1:50" x14ac:dyDescent="0.25">
      <c r="A331" t="s">
        <v>85</v>
      </c>
      <c r="B331" s="15">
        <v>33817</v>
      </c>
      <c r="C331" s="16" t="s">
        <v>53</v>
      </c>
      <c r="D331" s="17">
        <v>1993</v>
      </c>
      <c r="E331" s="18" t="str">
        <f t="shared" si="69"/>
        <v>Ōkaro 1992/93</v>
      </c>
      <c r="F331" s="18" t="s">
        <v>51</v>
      </c>
      <c r="G331" s="19">
        <v>8.9700003000000006</v>
      </c>
      <c r="H331" s="20">
        <v>2.4647006988525391</v>
      </c>
      <c r="I331" s="21">
        <v>1438.0001</v>
      </c>
      <c r="J331" s="19">
        <v>106</v>
      </c>
      <c r="K331" s="19">
        <v>63.000000999999997</v>
      </c>
      <c r="M331" s="19">
        <v>296</v>
      </c>
      <c r="N331" s="19">
        <v>6.8000002000000004</v>
      </c>
      <c r="P331" s="22">
        <v>0.35400000214576721</v>
      </c>
      <c r="Q331" s="19">
        <f t="shared" si="71"/>
        <v>4.6400928422252372</v>
      </c>
      <c r="R331" s="19">
        <f t="shared" si="72"/>
        <v>4.4696008295276473</v>
      </c>
      <c r="S331" s="19">
        <f t="shared" si="70"/>
        <v>5.8948543379069243</v>
      </c>
      <c r="T331" s="19">
        <f t="shared" si="66"/>
        <v>6.1318931265731278</v>
      </c>
      <c r="U331" s="23">
        <f t="shared" si="73"/>
        <v>5.2841102840582339</v>
      </c>
      <c r="AA331" s="20">
        <v>0.18</v>
      </c>
      <c r="AB331" s="20">
        <v>-0.81499999999999995</v>
      </c>
      <c r="AC331" s="17">
        <v>313.98354536290299</v>
      </c>
      <c r="AE331" s="21">
        <v>165.288888888885</v>
      </c>
      <c r="AF331" s="21">
        <v>201.65322580645253</v>
      </c>
      <c r="AG331" s="19">
        <v>4.0420025388293004</v>
      </c>
      <c r="AH331" s="21">
        <v>118.8</v>
      </c>
      <c r="AI331" s="22">
        <v>-0.90249999999999997</v>
      </c>
      <c r="AJ331" s="21">
        <v>1213.2777777777169</v>
      </c>
      <c r="AK331" s="21" t="e">
        <f>VLOOKUP($B331,'[3]Rotoma level Monthly'!$C$2:$N$538,10,FALSE)</f>
        <v>#N/A</v>
      </c>
      <c r="AL331" s="21" t="e">
        <f>VLOOKUP($B331,'[3]Rotoma level Monthly'!$C$2:$N$538,11,FALSE)</f>
        <v>#N/A</v>
      </c>
      <c r="AM331" s="20">
        <v>3.5307197980107774</v>
      </c>
      <c r="AN331" s="21">
        <v>150.10833333333332</v>
      </c>
      <c r="AP331" s="19">
        <f>AVERAGE(G327:G331)</f>
        <v>25.433999499999999</v>
      </c>
      <c r="AQ331" s="19">
        <f t="shared" si="74"/>
        <v>1.5990497112274169</v>
      </c>
      <c r="AR331" s="19">
        <f t="shared" si="74"/>
        <v>1211.6000256</v>
      </c>
      <c r="AS331" s="19">
        <f t="shared" si="74"/>
        <v>79.400000599999998</v>
      </c>
      <c r="AT331" s="19">
        <f t="shared" si="75"/>
        <v>5.7897532323720391</v>
      </c>
      <c r="AU331" s="19">
        <f t="shared" si="76"/>
        <v>4.9838920393698505</v>
      </c>
      <c r="AV331" s="19">
        <f t="shared" si="77"/>
        <v>5.6709114142495611</v>
      </c>
      <c r="AW331" s="19">
        <f t="shared" si="78"/>
        <v>5.7654758766700409</v>
      </c>
      <c r="AX331" s="25">
        <f t="shared" si="79"/>
        <v>5.5525081406653731</v>
      </c>
    </row>
    <row r="332" spans="1:50" x14ac:dyDescent="0.25">
      <c r="A332" t="s">
        <v>85</v>
      </c>
      <c r="B332" s="15">
        <v>33848</v>
      </c>
      <c r="C332" s="16" t="s">
        <v>53</v>
      </c>
      <c r="D332" s="17">
        <v>1993</v>
      </c>
      <c r="E332" s="18" t="str">
        <f t="shared" si="69"/>
        <v>Ōkaro 1992/93</v>
      </c>
      <c r="F332" s="18" t="s">
        <v>51</v>
      </c>
      <c r="G332" s="19">
        <v>19.299999</v>
      </c>
      <c r="H332" s="20">
        <v>1.6832101345062256</v>
      </c>
      <c r="I332" s="21">
        <v>1051.0000299999999</v>
      </c>
      <c r="J332" s="19">
        <v>120</v>
      </c>
      <c r="K332" s="19">
        <v>35</v>
      </c>
      <c r="M332" s="19">
        <v>2.0000001000000003</v>
      </c>
      <c r="N332" s="19">
        <v>9.1000004000000008</v>
      </c>
      <c r="P332" s="22">
        <v>1.3509999513626099</v>
      </c>
      <c r="Q332" s="19">
        <f t="shared" si="71"/>
        <v>5.4853155077238895</v>
      </c>
      <c r="R332" s="19">
        <f t="shared" si="72"/>
        <v>4.9234960503383798</v>
      </c>
      <c r="S332" s="19">
        <f t="shared" si="70"/>
        <v>5.4850242125587965</v>
      </c>
      <c r="T332" s="19">
        <f t="shared" si="66"/>
        <v>6.2892092384590637</v>
      </c>
      <c r="U332" s="23">
        <f t="shared" si="73"/>
        <v>5.5457612522700321</v>
      </c>
      <c r="AA332" s="20">
        <v>0.03</v>
      </c>
      <c r="AB332" s="20">
        <v>-0.68166666666666598</v>
      </c>
      <c r="AC332" s="17">
        <v>314.00608636363597</v>
      </c>
      <c r="AE332" s="21">
        <v>86.3</v>
      </c>
      <c r="AF332" s="21">
        <v>186.65200138027382</v>
      </c>
      <c r="AG332" s="19">
        <v>3.3961315797148925</v>
      </c>
      <c r="AH332" s="21">
        <v>133.4</v>
      </c>
      <c r="AI332" s="22">
        <v>-0.90249999999999997</v>
      </c>
      <c r="AJ332" s="21">
        <v>1207.1222222221697</v>
      </c>
      <c r="AK332" s="21" t="e">
        <f>VLOOKUP($B332,'[3]Rotoma level Monthly'!$C$2:$N$538,10,FALSE)</f>
        <v>#N/A</v>
      </c>
      <c r="AL332" s="21" t="e">
        <f>VLOOKUP($B332,'[3]Rotoma level Monthly'!$C$2:$N$538,11,FALSE)</f>
        <v>#N/A</v>
      </c>
      <c r="AM332" s="20">
        <v>3.5535644209555475</v>
      </c>
      <c r="AN332" s="21">
        <v>152.54166666666666</v>
      </c>
      <c r="AP332" s="19">
        <f t="shared" ref="AP332:AP340" si="80">AVERAGE(G328:G332)</f>
        <v>21.373999699999999</v>
      </c>
      <c r="AQ332" s="19">
        <f t="shared" si="74"/>
        <v>1.5990497112274169</v>
      </c>
      <c r="AR332" s="19">
        <f t="shared" si="74"/>
        <v>1214.4000295999999</v>
      </c>
      <c r="AS332" s="19">
        <f t="shared" si="74"/>
        <v>84.200000399999993</v>
      </c>
      <c r="AT332" s="19">
        <f t="shared" si="75"/>
        <v>5.5979099293552981</v>
      </c>
      <c r="AU332" s="19">
        <f t="shared" si="76"/>
        <v>4.9838920393698505</v>
      </c>
      <c r="AV332" s="19">
        <f t="shared" si="77"/>
        <v>5.6739289251022953</v>
      </c>
      <c r="AW332" s="19">
        <f t="shared" si="78"/>
        <v>5.8399113132033937</v>
      </c>
      <c r="AX332" s="25">
        <f t="shared" si="79"/>
        <v>5.5239105517577096</v>
      </c>
    </row>
    <row r="333" spans="1:50" x14ac:dyDescent="0.25">
      <c r="A333" t="s">
        <v>85</v>
      </c>
      <c r="B333" s="15">
        <v>33909</v>
      </c>
      <c r="C333" s="16" t="s">
        <v>53</v>
      </c>
      <c r="D333" s="17">
        <v>1993</v>
      </c>
      <c r="E333" s="18" t="str">
        <f t="shared" si="69"/>
        <v>Ōkaro 1992/93</v>
      </c>
      <c r="F333" s="18" t="s">
        <v>51</v>
      </c>
      <c r="G333" s="19">
        <v>9.7299994999999999</v>
      </c>
      <c r="H333" s="20">
        <v>1.6832101345062256</v>
      </c>
      <c r="I333" s="21">
        <v>960.00002200000006</v>
      </c>
      <c r="J333" s="19">
        <v>90.00000399999999</v>
      </c>
      <c r="K333" s="19">
        <v>8.9999995999999989</v>
      </c>
      <c r="M333" s="19">
        <v>17.999998999999999</v>
      </c>
      <c r="N333" s="19">
        <v>9.1999998000000005</v>
      </c>
      <c r="P333" s="22">
        <v>0.25099998712539673</v>
      </c>
      <c r="Q333" s="19">
        <f t="shared" si="71"/>
        <v>4.729806557595694</v>
      </c>
      <c r="R333" s="19">
        <f t="shared" si="72"/>
        <v>4.9234960503383798</v>
      </c>
      <c r="S333" s="19">
        <f t="shared" si="70"/>
        <v>5.3666364414063725</v>
      </c>
      <c r="T333" s="19">
        <f t="shared" si="66"/>
        <v>5.9243881839245995</v>
      </c>
      <c r="U333" s="23">
        <f t="shared" si="73"/>
        <v>5.2360818083162615</v>
      </c>
      <c r="AA333" s="20">
        <v>-0.79</v>
      </c>
      <c r="AB333" s="20">
        <v>-0.68333333333333302</v>
      </c>
      <c r="AC333" s="17">
        <v>314.07933020833298</v>
      </c>
      <c r="AE333" s="21">
        <v>107.966666666634</v>
      </c>
      <c r="AF333" s="21">
        <v>164.64050925926372</v>
      </c>
      <c r="AG333" s="19">
        <v>3.8865536373963829</v>
      </c>
      <c r="AH333" s="21">
        <v>130.9</v>
      </c>
      <c r="AP333" s="19">
        <f t="shared" si="80"/>
        <v>22.059999560000001</v>
      </c>
      <c r="AQ333" s="19">
        <f t="shared" si="74"/>
        <v>1.7433248519897462</v>
      </c>
      <c r="AR333" s="19">
        <f t="shared" si="74"/>
        <v>1035.0000340000001</v>
      </c>
      <c r="AS333" s="19">
        <f t="shared" si="74"/>
        <v>84.00000159999999</v>
      </c>
      <c r="AT333" s="19">
        <f t="shared" si="75"/>
        <v>5.6327579685824425</v>
      </c>
      <c r="AU333" s="19">
        <f t="shared" si="76"/>
        <v>4.8820991675119334</v>
      </c>
      <c r="AV333" s="19">
        <f t="shared" si="77"/>
        <v>5.4649704958194416</v>
      </c>
      <c r="AW333" s="19">
        <f t="shared" si="78"/>
        <v>5.8368955394557389</v>
      </c>
      <c r="AX333" s="25">
        <f t="shared" si="79"/>
        <v>5.4541807928423891</v>
      </c>
    </row>
    <row r="334" spans="1:50" x14ac:dyDescent="0.25">
      <c r="A334" t="s">
        <v>85</v>
      </c>
      <c r="B334" s="15">
        <v>33970</v>
      </c>
      <c r="C334" s="16" t="s">
        <v>53</v>
      </c>
      <c r="D334" s="17">
        <v>1993</v>
      </c>
      <c r="E334" s="18" t="str">
        <f t="shared" si="69"/>
        <v>Ōkaro 1992/93</v>
      </c>
      <c r="F334" s="18" t="s">
        <v>51</v>
      </c>
      <c r="G334" s="19">
        <v>25.309999000000001</v>
      </c>
      <c r="H334" s="20">
        <v>1.262407660484314</v>
      </c>
      <c r="I334" s="21">
        <v>1080</v>
      </c>
      <c r="J334" s="19">
        <v>50.999998999999995</v>
      </c>
      <c r="K334" s="19">
        <v>1</v>
      </c>
      <c r="M334" s="19">
        <v>4.9999998999999997</v>
      </c>
      <c r="N334" s="19">
        <v>9.6000004000000008</v>
      </c>
      <c r="P334" s="22">
        <v>1.0679999589920044</v>
      </c>
      <c r="Q334" s="19">
        <f t="shared" si="71"/>
        <v>5.7843620051180853</v>
      </c>
      <c r="R334" s="19">
        <f t="shared" si="72"/>
        <v>5.2606698309846935</v>
      </c>
      <c r="S334" s="19">
        <f t="shared" si="70"/>
        <v>5.5206055040157196</v>
      </c>
      <c r="T334" s="19">
        <f t="shared" si="66"/>
        <v>5.2041048893404849</v>
      </c>
      <c r="U334" s="23">
        <f t="shared" si="73"/>
        <v>5.442435557364746</v>
      </c>
      <c r="AA334" s="20">
        <v>-0.79</v>
      </c>
      <c r="AB334" s="20">
        <v>-1.1683333333333299</v>
      </c>
      <c r="AC334" s="17">
        <v>314.09740549395201</v>
      </c>
      <c r="AE334" s="21">
        <v>12.5</v>
      </c>
      <c r="AF334" s="21">
        <v>226.18145161290391</v>
      </c>
      <c r="AG334" s="19">
        <v>4.1501205891900659</v>
      </c>
      <c r="AH334" s="21">
        <v>297.8</v>
      </c>
      <c r="AI334" s="22">
        <v>-0.8899999999999999</v>
      </c>
      <c r="AJ334" s="21">
        <v>1405.7666666666294</v>
      </c>
      <c r="AK334" s="21" t="e">
        <f>VLOOKUP($B334,'[3]Rotoma level Monthly'!$C$2:$N$538,10,FALSE)</f>
        <v>#N/A</v>
      </c>
      <c r="AL334" s="21" t="e">
        <f>VLOOKUP($B334,'[3]Rotoma level Monthly'!$C$2:$N$538,11,FALSE)</f>
        <v>#N/A</v>
      </c>
      <c r="AM334" s="20">
        <v>3.4829704531485395</v>
      </c>
      <c r="AN334" s="21">
        <v>160.69166666666669</v>
      </c>
      <c r="AP334" s="19">
        <f t="shared" si="80"/>
        <v>21.621999360000004</v>
      </c>
      <c r="AQ334" s="19">
        <f t="shared" si="74"/>
        <v>1.6832102060317993</v>
      </c>
      <c r="AR334" s="19">
        <f t="shared" si="74"/>
        <v>1109.6000319999998</v>
      </c>
      <c r="AS334" s="19">
        <f t="shared" si="74"/>
        <v>89.200001399999991</v>
      </c>
      <c r="AT334" s="19">
        <f t="shared" si="75"/>
        <v>5.610635459398754</v>
      </c>
      <c r="AU334" s="19">
        <f t="shared" si="76"/>
        <v>4.9234960002483215</v>
      </c>
      <c r="AV334" s="19">
        <f t="shared" si="77"/>
        <v>5.5559510463757267</v>
      </c>
      <c r="AW334" s="19">
        <f t="shared" si="78"/>
        <v>5.9130653946818192</v>
      </c>
      <c r="AX334" s="25">
        <f t="shared" si="79"/>
        <v>5.5007869751761556</v>
      </c>
    </row>
    <row r="335" spans="1:50" x14ac:dyDescent="0.25">
      <c r="A335" t="s">
        <v>85</v>
      </c>
      <c r="B335" s="15">
        <v>34029</v>
      </c>
      <c r="C335" s="16" t="s">
        <v>53</v>
      </c>
      <c r="D335" s="17">
        <v>1993</v>
      </c>
      <c r="E335" s="18" t="str">
        <f t="shared" si="69"/>
        <v>Ōkaro 1992/93</v>
      </c>
      <c r="F335" s="18" t="s">
        <v>51</v>
      </c>
      <c r="G335" s="19">
        <v>11.167</v>
      </c>
      <c r="H335" s="20">
        <v>2.2843565940856934</v>
      </c>
      <c r="I335" s="21">
        <v>644.00000799999998</v>
      </c>
      <c r="J335" s="19">
        <v>18.999998999999999</v>
      </c>
      <c r="K335" s="19">
        <v>2.0000001000000003</v>
      </c>
      <c r="M335" s="19">
        <v>1</v>
      </c>
      <c r="N335" s="19">
        <v>9.5</v>
      </c>
      <c r="P335" s="22">
        <v>1.1699999570846558</v>
      </c>
      <c r="Q335" s="19">
        <f t="shared" si="71"/>
        <v>4.8817587509907208</v>
      </c>
      <c r="R335" s="19">
        <f t="shared" si="72"/>
        <v>4.5608138385393699</v>
      </c>
      <c r="S335" s="19">
        <f t="shared" si="70"/>
        <v>4.8447464769918724</v>
      </c>
      <c r="T335" s="19">
        <f t="shared" si="66"/>
        <v>3.9519604480380539</v>
      </c>
      <c r="U335" s="23">
        <f t="shared" si="73"/>
        <v>4.5598198786400044</v>
      </c>
      <c r="AA335" s="20">
        <v>-0.77</v>
      </c>
      <c r="AB335" s="20">
        <v>-1.0149999999999999</v>
      </c>
      <c r="AC335" s="17">
        <v>313.800964045699</v>
      </c>
      <c r="AE335" s="21">
        <v>96.5</v>
      </c>
      <c r="AF335" s="21">
        <v>163.86625828452622</v>
      </c>
      <c r="AG335" s="19">
        <v>3.319509277435075</v>
      </c>
      <c r="AH335" s="21">
        <v>207.7</v>
      </c>
      <c r="AI335" s="22">
        <v>-1.000833333333333</v>
      </c>
      <c r="AJ335" s="21">
        <v>1255.399999999963</v>
      </c>
      <c r="AK335" s="21" t="e">
        <f>VLOOKUP($B335,'[3]Rotoma level Monthly'!$C$2:$N$538,10,FALSE)</f>
        <v>#N/A</v>
      </c>
      <c r="AL335" s="21" t="e">
        <f>VLOOKUP($B335,'[3]Rotoma level Monthly'!$C$2:$N$538,11,FALSE)</f>
        <v>#N/A</v>
      </c>
      <c r="AM335" s="20">
        <v>3.5438128633553796</v>
      </c>
      <c r="AN335" s="21">
        <v>158.125</v>
      </c>
      <c r="AP335" s="19">
        <f t="shared" si="80"/>
        <v>14.895399560000001</v>
      </c>
      <c r="AQ335" s="19">
        <f t="shared" si="74"/>
        <v>1.8755770444869995</v>
      </c>
      <c r="AR335" s="19">
        <f t="shared" si="74"/>
        <v>1034.6000320000001</v>
      </c>
      <c r="AS335" s="19">
        <f t="shared" si="74"/>
        <v>77.200000399999993</v>
      </c>
      <c r="AT335" s="19">
        <f t="shared" si="75"/>
        <v>5.199552479774832</v>
      </c>
      <c r="AU335" s="19">
        <f t="shared" si="76"/>
        <v>4.7956217853448191</v>
      </c>
      <c r="AV335" s="19">
        <f t="shared" si="77"/>
        <v>5.464465187392209</v>
      </c>
      <c r="AW335" s="19">
        <f t="shared" si="78"/>
        <v>5.7298425235510217</v>
      </c>
      <c r="AX335" s="25">
        <f t="shared" si="79"/>
        <v>5.2973704940157207</v>
      </c>
    </row>
    <row r="336" spans="1:50" x14ac:dyDescent="0.25">
      <c r="A336" t="s">
        <v>85</v>
      </c>
      <c r="B336" s="15">
        <v>34090</v>
      </c>
      <c r="C336" s="16" t="s">
        <v>53</v>
      </c>
      <c r="D336" s="17">
        <v>1993</v>
      </c>
      <c r="E336" s="18" t="str">
        <f t="shared" si="69"/>
        <v>Ōkaro 1992/93</v>
      </c>
      <c r="F336" s="18" t="s">
        <v>51</v>
      </c>
      <c r="G336" s="19">
        <v>19.504000000000001</v>
      </c>
      <c r="H336" s="20">
        <v>3.1259617805480957</v>
      </c>
      <c r="I336" s="21">
        <v>965.99996980000003</v>
      </c>
      <c r="J336" s="19">
        <v>82.000002000000009</v>
      </c>
      <c r="K336" s="19">
        <v>37</v>
      </c>
      <c r="L336" s="19">
        <v>9.9999997999999994</v>
      </c>
      <c r="M336" s="19">
        <v>322</v>
      </c>
      <c r="N336" s="19">
        <v>7</v>
      </c>
      <c r="P336" s="22">
        <v>0.88300001621246338</v>
      </c>
      <c r="Q336" s="19">
        <f t="shared" si="71"/>
        <v>5.4969141682167395</v>
      </c>
      <c r="R336" s="19">
        <f t="shared" si="72"/>
        <v>4.181160320460604</v>
      </c>
      <c r="S336" s="19">
        <f t="shared" si="70"/>
        <v>5.3747811096428944</v>
      </c>
      <c r="T336" s="19">
        <f t="shared" si="66"/>
        <v>5.8063364798906933</v>
      </c>
      <c r="U336" s="23">
        <f t="shared" si="73"/>
        <v>5.2147980195527328</v>
      </c>
      <c r="AA336" s="20">
        <v>-0.69</v>
      </c>
      <c r="AB336" s="20">
        <v>-1.0833333333333299</v>
      </c>
      <c r="AC336" s="17">
        <v>313.53925218414003</v>
      </c>
      <c r="AE336" s="21">
        <v>156</v>
      </c>
      <c r="AF336" s="21">
        <v>163.30887289705757</v>
      </c>
      <c r="AG336" s="19">
        <v>3.123999511394655</v>
      </c>
      <c r="AH336" s="21">
        <v>128.4</v>
      </c>
      <c r="AI336" s="22">
        <v>-1.000833333333333</v>
      </c>
      <c r="AJ336" s="21">
        <v>1299.699999999963</v>
      </c>
      <c r="AK336" s="21" t="e">
        <f>VLOOKUP($B336,'[3]Rotoma level Monthly'!$C$2:$N$538,10,FALSE)</f>
        <v>#N/A</v>
      </c>
      <c r="AL336" s="21" t="e">
        <f>VLOOKUP($B336,'[3]Rotoma level Monthly'!$C$2:$N$538,11,FALSE)</f>
        <v>#N/A</v>
      </c>
      <c r="AM336" s="20">
        <v>3.5078631734092558</v>
      </c>
      <c r="AN336" s="21">
        <v>157.45000000000002</v>
      </c>
      <c r="AP336" s="19">
        <f t="shared" si="80"/>
        <v>17.0021995</v>
      </c>
      <c r="AQ336" s="19">
        <f t="shared" si="74"/>
        <v>2.007829260826111</v>
      </c>
      <c r="AR336" s="19">
        <f t="shared" si="74"/>
        <v>940.20000595999988</v>
      </c>
      <c r="AS336" s="19">
        <f t="shared" si="74"/>
        <v>72.400000800000001</v>
      </c>
      <c r="AT336" s="19">
        <f t="shared" si="75"/>
        <v>5.3454829737752352</v>
      </c>
      <c r="AU336" s="19">
        <f t="shared" si="76"/>
        <v>4.7147590785999238</v>
      </c>
      <c r="AV336" s="19">
        <f t="shared" si="77"/>
        <v>5.339392951311833</v>
      </c>
      <c r="AW336" s="19">
        <f t="shared" si="78"/>
        <v>5.6484366273082642</v>
      </c>
      <c r="AX336" s="25">
        <f t="shared" si="79"/>
        <v>5.2620179077488141</v>
      </c>
    </row>
    <row r="337" spans="1:50" x14ac:dyDescent="0.25">
      <c r="A337" t="s">
        <v>85</v>
      </c>
      <c r="B337" s="15">
        <v>34182</v>
      </c>
      <c r="C337" s="16" t="s">
        <v>54</v>
      </c>
      <c r="D337" s="17">
        <v>1994</v>
      </c>
      <c r="E337" s="18" t="str">
        <f t="shared" si="69"/>
        <v>Ōkaro 1993/94</v>
      </c>
      <c r="F337" s="18" t="s">
        <v>51</v>
      </c>
      <c r="H337" s="20">
        <v>2.5248153209686279</v>
      </c>
      <c r="I337" s="21">
        <v>1230</v>
      </c>
      <c r="J337" s="19">
        <v>153</v>
      </c>
      <c r="K337" s="19">
        <v>111</v>
      </c>
      <c r="M337" s="19">
        <v>676</v>
      </c>
      <c r="N337" s="19">
        <v>7.3000002000000004</v>
      </c>
      <c r="P337" s="22">
        <v>0.76200002431869507</v>
      </c>
      <c r="R337" s="19">
        <f t="shared" si="72"/>
        <v>4.4405808511336744</v>
      </c>
      <c r="S337" s="19">
        <f t="shared" si="70"/>
        <v>5.6906143854325872</v>
      </c>
      <c r="T337" s="19">
        <f t="shared" si="66"/>
        <v>6.5972989779873874</v>
      </c>
      <c r="V337" s="24">
        <f>AVERAGE(Q326:Q337)</f>
        <v>5.2351003754794787</v>
      </c>
      <c r="W337" s="24">
        <f t="shared" ref="W337:Z352" si="81">AVERAGE(R326:R337)</f>
        <v>4.8739653471053046</v>
      </c>
      <c r="X337" s="24">
        <f t="shared" si="81"/>
        <v>5.5213351563641782</v>
      </c>
      <c r="Y337" s="24">
        <f t="shared" si="81"/>
        <v>5.7248422165372617</v>
      </c>
      <c r="Z337" s="24">
        <f t="shared" si="81"/>
        <v>5.3249846035409449</v>
      </c>
      <c r="AA337" s="20">
        <v>-1.48</v>
      </c>
      <c r="AB337" s="20">
        <v>-1.3516666666666599</v>
      </c>
      <c r="AC337" s="17">
        <v>313.446265878877</v>
      </c>
      <c r="AD337" s="17">
        <f>AVERAGE(AC326:AC337)</f>
        <v>314.18474185770862</v>
      </c>
      <c r="AE337" s="21">
        <v>64.250999999999905</v>
      </c>
      <c r="AF337" s="21">
        <v>176.68579840773754</v>
      </c>
      <c r="AG337" s="19">
        <v>3.0491451388921229</v>
      </c>
      <c r="AH337" s="21">
        <v>172.2</v>
      </c>
      <c r="AI337" s="22">
        <v>-1.049166666666665</v>
      </c>
      <c r="AJ337" s="21">
        <v>1447.1088888888519</v>
      </c>
      <c r="AK337" s="21" t="e">
        <f>VLOOKUP($B337,'[3]Rotoma level Monthly'!$C$2:$N$538,10,FALSE)</f>
        <v>#N/A</v>
      </c>
      <c r="AL337" s="21" t="e">
        <f>VLOOKUP($B337,'[3]Rotoma level Monthly'!$C$2:$N$538,11,FALSE)</f>
        <v>#N/A</v>
      </c>
      <c r="AM337" s="20">
        <v>3.5055621291496841</v>
      </c>
      <c r="AN337" s="21">
        <v>163.60833333333335</v>
      </c>
      <c r="AP337" s="19">
        <f t="shared" si="80"/>
        <v>16.427749625000001</v>
      </c>
      <c r="AQ337" s="19">
        <f t="shared" si="74"/>
        <v>2.1761502981185914</v>
      </c>
      <c r="AR337" s="19">
        <f t="shared" si="74"/>
        <v>975.99999996000008</v>
      </c>
      <c r="AS337" s="19">
        <f t="shared" si="74"/>
        <v>79.000000799999995</v>
      </c>
      <c r="AT337" s="19">
        <f t="shared" si="75"/>
        <v>5.3075683109029308</v>
      </c>
      <c r="AU337" s="19">
        <f t="shared" si="76"/>
        <v>4.6188438119354833</v>
      </c>
      <c r="AV337" s="19">
        <f t="shared" si="77"/>
        <v>5.3882439511231688</v>
      </c>
      <c r="AW337" s="19">
        <f t="shared" si="78"/>
        <v>5.7590711194100113</v>
      </c>
      <c r="AX337" s="25">
        <f t="shared" si="79"/>
        <v>5.268431798342899</v>
      </c>
    </row>
    <row r="338" spans="1:50" x14ac:dyDescent="0.25">
      <c r="A338" t="s">
        <v>85</v>
      </c>
      <c r="B338" s="15">
        <v>34274</v>
      </c>
      <c r="C338" s="16" t="s">
        <v>54</v>
      </c>
      <c r="D338" s="17">
        <v>1994</v>
      </c>
      <c r="E338" s="18" t="str">
        <f t="shared" si="69"/>
        <v>Ōkaro 1993/94</v>
      </c>
      <c r="F338" s="18" t="s">
        <v>51</v>
      </c>
      <c r="G338" s="19">
        <v>27</v>
      </c>
      <c r="H338" s="20">
        <v>1.4427516460418701</v>
      </c>
      <c r="I338" s="21">
        <v>972.0000301</v>
      </c>
      <c r="J338" s="19">
        <v>78.000001999999995</v>
      </c>
      <c r="K338" s="19">
        <v>14</v>
      </c>
      <c r="L338" s="19">
        <v>2.0000001000000003</v>
      </c>
      <c r="M338" s="19">
        <v>140</v>
      </c>
      <c r="N338" s="19">
        <v>10.199999999999999</v>
      </c>
      <c r="P338" s="22">
        <v>0.98000001907348633</v>
      </c>
      <c r="Q338" s="19">
        <f t="shared" ref="Q338" si="82">2.22+2.54*LOG($G338,10)</f>
        <v>5.8556639609638275</v>
      </c>
      <c r="R338" s="19">
        <f t="shared" si="72"/>
        <v>5.1046216038603998</v>
      </c>
      <c r="S338" s="19">
        <f t="shared" si="70"/>
        <v>5.3828754979090672</v>
      </c>
      <c r="T338" s="19">
        <f t="shared" si="66"/>
        <v>5.742916272372609</v>
      </c>
      <c r="U338" s="23">
        <f t="shared" ref="U338" si="83">AVERAGE(Q338:T338)</f>
        <v>5.5215193337764763</v>
      </c>
      <c r="V338" s="24">
        <f>AVERAGE(Q327:Q338)</f>
        <v>5.4265941557513706</v>
      </c>
      <c r="W338" s="24">
        <f t="shared" si="81"/>
        <v>4.881791005395149</v>
      </c>
      <c r="X338" s="24">
        <f t="shared" si="68"/>
        <v>5.4723427186332012</v>
      </c>
      <c r="Y338" s="24">
        <f t="shared" si="68"/>
        <v>5.6376497053398147</v>
      </c>
      <c r="Z338" s="24">
        <f t="shared" si="81"/>
        <v>5.3378509693438501</v>
      </c>
      <c r="AA338" s="20">
        <v>-0.02</v>
      </c>
      <c r="AB338" s="20">
        <v>-1.0316666666666601</v>
      </c>
      <c r="AC338" s="17">
        <v>312.99227604865399</v>
      </c>
      <c r="AD338" s="17">
        <f>AVERAGE(AC327:AC338)</f>
        <v>314.03377200358904</v>
      </c>
      <c r="AE338" s="21">
        <v>169.98099999999999</v>
      </c>
      <c r="AF338" s="21">
        <v>184.34722222222521</v>
      </c>
      <c r="AG338" s="19">
        <v>3.7243045331791174</v>
      </c>
      <c r="AH338" s="21">
        <v>177.9</v>
      </c>
      <c r="AI338" s="22">
        <v>-1.0991666666666651</v>
      </c>
      <c r="AJ338" s="21">
        <v>1185.0739999999671</v>
      </c>
      <c r="AK338" s="21" t="e">
        <f>VLOOKUP($B338,'[3]Rotoma level Monthly'!$C$2:$N$538,10,FALSE)</f>
        <v>#N/A</v>
      </c>
      <c r="AL338" s="21" t="e">
        <f>VLOOKUP($B338,'[3]Rotoma level Monthly'!$C$2:$N$538,11,FALSE)</f>
        <v>#N/A</v>
      </c>
      <c r="AM338" s="20">
        <v>3.4734390894958778</v>
      </c>
      <c r="AN338" s="21">
        <v>171.81666666666669</v>
      </c>
      <c r="AP338" s="19">
        <f t="shared" si="80"/>
        <v>20.745249749999999</v>
      </c>
      <c r="AQ338" s="19">
        <f t="shared" si="74"/>
        <v>2.12805860042572</v>
      </c>
      <c r="AR338" s="19">
        <f t="shared" si="74"/>
        <v>978.40000157999998</v>
      </c>
      <c r="AS338" s="19">
        <f t="shared" si="74"/>
        <v>76.600000399999999</v>
      </c>
      <c r="AT338" s="19">
        <f t="shared" si="75"/>
        <v>5.5649734157664081</v>
      </c>
      <c r="AU338" s="19">
        <f t="shared" si="76"/>
        <v>4.6455123851538618</v>
      </c>
      <c r="AV338" s="19">
        <f t="shared" si="77"/>
        <v>5.3914544986359854</v>
      </c>
      <c r="AW338" s="19">
        <f t="shared" si="78"/>
        <v>5.7199480139493435</v>
      </c>
      <c r="AX338" s="25">
        <f t="shared" si="79"/>
        <v>5.3304720783763999</v>
      </c>
    </row>
    <row r="339" spans="1:50" x14ac:dyDescent="0.25">
      <c r="A339" t="s">
        <v>85</v>
      </c>
      <c r="B339" s="15">
        <v>34366</v>
      </c>
      <c r="C339" s="16" t="s">
        <v>54</v>
      </c>
      <c r="D339" s="17">
        <v>1994</v>
      </c>
      <c r="E339" s="18" t="str">
        <f t="shared" si="69"/>
        <v>Ōkaro 1993/94</v>
      </c>
      <c r="F339" s="18" t="s">
        <v>51</v>
      </c>
      <c r="I339" s="21">
        <v>586.99998010000002</v>
      </c>
      <c r="J339" s="19">
        <v>21</v>
      </c>
      <c r="K339" s="19">
        <v>2.0000001000000003</v>
      </c>
      <c r="L339" s="19">
        <v>2.0000001000000003</v>
      </c>
      <c r="M339" s="19">
        <v>13</v>
      </c>
      <c r="N339" s="19">
        <v>9.6999998000000005</v>
      </c>
      <c r="P339" s="22">
        <v>2.1530001163482666</v>
      </c>
      <c r="S339" s="19">
        <f t="shared" si="70"/>
        <v>4.7236006404387858</v>
      </c>
      <c r="T339" s="19">
        <f t="shared" si="66"/>
        <v>4.0788803406230434</v>
      </c>
      <c r="V339" s="24">
        <f t="shared" ref="V339:Z402" si="84">AVERAGE(Q328:Q339)</f>
        <v>5.3414389996726799</v>
      </c>
      <c r="W339" s="24">
        <f t="shared" si="81"/>
        <v>4.8779996376730361</v>
      </c>
      <c r="X339" s="24">
        <f t="shared" si="68"/>
        <v>5.4103515995583633</v>
      </c>
      <c r="Y339" s="24">
        <f t="shared" si="68"/>
        <v>5.4770370659179584</v>
      </c>
      <c r="Z339" s="24">
        <f t="shared" si="81"/>
        <v>5.3047518700307643</v>
      </c>
      <c r="AA339" s="20">
        <v>0.04</v>
      </c>
      <c r="AB339" s="20">
        <v>-0.52666666666666595</v>
      </c>
      <c r="AC339" s="17">
        <v>312.59714295775399</v>
      </c>
      <c r="AD339" s="17">
        <f t="shared" ref="AD339:AD402" si="85">AVERAGE(AC328:AC339)</f>
        <v>313.83600179867966</v>
      </c>
      <c r="AE339" s="21">
        <v>97.159000000000006</v>
      </c>
      <c r="AF339" s="21">
        <v>126.14182692307762</v>
      </c>
      <c r="AG339" s="19">
        <v>2.8666801745870245</v>
      </c>
      <c r="AH339" s="21">
        <v>198.4</v>
      </c>
      <c r="AI339" s="22">
        <v>-1.0833333333333299</v>
      </c>
      <c r="AJ339" s="21">
        <v>1105.0619999999999</v>
      </c>
      <c r="AK339" s="21" t="e">
        <f>VLOOKUP($B339,'[3]Rotoma level Monthly'!$C$2:$N$538,10,FALSE)</f>
        <v>#N/A</v>
      </c>
      <c r="AL339" s="21" t="e">
        <f>VLOOKUP($B339,'[3]Rotoma level Monthly'!$C$2:$N$538,11,FALSE)</f>
        <v>#N/A</v>
      </c>
      <c r="AM339" s="20">
        <v>3.3950851491600607</v>
      </c>
      <c r="AN339" s="21">
        <v>170.37500000000003</v>
      </c>
      <c r="AP339" s="19">
        <f t="shared" si="80"/>
        <v>19.223666666666666</v>
      </c>
      <c r="AQ339" s="19">
        <f t="shared" si="74"/>
        <v>2.3444713354110718</v>
      </c>
      <c r="AR339" s="19">
        <f t="shared" si="74"/>
        <v>879.7999976000001</v>
      </c>
      <c r="AS339" s="19">
        <f t="shared" si="74"/>
        <v>70.600000600000001</v>
      </c>
      <c r="AT339" s="19">
        <f t="shared" si="75"/>
        <v>5.4809440173644237</v>
      </c>
      <c r="AU339" s="19">
        <f t="shared" si="76"/>
        <v>4.5296819598322635</v>
      </c>
      <c r="AV339" s="19">
        <f t="shared" si="77"/>
        <v>5.2525957089329669</v>
      </c>
      <c r="AW339" s="19">
        <f t="shared" si="78"/>
        <v>5.6165097378486593</v>
      </c>
      <c r="AX339" s="25">
        <f t="shared" si="79"/>
        <v>5.2199328559945783</v>
      </c>
    </row>
    <row r="340" spans="1:50" x14ac:dyDescent="0.25">
      <c r="A340" t="s">
        <v>85</v>
      </c>
      <c r="B340" s="15">
        <v>34394</v>
      </c>
      <c r="C340" s="16" t="s">
        <v>54</v>
      </c>
      <c r="D340" s="17">
        <v>1994</v>
      </c>
      <c r="E340" s="18" t="str">
        <f t="shared" si="69"/>
        <v>Ōkaro 1993/94</v>
      </c>
      <c r="F340" s="18" t="s">
        <v>51</v>
      </c>
      <c r="G340" s="19">
        <v>12.2</v>
      </c>
      <c r="H340" s="20">
        <v>1.9477146863937378</v>
      </c>
      <c r="I340" s="21">
        <v>546.00002000000006</v>
      </c>
      <c r="J340" s="19">
        <v>33</v>
      </c>
      <c r="K340" s="19">
        <v>2.0000001000000003</v>
      </c>
      <c r="L340" s="19">
        <v>1</v>
      </c>
      <c r="M340" s="19">
        <v>8.0000004000000011</v>
      </c>
      <c r="N340" s="19">
        <v>9.1000004000000008</v>
      </c>
      <c r="P340" s="22">
        <v>0.62800002098083496</v>
      </c>
      <c r="Q340" s="19">
        <f t="shared" ref="Q340:Q345" si="86">2.22+2.54*LOG($G340,10)</f>
        <v>4.9793539699138609</v>
      </c>
      <c r="R340" s="19">
        <f t="shared" ref="R340:R385" si="87">5.56+2.6*LOG(((1/$H340)-(1/40)),10)</f>
        <v>4.7508680766105869</v>
      </c>
      <c r="S340" s="19">
        <f t="shared" si="70"/>
        <v>4.628949902425008</v>
      </c>
      <c r="T340" s="19">
        <f t="shared" si="66"/>
        <v>4.6520607044434303</v>
      </c>
      <c r="U340" s="23">
        <f t="shared" ref="U340:U345" si="88">AVERAGE(Q340:T340)</f>
        <v>4.752808163348222</v>
      </c>
      <c r="V340" s="24">
        <f t="shared" si="84"/>
        <v>5.4143418936009251</v>
      </c>
      <c r="W340" s="24">
        <f t="shared" si="81"/>
        <v>4.8029462231448594</v>
      </c>
      <c r="X340" s="24">
        <f t="shared" si="68"/>
        <v>5.2770037722390519</v>
      </c>
      <c r="Y340" s="24">
        <f t="shared" si="68"/>
        <v>5.3698420548127119</v>
      </c>
      <c r="Z340" s="24">
        <f t="shared" si="81"/>
        <v>5.2301750529902096</v>
      </c>
      <c r="AA340" s="20">
        <v>-0.98</v>
      </c>
      <c r="AB340" s="20">
        <v>-0.69499999999999995</v>
      </c>
      <c r="AC340" s="17">
        <v>312.59714295775399</v>
      </c>
      <c r="AD340" s="17">
        <f t="shared" si="85"/>
        <v>313.65654996231302</v>
      </c>
      <c r="AE340" s="21">
        <v>86.944000000000003</v>
      </c>
      <c r="AF340" s="21">
        <v>173.2611063950315</v>
      </c>
      <c r="AG340" s="19">
        <v>3.2622833692963176</v>
      </c>
      <c r="AH340" s="21">
        <v>269.10000000000002</v>
      </c>
      <c r="AP340" s="19">
        <f t="shared" si="80"/>
        <v>19.568000000000001</v>
      </c>
      <c r="AQ340" s="19">
        <f t="shared" si="74"/>
        <v>2.2603108584880829</v>
      </c>
      <c r="AR340" s="19">
        <f t="shared" si="74"/>
        <v>860.2</v>
      </c>
      <c r="AS340" s="19">
        <f t="shared" si="74"/>
        <v>73.400000800000001</v>
      </c>
      <c r="AT340" s="19">
        <f t="shared" si="75"/>
        <v>5.5005279568182139</v>
      </c>
      <c r="AU340" s="19">
        <f t="shared" si="76"/>
        <v>4.5734824053190719</v>
      </c>
      <c r="AV340" s="19">
        <f t="shared" si="77"/>
        <v>5.2231443090363996</v>
      </c>
      <c r="AW340" s="19">
        <f t="shared" si="78"/>
        <v>5.6658325087766128</v>
      </c>
      <c r="AX340" s="25">
        <f t="shared" si="79"/>
        <v>5.240746794987575</v>
      </c>
    </row>
    <row r="341" spans="1:50" x14ac:dyDescent="0.25">
      <c r="A341" t="s">
        <v>85</v>
      </c>
      <c r="B341" s="15">
        <v>34455</v>
      </c>
      <c r="C341" s="16" t="s">
        <v>54</v>
      </c>
      <c r="D341" s="17">
        <v>1994</v>
      </c>
      <c r="E341" s="18" t="str">
        <f t="shared" si="69"/>
        <v>Ōkaro 1993/94</v>
      </c>
      <c r="F341" s="18" t="s">
        <v>51</v>
      </c>
      <c r="G341" s="19">
        <v>8.8000001999999995</v>
      </c>
      <c r="H341" s="20">
        <v>1.8034394979476929</v>
      </c>
      <c r="I341" s="21">
        <v>1094.9999999000001</v>
      </c>
      <c r="J341" s="19">
        <v>133</v>
      </c>
      <c r="K341" s="19">
        <v>32.000002000000002</v>
      </c>
      <c r="L341" s="19">
        <v>4.9999998999999997</v>
      </c>
      <c r="M341" s="19">
        <v>519.99998000000005</v>
      </c>
      <c r="N341" s="19">
        <v>7.1999997999999996</v>
      </c>
      <c r="P341" s="22">
        <v>0.59299999475479126</v>
      </c>
      <c r="Q341" s="19">
        <f t="shared" si="86"/>
        <v>4.6189860123320639</v>
      </c>
      <c r="R341" s="19">
        <f t="shared" si="87"/>
        <v>4.8420429918311267</v>
      </c>
      <c r="S341" s="19">
        <f t="shared" si="70"/>
        <v>5.5386364986007912</v>
      </c>
      <c r="T341" s="19">
        <f t="shared" si="66"/>
        <v>6.4196467916238902</v>
      </c>
      <c r="U341" s="23">
        <f t="shared" si="88"/>
        <v>5.354828073596968</v>
      </c>
      <c r="V341" s="24">
        <f t="shared" si="84"/>
        <v>5.288649990601245</v>
      </c>
      <c r="W341" s="24">
        <f t="shared" si="81"/>
        <v>4.7876125220038466</v>
      </c>
      <c r="X341" s="24">
        <f t="shared" si="68"/>
        <v>5.324660775954249</v>
      </c>
      <c r="Y341" s="24">
        <f t="shared" si="68"/>
        <v>5.5464805520045068</v>
      </c>
      <c r="Z341" s="24">
        <f t="shared" si="81"/>
        <v>5.2618239596986083</v>
      </c>
      <c r="AA341" s="20">
        <v>-1.1599999999999999</v>
      </c>
      <c r="AB341" s="20">
        <v>-0.79666666666666597</v>
      </c>
      <c r="AC341" s="17">
        <v>312.349356695842</v>
      </c>
      <c r="AD341" s="17">
        <f t="shared" si="85"/>
        <v>313.46689986995665</v>
      </c>
      <c r="AE341" s="21">
        <v>90.5</v>
      </c>
      <c r="AF341" s="21">
        <v>219.17036879834512</v>
      </c>
      <c r="AG341" s="19">
        <v>3.8476723702820554</v>
      </c>
      <c r="AH341" s="21">
        <v>149.1</v>
      </c>
      <c r="AI341" s="22">
        <v>-1.057499999999995</v>
      </c>
      <c r="AJ341" s="21">
        <v>1263.7739999999999</v>
      </c>
      <c r="AK341" s="21" t="e">
        <f>VLOOKUP($B341,'[3]Rotoma level Monthly'!$C$2:$N$538,10,FALSE)</f>
        <v>#N/A</v>
      </c>
      <c r="AL341" s="21" t="e">
        <f>VLOOKUP($B341,'[3]Rotoma level Monthly'!$C$2:$N$538,11,FALSE)</f>
        <v>#N/A</v>
      </c>
      <c r="AM341" s="20">
        <v>3.3282897884301152</v>
      </c>
      <c r="AN341" s="21">
        <v>177.85000000000002</v>
      </c>
      <c r="AP341" s="19">
        <f>AVERAGE(G337:G341)</f>
        <v>16.000000066666669</v>
      </c>
      <c r="AQ341" s="19">
        <f t="shared" si="74"/>
        <v>1.9296802878379822</v>
      </c>
      <c r="AR341" s="19">
        <f t="shared" si="74"/>
        <v>886.00000602</v>
      </c>
      <c r="AS341" s="19">
        <f t="shared" si="74"/>
        <v>83.600000399999999</v>
      </c>
      <c r="AT341" s="19">
        <f t="shared" si="75"/>
        <v>5.2784647605423327</v>
      </c>
      <c r="AU341" s="19">
        <f t="shared" si="76"/>
        <v>4.7619070478144474</v>
      </c>
      <c r="AV341" s="19">
        <f t="shared" si="77"/>
        <v>5.2617755117620799</v>
      </c>
      <c r="AW341" s="19">
        <f t="shared" si="78"/>
        <v>5.8308423361895825</v>
      </c>
      <c r="AX341" s="25">
        <f t="shared" si="79"/>
        <v>5.2832474140771106</v>
      </c>
    </row>
    <row r="342" spans="1:50" x14ac:dyDescent="0.25">
      <c r="A342" t="s">
        <v>85</v>
      </c>
      <c r="B342" s="15">
        <v>34547</v>
      </c>
      <c r="C342" s="16" t="s">
        <v>55</v>
      </c>
      <c r="D342" s="17">
        <v>1995</v>
      </c>
      <c r="E342" s="18" t="str">
        <f t="shared" si="69"/>
        <v>Ōkaro 1994/95</v>
      </c>
      <c r="F342" s="18" t="s">
        <v>51</v>
      </c>
      <c r="G342" s="19">
        <v>4.4000000999999997</v>
      </c>
      <c r="H342" s="20">
        <v>1.5629808902740479</v>
      </c>
      <c r="I342" s="21">
        <v>1463.9998999999998</v>
      </c>
      <c r="J342" s="19">
        <v>175</v>
      </c>
      <c r="K342" s="19">
        <v>114</v>
      </c>
      <c r="M342" s="19">
        <v>829.99997999999994</v>
      </c>
      <c r="N342" s="19">
        <v>7.4000000999999997</v>
      </c>
      <c r="P342" s="22">
        <v>0.81300002336502075</v>
      </c>
      <c r="Q342" s="19">
        <f t="shared" si="86"/>
        <v>3.8543698233455519</v>
      </c>
      <c r="R342" s="19">
        <f t="shared" si="87"/>
        <v>5.010713704382268</v>
      </c>
      <c r="S342" s="19">
        <f t="shared" si="70"/>
        <v>5.9182785516429188</v>
      </c>
      <c r="T342" s="19">
        <f t="shared" si="66"/>
        <v>6.7676711021639795</v>
      </c>
      <c r="U342" s="23">
        <f t="shared" si="88"/>
        <v>5.3877582953836791</v>
      </c>
      <c r="V342" s="24">
        <f t="shared" si="84"/>
        <v>5.0326623598425666</v>
      </c>
      <c r="W342" s="24">
        <f t="shared" si="81"/>
        <v>4.7698240134551941</v>
      </c>
      <c r="X342" s="24">
        <f t="shared" si="68"/>
        <v>5.3641336299143108</v>
      </c>
      <c r="Y342" s="24">
        <f t="shared" si="68"/>
        <v>5.6305305462866961</v>
      </c>
      <c r="Z342" s="24">
        <f t="shared" si="81"/>
        <v>5.2299920666307349</v>
      </c>
      <c r="AA342" s="20">
        <v>-1.67</v>
      </c>
      <c r="AB342" s="20">
        <v>-1.00166666666666</v>
      </c>
      <c r="AC342" s="17">
        <v>312.56514269026002</v>
      </c>
      <c r="AD342" s="17">
        <f t="shared" si="85"/>
        <v>313.33782590731693</v>
      </c>
      <c r="AE342" s="21">
        <v>141.33500000000001</v>
      </c>
      <c r="AF342" s="21">
        <v>178.98216374268486</v>
      </c>
      <c r="AG342" s="19">
        <v>3.0861404547577309</v>
      </c>
      <c r="AH342" s="21">
        <v>153.19999999999999</v>
      </c>
      <c r="AI342" s="22">
        <v>-0.97249999999999659</v>
      </c>
      <c r="AJ342" s="21">
        <v>1349.7539999999999</v>
      </c>
      <c r="AK342" s="21" t="e">
        <f>VLOOKUP($B342,'[3]Rotoma level Monthly'!$C$2:$N$538,10,FALSE)</f>
        <v>#N/A</v>
      </c>
      <c r="AL342" s="21" t="e">
        <f>VLOOKUP($B342,'[3]Rotoma level Monthly'!$C$2:$N$538,11,FALSE)</f>
        <v>#N/A</v>
      </c>
      <c r="AM342" s="20">
        <v>3.4265675246542995</v>
      </c>
      <c r="AN342" s="21">
        <v>183.91666666666666</v>
      </c>
      <c r="AP342" s="19">
        <f t="shared" ref="AP342:AS352" si="89">AVERAGE(G338:G342)</f>
        <v>13.100000075000001</v>
      </c>
      <c r="AQ342" s="19">
        <f t="shared" si="74"/>
        <v>1.6892216801643372</v>
      </c>
      <c r="AR342" s="19">
        <f t="shared" si="74"/>
        <v>932.79998602000001</v>
      </c>
      <c r="AS342" s="19">
        <f t="shared" si="74"/>
        <v>88.000000400000005</v>
      </c>
      <c r="AT342" s="19">
        <f t="shared" si="75"/>
        <v>5.0578690972811451</v>
      </c>
      <c r="AU342" s="19">
        <f t="shared" si="76"/>
        <v>4.9192932765827644</v>
      </c>
      <c r="AV342" s="19">
        <f t="shared" si="77"/>
        <v>5.329063478027388</v>
      </c>
      <c r="AW342" s="19">
        <f t="shared" si="78"/>
        <v>5.8958894084427635</v>
      </c>
      <c r="AX342" s="25">
        <f t="shared" si="79"/>
        <v>5.3005288150835153</v>
      </c>
    </row>
    <row r="343" spans="1:50" x14ac:dyDescent="0.25">
      <c r="A343" t="s">
        <v>85</v>
      </c>
      <c r="B343" s="15">
        <v>34639</v>
      </c>
      <c r="C343" s="16" t="s">
        <v>55</v>
      </c>
      <c r="D343" s="17">
        <v>1995</v>
      </c>
      <c r="E343" s="18" t="str">
        <f t="shared" si="69"/>
        <v>Ōkaro 1994/95</v>
      </c>
      <c r="F343" s="18" t="s">
        <v>51</v>
      </c>
      <c r="G343" s="19">
        <v>17.100000000000001</v>
      </c>
      <c r="H343" s="20">
        <v>1.2022930383682251</v>
      </c>
      <c r="I343" s="21">
        <v>1640.9999</v>
      </c>
      <c r="J343" s="19">
        <v>152</v>
      </c>
      <c r="K343" s="19">
        <v>71.999996999999993</v>
      </c>
      <c r="M343" s="19">
        <v>63.000000999999997</v>
      </c>
      <c r="N343" s="19">
        <v>9.1999998000000005</v>
      </c>
      <c r="P343" s="22">
        <v>1.0479999780654907</v>
      </c>
      <c r="Q343" s="19">
        <f t="shared" si="86"/>
        <v>5.3518101203960704</v>
      </c>
      <c r="R343" s="19">
        <f t="shared" si="87"/>
        <v>5.3175129103448118</v>
      </c>
      <c r="S343" s="19">
        <f t="shared" si="70"/>
        <v>6.0674767493094564</v>
      </c>
      <c r="T343" s="19">
        <f t="shared" si="66"/>
        <v>6.5889832767987349</v>
      </c>
      <c r="U343" s="23">
        <f t="shared" si="88"/>
        <v>5.831445764212269</v>
      </c>
      <c r="V343" s="24">
        <f t="shared" si="84"/>
        <v>5.1038340876596511</v>
      </c>
      <c r="W343" s="24">
        <f t="shared" si="81"/>
        <v>4.8469069298931178</v>
      </c>
      <c r="X343" s="24">
        <f t="shared" si="68"/>
        <v>5.3785188308645226</v>
      </c>
      <c r="Y343" s="24">
        <f t="shared" si="68"/>
        <v>5.6686213921388307</v>
      </c>
      <c r="Z343" s="24">
        <f t="shared" si="81"/>
        <v>5.2847256146461383</v>
      </c>
      <c r="AA343" s="20">
        <v>-0.79</v>
      </c>
      <c r="AB343" s="20">
        <v>-1.3866666666666601</v>
      </c>
      <c r="AC343" s="17">
        <v>312.642131266712</v>
      </c>
      <c r="AD343" s="17">
        <f t="shared" si="85"/>
        <v>313.2260413993011</v>
      </c>
      <c r="AE343" s="21">
        <v>114</v>
      </c>
      <c r="AF343" s="21">
        <v>199.48310185185866</v>
      </c>
      <c r="AG343" s="19">
        <v>4.7814698125944561</v>
      </c>
      <c r="AH343" s="21">
        <v>229.8</v>
      </c>
      <c r="AI343" s="22">
        <v>-1.0166666666666599</v>
      </c>
      <c r="AJ343" s="21">
        <v>1447.4930000000002</v>
      </c>
      <c r="AK343" s="21" t="e">
        <f>VLOOKUP($B343,'[3]Rotoma level Monthly'!$C$2:$N$538,10,FALSE)</f>
        <v>#N/A</v>
      </c>
      <c r="AL343" s="21" t="e">
        <f>VLOOKUP($B343,'[3]Rotoma level Monthly'!$C$2:$N$538,11,FALSE)</f>
        <v>#N/A</v>
      </c>
      <c r="AM343" s="20">
        <v>3.5154267616070087</v>
      </c>
      <c r="AN343" s="21">
        <v>184.00833333333333</v>
      </c>
      <c r="AP343" s="19">
        <f t="shared" si="89"/>
        <v>10.625000074999999</v>
      </c>
      <c r="AQ343" s="19">
        <f t="shared" si="74"/>
        <v>1.6291070282459259</v>
      </c>
      <c r="AR343" s="19">
        <f t="shared" si="74"/>
        <v>1066.59996</v>
      </c>
      <c r="AS343" s="19">
        <f t="shared" si="74"/>
        <v>102.8</v>
      </c>
      <c r="AT343" s="19">
        <f t="shared" si="75"/>
        <v>4.8268755121414113</v>
      </c>
      <c r="AU343" s="19">
        <f t="shared" si="76"/>
        <v>4.961979973848786</v>
      </c>
      <c r="AV343" s="19">
        <f t="shared" si="77"/>
        <v>5.5042847048099883</v>
      </c>
      <c r="AW343" s="19">
        <f t="shared" si="78"/>
        <v>6.0930198948050291</v>
      </c>
      <c r="AX343" s="25">
        <f t="shared" si="79"/>
        <v>5.3465400214013039</v>
      </c>
    </row>
    <row r="344" spans="1:50" x14ac:dyDescent="0.25">
      <c r="A344" t="s">
        <v>85</v>
      </c>
      <c r="B344" s="15">
        <v>34700</v>
      </c>
      <c r="C344" s="16" t="s">
        <v>55</v>
      </c>
      <c r="D344" s="17">
        <v>1995</v>
      </c>
      <c r="E344" s="18" t="str">
        <f t="shared" si="69"/>
        <v>Ōkaro 1994/95</v>
      </c>
      <c r="F344" s="18" t="s">
        <v>51</v>
      </c>
      <c r="G344" s="19">
        <v>9.3999995999999992</v>
      </c>
      <c r="H344" s="20">
        <v>2.1641273498535156</v>
      </c>
      <c r="I344" s="21">
        <v>695.49999001999993</v>
      </c>
      <c r="J344" s="19">
        <v>67.000002000000009</v>
      </c>
      <c r="K344" s="19">
        <v>26.000000999999997</v>
      </c>
      <c r="L344" s="19">
        <v>0.50000001999999999</v>
      </c>
      <c r="M344" s="19">
        <v>4.9999998999999997</v>
      </c>
      <c r="N344" s="19">
        <v>9.8999995999999992</v>
      </c>
      <c r="P344" s="22">
        <v>1.5169999599456787</v>
      </c>
      <c r="Q344" s="19">
        <f t="shared" si="86"/>
        <v>4.6917447012024684</v>
      </c>
      <c r="R344" s="19">
        <f t="shared" si="87"/>
        <v>4.6254584702541059</v>
      </c>
      <c r="S344" s="19">
        <f t="shared" si="70"/>
        <v>4.9453143555695753</v>
      </c>
      <c r="T344" s="19">
        <f t="shared" si="66"/>
        <v>5.5501384617413336</v>
      </c>
      <c r="U344" s="23">
        <f t="shared" si="88"/>
        <v>4.9531639971918704</v>
      </c>
      <c r="V344" s="24">
        <f t="shared" si="84"/>
        <v>5.0244770070075075</v>
      </c>
      <c r="W344" s="24">
        <f t="shared" si="81"/>
        <v>4.8198126044309113</v>
      </c>
      <c r="X344" s="24">
        <f t="shared" si="68"/>
        <v>5.3335430094487544</v>
      </c>
      <c r="Y344" s="24">
        <f t="shared" si="68"/>
        <v>5.6070321607456863</v>
      </c>
      <c r="Z344" s="24">
        <f t="shared" si="81"/>
        <v>5.2254658891383228</v>
      </c>
      <c r="AA344" s="20">
        <v>-0.36</v>
      </c>
      <c r="AB344" s="20">
        <v>-0.64833333333333298</v>
      </c>
      <c r="AC344" s="17">
        <v>312.36753946349597</v>
      </c>
      <c r="AD344" s="17">
        <f t="shared" si="85"/>
        <v>313.08949582428943</v>
      </c>
      <c r="AE344" s="21">
        <v>122.495</v>
      </c>
      <c r="AF344" s="21">
        <v>143.98342293906808</v>
      </c>
      <c r="AG344" s="19">
        <v>3.4913686686786143</v>
      </c>
      <c r="AH344" s="21">
        <v>235.7</v>
      </c>
      <c r="AI344" s="22">
        <v>-0.89916666666666301</v>
      </c>
      <c r="AJ344" s="21">
        <v>1379.261</v>
      </c>
      <c r="AK344" s="21" t="e">
        <f>VLOOKUP($B344,'[3]Rotoma level Monthly'!$C$2:$N$538,10,FALSE)</f>
        <v>#N/A</v>
      </c>
      <c r="AL344" s="21" t="e">
        <f>VLOOKUP($B344,'[3]Rotoma level Monthly'!$C$2:$N$538,11,FALSE)</f>
        <v>#N/A</v>
      </c>
      <c r="AM344" s="20">
        <v>3.6202086959522091</v>
      </c>
      <c r="AN344" s="21">
        <v>194.25</v>
      </c>
      <c r="AP344" s="19">
        <f t="shared" si="89"/>
        <v>10.379999979999999</v>
      </c>
      <c r="AQ344" s="19">
        <f t="shared" si="74"/>
        <v>1.7361110925674439</v>
      </c>
      <c r="AR344" s="19">
        <f t="shared" si="74"/>
        <v>1088.299961984</v>
      </c>
      <c r="AS344" s="19">
        <f t="shared" si="74"/>
        <v>112.0000004</v>
      </c>
      <c r="AT344" s="19">
        <f t="shared" si="75"/>
        <v>4.8011412757961462</v>
      </c>
      <c r="AU344" s="19">
        <f t="shared" si="76"/>
        <v>4.8869941696226542</v>
      </c>
      <c r="AV344" s="19">
        <f t="shared" si="77"/>
        <v>5.5306133281448915</v>
      </c>
      <c r="AW344" s="19">
        <f t="shared" si="78"/>
        <v>6.2017166307260005</v>
      </c>
      <c r="AX344" s="25">
        <f t="shared" si="79"/>
        <v>5.3551163510724233</v>
      </c>
    </row>
    <row r="345" spans="1:50" x14ac:dyDescent="0.25">
      <c r="A345" t="s">
        <v>85</v>
      </c>
      <c r="B345" s="15">
        <v>34820</v>
      </c>
      <c r="C345" s="16" t="s">
        <v>55</v>
      </c>
      <c r="D345" s="17">
        <v>1995</v>
      </c>
      <c r="E345" s="18" t="str">
        <f t="shared" si="69"/>
        <v>Ōkaro 1994/95</v>
      </c>
      <c r="F345" s="18" t="s">
        <v>51</v>
      </c>
      <c r="G345" s="19">
        <v>17.690000999999999</v>
      </c>
      <c r="H345" s="20">
        <v>2.5608842372894287</v>
      </c>
      <c r="I345" s="21">
        <v>941.00000999999997</v>
      </c>
      <c r="J345" s="19">
        <v>127</v>
      </c>
      <c r="K345" s="19">
        <v>75.000002999999992</v>
      </c>
      <c r="L345" s="19">
        <v>25</v>
      </c>
      <c r="M345" s="19">
        <v>296</v>
      </c>
      <c r="N345" s="19">
        <v>7.3000002000000004</v>
      </c>
      <c r="P345" s="22">
        <v>0.42800000309944153</v>
      </c>
      <c r="Q345" s="19">
        <f t="shared" si="86"/>
        <v>5.3892287579484108</v>
      </c>
      <c r="R345" s="19">
        <f t="shared" si="87"/>
        <v>4.4234766762448281</v>
      </c>
      <c r="S345" s="19">
        <f t="shared" si="70"/>
        <v>5.3405047804079278</v>
      </c>
      <c r="T345" s="19">
        <f t="shared" si="66"/>
        <v>6.3611068651913936</v>
      </c>
      <c r="U345" s="23">
        <f t="shared" si="88"/>
        <v>5.3785792699481405</v>
      </c>
      <c r="V345" s="24">
        <f t="shared" si="84"/>
        <v>5.090419227042779</v>
      </c>
      <c r="W345" s="24">
        <f t="shared" si="81"/>
        <v>4.7743562976951344</v>
      </c>
      <c r="X345" s="24">
        <f t="shared" si="68"/>
        <v>5.3313653710322173</v>
      </c>
      <c r="Y345" s="24">
        <f t="shared" si="68"/>
        <v>5.6434253841845861</v>
      </c>
      <c r="Z345" s="24">
        <f t="shared" si="81"/>
        <v>5.2397156353015104</v>
      </c>
      <c r="AA345" s="20">
        <v>-0.77</v>
      </c>
      <c r="AB345" s="20">
        <v>-0.36333333333333301</v>
      </c>
      <c r="AC345" s="17">
        <v>312.47414284813902</v>
      </c>
      <c r="AD345" s="17">
        <f t="shared" si="85"/>
        <v>312.95573021093992</v>
      </c>
      <c r="AE345" s="21">
        <v>150.56</v>
      </c>
      <c r="AF345" s="21">
        <v>145.52776338452531</v>
      </c>
      <c r="AG345" s="19">
        <v>3.2003222924446986</v>
      </c>
      <c r="AH345" s="21">
        <v>162.69999999999999</v>
      </c>
      <c r="AI345" s="22">
        <v>-0.71083333333333298</v>
      </c>
      <c r="AJ345" s="21">
        <v>1522.5920000000001</v>
      </c>
      <c r="AK345" s="21" t="e">
        <f>VLOOKUP($B345,'[3]Rotoma level Monthly'!$C$2:$N$538,10,FALSE)</f>
        <v>#N/A</v>
      </c>
      <c r="AL345" s="21" t="e">
        <f>VLOOKUP($B345,'[3]Rotoma level Monthly'!$C$2:$N$538,11,FALSE)</f>
        <v>#N/A</v>
      </c>
      <c r="AM345" s="20">
        <v>3.7576937568409661</v>
      </c>
      <c r="AN345" s="21">
        <v>177.00833333333333</v>
      </c>
      <c r="AP345" s="19">
        <f t="shared" si="89"/>
        <v>11.47800018</v>
      </c>
      <c r="AQ345" s="19">
        <f t="shared" si="74"/>
        <v>1.8587450027465819</v>
      </c>
      <c r="AR345" s="19">
        <f t="shared" si="74"/>
        <v>1167.299959984</v>
      </c>
      <c r="AS345" s="19">
        <f t="shared" si="74"/>
        <v>130.80000039999999</v>
      </c>
      <c r="AT345" s="19">
        <f t="shared" si="75"/>
        <v>4.9120602171429173</v>
      </c>
      <c r="AU345" s="19">
        <f t="shared" si="76"/>
        <v>4.8062994515845423</v>
      </c>
      <c r="AV345" s="19">
        <f t="shared" si="77"/>
        <v>5.622219236612656</v>
      </c>
      <c r="AW345" s="19">
        <f t="shared" si="78"/>
        <v>6.3984946163237888</v>
      </c>
      <c r="AX345" s="25">
        <f t="shared" si="79"/>
        <v>5.4347683804159761</v>
      </c>
    </row>
    <row r="346" spans="1:50" x14ac:dyDescent="0.25">
      <c r="A346" t="s">
        <v>85</v>
      </c>
      <c r="B346" s="15">
        <v>34943</v>
      </c>
      <c r="C346" s="16" t="s">
        <v>56</v>
      </c>
      <c r="D346" s="17">
        <v>1996</v>
      </c>
      <c r="E346" s="18" t="str">
        <f t="shared" si="69"/>
        <v>Ōkaro 1995/96</v>
      </c>
      <c r="F346" s="18" t="s">
        <v>51</v>
      </c>
      <c r="H346" s="20">
        <v>1.6832101345062256</v>
      </c>
      <c r="I346" s="21">
        <v>1354.0000299999999</v>
      </c>
      <c r="J346" s="19">
        <v>146</v>
      </c>
      <c r="K346" s="19">
        <v>93.999997000000008</v>
      </c>
      <c r="L346" s="19">
        <v>674.00002000000006</v>
      </c>
      <c r="M346" s="19">
        <v>4.0000002000000006</v>
      </c>
      <c r="N346" s="19">
        <v>8.6000004000000008</v>
      </c>
      <c r="P346" s="22">
        <v>0.80699998140335083</v>
      </c>
      <c r="R346" s="19">
        <f t="shared" si="87"/>
        <v>4.9234960503383798</v>
      </c>
      <c r="S346" s="19">
        <f t="shared" si="70"/>
        <v>5.8161722086545247</v>
      </c>
      <c r="T346" s="19">
        <f t="shared" si="66"/>
        <v>6.5379103388905548</v>
      </c>
      <c r="V346" s="24">
        <f t="shared" si="84"/>
        <v>5.0133144739233009</v>
      </c>
      <c r="W346" s="24">
        <f t="shared" si="81"/>
        <v>4.7437041358181959</v>
      </c>
      <c r="X346" s="24">
        <f t="shared" si="68"/>
        <v>5.355995929752118</v>
      </c>
      <c r="Y346" s="24">
        <f t="shared" si="68"/>
        <v>5.7545758383137589</v>
      </c>
      <c r="Z346" s="24">
        <f t="shared" si="81"/>
        <v>5.2171911995167068</v>
      </c>
      <c r="AA346" s="20">
        <v>0.21</v>
      </c>
      <c r="AB346" s="20">
        <v>0.29999999999999899</v>
      </c>
      <c r="AC346" s="17">
        <v>313.24928587508299</v>
      </c>
      <c r="AD346" s="17">
        <f t="shared" si="85"/>
        <v>312.88505357603418</v>
      </c>
      <c r="AE346" s="21">
        <v>129.51900000000001</v>
      </c>
      <c r="AF346" s="21">
        <v>173.63852339181722</v>
      </c>
      <c r="AG346" s="19">
        <v>3.675849293885463</v>
      </c>
      <c r="AH346" s="21">
        <v>162.30000000000001</v>
      </c>
      <c r="AI346" s="22">
        <v>-0.3124999999999995</v>
      </c>
      <c r="AJ346" s="21">
        <v>1501.9930000000008</v>
      </c>
      <c r="AK346" s="21" t="e">
        <f>VLOOKUP($B346,'[3]Rotoma level Monthly'!$C$2:$N$538,10,FALSE)</f>
        <v>#N/A</v>
      </c>
      <c r="AL346" s="21" t="e">
        <f>VLOOKUP($B346,'[3]Rotoma level Monthly'!$C$2:$N$538,11,FALSE)</f>
        <v>#N/A</v>
      </c>
      <c r="AM346" s="20">
        <v>3.6816339227821757</v>
      </c>
      <c r="AN346" s="21">
        <v>178.98333333333335</v>
      </c>
      <c r="AP346" s="19">
        <f t="shared" si="89"/>
        <v>12.147500175000001</v>
      </c>
      <c r="AQ346" s="19">
        <f t="shared" si="89"/>
        <v>1.8346991300582887</v>
      </c>
      <c r="AR346" s="19">
        <f t="shared" si="89"/>
        <v>1219.099966004</v>
      </c>
      <c r="AS346" s="19">
        <f t="shared" si="89"/>
        <v>133.40000040000001</v>
      </c>
      <c r="AT346" s="19">
        <f t="shared" si="75"/>
        <v>4.9745967615386677</v>
      </c>
      <c r="AU346" s="19">
        <f t="shared" si="76"/>
        <v>4.8217139945492544</v>
      </c>
      <c r="AV346" s="19">
        <f t="shared" si="77"/>
        <v>5.6789783506632912</v>
      </c>
      <c r="AW346" s="19">
        <f t="shared" si="78"/>
        <v>6.4234550261776651</v>
      </c>
      <c r="AX346" s="25">
        <f t="shared" si="79"/>
        <v>5.4746860332322198</v>
      </c>
    </row>
    <row r="347" spans="1:50" x14ac:dyDescent="0.25">
      <c r="A347" t="s">
        <v>85</v>
      </c>
      <c r="B347" s="15">
        <v>35004</v>
      </c>
      <c r="C347" s="16" t="s">
        <v>56</v>
      </c>
      <c r="D347" s="17">
        <v>1996</v>
      </c>
      <c r="E347" s="18" t="str">
        <f t="shared" si="69"/>
        <v>Ōkaro 1995/96</v>
      </c>
      <c r="F347" s="18" t="s">
        <v>51</v>
      </c>
      <c r="G347" s="19">
        <v>14.24</v>
      </c>
      <c r="H347" s="20">
        <v>1.5629808902740479</v>
      </c>
      <c r="I347" s="21">
        <v>607</v>
      </c>
      <c r="J347" s="19">
        <v>94</v>
      </c>
      <c r="K347" s="19">
        <v>44</v>
      </c>
      <c r="M347" s="19">
        <v>4</v>
      </c>
      <c r="N347" s="19">
        <v>9.8000001907348633</v>
      </c>
      <c r="P347" s="22">
        <v>1.2100000381469727</v>
      </c>
      <c r="Q347" s="19">
        <f t="shared" ref="Q347:Q388" si="90">2.22+2.54*LOG($G347,10)</f>
        <v>5.1499153728241271</v>
      </c>
      <c r="R347" s="19">
        <f t="shared" si="87"/>
        <v>5.010713704382268</v>
      </c>
      <c r="S347" s="19">
        <f t="shared" si="70"/>
        <v>4.7673979601365257</v>
      </c>
      <c r="T347" s="19">
        <f t="shared" si="66"/>
        <v>5.9795333325111191</v>
      </c>
      <c r="U347" s="23">
        <f t="shared" ref="U347" si="91">AVERAGE(Q347:T347)</f>
        <v>5.2268900924635098</v>
      </c>
      <c r="V347" s="24">
        <f t="shared" si="84"/>
        <v>5.0431096541270133</v>
      </c>
      <c r="W347" s="24">
        <f t="shared" si="81"/>
        <v>4.7846041236220955</v>
      </c>
      <c r="X347" s="24">
        <f t="shared" si="68"/>
        <v>5.3495502200141702</v>
      </c>
      <c r="Y347" s="24">
        <f t="shared" si="68"/>
        <v>5.9235402453531814</v>
      </c>
      <c r="Z347" s="24">
        <f t="shared" si="81"/>
        <v>5.2913101121637629</v>
      </c>
      <c r="AA347" s="20">
        <v>0.05</v>
      </c>
      <c r="AB347" s="20">
        <v>0.111666666666666</v>
      </c>
      <c r="AC347" s="17">
        <v>313.308566834879</v>
      </c>
      <c r="AD347" s="17">
        <f t="shared" si="85"/>
        <v>312.84402047513248</v>
      </c>
      <c r="AE347" s="21">
        <v>127.717</v>
      </c>
      <c r="AF347" s="21">
        <v>175.10629873294636</v>
      </c>
      <c r="AG347" s="19">
        <v>4.1470773862420662</v>
      </c>
      <c r="AH347" s="21">
        <v>212.2</v>
      </c>
      <c r="AI347" s="22">
        <v>-0.2499999999999995</v>
      </c>
      <c r="AJ347" s="21">
        <v>1643.7040000000009</v>
      </c>
      <c r="AK347" s="21" t="e">
        <f>VLOOKUP($B347,'[3]Rotoma level Monthly'!$C$2:$N$538,10,FALSE)</f>
        <v>#N/A</v>
      </c>
      <c r="AL347" s="21" t="e">
        <f>VLOOKUP($B347,'[3]Rotoma level Monthly'!$C$2:$N$538,11,FALSE)</f>
        <v>#N/A</v>
      </c>
      <c r="AM347" s="20">
        <v>3.6184055633623551</v>
      </c>
      <c r="AN347" s="21">
        <v>178.45000000000002</v>
      </c>
      <c r="AP347" s="19">
        <f>AVERAGE(G343:G347)</f>
        <v>14.607500150000002</v>
      </c>
      <c r="AQ347" s="19">
        <f t="shared" si="89"/>
        <v>1.8346991300582887</v>
      </c>
      <c r="AR347" s="19">
        <f t="shared" si="89"/>
        <v>1047.699986004</v>
      </c>
      <c r="AS347" s="19">
        <f t="shared" si="89"/>
        <v>117.20000039999999</v>
      </c>
      <c r="AT347" s="19">
        <f t="shared" si="75"/>
        <v>5.178022784582538</v>
      </c>
      <c r="AU347" s="19">
        <f t="shared" si="76"/>
        <v>4.8217139945492544</v>
      </c>
      <c r="AV347" s="19">
        <f t="shared" si="77"/>
        <v>5.4809131837085729</v>
      </c>
      <c r="AW347" s="19">
        <f t="shared" si="78"/>
        <v>6.2592686304397702</v>
      </c>
      <c r="AX347" s="25">
        <f t="shared" si="79"/>
        <v>5.4349796483200343</v>
      </c>
    </row>
    <row r="348" spans="1:50" x14ac:dyDescent="0.25">
      <c r="A348" t="s">
        <v>85</v>
      </c>
      <c r="B348" s="15">
        <v>35217</v>
      </c>
      <c r="C348" s="16" t="s">
        <v>56</v>
      </c>
      <c r="D348" s="17">
        <v>1996</v>
      </c>
      <c r="E348" s="18" t="str">
        <f t="shared" si="69"/>
        <v>Ōkaro 1995/96</v>
      </c>
      <c r="F348" s="18" t="s">
        <v>51</v>
      </c>
      <c r="G348" s="19">
        <v>17.719999000000001</v>
      </c>
      <c r="H348" s="20">
        <v>2.3444714546203613</v>
      </c>
      <c r="P348" s="22">
        <v>0.7720000147819519</v>
      </c>
      <c r="Q348" s="19">
        <f t="shared" si="90"/>
        <v>5.3910977803274758</v>
      </c>
      <c r="R348" s="19">
        <f t="shared" si="87"/>
        <v>4.529681898842906</v>
      </c>
      <c r="V348" s="24">
        <f t="shared" si="84"/>
        <v>5.0313522776948734</v>
      </c>
      <c r="W348" s="24">
        <f t="shared" si="81"/>
        <v>4.8162879034750326</v>
      </c>
      <c r="X348" s="24">
        <f t="shared" si="68"/>
        <v>5.3472565027751964</v>
      </c>
      <c r="Y348" s="24">
        <f t="shared" si="68"/>
        <v>5.9341951331224978</v>
      </c>
      <c r="Z348" s="24">
        <f t="shared" si="81"/>
        <v>5.300874123740142</v>
      </c>
      <c r="AA348" s="20">
        <v>1.42</v>
      </c>
      <c r="AB348" s="20">
        <v>-0.176666666666666</v>
      </c>
      <c r="AC348" s="17">
        <v>313.649736704568</v>
      </c>
      <c r="AD348" s="17">
        <f t="shared" si="85"/>
        <v>312.85322751850151</v>
      </c>
      <c r="AE348" s="21">
        <v>89.995000000000005</v>
      </c>
      <c r="AF348" s="21">
        <v>177.26666666667415</v>
      </c>
      <c r="AG348" s="19">
        <v>3.4193427748240897</v>
      </c>
      <c r="AH348" s="21">
        <v>130.69999999999999</v>
      </c>
      <c r="AI348" s="22">
        <v>3.7499999999999853E-2</v>
      </c>
      <c r="AJ348" s="21">
        <v>1776.7440000000008</v>
      </c>
      <c r="AK348" s="21" t="e">
        <f>VLOOKUP($B348,'[3]Rotoma level Monthly'!$C$2:$N$538,10,FALSE)</f>
        <v>#N/A</v>
      </c>
      <c r="AL348" s="21" t="e">
        <f>VLOOKUP($B348,'[3]Rotoma level Monthly'!$C$2:$N$538,11,FALSE)</f>
        <v>#N/A</v>
      </c>
      <c r="AM348" s="20">
        <v>3.6600599311182145</v>
      </c>
      <c r="AN348" s="21">
        <v>173.82499999999996</v>
      </c>
      <c r="AP348" s="19">
        <f t="shared" ref="AP348:AP352" si="92">AVERAGE(G344:G348)</f>
        <v>14.7624999</v>
      </c>
      <c r="AQ348" s="19">
        <f t="shared" si="89"/>
        <v>2.0631348133087157</v>
      </c>
      <c r="AR348" s="19">
        <f t="shared" si="89"/>
        <v>899.37500750499999</v>
      </c>
      <c r="AS348" s="19">
        <f t="shared" si="89"/>
        <v>108.5000005</v>
      </c>
      <c r="AT348" s="19">
        <f t="shared" si="75"/>
        <v>5.1896661655064253</v>
      </c>
      <c r="AU348" s="19">
        <f t="shared" si="76"/>
        <v>4.6824319905512084</v>
      </c>
      <c r="AV348" s="19">
        <f t="shared" si="77"/>
        <v>5.2813618528632382</v>
      </c>
      <c r="AW348" s="19">
        <f t="shared" si="78"/>
        <v>6.1614548413428425</v>
      </c>
      <c r="AX348" s="25">
        <f t="shared" si="79"/>
        <v>5.3287287125659288</v>
      </c>
    </row>
    <row r="349" spans="1:50" x14ac:dyDescent="0.25">
      <c r="A349" t="s">
        <v>85</v>
      </c>
      <c r="B349" s="15">
        <v>35247</v>
      </c>
      <c r="C349" s="16" t="s">
        <v>57</v>
      </c>
      <c r="D349" s="17">
        <v>1997</v>
      </c>
      <c r="E349" s="18" t="str">
        <f t="shared" si="69"/>
        <v>Ōkaro 1996/97</v>
      </c>
      <c r="F349" s="18" t="s">
        <v>51</v>
      </c>
      <c r="G349" s="19">
        <v>18.920000000000002</v>
      </c>
      <c r="H349" s="20">
        <v>2.0559210777282715</v>
      </c>
      <c r="I349" s="21">
        <v>1312.9999</v>
      </c>
      <c r="J349" s="19">
        <v>154</v>
      </c>
      <c r="K349" s="19">
        <v>93.999997000000008</v>
      </c>
      <c r="L349" s="19">
        <v>133</v>
      </c>
      <c r="M349" s="19">
        <v>484</v>
      </c>
      <c r="N349" s="19">
        <v>7.5999999000000003</v>
      </c>
      <c r="P349" s="22">
        <v>0.80500000715255737</v>
      </c>
      <c r="Q349" s="19">
        <f t="shared" si="90"/>
        <v>5.4633796754470652</v>
      </c>
      <c r="R349" s="19">
        <f t="shared" si="87"/>
        <v>4.6866017199505894</v>
      </c>
      <c r="S349" s="19">
        <f t="shared" ref="S349" si="93">-3.61+3.01*LOG($I349)</f>
        <v>5.7759767259690555</v>
      </c>
      <c r="T349" s="19">
        <f t="shared" ref="T349" si="94">0.218+2.92*LOG($J349,10)</f>
        <v>6.6055605048424724</v>
      </c>
      <c r="U349" s="23">
        <f t="shared" ref="U349" si="95">AVERAGE(Q349:T349)</f>
        <v>5.6328796565522961</v>
      </c>
      <c r="V349" s="24">
        <f t="shared" si="84"/>
        <v>5.0745550174700922</v>
      </c>
      <c r="W349" s="24">
        <f t="shared" si="81"/>
        <v>4.8386534370038428</v>
      </c>
      <c r="X349" s="24">
        <f t="shared" si="68"/>
        <v>5.3550167155512387</v>
      </c>
      <c r="Y349" s="24">
        <f t="shared" si="68"/>
        <v>5.9349461810184145</v>
      </c>
      <c r="Z349" s="24">
        <f t="shared" si="81"/>
        <v>5.3377636273859368</v>
      </c>
      <c r="AA349" s="20">
        <v>0.73</v>
      </c>
      <c r="AB349" s="20">
        <v>-0.13500000000000001</v>
      </c>
      <c r="AC349" s="17">
        <v>313.76450925800498</v>
      </c>
      <c r="AD349" s="17">
        <f t="shared" si="85"/>
        <v>312.87974780009552</v>
      </c>
      <c r="AE349" s="21">
        <v>190.005</v>
      </c>
      <c r="AF349" s="21">
        <v>169.67129629629545</v>
      </c>
      <c r="AG349" s="19">
        <v>2.8712804895104274</v>
      </c>
      <c r="AH349" s="21">
        <v>126.6</v>
      </c>
      <c r="AI349" s="22">
        <v>2.1666666666666501E-2</v>
      </c>
      <c r="AJ349" s="21">
        <v>1698.228000000001</v>
      </c>
      <c r="AK349" s="21" t="e">
        <f>VLOOKUP($B349,'[3]Rotoma level Monthly'!$C$2:$N$538,10,FALSE)</f>
        <v>#N/A</v>
      </c>
      <c r="AL349" s="21" t="e">
        <f>VLOOKUP($B349,'[3]Rotoma level Monthly'!$C$2:$N$538,11,FALSE)</f>
        <v>#N/A</v>
      </c>
      <c r="AM349" s="20">
        <v>3.7038362370612057</v>
      </c>
      <c r="AN349" s="21">
        <v>178.36666666666667</v>
      </c>
      <c r="AP349" s="19">
        <f t="shared" si="92"/>
        <v>17.142499999999998</v>
      </c>
      <c r="AQ349" s="19">
        <f t="shared" si="89"/>
        <v>2.0414935588836669</v>
      </c>
      <c r="AR349" s="19">
        <f t="shared" si="89"/>
        <v>1053.7499849999999</v>
      </c>
      <c r="AS349" s="19">
        <f t="shared" si="89"/>
        <v>130.25</v>
      </c>
      <c r="AT349" s="19">
        <f t="shared" si="75"/>
        <v>5.3545483616690266</v>
      </c>
      <c r="AU349" s="19">
        <f t="shared" si="76"/>
        <v>4.6949828872910455</v>
      </c>
      <c r="AV349" s="19">
        <f t="shared" si="77"/>
        <v>5.4884401201665192</v>
      </c>
      <c r="AW349" s="19">
        <f t="shared" si="78"/>
        <v>6.3931509773569601</v>
      </c>
      <c r="AX349" s="25">
        <f t="shared" si="79"/>
        <v>5.4827805866208879</v>
      </c>
    </row>
    <row r="350" spans="1:50" x14ac:dyDescent="0.25">
      <c r="A350" t="s">
        <v>85</v>
      </c>
      <c r="B350" s="15">
        <v>35278</v>
      </c>
      <c r="C350" s="16" t="s">
        <v>57</v>
      </c>
      <c r="D350" s="17">
        <v>1997</v>
      </c>
      <c r="E350" s="18" t="str">
        <f t="shared" si="69"/>
        <v>Ōkaro 1996/97</v>
      </c>
      <c r="F350" s="18" t="s">
        <v>51</v>
      </c>
      <c r="G350" s="19">
        <v>8.0299996999999994</v>
      </c>
      <c r="H350" s="20">
        <v>2.0799670219421387</v>
      </c>
      <c r="P350" s="22">
        <v>0.96899998188018799</v>
      </c>
      <c r="Q350" s="19">
        <f t="shared" si="90"/>
        <v>4.5179774437958446</v>
      </c>
      <c r="R350" s="19">
        <f t="shared" si="87"/>
        <v>4.6727558910595794</v>
      </c>
      <c r="V350" s="24">
        <f t="shared" si="84"/>
        <v>4.9407863657532936</v>
      </c>
      <c r="W350" s="24">
        <f t="shared" si="81"/>
        <v>4.799392917658313</v>
      </c>
      <c r="X350" s="24">
        <f t="shared" si="68"/>
        <v>5.3522308373154575</v>
      </c>
      <c r="Y350" s="24">
        <f t="shared" si="68"/>
        <v>5.9541491718829951</v>
      </c>
      <c r="Z350" s="24">
        <f t="shared" si="81"/>
        <v>5.314794164087119</v>
      </c>
      <c r="AA350" s="20">
        <v>0.5</v>
      </c>
      <c r="AB350" s="20">
        <v>-0.24666666666666601</v>
      </c>
      <c r="AC350" s="17">
        <v>313.92903786997198</v>
      </c>
      <c r="AD350" s="17">
        <f t="shared" si="85"/>
        <v>312.95781128520531</v>
      </c>
      <c r="AE350" s="21">
        <v>132.55000000000001</v>
      </c>
      <c r="AF350" s="21">
        <v>189.07392473118935</v>
      </c>
      <c r="AG350" s="19">
        <v>3.6861553203618564</v>
      </c>
      <c r="AH350" s="21">
        <v>159.30000000000001</v>
      </c>
      <c r="AI350" s="22">
        <v>2.1666666666666501E-2</v>
      </c>
      <c r="AJ350" s="21">
        <v>1669.1399999999999</v>
      </c>
      <c r="AK350" s="21" t="e">
        <f>VLOOKUP($B350,'[3]Rotoma level Monthly'!$C$2:$N$538,10,FALSE)</f>
        <v>#N/A</v>
      </c>
      <c r="AL350" s="21" t="e">
        <f>VLOOKUP($B350,'[3]Rotoma level Monthly'!$C$2:$N$538,11,FALSE)</f>
        <v>#N/A</v>
      </c>
      <c r="AM350" s="20">
        <v>3.6230136105559709</v>
      </c>
      <c r="AN350" s="21">
        <v>178.51666666666665</v>
      </c>
      <c r="AP350" s="19">
        <f t="shared" si="92"/>
        <v>14.727499675000001</v>
      </c>
      <c r="AQ350" s="19">
        <f t="shared" si="89"/>
        <v>1.945310115814209</v>
      </c>
      <c r="AR350" s="19">
        <f t="shared" si="89"/>
        <v>1091.33331</v>
      </c>
      <c r="AS350" s="19">
        <f t="shared" si="89"/>
        <v>131.33333333333334</v>
      </c>
      <c r="AT350" s="19">
        <f t="shared" si="75"/>
        <v>5.1870477154334953</v>
      </c>
      <c r="AU350" s="19">
        <f t="shared" si="76"/>
        <v>4.7523343116415155</v>
      </c>
      <c r="AV350" s="19">
        <f t="shared" si="77"/>
        <v>5.5342518073230913</v>
      </c>
      <c r="AW350" s="19">
        <f t="shared" si="78"/>
        <v>6.4036549039492616</v>
      </c>
      <c r="AX350" s="25">
        <f t="shared" si="79"/>
        <v>5.4693221845868409</v>
      </c>
    </row>
    <row r="351" spans="1:50" x14ac:dyDescent="0.25">
      <c r="A351" t="s">
        <v>85</v>
      </c>
      <c r="B351" s="15">
        <v>35309</v>
      </c>
      <c r="C351" s="16" t="s">
        <v>57</v>
      </c>
      <c r="D351" s="17">
        <v>1997</v>
      </c>
      <c r="E351" s="18" t="str">
        <f t="shared" si="69"/>
        <v>Ōkaro 1996/97</v>
      </c>
      <c r="F351" s="18" t="s">
        <v>51</v>
      </c>
      <c r="G351" s="19">
        <v>7.3800001000000002</v>
      </c>
      <c r="H351" s="20">
        <v>2.9095492362976074</v>
      </c>
      <c r="P351" s="22">
        <v>1.0399999618530273</v>
      </c>
      <c r="Q351" s="19">
        <f t="shared" si="90"/>
        <v>4.4248631739777879</v>
      </c>
      <c r="R351" s="19">
        <f t="shared" si="87"/>
        <v>4.2687786639096501</v>
      </c>
      <c r="V351" s="24">
        <f t="shared" si="84"/>
        <v>4.8938842574100656</v>
      </c>
      <c r="W351" s="24">
        <f t="shared" si="81"/>
        <v>4.7551750631792578</v>
      </c>
      <c r="X351" s="24">
        <f t="shared" si="68"/>
        <v>5.4220786369684202</v>
      </c>
      <c r="Y351" s="24">
        <f t="shared" si="68"/>
        <v>6.1625123753563233</v>
      </c>
      <c r="Z351" s="24">
        <f t="shared" si="81"/>
        <v>5.314794164087119</v>
      </c>
      <c r="AA351" s="20">
        <v>0.63</v>
      </c>
      <c r="AB351" s="20">
        <v>-2.1666666666666699E-2</v>
      </c>
      <c r="AC351" s="17">
        <v>314.164406393766</v>
      </c>
      <c r="AD351" s="17">
        <f t="shared" si="85"/>
        <v>313.08841657153971</v>
      </c>
      <c r="AE351" s="21">
        <v>142.50299999999999</v>
      </c>
      <c r="AF351" s="21">
        <v>149.57908027644936</v>
      </c>
      <c r="AG351" s="19">
        <v>3.7745657324127384</v>
      </c>
      <c r="AH351" s="21">
        <v>155.80000000000001</v>
      </c>
      <c r="AI351" s="22">
        <v>-2.1666666666666699E-2</v>
      </c>
      <c r="AJ351" s="21">
        <v>1707.1180000000002</v>
      </c>
      <c r="AK351" s="21" t="e">
        <f>VLOOKUP($B351,'[3]Rotoma level Monthly'!$C$2:$N$538,10,FALSE)</f>
        <v>#N/A</v>
      </c>
      <c r="AL351" s="21" t="e">
        <f>VLOOKUP($B351,'[3]Rotoma level Monthly'!$C$2:$N$538,11,FALSE)</f>
        <v>#N/A</v>
      </c>
      <c r="AM351" s="20">
        <v>3.6538547562723127</v>
      </c>
      <c r="AN351" s="21">
        <v>177.97499999999999</v>
      </c>
      <c r="AP351" s="19">
        <f t="shared" si="92"/>
        <v>13.257999760000001</v>
      </c>
      <c r="AQ351" s="19">
        <f t="shared" si="89"/>
        <v>2.1905779361724855</v>
      </c>
      <c r="AR351" s="19">
        <f t="shared" si="89"/>
        <v>959.99995000000001</v>
      </c>
      <c r="AS351" s="19">
        <f t="shared" si="89"/>
        <v>124</v>
      </c>
      <c r="AT351" s="19">
        <f t="shared" si="75"/>
        <v>5.0710941373222713</v>
      </c>
      <c r="AU351" s="19">
        <f t="shared" si="76"/>
        <v>4.6109514803534388</v>
      </c>
      <c r="AV351" s="19">
        <f t="shared" si="77"/>
        <v>5.3666363433643909</v>
      </c>
      <c r="AW351" s="19">
        <f t="shared" si="78"/>
        <v>6.3307913206737263</v>
      </c>
      <c r="AX351" s="25">
        <f t="shared" si="79"/>
        <v>5.3448683204284571</v>
      </c>
    </row>
    <row r="352" spans="1:50" x14ac:dyDescent="0.25">
      <c r="A352" t="s">
        <v>85</v>
      </c>
      <c r="B352" s="15">
        <v>35339</v>
      </c>
      <c r="C352" s="16" t="s">
        <v>57</v>
      </c>
      <c r="D352" s="17">
        <v>1997</v>
      </c>
      <c r="E352" s="18" t="str">
        <f t="shared" si="69"/>
        <v>Ōkaro 1996/97</v>
      </c>
      <c r="F352" s="18" t="s">
        <v>51</v>
      </c>
      <c r="G352" s="19">
        <v>23.75</v>
      </c>
      <c r="H352" s="20">
        <v>1.502866268157959</v>
      </c>
      <c r="I352" s="21">
        <v>923.00002100000006</v>
      </c>
      <c r="J352" s="19">
        <v>116</v>
      </c>
      <c r="K352" s="19">
        <v>27.000000999999997</v>
      </c>
      <c r="L352" s="19">
        <v>17.000001000000001</v>
      </c>
      <c r="M352" s="19">
        <v>7.0000002000000006</v>
      </c>
      <c r="N352" s="19">
        <v>10</v>
      </c>
      <c r="P352" s="22">
        <v>1.0399999618530273</v>
      </c>
      <c r="Q352" s="19">
        <f t="shared" si="90"/>
        <v>5.7141855794606489</v>
      </c>
      <c r="R352" s="19">
        <f t="shared" si="87"/>
        <v>5.0567649756981004</v>
      </c>
      <c r="S352" s="19">
        <f t="shared" ref="S352:S375" si="96">-3.61+3.01*LOG($I352)</f>
        <v>5.3152571498298737</v>
      </c>
      <c r="T352" s="19">
        <f t="shared" ref="T352:T385" si="97">0.218+2.92*LOG($J352,10)</f>
        <v>6.2462173285426008</v>
      </c>
      <c r="U352" s="23">
        <f t="shared" ref="U352:U375" si="98">AVERAGE(Q352:T352)</f>
        <v>5.5831062583828057</v>
      </c>
      <c r="V352" s="24">
        <f t="shared" si="84"/>
        <v>4.960687131005229</v>
      </c>
      <c r="W352" s="24">
        <f t="shared" si="81"/>
        <v>4.7806664714365512</v>
      </c>
      <c r="X352" s="24">
        <f t="shared" si="68"/>
        <v>5.4983349977911837</v>
      </c>
      <c r="Y352" s="24">
        <f t="shared" si="68"/>
        <v>6.3396408891451195</v>
      </c>
      <c r="Z352" s="24">
        <f t="shared" si="81"/>
        <v>5.4185814259664422</v>
      </c>
      <c r="AA352" s="20">
        <v>0.41</v>
      </c>
      <c r="AB352" s="20">
        <v>0.27833333333333299</v>
      </c>
      <c r="AC352" s="17">
        <v>314.23418853131602</v>
      </c>
      <c r="AD352" s="17">
        <f t="shared" si="85"/>
        <v>313.22483703600318</v>
      </c>
      <c r="AE352" s="21">
        <v>71.010000000000005</v>
      </c>
      <c r="AF352" s="21">
        <v>188.49731182795699</v>
      </c>
      <c r="AG352" s="19">
        <v>3.9798339532301585</v>
      </c>
      <c r="AH352" s="21">
        <v>204.8</v>
      </c>
      <c r="AI352" s="22">
        <v>-2.1666666666666699E-2</v>
      </c>
      <c r="AJ352" s="21">
        <v>1720.1019999999999</v>
      </c>
      <c r="AK352" s="21" t="e">
        <f>VLOOKUP($B352,'[3]Rotoma level Monthly'!$C$2:$N$538,10,FALSE)</f>
        <v>#N/A</v>
      </c>
      <c r="AL352" s="21" t="e">
        <f>VLOOKUP($B352,'[3]Rotoma level Monthly'!$C$2:$N$538,11,FALSE)</f>
        <v>#N/A</v>
      </c>
      <c r="AM352" s="20">
        <v>3.6620811261495856</v>
      </c>
      <c r="AN352" s="21">
        <v>180.77499999999998</v>
      </c>
      <c r="AP352" s="19">
        <f t="shared" si="92"/>
        <v>15.15999976</v>
      </c>
      <c r="AQ352" s="19">
        <f t="shared" si="89"/>
        <v>2.1785550117492676</v>
      </c>
      <c r="AR352" s="19">
        <f t="shared" si="89"/>
        <v>1117.9999605</v>
      </c>
      <c r="AS352" s="19">
        <f t="shared" si="89"/>
        <v>135</v>
      </c>
      <c r="AT352" s="19">
        <f t="shared" si="75"/>
        <v>5.218975953828477</v>
      </c>
      <c r="AU352" s="19">
        <f t="shared" si="76"/>
        <v>4.6175249468879072</v>
      </c>
      <c r="AV352" s="19">
        <f t="shared" si="77"/>
        <v>5.5658097825011694</v>
      </c>
      <c r="AW352" s="19">
        <f t="shared" si="78"/>
        <v>6.4385746040054173</v>
      </c>
      <c r="AX352" s="25">
        <f t="shared" si="79"/>
        <v>5.4602213218057427</v>
      </c>
    </row>
    <row r="353" spans="1:50" x14ac:dyDescent="0.25">
      <c r="A353" t="s">
        <v>85</v>
      </c>
      <c r="B353" s="15">
        <v>35400</v>
      </c>
      <c r="C353" s="16" t="s">
        <v>57</v>
      </c>
      <c r="D353" s="17">
        <v>1997</v>
      </c>
      <c r="E353" s="18" t="str">
        <f t="shared" si="69"/>
        <v>Ōkaro 1996/97</v>
      </c>
      <c r="F353" s="18" t="s">
        <v>51</v>
      </c>
      <c r="G353" s="19">
        <v>67.400002000000001</v>
      </c>
      <c r="H353" s="20">
        <v>0.80553632974624634</v>
      </c>
      <c r="I353" s="21">
        <v>2268.9999990000001</v>
      </c>
      <c r="J353" s="19">
        <v>111</v>
      </c>
      <c r="K353" s="19">
        <v>11</v>
      </c>
      <c r="L353" s="19">
        <v>18.999998999999999</v>
      </c>
      <c r="M353" s="19">
        <v>7.0000002000000006</v>
      </c>
      <c r="N353" s="19">
        <v>10.199999999999999</v>
      </c>
      <c r="P353" s="22">
        <v>0.65499997138977051</v>
      </c>
      <c r="Q353" s="19">
        <f t="shared" si="90"/>
        <v>6.8647961699328874</v>
      </c>
      <c r="R353" s="19">
        <f t="shared" si="87"/>
        <v>5.781206967232233</v>
      </c>
      <c r="S353" s="19">
        <f t="shared" si="96"/>
        <v>6.4910618320375324</v>
      </c>
      <c r="T353" s="19">
        <f t="shared" si="97"/>
        <v>6.1903430980570384</v>
      </c>
      <c r="U353" s="23">
        <f t="shared" si="98"/>
        <v>6.3318520168149233</v>
      </c>
      <c r="V353" s="24">
        <f t="shared" si="84"/>
        <v>5.1648516907871214</v>
      </c>
      <c r="W353" s="24">
        <f t="shared" si="84"/>
        <v>4.8589301360533099</v>
      </c>
      <c r="X353" s="24">
        <f t="shared" si="68"/>
        <v>5.60416003483971</v>
      </c>
      <c r="Y353" s="24">
        <f t="shared" si="68"/>
        <v>6.3141627009710248</v>
      </c>
      <c r="Z353" s="24">
        <f t="shared" si="68"/>
        <v>5.5407094188686861</v>
      </c>
      <c r="AA353" s="20">
        <v>0.8</v>
      </c>
      <c r="AB353" s="20">
        <v>0.49833333333333302</v>
      </c>
      <c r="AC353" s="17">
        <v>314.12073717716999</v>
      </c>
      <c r="AD353" s="17">
        <f t="shared" si="85"/>
        <v>313.37245207611386</v>
      </c>
      <c r="AE353" s="21">
        <v>144.29900000000001</v>
      </c>
      <c r="AF353" s="21">
        <v>179.29493922393638</v>
      </c>
      <c r="AG353" s="19">
        <v>4.009759842060757</v>
      </c>
      <c r="AH353" s="21">
        <v>218.6</v>
      </c>
      <c r="AI353" s="22">
        <v>-2.1666666666666699E-2</v>
      </c>
      <c r="AJ353" s="21">
        <v>1599.242</v>
      </c>
      <c r="AK353" s="21" t="e">
        <f>VLOOKUP($B353,'[3]Rotoma level Monthly'!$C$2:$N$538,10,FALSE)</f>
        <v>#N/A</v>
      </c>
      <c r="AL353" s="21" t="e">
        <f>VLOOKUP($B353,'[3]Rotoma level Monthly'!$C$2:$N$538,11,FALSE)</f>
        <v>#N/A</v>
      </c>
      <c r="AM353" s="20">
        <v>3.7566220915483335</v>
      </c>
      <c r="AN353" s="21">
        <v>183.02499999999998</v>
      </c>
      <c r="AP353" s="19">
        <f>AVERAGE(G348:G353)</f>
        <v>23.866666800000001</v>
      </c>
      <c r="AQ353" s="19">
        <f t="shared" ref="AQ353:AS360" si="99">AVERAGE(H348:H353)</f>
        <v>1.949718564748764</v>
      </c>
      <c r="AR353" s="19">
        <f t="shared" si="99"/>
        <v>1501.6666400000001</v>
      </c>
      <c r="AS353" s="19">
        <f t="shared" si="99"/>
        <v>127</v>
      </c>
      <c r="AT353" s="19">
        <f t="shared" si="75"/>
        <v>5.7195910958366252</v>
      </c>
      <c r="AU353" s="19">
        <f t="shared" si="76"/>
        <v>4.7496474831415689</v>
      </c>
      <c r="AV353" s="19">
        <f t="shared" si="77"/>
        <v>5.9514863339784263</v>
      </c>
      <c r="AW353" s="19">
        <f t="shared" si="78"/>
        <v>6.3611068651913936</v>
      </c>
      <c r="AX353" s="25">
        <f t="shared" si="79"/>
        <v>5.6954579445370044</v>
      </c>
    </row>
    <row r="354" spans="1:50" x14ac:dyDescent="0.25">
      <c r="A354" t="s">
        <v>85</v>
      </c>
      <c r="B354" s="15">
        <v>35431</v>
      </c>
      <c r="C354" s="16" t="s">
        <v>57</v>
      </c>
      <c r="D354" s="17">
        <v>1997</v>
      </c>
      <c r="E354" s="18" t="str">
        <f t="shared" si="69"/>
        <v>Ōkaro 1996/97</v>
      </c>
      <c r="F354" s="18" t="s">
        <v>51</v>
      </c>
      <c r="G354" s="19">
        <v>21.6</v>
      </c>
      <c r="H354" s="20">
        <v>1.5750037431716919</v>
      </c>
      <c r="I354" s="21">
        <v>1627.9999990000001</v>
      </c>
      <c r="J354" s="19">
        <v>68.000004000000004</v>
      </c>
      <c r="K354" s="19">
        <v>4.0000002000000006</v>
      </c>
      <c r="L354" s="19">
        <v>17.999998999999999</v>
      </c>
      <c r="M354" s="19">
        <v>180.00000999999997</v>
      </c>
      <c r="N354" s="19">
        <v>9.3000001999999995</v>
      </c>
      <c r="P354" s="22">
        <v>2.505000114440918</v>
      </c>
      <c r="Q354" s="19">
        <f t="shared" si="90"/>
        <v>5.6095125279233642</v>
      </c>
      <c r="R354" s="19">
        <f t="shared" si="87"/>
        <v>5.0017078558785979</v>
      </c>
      <c r="S354" s="19">
        <f t="shared" si="96"/>
        <v>6.057079744862115</v>
      </c>
      <c r="T354" s="19">
        <f t="shared" si="97"/>
        <v>5.5689260996986709</v>
      </c>
      <c r="U354" s="23">
        <f t="shared" si="98"/>
        <v>5.5593065570906877</v>
      </c>
      <c r="V354" s="24">
        <f t="shared" si="84"/>
        <v>5.3244101184760133</v>
      </c>
      <c r="W354" s="24">
        <f t="shared" si="84"/>
        <v>4.8581796486780044</v>
      </c>
      <c r="X354" s="24">
        <f t="shared" si="68"/>
        <v>5.6195823896418435</v>
      </c>
      <c r="Y354" s="24">
        <f t="shared" si="68"/>
        <v>6.1809688118082136</v>
      </c>
      <c r="Z354" s="24">
        <f t="shared" si="68"/>
        <v>5.5621529515820622</v>
      </c>
      <c r="AA354" s="20">
        <v>0.48</v>
      </c>
      <c r="AB354" s="20">
        <v>2.3333333333333199E-2</v>
      </c>
      <c r="AC354" s="17">
        <v>314.12073717716999</v>
      </c>
      <c r="AD354" s="17">
        <f t="shared" si="85"/>
        <v>313.50208495002295</v>
      </c>
      <c r="AE354" s="21">
        <v>43.332000000000001</v>
      </c>
      <c r="AF354" s="21">
        <v>172.20026881720435</v>
      </c>
      <c r="AG354" s="19">
        <v>4.1513020004861092</v>
      </c>
      <c r="AH354" s="21">
        <v>245.6</v>
      </c>
      <c r="AI354" s="22">
        <v>-2.1666666666666699E-2</v>
      </c>
      <c r="AJ354" s="21">
        <v>1547.5920000000001</v>
      </c>
      <c r="AK354" s="21" t="e">
        <f>VLOOKUP($B354,'[3]Rotoma level Monthly'!$C$2:$N$538,10,FALSE)</f>
        <v>#N/A</v>
      </c>
      <c r="AL354" s="21" t="e">
        <f>VLOOKUP($B354,'[3]Rotoma level Monthly'!$C$2:$N$538,11,FALSE)</f>
        <v>#N/A</v>
      </c>
      <c r="AM354" s="20">
        <v>3.7196554124667713</v>
      </c>
      <c r="AN354" s="21">
        <v>186.88333333333333</v>
      </c>
      <c r="AP354" s="19">
        <f t="shared" ref="AP354:AP356" si="100">AVERAGE(G349:G354)</f>
        <v>24.513333633333332</v>
      </c>
      <c r="AQ354" s="19">
        <f t="shared" si="99"/>
        <v>1.8214739461739857</v>
      </c>
      <c r="AR354" s="19">
        <f t="shared" si="99"/>
        <v>1533.24997975</v>
      </c>
      <c r="AS354" s="19">
        <f t="shared" si="99"/>
        <v>112.250001</v>
      </c>
      <c r="AT354" s="19">
        <f t="shared" si="75"/>
        <v>5.7490820353655785</v>
      </c>
      <c r="AU354" s="19">
        <f t="shared" si="76"/>
        <v>4.8302741272348388</v>
      </c>
      <c r="AV354" s="19">
        <f t="shared" si="77"/>
        <v>5.9786950325473356</v>
      </c>
      <c r="AW354" s="19">
        <f t="shared" si="78"/>
        <v>6.2045441523495128</v>
      </c>
      <c r="AX354" s="25">
        <f t="shared" si="79"/>
        <v>5.6906488368743169</v>
      </c>
    </row>
    <row r="355" spans="1:50" x14ac:dyDescent="0.25">
      <c r="A355" t="s">
        <v>85</v>
      </c>
      <c r="B355" s="15">
        <v>35551</v>
      </c>
      <c r="C355" s="16" t="s">
        <v>57</v>
      </c>
      <c r="D355" s="17">
        <v>1997</v>
      </c>
      <c r="E355" s="18" t="str">
        <f t="shared" si="69"/>
        <v>Ōkaro 1996/97</v>
      </c>
      <c r="F355" s="18" t="s">
        <v>51</v>
      </c>
      <c r="G355" s="19">
        <v>101</v>
      </c>
      <c r="H355" s="20">
        <v>1.8635541200637817</v>
      </c>
      <c r="I355" s="21">
        <v>1291</v>
      </c>
      <c r="J355" s="19">
        <v>147</v>
      </c>
      <c r="K355" s="19">
        <v>71.000002000000009</v>
      </c>
      <c r="L355" s="19">
        <v>11</v>
      </c>
      <c r="M355" s="19">
        <v>117</v>
      </c>
      <c r="N355" s="19">
        <v>8.3999995999999992</v>
      </c>
      <c r="P355" s="22">
        <v>1.562000036239624</v>
      </c>
      <c r="Q355" s="19">
        <f t="shared" si="90"/>
        <v>7.3109762894079129</v>
      </c>
      <c r="R355" s="19">
        <f t="shared" si="87"/>
        <v>4.8032393603152688</v>
      </c>
      <c r="S355" s="19">
        <f t="shared" si="96"/>
        <v>5.7538879892219246</v>
      </c>
      <c r="T355" s="19">
        <f t="shared" si="97"/>
        <v>6.5465666174646726</v>
      </c>
      <c r="U355" s="23">
        <f t="shared" si="98"/>
        <v>6.1036675641024454</v>
      </c>
      <c r="V355" s="24">
        <f t="shared" si="84"/>
        <v>5.5025161338407269</v>
      </c>
      <c r="W355" s="24">
        <f t="shared" si="84"/>
        <v>4.8153235195088762</v>
      </c>
      <c r="X355" s="24">
        <f t="shared" si="68"/>
        <v>5.5847391940765609</v>
      </c>
      <c r="Y355" s="24">
        <f t="shared" si="68"/>
        <v>6.1762558496599835</v>
      </c>
      <c r="Z355" s="24">
        <f t="shared" si="68"/>
        <v>5.5961806765683342</v>
      </c>
      <c r="AA355" s="20">
        <v>-2.02</v>
      </c>
      <c r="AB355" s="20">
        <v>-0.51166666666666605</v>
      </c>
      <c r="AC355" s="17">
        <v>313.66530865158001</v>
      </c>
      <c r="AD355" s="17">
        <f t="shared" si="85"/>
        <v>313.58734973209533</v>
      </c>
      <c r="AE355" s="21">
        <v>168.22800000000001</v>
      </c>
      <c r="AF355" s="21">
        <v>135.49914467253305</v>
      </c>
      <c r="AG355" s="19">
        <v>2.4475793282385978</v>
      </c>
      <c r="AH355" s="21">
        <v>144.4</v>
      </c>
      <c r="AI355" s="22">
        <v>-2.1666666666666699E-2</v>
      </c>
      <c r="AJ355" s="21">
        <v>1442.81</v>
      </c>
      <c r="AK355" s="21" t="e">
        <f>VLOOKUP($B355,'[3]Rotoma level Monthly'!$C$2:$N$538,10,FALSE)</f>
        <v>#N/A</v>
      </c>
      <c r="AL355" s="21" t="e">
        <f>VLOOKUP($B355,'[3]Rotoma level Monthly'!$C$2:$N$538,11,FALSE)</f>
        <v>#N/A</v>
      </c>
      <c r="AM355" s="20">
        <v>3.7539042579023474</v>
      </c>
      <c r="AN355" s="21">
        <v>185.47500000000002</v>
      </c>
      <c r="AP355" s="19">
        <f t="shared" si="100"/>
        <v>38.193333633333332</v>
      </c>
      <c r="AQ355" s="19">
        <f t="shared" si="99"/>
        <v>1.7894127865632374</v>
      </c>
      <c r="AR355" s="19">
        <f t="shared" si="99"/>
        <v>1527.7500047500002</v>
      </c>
      <c r="AS355" s="19">
        <f t="shared" si="99"/>
        <v>110.500001</v>
      </c>
      <c r="AT355" s="19">
        <f t="shared" si="75"/>
        <v>6.2382484191772498</v>
      </c>
      <c r="AU355" s="19">
        <f t="shared" si="76"/>
        <v>4.8512742789861267</v>
      </c>
      <c r="AV355" s="19">
        <f t="shared" si="77"/>
        <v>5.973997404163871</v>
      </c>
      <c r="AW355" s="19">
        <f t="shared" si="78"/>
        <v>6.1846178632980768</v>
      </c>
      <c r="AX355" s="25">
        <f t="shared" si="79"/>
        <v>5.8120344914063304</v>
      </c>
    </row>
    <row r="356" spans="1:50" x14ac:dyDescent="0.25">
      <c r="A356" t="s">
        <v>85</v>
      </c>
      <c r="B356" s="15">
        <v>35582</v>
      </c>
      <c r="C356" s="16" t="s">
        <v>57</v>
      </c>
      <c r="D356" s="17">
        <v>1997</v>
      </c>
      <c r="E356" s="18" t="str">
        <f t="shared" si="69"/>
        <v>Ōkaro 1996/97</v>
      </c>
      <c r="F356" s="18" t="s">
        <v>51</v>
      </c>
      <c r="G356" s="19">
        <v>93.800003000000004</v>
      </c>
      <c r="H356" s="20">
        <v>2.0318753719329834</v>
      </c>
      <c r="I356" s="21">
        <v>1556</v>
      </c>
      <c r="J356" s="19">
        <v>206</v>
      </c>
      <c r="K356" s="19">
        <v>123</v>
      </c>
      <c r="L356" s="19">
        <v>66</v>
      </c>
      <c r="M356" s="19">
        <v>565</v>
      </c>
      <c r="N356" s="19">
        <v>7.1999997999999996</v>
      </c>
      <c r="P356" s="22">
        <v>1.5080000162124634</v>
      </c>
      <c r="Q356" s="19">
        <f t="shared" si="90"/>
        <v>7.2293952447634631</v>
      </c>
      <c r="R356" s="19">
        <f t="shared" si="87"/>
        <v>4.700601430764344</v>
      </c>
      <c r="S356" s="19">
        <f t="shared" si="96"/>
        <v>5.9979488738875482</v>
      </c>
      <c r="T356" s="19">
        <f t="shared" si="97"/>
        <v>6.974492283477927</v>
      </c>
      <c r="U356" s="23">
        <f t="shared" si="98"/>
        <v>6.225609458223321</v>
      </c>
      <c r="V356" s="24">
        <f t="shared" si="84"/>
        <v>5.7332116378008173</v>
      </c>
      <c r="W356" s="24">
        <f t="shared" si="84"/>
        <v>4.8215854328847287</v>
      </c>
      <c r="X356" s="24">
        <f t="shared" si="68"/>
        <v>5.7016985850007806</v>
      </c>
      <c r="Y356" s="24">
        <f t="shared" si="68"/>
        <v>6.3345173854084944</v>
      </c>
      <c r="Z356" s="24">
        <f t="shared" si="68"/>
        <v>5.7552363591972657</v>
      </c>
      <c r="AA356" s="20">
        <v>-2.34</v>
      </c>
      <c r="AB356" s="20">
        <v>-1.85666666666666</v>
      </c>
      <c r="AC356" s="17">
        <v>313.79596331814599</v>
      </c>
      <c r="AD356" s="17">
        <f t="shared" si="85"/>
        <v>313.70638505331607</v>
      </c>
      <c r="AE356" s="21">
        <v>181.21899999999999</v>
      </c>
      <c r="AF356" s="21">
        <v>156.73240740741295</v>
      </c>
      <c r="AG356" s="19">
        <v>2.978929758865561</v>
      </c>
      <c r="AH356" s="21">
        <v>146.30000000000001</v>
      </c>
      <c r="AI356" s="22">
        <v>-2.1666666666666699E-2</v>
      </c>
      <c r="AJ356" s="21">
        <v>1440.3810000000001</v>
      </c>
      <c r="AK356" s="21" t="e">
        <f>VLOOKUP($B356,'[3]Rotoma level Monthly'!$C$2:$N$538,10,FALSE)</f>
        <v>#N/A</v>
      </c>
      <c r="AL356" s="21" t="e">
        <f>VLOOKUP($B356,'[3]Rotoma level Monthly'!$C$2:$N$538,11,FALSE)</f>
        <v>#N/A</v>
      </c>
      <c r="AM356" s="20">
        <v>3.6517928985943651</v>
      </c>
      <c r="AN356" s="21">
        <v>186.77500000000001</v>
      </c>
      <c r="AP356" s="19">
        <f t="shared" si="100"/>
        <v>52.488334183333336</v>
      </c>
      <c r="AQ356" s="19">
        <f t="shared" si="99"/>
        <v>1.7813975115617116</v>
      </c>
      <c r="AR356" s="19">
        <f t="shared" si="99"/>
        <v>1533.4000038000001</v>
      </c>
      <c r="AS356" s="19">
        <f t="shared" si="99"/>
        <v>129.6000008</v>
      </c>
      <c r="AT356" s="19">
        <f t="shared" si="75"/>
        <v>6.5889594861661109</v>
      </c>
      <c r="AU356" s="19">
        <f t="shared" si="76"/>
        <v>4.8565803215864305</v>
      </c>
      <c r="AV356" s="19">
        <f t="shared" si="77"/>
        <v>5.9788229345893562</v>
      </c>
      <c r="AW356" s="19">
        <f t="shared" si="78"/>
        <v>6.3868066123089804</v>
      </c>
      <c r="AX356" s="25">
        <f t="shared" si="79"/>
        <v>5.9527923386627197</v>
      </c>
    </row>
    <row r="357" spans="1:50" x14ac:dyDescent="0.25">
      <c r="A357" t="s">
        <v>85</v>
      </c>
      <c r="B357" s="15">
        <v>35674</v>
      </c>
      <c r="C357" s="16" t="s">
        <v>58</v>
      </c>
      <c r="D357" s="17">
        <v>1998</v>
      </c>
      <c r="E357" s="18" t="str">
        <f t="shared" si="69"/>
        <v>Ōkaro 1997/98</v>
      </c>
      <c r="F357" s="18" t="s">
        <v>51</v>
      </c>
      <c r="G357" s="19">
        <v>200</v>
      </c>
      <c r="H357" s="20">
        <v>1.3946598768234253</v>
      </c>
      <c r="I357" s="21">
        <v>1731</v>
      </c>
      <c r="J357" s="19">
        <v>198</v>
      </c>
      <c r="K357" s="19">
        <v>86.999996999999993</v>
      </c>
      <c r="L357" s="19">
        <v>141</v>
      </c>
      <c r="M357" s="19">
        <v>354</v>
      </c>
      <c r="N357" s="19">
        <v>7.3000002000000004</v>
      </c>
      <c r="P357" s="22">
        <v>1.3240000009536743</v>
      </c>
      <c r="Q357" s="19">
        <f t="shared" si="90"/>
        <v>8.0646161889865109</v>
      </c>
      <c r="R357" s="19">
        <f t="shared" si="87"/>
        <v>5.1443096208115282</v>
      </c>
      <c r="S357" s="19">
        <f t="shared" si="96"/>
        <v>6.1372741743049364</v>
      </c>
      <c r="T357" s="19">
        <f t="shared" si="97"/>
        <v>6.9242623555636698</v>
      </c>
      <c r="U357" s="23">
        <f t="shared" si="98"/>
        <v>6.5676155849166609</v>
      </c>
      <c r="V357" s="24">
        <f t="shared" si="84"/>
        <v>5.9764286769860977</v>
      </c>
      <c r="W357" s="24">
        <f t="shared" si="84"/>
        <v>4.8816548449319539</v>
      </c>
      <c r="X357" s="24">
        <f t="shared" si="68"/>
        <v>5.7902285176560042</v>
      </c>
      <c r="Y357" s="24">
        <f t="shared" si="68"/>
        <v>6.3970902176720799</v>
      </c>
      <c r="Z357" s="24">
        <f t="shared" si="68"/>
        <v>5.9038658985683314</v>
      </c>
      <c r="AA357" s="20">
        <v>-1.51</v>
      </c>
      <c r="AB357" s="20">
        <v>-1.4550000000000001</v>
      </c>
      <c r="AC357" s="17">
        <v>313.849727378198</v>
      </c>
      <c r="AD357" s="17">
        <f t="shared" si="85"/>
        <v>313.82101709748775</v>
      </c>
      <c r="AE357" s="21">
        <v>156.095</v>
      </c>
      <c r="AF357" s="21">
        <v>153.89748760488172</v>
      </c>
      <c r="AG357" s="19">
        <v>3.8991283344948853</v>
      </c>
      <c r="AH357" s="21">
        <v>106.5</v>
      </c>
      <c r="AI357" s="22">
        <v>-9.4166666666666343E-2</v>
      </c>
      <c r="AJ357" s="21">
        <v>1398.662</v>
      </c>
      <c r="AK357" s="21" t="e">
        <f>VLOOKUP($B357,'[3]Rotoma level Monthly'!$C$2:$N$538,10,FALSE)</f>
        <v>#N/A</v>
      </c>
      <c r="AL357" s="21" t="e">
        <f>VLOOKUP($B357,'[3]Rotoma level Monthly'!$C$2:$N$538,11,FALSE)</f>
        <v>#N/A</v>
      </c>
      <c r="AM357" s="20">
        <v>3.6003835983813368</v>
      </c>
      <c r="AN357" s="21">
        <v>184.98333333333335</v>
      </c>
      <c r="AP357" s="19">
        <f>AVERAGE(G352:G357)</f>
        <v>84.5916675</v>
      </c>
      <c r="AQ357" s="19">
        <f t="shared" si="99"/>
        <v>1.528915951649348</v>
      </c>
      <c r="AR357" s="19">
        <f t="shared" si="99"/>
        <v>1566.3333365000001</v>
      </c>
      <c r="AS357" s="19">
        <f t="shared" si="99"/>
        <v>141.00000066666666</v>
      </c>
      <c r="AT357" s="19">
        <f t="shared" si="75"/>
        <v>7.1154120684552584</v>
      </c>
      <c r="AU357" s="19">
        <f t="shared" si="76"/>
        <v>5.0365961346152215</v>
      </c>
      <c r="AV357" s="19">
        <f t="shared" si="77"/>
        <v>6.0066014154557301</v>
      </c>
      <c r="AW357" s="19">
        <f t="shared" si="78"/>
        <v>6.4937198149496425</v>
      </c>
      <c r="AX357" s="25">
        <f t="shared" si="79"/>
        <v>6.1630823583689631</v>
      </c>
    </row>
    <row r="358" spans="1:50" x14ac:dyDescent="0.25">
      <c r="A358" t="s">
        <v>85</v>
      </c>
      <c r="B358" s="15">
        <v>35827</v>
      </c>
      <c r="C358" s="16" t="s">
        <v>58</v>
      </c>
      <c r="D358" s="17">
        <v>1998</v>
      </c>
      <c r="E358" s="18" t="str">
        <f t="shared" si="69"/>
        <v>Ōkaro 1997/98</v>
      </c>
      <c r="F358" s="18" t="s">
        <v>51</v>
      </c>
      <c r="G358" s="19">
        <v>27.27</v>
      </c>
      <c r="H358" s="20">
        <v>0.8776739239692688</v>
      </c>
      <c r="I358" s="21">
        <v>785.50003001999994</v>
      </c>
      <c r="J358" s="19">
        <v>41.000001000000005</v>
      </c>
      <c r="K358" s="19">
        <v>9.9999997999999994</v>
      </c>
      <c r="L358" s="19">
        <v>0.50000001999999999</v>
      </c>
      <c r="M358" s="19">
        <v>67.000002000000009</v>
      </c>
      <c r="N358" s="19">
        <v>9.3000001999999995</v>
      </c>
      <c r="P358" s="22">
        <v>2.3289999961853027</v>
      </c>
      <c r="Q358" s="19">
        <f t="shared" si="90"/>
        <v>5.8666402503717396</v>
      </c>
      <c r="R358" s="19">
        <f t="shared" si="87"/>
        <v>5.6822818523869589</v>
      </c>
      <c r="S358" s="19">
        <f t="shared" si="96"/>
        <v>5.1043900799809148</v>
      </c>
      <c r="T358" s="19">
        <f t="shared" si="97"/>
        <v>4.9273288925518681</v>
      </c>
      <c r="U358" s="23">
        <f t="shared" si="98"/>
        <v>5.3951602688228704</v>
      </c>
      <c r="V358" s="24">
        <f t="shared" si="84"/>
        <v>5.9672796414349021</v>
      </c>
      <c r="W358" s="24">
        <f t="shared" si="84"/>
        <v>4.9448869951026682</v>
      </c>
      <c r="X358" s="24">
        <f t="shared" si="68"/>
        <v>5.7111416144700469</v>
      </c>
      <c r="Y358" s="24">
        <f t="shared" si="68"/>
        <v>6.2181367236344487</v>
      </c>
      <c r="Z358" s="24">
        <f t="shared" si="68"/>
        <v>5.8473430508188358</v>
      </c>
      <c r="AA358" s="20">
        <v>-1.73</v>
      </c>
      <c r="AB358" s="20">
        <v>-0.38500000000000001</v>
      </c>
      <c r="AC358" s="17">
        <v>313.423831732704</v>
      </c>
      <c r="AD358" s="17">
        <f t="shared" si="85"/>
        <v>313.83556258562282</v>
      </c>
      <c r="AE358" s="21">
        <v>58.286000000000001</v>
      </c>
      <c r="AF358" s="21">
        <v>174.02693523581888</v>
      </c>
      <c r="AG358" s="19">
        <v>3.1914912980402397</v>
      </c>
      <c r="AH358" s="21">
        <v>202.3</v>
      </c>
      <c r="AI358" s="22">
        <v>-1.40083333333333</v>
      </c>
      <c r="AJ358" s="21">
        <v>1353.8990000000003</v>
      </c>
      <c r="AK358" s="21" t="e">
        <f>VLOOKUP($B358,'[3]Rotoma level Monthly'!$C$2:$N$538,10,FALSE)</f>
        <v>#N/A</v>
      </c>
      <c r="AL358" s="21" t="e">
        <f>VLOOKUP($B358,'[3]Rotoma level Monthly'!$C$2:$N$538,11,FALSE)</f>
        <v>#N/A</v>
      </c>
      <c r="AM358" s="20">
        <v>3.6079513706343733</v>
      </c>
      <c r="AN358" s="21">
        <v>182.81666666666663</v>
      </c>
      <c r="AP358" s="19">
        <f t="shared" ref="AP358" si="101">AVERAGE(G353:G358)</f>
        <v>85.178334166666659</v>
      </c>
      <c r="AQ358" s="19">
        <f t="shared" si="99"/>
        <v>1.4247172276178997</v>
      </c>
      <c r="AR358" s="19">
        <f t="shared" si="99"/>
        <v>1543.4166713366667</v>
      </c>
      <c r="AS358" s="19">
        <f t="shared" si="99"/>
        <v>128.50000083333333</v>
      </c>
      <c r="AT358" s="19">
        <f t="shared" si="75"/>
        <v>7.1230360214934993</v>
      </c>
      <c r="AU358" s="19">
        <f t="shared" si="76"/>
        <v>5.1193531730405937</v>
      </c>
      <c r="AV358" s="19">
        <f t="shared" si="77"/>
        <v>5.9873343928859608</v>
      </c>
      <c r="AW358" s="19">
        <f t="shared" si="78"/>
        <v>6.3759971410125491</v>
      </c>
      <c r="AX358" s="25">
        <f t="shared" si="79"/>
        <v>6.1514301821081503</v>
      </c>
    </row>
    <row r="359" spans="1:50" x14ac:dyDescent="0.25">
      <c r="A359" t="s">
        <v>85</v>
      </c>
      <c r="B359" s="15">
        <v>35855</v>
      </c>
      <c r="C359" s="16" t="s">
        <v>58</v>
      </c>
      <c r="D359" s="17">
        <v>1998</v>
      </c>
      <c r="E359" s="18" t="str">
        <f t="shared" si="69"/>
        <v>Ōkaro 1997/98</v>
      </c>
      <c r="F359" s="18" t="s">
        <v>51</v>
      </c>
      <c r="G359" s="19">
        <v>17.780000999999999</v>
      </c>
      <c r="H359" s="20">
        <v>2.8975262641906738</v>
      </c>
      <c r="I359" s="21">
        <v>906.99998000000005</v>
      </c>
      <c r="J359" s="19">
        <v>29.999998999999999</v>
      </c>
      <c r="K359" s="19">
        <v>3</v>
      </c>
      <c r="L359" s="19">
        <v>3</v>
      </c>
      <c r="M359" s="19">
        <v>2.0000001000000003</v>
      </c>
      <c r="N359" s="19">
        <v>8.6000004000000008</v>
      </c>
      <c r="P359" s="22">
        <v>0.4699999988079071</v>
      </c>
      <c r="Q359" s="19">
        <f t="shared" si="90"/>
        <v>5.3948267238929217</v>
      </c>
      <c r="R359" s="19">
        <f t="shared" si="87"/>
        <v>4.2738202837451729</v>
      </c>
      <c r="S359" s="19">
        <f t="shared" si="96"/>
        <v>5.2923979052256076</v>
      </c>
      <c r="T359" s="19">
        <f t="shared" si="97"/>
        <v>4.5311940215100837</v>
      </c>
      <c r="U359" s="23">
        <f t="shared" si="98"/>
        <v>4.8730597335934469</v>
      </c>
      <c r="V359" s="24">
        <f t="shared" si="84"/>
        <v>5.9876889206906343</v>
      </c>
      <c r="W359" s="24">
        <f t="shared" si="84"/>
        <v>4.8834792100495772</v>
      </c>
      <c r="X359" s="24">
        <f t="shared" si="68"/>
        <v>5.7694749417021676</v>
      </c>
      <c r="Y359" s="24">
        <f t="shared" si="68"/>
        <v>6.0572101335232231</v>
      </c>
      <c r="Z359" s="24">
        <f t="shared" si="68"/>
        <v>5.8080285664999387</v>
      </c>
      <c r="AA359" s="20">
        <v>-2.77</v>
      </c>
      <c r="AB359" s="20">
        <v>-0.95166666666666599</v>
      </c>
      <c r="AC359" s="17">
        <v>313.39286895324801</v>
      </c>
      <c r="AD359" s="17">
        <f t="shared" si="85"/>
        <v>313.84258776215358</v>
      </c>
      <c r="AE359" s="21">
        <v>94.507000000000104</v>
      </c>
      <c r="AF359" s="21">
        <v>142.46505376344081</v>
      </c>
      <c r="AG359" s="19">
        <v>3.7969086730999226</v>
      </c>
      <c r="AH359" s="21">
        <v>180.5</v>
      </c>
      <c r="AI359" s="22">
        <v>-1.40083333333333</v>
      </c>
      <c r="AJ359" s="21">
        <v>1281.5790000000002</v>
      </c>
      <c r="AK359" s="21" t="e">
        <f>VLOOKUP($B359,'[3]Rotoma level Monthly'!$C$2:$N$538,10,FALSE)</f>
        <v>#N/A</v>
      </c>
      <c r="AL359" s="21" t="e">
        <f>VLOOKUP($B359,'[3]Rotoma level Monthly'!$C$2:$N$538,11,FALSE)</f>
        <v>#N/A</v>
      </c>
      <c r="AM359" s="20">
        <v>3.5961683327919327</v>
      </c>
      <c r="AN359" s="21">
        <v>183.11666666666665</v>
      </c>
      <c r="AP359" s="19">
        <f>AVERAGE(G354:G359)</f>
        <v>76.908333999999982</v>
      </c>
      <c r="AQ359" s="19">
        <f t="shared" si="99"/>
        <v>1.7733822166919708</v>
      </c>
      <c r="AR359" s="19">
        <f t="shared" si="99"/>
        <v>1316.4166681699999</v>
      </c>
      <c r="AS359" s="19">
        <f t="shared" si="99"/>
        <v>115.00000066666666</v>
      </c>
      <c r="AT359" s="19">
        <f t="shared" si="75"/>
        <v>7.0103724454079241</v>
      </c>
      <c r="AU359" s="19">
        <f t="shared" si="76"/>
        <v>4.8619091878126595</v>
      </c>
      <c r="AV359" s="19">
        <f t="shared" si="77"/>
        <v>5.7793740515128036</v>
      </c>
      <c r="AW359" s="19">
        <f t="shared" si="78"/>
        <v>6.2352377011840803</v>
      </c>
      <c r="AX359" s="25">
        <f t="shared" si="79"/>
        <v>5.9717233464793669</v>
      </c>
    </row>
    <row r="360" spans="1:50" x14ac:dyDescent="0.25">
      <c r="A360" t="s">
        <v>85</v>
      </c>
      <c r="B360" s="15">
        <v>36069</v>
      </c>
      <c r="C360" s="16" t="s">
        <v>59</v>
      </c>
      <c r="D360" s="17">
        <v>1999</v>
      </c>
      <c r="E360" s="18" t="str">
        <f t="shared" si="69"/>
        <v>Ōkaro 1998/99</v>
      </c>
      <c r="F360" s="18" t="s">
        <v>51</v>
      </c>
      <c r="G360" s="19">
        <v>55.900002000000001</v>
      </c>
      <c r="H360" s="20">
        <v>1.9356917142868042</v>
      </c>
      <c r="I360" s="21">
        <v>1754</v>
      </c>
      <c r="J360" s="19">
        <v>126</v>
      </c>
      <c r="K360" s="19">
        <v>23</v>
      </c>
      <c r="L360" s="19">
        <v>114</v>
      </c>
      <c r="M360" s="19">
        <v>68.999998000000005</v>
      </c>
      <c r="N360" s="19">
        <v>8.3000001999999995</v>
      </c>
      <c r="P360" s="22">
        <v>0.57099997997283936</v>
      </c>
      <c r="Q360" s="19">
        <f t="shared" si="90"/>
        <v>6.6584260314987045</v>
      </c>
      <c r="R360" s="19">
        <f t="shared" si="87"/>
        <v>4.7582165752056369</v>
      </c>
      <c r="S360" s="19">
        <f t="shared" si="96"/>
        <v>6.1545290629803659</v>
      </c>
      <c r="T360" s="19">
        <f t="shared" si="97"/>
        <v>6.3510819917432819</v>
      </c>
      <c r="U360" s="23">
        <f t="shared" si="98"/>
        <v>5.9805634153569978</v>
      </c>
      <c r="V360" s="24">
        <f t="shared" si="84"/>
        <v>6.0932996082882376</v>
      </c>
      <c r="W360" s="24">
        <f t="shared" si="84"/>
        <v>4.9025237664131378</v>
      </c>
      <c r="X360" s="24">
        <f t="shared" si="68"/>
        <v>5.8079803538299872</v>
      </c>
      <c r="Y360" s="24">
        <f t="shared" si="68"/>
        <v>6.0865973193452287</v>
      </c>
      <c r="Z360" s="24">
        <f t="shared" si="68"/>
        <v>5.8252820513856447</v>
      </c>
      <c r="AA360" s="20">
        <v>1.07</v>
      </c>
      <c r="AB360" s="20">
        <v>0.98833333333333295</v>
      </c>
      <c r="AC360" s="17">
        <v>314.412320902131</v>
      </c>
      <c r="AD360" s="17">
        <f t="shared" si="85"/>
        <v>313.90613644528383</v>
      </c>
      <c r="AE360" s="21">
        <v>150.5</v>
      </c>
      <c r="AF360" s="21">
        <v>192.12833039271635</v>
      </c>
      <c r="AG360" s="19">
        <v>5.5662776368543829</v>
      </c>
      <c r="AH360" s="21">
        <v>181.2</v>
      </c>
      <c r="AI360" s="22">
        <v>-0.19916666666666671</v>
      </c>
      <c r="AJ360" s="21">
        <v>1452.195999999982</v>
      </c>
      <c r="AK360" s="21" t="e">
        <f>VLOOKUP($B360,'[3]Rotoma level Monthly'!$C$2:$N$538,10,FALSE)</f>
        <v>#N/A</v>
      </c>
      <c r="AL360" s="21" t="e">
        <f>VLOOKUP($B360,'[3]Rotoma level Monthly'!$C$2:$N$538,11,FALSE)</f>
        <v>#N/A</v>
      </c>
      <c r="AM360" s="20">
        <v>3.8049080677022555</v>
      </c>
      <c r="AN360" s="21">
        <v>171.69166666666669</v>
      </c>
      <c r="AP360" s="19">
        <f>AVERAGE(G355:G360)</f>
        <v>82.625000999999997</v>
      </c>
      <c r="AQ360" s="19">
        <f t="shared" si="99"/>
        <v>1.8334968785444896</v>
      </c>
      <c r="AR360" s="19">
        <f t="shared" si="99"/>
        <v>1337.4166683366666</v>
      </c>
      <c r="AS360" s="19">
        <f t="shared" si="99"/>
        <v>124.66666666666667</v>
      </c>
      <c r="AT360" s="19">
        <f t="shared" si="75"/>
        <v>7.0894631534847665</v>
      </c>
      <c r="AU360" s="19">
        <f t="shared" si="76"/>
        <v>4.8224897323042022</v>
      </c>
      <c r="AV360" s="19">
        <f t="shared" si="77"/>
        <v>5.8000628619544976</v>
      </c>
      <c r="AW360" s="19">
        <f t="shared" si="78"/>
        <v>6.3375910146439871</v>
      </c>
      <c r="AX360" s="25">
        <f t="shared" si="79"/>
        <v>6.0124016905968629</v>
      </c>
    </row>
    <row r="361" spans="1:50" x14ac:dyDescent="0.25">
      <c r="A361" t="s">
        <v>85</v>
      </c>
      <c r="B361" s="15">
        <v>36708</v>
      </c>
      <c r="C361" s="16" t="s">
        <v>62</v>
      </c>
      <c r="D361" s="17">
        <v>2001</v>
      </c>
      <c r="E361" s="18" t="str">
        <f t="shared" si="69"/>
        <v>Ōkaro 2000/01</v>
      </c>
      <c r="F361" s="18" t="s">
        <v>61</v>
      </c>
      <c r="G361" s="19">
        <v>27.799999</v>
      </c>
      <c r="H361" s="20">
        <v>1.8899999856948853</v>
      </c>
      <c r="I361" s="21">
        <v>928.99998100000005</v>
      </c>
      <c r="J361" s="19">
        <v>132</v>
      </c>
      <c r="K361" s="19">
        <v>34.000002000000002</v>
      </c>
      <c r="L361" s="19">
        <v>43.000001000000005</v>
      </c>
      <c r="M361" s="19">
        <v>453.00001000000003</v>
      </c>
      <c r="N361" s="19">
        <v>7.5999999000000003</v>
      </c>
      <c r="O361" s="19">
        <v>4.0999999000000003</v>
      </c>
      <c r="Q361" s="19">
        <f t="shared" si="90"/>
        <v>5.8878737419517702</v>
      </c>
      <c r="R361" s="19">
        <f t="shared" si="87"/>
        <v>4.7865446074748235</v>
      </c>
      <c r="S361" s="19">
        <f t="shared" si="96"/>
        <v>5.3237272723853373</v>
      </c>
      <c r="T361" s="19">
        <f t="shared" si="97"/>
        <v>6.4100758791210808</v>
      </c>
      <c r="U361" s="23">
        <f t="shared" si="98"/>
        <v>5.6020553752332525</v>
      </c>
      <c r="V361" s="24">
        <f t="shared" si="84"/>
        <v>6.1286741138302956</v>
      </c>
      <c r="W361" s="24">
        <f t="shared" si="84"/>
        <v>4.9108523403734905</v>
      </c>
      <c r="X361" s="24">
        <f t="shared" si="68"/>
        <v>5.762755408471615</v>
      </c>
      <c r="Y361" s="24">
        <f t="shared" si="68"/>
        <v>6.0670488567730896</v>
      </c>
      <c r="Z361" s="24">
        <f t="shared" si="68"/>
        <v>5.8221996232537405</v>
      </c>
      <c r="AA361" s="20">
        <v>-0.33</v>
      </c>
      <c r="AB361" s="20">
        <v>5.6666666666666497E-2</v>
      </c>
      <c r="AC361" s="17">
        <v>314.52931720430098</v>
      </c>
      <c r="AD361" s="17">
        <f t="shared" si="85"/>
        <v>313.96987044080851</v>
      </c>
      <c r="AE361" s="21">
        <v>139.5</v>
      </c>
      <c r="AF361" s="21">
        <v>149.4856866629101</v>
      </c>
      <c r="AG361" s="19">
        <v>3.8302406045224151</v>
      </c>
      <c r="AH361" s="21">
        <v>105.4</v>
      </c>
      <c r="AI361" s="22">
        <v>0.66749999999999909</v>
      </c>
      <c r="AJ361" s="21">
        <v>1299.5</v>
      </c>
      <c r="AK361" s="21" t="e">
        <f>VLOOKUP($B361,'[3]Rotoma level Monthly'!$C$2:$N$538,10,FALSE)</f>
        <v>#N/A</v>
      </c>
      <c r="AL361" s="21" t="e">
        <f>VLOOKUP($B361,'[3]Rotoma level Monthly'!$C$2:$N$538,11,FALSE)</f>
        <v>#N/A</v>
      </c>
      <c r="AM361" s="20">
        <v>3.5274198594843971</v>
      </c>
      <c r="AN361" s="21">
        <v>171.9083333333333</v>
      </c>
      <c r="AP361" s="19"/>
      <c r="AQ361" s="19"/>
      <c r="AR361" s="19"/>
      <c r="AS361" s="19"/>
      <c r="AT361" s="19"/>
      <c r="AU361" s="19"/>
      <c r="AV361" s="19"/>
      <c r="AW361" s="19"/>
      <c r="AX361" s="25"/>
    </row>
    <row r="362" spans="1:50" x14ac:dyDescent="0.25">
      <c r="A362" t="s">
        <v>85</v>
      </c>
      <c r="B362" s="15">
        <v>36739</v>
      </c>
      <c r="C362" s="16" t="s">
        <v>62</v>
      </c>
      <c r="D362" s="17">
        <v>2001</v>
      </c>
      <c r="E362" s="18" t="str">
        <f t="shared" si="69"/>
        <v>Ōkaro 2000/01</v>
      </c>
      <c r="F362" s="18" t="s">
        <v>61</v>
      </c>
      <c r="G362" s="19">
        <v>25.6</v>
      </c>
      <c r="H362" s="20">
        <v>1.8400000333786011</v>
      </c>
      <c r="I362" s="21">
        <v>882.00001900000007</v>
      </c>
      <c r="J362" s="19">
        <v>101</v>
      </c>
      <c r="K362" s="19">
        <v>32.000002000000002</v>
      </c>
      <c r="L362" s="19">
        <v>72.999999000000003</v>
      </c>
      <c r="M362" s="19">
        <v>257.99999000000003</v>
      </c>
      <c r="N362" s="19">
        <v>8.6000004000000008</v>
      </c>
      <c r="O362" s="19">
        <v>5.1999997999999996</v>
      </c>
      <c r="P362" s="22">
        <v>1.0570000410079956</v>
      </c>
      <c r="Q362" s="19">
        <f t="shared" si="90"/>
        <v>5.7969295118920972</v>
      </c>
      <c r="R362" s="19">
        <f t="shared" si="87"/>
        <v>4.8182994129344898</v>
      </c>
      <c r="S362" s="19">
        <f t="shared" si="96"/>
        <v>5.2558604694069828</v>
      </c>
      <c r="T362" s="19">
        <f t="shared" si="97"/>
        <v>6.0706184114453166</v>
      </c>
      <c r="U362" s="23">
        <f t="shared" si="98"/>
        <v>5.485426951419722</v>
      </c>
      <c r="V362" s="24">
        <f t="shared" si="84"/>
        <v>6.2352534528383172</v>
      </c>
      <c r="W362" s="24">
        <f t="shared" si="84"/>
        <v>4.9229809671963993</v>
      </c>
      <c r="X362" s="24">
        <f t="shared" si="84"/>
        <v>5.7166740503748308</v>
      </c>
      <c r="Y362" s="24">
        <f t="shared" si="84"/>
        <v>6.0673733617432921</v>
      </c>
      <c r="Z362" s="24">
        <f t="shared" si="84"/>
        <v>5.7915839258142849</v>
      </c>
      <c r="AA362" s="20">
        <v>0.56000000000000005</v>
      </c>
      <c r="AB362" s="20">
        <v>-2.5000000000000099E-2</v>
      </c>
      <c r="AC362" s="17">
        <v>314.62876108871001</v>
      </c>
      <c r="AD362" s="17">
        <f t="shared" si="85"/>
        <v>314.02818070903669</v>
      </c>
      <c r="AE362" s="21">
        <v>127</v>
      </c>
      <c r="AF362" s="21">
        <v>172.29467317488741</v>
      </c>
      <c r="AG362" s="19">
        <v>3.2900062040712661</v>
      </c>
      <c r="AH362" s="21">
        <v>172.4</v>
      </c>
      <c r="AI362" s="22">
        <v>0.57916666666666605</v>
      </c>
      <c r="AJ362" s="21">
        <v>1266</v>
      </c>
      <c r="AK362" s="21" t="e">
        <f>VLOOKUP($B362,'[3]Rotoma level Monthly'!$C$2:$N$538,10,FALSE)</f>
        <v>#N/A</v>
      </c>
      <c r="AL362" s="21" t="e">
        <f>VLOOKUP($B362,'[3]Rotoma level Monthly'!$C$2:$N$538,11,FALSE)</f>
        <v>#N/A</v>
      </c>
      <c r="AM362" s="20">
        <v>3.5757466329010765</v>
      </c>
      <c r="AN362" s="21">
        <v>171.25</v>
      </c>
      <c r="AP362" s="19"/>
      <c r="AQ362" s="19"/>
      <c r="AR362" s="19"/>
      <c r="AS362" s="19"/>
      <c r="AT362" s="19"/>
      <c r="AU362" s="19"/>
      <c r="AV362" s="19"/>
      <c r="AW362" s="19"/>
      <c r="AX362" s="25"/>
    </row>
    <row r="363" spans="1:50" x14ac:dyDescent="0.25">
      <c r="A363" t="s">
        <v>85</v>
      </c>
      <c r="B363" s="15">
        <v>36770</v>
      </c>
      <c r="C363" s="16" t="s">
        <v>62</v>
      </c>
      <c r="D363" s="17">
        <v>2001</v>
      </c>
      <c r="E363" s="18" t="str">
        <f t="shared" si="69"/>
        <v>Ōkaro 2000/01</v>
      </c>
      <c r="F363" s="18" t="s">
        <v>61</v>
      </c>
      <c r="G363" s="19">
        <v>14.2</v>
      </c>
      <c r="H363" s="20">
        <v>1.6000000238418579</v>
      </c>
      <c r="I363" s="21">
        <v>923.00001799999995</v>
      </c>
      <c r="J363" s="19">
        <v>88</v>
      </c>
      <c r="K363" s="19">
        <v>28.999998999999999</v>
      </c>
      <c r="L363" s="19">
        <v>90.999998000000005</v>
      </c>
      <c r="M363" s="19">
        <v>56.000002000000002</v>
      </c>
      <c r="N363" s="19">
        <v>8.6999998000000005</v>
      </c>
      <c r="O363" s="19">
        <v>4.1999997999999996</v>
      </c>
      <c r="P363" s="22">
        <v>1.0509999990463257</v>
      </c>
      <c r="Q363" s="19">
        <f t="shared" si="90"/>
        <v>5.1468123947329634</v>
      </c>
      <c r="R363" s="19">
        <f t="shared" si="87"/>
        <v>4.9831932334705158</v>
      </c>
      <c r="S363" s="19">
        <f t="shared" si="96"/>
        <v>5.3152571455810342</v>
      </c>
      <c r="T363" s="19">
        <f t="shared" si="97"/>
        <v>5.8958894026784927</v>
      </c>
      <c r="U363" s="23">
        <f t="shared" si="98"/>
        <v>5.3352880441157513</v>
      </c>
      <c r="V363" s="24">
        <f t="shared" si="84"/>
        <v>6.2954158879012487</v>
      </c>
      <c r="W363" s="24">
        <f t="shared" si="84"/>
        <v>4.9825155146598057</v>
      </c>
      <c r="X363" s="24">
        <f t="shared" si="84"/>
        <v>5.683222641642014</v>
      </c>
      <c r="Y363" s="24">
        <f t="shared" si="84"/>
        <v>6.0530830318212248</v>
      </c>
      <c r="Z363" s="24">
        <f t="shared" si="84"/>
        <v>5.7535592690060744</v>
      </c>
      <c r="AA363" s="20">
        <v>0.93</v>
      </c>
      <c r="AB363" s="20">
        <v>1.33333333333331E-2</v>
      </c>
      <c r="AC363" s="17">
        <v>314.79327881944403</v>
      </c>
      <c r="AD363" s="17">
        <f t="shared" si="85"/>
        <v>314.08058674450984</v>
      </c>
      <c r="AE363" s="21">
        <v>84.5</v>
      </c>
      <c r="AF363" s="21">
        <v>199.21425552105111</v>
      </c>
      <c r="AG363" s="19">
        <v>3.6886777243654136</v>
      </c>
      <c r="AH363" s="21">
        <v>172.5</v>
      </c>
      <c r="AI363" s="22">
        <v>0.57333333333333258</v>
      </c>
      <c r="AJ363" s="21">
        <v>1296</v>
      </c>
      <c r="AK363" s="21" t="e">
        <f>VLOOKUP($B363,'[3]Rotoma level Monthly'!$C$2:$N$538,10,FALSE)</f>
        <v>#N/A</v>
      </c>
      <c r="AL363" s="21" t="e">
        <f>VLOOKUP($B363,'[3]Rotoma level Monthly'!$C$2:$N$538,11,FALSE)</f>
        <v>#N/A</v>
      </c>
      <c r="AM363" s="20">
        <v>3.5869916469140297</v>
      </c>
      <c r="AN363" s="21">
        <v>169.43333333333337</v>
      </c>
      <c r="AP363" s="19"/>
      <c r="AQ363" s="19"/>
      <c r="AR363" s="19"/>
      <c r="AS363" s="19"/>
      <c r="AT363" s="19"/>
      <c r="AU363" s="19"/>
      <c r="AV363" s="19"/>
      <c r="AW363" s="19"/>
      <c r="AX363" s="25"/>
    </row>
    <row r="364" spans="1:50" x14ac:dyDescent="0.25">
      <c r="A364" t="s">
        <v>85</v>
      </c>
      <c r="B364" s="15">
        <v>36800</v>
      </c>
      <c r="C364" s="16" t="s">
        <v>62</v>
      </c>
      <c r="D364" s="17">
        <v>2001</v>
      </c>
      <c r="E364" s="18" t="str">
        <f t="shared" si="69"/>
        <v>Ōkaro 2000/01</v>
      </c>
      <c r="F364" s="18" t="s">
        <v>61</v>
      </c>
      <c r="G364" s="19">
        <v>22.700001</v>
      </c>
      <c r="H364" s="20">
        <v>1.3799999952316284</v>
      </c>
      <c r="I364" s="21">
        <v>695.99997020000001</v>
      </c>
      <c r="J364" s="19">
        <v>86.000003000000007</v>
      </c>
      <c r="K364" s="19">
        <v>25</v>
      </c>
      <c r="L364" s="19">
        <v>4.0000002000000006</v>
      </c>
      <c r="M364" s="19">
        <v>7.0000002000000006</v>
      </c>
      <c r="N364" s="19">
        <v>10.199999999999999</v>
      </c>
      <c r="O364" s="19">
        <v>4.3000002000000004</v>
      </c>
      <c r="P364" s="22">
        <v>1.2920000553131104</v>
      </c>
      <c r="Q364" s="19">
        <f t="shared" si="90"/>
        <v>5.6643057258655958</v>
      </c>
      <c r="R364" s="19">
        <f t="shared" si="87"/>
        <v>5.1566703024979299</v>
      </c>
      <c r="S364" s="19">
        <f t="shared" si="96"/>
        <v>4.9462537552574659</v>
      </c>
      <c r="T364" s="19">
        <f t="shared" si="97"/>
        <v>5.8667355218686543</v>
      </c>
      <c r="U364" s="23">
        <f t="shared" si="98"/>
        <v>5.4084913263724115</v>
      </c>
      <c r="V364" s="24">
        <f t="shared" si="84"/>
        <v>6.291259233434995</v>
      </c>
      <c r="W364" s="24">
        <f t="shared" si="84"/>
        <v>4.990840958559791</v>
      </c>
      <c r="X364" s="24">
        <f t="shared" si="84"/>
        <v>5.6524723587609804</v>
      </c>
      <c r="Y364" s="24">
        <f t="shared" si="84"/>
        <v>6.0214595479317303</v>
      </c>
      <c r="Z364" s="24">
        <f t="shared" si="84"/>
        <v>5.7390080246718727</v>
      </c>
      <c r="AA364" s="20">
        <v>0.95</v>
      </c>
      <c r="AB364" s="20">
        <v>0.146666666666666</v>
      </c>
      <c r="AC364" s="17">
        <v>314.77683602150501</v>
      </c>
      <c r="AD364" s="17">
        <f t="shared" si="85"/>
        <v>314.12580736869222</v>
      </c>
      <c r="AE364" s="21">
        <v>93</v>
      </c>
      <c r="AF364" s="21">
        <v>196.81720430107521</v>
      </c>
      <c r="AG364" s="19">
        <v>4.4884535372356016</v>
      </c>
      <c r="AH364" s="21">
        <v>216.6</v>
      </c>
      <c r="AI364" s="22">
        <v>0.57333333333333258</v>
      </c>
      <c r="AJ364" s="21">
        <v>1293.5</v>
      </c>
      <c r="AK364" s="21" t="e">
        <f>VLOOKUP($B364,'[3]Rotoma level Monthly'!$C$2:$N$538,10,FALSE)</f>
        <v>#N/A</v>
      </c>
      <c r="AL364" s="21" t="e">
        <f>VLOOKUP($B364,'[3]Rotoma level Monthly'!$C$2:$N$538,11,FALSE)</f>
        <v>#N/A</v>
      </c>
      <c r="AM364" s="20">
        <v>3.6105943145351218</v>
      </c>
      <c r="AN364" s="21">
        <v>170.88333333333335</v>
      </c>
      <c r="AP364" s="19"/>
      <c r="AQ364" s="19"/>
      <c r="AR364" s="19"/>
      <c r="AS364" s="19"/>
      <c r="AT364" s="19"/>
      <c r="AU364" s="19"/>
      <c r="AV364" s="19"/>
      <c r="AW364" s="19"/>
      <c r="AX364" s="25"/>
    </row>
    <row r="365" spans="1:50" x14ac:dyDescent="0.25">
      <c r="A365" t="s">
        <v>85</v>
      </c>
      <c r="B365" s="15">
        <v>36831</v>
      </c>
      <c r="C365" s="16" t="s">
        <v>62</v>
      </c>
      <c r="D365" s="17">
        <v>2001</v>
      </c>
      <c r="E365" s="18" t="str">
        <f t="shared" si="69"/>
        <v>Ōkaro 2000/01</v>
      </c>
      <c r="F365" s="18" t="s">
        <v>61</v>
      </c>
      <c r="G365" s="19">
        <v>26.4</v>
      </c>
      <c r="H365" s="20">
        <v>1.4800000190734863</v>
      </c>
      <c r="I365" s="21">
        <v>760.49999001999993</v>
      </c>
      <c r="J365" s="19">
        <v>71.000002000000009</v>
      </c>
      <c r="K365" s="19">
        <v>22</v>
      </c>
      <c r="L365" s="19">
        <v>0.50000001999999999</v>
      </c>
      <c r="M365" s="19">
        <v>3</v>
      </c>
      <c r="N365" s="19">
        <v>9.3000001999999995</v>
      </c>
      <c r="O365" s="19">
        <v>4.5</v>
      </c>
      <c r="P365" s="22">
        <v>0.95499998331069946</v>
      </c>
      <c r="Q365" s="19">
        <f t="shared" si="90"/>
        <v>5.8308739742493705</v>
      </c>
      <c r="R365" s="19">
        <f t="shared" si="87"/>
        <v>5.0747478713856733</v>
      </c>
      <c r="S365" s="19">
        <f t="shared" si="96"/>
        <v>5.0621086301962812</v>
      </c>
      <c r="T365" s="19">
        <f t="shared" si="97"/>
        <v>5.6236744139819494</v>
      </c>
      <c r="U365" s="23">
        <f t="shared" si="98"/>
        <v>5.3978512224533182</v>
      </c>
      <c r="V365" s="24">
        <f t="shared" si="84"/>
        <v>6.2050990504613672</v>
      </c>
      <c r="W365" s="24">
        <f t="shared" si="84"/>
        <v>4.9319693672392448</v>
      </c>
      <c r="X365" s="24">
        <f t="shared" si="84"/>
        <v>5.5333929252742093</v>
      </c>
      <c r="Y365" s="24">
        <f t="shared" si="84"/>
        <v>5.9742371575921389</v>
      </c>
      <c r="Z365" s="24">
        <f t="shared" si="84"/>
        <v>5.6611746251417401</v>
      </c>
      <c r="AA365" s="20">
        <v>2.11</v>
      </c>
      <c r="AB365" s="20">
        <v>0.62666666666666604</v>
      </c>
      <c r="AC365" s="17">
        <v>314.69264687499998</v>
      </c>
      <c r="AD365" s="17">
        <f t="shared" si="85"/>
        <v>314.17346651017806</v>
      </c>
      <c r="AE365" s="21">
        <v>94.5</v>
      </c>
      <c r="AF365" s="21">
        <v>194.40972222223226</v>
      </c>
      <c r="AG365" s="19">
        <v>4.2284715663584969</v>
      </c>
      <c r="AH365" s="21">
        <v>205.4</v>
      </c>
      <c r="AI365" s="22">
        <v>0.64583333333333259</v>
      </c>
      <c r="AJ365" s="21">
        <v>1350</v>
      </c>
      <c r="AK365" s="21" t="e">
        <f>VLOOKUP($B365,'[3]Rotoma level Monthly'!$C$2:$N$538,10,FALSE)</f>
        <v>#N/A</v>
      </c>
      <c r="AL365" s="21" t="e">
        <f>VLOOKUP($B365,'[3]Rotoma level Monthly'!$C$2:$N$538,11,FALSE)</f>
        <v>#N/A</v>
      </c>
      <c r="AM365" s="20">
        <v>3.6759961065389111</v>
      </c>
      <c r="AN365" s="21">
        <v>175.75833333333333</v>
      </c>
      <c r="AP365" s="19"/>
      <c r="AQ365" s="19"/>
      <c r="AR365" s="19"/>
      <c r="AS365" s="19"/>
      <c r="AT365" s="19"/>
      <c r="AU365" s="19"/>
      <c r="AV365" s="19"/>
      <c r="AW365" s="19"/>
      <c r="AX365" s="25"/>
    </row>
    <row r="366" spans="1:50" x14ac:dyDescent="0.25">
      <c r="A366" t="s">
        <v>85</v>
      </c>
      <c r="B366" s="15">
        <v>36861</v>
      </c>
      <c r="C366" s="16" t="s">
        <v>62</v>
      </c>
      <c r="D366" s="17">
        <v>2001</v>
      </c>
      <c r="E366" s="18" t="str">
        <f t="shared" si="69"/>
        <v>Ōkaro 2000/01</v>
      </c>
      <c r="F366" s="18" t="s">
        <v>61</v>
      </c>
      <c r="G366" s="19">
        <v>26.299999</v>
      </c>
      <c r="H366" s="20">
        <v>1.2899999618530273</v>
      </c>
      <c r="I366" s="21">
        <v>852.5000000199999</v>
      </c>
      <c r="J366" s="19">
        <v>56.000002000000002</v>
      </c>
      <c r="K366" s="19">
        <v>4.0000002000000006</v>
      </c>
      <c r="L366" s="19">
        <v>0.50000001999999999</v>
      </c>
      <c r="M366" s="19">
        <v>4.0000002000000006</v>
      </c>
      <c r="N366" s="19">
        <v>10.199999999999999</v>
      </c>
      <c r="O366" s="19">
        <v>7.0999999000000003</v>
      </c>
      <c r="P366" s="22">
        <v>0.84799998998641968</v>
      </c>
      <c r="Q366" s="19">
        <f t="shared" si="90"/>
        <v>5.8266875592207157</v>
      </c>
      <c r="R366" s="19">
        <f t="shared" si="87"/>
        <v>5.2354510557021685</v>
      </c>
      <c r="S366" s="19">
        <f t="shared" si="96"/>
        <v>5.2113901069009181</v>
      </c>
      <c r="T366" s="19">
        <f t="shared" si="97"/>
        <v>5.3227090841488147</v>
      </c>
      <c r="U366" s="23">
        <f t="shared" si="98"/>
        <v>5.3990594514931542</v>
      </c>
      <c r="V366" s="24">
        <f t="shared" si="84"/>
        <v>6.2231969697361471</v>
      </c>
      <c r="W366" s="24">
        <f t="shared" si="84"/>
        <v>4.9514479672245431</v>
      </c>
      <c r="X366" s="24">
        <f t="shared" si="84"/>
        <v>5.4629187887774435</v>
      </c>
      <c r="Y366" s="24">
        <f t="shared" si="84"/>
        <v>5.9537190729629836</v>
      </c>
      <c r="Z366" s="24">
        <f t="shared" si="84"/>
        <v>5.6478206996752798</v>
      </c>
      <c r="AA366" s="20">
        <v>0.69</v>
      </c>
      <c r="AB366" s="20">
        <v>0.81833333333333302</v>
      </c>
      <c r="AC366" s="17">
        <v>314.63058098118302</v>
      </c>
      <c r="AD366" s="17">
        <f t="shared" si="85"/>
        <v>314.2159534938458</v>
      </c>
      <c r="AE366" s="21">
        <v>163</v>
      </c>
      <c r="AF366" s="21">
        <v>183.65591397849639</v>
      </c>
      <c r="AG366" s="19">
        <v>3.615722909301295</v>
      </c>
      <c r="AH366" s="21">
        <v>176.7</v>
      </c>
      <c r="AI366" s="22">
        <v>0.72249999999999948</v>
      </c>
      <c r="AJ366" s="21">
        <v>1201.5</v>
      </c>
      <c r="AK366" s="21" t="e">
        <f>VLOOKUP($B366,'[3]Rotoma level Monthly'!$C$2:$N$538,10,FALSE)</f>
        <v>#N/A</v>
      </c>
      <c r="AL366" s="21" t="e">
        <f>VLOOKUP($B366,'[3]Rotoma level Monthly'!$C$2:$N$538,11,FALSE)</f>
        <v>#N/A</v>
      </c>
      <c r="AM366" s="20">
        <v>3.6716440987585748</v>
      </c>
      <c r="AN366" s="21">
        <v>171.89166666666668</v>
      </c>
      <c r="AP366" s="19"/>
      <c r="AQ366" s="19"/>
      <c r="AR366" s="19"/>
      <c r="AS366" s="19"/>
      <c r="AT366" s="19"/>
      <c r="AU366" s="19"/>
      <c r="AV366" s="19"/>
      <c r="AW366" s="19"/>
      <c r="AX366" s="25"/>
    </row>
    <row r="367" spans="1:50" x14ac:dyDescent="0.25">
      <c r="A367" t="s">
        <v>85</v>
      </c>
      <c r="B367" s="15">
        <v>36892</v>
      </c>
      <c r="C367" s="16" t="s">
        <v>62</v>
      </c>
      <c r="D367" s="17">
        <v>2001</v>
      </c>
      <c r="E367" s="18" t="str">
        <f t="shared" si="69"/>
        <v>Ōkaro 2000/01</v>
      </c>
      <c r="F367" s="18" t="s">
        <v>61</v>
      </c>
      <c r="G367" s="19">
        <v>15.2</v>
      </c>
      <c r="H367" s="20">
        <v>1.2100000381469727</v>
      </c>
      <c r="I367" s="21">
        <v>1020.50000002</v>
      </c>
      <c r="J367" s="19">
        <v>46</v>
      </c>
      <c r="K367" s="19">
        <v>0.5</v>
      </c>
      <c r="L367" s="19">
        <v>0.50000001999999999</v>
      </c>
      <c r="M367" s="19">
        <v>4.0000002000000006</v>
      </c>
      <c r="N367" s="19">
        <v>9.6400003000000005</v>
      </c>
      <c r="O367" s="19">
        <v>12</v>
      </c>
      <c r="P367" s="22">
        <v>1.1779999732971191</v>
      </c>
      <c r="Q367" s="19">
        <f t="shared" si="90"/>
        <v>5.2218827133797223</v>
      </c>
      <c r="R367" s="19">
        <f t="shared" si="87"/>
        <v>5.3100734499756728</v>
      </c>
      <c r="S367" s="19">
        <f t="shared" si="96"/>
        <v>5.4465271572724081</v>
      </c>
      <c r="T367" s="19">
        <f t="shared" si="97"/>
        <v>5.0732528685101954</v>
      </c>
      <c r="U367" s="23">
        <f t="shared" si="98"/>
        <v>5.2629340472844994</v>
      </c>
      <c r="V367" s="24">
        <f t="shared" si="84"/>
        <v>6.0491058384004646</v>
      </c>
      <c r="W367" s="24">
        <f t="shared" si="84"/>
        <v>4.9936841413629098</v>
      </c>
      <c r="X367" s="24">
        <f t="shared" si="84"/>
        <v>5.4373053861149847</v>
      </c>
      <c r="Y367" s="24">
        <f t="shared" si="84"/>
        <v>5.8309429272167783</v>
      </c>
      <c r="Z367" s="24">
        <f t="shared" si="84"/>
        <v>5.5777595732737835</v>
      </c>
      <c r="AA367" s="20">
        <v>0.86</v>
      </c>
      <c r="AB367" s="20">
        <v>0.70833333333333304</v>
      </c>
      <c r="AC367" s="17">
        <v>314.46086794354801</v>
      </c>
      <c r="AD367" s="17">
        <f t="shared" si="85"/>
        <v>314.28225010150982</v>
      </c>
      <c r="AE367" s="21">
        <v>23.5</v>
      </c>
      <c r="AF367" s="21">
        <v>189.73118279570511</v>
      </c>
      <c r="AG367" s="19">
        <v>3.881586618877062</v>
      </c>
      <c r="AH367" s="21">
        <v>243</v>
      </c>
      <c r="AI367" s="22">
        <v>0.66749999999999954</v>
      </c>
      <c r="AJ367" s="21">
        <v>1284.5</v>
      </c>
      <c r="AK367" s="21" t="e">
        <f>VLOOKUP($B367,'[3]Rotoma level Monthly'!$C$2:$N$538,10,FALSE)</f>
        <v>#N/A</v>
      </c>
      <c r="AL367" s="21" t="e">
        <f>VLOOKUP($B367,'[3]Rotoma level Monthly'!$C$2:$N$538,11,FALSE)</f>
        <v>#N/A</v>
      </c>
      <c r="AM367" s="20">
        <v>3.6412677077002455</v>
      </c>
      <c r="AN367" s="21">
        <v>176.38333333333335</v>
      </c>
      <c r="AP367" s="19"/>
      <c r="AQ367" s="19"/>
      <c r="AR367" s="19"/>
      <c r="AS367" s="19"/>
      <c r="AT367" s="19"/>
      <c r="AU367" s="19"/>
      <c r="AV367" s="19"/>
      <c r="AW367" s="19"/>
      <c r="AX367" s="25"/>
    </row>
    <row r="368" spans="1:50" x14ac:dyDescent="0.25">
      <c r="A368" t="s">
        <v>85</v>
      </c>
      <c r="B368" s="15">
        <v>36923</v>
      </c>
      <c r="C368" s="16" t="s">
        <v>62</v>
      </c>
      <c r="D368" s="17">
        <v>2001</v>
      </c>
      <c r="E368" s="18" t="str">
        <f t="shared" si="69"/>
        <v>Ōkaro 2000/01</v>
      </c>
      <c r="F368" s="18" t="s">
        <v>61</v>
      </c>
      <c r="G368" s="19">
        <v>7.5</v>
      </c>
      <c r="H368" s="20">
        <v>3.0699999332427979</v>
      </c>
      <c r="I368" s="21">
        <v>740.99999990000003</v>
      </c>
      <c r="J368" s="19">
        <v>33</v>
      </c>
      <c r="K368" s="19">
        <v>3</v>
      </c>
      <c r="L368" s="19">
        <v>4.9999998999999997</v>
      </c>
      <c r="M368" s="19">
        <v>27.000000999999997</v>
      </c>
      <c r="N368" s="19">
        <v>8.4099997999999996</v>
      </c>
      <c r="O368" s="19">
        <v>2.2999999999999998</v>
      </c>
      <c r="P368" s="22">
        <v>0.62300002574920654</v>
      </c>
      <c r="Q368" s="19">
        <f t="shared" si="90"/>
        <v>4.4426556090149179</v>
      </c>
      <c r="R368" s="19">
        <f t="shared" si="87"/>
        <v>4.2032704727940411</v>
      </c>
      <c r="S368" s="19">
        <f t="shared" si="96"/>
        <v>5.0281528058413638</v>
      </c>
      <c r="T368" s="19">
        <f t="shared" si="97"/>
        <v>4.6520607044434303</v>
      </c>
      <c r="U368" s="23">
        <f t="shared" si="98"/>
        <v>4.5815348980234383</v>
      </c>
      <c r="V368" s="24">
        <f t="shared" si="84"/>
        <v>5.8168775354214191</v>
      </c>
      <c r="W368" s="24">
        <f t="shared" si="84"/>
        <v>4.952239894865385</v>
      </c>
      <c r="X368" s="24">
        <f t="shared" si="84"/>
        <v>5.3564890471111353</v>
      </c>
      <c r="Y368" s="24">
        <f t="shared" si="84"/>
        <v>5.6374069622972369</v>
      </c>
      <c r="Z368" s="24">
        <f t="shared" si="84"/>
        <v>5.4407533599237929</v>
      </c>
      <c r="AA368" s="20">
        <v>1.05</v>
      </c>
      <c r="AB368" s="20">
        <v>0.84333333333333305</v>
      </c>
      <c r="AC368" s="17">
        <v>314.39119233630998</v>
      </c>
      <c r="AD368" s="17">
        <f t="shared" si="85"/>
        <v>314.33185251969013</v>
      </c>
      <c r="AE368" s="21">
        <v>177.5</v>
      </c>
      <c r="AF368" s="21">
        <v>133.22252058719096</v>
      </c>
      <c r="AG368" s="19">
        <v>3.0689398461841493</v>
      </c>
      <c r="AH368" s="21">
        <v>169.3</v>
      </c>
      <c r="AI368" s="22">
        <v>0.66749999999999954</v>
      </c>
      <c r="AJ368" s="21">
        <v>1175</v>
      </c>
      <c r="AK368" s="21" t="e">
        <f>VLOOKUP($B368,'[3]Rotoma level Monthly'!$C$2:$N$538,10,FALSE)</f>
        <v>#N/A</v>
      </c>
      <c r="AL368" s="21" t="e">
        <f>VLOOKUP($B368,'[3]Rotoma level Monthly'!$C$2:$N$538,11,FALSE)</f>
        <v>#N/A</v>
      </c>
      <c r="AM368" s="20">
        <v>3.6595696992499214</v>
      </c>
      <c r="AN368" s="21">
        <v>169.60833333333332</v>
      </c>
      <c r="AP368" s="19"/>
      <c r="AQ368" s="19"/>
      <c r="AR368" s="19"/>
      <c r="AS368" s="19"/>
      <c r="AT368" s="19"/>
      <c r="AU368" s="19"/>
      <c r="AV368" s="19"/>
      <c r="AW368" s="19"/>
      <c r="AX368" s="25"/>
    </row>
    <row r="369" spans="1:50" x14ac:dyDescent="0.25">
      <c r="A369" t="s">
        <v>85</v>
      </c>
      <c r="B369" s="15">
        <v>36951</v>
      </c>
      <c r="C369" s="16" t="s">
        <v>62</v>
      </c>
      <c r="D369" s="17">
        <v>2001</v>
      </c>
      <c r="E369" s="18" t="str">
        <f t="shared" si="69"/>
        <v>Ōkaro 2000/01</v>
      </c>
      <c r="F369" s="18" t="s">
        <v>61</v>
      </c>
      <c r="G369" s="19">
        <v>6.1999997999999996</v>
      </c>
      <c r="H369" s="20">
        <v>2.7599999904632568</v>
      </c>
      <c r="I369" s="21">
        <v>477.00000999999997</v>
      </c>
      <c r="J369" s="19">
        <v>27.000000999999997</v>
      </c>
      <c r="K369" s="19">
        <v>2.0000001000000003</v>
      </c>
      <c r="L369" s="19">
        <v>1</v>
      </c>
      <c r="M369" s="19">
        <v>2.0000001000000003</v>
      </c>
      <c r="N369" s="19">
        <v>8.1999998000000005</v>
      </c>
      <c r="O369" s="19">
        <v>2.0999998999999998</v>
      </c>
      <c r="P369" s="22">
        <v>0.6600000262260437</v>
      </c>
      <c r="Q369" s="19">
        <f t="shared" si="90"/>
        <v>4.2326748557414362</v>
      </c>
      <c r="R369" s="19">
        <f t="shared" si="87"/>
        <v>4.3329055613727441</v>
      </c>
      <c r="S369" s="19">
        <f t="shared" si="96"/>
        <v>4.4523403483159072</v>
      </c>
      <c r="T369" s="19">
        <f t="shared" si="97"/>
        <v>4.3975822383123848</v>
      </c>
      <c r="U369" s="23">
        <f t="shared" si="98"/>
        <v>4.3538757509356181</v>
      </c>
      <c r="V369" s="24">
        <f t="shared" si="84"/>
        <v>5.4975490909843288</v>
      </c>
      <c r="W369" s="24">
        <f t="shared" si="84"/>
        <v>4.8846228899121522</v>
      </c>
      <c r="X369" s="24">
        <f t="shared" si="84"/>
        <v>5.216077894945383</v>
      </c>
      <c r="Y369" s="24">
        <f t="shared" si="84"/>
        <v>5.4268502858596293</v>
      </c>
      <c r="Z369" s="24">
        <f t="shared" si="84"/>
        <v>5.2562750404253729</v>
      </c>
      <c r="AA369" s="20">
        <v>0.7</v>
      </c>
      <c r="AB369" s="20">
        <v>0.97499999999999898</v>
      </c>
      <c r="AC369" s="17">
        <v>314.365256963749</v>
      </c>
      <c r="AD369" s="17">
        <f t="shared" si="85"/>
        <v>314.37481331848602</v>
      </c>
      <c r="AE369" s="21">
        <v>55</v>
      </c>
      <c r="AF369" s="21">
        <v>175.38218530196454</v>
      </c>
      <c r="AG369" s="19">
        <v>2.7188330792912625</v>
      </c>
      <c r="AH369" s="21">
        <v>215.5</v>
      </c>
      <c r="AI369" s="22">
        <v>0.66749999999999954</v>
      </c>
      <c r="AJ369" s="21">
        <v>1346</v>
      </c>
      <c r="AK369" s="21" t="e">
        <f>VLOOKUP($B369,'[3]Rotoma level Monthly'!$C$2:$N$538,10,FALSE)</f>
        <v>#N/A</v>
      </c>
      <c r="AL369" s="21" t="e">
        <f>VLOOKUP($B369,'[3]Rotoma level Monthly'!$C$2:$N$538,11,FALSE)</f>
        <v>#N/A</v>
      </c>
      <c r="AM369" s="20">
        <v>3.6271767849249272</v>
      </c>
      <c r="AN369" s="21">
        <v>169.53333333333333</v>
      </c>
      <c r="AP369" s="19"/>
      <c r="AQ369" s="19"/>
      <c r="AR369" s="19"/>
      <c r="AS369" s="19"/>
      <c r="AT369" s="19"/>
      <c r="AU369" s="19"/>
      <c r="AV369" s="19"/>
      <c r="AW369" s="19"/>
      <c r="AX369" s="25"/>
    </row>
    <row r="370" spans="1:50" x14ac:dyDescent="0.25">
      <c r="A370" t="s">
        <v>85</v>
      </c>
      <c r="B370" s="15">
        <v>36982</v>
      </c>
      <c r="C370" s="16" t="s">
        <v>62</v>
      </c>
      <c r="D370" s="17">
        <v>2001</v>
      </c>
      <c r="E370" s="18" t="str">
        <f t="shared" si="69"/>
        <v>Ōkaro 2000/01</v>
      </c>
      <c r="F370" s="18" t="s">
        <v>61</v>
      </c>
      <c r="G370" s="19">
        <v>7.0999999000000003</v>
      </c>
      <c r="H370" s="20">
        <v>3.119999885559082</v>
      </c>
      <c r="I370" s="21">
        <v>428.00000010000002</v>
      </c>
      <c r="J370" s="19">
        <v>17.999998999999999</v>
      </c>
      <c r="L370" s="19">
        <v>2.0000001000000003</v>
      </c>
      <c r="M370" s="19">
        <v>4.0000002000000006</v>
      </c>
      <c r="N370" s="19">
        <v>7.6999997999999996</v>
      </c>
      <c r="O370" s="19">
        <v>1.8</v>
      </c>
      <c r="P370" s="22">
        <v>0.54500001668930054</v>
      </c>
      <c r="Q370" s="19">
        <f t="shared" si="90"/>
        <v>4.3821961902097186</v>
      </c>
      <c r="R370" s="19">
        <f t="shared" si="87"/>
        <v>4.1834984952129055</v>
      </c>
      <c r="S370" s="19">
        <f t="shared" si="96"/>
        <v>4.3106457450350746</v>
      </c>
      <c r="T370" s="19">
        <f t="shared" si="97"/>
        <v>3.8833956444494353</v>
      </c>
      <c r="U370" s="23">
        <f t="shared" si="98"/>
        <v>4.1899340187267837</v>
      </c>
      <c r="V370" s="24">
        <f t="shared" si="84"/>
        <v>5.3738454193041605</v>
      </c>
      <c r="W370" s="24">
        <f t="shared" si="84"/>
        <v>4.759724276814314</v>
      </c>
      <c r="X370" s="24">
        <f t="shared" si="84"/>
        <v>5.1499325336998956</v>
      </c>
      <c r="Y370" s="24">
        <f t="shared" si="84"/>
        <v>5.3398558485177601</v>
      </c>
      <c r="Z370" s="24">
        <f t="shared" si="84"/>
        <v>5.1558395195840321</v>
      </c>
      <c r="AA370" s="20">
        <v>0.15</v>
      </c>
      <c r="AB370" s="20">
        <v>0.85166666666666602</v>
      </c>
      <c r="AC370" s="17">
        <v>314.37227289636201</v>
      </c>
      <c r="AD370" s="17">
        <f t="shared" si="85"/>
        <v>314.45385008212418</v>
      </c>
      <c r="AE370" s="21">
        <v>119</v>
      </c>
      <c r="AF370" s="21">
        <v>150.64398293278299</v>
      </c>
      <c r="AG370" s="19">
        <v>3.2526501036012396</v>
      </c>
      <c r="AH370" s="21">
        <v>175.4</v>
      </c>
      <c r="AI370" s="22">
        <v>0.66749999999999954</v>
      </c>
      <c r="AJ370" s="21">
        <v>1363.5</v>
      </c>
      <c r="AK370" s="21" t="e">
        <f>VLOOKUP($B370,'[3]Rotoma level Monthly'!$C$2:$N$538,10,FALSE)</f>
        <v>#N/A</v>
      </c>
      <c r="AL370" s="21" t="e">
        <f>VLOOKUP($B370,'[3]Rotoma level Monthly'!$C$2:$N$538,11,FALSE)</f>
        <v>#N/A</v>
      </c>
      <c r="AM370" s="20">
        <v>3.5667894735919679</v>
      </c>
      <c r="AN370" s="21">
        <v>174.93333333333331</v>
      </c>
      <c r="AP370" s="19"/>
      <c r="AQ370" s="19"/>
      <c r="AR370" s="19"/>
      <c r="AS370" s="19"/>
      <c r="AT370" s="19"/>
      <c r="AU370" s="19"/>
      <c r="AV370" s="19"/>
      <c r="AW370" s="19"/>
      <c r="AX370" s="25"/>
    </row>
    <row r="371" spans="1:50" x14ac:dyDescent="0.25">
      <c r="A371" t="s">
        <v>85</v>
      </c>
      <c r="B371" s="15">
        <v>37012</v>
      </c>
      <c r="C371" s="16" t="s">
        <v>62</v>
      </c>
      <c r="D371" s="17">
        <v>2001</v>
      </c>
      <c r="E371" s="18" t="str">
        <f t="shared" si="69"/>
        <v>Ōkaro 2000/01</v>
      </c>
      <c r="F371" s="18" t="s">
        <v>61</v>
      </c>
      <c r="G371" s="19">
        <v>16.399999999999999</v>
      </c>
      <c r="H371" s="20">
        <v>2.1400001049041748</v>
      </c>
      <c r="I371" s="21">
        <v>973.00002019999999</v>
      </c>
      <c r="J371" s="19">
        <v>121</v>
      </c>
      <c r="K371" s="19">
        <v>50.000001000000005</v>
      </c>
      <c r="L371" s="19">
        <v>7.0000002000000006</v>
      </c>
      <c r="M371" s="19">
        <v>388.00001000000003</v>
      </c>
      <c r="N371" s="19">
        <v>6.8000002000000004</v>
      </c>
      <c r="O371" s="19">
        <v>2.7</v>
      </c>
      <c r="P371" s="22">
        <v>0.81599998474121094</v>
      </c>
      <c r="Q371" s="19">
        <f t="shared" si="90"/>
        <v>5.305703374041153</v>
      </c>
      <c r="R371" s="19">
        <f t="shared" si="87"/>
        <v>4.6388377383904569</v>
      </c>
      <c r="S371" s="19">
        <f t="shared" si="96"/>
        <v>5.3842196763464578</v>
      </c>
      <c r="T371" s="19">
        <f t="shared" si="97"/>
        <v>6.2997332813240332</v>
      </c>
      <c r="U371" s="23">
        <f t="shared" si="98"/>
        <v>5.407123517525525</v>
      </c>
      <c r="V371" s="24">
        <f t="shared" si="84"/>
        <v>5.3664184734831801</v>
      </c>
      <c r="W371" s="24">
        <f t="shared" si="84"/>
        <v>4.7901423980347548</v>
      </c>
      <c r="X371" s="24">
        <f t="shared" si="84"/>
        <v>5.1575843479599657</v>
      </c>
      <c r="Y371" s="24">
        <f t="shared" si="84"/>
        <v>5.4872341201689219</v>
      </c>
      <c r="Z371" s="24">
        <f t="shared" si="84"/>
        <v>5.2003448349117045</v>
      </c>
      <c r="AA371" s="20">
        <v>-0.77</v>
      </c>
      <c r="AB371" s="20">
        <v>0.53333333333333299</v>
      </c>
      <c r="AC371" s="17">
        <v>314.56123575464898</v>
      </c>
      <c r="AD371" s="17">
        <f t="shared" si="85"/>
        <v>314.55121398224099</v>
      </c>
      <c r="AE371" s="21">
        <v>219.5</v>
      </c>
      <c r="AF371" s="21">
        <v>168.02287304282601</v>
      </c>
      <c r="AG371" s="19">
        <v>4.0556562360781339</v>
      </c>
      <c r="AH371" s="21">
        <v>110.8</v>
      </c>
      <c r="AI371" s="22">
        <v>0.57999999999999952</v>
      </c>
      <c r="AJ371" s="21">
        <v>1287.5</v>
      </c>
      <c r="AK371" s="21" t="e">
        <f>VLOOKUP($B371,'[3]Rotoma level Monthly'!$C$2:$N$538,10,FALSE)</f>
        <v>#N/A</v>
      </c>
      <c r="AL371" s="21" t="e">
        <f>VLOOKUP($B371,'[3]Rotoma level Monthly'!$C$2:$N$538,11,FALSE)</f>
        <v>#N/A</v>
      </c>
      <c r="AM371" s="20">
        <v>3.5741401773037627</v>
      </c>
      <c r="AN371" s="21">
        <v>172.00833333333333</v>
      </c>
      <c r="AP371" s="19"/>
      <c r="AQ371" s="19"/>
      <c r="AR371" s="19"/>
      <c r="AS371" s="19"/>
      <c r="AT371" s="19"/>
      <c r="AU371" s="19"/>
      <c r="AV371" s="19"/>
      <c r="AW371" s="19"/>
      <c r="AX371" s="25"/>
    </row>
    <row r="372" spans="1:50" x14ac:dyDescent="0.25">
      <c r="A372" t="s">
        <v>85</v>
      </c>
      <c r="B372" s="15">
        <v>37043</v>
      </c>
      <c r="C372" s="16" t="s">
        <v>62</v>
      </c>
      <c r="D372" s="17">
        <v>2001</v>
      </c>
      <c r="E372" s="18" t="str">
        <f t="shared" si="69"/>
        <v>Ōkaro 2000/01</v>
      </c>
      <c r="F372" s="18" t="s">
        <v>61</v>
      </c>
      <c r="G372" s="19">
        <v>9.8000001999999995</v>
      </c>
      <c r="H372" s="20">
        <v>2.440000057220459</v>
      </c>
      <c r="I372" s="21">
        <v>1053</v>
      </c>
      <c r="J372" s="19">
        <v>133</v>
      </c>
      <c r="K372" s="19">
        <v>79.000004000000004</v>
      </c>
      <c r="L372" s="19">
        <v>23</v>
      </c>
      <c r="M372" s="19">
        <v>684.00002000000006</v>
      </c>
      <c r="N372" s="19">
        <v>7</v>
      </c>
      <c r="O372" s="19">
        <v>1.9</v>
      </c>
      <c r="P372" s="22">
        <v>0.80900001525878906</v>
      </c>
      <c r="Q372" s="19">
        <f t="shared" si="90"/>
        <v>4.737714254771344</v>
      </c>
      <c r="R372" s="19">
        <f t="shared" si="87"/>
        <v>4.4817169632109017</v>
      </c>
      <c r="S372" s="19">
        <f t="shared" si="96"/>
        <v>5.4875093972683135</v>
      </c>
      <c r="T372" s="19">
        <f t="shared" si="97"/>
        <v>6.4196467916238902</v>
      </c>
      <c r="U372" s="23">
        <f t="shared" si="98"/>
        <v>5.2816468517186124</v>
      </c>
      <c r="V372" s="24">
        <f t="shared" si="84"/>
        <v>5.2063591587559008</v>
      </c>
      <c r="W372" s="24">
        <f t="shared" si="84"/>
        <v>4.7671007637018592</v>
      </c>
      <c r="X372" s="24">
        <f t="shared" si="84"/>
        <v>5.1019993758172957</v>
      </c>
      <c r="Y372" s="24">
        <f t="shared" si="84"/>
        <v>5.4929478534923062</v>
      </c>
      <c r="Z372" s="24">
        <f t="shared" si="84"/>
        <v>5.1421017879418391</v>
      </c>
      <c r="AA372" s="20">
        <v>0.28000000000000003</v>
      </c>
      <c r="AB372" s="20">
        <v>-0.125</v>
      </c>
      <c r="AC372" s="17">
        <v>314.57575762500397</v>
      </c>
      <c r="AD372" s="17">
        <f t="shared" si="85"/>
        <v>314.56483370914702</v>
      </c>
      <c r="AE372" s="21">
        <v>31.5</v>
      </c>
      <c r="AF372" s="21">
        <v>155.31336500975482</v>
      </c>
      <c r="AG372" s="19">
        <v>2.3459306912407683</v>
      </c>
      <c r="AH372" s="21">
        <v>142.5</v>
      </c>
      <c r="AI372" s="22">
        <v>0.57999999999999952</v>
      </c>
      <c r="AJ372" s="21">
        <v>1433.5</v>
      </c>
      <c r="AK372" s="21" t="e">
        <f>VLOOKUP($B372,'[3]Rotoma level Monthly'!$C$2:$N$538,10,FALSE)</f>
        <v>#N/A</v>
      </c>
      <c r="AL372" s="21" t="e">
        <f>VLOOKUP($B372,'[3]Rotoma level Monthly'!$C$2:$N$538,11,FALSE)</f>
        <v>#N/A</v>
      </c>
      <c r="AM372" s="20">
        <v>3.6472953065515745</v>
      </c>
      <c r="AN372" s="21">
        <v>175.45833333333334</v>
      </c>
      <c r="AP372" s="19">
        <f>AVERAGE(G361:G372)</f>
        <v>17.099999908333334</v>
      </c>
      <c r="AQ372" s="19">
        <f t="shared" ref="AQ372:AS372" si="102">AVERAGE(H361:H372)</f>
        <v>2.0183333357175193</v>
      </c>
      <c r="AR372" s="19">
        <f t="shared" si="102"/>
        <v>811.29166737166645</v>
      </c>
      <c r="AS372" s="19">
        <f t="shared" si="102"/>
        <v>76.000000583333332</v>
      </c>
      <c r="AT372" s="19">
        <f t="shared" si="75"/>
        <v>5.3518101144827241</v>
      </c>
      <c r="AU372" s="19">
        <f t="shared" si="76"/>
        <v>4.7085549468122805</v>
      </c>
      <c r="AV372" s="19">
        <f t="shared" si="77"/>
        <v>5.1466228164791143</v>
      </c>
      <c r="AW372" s="19">
        <f t="shared" si="78"/>
        <v>5.7099756991934409</v>
      </c>
      <c r="AX372" s="25">
        <f t="shared" si="79"/>
        <v>5.2292408942418902</v>
      </c>
    </row>
    <row r="373" spans="1:50" x14ac:dyDescent="0.25">
      <c r="A373" t="s">
        <v>85</v>
      </c>
      <c r="B373" s="15">
        <v>37438</v>
      </c>
      <c r="C373" s="16" t="s">
        <v>64</v>
      </c>
      <c r="D373" s="17">
        <v>2003</v>
      </c>
      <c r="E373" s="18" t="str">
        <f t="shared" si="69"/>
        <v>Ōkaro 2002/03</v>
      </c>
      <c r="F373" s="18" t="s">
        <v>61</v>
      </c>
      <c r="G373" s="19">
        <v>18</v>
      </c>
      <c r="H373" s="20">
        <v>2.2400000095367432</v>
      </c>
      <c r="I373" s="21">
        <v>1196.0001</v>
      </c>
      <c r="J373" s="19">
        <v>156</v>
      </c>
      <c r="K373" s="19">
        <v>107</v>
      </c>
      <c r="L373" s="19">
        <v>126</v>
      </c>
      <c r="M373" s="19">
        <v>621.99998000000005</v>
      </c>
      <c r="N373" s="19">
        <v>7.5700002</v>
      </c>
      <c r="O373" s="19">
        <v>3.3</v>
      </c>
      <c r="P373" s="22">
        <v>0.92900002002716064</v>
      </c>
      <c r="Q373" s="19">
        <f t="shared" si="90"/>
        <v>5.4083921629623966</v>
      </c>
      <c r="R373" s="19">
        <f t="shared" si="87"/>
        <v>4.5842823324135775</v>
      </c>
      <c r="S373" s="19">
        <f t="shared" si="96"/>
        <v>5.6539709600535613</v>
      </c>
      <c r="T373" s="19">
        <f t="shared" si="97"/>
        <v>6.6219238271950278</v>
      </c>
      <c r="U373" s="23">
        <f t="shared" si="98"/>
        <v>5.5671423206561403</v>
      </c>
      <c r="V373" s="24">
        <f t="shared" si="84"/>
        <v>5.1664023605067868</v>
      </c>
      <c r="W373" s="24">
        <f t="shared" si="84"/>
        <v>4.7502455741134222</v>
      </c>
      <c r="X373" s="24">
        <f t="shared" si="84"/>
        <v>5.1295196831229806</v>
      </c>
      <c r="Y373" s="24">
        <f t="shared" si="84"/>
        <v>5.510601849165135</v>
      </c>
      <c r="Z373" s="24">
        <f t="shared" si="84"/>
        <v>5.1391923667270802</v>
      </c>
      <c r="AA373" s="20">
        <v>-0.73</v>
      </c>
      <c r="AB373" s="20">
        <v>-0.59</v>
      </c>
      <c r="AC373" s="17">
        <v>314.51668098456099</v>
      </c>
      <c r="AD373" s="17">
        <f t="shared" si="85"/>
        <v>314.56378069083536</v>
      </c>
      <c r="AE373" s="21">
        <v>103.5</v>
      </c>
      <c r="AF373" s="21">
        <v>185.86304470854603</v>
      </c>
      <c r="AG373" s="19">
        <v>3.7529458822909425</v>
      </c>
      <c r="AH373" s="21">
        <v>118.2</v>
      </c>
      <c r="AI373" s="22">
        <v>-0.1766666666666665</v>
      </c>
      <c r="AJ373" s="21">
        <v>1372</v>
      </c>
      <c r="AK373" s="21" t="e">
        <f>VLOOKUP($B373,'[3]Rotoma level Monthly'!$C$2:$N$538,10,FALSE)</f>
        <v>#N/A</v>
      </c>
      <c r="AL373" s="21" t="e">
        <f>VLOOKUP($B373,'[3]Rotoma level Monthly'!$C$2:$N$538,11,FALSE)</f>
        <v>#N/A</v>
      </c>
      <c r="AM373" s="20">
        <v>3.5401416414245799</v>
      </c>
      <c r="AN373" s="21">
        <v>167.85833333333332</v>
      </c>
      <c r="AP373" s="19"/>
      <c r="AQ373" s="19"/>
      <c r="AR373" s="19"/>
      <c r="AS373" s="19"/>
      <c r="AT373" s="19"/>
      <c r="AU373" s="19"/>
      <c r="AV373" s="19"/>
      <c r="AW373" s="19"/>
      <c r="AX373" s="25"/>
    </row>
    <row r="374" spans="1:50" x14ac:dyDescent="0.25">
      <c r="A374" t="s">
        <v>85</v>
      </c>
      <c r="B374" s="15">
        <v>37469</v>
      </c>
      <c r="C374" s="16" t="s">
        <v>64</v>
      </c>
      <c r="D374" s="17">
        <v>2003</v>
      </c>
      <c r="E374" s="18" t="str">
        <f t="shared" si="69"/>
        <v>Ōkaro 2002/03</v>
      </c>
      <c r="F374" s="18" t="s">
        <v>61</v>
      </c>
      <c r="G374" s="19">
        <v>10.199999999999999</v>
      </c>
      <c r="H374" s="20">
        <v>2.0699999332427979</v>
      </c>
      <c r="I374" s="21">
        <v>1019.0000199999999</v>
      </c>
      <c r="J374" s="19">
        <v>135.00001</v>
      </c>
      <c r="K374" s="19">
        <v>97.999997000000008</v>
      </c>
      <c r="L374" s="19">
        <v>155</v>
      </c>
      <c r="M374" s="19">
        <v>712.00000999999997</v>
      </c>
      <c r="N374" s="19">
        <v>7.4200001000000002</v>
      </c>
      <c r="O374" s="19">
        <v>4.3000002000000004</v>
      </c>
      <c r="P374" s="22">
        <v>1.0069999694824219</v>
      </c>
      <c r="Q374" s="19">
        <f t="shared" si="90"/>
        <v>4.7818444362752697</v>
      </c>
      <c r="R374" s="19">
        <f t="shared" si="87"/>
        <v>4.6784765537893405</v>
      </c>
      <c r="S374" s="19">
        <f t="shared" si="96"/>
        <v>5.4446043195163867</v>
      </c>
      <c r="T374" s="19">
        <f t="shared" si="97"/>
        <v>6.4385746979417027</v>
      </c>
      <c r="U374" s="23">
        <f t="shared" si="98"/>
        <v>5.3358750018806749</v>
      </c>
      <c r="V374" s="24">
        <f t="shared" si="84"/>
        <v>5.0818119375387178</v>
      </c>
      <c r="W374" s="24">
        <f t="shared" si="84"/>
        <v>4.7385936691846604</v>
      </c>
      <c r="X374" s="24">
        <f t="shared" si="84"/>
        <v>5.1452483372987645</v>
      </c>
      <c r="Y374" s="24">
        <f t="shared" si="84"/>
        <v>5.5412648730398333</v>
      </c>
      <c r="Z374" s="24">
        <f t="shared" si="84"/>
        <v>5.126729704265494</v>
      </c>
      <c r="AA374" s="20">
        <v>-1.42</v>
      </c>
      <c r="AB374" s="20">
        <v>-0.71333333333333304</v>
      </c>
      <c r="AC374" s="17">
        <v>314.49153713196398</v>
      </c>
      <c r="AD374" s="17">
        <f t="shared" si="85"/>
        <v>314.55234536110657</v>
      </c>
      <c r="AE374" s="21">
        <v>52.722000000000001</v>
      </c>
      <c r="AF374" s="21">
        <v>181.40581965667192</v>
      </c>
      <c r="AG374" s="19">
        <v>3.868514288352674</v>
      </c>
      <c r="AH374" s="21">
        <v>179.2</v>
      </c>
      <c r="AI374" s="22">
        <v>-0.25083333333333302</v>
      </c>
      <c r="AJ374" s="21">
        <v>1409.5</v>
      </c>
      <c r="AK374" s="21" t="e">
        <f>VLOOKUP($B374,'[3]Rotoma level Monthly'!$C$2:$N$538,10,FALSE)</f>
        <v>#N/A</v>
      </c>
      <c r="AL374" s="21" t="e">
        <f>VLOOKUP($B374,'[3]Rotoma level Monthly'!$C$2:$N$538,11,FALSE)</f>
        <v>#N/A</v>
      </c>
      <c r="AM374" s="20">
        <v>3.6363925327579985</v>
      </c>
      <c r="AN374" s="21">
        <v>169.95</v>
      </c>
      <c r="AP374" s="19"/>
      <c r="AQ374" s="19"/>
      <c r="AR374" s="19"/>
      <c r="AS374" s="19"/>
      <c r="AT374" s="19"/>
      <c r="AU374" s="19"/>
      <c r="AV374" s="19"/>
      <c r="AW374" s="19"/>
      <c r="AX374" s="25"/>
    </row>
    <row r="375" spans="1:50" x14ac:dyDescent="0.25">
      <c r="A375" t="s">
        <v>85</v>
      </c>
      <c r="B375" s="15">
        <v>37500</v>
      </c>
      <c r="C375" s="16" t="s">
        <v>64</v>
      </c>
      <c r="D375" s="17">
        <v>2003</v>
      </c>
      <c r="E375" s="18" t="str">
        <f t="shared" si="69"/>
        <v>Ōkaro 2002/03</v>
      </c>
      <c r="F375" s="18" t="s">
        <v>61</v>
      </c>
      <c r="G375" s="19">
        <v>43.799999</v>
      </c>
      <c r="H375" s="20">
        <v>1.9500000476837158</v>
      </c>
      <c r="I375" s="21">
        <v>1121.0000299999999</v>
      </c>
      <c r="J375" s="19">
        <v>130</v>
      </c>
      <c r="K375" s="19">
        <v>68.000004000000004</v>
      </c>
      <c r="L375" s="19">
        <v>211</v>
      </c>
      <c r="M375" s="19">
        <v>223</v>
      </c>
      <c r="N375" s="19">
        <v>9.1499995999999992</v>
      </c>
      <c r="O375" s="19">
        <v>3.0999998999999998</v>
      </c>
      <c r="P375" s="22">
        <v>0.91200000047683716</v>
      </c>
      <c r="Q375" s="19">
        <f t="shared" si="90"/>
        <v>6.3893442154952993</v>
      </c>
      <c r="R375" s="19">
        <f t="shared" si="87"/>
        <v>4.7494761228551354</v>
      </c>
      <c r="S375" s="19">
        <f t="shared" si="96"/>
        <v>5.5693129288946253</v>
      </c>
      <c r="T375" s="19">
        <f t="shared" si="97"/>
        <v>6.3907145887359622</v>
      </c>
      <c r="U375" s="23">
        <f t="shared" si="98"/>
        <v>5.7747119639952551</v>
      </c>
      <c r="V375" s="24">
        <f t="shared" si="84"/>
        <v>5.1853562559355781</v>
      </c>
      <c r="W375" s="24">
        <f t="shared" si="84"/>
        <v>4.7191172433000448</v>
      </c>
      <c r="X375" s="24">
        <f t="shared" si="84"/>
        <v>5.1664196525748975</v>
      </c>
      <c r="Y375" s="24">
        <f t="shared" si="84"/>
        <v>5.5825003052112896</v>
      </c>
      <c r="Z375" s="24">
        <f t="shared" si="84"/>
        <v>5.1633483642554525</v>
      </c>
      <c r="AA375" s="20">
        <v>-0.8</v>
      </c>
      <c r="AB375" s="20">
        <v>-0.745</v>
      </c>
      <c r="AC375" s="17">
        <v>314.42815408971501</v>
      </c>
      <c r="AD375" s="17">
        <f t="shared" si="85"/>
        <v>314.52191830029579</v>
      </c>
      <c r="AE375" s="21">
        <v>217.34</v>
      </c>
      <c r="AF375" s="21">
        <v>205.46037507562829</v>
      </c>
      <c r="AG375" s="19">
        <v>4.0986292202899861</v>
      </c>
      <c r="AH375" s="21">
        <v>173.3</v>
      </c>
      <c r="AI375" s="22">
        <v>-0.32833333333333303</v>
      </c>
      <c r="AJ375" s="21">
        <v>1393.722</v>
      </c>
      <c r="AK375" s="21" t="e">
        <f>VLOOKUP($B375,'[3]Rotoma level Monthly'!$C$2:$N$538,10,FALSE)</f>
        <v>#N/A</v>
      </c>
      <c r="AL375" s="21" t="e">
        <f>VLOOKUP($B375,'[3]Rotoma level Monthly'!$C$2:$N$538,11,FALSE)</f>
        <v>#N/A</v>
      </c>
      <c r="AM375" s="20">
        <v>3.7012051529264962</v>
      </c>
      <c r="AN375" s="21">
        <v>169.52500000000001</v>
      </c>
      <c r="AP375" s="19"/>
      <c r="AQ375" s="19"/>
      <c r="AR375" s="19"/>
      <c r="AS375" s="19"/>
      <c r="AT375" s="19"/>
      <c r="AU375" s="19"/>
      <c r="AV375" s="19"/>
      <c r="AW375" s="19"/>
      <c r="AX375" s="25"/>
    </row>
    <row r="376" spans="1:50" x14ac:dyDescent="0.25">
      <c r="A376" t="s">
        <v>85</v>
      </c>
      <c r="B376" s="15">
        <v>37530</v>
      </c>
      <c r="C376" s="16" t="s">
        <v>64</v>
      </c>
      <c r="D376" s="17">
        <v>2003</v>
      </c>
      <c r="E376" s="18" t="str">
        <f t="shared" si="69"/>
        <v>Ōkaro 2002/03</v>
      </c>
      <c r="F376" s="18" t="s">
        <v>61</v>
      </c>
      <c r="G376" s="19">
        <v>89.099997999999999</v>
      </c>
      <c r="H376" s="20">
        <v>1.3400000333786011</v>
      </c>
      <c r="J376" s="19">
        <v>116</v>
      </c>
      <c r="K376" s="19">
        <v>64.000003000000007</v>
      </c>
      <c r="M376" s="19">
        <v>20</v>
      </c>
      <c r="N376" s="19">
        <v>10.01</v>
      </c>
      <c r="O376" s="19">
        <v>4.5</v>
      </c>
      <c r="P376" s="22">
        <v>1.003000020980835</v>
      </c>
      <c r="Q376" s="19">
        <f t="shared" si="90"/>
        <v>7.1726893434925394</v>
      </c>
      <c r="R376" s="19">
        <f t="shared" si="87"/>
        <v>5.1910523268976352</v>
      </c>
      <c r="T376" s="19">
        <f t="shared" si="97"/>
        <v>6.2462173285426008</v>
      </c>
      <c r="V376" s="24">
        <f t="shared" si="84"/>
        <v>5.3110548907378243</v>
      </c>
      <c r="W376" s="24">
        <f t="shared" si="84"/>
        <v>4.7219824120000213</v>
      </c>
      <c r="X376" s="24">
        <f t="shared" si="84"/>
        <v>5.1864347341492083</v>
      </c>
      <c r="Y376" s="24">
        <f t="shared" si="84"/>
        <v>5.6141237891007849</v>
      </c>
      <c r="Z376" s="24">
        <f t="shared" si="84"/>
        <v>5.1410626404266386</v>
      </c>
      <c r="AA376" s="20">
        <v>-0.72</v>
      </c>
      <c r="AB376" s="20">
        <v>-0.80333333333333301</v>
      </c>
      <c r="AC376" s="17">
        <v>314.34304943008101</v>
      </c>
      <c r="AD376" s="17">
        <f t="shared" si="85"/>
        <v>314.48576941767715</v>
      </c>
      <c r="AE376" s="21">
        <v>47.5</v>
      </c>
      <c r="AF376" s="21">
        <v>215.27688172043005</v>
      </c>
      <c r="AG376" s="19">
        <v>4.6009409125214678</v>
      </c>
      <c r="AH376" s="21">
        <v>268.8</v>
      </c>
      <c r="AI376" s="22">
        <v>-0.32833333333333303</v>
      </c>
      <c r="AJ376" s="21">
        <v>1528.5619999999999</v>
      </c>
      <c r="AK376" s="21" t="e">
        <f>VLOOKUP($B376,'[3]Rotoma level Monthly'!$C$2:$N$538,10,FALSE)</f>
        <v>#N/A</v>
      </c>
      <c r="AL376" s="21" t="e">
        <f>VLOOKUP($B376,'[3]Rotoma level Monthly'!$C$2:$N$538,11,FALSE)</f>
        <v>#N/A</v>
      </c>
      <c r="AM376" s="20">
        <v>3.790581655594691</v>
      </c>
      <c r="AN376" s="21">
        <v>179.17499999999998</v>
      </c>
      <c r="AP376" s="19"/>
      <c r="AQ376" s="19"/>
      <c r="AR376" s="19"/>
      <c r="AS376" s="19"/>
      <c r="AT376" s="19"/>
      <c r="AU376" s="19"/>
      <c r="AV376" s="19"/>
      <c r="AW376" s="19"/>
      <c r="AX376" s="25"/>
    </row>
    <row r="377" spans="1:50" x14ac:dyDescent="0.25">
      <c r="A377" t="s">
        <v>85</v>
      </c>
      <c r="B377" s="15">
        <v>37561</v>
      </c>
      <c r="C377" s="16" t="s">
        <v>64</v>
      </c>
      <c r="D377" s="17">
        <v>2003</v>
      </c>
      <c r="E377" s="18" t="str">
        <f t="shared" si="69"/>
        <v>Ōkaro 2002/03</v>
      </c>
      <c r="F377" s="18" t="s">
        <v>61</v>
      </c>
      <c r="G377" s="19">
        <v>30.6</v>
      </c>
      <c r="H377" s="20">
        <v>1.6799999475479126</v>
      </c>
      <c r="I377" s="21">
        <v>857.00001899999995</v>
      </c>
      <c r="J377" s="19">
        <v>110</v>
      </c>
      <c r="K377" s="19">
        <v>56.000002000000002</v>
      </c>
      <c r="L377" s="19">
        <v>52.999999000000003</v>
      </c>
      <c r="M377" s="19">
        <v>12</v>
      </c>
      <c r="N377" s="19">
        <v>10.1</v>
      </c>
      <c r="O377" s="19">
        <v>2.5</v>
      </c>
      <c r="P377" s="22">
        <v>0.63899999856948853</v>
      </c>
      <c r="Q377" s="19">
        <f t="shared" si="90"/>
        <v>5.9937324232632125</v>
      </c>
      <c r="R377" s="19">
        <f t="shared" si="87"/>
        <v>4.9257462279167878</v>
      </c>
      <c r="S377" s="19">
        <f t="shared" ref="S377:S382" si="103">-3.61+3.01*LOG($I377)</f>
        <v>5.218272302970508</v>
      </c>
      <c r="T377" s="19">
        <f t="shared" si="97"/>
        <v>6.178866640662017</v>
      </c>
      <c r="U377" s="23">
        <f t="shared" ref="U377:U382" si="104">AVERAGE(Q377:T377)</f>
        <v>5.5791543987031318</v>
      </c>
      <c r="V377" s="24">
        <f t="shared" si="84"/>
        <v>5.3246264281556437</v>
      </c>
      <c r="W377" s="24">
        <f t="shared" si="84"/>
        <v>4.7095656083776136</v>
      </c>
      <c r="X377" s="24">
        <f t="shared" si="84"/>
        <v>5.2006314316741387</v>
      </c>
      <c r="Y377" s="24">
        <f t="shared" si="84"/>
        <v>5.6603898079907902</v>
      </c>
      <c r="Z377" s="24">
        <f t="shared" si="84"/>
        <v>5.1575447473584388</v>
      </c>
      <c r="AA377" s="20">
        <v>-0.66</v>
      </c>
      <c r="AB377" s="20">
        <v>-0.81166666666666598</v>
      </c>
      <c r="AC377" s="17">
        <v>314.23595507510697</v>
      </c>
      <c r="AD377" s="17">
        <f t="shared" si="85"/>
        <v>314.44771176768609</v>
      </c>
      <c r="AE377" s="21">
        <v>47</v>
      </c>
      <c r="AF377" s="21">
        <v>213.71388888888967</v>
      </c>
      <c r="AG377" s="19">
        <v>4.4376105640707681</v>
      </c>
      <c r="AH377" s="21">
        <v>210.7</v>
      </c>
      <c r="AI377" s="22">
        <v>-0.32833333333333303</v>
      </c>
      <c r="AJ377" s="21">
        <v>1401.0619999999999</v>
      </c>
      <c r="AK377" s="21" t="e">
        <f>VLOOKUP($B377,'[3]Rotoma level Monthly'!$C$2:$N$538,10,FALSE)</f>
        <v>#N/A</v>
      </c>
      <c r="AL377" s="21" t="e">
        <f>VLOOKUP($B377,'[3]Rotoma level Monthly'!$C$2:$N$538,11,FALSE)</f>
        <v>#N/A</v>
      </c>
      <c r="AM377" s="20">
        <v>3.8283939811521024</v>
      </c>
      <c r="AN377" s="21">
        <v>183.00833333333333</v>
      </c>
      <c r="AP377" s="19"/>
      <c r="AQ377" s="19"/>
      <c r="AR377" s="19"/>
      <c r="AS377" s="19"/>
      <c r="AT377" s="19"/>
      <c r="AU377" s="19"/>
      <c r="AV377" s="19"/>
      <c r="AW377" s="19"/>
      <c r="AX377" s="25"/>
    </row>
    <row r="378" spans="1:50" x14ac:dyDescent="0.25">
      <c r="A378" t="s">
        <v>85</v>
      </c>
      <c r="B378" s="15">
        <v>37591</v>
      </c>
      <c r="C378" s="16" t="s">
        <v>64</v>
      </c>
      <c r="D378" s="17">
        <v>2003</v>
      </c>
      <c r="E378" s="18" t="str">
        <f t="shared" si="69"/>
        <v>Ōkaro 2002/03</v>
      </c>
      <c r="F378" s="18" t="s">
        <v>61</v>
      </c>
      <c r="G378" s="19">
        <v>11.8</v>
      </c>
      <c r="H378" s="20">
        <v>1.3200000524520874</v>
      </c>
      <c r="I378" s="21">
        <v>490.50001001999999</v>
      </c>
      <c r="J378" s="19">
        <v>57</v>
      </c>
      <c r="K378" s="19">
        <v>24</v>
      </c>
      <c r="L378" s="19">
        <v>0.50000001999999999</v>
      </c>
      <c r="M378" s="19">
        <v>8.9999995999999989</v>
      </c>
      <c r="N378" s="19">
        <v>10.1</v>
      </c>
      <c r="O378" s="19">
        <v>2.9000001000000002</v>
      </c>
      <c r="P378" s="22">
        <v>0.5220000147819519</v>
      </c>
      <c r="Q378" s="19">
        <f t="shared" si="90"/>
        <v>4.9425802985575586</v>
      </c>
      <c r="R378" s="19">
        <f t="shared" si="87"/>
        <v>5.2086165650803764</v>
      </c>
      <c r="S378" s="19">
        <f t="shared" si="103"/>
        <v>4.4888234519692585</v>
      </c>
      <c r="T378" s="19">
        <f t="shared" si="97"/>
        <v>5.3451545785636743</v>
      </c>
      <c r="U378" s="23">
        <f t="shared" si="104"/>
        <v>4.9962937235427169</v>
      </c>
      <c r="V378" s="24">
        <f t="shared" si="84"/>
        <v>5.2509508231003812</v>
      </c>
      <c r="W378" s="24">
        <f t="shared" si="84"/>
        <v>4.707329400825798</v>
      </c>
      <c r="X378" s="24">
        <f t="shared" si="84"/>
        <v>5.1349435539530797</v>
      </c>
      <c r="Y378" s="24">
        <f t="shared" si="84"/>
        <v>5.6622602658586958</v>
      </c>
      <c r="Z378" s="24">
        <f t="shared" si="84"/>
        <v>5.1209296811811269</v>
      </c>
      <c r="AA378" s="20">
        <v>-1.1499999999999999</v>
      </c>
      <c r="AB378" s="20">
        <v>-0.913333333333333</v>
      </c>
      <c r="AC378" s="17">
        <v>314.13084264217599</v>
      </c>
      <c r="AD378" s="17">
        <f t="shared" si="85"/>
        <v>314.40606690610218</v>
      </c>
      <c r="AE378" s="21">
        <v>118.5</v>
      </c>
      <c r="AF378" s="21">
        <v>189.78763440860493</v>
      </c>
      <c r="AG378" s="19">
        <v>4.1771736067290215</v>
      </c>
      <c r="AH378" s="21">
        <v>231.6</v>
      </c>
      <c r="AI378" s="22">
        <v>-0.38583333333333303</v>
      </c>
      <c r="AJ378" s="21">
        <v>1279.5619999999999</v>
      </c>
      <c r="AK378" s="21" t="e">
        <f>VLOOKUP($B378,'[3]Rotoma level Monthly'!$C$2:$N$538,10,FALSE)</f>
        <v>#N/A</v>
      </c>
      <c r="AL378" s="21" t="e">
        <f>VLOOKUP($B378,'[3]Rotoma level Monthly'!$C$2:$N$538,11,FALSE)</f>
        <v>#N/A</v>
      </c>
      <c r="AM378" s="20">
        <v>3.8530170444484129</v>
      </c>
      <c r="AN378" s="21">
        <v>188.70000000000002</v>
      </c>
      <c r="AP378" s="19"/>
      <c r="AQ378" s="19"/>
      <c r="AR378" s="19"/>
      <c r="AS378" s="19"/>
      <c r="AT378" s="19"/>
      <c r="AU378" s="19"/>
      <c r="AV378" s="19"/>
      <c r="AW378" s="19"/>
      <c r="AX378" s="25"/>
    </row>
    <row r="379" spans="1:50" x14ac:dyDescent="0.25">
      <c r="A379" t="s">
        <v>85</v>
      </c>
      <c r="B379" s="15">
        <v>37622</v>
      </c>
      <c r="C379" s="16" t="s">
        <v>64</v>
      </c>
      <c r="D379" s="17">
        <v>2003</v>
      </c>
      <c r="E379" s="18" t="str">
        <f t="shared" si="69"/>
        <v>Ōkaro 2002/03</v>
      </c>
      <c r="F379" s="18" t="s">
        <v>61</v>
      </c>
      <c r="G379" s="19">
        <v>29.299999</v>
      </c>
      <c r="H379" s="20">
        <v>1.2899999618530273</v>
      </c>
      <c r="I379" s="21">
        <v>753.50002001999997</v>
      </c>
      <c r="J379" s="19">
        <v>37.999999000000003</v>
      </c>
      <c r="K379" s="19">
        <v>2.0000001000000003</v>
      </c>
      <c r="L379" s="19">
        <v>0.50000001999999999</v>
      </c>
      <c r="M379" s="19">
        <v>8.0000004000000011</v>
      </c>
      <c r="N379" s="19">
        <v>9.8999995999999992</v>
      </c>
      <c r="O379" s="19">
        <v>6.5999999000000003</v>
      </c>
      <c r="P379" s="22">
        <v>0.73600000143051147</v>
      </c>
      <c r="Q379" s="19">
        <f t="shared" si="90"/>
        <v>5.9458437180507007</v>
      </c>
      <c r="R379" s="19">
        <f t="shared" si="87"/>
        <v>5.2354510557021685</v>
      </c>
      <c r="S379" s="19">
        <f t="shared" si="103"/>
        <v>5.0500206372506042</v>
      </c>
      <c r="T379" s="19">
        <f t="shared" si="97"/>
        <v>4.8309680687489829</v>
      </c>
      <c r="U379" s="23">
        <f t="shared" si="104"/>
        <v>5.2655708699381139</v>
      </c>
      <c r="V379" s="24">
        <f t="shared" si="84"/>
        <v>5.3112809068229625</v>
      </c>
      <c r="W379" s="24">
        <f t="shared" si="84"/>
        <v>4.7011108679696738</v>
      </c>
      <c r="X379" s="24">
        <f t="shared" si="84"/>
        <v>5.0988975066783695</v>
      </c>
      <c r="Y379" s="24">
        <f t="shared" si="84"/>
        <v>5.6420698658785939</v>
      </c>
      <c r="Z379" s="24">
        <f t="shared" si="84"/>
        <v>5.1211693923314554</v>
      </c>
      <c r="AA379" s="20">
        <v>-0.18</v>
      </c>
      <c r="AB379" s="20">
        <v>-0.24833333333333299</v>
      </c>
      <c r="AC379" s="17">
        <v>314.05644106108502</v>
      </c>
      <c r="AD379" s="17">
        <f t="shared" si="85"/>
        <v>314.3723646658969</v>
      </c>
      <c r="AE379" s="21">
        <v>72</v>
      </c>
      <c r="AF379" s="21">
        <v>175.58198924731673</v>
      </c>
      <c r="AG379" s="19">
        <v>4.1257497588604988</v>
      </c>
      <c r="AH379" s="21">
        <v>256.60000000000002</v>
      </c>
      <c r="AI379" s="22">
        <v>-0.38583333333333303</v>
      </c>
      <c r="AJ379" s="21">
        <v>1154.5619999999999</v>
      </c>
      <c r="AK379" s="21" t="e">
        <f>VLOOKUP($B379,'[3]Rotoma level Monthly'!$C$2:$N$538,10,FALSE)</f>
        <v>#N/A</v>
      </c>
      <c r="AL379" s="21" t="e">
        <f>VLOOKUP($B379,'[3]Rotoma level Monthly'!$C$2:$N$538,11,FALSE)</f>
        <v>#N/A</v>
      </c>
      <c r="AM379" s="20">
        <v>3.8478778086411469</v>
      </c>
      <c r="AN379" s="21">
        <v>189.54999999999998</v>
      </c>
      <c r="AP379" s="19"/>
      <c r="AQ379" s="19"/>
      <c r="AR379" s="19"/>
      <c r="AS379" s="19"/>
      <c r="AT379" s="19"/>
      <c r="AU379" s="19"/>
      <c r="AV379" s="19"/>
      <c r="AW379" s="19"/>
      <c r="AX379" s="25"/>
    </row>
    <row r="380" spans="1:50" x14ac:dyDescent="0.25">
      <c r="A380" t="s">
        <v>85</v>
      </c>
      <c r="B380" s="15">
        <v>37653</v>
      </c>
      <c r="C380" s="16" t="s">
        <v>64</v>
      </c>
      <c r="D380" s="17">
        <v>2003</v>
      </c>
      <c r="E380" s="18" t="str">
        <f t="shared" si="69"/>
        <v>Ōkaro 2002/03</v>
      </c>
      <c r="F380" s="18" t="s">
        <v>61</v>
      </c>
      <c r="G380" s="19">
        <v>11.9</v>
      </c>
      <c r="H380" s="20">
        <v>1.25</v>
      </c>
      <c r="I380" s="21">
        <v>1000.5000000199999</v>
      </c>
      <c r="J380" s="19">
        <v>27.000000999999997</v>
      </c>
      <c r="K380" s="19">
        <v>3</v>
      </c>
      <c r="L380" s="19">
        <v>0.50000001999999999</v>
      </c>
      <c r="M380" s="19">
        <v>1</v>
      </c>
      <c r="N380" s="19">
        <v>10</v>
      </c>
      <c r="O380" s="19">
        <v>5.8000002000000004</v>
      </c>
      <c r="P380" s="22">
        <v>0.83099997043609619</v>
      </c>
      <c r="Q380" s="19">
        <f t="shared" si="90"/>
        <v>4.9518892819370279</v>
      </c>
      <c r="R380" s="19">
        <f t="shared" si="87"/>
        <v>5.2721844265164064</v>
      </c>
      <c r="S380" s="19">
        <f t="shared" si="103"/>
        <v>5.4206534498725443</v>
      </c>
      <c r="T380" s="19">
        <f t="shared" si="97"/>
        <v>4.3975822383123848</v>
      </c>
      <c r="U380" s="23">
        <f t="shared" si="104"/>
        <v>5.0105773491595915</v>
      </c>
      <c r="V380" s="24">
        <f t="shared" si="84"/>
        <v>5.3537170462331387</v>
      </c>
      <c r="W380" s="24">
        <f t="shared" si="84"/>
        <v>4.7901870307798697</v>
      </c>
      <c r="X380" s="24">
        <f t="shared" si="84"/>
        <v>5.1345793834084779</v>
      </c>
      <c r="Y380" s="24">
        <f t="shared" si="84"/>
        <v>5.62086332703434</v>
      </c>
      <c r="Z380" s="24">
        <f t="shared" si="84"/>
        <v>5.1601732515256513</v>
      </c>
      <c r="AA380" s="20">
        <v>-0.68</v>
      </c>
      <c r="AB380" s="20">
        <v>-0.22166666666666601</v>
      </c>
      <c r="AC380" s="17">
        <v>313.85493353737797</v>
      </c>
      <c r="AD380" s="17">
        <f t="shared" si="85"/>
        <v>314.32767643265259</v>
      </c>
      <c r="AE380" s="21">
        <v>19</v>
      </c>
      <c r="AF380" s="21">
        <v>173.39062500000151</v>
      </c>
      <c r="AG380" s="19">
        <v>3.4779148165232789</v>
      </c>
      <c r="AH380" s="21">
        <v>204.7</v>
      </c>
      <c r="AI380" s="22">
        <v>-0.37333333333333302</v>
      </c>
      <c r="AJ380" s="21">
        <v>1125.5619999999999</v>
      </c>
      <c r="AK380" s="21" t="e">
        <f>VLOOKUP($B380,'[3]Rotoma level Monthly'!$C$2:$N$538,10,FALSE)</f>
        <v>#N/A</v>
      </c>
      <c r="AL380" s="21" t="e">
        <f>VLOOKUP($B380,'[3]Rotoma level Monthly'!$C$2:$N$538,11,FALSE)</f>
        <v>#N/A</v>
      </c>
      <c r="AM380" s="20">
        <v>3.9244855107608658</v>
      </c>
      <c r="AN380" s="21">
        <v>188.49999999999997</v>
      </c>
      <c r="AP380" s="19"/>
      <c r="AQ380" s="19"/>
      <c r="AR380" s="19"/>
      <c r="AS380" s="19"/>
      <c r="AT380" s="19"/>
      <c r="AU380" s="19"/>
      <c r="AV380" s="19"/>
      <c r="AW380" s="19"/>
      <c r="AX380" s="25"/>
    </row>
    <row r="381" spans="1:50" x14ac:dyDescent="0.25">
      <c r="A381" t="s">
        <v>85</v>
      </c>
      <c r="B381" s="15">
        <v>37712</v>
      </c>
      <c r="C381" s="16" t="s">
        <v>64</v>
      </c>
      <c r="D381" s="17">
        <v>2003</v>
      </c>
      <c r="E381" s="18" t="str">
        <f t="shared" si="69"/>
        <v>Ōkaro 2002/03</v>
      </c>
      <c r="F381" s="18" t="s">
        <v>61</v>
      </c>
      <c r="G381" s="19">
        <v>10.199999999999999</v>
      </c>
      <c r="H381" s="20">
        <v>2.5099999904632568</v>
      </c>
      <c r="I381" s="21">
        <v>410.50000001999996</v>
      </c>
      <c r="J381" s="19">
        <v>26.000000999999997</v>
      </c>
      <c r="K381" s="19">
        <v>7.0000002000000006</v>
      </c>
      <c r="L381" s="19">
        <v>0.50000001999999999</v>
      </c>
      <c r="M381" s="19">
        <v>4.9999998999999997</v>
      </c>
      <c r="N381" s="19">
        <v>9</v>
      </c>
      <c r="O381" s="19">
        <v>1.9</v>
      </c>
      <c r="P381" s="22">
        <v>0.58899998664855957</v>
      </c>
      <c r="Q381" s="19">
        <f t="shared" si="90"/>
        <v>4.7818444362752697</v>
      </c>
      <c r="R381" s="19">
        <f t="shared" si="87"/>
        <v>4.4476724963701324</v>
      </c>
      <c r="S381" s="19">
        <f t="shared" si="103"/>
        <v>4.2560726160446229</v>
      </c>
      <c r="T381" s="19">
        <f t="shared" si="97"/>
        <v>4.3497222248493976</v>
      </c>
      <c r="U381" s="23">
        <f t="shared" si="104"/>
        <v>4.4588279433848559</v>
      </c>
      <c r="V381" s="24">
        <f t="shared" si="84"/>
        <v>5.3994811779442911</v>
      </c>
      <c r="W381" s="24">
        <f t="shared" si="84"/>
        <v>4.799750942029652</v>
      </c>
      <c r="X381" s="24">
        <f t="shared" si="84"/>
        <v>5.116736862292905</v>
      </c>
      <c r="Y381" s="24">
        <f t="shared" si="84"/>
        <v>5.616874992579092</v>
      </c>
      <c r="Z381" s="24">
        <f t="shared" si="84"/>
        <v>5.1697143599301274</v>
      </c>
      <c r="AA381" s="20">
        <v>-0.37</v>
      </c>
      <c r="AB381" s="20">
        <v>-0.37</v>
      </c>
      <c r="AC381" s="17">
        <v>313.96426754365302</v>
      </c>
      <c r="AD381" s="17">
        <f t="shared" si="85"/>
        <v>314.29426064764459</v>
      </c>
      <c r="AE381" s="21">
        <v>64</v>
      </c>
      <c r="AF381" s="21">
        <v>148.8125000000089</v>
      </c>
      <c r="AG381" s="19">
        <v>2.4255551697532329</v>
      </c>
      <c r="AH381" s="21">
        <v>183.9</v>
      </c>
      <c r="AI381" s="22">
        <v>-0.43416666666666648</v>
      </c>
      <c r="AJ381" s="21">
        <v>1174.0619999999999</v>
      </c>
      <c r="AK381" s="21" t="e">
        <f>VLOOKUP($B381,'[3]Rotoma level Monthly'!$C$2:$N$538,10,FALSE)</f>
        <v>#N/A</v>
      </c>
      <c r="AL381" s="21" t="e">
        <f>VLOOKUP($B381,'[3]Rotoma level Monthly'!$C$2:$N$538,11,FALSE)</f>
        <v>#N/A</v>
      </c>
      <c r="AM381" s="20">
        <v>3.8530758384774075</v>
      </c>
      <c r="AN381" s="21">
        <v>182.89999999999998</v>
      </c>
      <c r="AP381" s="19"/>
      <c r="AQ381" s="19"/>
      <c r="AR381" s="19"/>
      <c r="AS381" s="19"/>
      <c r="AT381" s="19"/>
      <c r="AU381" s="19"/>
      <c r="AV381" s="19"/>
      <c r="AW381" s="19"/>
      <c r="AX381" s="25"/>
    </row>
    <row r="382" spans="1:50" x14ac:dyDescent="0.25">
      <c r="A382" t="s">
        <v>85</v>
      </c>
      <c r="B382" s="15">
        <v>37742</v>
      </c>
      <c r="C382" s="16" t="s">
        <v>64</v>
      </c>
      <c r="D382" s="17">
        <v>2003</v>
      </c>
      <c r="E382" s="18" t="str">
        <f t="shared" si="69"/>
        <v>Ōkaro 2002/03</v>
      </c>
      <c r="F382" s="18" t="s">
        <v>61</v>
      </c>
      <c r="G382" s="19">
        <v>20</v>
      </c>
      <c r="H382" s="20">
        <v>2.0499999523162842</v>
      </c>
      <c r="I382" s="21">
        <v>956.99999020000007</v>
      </c>
      <c r="J382" s="19">
        <v>121</v>
      </c>
      <c r="K382" s="19">
        <v>64.000003000000007</v>
      </c>
      <c r="L382" s="19">
        <v>7.0000002000000006</v>
      </c>
      <c r="M382" s="19">
        <v>456</v>
      </c>
      <c r="N382" s="19">
        <v>7.1999997999999996</v>
      </c>
      <c r="O382" s="19">
        <v>2.9000001000000002</v>
      </c>
      <c r="P382" s="22">
        <v>0.60699999332427979</v>
      </c>
      <c r="Q382" s="19">
        <f t="shared" si="90"/>
        <v>5.5246161889865117</v>
      </c>
      <c r="R382" s="19">
        <f t="shared" si="87"/>
        <v>4.6900346400878048</v>
      </c>
      <c r="S382" s="19">
        <f t="shared" si="103"/>
        <v>5.3625449193218646</v>
      </c>
      <c r="T382" s="19">
        <f t="shared" si="97"/>
        <v>6.2997332813240332</v>
      </c>
      <c r="U382" s="23">
        <f t="shared" si="104"/>
        <v>5.4692322574300531</v>
      </c>
      <c r="V382" s="24">
        <f t="shared" si="84"/>
        <v>5.4946828445090246</v>
      </c>
      <c r="W382" s="24">
        <f t="shared" si="84"/>
        <v>4.8419622874358934</v>
      </c>
      <c r="X382" s="24">
        <f t="shared" si="84"/>
        <v>5.2123640599553402</v>
      </c>
      <c r="Y382" s="24">
        <f t="shared" si="84"/>
        <v>5.8182364623186418</v>
      </c>
      <c r="Z382" s="24">
        <f t="shared" si="84"/>
        <v>5.2860141998122421</v>
      </c>
      <c r="AA382" s="20">
        <v>-0.61</v>
      </c>
      <c r="AB382" s="20">
        <v>-0.57499999999999996</v>
      </c>
      <c r="AC382" s="17">
        <v>313.924078549706</v>
      </c>
      <c r="AD382" s="17">
        <f t="shared" si="85"/>
        <v>314.25691111875659</v>
      </c>
      <c r="AE382" s="21">
        <v>103</v>
      </c>
      <c r="AF382" s="21">
        <v>151.74059139785157</v>
      </c>
      <c r="AG382" s="19">
        <v>2.8312481518817267</v>
      </c>
      <c r="AH382" s="21">
        <v>142.5</v>
      </c>
      <c r="AI382" s="22">
        <v>-0.53666666666666651</v>
      </c>
      <c r="AJ382" s="21">
        <v>1102.5619999999999</v>
      </c>
      <c r="AK382" s="21" t="e">
        <f>VLOOKUP($B382,'[3]Rotoma level Monthly'!$C$2:$N$538,10,FALSE)</f>
        <v>#N/A</v>
      </c>
      <c r="AL382" s="21" t="e">
        <f>VLOOKUP($B382,'[3]Rotoma level Monthly'!$C$2:$N$538,11,FALSE)</f>
        <v>#N/A</v>
      </c>
      <c r="AM382" s="20">
        <v>3.8175398364264552</v>
      </c>
      <c r="AN382" s="21">
        <v>185</v>
      </c>
      <c r="AP382" s="19"/>
      <c r="AQ382" s="19"/>
      <c r="AR382" s="19"/>
      <c r="AS382" s="19"/>
      <c r="AT382" s="19"/>
      <c r="AU382" s="19"/>
      <c r="AV382" s="19"/>
      <c r="AW382" s="19"/>
      <c r="AX382" s="25"/>
    </row>
    <row r="383" spans="1:50" x14ac:dyDescent="0.25">
      <c r="A383" t="s">
        <v>85</v>
      </c>
      <c r="B383" s="15">
        <v>37773</v>
      </c>
      <c r="C383" s="16" t="s">
        <v>64</v>
      </c>
      <c r="D383" s="17">
        <v>2003</v>
      </c>
      <c r="E383" s="18" t="str">
        <f t="shared" si="69"/>
        <v>Ōkaro 2002/03</v>
      </c>
      <c r="F383" s="18" t="s">
        <v>61</v>
      </c>
      <c r="G383" s="19">
        <v>17</v>
      </c>
      <c r="H383" s="20">
        <v>2.7200000286102295</v>
      </c>
      <c r="J383" s="19">
        <v>128.00001</v>
      </c>
      <c r="K383" s="19">
        <v>88</v>
      </c>
      <c r="L383" s="19">
        <v>17.000001000000001</v>
      </c>
      <c r="M383" s="19">
        <v>28.999998999999999</v>
      </c>
      <c r="N383" s="19">
        <v>7.1999997999999996</v>
      </c>
      <c r="O383" s="19">
        <v>1.9</v>
      </c>
      <c r="P383" s="22">
        <v>0.64499998092651367</v>
      </c>
      <c r="Q383" s="19">
        <f t="shared" si="90"/>
        <v>5.3453402603008158</v>
      </c>
      <c r="R383" s="19">
        <f t="shared" si="87"/>
        <v>4.3506022088877749</v>
      </c>
      <c r="T383" s="19">
        <f t="shared" si="97"/>
        <v>6.3710532104451998</v>
      </c>
      <c r="V383" s="24">
        <f t="shared" si="84"/>
        <v>5.4979859183639972</v>
      </c>
      <c r="W383" s="24">
        <f t="shared" si="84"/>
        <v>4.8179426599773372</v>
      </c>
      <c r="X383" s="24">
        <f t="shared" si="84"/>
        <v>5.1951784983162286</v>
      </c>
      <c r="Y383" s="24">
        <f t="shared" si="84"/>
        <v>5.8241797897454051</v>
      </c>
      <c r="Z383" s="24">
        <f t="shared" si="84"/>
        <v>5.2739032680409146</v>
      </c>
      <c r="AA383" s="20">
        <v>-1.19</v>
      </c>
      <c r="AB383" s="20">
        <v>-0.211666666666666</v>
      </c>
      <c r="AC383" s="17">
        <v>313.99271234927699</v>
      </c>
      <c r="AD383" s="17">
        <f t="shared" si="85"/>
        <v>314.20953416830895</v>
      </c>
      <c r="AE383" s="21">
        <v>143</v>
      </c>
      <c r="AF383" s="21">
        <v>146.36111111111657</v>
      </c>
      <c r="AG383" s="19">
        <v>3.5092357060186155</v>
      </c>
      <c r="AH383" s="21">
        <v>104</v>
      </c>
      <c r="AI383" s="22">
        <v>-0.58250000000000002</v>
      </c>
      <c r="AJ383" s="21">
        <v>1123.5619999999999</v>
      </c>
      <c r="AK383" s="21" t="e">
        <f>VLOOKUP($B383,'[3]Rotoma level Monthly'!$C$2:$N$538,10,FALSE)</f>
        <v>#N/A</v>
      </c>
      <c r="AL383" s="21" t="e">
        <f>VLOOKUP($B383,'[3]Rotoma level Monthly'!$C$2:$N$538,11,FALSE)</f>
        <v>#N/A</v>
      </c>
      <c r="AM383" s="20">
        <v>3.7408588483287111</v>
      </c>
      <c r="AN383" s="21">
        <v>186.58333333333334</v>
      </c>
      <c r="AP383" s="19">
        <f>AVERAGE(G372:G383)</f>
        <v>25.141666350000005</v>
      </c>
      <c r="AQ383" s="19">
        <f t="shared" ref="AQ383:AS398" si="105">AVERAGE(H372:H383)</f>
        <v>1.9050000011920929</v>
      </c>
      <c r="AR383" s="19">
        <f t="shared" si="105"/>
        <v>885.8000189280001</v>
      </c>
      <c r="AS383" s="19">
        <f t="shared" si="105"/>
        <v>98.083335083333338</v>
      </c>
      <c r="AT383" s="19">
        <f t="shared" si="75"/>
        <v>5.7770009089895353</v>
      </c>
      <c r="AU383" s="19">
        <f t="shared" si="76"/>
        <v>4.7771738163385837</v>
      </c>
      <c r="AV383" s="19">
        <f t="shared" si="77"/>
        <v>5.2614804125388535</v>
      </c>
      <c r="AW383" s="19">
        <f t="shared" si="78"/>
        <v>6.0334580556698789</v>
      </c>
      <c r="AX383" s="25">
        <f t="shared" si="79"/>
        <v>5.4622782983842129</v>
      </c>
    </row>
    <row r="384" spans="1:50" x14ac:dyDescent="0.25">
      <c r="A384" t="s">
        <v>85</v>
      </c>
      <c r="B384" s="15">
        <v>37803</v>
      </c>
      <c r="C384" s="16" t="s">
        <v>65</v>
      </c>
      <c r="D384" s="17">
        <v>2004</v>
      </c>
      <c r="E384" s="18" t="str">
        <f t="shared" si="69"/>
        <v>Ōkaro 2003/04</v>
      </c>
      <c r="F384" s="18" t="s">
        <v>61</v>
      </c>
      <c r="G384" s="19">
        <v>10.6</v>
      </c>
      <c r="H384" s="20">
        <v>3.5199999809265137</v>
      </c>
      <c r="I384" s="21">
        <v>1154.999998</v>
      </c>
      <c r="J384" s="19">
        <v>161</v>
      </c>
      <c r="K384" s="19">
        <v>90.999998000000005</v>
      </c>
      <c r="L384" s="19">
        <v>64.999998000000005</v>
      </c>
      <c r="M384" s="19">
        <v>685</v>
      </c>
      <c r="N384" s="19">
        <v>7.5</v>
      </c>
      <c r="O384" s="19">
        <v>3.3</v>
      </c>
      <c r="P384" s="22">
        <v>0.50900000333786011</v>
      </c>
      <c r="Q384" s="19">
        <f t="shared" si="90"/>
        <v>4.824276897772517</v>
      </c>
      <c r="R384" s="19">
        <f t="shared" si="87"/>
        <v>4.0349756613196242</v>
      </c>
      <c r="S384" s="19">
        <f t="shared" ref="S384:S386" si="106">-3.61+3.01*LOG($I384)</f>
        <v>5.6083717702631759</v>
      </c>
      <c r="T384" s="19">
        <f t="shared" si="97"/>
        <v>6.6619315580130003</v>
      </c>
      <c r="U384" s="23">
        <f t="shared" ref="U384:U385" si="107">AVERAGE(Q384:T384)</f>
        <v>5.2823889718420798</v>
      </c>
      <c r="V384" s="24">
        <f t="shared" si="84"/>
        <v>5.5051994719474271</v>
      </c>
      <c r="W384" s="24">
        <f t="shared" si="84"/>
        <v>4.7807142181530624</v>
      </c>
      <c r="X384" s="24">
        <f t="shared" si="84"/>
        <v>5.2072647356157145</v>
      </c>
      <c r="Y384" s="24">
        <f t="shared" si="84"/>
        <v>5.8443701869444977</v>
      </c>
      <c r="Z384" s="24">
        <f t="shared" si="84"/>
        <v>5.2739774800532606</v>
      </c>
      <c r="AA384" s="20">
        <v>0.34</v>
      </c>
      <c r="AB384" s="20">
        <v>2.9999999999999801E-2</v>
      </c>
      <c r="AC384" s="17">
        <v>313.99923584418798</v>
      </c>
      <c r="AD384" s="17">
        <f t="shared" si="85"/>
        <v>314.16149068657427</v>
      </c>
      <c r="AE384" s="21">
        <v>28.5</v>
      </c>
      <c r="AF384" s="21">
        <v>129.37500000000321</v>
      </c>
      <c r="AG384" s="19">
        <v>2.5473772961470367</v>
      </c>
      <c r="AH384" s="21">
        <v>143.80000000000001</v>
      </c>
      <c r="AI384" s="22">
        <v>-0.47249999999999998</v>
      </c>
      <c r="AJ384" s="21">
        <v>1135.5619999999999</v>
      </c>
      <c r="AK384" s="21" t="e">
        <f>VLOOKUP($B384,'[3]Rotoma level Monthly'!$C$2:$N$538,10,FALSE)</f>
        <v>#N/A</v>
      </c>
      <c r="AL384" s="21" t="e">
        <f>VLOOKUP($B384,'[3]Rotoma level Monthly'!$C$2:$N$538,11,FALSE)</f>
        <v>#N/A</v>
      </c>
      <c r="AM384" s="20">
        <v>3.6938309410507704</v>
      </c>
      <c r="AN384" s="21">
        <v>188.7166666666667</v>
      </c>
      <c r="AP384" s="19">
        <f>AVERAGE(G373:G384)</f>
        <v>25.208333</v>
      </c>
      <c r="AQ384" s="19">
        <f t="shared" si="105"/>
        <v>1.994999994834264</v>
      </c>
      <c r="AR384" s="19">
        <f t="shared" si="105"/>
        <v>896.00001872799999</v>
      </c>
      <c r="AS384" s="19">
        <f t="shared" si="105"/>
        <v>100.41666841666667</v>
      </c>
      <c r="AT384" s="19">
        <f t="shared" si="75"/>
        <v>5.779922083083239</v>
      </c>
      <c r="AU384" s="19">
        <f t="shared" si="76"/>
        <v>4.7223784014233274</v>
      </c>
      <c r="AV384" s="19">
        <f t="shared" si="77"/>
        <v>5.276447136406361</v>
      </c>
      <c r="AW384" s="19">
        <f t="shared" si="78"/>
        <v>6.0632729606210889</v>
      </c>
      <c r="AX384" s="25">
        <f t="shared" si="79"/>
        <v>5.4605051453835038</v>
      </c>
    </row>
    <row r="385" spans="1:50" x14ac:dyDescent="0.25">
      <c r="A385" t="s">
        <v>85</v>
      </c>
      <c r="B385" s="15">
        <v>37834</v>
      </c>
      <c r="C385" s="16" t="s">
        <v>65</v>
      </c>
      <c r="D385" s="17">
        <v>2004</v>
      </c>
      <c r="E385" s="18" t="str">
        <f t="shared" si="69"/>
        <v>Ōkaro 2003/04</v>
      </c>
      <c r="F385" s="18" t="s">
        <v>61</v>
      </c>
      <c r="G385" s="19">
        <v>12.3</v>
      </c>
      <c r="H385" s="20">
        <v>3.119999885559082</v>
      </c>
      <c r="I385" s="21">
        <v>999.99998700000003</v>
      </c>
      <c r="J385" s="19">
        <v>133</v>
      </c>
      <c r="K385" s="19">
        <v>68.000004000000004</v>
      </c>
      <c r="L385" s="19">
        <v>86.999996999999993</v>
      </c>
      <c r="M385" s="19">
        <v>405.99998999999997</v>
      </c>
      <c r="N385" s="19">
        <v>8.3999995999999992</v>
      </c>
      <c r="O385" s="19">
        <v>3.5</v>
      </c>
      <c r="P385" s="22">
        <v>0.58331382274627686</v>
      </c>
      <c r="Q385" s="19">
        <f t="shared" si="90"/>
        <v>4.9883589830560702</v>
      </c>
      <c r="R385" s="19">
        <f t="shared" si="87"/>
        <v>4.1834984952129055</v>
      </c>
      <c r="S385" s="19">
        <f t="shared" si="106"/>
        <v>5.4199999830060577</v>
      </c>
      <c r="T385" s="19">
        <f t="shared" si="97"/>
        <v>6.4196467916238902</v>
      </c>
      <c r="U385" s="23">
        <f t="shared" si="107"/>
        <v>5.2528760632247309</v>
      </c>
      <c r="V385" s="24">
        <f t="shared" si="84"/>
        <v>5.4701967069552326</v>
      </c>
      <c r="W385" s="24">
        <f t="shared" si="84"/>
        <v>4.7473155650530066</v>
      </c>
      <c r="X385" s="24">
        <f t="shared" si="84"/>
        <v>5.1838676379109652</v>
      </c>
      <c r="Y385" s="24">
        <f t="shared" si="84"/>
        <v>5.8275137673135697</v>
      </c>
      <c r="Z385" s="24">
        <f t="shared" si="84"/>
        <v>5.24255085431012</v>
      </c>
      <c r="AA385" s="20">
        <v>-0.14000000000000001</v>
      </c>
      <c r="AB385" s="20">
        <v>-0.125</v>
      </c>
      <c r="AC385" s="17">
        <v>313.922679752612</v>
      </c>
      <c r="AD385" s="17">
        <f t="shared" si="85"/>
        <v>314.1119905839119</v>
      </c>
      <c r="AE385" s="21">
        <v>52</v>
      </c>
      <c r="AF385" s="21">
        <v>122.89986559140273</v>
      </c>
      <c r="AG385" s="19">
        <v>2.9426056600955284</v>
      </c>
      <c r="AH385" s="21">
        <v>152.5</v>
      </c>
      <c r="AI385" s="22">
        <v>-0.35416666666666652</v>
      </c>
      <c r="AJ385" s="21">
        <v>1060.5619999999999</v>
      </c>
      <c r="AK385" s="21" t="e">
        <f>VLOOKUP($B385,'[3]Rotoma level Monthly'!$C$2:$N$538,10,FALSE)</f>
        <v>#N/A</v>
      </c>
      <c r="AL385" s="21" t="e">
        <f>VLOOKUP($B385,'[3]Rotoma level Monthly'!$C$2:$N$538,11,FALSE)</f>
        <v>#N/A</v>
      </c>
      <c r="AM385" s="20">
        <v>3.5933668922054451</v>
      </c>
      <c r="AN385" s="21">
        <v>186.49166666666667</v>
      </c>
      <c r="AP385" s="19">
        <f t="shared" ref="AP385:AS440" si="108">AVERAGE(G374:G385)</f>
        <v>24.733333000000002</v>
      </c>
      <c r="AQ385" s="19">
        <f t="shared" si="105"/>
        <v>2.0683333178361258</v>
      </c>
      <c r="AR385" s="19">
        <f t="shared" si="105"/>
        <v>876.40000742799987</v>
      </c>
      <c r="AS385" s="19">
        <f t="shared" si="105"/>
        <v>98.500001749999981</v>
      </c>
      <c r="AT385" s="19">
        <f t="shared" si="75"/>
        <v>5.7589379175541016</v>
      </c>
      <c r="AU385" s="19">
        <f t="shared" si="76"/>
        <v>4.6794356567146158</v>
      </c>
      <c r="AV385" s="19">
        <f t="shared" si="77"/>
        <v>5.247534141434393</v>
      </c>
      <c r="AW385" s="19">
        <f t="shared" si="78"/>
        <v>6.0388338155834296</v>
      </c>
      <c r="AX385" s="25">
        <f t="shared" si="79"/>
        <v>5.431185382821635</v>
      </c>
    </row>
    <row r="386" spans="1:50" x14ac:dyDescent="0.25">
      <c r="A386" t="s">
        <v>85</v>
      </c>
      <c r="B386" s="15">
        <v>37865</v>
      </c>
      <c r="C386" s="16" t="s">
        <v>65</v>
      </c>
      <c r="D386" s="17">
        <v>2004</v>
      </c>
      <c r="E386" s="18" t="str">
        <f t="shared" ref="E386:E449" si="109">CONCATENATE(A386," ",C386)</f>
        <v>Ōkaro 2003/04</v>
      </c>
      <c r="F386" s="18" t="s">
        <v>61</v>
      </c>
      <c r="G386" s="19">
        <v>57</v>
      </c>
      <c r="I386" s="21">
        <v>912</v>
      </c>
      <c r="L386" s="19">
        <v>153</v>
      </c>
      <c r="M386" s="19">
        <v>292</v>
      </c>
      <c r="N386" s="19">
        <v>8.3999995999999992</v>
      </c>
      <c r="O386" s="19">
        <v>6.4000000999999997</v>
      </c>
      <c r="P386" s="22">
        <v>0.78600001335144043</v>
      </c>
      <c r="Q386" s="19">
        <f t="shared" si="90"/>
        <v>6.6799221334081285</v>
      </c>
      <c r="S386" s="19">
        <f t="shared" si="106"/>
        <v>5.2995844633685323</v>
      </c>
      <c r="V386" s="24">
        <f t="shared" si="84"/>
        <v>5.6283698483829712</v>
      </c>
      <c r="W386" s="24">
        <f t="shared" si="84"/>
        <v>4.7535736569860667</v>
      </c>
      <c r="X386" s="24">
        <f t="shared" si="84"/>
        <v>5.1693656522961797</v>
      </c>
      <c r="Y386" s="24">
        <f t="shared" si="84"/>
        <v>5.7719627736201033</v>
      </c>
      <c r="Z386" s="24">
        <f t="shared" si="84"/>
        <v>5.2321815045800584</v>
      </c>
      <c r="AA386" s="20">
        <v>-0.26</v>
      </c>
      <c r="AB386" s="20">
        <v>-0.18</v>
      </c>
      <c r="AC386" s="17">
        <v>313.973332638204</v>
      </c>
      <c r="AD386" s="17">
        <f t="shared" si="85"/>
        <v>314.06880687609845</v>
      </c>
      <c r="AE386" s="21">
        <v>222</v>
      </c>
      <c r="AF386" s="21">
        <v>196.8845394736874</v>
      </c>
      <c r="AG386" s="19">
        <v>4.3637373415503653</v>
      </c>
      <c r="AH386" s="21">
        <v>139.80000000000001</v>
      </c>
      <c r="AI386" s="22">
        <v>-0.293333333333333</v>
      </c>
      <c r="AJ386" s="21">
        <v>1059.8400000000001</v>
      </c>
      <c r="AK386" s="21" t="e">
        <f>VLOOKUP($B386,'[3]Rotoma level Monthly'!$C$2:$N$538,10,FALSE)</f>
        <v>#N/A</v>
      </c>
      <c r="AL386" s="21" t="e">
        <f>VLOOKUP($B386,'[3]Rotoma level Monthly'!$C$2:$N$538,11,FALSE)</f>
        <v>#N/A</v>
      </c>
      <c r="AM386" s="20">
        <v>3.5162078398506824</v>
      </c>
      <c r="AN386" s="21">
        <v>183.70000000000005</v>
      </c>
      <c r="AP386" s="19">
        <f t="shared" si="108"/>
        <v>28.633332999999997</v>
      </c>
      <c r="AQ386" s="19">
        <f t="shared" si="105"/>
        <v>2.0681818073446099</v>
      </c>
      <c r="AR386" s="19">
        <f t="shared" si="105"/>
        <v>865.70000542800005</v>
      </c>
      <c r="AS386" s="19">
        <f t="shared" si="105"/>
        <v>95.181819181818184</v>
      </c>
      <c r="AT386" s="19">
        <f t="shared" si="75"/>
        <v>5.9204546363016437</v>
      </c>
      <c r="AU386" s="19">
        <f t="shared" si="76"/>
        <v>4.679522884117894</v>
      </c>
      <c r="AV386" s="19">
        <f t="shared" si="77"/>
        <v>5.2314759349234432</v>
      </c>
      <c r="AW386" s="19">
        <f t="shared" si="78"/>
        <v>5.9953776831635439</v>
      </c>
      <c r="AX386" s="25">
        <f t="shared" si="79"/>
        <v>5.456707784626631</v>
      </c>
    </row>
    <row r="387" spans="1:50" x14ac:dyDescent="0.25">
      <c r="A387" t="s">
        <v>85</v>
      </c>
      <c r="B387" s="15">
        <v>37895</v>
      </c>
      <c r="C387" s="16" t="s">
        <v>65</v>
      </c>
      <c r="D387" s="17">
        <v>2004</v>
      </c>
      <c r="E387" s="18" t="str">
        <f t="shared" si="109"/>
        <v>Ōkaro 2003/04</v>
      </c>
      <c r="F387" s="18" t="s">
        <v>61</v>
      </c>
      <c r="G387" s="19">
        <v>43</v>
      </c>
      <c r="H387" s="20">
        <v>1.3600000143051147</v>
      </c>
      <c r="J387" s="19">
        <v>104</v>
      </c>
      <c r="K387" s="19">
        <v>41.000001000000005</v>
      </c>
      <c r="L387" s="19">
        <v>2.0000001000000003</v>
      </c>
      <c r="M387" s="19">
        <v>4.9999998999999997</v>
      </c>
      <c r="N387" s="19">
        <v>10.3</v>
      </c>
      <c r="O387" s="19">
        <v>6.5999999000000003</v>
      </c>
      <c r="P387" s="22">
        <v>0.58822757005691528</v>
      </c>
      <c r="Q387" s="19">
        <f t="shared" si="90"/>
        <v>6.3690098771721502</v>
      </c>
      <c r="R387" s="19">
        <f t="shared" ref="R387:R414" si="110">5.56+2.6*LOG(((1/$H387)-(1/40)),10)</f>
        <v>5.1737393546225912</v>
      </c>
      <c r="T387" s="19">
        <f t="shared" ref="T387:T398" si="111">0.218+2.92*LOG($J387,10)</f>
        <v>6.107737350752438</v>
      </c>
      <c r="V387" s="24">
        <f t="shared" si="84"/>
        <v>5.6266753201893751</v>
      </c>
      <c r="W387" s="24">
        <f t="shared" si="84"/>
        <v>4.7921430416922002</v>
      </c>
      <c r="X387" s="24">
        <f t="shared" si="84"/>
        <v>5.1249270660074631</v>
      </c>
      <c r="Y387" s="24">
        <f t="shared" si="84"/>
        <v>5.7462375701670565</v>
      </c>
      <c r="Z387" s="24">
        <f t="shared" si="84"/>
        <v>5.1643651971531588</v>
      </c>
      <c r="AA387" s="20">
        <v>-0.18</v>
      </c>
      <c r="AB387" s="20">
        <v>-1.66666666666677E-3</v>
      </c>
      <c r="AC387" s="17">
        <v>314.14554336429802</v>
      </c>
      <c r="AD387" s="17">
        <f t="shared" si="85"/>
        <v>314.04525598231379</v>
      </c>
      <c r="AE387" s="21">
        <v>117.5</v>
      </c>
      <c r="AF387" s="21">
        <v>178.26915377504818</v>
      </c>
      <c r="AG387" s="19">
        <v>4.0476127983588226</v>
      </c>
      <c r="AH387" s="21">
        <v>206.1</v>
      </c>
      <c r="AI387" s="22">
        <v>-0.23499999999999949</v>
      </c>
      <c r="AJ387" s="21">
        <v>1064.5</v>
      </c>
      <c r="AK387" s="21" t="e">
        <f>VLOOKUP($B387,'[3]Rotoma level Monthly'!$C$2:$N$538,10,FALSE)</f>
        <v>#N/A</v>
      </c>
      <c r="AL387" s="21" t="e">
        <f>VLOOKUP($B387,'[3]Rotoma level Monthly'!$C$2:$N$538,11,FALSE)</f>
        <v>#N/A</v>
      </c>
      <c r="AM387" s="20">
        <v>3.5383001832890479</v>
      </c>
      <c r="AN387" s="21">
        <v>178.47499999999999</v>
      </c>
      <c r="AP387" s="19">
        <f t="shared" si="108"/>
        <v>28.566666416666667</v>
      </c>
      <c r="AQ387" s="19">
        <f t="shared" si="105"/>
        <v>2.0145454406738281</v>
      </c>
      <c r="AR387" s="19">
        <f t="shared" si="105"/>
        <v>837.33333603111112</v>
      </c>
      <c r="AS387" s="19">
        <f t="shared" si="105"/>
        <v>92.81818281818181</v>
      </c>
      <c r="AT387" s="19">
        <f t="shared" si="75"/>
        <v>5.9178832910431769</v>
      </c>
      <c r="AU387" s="19">
        <f t="shared" si="76"/>
        <v>4.7107886983434017</v>
      </c>
      <c r="AV387" s="19">
        <f t="shared" si="77"/>
        <v>5.1879241290516553</v>
      </c>
      <c r="AW387" s="19">
        <f t="shared" si="78"/>
        <v>5.9634885398943842</v>
      </c>
      <c r="AX387" s="25">
        <f t="shared" si="79"/>
        <v>5.4450211645831548</v>
      </c>
    </row>
    <row r="388" spans="1:50" x14ac:dyDescent="0.25">
      <c r="A388" t="s">
        <v>85</v>
      </c>
      <c r="B388" s="15">
        <v>37926</v>
      </c>
      <c r="C388" s="16" t="s">
        <v>65</v>
      </c>
      <c r="D388" s="17">
        <v>2004</v>
      </c>
      <c r="E388" s="18" t="str">
        <f t="shared" si="109"/>
        <v>Ōkaro 2003/04</v>
      </c>
      <c r="F388" s="18" t="s">
        <v>61</v>
      </c>
      <c r="G388" s="19">
        <v>20.799999</v>
      </c>
      <c r="H388" s="20">
        <v>1.440000057220459</v>
      </c>
      <c r="I388" s="21">
        <v>675.00002000000006</v>
      </c>
      <c r="J388" s="19">
        <v>86.999996999999993</v>
      </c>
      <c r="K388" s="19">
        <v>37.999999000000003</v>
      </c>
      <c r="L388" s="19">
        <v>1</v>
      </c>
      <c r="M388" s="19">
        <v>7.0000002000000006</v>
      </c>
      <c r="N388" s="19">
        <v>10.5</v>
      </c>
      <c r="O388" s="19">
        <v>5</v>
      </c>
      <c r="P388" s="22">
        <v>0.8422655463218689</v>
      </c>
      <c r="Q388" s="19">
        <f t="shared" si="90"/>
        <v>5.5678808177713748</v>
      </c>
      <c r="R388" s="19">
        <f t="shared" si="110"/>
        <v>5.1068577621550935</v>
      </c>
      <c r="S388" s="19">
        <f t="shared" ref="S388:S402" si="112">-3.61+3.01*LOG($I388)</f>
        <v>4.9062043949540186</v>
      </c>
      <c r="T388" s="19">
        <f t="shared" si="111"/>
        <v>5.8813961739174037</v>
      </c>
      <c r="U388" s="23">
        <f t="shared" ref="U388" si="113">AVERAGE(Q388:T388)</f>
        <v>5.3655847871994728</v>
      </c>
      <c r="V388" s="24">
        <f t="shared" si="84"/>
        <v>5.4929412763792795</v>
      </c>
      <c r="W388" s="24">
        <f t="shared" si="84"/>
        <v>4.784488990351969</v>
      </c>
      <c r="X388" s="24">
        <f t="shared" si="84"/>
        <v>5.1030547989021189</v>
      </c>
      <c r="Y388" s="24">
        <f t="shared" si="84"/>
        <v>5.7130720106556749</v>
      </c>
      <c r="Z388" s="24">
        <f t="shared" si="84"/>
        <v>5.1867229293805268</v>
      </c>
      <c r="AA388" s="20">
        <v>-0.41</v>
      </c>
      <c r="AB388" s="20">
        <v>-0.30666666666666598</v>
      </c>
      <c r="AC388" s="17">
        <v>314.15144006709397</v>
      </c>
      <c r="AD388" s="17">
        <f t="shared" si="85"/>
        <v>314.02928853539817</v>
      </c>
      <c r="AE388" s="21">
        <v>95</v>
      </c>
      <c r="AF388" s="21">
        <v>218.20138888888897</v>
      </c>
      <c r="AG388" s="19">
        <v>4.3430537422839519</v>
      </c>
      <c r="AH388" s="21">
        <v>189.1</v>
      </c>
      <c r="AI388" s="22">
        <v>-0.23499999999999949</v>
      </c>
      <c r="AJ388" s="21">
        <v>1134.5</v>
      </c>
      <c r="AK388" s="21" t="e">
        <f>VLOOKUP($B388,'[3]Rotoma level Monthly'!$C$2:$N$538,10,FALSE)</f>
        <v>#N/A</v>
      </c>
      <c r="AL388" s="21" t="e">
        <f>VLOOKUP($B388,'[3]Rotoma level Monthly'!$C$2:$N$538,11,FALSE)</f>
        <v>#N/A</v>
      </c>
      <c r="AM388" s="20">
        <v>3.4921895071088276</v>
      </c>
      <c r="AN388" s="21">
        <v>176.67499999999998</v>
      </c>
      <c r="AP388" s="19">
        <f t="shared" si="108"/>
        <v>22.874999833333334</v>
      </c>
      <c r="AQ388" s="19">
        <f t="shared" si="105"/>
        <v>2.0236363519321787</v>
      </c>
      <c r="AR388" s="19">
        <f t="shared" si="105"/>
        <v>821.10000442799992</v>
      </c>
      <c r="AS388" s="19">
        <f t="shared" si="105"/>
        <v>90.181818909090907</v>
      </c>
      <c r="AT388" s="19">
        <f t="shared" si="75"/>
        <v>5.672777192918538</v>
      </c>
      <c r="AU388" s="19">
        <f t="shared" si="76"/>
        <v>4.7054343756776493</v>
      </c>
      <c r="AV388" s="19">
        <f t="shared" si="77"/>
        <v>5.1623321239602227</v>
      </c>
      <c r="AW388" s="19">
        <f t="shared" si="78"/>
        <v>5.9269474522551189</v>
      </c>
      <c r="AX388" s="25">
        <f t="shared" si="79"/>
        <v>5.3668727862028822</v>
      </c>
    </row>
    <row r="389" spans="1:50" x14ac:dyDescent="0.25">
      <c r="A389" t="s">
        <v>85</v>
      </c>
      <c r="B389" s="15">
        <v>37956</v>
      </c>
      <c r="C389" s="16" t="s">
        <v>65</v>
      </c>
      <c r="D389" s="17">
        <v>2004</v>
      </c>
      <c r="E389" s="18" t="str">
        <f t="shared" si="109"/>
        <v>Ōkaro 2003/04</v>
      </c>
      <c r="F389" s="18" t="s">
        <v>61</v>
      </c>
      <c r="H389" s="20">
        <v>1.7300000190734863</v>
      </c>
      <c r="I389" s="21">
        <v>585.49998001999995</v>
      </c>
      <c r="J389" s="19">
        <v>59</v>
      </c>
      <c r="K389" s="19">
        <v>14</v>
      </c>
      <c r="L389" s="19">
        <v>0.50000001999999999</v>
      </c>
      <c r="M389" s="19">
        <v>20</v>
      </c>
      <c r="N389" s="19">
        <v>10.1</v>
      </c>
      <c r="O389" s="19">
        <v>11.3</v>
      </c>
      <c r="P389" s="22">
        <v>0.4189351499080658</v>
      </c>
      <c r="R389" s="19">
        <f t="shared" si="110"/>
        <v>4.8911561431841539</v>
      </c>
      <c r="S389" s="19">
        <f t="shared" si="112"/>
        <v>4.7202559226105461</v>
      </c>
      <c r="T389" s="19">
        <f t="shared" si="111"/>
        <v>5.3888878739950608</v>
      </c>
      <c r="V389" s="24">
        <f t="shared" si="84"/>
        <v>5.4474148084807377</v>
      </c>
      <c r="W389" s="24">
        <f t="shared" si="84"/>
        <v>4.7813444371944565</v>
      </c>
      <c r="X389" s="24">
        <f t="shared" si="84"/>
        <v>5.053253160866122</v>
      </c>
      <c r="Y389" s="24">
        <f t="shared" si="84"/>
        <v>5.6412557591404964</v>
      </c>
      <c r="Z389" s="24">
        <f t="shared" si="84"/>
        <v>5.1376689957152024</v>
      </c>
      <c r="AA389" s="20">
        <v>0.85</v>
      </c>
      <c r="AB389" s="20">
        <v>3.3333333333333201E-2</v>
      </c>
      <c r="AC389" s="17">
        <v>314.09459850824101</v>
      </c>
      <c r="AD389" s="17">
        <f t="shared" si="85"/>
        <v>314.01750882149264</v>
      </c>
      <c r="AE389" s="21">
        <v>218</v>
      </c>
      <c r="AF389" s="21">
        <v>204.46550179211471</v>
      </c>
      <c r="AG389" s="19">
        <v>3.9554719655194126</v>
      </c>
      <c r="AH389" s="21">
        <v>217.3</v>
      </c>
      <c r="AI389" s="22">
        <v>-0.21666666666666601</v>
      </c>
      <c r="AJ389" s="21">
        <v>1182.5</v>
      </c>
      <c r="AK389" s="21" t="e">
        <f>VLOOKUP($B389,'[3]Rotoma level Monthly'!$C$2:$N$538,10,FALSE)</f>
        <v>#N/A</v>
      </c>
      <c r="AL389" s="21" t="e">
        <f>VLOOKUP($B389,'[3]Rotoma level Monthly'!$C$2:$N$538,11,FALSE)</f>
        <v>#N/A</v>
      </c>
      <c r="AM389" s="20">
        <v>3.4843097719599263</v>
      </c>
      <c r="AN389" s="21">
        <v>175.48333333333332</v>
      </c>
      <c r="AP389" s="19">
        <f t="shared" si="108"/>
        <v>22.172727090909088</v>
      </c>
      <c r="AQ389" s="19">
        <f t="shared" si="105"/>
        <v>2.0281818129799585</v>
      </c>
      <c r="AR389" s="19">
        <f t="shared" si="105"/>
        <v>793.95000053000001</v>
      </c>
      <c r="AS389" s="19">
        <f t="shared" si="105"/>
        <v>85.545455272727267</v>
      </c>
      <c r="AT389" s="19">
        <f t="shared" si="75"/>
        <v>5.6383805434494079</v>
      </c>
      <c r="AU389" s="19">
        <f t="shared" si="76"/>
        <v>4.7027657452918019</v>
      </c>
      <c r="AV389" s="19">
        <f t="shared" si="77"/>
        <v>5.1183773915439534</v>
      </c>
      <c r="AW389" s="19">
        <f t="shared" si="78"/>
        <v>5.8600150705267824</v>
      </c>
      <c r="AX389" s="25">
        <f t="shared" si="79"/>
        <v>5.3298846877029868</v>
      </c>
    </row>
    <row r="390" spans="1:50" x14ac:dyDescent="0.25">
      <c r="A390" t="s">
        <v>85</v>
      </c>
      <c r="B390" s="15">
        <v>37987</v>
      </c>
      <c r="C390" s="16" t="s">
        <v>65</v>
      </c>
      <c r="D390" s="17">
        <v>2004</v>
      </c>
      <c r="E390" s="18" t="str">
        <f t="shared" si="109"/>
        <v>Ōkaro 2003/04</v>
      </c>
      <c r="F390" s="18" t="s">
        <v>61</v>
      </c>
      <c r="G390" s="19">
        <v>11.7</v>
      </c>
      <c r="H390" s="20">
        <v>2</v>
      </c>
      <c r="I390" s="21">
        <v>543.49998001999995</v>
      </c>
      <c r="J390" s="19">
        <v>23</v>
      </c>
      <c r="K390" s="19">
        <v>367.00000999999997</v>
      </c>
      <c r="L390" s="19">
        <v>0.50000001999999999</v>
      </c>
      <c r="M390" s="19">
        <v>4.9999998999999997</v>
      </c>
      <c r="N390" s="19">
        <v>10</v>
      </c>
      <c r="O390" s="19">
        <v>4.9000000999999997</v>
      </c>
      <c r="P390" s="22">
        <v>0.71376991271972656</v>
      </c>
      <c r="Q390" s="19">
        <f t="shared" ref="Q390:Q453" si="114">2.22+2.54*LOG($G390,10)</f>
        <v>4.9331920888352503</v>
      </c>
      <c r="R390" s="19">
        <f t="shared" si="110"/>
        <v>4.7194033850246528</v>
      </c>
      <c r="S390" s="19">
        <f t="shared" si="112"/>
        <v>4.6229505926952594</v>
      </c>
      <c r="T390" s="19">
        <f t="shared" si="111"/>
        <v>4.1942452811713711</v>
      </c>
      <c r="U390" s="23">
        <f t="shared" ref="U390:U398" si="115">AVERAGE(Q390:T390)</f>
        <v>4.6174478369316336</v>
      </c>
      <c r="V390" s="24">
        <f t="shared" si="84"/>
        <v>5.4465613348696191</v>
      </c>
      <c r="W390" s="24">
        <f t="shared" si="84"/>
        <v>4.7368705117348462</v>
      </c>
      <c r="X390" s="24">
        <f t="shared" si="84"/>
        <v>5.0666658749387228</v>
      </c>
      <c r="Y390" s="24">
        <f t="shared" si="84"/>
        <v>5.536627641195742</v>
      </c>
      <c r="Z390" s="24">
        <f t="shared" si="84"/>
        <v>5.0903132598888163</v>
      </c>
      <c r="AA390" s="20">
        <v>-1.1100000000000001</v>
      </c>
      <c r="AB390" s="20">
        <v>-0.97666666666666602</v>
      </c>
      <c r="AC390" s="17">
        <v>313.97677124731098</v>
      </c>
      <c r="AD390" s="17">
        <f t="shared" si="85"/>
        <v>314.00466953858728</v>
      </c>
      <c r="AE390" s="21">
        <v>104.5</v>
      </c>
      <c r="AF390" s="21">
        <v>168.66397849462277</v>
      </c>
      <c r="AG390" s="19">
        <v>3.1927327681870334</v>
      </c>
      <c r="AH390" s="21">
        <v>248.5</v>
      </c>
      <c r="AI390" s="22">
        <v>-0.21666666666666601</v>
      </c>
      <c r="AJ390" s="21">
        <v>1282</v>
      </c>
      <c r="AK390" s="21" t="e">
        <f>VLOOKUP($B390,'[3]Rotoma level Monthly'!$C$2:$N$538,10,FALSE)</f>
        <v>#N/A</v>
      </c>
      <c r="AL390" s="21" t="e">
        <f>VLOOKUP($B390,'[3]Rotoma level Monthly'!$C$2:$N$538,11,FALSE)</f>
        <v>#N/A</v>
      </c>
      <c r="AM390" s="20">
        <v>3.4658346351924592</v>
      </c>
      <c r="AN390" s="21">
        <v>174.80833333333331</v>
      </c>
      <c r="AP390" s="19">
        <f t="shared" si="108"/>
        <v>22.163636181818177</v>
      </c>
      <c r="AQ390" s="19">
        <f t="shared" si="105"/>
        <v>2.0899999900297686</v>
      </c>
      <c r="AR390" s="19">
        <f t="shared" si="105"/>
        <v>799.24999753000009</v>
      </c>
      <c r="AS390" s="19">
        <f t="shared" si="105"/>
        <v>82.454546181818174</v>
      </c>
      <c r="AT390" s="19">
        <f t="shared" si="75"/>
        <v>5.6379281719060241</v>
      </c>
      <c r="AU390" s="19">
        <f t="shared" si="76"/>
        <v>4.6670235238508777</v>
      </c>
      <c r="AV390" s="19">
        <f t="shared" si="77"/>
        <v>5.1270747572407647</v>
      </c>
      <c r="AW390" s="19">
        <f t="shared" si="78"/>
        <v>5.8133466487388166</v>
      </c>
      <c r="AX390" s="25">
        <f t="shared" si="79"/>
        <v>5.3113432754341208</v>
      </c>
    </row>
    <row r="391" spans="1:50" x14ac:dyDescent="0.25">
      <c r="A391" t="s">
        <v>85</v>
      </c>
      <c r="B391" s="15">
        <v>38018</v>
      </c>
      <c r="C391" s="16" t="s">
        <v>65</v>
      </c>
      <c r="D391" s="17">
        <v>2004</v>
      </c>
      <c r="E391" s="18" t="str">
        <f t="shared" si="109"/>
        <v>Ōkaro 2003/04</v>
      </c>
      <c r="F391" s="18" t="s">
        <v>61</v>
      </c>
      <c r="G391" s="19">
        <v>11.5</v>
      </c>
      <c r="H391" s="20">
        <v>1.9800000190734863</v>
      </c>
      <c r="I391" s="21">
        <v>490.00000989999995</v>
      </c>
      <c r="J391" s="19">
        <v>30.999998999999999</v>
      </c>
      <c r="K391" s="19">
        <v>0.5</v>
      </c>
      <c r="L391" s="19">
        <v>4.9999998999999997</v>
      </c>
      <c r="M391" s="19">
        <v>4.0000002000000006</v>
      </c>
      <c r="N391" s="19">
        <v>8.5</v>
      </c>
      <c r="O391" s="19">
        <v>3.7</v>
      </c>
      <c r="P391" s="22">
        <v>0.76289200782775879</v>
      </c>
      <c r="Q391" s="19">
        <f t="shared" si="114"/>
        <v>4.9141725144981736</v>
      </c>
      <c r="R391" s="19">
        <f t="shared" si="110"/>
        <v>4.7313460090000152</v>
      </c>
      <c r="S391" s="19">
        <f t="shared" si="112"/>
        <v>4.4874902272971333</v>
      </c>
      <c r="T391" s="19">
        <f t="shared" si="111"/>
        <v>4.5727761050883364</v>
      </c>
      <c r="U391" s="23">
        <f t="shared" si="115"/>
        <v>4.6764462139709151</v>
      </c>
      <c r="V391" s="24">
        <f t="shared" si="84"/>
        <v>5.3527730436375718</v>
      </c>
      <c r="W391" s="24">
        <f t="shared" si="84"/>
        <v>4.6910427802164696</v>
      </c>
      <c r="X391" s="24">
        <f t="shared" si="84"/>
        <v>5.0104128339433753</v>
      </c>
      <c r="Y391" s="24">
        <f t="shared" si="84"/>
        <v>5.5131556444993199</v>
      </c>
      <c r="Z391" s="24">
        <f t="shared" si="84"/>
        <v>5.0166726778929167</v>
      </c>
      <c r="AA391" s="20">
        <v>0.79</v>
      </c>
      <c r="AB391" s="20">
        <v>-0.60833333333333295</v>
      </c>
      <c r="AC391" s="17">
        <v>313.96244457728699</v>
      </c>
      <c r="AD391" s="17">
        <f t="shared" si="85"/>
        <v>313.99683649827074</v>
      </c>
      <c r="AE391" s="21">
        <v>293.5</v>
      </c>
      <c r="AF391" s="21">
        <v>190.62068965517244</v>
      </c>
      <c r="AG391" s="19">
        <v>5.1650688282962154</v>
      </c>
      <c r="AH391" s="21">
        <v>155</v>
      </c>
      <c r="AI391" s="22">
        <v>-0.25916666666666599</v>
      </c>
      <c r="AJ391" s="21">
        <v>1314.5</v>
      </c>
      <c r="AK391" s="21" t="e">
        <f>VLOOKUP($B391,'[3]Rotoma level Monthly'!$C$2:$N$538,10,FALSE)</f>
        <v>#N/A</v>
      </c>
      <c r="AL391" s="21" t="e">
        <f>VLOOKUP($B391,'[3]Rotoma level Monthly'!$C$2:$N$538,11,FALSE)</f>
        <v>#N/A</v>
      </c>
      <c r="AM391" s="20">
        <v>3.3880832193030042</v>
      </c>
      <c r="AN391" s="21">
        <v>170.66666666666666</v>
      </c>
      <c r="AP391" s="19">
        <f t="shared" si="108"/>
        <v>20.545454454545453</v>
      </c>
      <c r="AQ391" s="19">
        <f t="shared" si="105"/>
        <v>2.1527272679589013</v>
      </c>
      <c r="AR391" s="19">
        <f t="shared" si="105"/>
        <v>772.89999651800008</v>
      </c>
      <c r="AS391" s="19">
        <f t="shared" si="105"/>
        <v>81.818182545454547</v>
      </c>
      <c r="AT391" s="19">
        <f t="shared" si="75"/>
        <v>5.5542980102514967</v>
      </c>
      <c r="AU391" s="19">
        <f t="shared" si="76"/>
        <v>4.6317625249502914</v>
      </c>
      <c r="AV391" s="19">
        <f t="shared" si="77"/>
        <v>5.0832511490775047</v>
      </c>
      <c r="AW391" s="19">
        <f t="shared" si="78"/>
        <v>5.8035214981731649</v>
      </c>
      <c r="AX391" s="25">
        <f t="shared" si="79"/>
        <v>5.268208295613114</v>
      </c>
    </row>
    <row r="392" spans="1:50" x14ac:dyDescent="0.25">
      <c r="A392" t="s">
        <v>85</v>
      </c>
      <c r="B392" s="15">
        <v>38047</v>
      </c>
      <c r="C392" s="16" t="s">
        <v>65</v>
      </c>
      <c r="D392" s="17">
        <v>2004</v>
      </c>
      <c r="E392" s="18" t="str">
        <f t="shared" si="109"/>
        <v>Ōkaro 2003/04</v>
      </c>
      <c r="F392" s="18" t="s">
        <v>61</v>
      </c>
      <c r="G392" s="19">
        <v>8.8000001999999995</v>
      </c>
      <c r="H392" s="20">
        <v>2.0099999904632568</v>
      </c>
      <c r="I392" s="21">
        <v>463.00000010000002</v>
      </c>
      <c r="J392" s="19">
        <v>21</v>
      </c>
      <c r="K392" s="19">
        <v>3</v>
      </c>
      <c r="L392" s="19">
        <v>2.0000001000000003</v>
      </c>
      <c r="M392" s="19">
        <v>8.0000004000000011</v>
      </c>
      <c r="N392" s="19">
        <v>9.1000004000000008</v>
      </c>
      <c r="O392" s="19">
        <v>2.7</v>
      </c>
      <c r="P392" s="22">
        <v>0.61519342660903931</v>
      </c>
      <c r="Q392" s="19">
        <f t="shared" si="114"/>
        <v>4.6189860123320639</v>
      </c>
      <c r="R392" s="19">
        <f t="shared" si="110"/>
        <v>4.713474442137251</v>
      </c>
      <c r="S392" s="19">
        <f t="shared" si="112"/>
        <v>4.413398783246377</v>
      </c>
      <c r="T392" s="19">
        <f t="shared" si="111"/>
        <v>4.0788803406230434</v>
      </c>
      <c r="U392" s="23">
        <f t="shared" si="115"/>
        <v>4.456184894584684</v>
      </c>
      <c r="V392" s="24">
        <f t="shared" si="84"/>
        <v>5.3225091100371209</v>
      </c>
      <c r="W392" s="24">
        <f t="shared" si="84"/>
        <v>4.6402509634547275</v>
      </c>
      <c r="X392" s="24">
        <f t="shared" si="84"/>
        <v>4.9096873672807586</v>
      </c>
      <c r="Y392" s="24">
        <f t="shared" si="84"/>
        <v>5.4841827447093792</v>
      </c>
      <c r="Z392" s="24">
        <f t="shared" si="84"/>
        <v>4.9473736210710531</v>
      </c>
      <c r="AA392" s="20">
        <v>7.0000000000000007E-2</v>
      </c>
      <c r="AB392" s="20">
        <v>-0.46333333333333299</v>
      </c>
      <c r="AC392" s="17">
        <v>313.96645238770498</v>
      </c>
      <c r="AD392" s="17">
        <f t="shared" si="85"/>
        <v>314.00612973579797</v>
      </c>
      <c r="AE392" s="21">
        <v>13</v>
      </c>
      <c r="AF392" s="21">
        <v>190.72715053763616</v>
      </c>
      <c r="AG392" s="19">
        <v>3.3633303868483377</v>
      </c>
      <c r="AH392" s="21">
        <v>273.2</v>
      </c>
      <c r="AI392" s="22">
        <v>-0.25916666666666599</v>
      </c>
      <c r="AJ392" s="21">
        <v>1589</v>
      </c>
      <c r="AK392" s="21">
        <f>VLOOKUP($B392,'[3]Rotoma level Monthly'!$C$2:$N$538,10,FALSE)</f>
        <v>1314.5</v>
      </c>
      <c r="AL392" s="21">
        <f>VLOOKUP($B392,'[3]Rotoma level Monthly'!$C$2:$N$538,11,FALSE)</f>
        <v>1143.6843333333334</v>
      </c>
      <c r="AM392" s="20">
        <v>3.5286793869507487</v>
      </c>
      <c r="AN392" s="21">
        <v>179.64166666666665</v>
      </c>
      <c r="AP392" s="19">
        <f t="shared" si="108"/>
        <v>20.263636290909094</v>
      </c>
      <c r="AQ392" s="19">
        <f t="shared" si="105"/>
        <v>2.2218181761828335</v>
      </c>
      <c r="AR392" s="19">
        <f t="shared" si="105"/>
        <v>719.14999652600011</v>
      </c>
      <c r="AS392" s="19">
        <f t="shared" si="105"/>
        <v>81.272727909090904</v>
      </c>
      <c r="AT392" s="19">
        <f t="shared" si="75"/>
        <v>5.5390621496787986</v>
      </c>
      <c r="AU392" s="19">
        <f t="shared" si="76"/>
        <v>4.5940286192487934</v>
      </c>
      <c r="AV392" s="19">
        <f t="shared" si="77"/>
        <v>4.9890266428998284</v>
      </c>
      <c r="AW392" s="19">
        <f t="shared" si="78"/>
        <v>5.7950389241515694</v>
      </c>
      <c r="AX392" s="25">
        <f t="shared" si="79"/>
        <v>5.2292890839947468</v>
      </c>
    </row>
    <row r="393" spans="1:50" x14ac:dyDescent="0.25">
      <c r="A393" t="s">
        <v>85</v>
      </c>
      <c r="B393" s="15">
        <v>38078</v>
      </c>
      <c r="C393" s="16" t="s">
        <v>65</v>
      </c>
      <c r="D393" s="17">
        <v>2004</v>
      </c>
      <c r="E393" s="18" t="str">
        <f t="shared" si="109"/>
        <v>Ōkaro 2003/04</v>
      </c>
      <c r="F393" s="18" t="s">
        <v>61</v>
      </c>
      <c r="G393" s="19">
        <v>19.799999</v>
      </c>
      <c r="H393" s="20">
        <v>2.440000057220459</v>
      </c>
      <c r="I393" s="21">
        <v>657.00000990000001</v>
      </c>
      <c r="J393" s="19">
        <v>33</v>
      </c>
      <c r="K393" s="19">
        <v>7.0000002000000006</v>
      </c>
      <c r="L393" s="19">
        <v>4.9999998999999997</v>
      </c>
      <c r="M393" s="19">
        <v>8.0000004000000011</v>
      </c>
      <c r="N393" s="19">
        <v>9.3999995999999992</v>
      </c>
      <c r="O393" s="19">
        <v>3.4000001000000002</v>
      </c>
      <c r="P393" s="22">
        <v>0.51996058225631714</v>
      </c>
      <c r="Q393" s="19">
        <f t="shared" si="114"/>
        <v>5.5135295275517633</v>
      </c>
      <c r="R393" s="19">
        <f t="shared" si="110"/>
        <v>4.4817169632109017</v>
      </c>
      <c r="S393" s="19">
        <f t="shared" si="112"/>
        <v>4.8708717820728715</v>
      </c>
      <c r="T393" s="19">
        <f t="shared" si="111"/>
        <v>4.6520607044434303</v>
      </c>
      <c r="U393" s="23">
        <f t="shared" si="115"/>
        <v>4.8795447443197411</v>
      </c>
      <c r="V393" s="24">
        <f t="shared" si="84"/>
        <v>5.3890259365168021</v>
      </c>
      <c r="W393" s="24">
        <f t="shared" si="84"/>
        <v>4.6433459149857068</v>
      </c>
      <c r="X393" s="24">
        <f t="shared" si="84"/>
        <v>4.9711672838835836</v>
      </c>
      <c r="Y393" s="24">
        <f t="shared" si="84"/>
        <v>5.5116680610361097</v>
      </c>
      <c r="Z393" s="24">
        <f t="shared" si="84"/>
        <v>4.9999632211879135</v>
      </c>
      <c r="AA393" s="20">
        <v>-1.25</v>
      </c>
      <c r="AB393" s="20">
        <v>-0.55166666666666597</v>
      </c>
      <c r="AC393" s="17">
        <v>313.76326442428302</v>
      </c>
      <c r="AD393" s="17">
        <f t="shared" si="85"/>
        <v>313.98937947585046</v>
      </c>
      <c r="AE393" s="21">
        <v>32.5</v>
      </c>
      <c r="AF393" s="21">
        <v>170.83881150286851</v>
      </c>
      <c r="AG393" s="19">
        <v>2.8307140028512352</v>
      </c>
      <c r="AH393" s="21">
        <v>160.80000000000001</v>
      </c>
      <c r="AI393" s="22">
        <v>-0.25916666666666599</v>
      </c>
      <c r="AJ393" s="21">
        <v>1454</v>
      </c>
      <c r="AK393" s="21" t="e">
        <f>VLOOKUP($B393,'[3]Rotoma level Monthly'!$C$2:$N$538,10,FALSE)</f>
        <v>#N/A</v>
      </c>
      <c r="AL393" s="21" t="e">
        <f>VLOOKUP($B393,'[3]Rotoma level Monthly'!$C$2:$N$538,11,FALSE)</f>
        <v>#N/A</v>
      </c>
      <c r="AM393" s="20">
        <v>3.5572524845783566</v>
      </c>
      <c r="AN393" s="21">
        <v>177.71666666666667</v>
      </c>
      <c r="AP393" s="19">
        <f t="shared" si="108"/>
        <v>21.136363472727272</v>
      </c>
      <c r="AQ393" s="19">
        <f t="shared" si="105"/>
        <v>2.2154545458880337</v>
      </c>
      <c r="AR393" s="19">
        <f t="shared" si="105"/>
        <v>743.7999975140001</v>
      </c>
      <c r="AS393" s="19">
        <f t="shared" si="105"/>
        <v>81.909091454545447</v>
      </c>
      <c r="AT393" s="19">
        <f t="shared" si="75"/>
        <v>5.5855768825118881</v>
      </c>
      <c r="AU393" s="19">
        <f t="shared" si="76"/>
        <v>4.5974575531817861</v>
      </c>
      <c r="AV393" s="19">
        <f t="shared" si="77"/>
        <v>5.0330830794399528</v>
      </c>
      <c r="AW393" s="19">
        <f t="shared" si="78"/>
        <v>5.8049297574417293</v>
      </c>
      <c r="AX393" s="25">
        <f t="shared" si="79"/>
        <v>5.2552618181438389</v>
      </c>
    </row>
    <row r="394" spans="1:50" x14ac:dyDescent="0.25">
      <c r="A394" t="s">
        <v>85</v>
      </c>
      <c r="B394" s="15">
        <v>38108</v>
      </c>
      <c r="C394" s="16" t="s">
        <v>65</v>
      </c>
      <c r="D394" s="17">
        <v>2004</v>
      </c>
      <c r="E394" s="18" t="str">
        <f t="shared" si="109"/>
        <v>Ōkaro 2003/04</v>
      </c>
      <c r="F394" s="18" t="s">
        <v>61</v>
      </c>
      <c r="G394" s="19">
        <v>8.6000004000000008</v>
      </c>
      <c r="H394" s="20">
        <v>4.190000057220459</v>
      </c>
      <c r="I394" s="21">
        <v>1032</v>
      </c>
      <c r="J394" s="19">
        <v>55</v>
      </c>
      <c r="K394" s="19">
        <v>20</v>
      </c>
      <c r="L394" s="19">
        <v>12</v>
      </c>
      <c r="M394" s="19">
        <v>316.00000999999997</v>
      </c>
      <c r="N394" s="19">
        <v>7.1999997999999996</v>
      </c>
      <c r="O394" s="19">
        <v>2</v>
      </c>
      <c r="P394" s="22">
        <v>0.59624189138412476</v>
      </c>
      <c r="Q394" s="19">
        <f t="shared" si="114"/>
        <v>4.5936261174660089</v>
      </c>
      <c r="R394" s="19">
        <f t="shared" si="110"/>
        <v>3.8172987802412184</v>
      </c>
      <c r="S394" s="19">
        <f t="shared" si="112"/>
        <v>5.4611758888464887</v>
      </c>
      <c r="T394" s="19">
        <f t="shared" si="111"/>
        <v>5.2998590533231917</v>
      </c>
      <c r="U394" s="23">
        <f t="shared" si="115"/>
        <v>4.7929899599692272</v>
      </c>
      <c r="V394" s="24">
        <f t="shared" si="84"/>
        <v>5.3043904754694831</v>
      </c>
      <c r="W394" s="24">
        <f t="shared" si="84"/>
        <v>4.5640062913632882</v>
      </c>
      <c r="X394" s="24">
        <f t="shared" si="84"/>
        <v>4.9810303808360468</v>
      </c>
      <c r="Y394" s="24">
        <f t="shared" si="84"/>
        <v>5.4207704039451237</v>
      </c>
      <c r="Z394" s="24">
        <f t="shared" si="84"/>
        <v>4.9154329340053105</v>
      </c>
      <c r="AA394" s="20">
        <v>1.42</v>
      </c>
      <c r="AB394" s="20">
        <v>-0.20499999999999999</v>
      </c>
      <c r="AC394" s="17">
        <v>313.87295040799302</v>
      </c>
      <c r="AD394" s="17">
        <f t="shared" si="85"/>
        <v>313.98511879737435</v>
      </c>
      <c r="AE394" s="21">
        <v>122</v>
      </c>
      <c r="AF394" s="21">
        <v>163.05852669308319</v>
      </c>
      <c r="AG394" s="19">
        <v>3.7042517248114146</v>
      </c>
      <c r="AH394" s="21">
        <v>150.30000000000001</v>
      </c>
      <c r="AI394" s="22">
        <v>-0.20833333333333298</v>
      </c>
      <c r="AJ394" s="21">
        <v>1422.5</v>
      </c>
      <c r="AK394" s="21" t="e">
        <f>VLOOKUP($B394,'[3]Rotoma level Monthly'!$C$2:$N$538,10,FALSE)</f>
        <v>#N/A</v>
      </c>
      <c r="AL394" s="21" t="e">
        <f>VLOOKUP($B394,'[3]Rotoma level Monthly'!$C$2:$N$538,11,FALSE)</f>
        <v>#N/A</v>
      </c>
      <c r="AM394" s="20">
        <v>3.5910157206698567</v>
      </c>
      <c r="AN394" s="21">
        <v>178.36666666666667</v>
      </c>
      <c r="AP394" s="19">
        <f t="shared" si="108"/>
        <v>20.09999987272727</v>
      </c>
      <c r="AQ394" s="19">
        <f t="shared" si="105"/>
        <v>2.4100000099702314</v>
      </c>
      <c r="AR394" s="19">
        <f t="shared" si="105"/>
        <v>751.29999849399996</v>
      </c>
      <c r="AS394" s="19">
        <f t="shared" si="105"/>
        <v>75.909091454545447</v>
      </c>
      <c r="AT394" s="19">
        <f t="shared" ref="AT394:AT457" si="116">2.22+2.54*LOG($AP394,10)</f>
        <v>5.5301179788631885</v>
      </c>
      <c r="AU394" s="19">
        <f t="shared" ref="AU394:AU457" si="117">5.56+2.6*LOG(((1/$AQ394)-(1/40)),10)</f>
        <v>4.4965877537376695</v>
      </c>
      <c r="AV394" s="19">
        <f t="shared" ref="AV394:AV457" si="118">-3.61+3.01*LOG($AR394)</f>
        <v>5.0461982977873028</v>
      </c>
      <c r="AW394" s="19">
        <f t="shared" ref="AW394:AW457" si="119">0.218+2.92*LOG($AS394,10)</f>
        <v>5.7084578768624823</v>
      </c>
      <c r="AX394" s="25">
        <f t="shared" ref="AX394:AX457" si="120">AVERAGE(AT394:AW394)</f>
        <v>5.1953404768126603</v>
      </c>
    </row>
    <row r="395" spans="1:50" x14ac:dyDescent="0.25">
      <c r="A395" t="s">
        <v>85</v>
      </c>
      <c r="B395" s="15">
        <v>38139</v>
      </c>
      <c r="C395" s="16" t="s">
        <v>65</v>
      </c>
      <c r="D395" s="17">
        <v>2004</v>
      </c>
      <c r="E395" s="18" t="str">
        <f t="shared" si="109"/>
        <v>Ōkaro 2003/04</v>
      </c>
      <c r="F395" s="18" t="s">
        <v>61</v>
      </c>
      <c r="G395" s="19">
        <v>12.9</v>
      </c>
      <c r="H395" s="20">
        <v>2.4000000953674316</v>
      </c>
      <c r="I395" s="21">
        <v>1835</v>
      </c>
      <c r="J395" s="19">
        <v>110</v>
      </c>
      <c r="K395" s="19">
        <v>70</v>
      </c>
      <c r="L395" s="19">
        <v>35</v>
      </c>
      <c r="M395" s="19">
        <v>871.99998000000005</v>
      </c>
      <c r="N395" s="19">
        <v>7.4000000999999997</v>
      </c>
      <c r="O395" s="19">
        <v>4.0999999000000003</v>
      </c>
      <c r="P395" s="22">
        <v>0.84893661737442017</v>
      </c>
      <c r="Q395" s="19">
        <f t="shared" si="114"/>
        <v>5.0408978641600921</v>
      </c>
      <c r="R395" s="19">
        <f t="shared" si="110"/>
        <v>4.5015831431760507</v>
      </c>
      <c r="S395" s="19">
        <f t="shared" si="112"/>
        <v>6.2135445664502047</v>
      </c>
      <c r="T395" s="19">
        <f t="shared" si="111"/>
        <v>6.178866640662017</v>
      </c>
      <c r="U395" s="23">
        <f t="shared" si="115"/>
        <v>5.4837230536120911</v>
      </c>
      <c r="V395" s="24">
        <f t="shared" si="84"/>
        <v>5.2767138940021452</v>
      </c>
      <c r="W395" s="24">
        <f t="shared" si="84"/>
        <v>4.5777318308440416</v>
      </c>
      <c r="X395" s="24">
        <f t="shared" si="84"/>
        <v>5.0930771249827878</v>
      </c>
      <c r="Y395" s="24">
        <f t="shared" si="84"/>
        <v>5.4032988976011973</v>
      </c>
      <c r="Z395" s="24">
        <f t="shared" si="84"/>
        <v>4.9785762806282854</v>
      </c>
      <c r="AA395" s="20">
        <v>-1.44</v>
      </c>
      <c r="AB395" s="20">
        <v>-0.99</v>
      </c>
      <c r="AC395" s="17">
        <v>313.94109511706199</v>
      </c>
      <c r="AD395" s="17">
        <f t="shared" si="85"/>
        <v>313.98081736135651</v>
      </c>
      <c r="AE395" s="21">
        <v>152.5</v>
      </c>
      <c r="AF395" s="21">
        <v>183.86944444445231</v>
      </c>
      <c r="AG395" s="19">
        <v>3.8186310757872985</v>
      </c>
      <c r="AH395" s="21">
        <v>102.9</v>
      </c>
      <c r="AI395" s="22">
        <v>-0.25583333333333297</v>
      </c>
      <c r="AJ395" s="21">
        <v>1441.5</v>
      </c>
      <c r="AK395" s="21" t="e">
        <f>VLOOKUP($B395,'[3]Rotoma level Monthly'!$C$2:$N$538,10,FALSE)</f>
        <v>#N/A</v>
      </c>
      <c r="AL395" s="21" t="e">
        <f>VLOOKUP($B395,'[3]Rotoma level Monthly'!$C$2:$N$538,11,FALSE)</f>
        <v>#N/A</v>
      </c>
      <c r="AM395" s="20">
        <v>3.6637660184139977</v>
      </c>
      <c r="AN395" s="21">
        <v>178.27500000000001</v>
      </c>
      <c r="AP395" s="19">
        <f t="shared" si="108"/>
        <v>19.727272599999999</v>
      </c>
      <c r="AQ395" s="19">
        <f t="shared" si="105"/>
        <v>2.3809091069481592</v>
      </c>
      <c r="AR395" s="19">
        <f t="shared" si="105"/>
        <v>849.81818044909096</v>
      </c>
      <c r="AS395" s="19">
        <f t="shared" si="105"/>
        <v>74.272726909090906</v>
      </c>
      <c r="AT395" s="19">
        <f t="shared" si="116"/>
        <v>5.5094702965565467</v>
      </c>
      <c r="AU395" s="19">
        <f t="shared" si="117"/>
        <v>4.5111742703963058</v>
      </c>
      <c r="AV395" s="19">
        <f t="shared" si="118"/>
        <v>5.2072713137655189</v>
      </c>
      <c r="AW395" s="19">
        <f t="shared" si="119"/>
        <v>5.680821758203872</v>
      </c>
      <c r="AX395" s="25">
        <f t="shared" si="120"/>
        <v>5.2271844097305609</v>
      </c>
    </row>
    <row r="396" spans="1:50" x14ac:dyDescent="0.25">
      <c r="A396" t="s">
        <v>85</v>
      </c>
      <c r="B396" s="15">
        <v>38169</v>
      </c>
      <c r="C396" s="16" t="s">
        <v>66</v>
      </c>
      <c r="D396" s="17">
        <v>2005</v>
      </c>
      <c r="E396" s="18" t="str">
        <f t="shared" si="109"/>
        <v>Ōkaro 2004/05</v>
      </c>
      <c r="F396" s="18" t="s">
        <v>61</v>
      </c>
      <c r="G396" s="19">
        <v>25.9</v>
      </c>
      <c r="H396" s="20">
        <v>1.809999942779541</v>
      </c>
      <c r="I396" s="21">
        <v>1091.000002</v>
      </c>
      <c r="J396" s="19">
        <v>97.999997000000008</v>
      </c>
      <c r="K396" s="19">
        <v>57.999997999999998</v>
      </c>
      <c r="L396" s="19">
        <v>71.000002000000009</v>
      </c>
      <c r="M396" s="19">
        <v>787.99999000000003</v>
      </c>
      <c r="N396" s="19">
        <v>7.71</v>
      </c>
      <c r="O396" s="19">
        <v>3.4000001000000002</v>
      </c>
      <c r="P396" s="22">
        <v>0.961955726146698</v>
      </c>
      <c r="Q396" s="19">
        <f t="shared" si="114"/>
        <v>5.8097814007663793</v>
      </c>
      <c r="R396" s="19">
        <f t="shared" si="110"/>
        <v>4.8377488770467778</v>
      </c>
      <c r="S396" s="19">
        <f t="shared" si="112"/>
        <v>5.5338525016672921</v>
      </c>
      <c r="T396" s="19">
        <f t="shared" si="111"/>
        <v>6.0323801022014747</v>
      </c>
      <c r="U396" s="23">
        <f t="shared" si="115"/>
        <v>5.5534407204204816</v>
      </c>
      <c r="V396" s="24">
        <f t="shared" si="84"/>
        <v>5.3663052124561323</v>
      </c>
      <c r="W396" s="24">
        <f t="shared" si="84"/>
        <v>4.650711214091964</v>
      </c>
      <c r="X396" s="24">
        <f t="shared" si="84"/>
        <v>5.0863026460195258</v>
      </c>
      <c r="Y396" s="24">
        <f t="shared" si="84"/>
        <v>5.3460669470728766</v>
      </c>
      <c r="Z396" s="24">
        <f t="shared" si="84"/>
        <v>5.0086931415814417</v>
      </c>
      <c r="AA396" s="20">
        <v>-0.66</v>
      </c>
      <c r="AB396" s="20">
        <v>-1.13333333333333</v>
      </c>
      <c r="AC396" s="17">
        <v>314.21124479924902</v>
      </c>
      <c r="AD396" s="17">
        <f t="shared" si="85"/>
        <v>313.99848477427827</v>
      </c>
      <c r="AE396" s="21">
        <v>209</v>
      </c>
      <c r="AF396" s="21">
        <v>165.71908602151063</v>
      </c>
      <c r="AG396" s="19">
        <v>3.3317869063621099</v>
      </c>
      <c r="AH396" s="21">
        <v>140.4</v>
      </c>
      <c r="AI396" s="22">
        <v>-0.38499999999999945</v>
      </c>
      <c r="AJ396" s="21">
        <v>1451</v>
      </c>
      <c r="AK396" s="21" t="e">
        <f>VLOOKUP($B396,'[3]Rotoma level Monthly'!$C$2:$N$538,10,FALSE)</f>
        <v>#N/A</v>
      </c>
      <c r="AL396" s="21" t="e">
        <f>VLOOKUP($B396,'[3]Rotoma level Monthly'!$C$2:$N$538,11,FALSE)</f>
        <v>#N/A</v>
      </c>
      <c r="AM396" s="20">
        <v>3.6895489658947214</v>
      </c>
      <c r="AN396" s="21">
        <v>177.99166666666667</v>
      </c>
      <c r="AP396" s="19">
        <f t="shared" si="108"/>
        <v>21.11818169090909</v>
      </c>
      <c r="AQ396" s="19">
        <f t="shared" si="105"/>
        <v>2.225454558025707</v>
      </c>
      <c r="AR396" s="19">
        <f t="shared" si="105"/>
        <v>843.99999899454554</v>
      </c>
      <c r="AS396" s="19">
        <f t="shared" si="105"/>
        <v>68.545453909090909</v>
      </c>
      <c r="AT396" s="19">
        <f t="shared" si="116"/>
        <v>5.5846275659426166</v>
      </c>
      <c r="AU396" s="19">
        <f t="shared" si="117"/>
        <v>4.5920733647035092</v>
      </c>
      <c r="AV396" s="19">
        <f t="shared" si="118"/>
        <v>5.1982907627859269</v>
      </c>
      <c r="AW396" s="19">
        <f t="shared" si="119"/>
        <v>5.5790576775045402</v>
      </c>
      <c r="AX396" s="25">
        <f t="shared" si="120"/>
        <v>5.2385123427341487</v>
      </c>
    </row>
    <row r="397" spans="1:50" x14ac:dyDescent="0.25">
      <c r="A397" t="s">
        <v>85</v>
      </c>
      <c r="B397" s="15">
        <v>38200</v>
      </c>
      <c r="C397" s="16" t="s">
        <v>66</v>
      </c>
      <c r="D397" s="17">
        <v>2005</v>
      </c>
      <c r="E397" s="18" t="str">
        <f t="shared" si="109"/>
        <v>Ōkaro 2004/05</v>
      </c>
      <c r="F397" s="18" t="s">
        <v>61</v>
      </c>
      <c r="G397" s="19">
        <v>9.8000001999999995</v>
      </c>
      <c r="H397" s="20">
        <v>3.2000000476837158</v>
      </c>
      <c r="I397" s="21">
        <v>1068</v>
      </c>
      <c r="J397" s="19">
        <v>79.999998000000005</v>
      </c>
      <c r="K397" s="19">
        <v>39.999999000000003</v>
      </c>
      <c r="L397" s="19">
        <v>114</v>
      </c>
      <c r="M397" s="19">
        <v>649.99998000000005</v>
      </c>
      <c r="N397" s="19">
        <v>7.6500000999999997</v>
      </c>
      <c r="O397" s="19">
        <v>2</v>
      </c>
      <c r="P397" s="22">
        <v>0.69703871011734009</v>
      </c>
      <c r="Q397" s="19">
        <f t="shared" si="114"/>
        <v>4.737714254771344</v>
      </c>
      <c r="R397" s="19">
        <f t="shared" si="110"/>
        <v>4.1524583891776885</v>
      </c>
      <c r="S397" s="19">
        <f t="shared" si="112"/>
        <v>5.5059994706045376</v>
      </c>
      <c r="T397" s="19">
        <f t="shared" si="111"/>
        <v>5.775022730312978</v>
      </c>
      <c r="U397" s="23">
        <f t="shared" si="115"/>
        <v>5.042798711216637</v>
      </c>
      <c r="V397" s="24">
        <f t="shared" si="84"/>
        <v>5.3435193280666118</v>
      </c>
      <c r="W397" s="24">
        <f t="shared" si="84"/>
        <v>4.647889386270581</v>
      </c>
      <c r="X397" s="24">
        <f t="shared" si="84"/>
        <v>5.0941207812557501</v>
      </c>
      <c r="Y397" s="24">
        <f t="shared" si="84"/>
        <v>5.2874647596809758</v>
      </c>
      <c r="Z397" s="24">
        <f t="shared" si="84"/>
        <v>4.9853512135805431</v>
      </c>
      <c r="AA397" s="20">
        <v>-0.72</v>
      </c>
      <c r="AB397" s="20">
        <v>-0.82499999999999996</v>
      </c>
      <c r="AC397" s="17">
        <v>314.432651745307</v>
      </c>
      <c r="AD397" s="17">
        <f t="shared" si="85"/>
        <v>314.04098244033617</v>
      </c>
      <c r="AE397" s="21">
        <v>73</v>
      </c>
      <c r="AF397" s="21">
        <v>202.50000000000824</v>
      </c>
      <c r="AG397" s="19">
        <v>3.6655899230886129</v>
      </c>
      <c r="AH397" s="21">
        <v>170.5</v>
      </c>
      <c r="AI397" s="22">
        <v>-0.50749999999999951</v>
      </c>
      <c r="AJ397" s="21">
        <v>1631.5</v>
      </c>
      <c r="AK397" s="21" t="e">
        <f>VLOOKUP($B397,'[3]Rotoma level Monthly'!$C$2:$N$538,10,FALSE)</f>
        <v>#N/A</v>
      </c>
      <c r="AL397" s="21" t="e">
        <f>VLOOKUP($B397,'[3]Rotoma level Monthly'!$C$2:$N$538,11,FALSE)</f>
        <v>#N/A</v>
      </c>
      <c r="AM397" s="20">
        <v>3.7549164334126441</v>
      </c>
      <c r="AN397" s="21">
        <v>179.49166666666667</v>
      </c>
      <c r="AP397" s="19">
        <f t="shared" si="108"/>
        <v>20.890908981818185</v>
      </c>
      <c r="AQ397" s="19">
        <f t="shared" si="105"/>
        <v>2.2327273000370371</v>
      </c>
      <c r="AR397" s="19">
        <f t="shared" si="105"/>
        <v>850.18181835818177</v>
      </c>
      <c r="AS397" s="19">
        <f t="shared" si="105"/>
        <v>63.727271909090909</v>
      </c>
      <c r="AT397" s="19">
        <f t="shared" si="116"/>
        <v>5.57269163579251</v>
      </c>
      <c r="AU397" s="19">
        <f t="shared" si="117"/>
        <v>4.5881718704257812</v>
      </c>
      <c r="AV397" s="19">
        <f t="shared" si="118"/>
        <v>5.2078305573878048</v>
      </c>
      <c r="AW397" s="19">
        <f t="shared" si="119"/>
        <v>5.4866299555192288</v>
      </c>
      <c r="AX397" s="25">
        <f t="shared" si="120"/>
        <v>5.2138310047813317</v>
      </c>
    </row>
    <row r="398" spans="1:50" x14ac:dyDescent="0.25">
      <c r="A398" t="s">
        <v>85</v>
      </c>
      <c r="B398" s="15">
        <v>38261</v>
      </c>
      <c r="C398" s="16" t="s">
        <v>66</v>
      </c>
      <c r="D398" s="17">
        <v>2005</v>
      </c>
      <c r="E398" s="18" t="str">
        <f t="shared" si="109"/>
        <v>Ōkaro 2004/05</v>
      </c>
      <c r="F398" s="18" t="s">
        <v>61</v>
      </c>
      <c r="G398" s="19">
        <v>43.1000005</v>
      </c>
      <c r="H398" s="20">
        <v>2.1299999952316284</v>
      </c>
      <c r="I398" s="21">
        <v>1099.4999899999998</v>
      </c>
      <c r="J398" s="19">
        <v>94.000000499999999</v>
      </c>
      <c r="K398" s="19">
        <v>28.5</v>
      </c>
      <c r="L398" s="19">
        <v>159</v>
      </c>
      <c r="M398" s="19">
        <v>144.50000510000001</v>
      </c>
      <c r="N398" s="19">
        <v>8.7949996000000006</v>
      </c>
      <c r="O398" s="19">
        <v>5.6500000999999997</v>
      </c>
      <c r="P398" s="22">
        <v>1.1342065632343292</v>
      </c>
      <c r="Q398" s="19">
        <f t="shared" si="114"/>
        <v>6.3715722790053348</v>
      </c>
      <c r="R398" s="19">
        <f t="shared" si="110"/>
        <v>4.6444248495907372</v>
      </c>
      <c r="S398" s="19">
        <f t="shared" si="112"/>
        <v>5.5439976415381143</v>
      </c>
      <c r="T398" s="19">
        <f t="shared" si="111"/>
        <v>5.9795333392565437</v>
      </c>
      <c r="U398" s="23">
        <f t="shared" si="115"/>
        <v>5.6348820273476834</v>
      </c>
      <c r="V398" s="24">
        <f t="shared" si="84"/>
        <v>5.315487523120904</v>
      </c>
      <c r="W398" s="24">
        <f t="shared" si="84"/>
        <v>4.6476006748805938</v>
      </c>
      <c r="X398" s="24">
        <f t="shared" si="84"/>
        <v>5.1163401610893482</v>
      </c>
      <c r="Y398" s="24">
        <f t="shared" si="84"/>
        <v>5.3451371413122741</v>
      </c>
      <c r="Z398" s="24">
        <f t="shared" si="84"/>
        <v>5.0503042949572574</v>
      </c>
      <c r="AA398" s="20">
        <v>-0.36</v>
      </c>
      <c r="AB398" s="20">
        <v>-0.80333333333333301</v>
      </c>
      <c r="AC398" s="17">
        <v>314.49776031667</v>
      </c>
      <c r="AD398" s="17">
        <f t="shared" si="85"/>
        <v>314.08468474687498</v>
      </c>
      <c r="AE398" s="21">
        <v>122</v>
      </c>
      <c r="AF398" s="21">
        <v>184.15994623655919</v>
      </c>
      <c r="AG398" s="19">
        <v>4.3271506309737147</v>
      </c>
      <c r="AH398" s="21">
        <v>171.9</v>
      </c>
      <c r="AI398" s="22">
        <v>-0.70583333333333298</v>
      </c>
      <c r="AJ398" s="21">
        <v>1530.5</v>
      </c>
      <c r="AK398" s="21" t="e">
        <f>VLOOKUP($B398,'[3]Rotoma level Monthly'!$C$2:$N$538,10,FALSE)</f>
        <v>#N/A</v>
      </c>
      <c r="AL398" s="21" t="e">
        <f>VLOOKUP($B398,'[3]Rotoma level Monthly'!$C$2:$N$538,11,FALSE)</f>
        <v>#N/A</v>
      </c>
      <c r="AM398" s="20">
        <v>3.8005795727892404</v>
      </c>
      <c r="AN398" s="21">
        <v>178.03333333333333</v>
      </c>
      <c r="AP398" s="19">
        <f t="shared" si="108"/>
        <v>19.627272663636361</v>
      </c>
      <c r="AQ398" s="19">
        <f t="shared" si="105"/>
        <v>2.2241666913032532</v>
      </c>
      <c r="AR398" s="19">
        <f t="shared" si="105"/>
        <v>867.22727199454539</v>
      </c>
      <c r="AS398" s="19">
        <f t="shared" si="105"/>
        <v>66.249999291666668</v>
      </c>
      <c r="AT398" s="19">
        <f t="shared" si="116"/>
        <v>5.5038642876505115</v>
      </c>
      <c r="AU398" s="19">
        <f t="shared" si="117"/>
        <v>4.5927654966311646</v>
      </c>
      <c r="AV398" s="19">
        <f t="shared" si="118"/>
        <v>5.2337801097195591</v>
      </c>
      <c r="AW398" s="19">
        <f t="shared" si="119"/>
        <v>5.5358627636591002</v>
      </c>
      <c r="AX398" s="25">
        <f t="shared" si="120"/>
        <v>5.2165681644150839</v>
      </c>
    </row>
    <row r="399" spans="1:50" x14ac:dyDescent="0.25">
      <c r="A399" t="s">
        <v>85</v>
      </c>
      <c r="B399" s="15">
        <v>38292</v>
      </c>
      <c r="C399" s="16" t="s">
        <v>66</v>
      </c>
      <c r="D399" s="17">
        <v>2005</v>
      </c>
      <c r="E399" s="18" t="str">
        <f t="shared" si="109"/>
        <v>Ōkaro 2004/05</v>
      </c>
      <c r="F399" s="18" t="s">
        <v>61</v>
      </c>
      <c r="G399" s="19">
        <v>92.900002000000001</v>
      </c>
      <c r="H399" s="20">
        <v>0.94999998807907104</v>
      </c>
      <c r="I399" s="21">
        <v>1462.0000001000001</v>
      </c>
      <c r="K399" s="19">
        <v>21</v>
      </c>
      <c r="L399" s="19">
        <v>2.0000001000000003</v>
      </c>
      <c r="M399" s="19">
        <v>6.0000000999999994</v>
      </c>
      <c r="N399" s="19">
        <v>9.6999998000000005</v>
      </c>
      <c r="O399" s="19">
        <v>14</v>
      </c>
      <c r="P399" s="22">
        <v>1.7240300178527832</v>
      </c>
      <c r="Q399" s="19">
        <f t="shared" si="114"/>
        <v>7.2187599372921376</v>
      </c>
      <c r="R399" s="19">
        <f t="shared" si="110"/>
        <v>5.590777362664789</v>
      </c>
      <c r="S399" s="19">
        <f t="shared" si="112"/>
        <v>5.9164915916811562</v>
      </c>
      <c r="V399" s="24">
        <f t="shared" si="84"/>
        <v>5.3927375285863572</v>
      </c>
      <c r="W399" s="24">
        <f t="shared" si="84"/>
        <v>4.6823538422174442</v>
      </c>
      <c r="X399" s="24">
        <f t="shared" si="84"/>
        <v>5.1830194469719997</v>
      </c>
      <c r="Y399" s="24">
        <f t="shared" si="84"/>
        <v>5.2758098495449852</v>
      </c>
      <c r="Z399" s="24">
        <f t="shared" si="84"/>
        <v>5.0503042949572574</v>
      </c>
      <c r="AA399" s="20">
        <v>-0.92</v>
      </c>
      <c r="AB399" s="20">
        <v>-0.73666666666666603</v>
      </c>
      <c r="AC399" s="17">
        <v>314.49510927057901</v>
      </c>
      <c r="AD399" s="17">
        <f t="shared" si="85"/>
        <v>314.1138152390651</v>
      </c>
      <c r="AE399" s="21">
        <v>38</v>
      </c>
      <c r="AF399" s="21">
        <v>169.26388888889269</v>
      </c>
      <c r="AG399" s="19">
        <v>4.0503239539413265</v>
      </c>
      <c r="AH399" s="21">
        <v>171.3</v>
      </c>
      <c r="AI399" s="22">
        <v>-0.76999999999999957</v>
      </c>
      <c r="AJ399" s="21">
        <v>1535</v>
      </c>
      <c r="AK399" s="21" t="e">
        <f>VLOOKUP($B399,'[3]Rotoma level Monthly'!$C$2:$N$538,10,FALSE)</f>
        <v>#N/A</v>
      </c>
      <c r="AL399" s="21" t="e">
        <f>VLOOKUP($B399,'[3]Rotoma level Monthly'!$C$2:$N$538,11,FALSE)</f>
        <v>#N/A</v>
      </c>
      <c r="AM399" s="20">
        <v>3.8238743921738148</v>
      </c>
      <c r="AN399" s="21">
        <v>176.55000000000004</v>
      </c>
      <c r="AP399" s="19">
        <f t="shared" si="108"/>
        <v>24.163636481818177</v>
      </c>
      <c r="AQ399" s="19">
        <f t="shared" si="108"/>
        <v>2.1900000224510827</v>
      </c>
      <c r="AR399" s="19">
        <f t="shared" si="108"/>
        <v>916.79166600333338</v>
      </c>
      <c r="AS399" s="19">
        <f t="shared" si="108"/>
        <v>62.818181045454551</v>
      </c>
      <c r="AT399" s="19">
        <f t="shared" si="116"/>
        <v>5.733232225674346</v>
      </c>
      <c r="AU399" s="19">
        <f t="shared" si="117"/>
        <v>4.611266672859303</v>
      </c>
      <c r="AV399" s="19">
        <f t="shared" si="118"/>
        <v>5.306434676768383</v>
      </c>
      <c r="AW399" s="19">
        <f t="shared" si="119"/>
        <v>5.4684092420712362</v>
      </c>
      <c r="AX399" s="25">
        <f t="shared" si="120"/>
        <v>5.2798357043433173</v>
      </c>
    </row>
    <row r="400" spans="1:50" x14ac:dyDescent="0.25">
      <c r="A400" t="s">
        <v>85</v>
      </c>
      <c r="B400" s="15">
        <v>38322</v>
      </c>
      <c r="C400" s="16" t="s">
        <v>66</v>
      </c>
      <c r="D400" s="17">
        <v>2005</v>
      </c>
      <c r="E400" s="18" t="str">
        <f t="shared" si="109"/>
        <v>Ōkaro 2004/05</v>
      </c>
      <c r="F400" s="18" t="s">
        <v>61</v>
      </c>
      <c r="G400" s="19">
        <v>142</v>
      </c>
      <c r="H400" s="20">
        <v>0.80000001192092896</v>
      </c>
      <c r="I400" s="21">
        <v>1300.50000002</v>
      </c>
      <c r="J400" s="19">
        <v>103</v>
      </c>
      <c r="K400" s="19">
        <v>9.9999997999999994</v>
      </c>
      <c r="L400" s="19">
        <v>0.50000001999999999</v>
      </c>
      <c r="M400" s="19">
        <v>8.0000004000000011</v>
      </c>
      <c r="N400" s="19">
        <v>9.6000004000000008</v>
      </c>
      <c r="O400" s="19">
        <v>18</v>
      </c>
      <c r="P400" s="22">
        <v>2.4476792812347412</v>
      </c>
      <c r="Q400" s="19">
        <f t="shared" si="114"/>
        <v>7.6868123947329625</v>
      </c>
      <c r="R400" s="19">
        <f t="shared" si="110"/>
        <v>5.7891538134521685</v>
      </c>
      <c r="S400" s="19">
        <f t="shared" si="112"/>
        <v>5.7634721731810963</v>
      </c>
      <c r="T400" s="19">
        <f t="shared" ref="T400:T463" si="121">0.218+2.92*LOG($J400,10)</f>
        <v>6.0954846961391018</v>
      </c>
      <c r="U400" s="23">
        <f t="shared" ref="U400:U402" si="122">AVERAGE(Q400:T400)</f>
        <v>6.3337307693763325</v>
      </c>
      <c r="V400" s="24">
        <f t="shared" si="84"/>
        <v>5.5853676719465009</v>
      </c>
      <c r="W400" s="24">
        <f t="shared" si="84"/>
        <v>4.7392118464921991</v>
      </c>
      <c r="X400" s="24">
        <f t="shared" si="84"/>
        <v>5.2544584284909233</v>
      </c>
      <c r="Y400" s="24">
        <f t="shared" si="84"/>
        <v>5.2952724424742321</v>
      </c>
      <c r="Z400" s="24">
        <f t="shared" si="84"/>
        <v>5.1471188931749428</v>
      </c>
      <c r="AA400" s="20">
        <v>-0.9</v>
      </c>
      <c r="AB400" s="20">
        <v>-0.64666666666666595</v>
      </c>
      <c r="AC400" s="17">
        <v>314.41393138803397</v>
      </c>
      <c r="AD400" s="17">
        <f t="shared" si="85"/>
        <v>314.1356895158101</v>
      </c>
      <c r="AE400" s="21">
        <v>193.5</v>
      </c>
      <c r="AF400" s="21">
        <v>209.91263440860325</v>
      </c>
      <c r="AG400" s="19">
        <v>5.0489912634409064</v>
      </c>
      <c r="AH400" s="21">
        <v>182.6</v>
      </c>
      <c r="AI400" s="22">
        <v>-0.76999999999999957</v>
      </c>
      <c r="AJ400" s="21">
        <v>1478</v>
      </c>
      <c r="AK400" s="21" t="e">
        <f>VLOOKUP($B400,'[3]Rotoma level Monthly'!$C$2:$N$538,10,FALSE)</f>
        <v>#N/A</v>
      </c>
      <c r="AL400" s="21" t="e">
        <f>VLOOKUP($B400,'[3]Rotoma level Monthly'!$C$2:$N$538,11,FALSE)</f>
        <v>#N/A</v>
      </c>
      <c r="AM400" s="20">
        <v>3.7994802431452626</v>
      </c>
      <c r="AN400" s="21">
        <v>173.65833333333333</v>
      </c>
      <c r="AP400" s="19">
        <f t="shared" si="108"/>
        <v>35.181818390909093</v>
      </c>
      <c r="AQ400" s="19">
        <f t="shared" si="108"/>
        <v>2.1366666853427887</v>
      </c>
      <c r="AR400" s="19">
        <f t="shared" si="108"/>
        <v>968.91666433833325</v>
      </c>
      <c r="AS400" s="19">
        <f t="shared" si="108"/>
        <v>64.272726772727268</v>
      </c>
      <c r="AT400" s="19">
        <f t="shared" si="116"/>
        <v>6.1476484374020828</v>
      </c>
      <c r="AU400" s="19">
        <f t="shared" si="117"/>
        <v>4.6406973941864997</v>
      </c>
      <c r="AV400" s="19">
        <f t="shared" si="118"/>
        <v>5.3787221403769578</v>
      </c>
      <c r="AW400" s="19">
        <f t="shared" si="119"/>
        <v>5.4974380377596255</v>
      </c>
      <c r="AX400" s="25">
        <f t="shared" si="120"/>
        <v>5.4161265024312915</v>
      </c>
    </row>
    <row r="401" spans="1:50" x14ac:dyDescent="0.25">
      <c r="A401" t="s">
        <v>85</v>
      </c>
      <c r="B401" s="15">
        <v>38353</v>
      </c>
      <c r="C401" s="16" t="s">
        <v>66</v>
      </c>
      <c r="D401" s="17">
        <v>2005</v>
      </c>
      <c r="E401" s="18" t="str">
        <f t="shared" si="109"/>
        <v>Ōkaro 2004/05</v>
      </c>
      <c r="F401" s="18" t="s">
        <v>61</v>
      </c>
      <c r="G401" s="19">
        <v>283</v>
      </c>
      <c r="H401" s="20">
        <v>0.37000000476837158</v>
      </c>
      <c r="I401" s="21">
        <v>2940.50010002</v>
      </c>
      <c r="J401" s="19">
        <v>143.99999</v>
      </c>
      <c r="K401" s="19">
        <v>3</v>
      </c>
      <c r="L401" s="19">
        <v>0.50000001999999999</v>
      </c>
      <c r="M401" s="19">
        <v>32.000002000000002</v>
      </c>
      <c r="N401" s="19">
        <v>9.6999998000000005</v>
      </c>
      <c r="O401" s="19">
        <v>40</v>
      </c>
      <c r="P401" s="22">
        <v>5.7542643547058105</v>
      </c>
      <c r="Q401" s="19">
        <f t="shared" si="114"/>
        <v>8.4475375462316968</v>
      </c>
      <c r="R401" s="19">
        <f t="shared" si="110"/>
        <v>6.6721821133540278</v>
      </c>
      <c r="S401" s="19">
        <f t="shared" si="112"/>
        <v>6.829947807516362</v>
      </c>
      <c r="T401" s="19">
        <f t="shared" si="121"/>
        <v>6.5204183888528551</v>
      </c>
      <c r="U401" s="23">
        <f t="shared" si="122"/>
        <v>7.1175214639887354</v>
      </c>
      <c r="V401" s="24">
        <f t="shared" si="84"/>
        <v>5.8238818281369333</v>
      </c>
      <c r="W401" s="24">
        <f t="shared" si="84"/>
        <v>4.8876306773396889</v>
      </c>
      <c r="X401" s="24">
        <f t="shared" si="84"/>
        <v>5.4302660855664078</v>
      </c>
      <c r="Y401" s="24">
        <f t="shared" si="84"/>
        <v>5.3981388529158485</v>
      </c>
      <c r="Z401" s="24">
        <f t="shared" si="84"/>
        <v>5.3262463996125602</v>
      </c>
      <c r="AA401" s="20">
        <v>0.2</v>
      </c>
      <c r="AB401" s="20">
        <v>9.99999999999991E-3</v>
      </c>
      <c r="AC401" s="17">
        <v>314.36943507373297</v>
      </c>
      <c r="AD401" s="17">
        <f t="shared" si="85"/>
        <v>314.15859256293442</v>
      </c>
      <c r="AE401" s="21">
        <v>35.5</v>
      </c>
      <c r="AF401" s="21">
        <v>186.07930107526889</v>
      </c>
      <c r="AG401" s="19">
        <v>3.7220547282464009</v>
      </c>
      <c r="AH401" s="21">
        <v>290.89999999999998</v>
      </c>
      <c r="AI401" s="22">
        <v>-0.69166666666666599</v>
      </c>
      <c r="AJ401" s="21">
        <v>1453.5</v>
      </c>
      <c r="AK401" s="21" t="e">
        <f>VLOOKUP($B401,'[3]Rotoma level Monthly'!$C$2:$N$538,10,FALSE)</f>
        <v>#N/A</v>
      </c>
      <c r="AL401" s="21" t="e">
        <f>VLOOKUP($B401,'[3]Rotoma level Monthly'!$C$2:$N$538,11,FALSE)</f>
        <v>#N/A</v>
      </c>
      <c r="AM401" s="20">
        <v>3.8906068513053871</v>
      </c>
      <c r="AN401" s="21">
        <v>177.19166666666663</v>
      </c>
      <c r="AP401" s="19">
        <f t="shared" si="108"/>
        <v>55.833333525</v>
      </c>
      <c r="AQ401" s="19">
        <f t="shared" si="108"/>
        <v>2.0233333508173623</v>
      </c>
      <c r="AR401" s="19">
        <f t="shared" si="108"/>
        <v>1165.1666743383332</v>
      </c>
      <c r="AS401" s="19">
        <f t="shared" si="108"/>
        <v>71.999998590909087</v>
      </c>
      <c r="AT401" s="19">
        <f t="shared" si="116"/>
        <v>6.6571096376859202</v>
      </c>
      <c r="AU401" s="19">
        <f t="shared" si="117"/>
        <v>4.7056124686615224</v>
      </c>
      <c r="AV401" s="19">
        <f t="shared" si="118"/>
        <v>5.6198280443605597</v>
      </c>
      <c r="AW401" s="19">
        <f t="shared" si="119"/>
        <v>5.6414108647609078</v>
      </c>
      <c r="AX401" s="25">
        <f t="shared" si="120"/>
        <v>5.6559902538672269</v>
      </c>
    </row>
    <row r="402" spans="1:50" x14ac:dyDescent="0.25">
      <c r="A402" t="s">
        <v>85</v>
      </c>
      <c r="B402" s="15">
        <v>38384</v>
      </c>
      <c r="C402" s="16" t="s">
        <v>66</v>
      </c>
      <c r="D402" s="17">
        <v>2005</v>
      </c>
      <c r="E402" s="18" t="str">
        <f t="shared" si="109"/>
        <v>Ōkaro 2004/05</v>
      </c>
      <c r="F402" s="18" t="s">
        <v>61</v>
      </c>
      <c r="G402" s="19">
        <v>105</v>
      </c>
      <c r="H402" s="20">
        <v>0.5899999737739563</v>
      </c>
      <c r="I402" s="21">
        <v>1082.0000001000001</v>
      </c>
      <c r="J402" s="19">
        <v>43.000001000000005</v>
      </c>
      <c r="K402" s="19">
        <v>7.0000002000000006</v>
      </c>
      <c r="L402" s="19">
        <v>2.0000001000000003</v>
      </c>
      <c r="M402" s="19">
        <v>17.000001000000001</v>
      </c>
      <c r="N402" s="19">
        <v>9.5</v>
      </c>
      <c r="O402" s="19">
        <v>24</v>
      </c>
      <c r="P402" s="22">
        <v>2.4762651920318604</v>
      </c>
      <c r="Q402" s="19">
        <f t="shared" si="114"/>
        <v>7.353820819637642</v>
      </c>
      <c r="R402" s="19">
        <f t="shared" si="110"/>
        <v>6.1390055738721676</v>
      </c>
      <c r="S402" s="19">
        <f t="shared" si="112"/>
        <v>5.5230240550401728</v>
      </c>
      <c r="T402" s="19">
        <f t="shared" si="121"/>
        <v>4.9877279197840174</v>
      </c>
      <c r="U402" s="23">
        <f t="shared" si="122"/>
        <v>6.0008945920835002</v>
      </c>
      <c r="V402" s="24">
        <f t="shared" si="84"/>
        <v>6.0256008890371335</v>
      </c>
      <c r="W402" s="24">
        <f t="shared" si="84"/>
        <v>5.0059308597436489</v>
      </c>
      <c r="X402" s="24">
        <f t="shared" si="84"/>
        <v>5.505272207428483</v>
      </c>
      <c r="Y402" s="24">
        <f t="shared" si="84"/>
        <v>5.4702736382442714</v>
      </c>
      <c r="Z402" s="24">
        <f t="shared" si="84"/>
        <v>5.4520142864445482</v>
      </c>
      <c r="AA402" s="20">
        <v>-2.57</v>
      </c>
      <c r="AB402" s="20">
        <v>-0.39500000000000002</v>
      </c>
      <c r="AC402" s="17">
        <v>314.36943507373297</v>
      </c>
      <c r="AD402" s="17">
        <f t="shared" si="85"/>
        <v>314.19131454846956</v>
      </c>
      <c r="AE402" s="21">
        <v>53.5</v>
      </c>
      <c r="AF402" s="21">
        <v>168.59226190476528</v>
      </c>
      <c r="AG402" s="19">
        <v>3.3910403034447145</v>
      </c>
      <c r="AH402" s="21">
        <v>186.7</v>
      </c>
      <c r="AI402" s="22">
        <v>-0.69166666666666599</v>
      </c>
      <c r="AJ402" s="21">
        <v>1384.5</v>
      </c>
      <c r="AK402" s="21" t="e">
        <f>VLOOKUP($B402,'[3]Rotoma level Monthly'!$C$2:$N$538,10,FALSE)</f>
        <v>#N/A</v>
      </c>
      <c r="AL402" s="21" t="e">
        <f>VLOOKUP($B402,'[3]Rotoma level Monthly'!$C$2:$N$538,11,FALSE)</f>
        <v>#N/A</v>
      </c>
      <c r="AM402" s="20">
        <v>3.9347170146436667</v>
      </c>
      <c r="AN402" s="21">
        <v>179.83333333333329</v>
      </c>
      <c r="AP402" s="19">
        <f t="shared" si="108"/>
        <v>63.608333524999999</v>
      </c>
      <c r="AQ402" s="19">
        <f t="shared" si="108"/>
        <v>1.9058333486318588</v>
      </c>
      <c r="AR402" s="19">
        <f t="shared" si="108"/>
        <v>1210.0416760116668</v>
      </c>
      <c r="AS402" s="19">
        <f t="shared" si="108"/>
        <v>73.818180499999997</v>
      </c>
      <c r="AT402" s="19">
        <f t="shared" si="116"/>
        <v>6.8009256048122104</v>
      </c>
      <c r="AU402" s="19">
        <f t="shared" si="117"/>
        <v>4.7766552664163271</v>
      </c>
      <c r="AV402" s="19">
        <f t="shared" si="118"/>
        <v>5.6692289886559006</v>
      </c>
      <c r="AW402" s="19">
        <f t="shared" si="119"/>
        <v>5.673036942076858</v>
      </c>
      <c r="AX402" s="25">
        <f t="shared" si="120"/>
        <v>5.7299617004903238</v>
      </c>
    </row>
    <row r="403" spans="1:50" x14ac:dyDescent="0.25">
      <c r="A403" t="s">
        <v>85</v>
      </c>
      <c r="B403" s="15">
        <v>38412</v>
      </c>
      <c r="C403" s="16" t="s">
        <v>66</v>
      </c>
      <c r="D403" s="17">
        <v>2005</v>
      </c>
      <c r="E403" s="18" t="str">
        <f t="shared" si="109"/>
        <v>Ōkaro 2004/05</v>
      </c>
      <c r="F403" s="18" t="s">
        <v>61</v>
      </c>
      <c r="G403" s="19">
        <v>35.400002000000001</v>
      </c>
      <c r="H403" s="20">
        <v>1.1599999666213989</v>
      </c>
      <c r="J403" s="19">
        <v>61.999999000000003</v>
      </c>
      <c r="K403" s="19">
        <v>4.9999998999999997</v>
      </c>
      <c r="L403" s="19">
        <v>23</v>
      </c>
      <c r="M403" s="19">
        <v>294.99998999999997</v>
      </c>
      <c r="N403" s="19">
        <v>8.8000001999999995</v>
      </c>
      <c r="O403" s="19">
        <v>10</v>
      </c>
      <c r="P403" s="22">
        <v>1.2491933107376099</v>
      </c>
      <c r="Q403" s="19">
        <f t="shared" si="114"/>
        <v>6.1544683478679838</v>
      </c>
      <c r="R403" s="19">
        <f t="shared" si="110"/>
        <v>5.3591792592325689</v>
      </c>
      <c r="T403" s="19">
        <f t="shared" si="121"/>
        <v>5.4517837128810314</v>
      </c>
      <c r="V403" s="24">
        <f t="shared" ref="V403:Z453" si="123">AVERAGE(Q392:Q403)</f>
        <v>6.1289588751512847</v>
      </c>
      <c r="W403" s="24">
        <f t="shared" si="123"/>
        <v>5.0582502972630285</v>
      </c>
      <c r="X403" s="24">
        <f t="shared" si="123"/>
        <v>5.5977978419858792</v>
      </c>
      <c r="Y403" s="24">
        <f t="shared" si="123"/>
        <v>5.55018342077088</v>
      </c>
      <c r="Z403" s="24">
        <f t="shared" si="123"/>
        <v>5.5295710936919118</v>
      </c>
      <c r="AA403" s="20">
        <v>7.0000000000000007E-2</v>
      </c>
      <c r="AB403" s="20">
        <v>-0.34</v>
      </c>
      <c r="AC403" s="17">
        <v>314.23415555158198</v>
      </c>
      <c r="AD403" s="17">
        <f t="shared" ref="AD403:AD466" si="124">AVERAGE(AC392:AC403)</f>
        <v>314.2139571296608</v>
      </c>
      <c r="AE403" s="21">
        <v>148</v>
      </c>
      <c r="AF403" s="21">
        <v>187.65013615417098</v>
      </c>
      <c r="AG403" s="19">
        <v>3.1306054952390023</v>
      </c>
      <c r="AH403" s="21">
        <v>208.4</v>
      </c>
      <c r="AI403" s="22">
        <v>-0.64666666666666595</v>
      </c>
      <c r="AJ403" s="21">
        <v>1144.5</v>
      </c>
      <c r="AK403" s="21" t="e">
        <f>VLOOKUP($B403,'[3]Rotoma level Monthly'!$C$2:$N$538,10,FALSE)</f>
        <v>#N/A</v>
      </c>
      <c r="AL403" s="21" t="e">
        <f>VLOOKUP($B403,'[3]Rotoma level Monthly'!$C$2:$N$538,11,FALSE)</f>
        <v>#N/A</v>
      </c>
      <c r="AM403" s="20">
        <v>3.7868813042393756</v>
      </c>
      <c r="AN403" s="21">
        <v>174.43333333333331</v>
      </c>
      <c r="AP403" s="19">
        <f t="shared" si="108"/>
        <v>65.600000358333332</v>
      </c>
      <c r="AQ403" s="19">
        <f t="shared" si="108"/>
        <v>1.8375000109275181</v>
      </c>
      <c r="AR403" s="19">
        <f t="shared" si="108"/>
        <v>1275.5000092945454</v>
      </c>
      <c r="AS403" s="19">
        <f t="shared" si="108"/>
        <v>76.636362318181824</v>
      </c>
      <c r="AT403" s="19">
        <f t="shared" si="116"/>
        <v>6.8349357580397907</v>
      </c>
      <c r="AU403" s="19">
        <f t="shared" si="117"/>
        <v>4.8199086363401431</v>
      </c>
      <c r="AV403" s="19">
        <f t="shared" si="118"/>
        <v>5.7380982029926191</v>
      </c>
      <c r="AW403" s="19">
        <f t="shared" si="119"/>
        <v>5.7205498554296215</v>
      </c>
      <c r="AX403" s="25">
        <f t="shared" si="120"/>
        <v>5.7783731132005434</v>
      </c>
    </row>
    <row r="404" spans="1:50" x14ac:dyDescent="0.25">
      <c r="A404" t="s">
        <v>85</v>
      </c>
      <c r="B404" s="15">
        <v>38443</v>
      </c>
      <c r="C404" s="16" t="s">
        <v>66</v>
      </c>
      <c r="D404" s="17">
        <v>2005</v>
      </c>
      <c r="E404" s="18" t="str">
        <f t="shared" si="109"/>
        <v>Ōkaro 2004/05</v>
      </c>
      <c r="F404" s="18" t="s">
        <v>61</v>
      </c>
      <c r="G404" s="19">
        <v>56.900002000000001</v>
      </c>
      <c r="H404" s="20">
        <v>0.90499997138977051</v>
      </c>
      <c r="I404" s="21">
        <v>2821.9999000999996</v>
      </c>
      <c r="J404" s="19">
        <v>329</v>
      </c>
      <c r="K404" s="19">
        <v>404.00001000000003</v>
      </c>
      <c r="L404" s="19">
        <v>2.0000001000000003</v>
      </c>
      <c r="M404" s="19">
        <v>1700</v>
      </c>
      <c r="N404" s="19">
        <v>6.8000002000000004</v>
      </c>
      <c r="O404" s="19">
        <v>26</v>
      </c>
      <c r="P404" s="22">
        <v>1.5673966407775879</v>
      </c>
      <c r="Q404" s="19">
        <f t="shared" si="114"/>
        <v>6.6779851954170475</v>
      </c>
      <c r="R404" s="19">
        <f t="shared" si="110"/>
        <v>5.6468729185483015</v>
      </c>
      <c r="S404" s="19">
        <f t="shared" ref="S404:S413" si="125">-3.61+3.01*LOG($I404)</f>
        <v>6.7761765520727995</v>
      </c>
      <c r="T404" s="19">
        <f t="shared" si="121"/>
        <v>7.568212022013924</v>
      </c>
      <c r="U404" s="23">
        <f t="shared" ref="U404:U413" si="126">AVERAGE(Q404:T404)</f>
        <v>6.6673116720130174</v>
      </c>
      <c r="V404" s="24">
        <f t="shared" si="123"/>
        <v>6.300542140408365</v>
      </c>
      <c r="W404" s="24">
        <f t="shared" si="123"/>
        <v>5.1360335036306166</v>
      </c>
      <c r="X404" s="24">
        <f t="shared" si="123"/>
        <v>5.812595820970099</v>
      </c>
      <c r="Y404" s="24">
        <f t="shared" si="123"/>
        <v>5.8673953918064141</v>
      </c>
      <c r="Z404" s="24">
        <f t="shared" si="123"/>
        <v>5.7506837714347441</v>
      </c>
      <c r="AA404" s="20">
        <v>-0.88</v>
      </c>
      <c r="AB404" s="20">
        <v>-0.456666666666666</v>
      </c>
      <c r="AC404" s="17">
        <v>314.22598237310598</v>
      </c>
      <c r="AD404" s="17">
        <f t="shared" si="124"/>
        <v>314.2355846284442</v>
      </c>
      <c r="AE404" s="21">
        <v>15</v>
      </c>
      <c r="AF404" s="21">
        <v>181.41557017544025</v>
      </c>
      <c r="AG404" s="19">
        <v>2.8411419358102017</v>
      </c>
      <c r="AH404" s="21">
        <v>212.9</v>
      </c>
      <c r="AI404" s="22">
        <v>-0.64666666666666595</v>
      </c>
      <c r="AJ404" s="21">
        <v>1279.5</v>
      </c>
      <c r="AK404" s="21" t="e">
        <f>VLOOKUP($B404,'[3]Rotoma level Monthly'!$C$2:$N$538,10,FALSE)</f>
        <v>#N/A</v>
      </c>
      <c r="AL404" s="21" t="e">
        <f>VLOOKUP($B404,'[3]Rotoma level Monthly'!$C$2:$N$538,11,FALSE)</f>
        <v>#N/A</v>
      </c>
      <c r="AM404" s="20">
        <v>3.7674875632719309</v>
      </c>
      <c r="AN404" s="21">
        <v>178.77499999999998</v>
      </c>
      <c r="AP404" s="19">
        <f t="shared" si="108"/>
        <v>69.608333841666663</v>
      </c>
      <c r="AQ404" s="19">
        <f t="shared" si="108"/>
        <v>1.7454166760047276</v>
      </c>
      <c r="AR404" s="19">
        <f t="shared" si="108"/>
        <v>1489.954545658182</v>
      </c>
      <c r="AS404" s="19">
        <f t="shared" si="108"/>
        <v>104.63636231818182</v>
      </c>
      <c r="AT404" s="19">
        <f t="shared" si="116"/>
        <v>6.9003595458656513</v>
      </c>
      <c r="AU404" s="19">
        <f t="shared" si="117"/>
        <v>4.8806833453827725</v>
      </c>
      <c r="AV404" s="19">
        <f t="shared" si="118"/>
        <v>5.9412507887118622</v>
      </c>
      <c r="AW404" s="19">
        <f t="shared" si="119"/>
        <v>6.1154732883612759</v>
      </c>
      <c r="AX404" s="25">
        <f t="shared" si="120"/>
        <v>5.9594417420803909</v>
      </c>
    </row>
    <row r="405" spans="1:50" x14ac:dyDescent="0.25">
      <c r="A405" t="s">
        <v>85</v>
      </c>
      <c r="B405" s="15">
        <v>38473</v>
      </c>
      <c r="C405" s="16" t="s">
        <v>66</v>
      </c>
      <c r="D405" s="17">
        <v>2005</v>
      </c>
      <c r="E405" s="18" t="str">
        <f t="shared" si="109"/>
        <v>Ōkaro 2004/05</v>
      </c>
      <c r="F405" s="18" t="s">
        <v>61</v>
      </c>
      <c r="G405" s="19">
        <v>33.5</v>
      </c>
      <c r="H405" s="20">
        <v>1.9199999570846558</v>
      </c>
      <c r="I405" s="21">
        <v>1119.0000010000001</v>
      </c>
      <c r="J405" s="19">
        <v>52.999999000000003</v>
      </c>
      <c r="K405" s="19">
        <v>7.0000002000000006</v>
      </c>
      <c r="L405" s="19">
        <v>39.000000999999997</v>
      </c>
      <c r="M405" s="19">
        <v>236</v>
      </c>
      <c r="N405" s="19">
        <v>7.8000002000000004</v>
      </c>
      <c r="O405" s="19">
        <v>3.5999998999999998</v>
      </c>
      <c r="P405" s="22">
        <v>0.85772228240966797</v>
      </c>
      <c r="Q405" s="19">
        <f t="shared" si="114"/>
        <v>6.0936138098735873</v>
      </c>
      <c r="R405" s="19">
        <f t="shared" si="110"/>
        <v>4.7678728976817686</v>
      </c>
      <c r="S405" s="19">
        <f t="shared" si="125"/>
        <v>5.5669785616185425</v>
      </c>
      <c r="T405" s="19">
        <f t="shared" si="121"/>
        <v>5.2528855153071348</v>
      </c>
      <c r="U405" s="23">
        <f t="shared" si="126"/>
        <v>5.4203376961202583</v>
      </c>
      <c r="V405" s="24">
        <f t="shared" si="123"/>
        <v>6.3488824972685185</v>
      </c>
      <c r="W405" s="24">
        <f t="shared" si="123"/>
        <v>5.1598798315031891</v>
      </c>
      <c r="X405" s="24">
        <f t="shared" si="123"/>
        <v>5.8758782554742517</v>
      </c>
      <c r="Y405" s="24">
        <f t="shared" si="123"/>
        <v>5.9220158291576608</v>
      </c>
      <c r="Z405" s="24">
        <f t="shared" si="123"/>
        <v>5.8047630666147967</v>
      </c>
      <c r="AA405" s="20">
        <v>-1.32</v>
      </c>
      <c r="AB405" s="20">
        <v>-0.60833333333333295</v>
      </c>
      <c r="AC405" s="17">
        <v>314.15683838369802</v>
      </c>
      <c r="AD405" s="17">
        <f t="shared" si="124"/>
        <v>314.26838245839542</v>
      </c>
      <c r="AE405" s="21">
        <v>151.5</v>
      </c>
      <c r="AF405" s="21">
        <v>162.61827956988665</v>
      </c>
      <c r="AG405" s="19">
        <v>3.0298086515032847</v>
      </c>
      <c r="AH405" s="21">
        <v>123.9</v>
      </c>
      <c r="AI405" s="22">
        <v>-0.64666666666666595</v>
      </c>
      <c r="AJ405" s="21">
        <v>1262</v>
      </c>
      <c r="AK405" s="21" t="e">
        <f>VLOOKUP($B405,'[3]Rotoma level Monthly'!$C$2:$N$538,10,FALSE)</f>
        <v>#N/A</v>
      </c>
      <c r="AL405" s="21" t="e">
        <f>VLOOKUP($B405,'[3]Rotoma level Monthly'!$C$2:$N$538,11,FALSE)</f>
        <v>#N/A</v>
      </c>
      <c r="AM405" s="20">
        <v>3.7683565576851783</v>
      </c>
      <c r="AN405" s="21">
        <v>176.57500000000002</v>
      </c>
      <c r="AP405" s="19">
        <f t="shared" si="108"/>
        <v>70.750000591666662</v>
      </c>
      <c r="AQ405" s="19">
        <f t="shared" si="108"/>
        <v>1.7020833343267441</v>
      </c>
      <c r="AR405" s="19">
        <f t="shared" si="108"/>
        <v>1531.9545448490908</v>
      </c>
      <c r="AS405" s="19">
        <f t="shared" si="108"/>
        <v>106.45454404545457</v>
      </c>
      <c r="AT405" s="19">
        <f t="shared" si="116"/>
        <v>6.9183051774837221</v>
      </c>
      <c r="AU405" s="19">
        <f t="shared" si="117"/>
        <v>4.9103492815908885</v>
      </c>
      <c r="AV405" s="19">
        <f t="shared" si="118"/>
        <v>5.9775900969536977</v>
      </c>
      <c r="AW405" s="19">
        <f t="shared" si="119"/>
        <v>6.1373194761634853</v>
      </c>
      <c r="AX405" s="25">
        <f t="shared" si="120"/>
        <v>5.9858910080479486</v>
      </c>
    </row>
    <row r="406" spans="1:50" x14ac:dyDescent="0.25">
      <c r="A406" t="s">
        <v>85</v>
      </c>
      <c r="B406" s="15">
        <v>38504</v>
      </c>
      <c r="C406" s="16" t="s">
        <v>66</v>
      </c>
      <c r="D406" s="17">
        <v>2005</v>
      </c>
      <c r="E406" s="18" t="str">
        <f t="shared" si="109"/>
        <v>Ōkaro 2004/05</v>
      </c>
      <c r="F406" s="18" t="s">
        <v>61</v>
      </c>
      <c r="G406" s="19">
        <v>55.599997999999999</v>
      </c>
      <c r="H406" s="20">
        <v>1.7799999713897705</v>
      </c>
      <c r="I406" s="21">
        <v>1297</v>
      </c>
      <c r="J406" s="19">
        <v>113</v>
      </c>
      <c r="K406" s="19">
        <v>57</v>
      </c>
      <c r="L406" s="19">
        <v>57</v>
      </c>
      <c r="M406" s="19">
        <v>970.00003000000004</v>
      </c>
      <c r="N406" s="19">
        <v>7.3000002000000004</v>
      </c>
      <c r="O406" s="19">
        <v>2.2000000000000002</v>
      </c>
      <c r="P406" s="22">
        <v>1.0183205604553223</v>
      </c>
      <c r="Q406" s="19">
        <f t="shared" si="114"/>
        <v>6.6524899309382821</v>
      </c>
      <c r="R406" s="19">
        <f t="shared" si="110"/>
        <v>4.8575078106080767</v>
      </c>
      <c r="S406" s="19">
        <f t="shared" si="125"/>
        <v>5.7599493280130805</v>
      </c>
      <c r="T406" s="19">
        <f t="shared" si="121"/>
        <v>6.2129890549715849</v>
      </c>
      <c r="U406" s="23">
        <f t="shared" si="126"/>
        <v>5.8707340311327556</v>
      </c>
      <c r="V406" s="24">
        <f t="shared" si="123"/>
        <v>6.520454481724542</v>
      </c>
      <c r="W406" s="24">
        <f t="shared" si="123"/>
        <v>5.2465639173670935</v>
      </c>
      <c r="X406" s="24">
        <f t="shared" si="123"/>
        <v>5.9030394772166694</v>
      </c>
      <c r="Y406" s="24">
        <f t="shared" si="123"/>
        <v>6.0050276474893334</v>
      </c>
      <c r="Z406" s="24">
        <f t="shared" si="123"/>
        <v>5.9125374737311489</v>
      </c>
      <c r="AA406" s="20">
        <v>0.36</v>
      </c>
      <c r="AB406" s="20">
        <v>0.59499999999999897</v>
      </c>
      <c r="AC406" s="17">
        <v>314.23013702421798</v>
      </c>
      <c r="AD406" s="17">
        <f t="shared" si="124"/>
        <v>314.29814800974754</v>
      </c>
      <c r="AE406" s="21">
        <v>102</v>
      </c>
      <c r="AF406" s="21">
        <v>176.37606576829151</v>
      </c>
      <c r="AG406" s="19">
        <v>3.5461060500989605</v>
      </c>
      <c r="AH406" s="21">
        <v>144.6</v>
      </c>
      <c r="AI406" s="22">
        <v>-0.64666666666666595</v>
      </c>
      <c r="AJ406" s="21">
        <v>1291.5</v>
      </c>
      <c r="AK406" s="21" t="e">
        <f>VLOOKUP($B406,'[3]Rotoma level Monthly'!$C$2:$N$538,10,FALSE)</f>
        <v>#N/A</v>
      </c>
      <c r="AL406" s="21" t="e">
        <f>VLOOKUP($B406,'[3]Rotoma level Monthly'!$C$2:$N$538,11,FALSE)</f>
        <v>#N/A</v>
      </c>
      <c r="AM406" s="20">
        <v>3.7121529682428345</v>
      </c>
      <c r="AN406" s="21">
        <v>180.05000000000004</v>
      </c>
      <c r="AP406" s="19">
        <f t="shared" si="108"/>
        <v>74.666667058333331</v>
      </c>
      <c r="AQ406" s="19">
        <f t="shared" si="108"/>
        <v>1.5012499938408534</v>
      </c>
      <c r="AR406" s="19">
        <f t="shared" si="108"/>
        <v>1556.04545394</v>
      </c>
      <c r="AS406" s="19">
        <f t="shared" si="108"/>
        <v>111.72727131818183</v>
      </c>
      <c r="AT406" s="19">
        <f t="shared" si="116"/>
        <v>6.9777419853672225</v>
      </c>
      <c r="AU406" s="19">
        <f t="shared" si="117"/>
        <v>5.0580274091964874</v>
      </c>
      <c r="AV406" s="19">
        <f t="shared" si="118"/>
        <v>5.9979870600842506</v>
      </c>
      <c r="AW406" s="19">
        <f t="shared" si="119"/>
        <v>6.1986248413728005</v>
      </c>
      <c r="AX406" s="25">
        <f t="shared" si="120"/>
        <v>6.0580953240051905</v>
      </c>
    </row>
    <row r="407" spans="1:50" x14ac:dyDescent="0.25">
      <c r="A407" t="s">
        <v>85</v>
      </c>
      <c r="B407" s="15">
        <v>38534</v>
      </c>
      <c r="C407" s="16" t="s">
        <v>67</v>
      </c>
      <c r="D407" s="17">
        <v>2006</v>
      </c>
      <c r="E407" s="18" t="str">
        <f t="shared" si="109"/>
        <v>Ōkaro 2005/06</v>
      </c>
      <c r="F407" s="18" t="s">
        <v>61</v>
      </c>
      <c r="G407" s="19">
        <v>0.89999998000000003</v>
      </c>
      <c r="H407" s="20">
        <v>6.2100000381469727</v>
      </c>
      <c r="I407" s="21">
        <v>1029.9999819999998</v>
      </c>
      <c r="J407" s="19">
        <v>97.000003000000007</v>
      </c>
      <c r="K407" s="19">
        <v>74.000000999999997</v>
      </c>
      <c r="L407" s="19">
        <v>93.000001999999995</v>
      </c>
      <c r="M407" s="19">
        <v>705.99997000000008</v>
      </c>
      <c r="N407" s="19">
        <v>7.3000002000000004</v>
      </c>
      <c r="O407" s="19">
        <v>1.1000000000000001</v>
      </c>
      <c r="P407" s="22">
        <v>0.55299997329711914</v>
      </c>
      <c r="Q407" s="19">
        <f t="shared" si="114"/>
        <v>2.1037759494623742</v>
      </c>
      <c r="R407" s="19">
        <f t="shared" si="110"/>
        <v>3.307455152491884</v>
      </c>
      <c r="S407" s="19">
        <f t="shared" si="125"/>
        <v>5.4586400235178356</v>
      </c>
      <c r="T407" s="19">
        <f t="shared" si="121"/>
        <v>6.0193735032782545</v>
      </c>
      <c r="U407" s="23">
        <f t="shared" si="126"/>
        <v>4.2223111571875869</v>
      </c>
      <c r="V407" s="24">
        <f t="shared" si="123"/>
        <v>6.2756943221663981</v>
      </c>
      <c r="W407" s="24">
        <f t="shared" si="123"/>
        <v>5.1470532514767466</v>
      </c>
      <c r="X407" s="24">
        <f t="shared" si="123"/>
        <v>5.834411791495544</v>
      </c>
      <c r="Y407" s="24">
        <f t="shared" si="123"/>
        <v>5.9905282713635364</v>
      </c>
      <c r="Z407" s="24">
        <f t="shared" si="123"/>
        <v>5.7863962840886982</v>
      </c>
      <c r="AA407" s="20">
        <v>0.14000000000000001</v>
      </c>
      <c r="AB407" s="20">
        <v>0.40499999999999903</v>
      </c>
      <c r="AC407" s="17">
        <v>314.28644292280302</v>
      </c>
      <c r="AD407" s="17">
        <f t="shared" si="124"/>
        <v>314.32692699355931</v>
      </c>
      <c r="AE407" s="21">
        <v>135</v>
      </c>
      <c r="AF407" s="21">
        <v>159.0234153933319</v>
      </c>
      <c r="AG407" s="19">
        <v>3.1789152579438738</v>
      </c>
      <c r="AH407" s="21">
        <v>101.9</v>
      </c>
      <c r="AI407" s="22">
        <v>-0.60833333333333295</v>
      </c>
      <c r="AJ407" s="21">
        <v>1241</v>
      </c>
      <c r="AK407" s="21" t="e">
        <f>VLOOKUP($B407,'[3]Rotoma level Monthly'!$C$2:$N$538,10,FALSE)</f>
        <v>#N/A</v>
      </c>
      <c r="AL407" s="21" t="e">
        <f>VLOOKUP($B407,'[3]Rotoma level Monthly'!$C$2:$N$538,11,FALSE)</f>
        <v>#N/A</v>
      </c>
      <c r="AM407" s="20">
        <v>3.6894425494354732</v>
      </c>
      <c r="AN407" s="21">
        <v>176.8416666666667</v>
      </c>
      <c r="AP407" s="19">
        <f t="shared" si="108"/>
        <v>73.666667056666668</v>
      </c>
      <c r="AQ407" s="19">
        <f t="shared" si="108"/>
        <v>1.8187499890724819</v>
      </c>
      <c r="AR407" s="19">
        <f t="shared" si="108"/>
        <v>1482.863634121818</v>
      </c>
      <c r="AS407" s="19">
        <f t="shared" si="108"/>
        <v>110.54545340909091</v>
      </c>
      <c r="AT407" s="19">
        <f t="shared" si="116"/>
        <v>6.9628683940122205</v>
      </c>
      <c r="AU407" s="19">
        <f t="shared" si="117"/>
        <v>4.8320445836346497</v>
      </c>
      <c r="AV407" s="19">
        <f t="shared" si="118"/>
        <v>5.935014656051246</v>
      </c>
      <c r="AW407" s="19">
        <f t="shared" si="119"/>
        <v>6.1851393851172158</v>
      </c>
      <c r="AX407" s="25">
        <f t="shared" si="120"/>
        <v>5.9787667547038339</v>
      </c>
    </row>
    <row r="408" spans="1:50" x14ac:dyDescent="0.25">
      <c r="A408" t="s">
        <v>85</v>
      </c>
      <c r="B408" s="15">
        <v>38565</v>
      </c>
      <c r="C408" s="16" t="s">
        <v>67</v>
      </c>
      <c r="D408" s="17">
        <v>2006</v>
      </c>
      <c r="E408" s="18" t="str">
        <f t="shared" si="109"/>
        <v>Ōkaro 2005/06</v>
      </c>
      <c r="F408" s="18" t="s">
        <v>61</v>
      </c>
      <c r="G408" s="19">
        <v>9.6000004000000008</v>
      </c>
      <c r="H408" s="20">
        <v>2.4500000476837158</v>
      </c>
      <c r="I408" s="21">
        <v>1013.0000130000001</v>
      </c>
      <c r="J408" s="19">
        <v>121</v>
      </c>
      <c r="K408" s="19">
        <v>68.000004000000004</v>
      </c>
      <c r="L408" s="19">
        <v>97.000003000000007</v>
      </c>
      <c r="M408" s="19">
        <v>663.99996999999996</v>
      </c>
      <c r="N408" s="19">
        <v>7.5999999000000003</v>
      </c>
      <c r="O408" s="19">
        <v>3.4000001000000002</v>
      </c>
      <c r="P408" s="22">
        <v>0.7850000262260437</v>
      </c>
      <c r="Q408" s="19">
        <f t="shared" si="114"/>
        <v>4.7149689778833359</v>
      </c>
      <c r="R408" s="19">
        <f t="shared" si="110"/>
        <v>4.4767980272734444</v>
      </c>
      <c r="S408" s="19">
        <f t="shared" si="125"/>
        <v>5.4368844473103</v>
      </c>
      <c r="T408" s="19">
        <f t="shared" si="121"/>
        <v>6.2997332813240332</v>
      </c>
      <c r="U408" s="23">
        <f t="shared" si="126"/>
        <v>5.2320961834477782</v>
      </c>
      <c r="V408" s="24">
        <f t="shared" si="123"/>
        <v>6.1844599535928104</v>
      </c>
      <c r="W408" s="24">
        <f t="shared" si="123"/>
        <v>5.1169740139956357</v>
      </c>
      <c r="X408" s="24">
        <f t="shared" si="123"/>
        <v>5.8255965138267269</v>
      </c>
      <c r="Y408" s="24">
        <f t="shared" si="123"/>
        <v>6.0148331058292248</v>
      </c>
      <c r="Z408" s="24">
        <f t="shared" si="123"/>
        <v>5.7542618303914281</v>
      </c>
      <c r="AA408" s="20">
        <v>-0.65</v>
      </c>
      <c r="AB408" s="20">
        <v>0.29833333333333301</v>
      </c>
      <c r="AC408" s="17">
        <v>314.35320067531302</v>
      </c>
      <c r="AD408" s="17">
        <f t="shared" si="124"/>
        <v>314.33875664989802</v>
      </c>
      <c r="AE408" s="21">
        <v>113</v>
      </c>
      <c r="AF408" s="21">
        <v>157.78512327090797</v>
      </c>
      <c r="AG408" s="19">
        <v>2.3051482977718631</v>
      </c>
      <c r="AH408" s="21">
        <v>187.5</v>
      </c>
      <c r="AI408" s="22">
        <v>-0.456666666666666</v>
      </c>
      <c r="AJ408" s="21">
        <v>1167</v>
      </c>
      <c r="AK408" s="21" t="e">
        <f>VLOOKUP($B408,'[3]Rotoma level Monthly'!$C$2:$N$538,10,FALSE)</f>
        <v>#N/A</v>
      </c>
      <c r="AL408" s="21" t="e">
        <f>VLOOKUP($B408,'[3]Rotoma level Monthly'!$C$2:$N$538,11,FALSE)</f>
        <v>#N/A</v>
      </c>
      <c r="AM408" s="20">
        <v>3.6767032454006205</v>
      </c>
      <c r="AN408" s="21">
        <v>178.25833333333335</v>
      </c>
      <c r="AP408" s="19">
        <f t="shared" si="108"/>
        <v>72.30833375666667</v>
      </c>
      <c r="AQ408" s="19">
        <f t="shared" si="108"/>
        <v>1.8720833311478298</v>
      </c>
      <c r="AR408" s="19">
        <f t="shared" si="108"/>
        <v>1475.7727260309091</v>
      </c>
      <c r="AS408" s="19">
        <f t="shared" si="108"/>
        <v>112.63636277272727</v>
      </c>
      <c r="AT408" s="19">
        <f t="shared" si="116"/>
        <v>6.9423384190248303</v>
      </c>
      <c r="AU408" s="19">
        <f t="shared" si="117"/>
        <v>4.7978305611145844</v>
      </c>
      <c r="AV408" s="19">
        <f t="shared" si="118"/>
        <v>5.928748634270228</v>
      </c>
      <c r="AW408" s="19">
        <f t="shared" si="119"/>
        <v>6.2089015642326579</v>
      </c>
      <c r="AX408" s="25">
        <f t="shared" si="120"/>
        <v>5.9694547946605754</v>
      </c>
    </row>
    <row r="409" spans="1:50" x14ac:dyDescent="0.25">
      <c r="A409" t="s">
        <v>85</v>
      </c>
      <c r="B409" s="15">
        <v>38596</v>
      </c>
      <c r="C409" s="16" t="s">
        <v>67</v>
      </c>
      <c r="D409" s="17">
        <v>2006</v>
      </c>
      <c r="E409" s="18" t="str">
        <f t="shared" si="109"/>
        <v>Ōkaro 2005/06</v>
      </c>
      <c r="F409" s="18" t="s">
        <v>61</v>
      </c>
      <c r="G409" s="19">
        <v>28.9</v>
      </c>
      <c r="H409" s="20">
        <v>1.7350000143051147</v>
      </c>
      <c r="I409" s="21">
        <v>1511.99999</v>
      </c>
      <c r="J409" s="19">
        <v>88</v>
      </c>
      <c r="K409" s="19">
        <v>103</v>
      </c>
      <c r="L409" s="19">
        <v>421.99998999999997</v>
      </c>
      <c r="M409" s="19">
        <v>736.99999000000003</v>
      </c>
      <c r="N409" s="19">
        <v>6.5</v>
      </c>
      <c r="O409" s="19">
        <v>1.1000000000000001</v>
      </c>
      <c r="P409" s="22">
        <v>1.156999945640564</v>
      </c>
      <c r="Q409" s="19">
        <f t="shared" si="114"/>
        <v>5.9306805206016318</v>
      </c>
      <c r="R409" s="19">
        <f t="shared" si="110"/>
        <v>4.8877498330154747</v>
      </c>
      <c r="S409" s="19">
        <f t="shared" si="125"/>
        <v>5.9604508827615383</v>
      </c>
      <c r="T409" s="19">
        <f t="shared" si="121"/>
        <v>5.8958894026784927</v>
      </c>
      <c r="U409" s="23">
        <f t="shared" si="126"/>
        <v>5.6686926597642842</v>
      </c>
      <c r="V409" s="24">
        <f t="shared" si="123"/>
        <v>6.283873809078667</v>
      </c>
      <c r="W409" s="24">
        <f t="shared" si="123"/>
        <v>5.1782483009821183</v>
      </c>
      <c r="X409" s="24">
        <f t="shared" si="123"/>
        <v>5.8669102785682723</v>
      </c>
      <c r="Y409" s="24">
        <f t="shared" si="123"/>
        <v>6.0258209851351801</v>
      </c>
      <c r="Z409" s="24">
        <f t="shared" si="123"/>
        <v>5.816851225246193</v>
      </c>
      <c r="AA409" s="20">
        <v>0.33</v>
      </c>
      <c r="AB409" s="20">
        <v>0.12166666666666601</v>
      </c>
      <c r="AC409" s="17">
        <v>314.36449932703403</v>
      </c>
      <c r="AD409" s="17">
        <f t="shared" si="124"/>
        <v>314.3330772817086</v>
      </c>
      <c r="AE409" s="21">
        <v>108.5</v>
      </c>
      <c r="AF409" s="21">
        <v>174.20833333333334</v>
      </c>
      <c r="AG409" s="19">
        <v>3.2442361111111118</v>
      </c>
      <c r="AH409" s="21">
        <v>144.30000000000001</v>
      </c>
      <c r="AI409" s="22">
        <v>-0.39500000000000002</v>
      </c>
      <c r="AJ409" s="21">
        <v>1207</v>
      </c>
      <c r="AK409" s="21" t="e">
        <f>VLOOKUP($B409,'[3]Rotoma level Monthly'!$C$2:$N$538,10,FALSE)</f>
        <v>#N/A</v>
      </c>
      <c r="AL409" s="21" t="e">
        <f>VLOOKUP($B409,'[3]Rotoma level Monthly'!$C$2:$N$538,11,FALSE)</f>
        <v>#N/A</v>
      </c>
      <c r="AM409" s="20">
        <v>3.5633331099575578</v>
      </c>
      <c r="AN409" s="21">
        <v>177.2416666666667</v>
      </c>
      <c r="AP409" s="19">
        <f t="shared" si="108"/>
        <v>73.900000406666649</v>
      </c>
      <c r="AQ409" s="19">
        <f t="shared" si="108"/>
        <v>1.7499999950329463</v>
      </c>
      <c r="AR409" s="19">
        <f t="shared" si="108"/>
        <v>1516.1363614854542</v>
      </c>
      <c r="AS409" s="19">
        <f t="shared" si="108"/>
        <v>113.36363568181818</v>
      </c>
      <c r="AT409" s="19">
        <f t="shared" si="116"/>
        <v>6.9663568795931852</v>
      </c>
      <c r="AU409" s="19">
        <f t="shared" si="117"/>
        <v>4.8775868419875463</v>
      </c>
      <c r="AV409" s="19">
        <f t="shared" si="118"/>
        <v>5.9640221732863168</v>
      </c>
      <c r="AW409" s="19">
        <f t="shared" si="119"/>
        <v>6.2170633958681831</v>
      </c>
      <c r="AX409" s="25">
        <f t="shared" si="120"/>
        <v>6.0062573226838083</v>
      </c>
    </row>
    <row r="410" spans="1:50" x14ac:dyDescent="0.25">
      <c r="A410" t="s">
        <v>85</v>
      </c>
      <c r="B410" s="15">
        <v>38626</v>
      </c>
      <c r="C410" s="16" t="s">
        <v>67</v>
      </c>
      <c r="D410" s="17">
        <v>2006</v>
      </c>
      <c r="E410" s="18" t="str">
        <f t="shared" si="109"/>
        <v>Ōkaro 2005/06</v>
      </c>
      <c r="F410" s="18" t="s">
        <v>61</v>
      </c>
      <c r="G410" s="19">
        <v>17.5</v>
      </c>
      <c r="H410" s="20">
        <v>1.7799999713897705</v>
      </c>
      <c r="I410" s="21">
        <v>912.999999</v>
      </c>
      <c r="J410" s="19">
        <v>55</v>
      </c>
      <c r="K410" s="19">
        <v>12</v>
      </c>
      <c r="L410" s="19">
        <v>37.999999000000003</v>
      </c>
      <c r="M410" s="19">
        <v>4.0000002000000006</v>
      </c>
      <c r="N410" s="19">
        <v>9.6999998000000005</v>
      </c>
      <c r="O410" s="19">
        <v>6.4000000999999997</v>
      </c>
      <c r="P410" s="22">
        <v>0.89399999380111694</v>
      </c>
      <c r="Q410" s="19">
        <f t="shared" si="114"/>
        <v>5.3773166436631881</v>
      </c>
      <c r="R410" s="19">
        <f t="shared" si="110"/>
        <v>4.8575078106080767</v>
      </c>
      <c r="S410" s="19">
        <f t="shared" si="125"/>
        <v>5.3010170389464477</v>
      </c>
      <c r="T410" s="19">
        <f t="shared" si="121"/>
        <v>5.2998590533231917</v>
      </c>
      <c r="U410" s="23">
        <f t="shared" si="126"/>
        <v>5.2089251366352265</v>
      </c>
      <c r="V410" s="24">
        <f t="shared" si="123"/>
        <v>6.2010191728001551</v>
      </c>
      <c r="W410" s="24">
        <f t="shared" si="123"/>
        <v>5.1960052144002296</v>
      </c>
      <c r="X410" s="24">
        <f t="shared" si="123"/>
        <v>5.8448211328781206</v>
      </c>
      <c r="Y410" s="24">
        <f t="shared" si="123"/>
        <v>5.9640324136866925</v>
      </c>
      <c r="Z410" s="24">
        <f t="shared" si="123"/>
        <v>5.7742555361749464</v>
      </c>
      <c r="AA410" s="20">
        <v>1.07</v>
      </c>
      <c r="AB410" s="20">
        <v>6.6666666666666499E-2</v>
      </c>
      <c r="AC410" s="17">
        <v>314.48265333269802</v>
      </c>
      <c r="AD410" s="17">
        <f t="shared" si="124"/>
        <v>314.3318183663776</v>
      </c>
      <c r="AE410" s="21">
        <v>243</v>
      </c>
      <c r="AF410" s="21">
        <v>163.92249103942657</v>
      </c>
      <c r="AG410" s="19">
        <v>3.4815636200716855</v>
      </c>
      <c r="AH410" s="21">
        <v>178.3</v>
      </c>
      <c r="AI410" s="22">
        <v>-0.34</v>
      </c>
      <c r="AJ410" s="21">
        <v>1215.5</v>
      </c>
      <c r="AK410" s="21" t="e">
        <f>VLOOKUP($B410,'[3]Rotoma level Monthly'!$C$2:$N$538,10,FALSE)</f>
        <v>#N/A</v>
      </c>
      <c r="AL410" s="21" t="e">
        <f>VLOOKUP($B410,'[3]Rotoma level Monthly'!$C$2:$N$538,11,FALSE)</f>
        <v>#N/A</v>
      </c>
      <c r="AM410" s="20">
        <v>3.4846268899604471</v>
      </c>
      <c r="AN410" s="21">
        <v>177.77500000000001</v>
      </c>
      <c r="AP410" s="19">
        <f t="shared" si="108"/>
        <v>71.766667031666657</v>
      </c>
      <c r="AQ410" s="19">
        <f t="shared" si="108"/>
        <v>1.7208333263794582</v>
      </c>
      <c r="AR410" s="19">
        <f t="shared" si="108"/>
        <v>1499.1818168490909</v>
      </c>
      <c r="AS410" s="19">
        <f t="shared" si="108"/>
        <v>109.81818109090909</v>
      </c>
      <c r="AT410" s="19">
        <f t="shared" si="116"/>
        <v>6.9340438543740408</v>
      </c>
      <c r="AU410" s="19">
        <f t="shared" si="117"/>
        <v>4.8974255555843857</v>
      </c>
      <c r="AV410" s="19">
        <f t="shared" si="118"/>
        <v>5.9493214614846899</v>
      </c>
      <c r="AW410" s="19">
        <f t="shared" si="119"/>
        <v>6.1767687990522342</v>
      </c>
      <c r="AX410" s="25">
        <f t="shared" si="120"/>
        <v>5.9893899176238374</v>
      </c>
    </row>
    <row r="411" spans="1:50" x14ac:dyDescent="0.25">
      <c r="A411" t="s">
        <v>85</v>
      </c>
      <c r="B411" s="15">
        <v>38657</v>
      </c>
      <c r="C411" s="16" t="s">
        <v>67</v>
      </c>
      <c r="D411" s="17">
        <v>2006</v>
      </c>
      <c r="E411" s="18" t="str">
        <f t="shared" si="109"/>
        <v>Ōkaro 2005/06</v>
      </c>
      <c r="F411" s="18" t="s">
        <v>61</v>
      </c>
      <c r="G411" s="19">
        <v>15.1</v>
      </c>
      <c r="H411" s="20">
        <v>1.3799999952316284</v>
      </c>
      <c r="I411" s="21">
        <v>934.50002001999997</v>
      </c>
      <c r="J411" s="19">
        <v>63.000000999999997</v>
      </c>
      <c r="K411" s="19">
        <v>6.0000000999999994</v>
      </c>
      <c r="L411" s="19">
        <v>0.50000001999999999</v>
      </c>
      <c r="M411" s="19">
        <v>2.0000001000000003</v>
      </c>
      <c r="N411" s="19">
        <v>10</v>
      </c>
      <c r="O411" s="19">
        <v>10</v>
      </c>
      <c r="P411" s="22">
        <v>1.0069999694824219</v>
      </c>
      <c r="Q411" s="19">
        <f t="shared" si="114"/>
        <v>5.2146014461246502</v>
      </c>
      <c r="R411" s="19">
        <f t="shared" si="110"/>
        <v>5.1566703024979299</v>
      </c>
      <c r="S411" s="19">
        <f t="shared" si="125"/>
        <v>5.3314437382067013</v>
      </c>
      <c r="T411" s="19">
        <f t="shared" si="121"/>
        <v>5.4720744245336626</v>
      </c>
      <c r="U411" s="23">
        <f t="shared" si="126"/>
        <v>5.2936974778407357</v>
      </c>
      <c r="V411" s="24">
        <f t="shared" si="123"/>
        <v>6.0340059652028648</v>
      </c>
      <c r="W411" s="24">
        <f t="shared" si="123"/>
        <v>5.159829626052991</v>
      </c>
      <c r="X411" s="24">
        <f t="shared" si="123"/>
        <v>5.7916349643804423</v>
      </c>
      <c r="Y411" s="24">
        <f t="shared" si="123"/>
        <v>5.9230359145906064</v>
      </c>
      <c r="Z411" s="24">
        <f t="shared" si="123"/>
        <v>5.7305684399627461</v>
      </c>
      <c r="AA411" s="20">
        <v>-0.28000000000000003</v>
      </c>
      <c r="AB411" s="20">
        <v>0.16166666666666599</v>
      </c>
      <c r="AC411" s="17">
        <v>314.48402620036899</v>
      </c>
      <c r="AD411" s="17">
        <f t="shared" si="124"/>
        <v>314.33089477719346</v>
      </c>
      <c r="AE411" s="21">
        <v>38</v>
      </c>
      <c r="AF411" s="21">
        <v>192.9652777777778</v>
      </c>
      <c r="AG411" s="19">
        <v>4.0140972222222224</v>
      </c>
      <c r="AH411" s="21">
        <v>225.1</v>
      </c>
      <c r="AI411" s="22">
        <v>9.99999999999991E-3</v>
      </c>
      <c r="AJ411" s="21">
        <v>1336.5</v>
      </c>
      <c r="AK411" s="21" t="e">
        <f>VLOOKUP($B411,'[3]Rotoma level Monthly'!$C$2:$N$538,10,FALSE)</f>
        <v>#N/A</v>
      </c>
      <c r="AL411" s="21" t="e">
        <f>VLOOKUP($B411,'[3]Rotoma level Monthly'!$C$2:$N$538,11,FALSE)</f>
        <v>#N/A</v>
      </c>
      <c r="AM411" s="20">
        <v>3.4141613057186113</v>
      </c>
      <c r="AN411" s="21">
        <v>182.25833333333333</v>
      </c>
      <c r="AP411" s="19">
        <f t="shared" si="108"/>
        <v>65.283333531666656</v>
      </c>
      <c r="AQ411" s="19">
        <f t="shared" si="108"/>
        <v>1.7566666603088379</v>
      </c>
      <c r="AR411" s="19">
        <f t="shared" si="108"/>
        <v>1451.2272732054544</v>
      </c>
      <c r="AS411" s="19">
        <f t="shared" si="108"/>
        <v>105.91666608333333</v>
      </c>
      <c r="AT411" s="19">
        <f t="shared" si="116"/>
        <v>6.8295978991084105</v>
      </c>
      <c r="AU411" s="19">
        <f t="shared" si="117"/>
        <v>4.8730966105895028</v>
      </c>
      <c r="AV411" s="19">
        <f t="shared" si="118"/>
        <v>5.9068236490440302</v>
      </c>
      <c r="AW411" s="19">
        <f t="shared" si="119"/>
        <v>6.13089576217439</v>
      </c>
      <c r="AX411" s="25">
        <f t="shared" si="120"/>
        <v>5.935103480229083</v>
      </c>
    </row>
    <row r="412" spans="1:50" x14ac:dyDescent="0.25">
      <c r="A412" t="s">
        <v>85</v>
      </c>
      <c r="B412" s="15">
        <v>38687</v>
      </c>
      <c r="C412" s="16" t="s">
        <v>67</v>
      </c>
      <c r="D412" s="17">
        <v>2006</v>
      </c>
      <c r="E412" s="18" t="str">
        <f t="shared" si="109"/>
        <v>Ōkaro 2005/06</v>
      </c>
      <c r="F412" s="18" t="s">
        <v>61</v>
      </c>
      <c r="G412" s="19">
        <v>36.200001</v>
      </c>
      <c r="H412" s="20">
        <v>1.2050000429153442</v>
      </c>
      <c r="I412" s="21">
        <v>968.00002009999992</v>
      </c>
      <c r="J412" s="19">
        <v>59</v>
      </c>
      <c r="K412" s="19">
        <v>7.0000002000000006</v>
      </c>
      <c r="L412" s="19">
        <v>2.0000001000000003</v>
      </c>
      <c r="M412" s="19">
        <v>6.0000000999999994</v>
      </c>
      <c r="N412" s="19">
        <v>10</v>
      </c>
      <c r="O412" s="19">
        <v>8.8000001999999995</v>
      </c>
      <c r="P412" s="22">
        <v>1.0130000114440918</v>
      </c>
      <c r="Q412" s="19">
        <f t="shared" si="114"/>
        <v>6.1791197996268359</v>
      </c>
      <c r="R412" s="19">
        <f t="shared" si="110"/>
        <v>5.3148946252460201</v>
      </c>
      <c r="S412" s="19">
        <f t="shared" si="125"/>
        <v>5.3774848526421195</v>
      </c>
      <c r="T412" s="19">
        <f t="shared" si="121"/>
        <v>5.3888878739950608</v>
      </c>
      <c r="U412" s="23">
        <f t="shared" si="126"/>
        <v>5.5650967878775086</v>
      </c>
      <c r="V412" s="24">
        <f t="shared" si="123"/>
        <v>5.9083649156106874</v>
      </c>
      <c r="W412" s="24">
        <f t="shared" si="123"/>
        <v>5.1203080270358114</v>
      </c>
      <c r="X412" s="24">
        <f t="shared" si="123"/>
        <v>5.7565452079678092</v>
      </c>
      <c r="Y412" s="24">
        <f t="shared" si="123"/>
        <v>5.8641528460786034</v>
      </c>
      <c r="Z412" s="24">
        <f t="shared" si="123"/>
        <v>5.660692623462853</v>
      </c>
      <c r="AA412" s="20">
        <v>-0.08</v>
      </c>
      <c r="AB412" s="20">
        <v>8.8333333333333194E-2</v>
      </c>
      <c r="AC412" s="17">
        <v>314.44811836568499</v>
      </c>
      <c r="AD412" s="17">
        <f t="shared" si="124"/>
        <v>314.33374369199765</v>
      </c>
      <c r="AE412" s="21">
        <v>206</v>
      </c>
      <c r="AF412" s="21">
        <v>176.65322580645162</v>
      </c>
      <c r="AG412" s="19">
        <v>4.0546370967741936</v>
      </c>
      <c r="AH412" s="21">
        <v>197.8</v>
      </c>
      <c r="AI412" s="22">
        <v>6.6666666666666499E-2</v>
      </c>
      <c r="AJ412" s="21">
        <v>1336.5</v>
      </c>
      <c r="AK412" s="21" t="e">
        <f>VLOOKUP($B412,'[3]Rotoma level Monthly'!$C$2:$N$538,10,FALSE)</f>
        <v>#N/A</v>
      </c>
      <c r="AL412" s="21" t="e">
        <f>VLOOKUP($B412,'[3]Rotoma level Monthly'!$C$2:$N$538,11,FALSE)</f>
        <v>#N/A</v>
      </c>
      <c r="AM412" s="20">
        <v>3.4111424114086852</v>
      </c>
      <c r="AN412" s="21">
        <v>183.52499999999998</v>
      </c>
      <c r="AP412" s="19">
        <f t="shared" si="108"/>
        <v>56.466666948333334</v>
      </c>
      <c r="AQ412" s="19">
        <f t="shared" si="108"/>
        <v>1.7904166628917058</v>
      </c>
      <c r="AR412" s="19">
        <f t="shared" si="108"/>
        <v>1421.0000023036364</v>
      </c>
      <c r="AS412" s="19">
        <f t="shared" si="108"/>
        <v>102.24999941666665</v>
      </c>
      <c r="AT412" s="19">
        <f t="shared" si="116"/>
        <v>6.6695520697410817</v>
      </c>
      <c r="AU412" s="19">
        <f t="shared" si="117"/>
        <v>4.8506113186784248</v>
      </c>
      <c r="AV412" s="19">
        <f t="shared" si="118"/>
        <v>5.8793081766808779</v>
      </c>
      <c r="AW412" s="19">
        <f t="shared" si="119"/>
        <v>6.0862168774690852</v>
      </c>
      <c r="AX412" s="25">
        <f t="shared" si="120"/>
        <v>5.8714221106423672</v>
      </c>
    </row>
    <row r="413" spans="1:50" x14ac:dyDescent="0.25">
      <c r="A413" t="s">
        <v>85</v>
      </c>
      <c r="B413" s="15">
        <v>38749</v>
      </c>
      <c r="C413" s="16" t="s">
        <v>67</v>
      </c>
      <c r="D413" s="17">
        <v>2006</v>
      </c>
      <c r="E413" s="18" t="str">
        <f t="shared" si="109"/>
        <v>Ōkaro 2005/06</v>
      </c>
      <c r="F413" s="18" t="s">
        <v>61</v>
      </c>
      <c r="G413" s="19">
        <v>3.2</v>
      </c>
      <c r="H413" s="20">
        <v>4.1999998092651367</v>
      </c>
      <c r="I413" s="21">
        <v>661.00000999999997</v>
      </c>
      <c r="J413" s="19">
        <v>25.500000499999999</v>
      </c>
      <c r="K413" s="19">
        <v>10.500000100000001</v>
      </c>
      <c r="L413" s="19">
        <v>2</v>
      </c>
      <c r="M413" s="19">
        <v>5.0000001000000003</v>
      </c>
      <c r="N413" s="19">
        <v>8.25</v>
      </c>
      <c r="O413" s="19">
        <v>2</v>
      </c>
      <c r="P413" s="22">
        <v>0.58649998903274536</v>
      </c>
      <c r="Q413" s="19">
        <f t="shared" si="114"/>
        <v>3.5030809449325613</v>
      </c>
      <c r="R413" s="19">
        <f t="shared" si="110"/>
        <v>3.8142917940816581</v>
      </c>
      <c r="S413" s="19">
        <f t="shared" si="125"/>
        <v>4.878806412828272</v>
      </c>
      <c r="T413" s="19">
        <f t="shared" si="121"/>
        <v>4.3250973517326363</v>
      </c>
      <c r="U413" s="23">
        <f t="shared" si="126"/>
        <v>4.1303191258937817</v>
      </c>
      <c r="V413" s="24">
        <f t="shared" si="123"/>
        <v>5.496326865502426</v>
      </c>
      <c r="W413" s="24">
        <f t="shared" si="123"/>
        <v>4.8821505004297805</v>
      </c>
      <c r="X413" s="24">
        <f t="shared" si="123"/>
        <v>5.5791687175416191</v>
      </c>
      <c r="Y413" s="24">
        <f t="shared" si="123"/>
        <v>5.6812094263185848</v>
      </c>
      <c r="Z413" s="24">
        <f t="shared" si="123"/>
        <v>5.3891287745451297</v>
      </c>
      <c r="AA413" s="20">
        <v>-0.01</v>
      </c>
      <c r="AB413" s="20">
        <v>-0.20499999999999999</v>
      </c>
      <c r="AC413" s="17">
        <v>314.669870385612</v>
      </c>
      <c r="AD413" s="17">
        <f t="shared" si="124"/>
        <v>314.35877996798757</v>
      </c>
      <c r="AE413" s="21">
        <v>184.5</v>
      </c>
      <c r="AF413" s="21">
        <v>177.62648809523816</v>
      </c>
      <c r="AG413" s="19">
        <v>3.1681547619047632</v>
      </c>
      <c r="AH413" s="21">
        <v>253</v>
      </c>
      <c r="AI413" s="22">
        <v>7.7499999999999847E-2</v>
      </c>
      <c r="AJ413" s="21">
        <v>1448</v>
      </c>
      <c r="AK413" s="21" t="e">
        <f>VLOOKUP($B413,'[3]Rotoma level Monthly'!$C$2:$N$538,10,FALSE)</f>
        <v>#N/A</v>
      </c>
      <c r="AL413" s="21" t="e">
        <f>VLOOKUP($B413,'[3]Rotoma level Monthly'!$C$2:$N$538,11,FALSE)</f>
        <v>#N/A</v>
      </c>
      <c r="AM413" s="20">
        <v>3.3646137131766789</v>
      </c>
      <c r="AN413" s="21">
        <v>184.35</v>
      </c>
      <c r="AP413" s="19">
        <f>AVERAGE(G403:G413)</f>
        <v>26.618182125454542</v>
      </c>
      <c r="AQ413" s="19">
        <f t="shared" ref="AQ413:AS428" si="127">AVERAGE(H403:H413)</f>
        <v>2.2477272532202979</v>
      </c>
      <c r="AR413" s="19">
        <f t="shared" si="127"/>
        <v>1226.9499935219997</v>
      </c>
      <c r="AS413" s="19">
        <f t="shared" si="127"/>
        <v>96.863636590909081</v>
      </c>
      <c r="AT413" s="19">
        <f t="shared" si="116"/>
        <v>5.8399531162934135</v>
      </c>
      <c r="AU413" s="19">
        <f t="shared" si="117"/>
        <v>4.5801626981797323</v>
      </c>
      <c r="AV413" s="19">
        <f t="shared" si="118"/>
        <v>5.6873688566119913</v>
      </c>
      <c r="AW413" s="19">
        <f t="shared" si="119"/>
        <v>6.0175894481400833</v>
      </c>
      <c r="AX413" s="25">
        <f t="shared" si="120"/>
        <v>5.5312685298063053</v>
      </c>
    </row>
    <row r="414" spans="1:50" x14ac:dyDescent="0.25">
      <c r="A414" t="s">
        <v>85</v>
      </c>
      <c r="B414" s="15">
        <v>38777</v>
      </c>
      <c r="C414" s="16" t="s">
        <v>67</v>
      </c>
      <c r="D414" s="17">
        <v>2006</v>
      </c>
      <c r="E414" s="18" t="str">
        <f t="shared" si="109"/>
        <v>Ōkaro 2005/06</v>
      </c>
      <c r="F414" s="18" t="s">
        <v>61</v>
      </c>
      <c r="G414" s="19">
        <v>11.8</v>
      </c>
      <c r="H414" s="20">
        <v>3.0499999523162842</v>
      </c>
      <c r="J414" s="19">
        <v>30.999998999999999</v>
      </c>
      <c r="K414" s="19">
        <v>2.0000001000000003</v>
      </c>
      <c r="L414" s="19">
        <v>4.0000002000000006</v>
      </c>
      <c r="M414" s="19">
        <v>4.9999998999999997</v>
      </c>
      <c r="N414" s="19">
        <v>8.1999998000000005</v>
      </c>
      <c r="O414" s="19">
        <v>3.2</v>
      </c>
      <c r="P414" s="22">
        <v>0.83700001239776611</v>
      </c>
      <c r="Q414" s="19">
        <f t="shared" si="114"/>
        <v>4.9425802985575586</v>
      </c>
      <c r="R414" s="19">
        <f t="shared" si="110"/>
        <v>4.2112620104564122</v>
      </c>
      <c r="T414" s="19">
        <f t="shared" si="121"/>
        <v>4.5727761050883364</v>
      </c>
      <c r="V414" s="24">
        <f t="shared" si="123"/>
        <v>5.2953901554124201</v>
      </c>
      <c r="W414" s="24">
        <f t="shared" si="123"/>
        <v>4.7215052034784675</v>
      </c>
      <c r="X414" s="24">
        <f t="shared" si="123"/>
        <v>5.5847831837917639</v>
      </c>
      <c r="Y414" s="24">
        <f t="shared" si="123"/>
        <v>5.6466301084272779</v>
      </c>
      <c r="Z414" s="24">
        <f t="shared" si="123"/>
        <v>5.327952192791293</v>
      </c>
      <c r="AA414" s="20">
        <v>1.39</v>
      </c>
      <c r="AB414" s="20">
        <v>7.9999999999999793E-2</v>
      </c>
      <c r="AC414" s="17">
        <v>314.65436409180302</v>
      </c>
      <c r="AD414" s="17">
        <f t="shared" si="124"/>
        <v>314.38252405282674</v>
      </c>
      <c r="AE414" s="21">
        <v>112</v>
      </c>
      <c r="AF414" s="21">
        <v>175.30913978494621</v>
      </c>
      <c r="AG414" s="19">
        <v>3.4807123655913967</v>
      </c>
      <c r="AH414" s="21">
        <v>180.8</v>
      </c>
      <c r="AI414" s="22">
        <v>8.4166666666666501E-2</v>
      </c>
      <c r="AJ414" s="21">
        <v>1579</v>
      </c>
      <c r="AK414" s="21" t="e">
        <f>VLOOKUP($B414,'[3]Rotoma level Monthly'!$C$2:$N$538,10,FALSE)</f>
        <v>#N/A</v>
      </c>
      <c r="AL414" s="21" t="e">
        <f>VLOOKUP($B414,'[3]Rotoma level Monthly'!$C$2:$N$538,11,FALSE)</f>
        <v>#N/A</v>
      </c>
      <c r="AM414" s="20">
        <v>3.3460399180483495</v>
      </c>
      <c r="AN414" s="21">
        <v>182.04999999999998</v>
      </c>
      <c r="AP414" s="19">
        <f t="shared" ref="AP414:AS429" si="128">AVERAGE(G404:G414)</f>
        <v>24.472727398181817</v>
      </c>
      <c r="AQ414" s="19">
        <f t="shared" si="127"/>
        <v>2.4195454337380151</v>
      </c>
      <c r="AR414" s="19">
        <f t="shared" si="127"/>
        <v>1226.9499935219997</v>
      </c>
      <c r="AS414" s="19">
        <f t="shared" si="127"/>
        <v>94.045454772727268</v>
      </c>
      <c r="AT414" s="19">
        <f t="shared" si="116"/>
        <v>5.7472532264548963</v>
      </c>
      <c r="AU414" s="19">
        <f t="shared" si="117"/>
        <v>4.4918374655966353</v>
      </c>
      <c r="AV414" s="19">
        <f t="shared" si="118"/>
        <v>5.6873688566119913</v>
      </c>
      <c r="AW414" s="19">
        <f t="shared" si="119"/>
        <v>5.9801464078077222</v>
      </c>
      <c r="AX414" s="25">
        <f t="shared" si="120"/>
        <v>5.4766514891178115</v>
      </c>
    </row>
    <row r="415" spans="1:50" x14ac:dyDescent="0.25">
      <c r="A415" t="s">
        <v>85</v>
      </c>
      <c r="B415" s="15">
        <v>38808</v>
      </c>
      <c r="C415" s="16" t="s">
        <v>67</v>
      </c>
      <c r="D415" s="17">
        <v>2006</v>
      </c>
      <c r="E415" s="18" t="str">
        <f t="shared" si="109"/>
        <v>Ōkaro 2005/06</v>
      </c>
      <c r="F415" s="18" t="s">
        <v>61</v>
      </c>
      <c r="G415" s="19">
        <v>16.299999</v>
      </c>
      <c r="I415" s="21">
        <v>474.99999989999998</v>
      </c>
      <c r="J415" s="19">
        <v>32.000002000000002</v>
      </c>
      <c r="K415" s="19">
        <v>0.5</v>
      </c>
      <c r="L415" s="19">
        <v>4.9999998999999997</v>
      </c>
      <c r="M415" s="19">
        <v>4.0000002000000006</v>
      </c>
      <c r="N415" s="19">
        <v>7.5999999000000003</v>
      </c>
      <c r="O415" s="19">
        <v>2</v>
      </c>
      <c r="P415" s="22">
        <v>0.82899999618530273</v>
      </c>
      <c r="Q415" s="19">
        <f t="shared" si="114"/>
        <v>5.2989564475107143</v>
      </c>
      <c r="S415" s="19">
        <f t="shared" ref="S415:S478" si="129">-3.61+3.01*LOG($I415)</f>
        <v>4.4468477646956419</v>
      </c>
      <c r="T415" s="19">
        <f t="shared" si="121"/>
        <v>4.6130380159528652</v>
      </c>
      <c r="U415" s="23">
        <f t="shared" ref="U415:U478" si="130">AVERAGE(Q415:T415)</f>
        <v>4.7862807427197405</v>
      </c>
      <c r="V415" s="24">
        <f t="shared" si="123"/>
        <v>5.2240974970493133</v>
      </c>
      <c r="W415" s="24">
        <f t="shared" si="123"/>
        <v>4.6635348347735492</v>
      </c>
      <c r="X415" s="24">
        <f t="shared" si="123"/>
        <v>5.4813345093284802</v>
      </c>
      <c r="Y415" s="24">
        <f t="shared" si="123"/>
        <v>5.5767346336832651</v>
      </c>
      <c r="Z415" s="24">
        <f t="shared" si="123"/>
        <v>5.2787093336938788</v>
      </c>
      <c r="AA415" s="20">
        <v>1.4</v>
      </c>
      <c r="AB415" s="20">
        <v>0.37333333333333302</v>
      </c>
      <c r="AC415" s="17">
        <v>314.74825934970698</v>
      </c>
      <c r="AD415" s="17">
        <f t="shared" si="124"/>
        <v>314.42536603600382</v>
      </c>
      <c r="AE415" s="21">
        <v>199</v>
      </c>
      <c r="AF415" s="21">
        <v>165.16666666666663</v>
      </c>
      <c r="AG415" s="19">
        <v>3.2061805555555565</v>
      </c>
      <c r="AH415" s="21">
        <v>162.19999999999999</v>
      </c>
      <c r="AI415" s="22">
        <v>0.10499999999999959</v>
      </c>
      <c r="AJ415" s="21">
        <v>1543</v>
      </c>
      <c r="AK415" s="21" t="e">
        <f>VLOOKUP($B415,'[3]Rotoma level Monthly'!$C$2:$N$538,10,FALSE)</f>
        <v>#N/A</v>
      </c>
      <c r="AL415" s="21" t="e">
        <f>VLOOKUP($B415,'[3]Rotoma level Monthly'!$C$2:$N$538,11,FALSE)</f>
        <v>#N/A</v>
      </c>
      <c r="AM415" s="20">
        <v>3.3752154905777161</v>
      </c>
      <c r="AN415" s="21">
        <v>177.82499999999996</v>
      </c>
      <c r="AP415" s="19">
        <f t="shared" si="128"/>
        <v>20.781818034545452</v>
      </c>
      <c r="AQ415" s="19">
        <f t="shared" si="127"/>
        <v>2.5709999799728394</v>
      </c>
      <c r="AR415" s="19">
        <f t="shared" si="127"/>
        <v>992.25000350199991</v>
      </c>
      <c r="AS415" s="19">
        <f t="shared" si="127"/>
        <v>67.045454954545463</v>
      </c>
      <c r="AT415" s="19">
        <f t="shared" si="116"/>
        <v>5.5669161860713352</v>
      </c>
      <c r="AU415" s="19">
        <f t="shared" si="117"/>
        <v>4.4187200153737889</v>
      </c>
      <c r="AV415" s="19">
        <f t="shared" si="118"/>
        <v>5.4098295384270578</v>
      </c>
      <c r="AW415" s="19">
        <f t="shared" si="119"/>
        <v>5.5509984790543712</v>
      </c>
      <c r="AX415" s="25">
        <f t="shared" si="120"/>
        <v>5.2366160547316385</v>
      </c>
    </row>
    <row r="416" spans="1:50" x14ac:dyDescent="0.25">
      <c r="A416" t="s">
        <v>85</v>
      </c>
      <c r="B416" s="15">
        <v>38838</v>
      </c>
      <c r="C416" s="16" t="s">
        <v>67</v>
      </c>
      <c r="D416" s="17">
        <v>2006</v>
      </c>
      <c r="E416" s="18" t="str">
        <f t="shared" si="109"/>
        <v>Ōkaro 2005/06</v>
      </c>
      <c r="F416" s="18" t="s">
        <v>61</v>
      </c>
      <c r="G416" s="19">
        <v>26.700001</v>
      </c>
      <c r="H416" s="20">
        <v>3.0299999713897705</v>
      </c>
      <c r="I416" s="21">
        <v>173.00000000000003</v>
      </c>
      <c r="J416" s="19">
        <v>92</v>
      </c>
      <c r="K416" s="19">
        <v>27.000000999999997</v>
      </c>
      <c r="L416" s="19">
        <v>11</v>
      </c>
      <c r="M416" s="19">
        <v>331.99999000000003</v>
      </c>
      <c r="N416" s="19">
        <v>7.1999997999999996</v>
      </c>
      <c r="O416" s="19">
        <v>2.2000000000000002</v>
      </c>
      <c r="P416" s="22">
        <v>0.74299997091293335</v>
      </c>
      <c r="Q416" s="19">
        <f t="shared" si="114"/>
        <v>5.8433386451809266</v>
      </c>
      <c r="R416" s="19">
        <f t="shared" ref="R416:R434" si="131">5.56+2.6*LOG(((1/$H416)-(1/40)),10)</f>
        <v>4.219301771467161</v>
      </c>
      <c r="S416" s="19">
        <f t="shared" si="129"/>
        <v>3.126518770417674</v>
      </c>
      <c r="T416" s="19">
        <f t="shared" si="121"/>
        <v>5.9522604558490206</v>
      </c>
      <c r="U416" s="23">
        <f t="shared" si="130"/>
        <v>4.785354910728695</v>
      </c>
      <c r="V416" s="24">
        <f t="shared" si="123"/>
        <v>5.1545436178629709</v>
      </c>
      <c r="W416" s="24">
        <f t="shared" si="123"/>
        <v>4.5337556395843555</v>
      </c>
      <c r="X416" s="24">
        <f t="shared" si="123"/>
        <v>5.1495474382689235</v>
      </c>
      <c r="Y416" s="24">
        <f t="shared" si="123"/>
        <v>5.442072003169522</v>
      </c>
      <c r="Z416" s="24">
        <f t="shared" si="123"/>
        <v>5.1076223553953044</v>
      </c>
      <c r="AA416" s="20">
        <v>-0.85</v>
      </c>
      <c r="AB416" s="20">
        <v>0.38499999999999901</v>
      </c>
      <c r="AC416" s="17">
        <v>314.926235095962</v>
      </c>
      <c r="AD416" s="17">
        <f t="shared" si="124"/>
        <v>314.48372042957516</v>
      </c>
      <c r="AE416" s="21">
        <v>184.5</v>
      </c>
      <c r="AF416" s="21">
        <v>160.88037634408607</v>
      </c>
      <c r="AG416" s="19">
        <v>2.997647849462366</v>
      </c>
      <c r="AH416" s="21">
        <v>142</v>
      </c>
      <c r="AI416" s="22">
        <v>0.141666666666666</v>
      </c>
      <c r="AJ416" s="21">
        <v>1727</v>
      </c>
      <c r="AK416" s="21" t="e">
        <f>VLOOKUP($B416,'[3]Rotoma level Monthly'!$C$2:$N$538,10,FALSE)</f>
        <v>#N/A</v>
      </c>
      <c r="AL416" s="21" t="e">
        <f>VLOOKUP($B416,'[3]Rotoma level Monthly'!$C$2:$N$538,11,FALSE)</f>
        <v>#N/A</v>
      </c>
      <c r="AM416" s="20">
        <v>3.405635375556495</v>
      </c>
      <c r="AN416" s="21">
        <v>179.33333333333334</v>
      </c>
      <c r="AP416" s="19">
        <f t="shared" si="128"/>
        <v>20.163636307272725</v>
      </c>
      <c r="AQ416" s="19">
        <f t="shared" si="127"/>
        <v>2.6819999814033508</v>
      </c>
      <c r="AR416" s="19">
        <f t="shared" si="127"/>
        <v>897.65000340200004</v>
      </c>
      <c r="AS416" s="19">
        <f t="shared" si="127"/>
        <v>70.590909590909078</v>
      </c>
      <c r="AT416" s="19">
        <f t="shared" si="116"/>
        <v>5.533604892819957</v>
      </c>
      <c r="AU416" s="19">
        <f t="shared" si="117"/>
        <v>4.3676389567422929</v>
      </c>
      <c r="AV416" s="19">
        <f t="shared" si="118"/>
        <v>5.2788521809709277</v>
      </c>
      <c r="AW416" s="19">
        <f t="shared" si="119"/>
        <v>5.6163464317088643</v>
      </c>
      <c r="AX416" s="25">
        <f t="shared" si="120"/>
        <v>5.1991106155605102</v>
      </c>
    </row>
    <row r="417" spans="1:50" x14ac:dyDescent="0.25">
      <c r="A417" t="s">
        <v>85</v>
      </c>
      <c r="B417" s="15">
        <v>38869</v>
      </c>
      <c r="C417" s="16" t="s">
        <v>67</v>
      </c>
      <c r="D417" s="17">
        <v>2006</v>
      </c>
      <c r="E417" s="18" t="str">
        <f t="shared" si="109"/>
        <v>Ōkaro 2005/06</v>
      </c>
      <c r="F417" s="18" t="s">
        <v>61</v>
      </c>
      <c r="G417" s="19">
        <v>21.299999</v>
      </c>
      <c r="H417" s="20">
        <v>2.3199999332427979</v>
      </c>
      <c r="I417" s="21">
        <v>1100</v>
      </c>
      <c r="J417" s="19">
        <v>119</v>
      </c>
      <c r="K417" s="19">
        <v>48</v>
      </c>
      <c r="L417" s="19">
        <v>46</v>
      </c>
      <c r="M417" s="19">
        <v>432.00000999999997</v>
      </c>
      <c r="N417" s="19">
        <v>7.4000000999999997</v>
      </c>
      <c r="O417" s="19">
        <v>2.5999998999999998</v>
      </c>
      <c r="P417" s="22">
        <v>1.0720000267028809</v>
      </c>
      <c r="Q417" s="19">
        <f t="shared" si="114"/>
        <v>5.5940841409452853</v>
      </c>
      <c r="R417" s="19">
        <f t="shared" si="131"/>
        <v>4.5422636210370246</v>
      </c>
      <c r="S417" s="19">
        <f t="shared" si="129"/>
        <v>5.5445919823262564</v>
      </c>
      <c r="T417" s="19">
        <f t="shared" si="121"/>
        <v>6.2785971272661891</v>
      </c>
      <c r="U417" s="23">
        <f t="shared" si="130"/>
        <v>5.4898842178936889</v>
      </c>
      <c r="V417" s="24">
        <f t="shared" si="123"/>
        <v>5.1129161454522789</v>
      </c>
      <c r="W417" s="24">
        <f t="shared" si="123"/>
        <v>4.5132457053439232</v>
      </c>
      <c r="X417" s="24">
        <f t="shared" si="123"/>
        <v>5.1475122946968979</v>
      </c>
      <c r="Y417" s="24">
        <f t="shared" si="123"/>
        <v>5.5275479708327779</v>
      </c>
      <c r="Z417" s="24">
        <f t="shared" si="123"/>
        <v>5.1139447664656164</v>
      </c>
      <c r="AA417" s="20">
        <v>-0.54</v>
      </c>
      <c r="AB417" s="20">
        <v>-0.31166666666666598</v>
      </c>
      <c r="AC417" s="17">
        <v>315.08739038970799</v>
      </c>
      <c r="AD417" s="17">
        <f t="shared" si="124"/>
        <v>314.56126643007605</v>
      </c>
      <c r="AE417" s="21">
        <v>88.5</v>
      </c>
      <c r="AF417" s="21">
        <v>180.75694444444446</v>
      </c>
      <c r="AG417" s="19">
        <v>3.414861111111112</v>
      </c>
      <c r="AH417" s="21">
        <v>161.69999999999999</v>
      </c>
      <c r="AI417" s="22">
        <v>0.10499999999999959</v>
      </c>
      <c r="AJ417" s="21">
        <v>1760</v>
      </c>
      <c r="AK417" s="21" t="e">
        <f>VLOOKUP($B417,'[3]Rotoma level Monthly'!$C$2:$N$538,10,FALSE)</f>
        <v>#N/A</v>
      </c>
      <c r="AL417" s="21" t="e">
        <f>VLOOKUP($B417,'[3]Rotoma level Monthly'!$C$2:$N$538,11,FALSE)</f>
        <v>#N/A</v>
      </c>
      <c r="AM417" s="20">
        <v>3.4029553087197524</v>
      </c>
      <c r="AN417" s="21">
        <v>180.75833333333333</v>
      </c>
      <c r="AP417" s="19">
        <f t="shared" si="128"/>
        <v>17.045454580000001</v>
      </c>
      <c r="AQ417" s="19">
        <f t="shared" si="127"/>
        <v>2.7359999775886537</v>
      </c>
      <c r="AR417" s="19">
        <f t="shared" si="127"/>
        <v>877.95000340199999</v>
      </c>
      <c r="AS417" s="19">
        <f t="shared" si="127"/>
        <v>71.136364136363625</v>
      </c>
      <c r="AT417" s="19">
        <f t="shared" si="116"/>
        <v>5.3482858129756341</v>
      </c>
      <c r="AU417" s="19">
        <f t="shared" si="117"/>
        <v>4.3434948156462845</v>
      </c>
      <c r="AV417" s="19">
        <f t="shared" si="118"/>
        <v>5.2498440524067025</v>
      </c>
      <c r="AW417" s="19">
        <f t="shared" si="119"/>
        <v>5.6261076592094055</v>
      </c>
      <c r="AX417" s="25">
        <f t="shared" si="120"/>
        <v>5.1419330850595069</v>
      </c>
    </row>
    <row r="418" spans="1:50" x14ac:dyDescent="0.25">
      <c r="A418" t="s">
        <v>85</v>
      </c>
      <c r="B418" s="15">
        <v>38899</v>
      </c>
      <c r="C418" s="16" t="s">
        <v>68</v>
      </c>
      <c r="D418" s="17">
        <v>2007</v>
      </c>
      <c r="E418" s="18" t="str">
        <f t="shared" si="109"/>
        <v>Ōkaro 2006/07</v>
      </c>
      <c r="F418" s="18" t="s">
        <v>61</v>
      </c>
      <c r="G418" s="19">
        <v>8.6000004000000008</v>
      </c>
      <c r="H418" s="20">
        <v>3.9900000095367432</v>
      </c>
      <c r="I418" s="21">
        <v>1078.99999</v>
      </c>
      <c r="J418" s="19">
        <v>107</v>
      </c>
      <c r="K418" s="19">
        <v>43.000001000000005</v>
      </c>
      <c r="L418" s="19">
        <v>92</v>
      </c>
      <c r="M418" s="19">
        <v>493.99999000000003</v>
      </c>
      <c r="N418" s="19">
        <v>7.4000000999999997</v>
      </c>
      <c r="O418" s="19">
        <v>1.8</v>
      </c>
      <c r="P418" s="22">
        <v>0.68800002336502075</v>
      </c>
      <c r="Q418" s="19">
        <f t="shared" si="114"/>
        <v>4.5936261174660089</v>
      </c>
      <c r="R418" s="19">
        <f t="shared" si="131"/>
        <v>3.8788146063291622</v>
      </c>
      <c r="S418" s="19">
        <f t="shared" si="129"/>
        <v>5.5193945363803962</v>
      </c>
      <c r="T418" s="19">
        <f t="shared" si="121"/>
        <v>6.1438006308408113</v>
      </c>
      <c r="U418" s="23">
        <f t="shared" si="130"/>
        <v>5.0339089727540944</v>
      </c>
      <c r="V418" s="24">
        <f t="shared" si="123"/>
        <v>4.9413441609962563</v>
      </c>
      <c r="W418" s="24">
        <f t="shared" si="123"/>
        <v>4.4242735958640216</v>
      </c>
      <c r="X418" s="24">
        <f t="shared" si="123"/>
        <v>5.1256436772757432</v>
      </c>
      <c r="Y418" s="24">
        <f t="shared" si="123"/>
        <v>5.5217822688218803</v>
      </c>
      <c r="Z418" s="24">
        <f t="shared" si="123"/>
        <v>5.0378697611584649</v>
      </c>
      <c r="AA418" s="20">
        <v>-0.73</v>
      </c>
      <c r="AB418" s="20">
        <v>-0.31833333333333302</v>
      </c>
      <c r="AC418" s="17">
        <v>315.07053217538999</v>
      </c>
      <c r="AD418" s="17">
        <f t="shared" si="124"/>
        <v>314.63129935934035</v>
      </c>
      <c r="AE418" s="21">
        <v>98</v>
      </c>
      <c r="AF418" s="21">
        <v>177.62096774193546</v>
      </c>
      <c r="AG418" s="19">
        <v>3.0542338709677432</v>
      </c>
      <c r="AH418" s="21">
        <v>140</v>
      </c>
      <c r="AI418" s="22">
        <v>8.4166666666666501E-2</v>
      </c>
      <c r="AJ418" s="21">
        <v>1746.5</v>
      </c>
      <c r="AK418" s="21" t="e">
        <f>VLOOKUP($B418,'[3]Rotoma level Monthly'!$C$2:$N$538,10,FALSE)</f>
        <v>#N/A</v>
      </c>
      <c r="AL418" s="21" t="e">
        <f>VLOOKUP($B418,'[3]Rotoma level Monthly'!$C$2:$N$538,11,FALSE)</f>
        <v>#N/A</v>
      </c>
      <c r="AM418" s="20">
        <v>3.3920182304707649</v>
      </c>
      <c r="AN418" s="21">
        <v>183.93333333333331</v>
      </c>
      <c r="AP418" s="19">
        <f t="shared" si="128"/>
        <v>17.745454618181817</v>
      </c>
      <c r="AQ418" s="19">
        <f t="shared" si="127"/>
        <v>2.5139999747276307</v>
      </c>
      <c r="AR418" s="19">
        <f t="shared" si="127"/>
        <v>882.85000420199992</v>
      </c>
      <c r="AS418" s="19">
        <f t="shared" si="127"/>
        <v>72.045454772727268</v>
      </c>
      <c r="AT418" s="19">
        <f t="shared" si="116"/>
        <v>5.3926813100789524</v>
      </c>
      <c r="AU418" s="19">
        <f t="shared" si="117"/>
        <v>4.4457539861549069</v>
      </c>
      <c r="AV418" s="19">
        <f t="shared" si="118"/>
        <v>5.2571196394881969</v>
      </c>
      <c r="AW418" s="19">
        <f t="shared" si="119"/>
        <v>5.6422112343366075</v>
      </c>
      <c r="AX418" s="25">
        <f t="shared" si="120"/>
        <v>5.1844415425146657</v>
      </c>
    </row>
    <row r="419" spans="1:50" x14ac:dyDescent="0.25">
      <c r="A419" t="s">
        <v>85</v>
      </c>
      <c r="B419" s="15">
        <v>38930</v>
      </c>
      <c r="C419" s="16" t="s">
        <v>68</v>
      </c>
      <c r="D419" s="17">
        <v>2007</v>
      </c>
      <c r="E419" s="18" t="str">
        <f t="shared" si="109"/>
        <v>Ōkaro 2006/07</v>
      </c>
      <c r="F419" s="18" t="s">
        <v>61</v>
      </c>
      <c r="G419" s="19">
        <v>32.700001</v>
      </c>
      <c r="H419" s="20">
        <v>2.2300000190734863</v>
      </c>
      <c r="I419" s="21">
        <v>1106.0000299999999</v>
      </c>
      <c r="J419" s="19">
        <v>115</v>
      </c>
      <c r="K419" s="19">
        <v>25</v>
      </c>
      <c r="L419" s="19">
        <v>135.00001</v>
      </c>
      <c r="M419" s="19">
        <v>342.00001000000003</v>
      </c>
      <c r="N419" s="19">
        <v>7.5999999000000003</v>
      </c>
      <c r="O419" s="19">
        <v>4.5</v>
      </c>
      <c r="P419" s="22">
        <v>0.9660000205039978</v>
      </c>
      <c r="Q419" s="19">
        <f t="shared" si="114"/>
        <v>6.0669513254913152</v>
      </c>
      <c r="R419" s="19">
        <f t="shared" si="131"/>
        <v>4.589633528945523</v>
      </c>
      <c r="S419" s="19">
        <f t="shared" si="129"/>
        <v>5.5517029676339451</v>
      </c>
      <c r="T419" s="19">
        <f t="shared" si="121"/>
        <v>6.2352376938325449</v>
      </c>
      <c r="U419" s="23">
        <f t="shared" si="130"/>
        <v>5.6108813789758321</v>
      </c>
      <c r="V419" s="24">
        <f t="shared" si="123"/>
        <v>5.2716087756653343</v>
      </c>
      <c r="W419" s="24">
        <f t="shared" si="123"/>
        <v>4.5408352664507161</v>
      </c>
      <c r="X419" s="24">
        <f t="shared" si="123"/>
        <v>5.1341039449226633</v>
      </c>
      <c r="Y419" s="24">
        <f t="shared" si="123"/>
        <v>5.5397709513680704</v>
      </c>
      <c r="Z419" s="24">
        <f t="shared" si="123"/>
        <v>5.164103417684669</v>
      </c>
      <c r="AA419" s="20">
        <v>-1.55</v>
      </c>
      <c r="AB419" s="20">
        <v>-0.53333333333333299</v>
      </c>
      <c r="AC419" s="17">
        <v>315.210063785427</v>
      </c>
      <c r="AD419" s="17">
        <f t="shared" si="124"/>
        <v>314.70826776455903</v>
      </c>
      <c r="AE419" s="21">
        <v>121</v>
      </c>
      <c r="AF419" s="21">
        <v>184.48252688172039</v>
      </c>
      <c r="AG419" s="19">
        <v>3.2007392473118288</v>
      </c>
      <c r="AH419" s="21">
        <v>153.9</v>
      </c>
      <c r="AI419" s="22">
        <v>7.3333333333333139E-2</v>
      </c>
      <c r="AJ419" s="21">
        <v>1709.5</v>
      </c>
      <c r="AK419" s="21" t="e">
        <f>VLOOKUP($B419,'[3]Rotoma level Monthly'!$C$2:$N$538,10,FALSE)</f>
        <v>#N/A</v>
      </c>
      <c r="AL419" s="21" t="e">
        <f>VLOOKUP($B419,'[3]Rotoma level Monthly'!$C$2:$N$538,11,FALSE)</f>
        <v>#N/A</v>
      </c>
      <c r="AM419" s="20">
        <v>3.3816281148894212</v>
      </c>
      <c r="AN419" s="21">
        <v>181.13333333333333</v>
      </c>
      <c r="AP419" s="19">
        <f t="shared" si="128"/>
        <v>19.845454672727271</v>
      </c>
      <c r="AQ419" s="19">
        <f t="shared" si="127"/>
        <v>2.4919999718666075</v>
      </c>
      <c r="AR419" s="19">
        <f t="shared" si="127"/>
        <v>892.15000590199998</v>
      </c>
      <c r="AS419" s="19">
        <f t="shared" si="127"/>
        <v>71.500000227272722</v>
      </c>
      <c r="AT419" s="19">
        <f t="shared" si="116"/>
        <v>5.5160590754737662</v>
      </c>
      <c r="AU419" s="19">
        <f t="shared" si="117"/>
        <v>4.4563412964489579</v>
      </c>
      <c r="AV419" s="19">
        <f t="shared" si="118"/>
        <v>5.2708180269047542</v>
      </c>
      <c r="AW419" s="19">
        <f t="shared" si="119"/>
        <v>5.6325736460901137</v>
      </c>
      <c r="AX419" s="25">
        <f t="shared" si="120"/>
        <v>5.218948011229398</v>
      </c>
    </row>
    <row r="420" spans="1:50" x14ac:dyDescent="0.25">
      <c r="A420" t="s">
        <v>85</v>
      </c>
      <c r="B420" s="15">
        <v>38961</v>
      </c>
      <c r="C420" s="16" t="s">
        <v>68</v>
      </c>
      <c r="D420" s="17">
        <v>2007</v>
      </c>
      <c r="E420" s="18" t="str">
        <f t="shared" si="109"/>
        <v>Ōkaro 2006/07</v>
      </c>
      <c r="F420" s="18" t="s">
        <v>61</v>
      </c>
      <c r="G420" s="19">
        <v>24.4</v>
      </c>
      <c r="H420" s="20">
        <v>2.440000057220459</v>
      </c>
      <c r="I420" s="21">
        <v>1263.00001</v>
      </c>
      <c r="J420" s="19">
        <v>97.999997000000008</v>
      </c>
      <c r="K420" s="19">
        <v>17.000001000000001</v>
      </c>
      <c r="L420" s="19">
        <v>143.00001</v>
      </c>
      <c r="M420" s="19">
        <v>59.999998999999995</v>
      </c>
      <c r="N420" s="19">
        <v>8.6999998000000005</v>
      </c>
      <c r="O420" s="19">
        <v>4.6999997999999996</v>
      </c>
      <c r="P420" s="22">
        <v>1.0160000324249268</v>
      </c>
      <c r="Q420" s="19">
        <f t="shared" si="114"/>
        <v>5.7439701589003729</v>
      </c>
      <c r="R420" s="19">
        <f t="shared" si="131"/>
        <v>4.4817169632109017</v>
      </c>
      <c r="S420" s="19">
        <f t="shared" si="129"/>
        <v>5.725224095521714</v>
      </c>
      <c r="T420" s="19">
        <f t="shared" si="121"/>
        <v>6.0323801022014747</v>
      </c>
      <c r="U420" s="23">
        <f t="shared" si="130"/>
        <v>5.495822829958616</v>
      </c>
      <c r="V420" s="24">
        <f t="shared" si="123"/>
        <v>5.3573588740834204</v>
      </c>
      <c r="W420" s="24">
        <f t="shared" si="123"/>
        <v>4.5412824424450315</v>
      </c>
      <c r="X420" s="24">
        <f t="shared" si="123"/>
        <v>5.1603166402146092</v>
      </c>
      <c r="Y420" s="24">
        <f t="shared" si="123"/>
        <v>5.5174915197745236</v>
      </c>
      <c r="Z420" s="24">
        <f t="shared" si="123"/>
        <v>5.1880785673674721</v>
      </c>
      <c r="AA420" s="20">
        <v>-0.62</v>
      </c>
      <c r="AB420" s="20">
        <v>-0.62166666666666603</v>
      </c>
      <c r="AC420" s="17">
        <v>315.18984123419102</v>
      </c>
      <c r="AD420" s="17">
        <f t="shared" si="124"/>
        <v>314.77798781113216</v>
      </c>
      <c r="AE420" s="21">
        <v>32</v>
      </c>
      <c r="AF420" s="21">
        <v>185.50287356321832</v>
      </c>
      <c r="AG420" s="19">
        <v>3.2134339080459786</v>
      </c>
      <c r="AH420" s="21">
        <v>195.2</v>
      </c>
      <c r="AI420" s="22">
        <v>-6.9166666666666737E-2</v>
      </c>
      <c r="AJ420" s="21">
        <v>1717.5</v>
      </c>
      <c r="AK420" s="21" t="e">
        <f>VLOOKUP($B420,'[3]Rotoma level Monthly'!$C$2:$N$538,10,FALSE)</f>
        <v>#N/A</v>
      </c>
      <c r="AL420" s="21" t="e">
        <f>VLOOKUP($B420,'[3]Rotoma level Monthly'!$C$2:$N$538,11,FALSE)</f>
        <v>#N/A</v>
      </c>
      <c r="AM420" s="20">
        <v>3.4562606940177516</v>
      </c>
      <c r="AN420" s="21">
        <v>185.375</v>
      </c>
      <c r="AP420" s="19">
        <f t="shared" si="128"/>
        <v>19.436363763636365</v>
      </c>
      <c r="AQ420" s="19">
        <f t="shared" si="127"/>
        <v>2.5624999761581422</v>
      </c>
      <c r="AR420" s="19">
        <f t="shared" si="127"/>
        <v>867.25000790200011</v>
      </c>
      <c r="AS420" s="19">
        <f t="shared" si="127"/>
        <v>72.409090863636365</v>
      </c>
      <c r="AT420" s="19">
        <f t="shared" si="116"/>
        <v>5.4930821471382618</v>
      </c>
      <c r="AU420" s="19">
        <f t="shared" si="117"/>
        <v>4.4227157445132121</v>
      </c>
      <c r="AV420" s="19">
        <f t="shared" si="118"/>
        <v>5.2338143805383055</v>
      </c>
      <c r="AW420" s="19">
        <f t="shared" si="119"/>
        <v>5.6485958365423903</v>
      </c>
      <c r="AX420" s="25">
        <f t="shared" si="120"/>
        <v>5.1995520271830422</v>
      </c>
    </row>
    <row r="421" spans="1:50" x14ac:dyDescent="0.25">
      <c r="A421" t="s">
        <v>85</v>
      </c>
      <c r="B421" s="15">
        <v>39022</v>
      </c>
      <c r="C421" s="16" t="s">
        <v>68</v>
      </c>
      <c r="D421" s="17">
        <v>2007</v>
      </c>
      <c r="E421" s="18" t="str">
        <f t="shared" si="109"/>
        <v>Ōkaro 2006/07</v>
      </c>
      <c r="F421" s="18" t="s">
        <v>61</v>
      </c>
      <c r="G421" s="19">
        <v>33.5</v>
      </c>
      <c r="H421" s="20">
        <v>2.0099999308586121</v>
      </c>
      <c r="I421" s="21">
        <v>817.00000524999996</v>
      </c>
      <c r="J421" s="19">
        <v>61.999999000000003</v>
      </c>
      <c r="K421" s="19">
        <v>7.9999998999999997</v>
      </c>
      <c r="L421" s="19">
        <v>5.0000002500000011</v>
      </c>
      <c r="M421" s="19">
        <v>13.0000003</v>
      </c>
      <c r="N421" s="19">
        <v>9.8499999000000003</v>
      </c>
      <c r="O421" s="19">
        <v>4.4500000499999999</v>
      </c>
      <c r="P421" s="22">
        <v>0.91349998116493225</v>
      </c>
      <c r="Q421" s="19">
        <f t="shared" si="114"/>
        <v>6.0936138098735873</v>
      </c>
      <c r="R421" s="19">
        <f t="shared" si="131"/>
        <v>4.7134744773932002</v>
      </c>
      <c r="S421" s="19">
        <f t="shared" si="129"/>
        <v>5.1557883985627395</v>
      </c>
      <c r="T421" s="19">
        <f t="shared" si="121"/>
        <v>5.4517837128810314</v>
      </c>
      <c r="U421" s="23">
        <f t="shared" si="130"/>
        <v>5.3536650996776398</v>
      </c>
      <c r="V421" s="24">
        <f t="shared" si="123"/>
        <v>5.3709366481894172</v>
      </c>
      <c r="W421" s="24">
        <f t="shared" si="123"/>
        <v>4.5254392282975511</v>
      </c>
      <c r="X421" s="24">
        <f t="shared" si="123"/>
        <v>5.0871655052874463</v>
      </c>
      <c r="Y421" s="24">
        <f t="shared" si="123"/>
        <v>5.4804827122914022</v>
      </c>
      <c r="Z421" s="24">
        <f t="shared" si="123"/>
        <v>5.1594396982686872</v>
      </c>
      <c r="AA421" s="20">
        <v>-0.21</v>
      </c>
      <c r="AB421" s="20">
        <v>-0.86666666666666603</v>
      </c>
      <c r="AC421" s="17">
        <v>315.01677262141499</v>
      </c>
      <c r="AD421" s="17">
        <f t="shared" si="124"/>
        <v>314.83234391899725</v>
      </c>
      <c r="AE421" s="21">
        <v>113</v>
      </c>
      <c r="AF421" s="21">
        <v>206.5833333333334</v>
      </c>
      <c r="AG421" s="19">
        <v>4.9511805555555561</v>
      </c>
      <c r="AH421" s="21">
        <v>185.1</v>
      </c>
      <c r="AI421" s="22">
        <v>-0.3149999999999995</v>
      </c>
      <c r="AJ421" s="21">
        <v>1509</v>
      </c>
      <c r="AK421" s="21" t="e">
        <f>VLOOKUP($B421,'[3]Rotoma level Monthly'!$C$2:$N$538,10,FALSE)</f>
        <v>#N/A</v>
      </c>
      <c r="AL421" s="21" t="e">
        <f>VLOOKUP($B421,'[3]Rotoma level Monthly'!$C$2:$N$538,11,FALSE)</f>
        <v>#N/A</v>
      </c>
      <c r="AM421" s="20">
        <v>3.5603881388638752</v>
      </c>
      <c r="AN421" s="21">
        <v>183.25</v>
      </c>
      <c r="AP421" s="19">
        <f t="shared" si="128"/>
        <v>20.890909218181818</v>
      </c>
      <c r="AQ421" s="19">
        <f t="shared" si="127"/>
        <v>2.5854999721050262</v>
      </c>
      <c r="AR421" s="19">
        <f t="shared" si="127"/>
        <v>857.65000852699995</v>
      </c>
      <c r="AS421" s="19">
        <f t="shared" si="127"/>
        <v>73.045454409090908</v>
      </c>
      <c r="AT421" s="19">
        <f t="shared" si="116"/>
        <v>5.5726916482732793</v>
      </c>
      <c r="AU421" s="19">
        <f t="shared" si="117"/>
        <v>4.4119320850979591</v>
      </c>
      <c r="AV421" s="19">
        <f t="shared" si="118"/>
        <v>5.2192633897699388</v>
      </c>
      <c r="AW421" s="19">
        <f t="shared" si="119"/>
        <v>5.6596921297807183</v>
      </c>
      <c r="AX421" s="25">
        <f t="shared" si="120"/>
        <v>5.2158948132304737</v>
      </c>
    </row>
    <row r="422" spans="1:50" x14ac:dyDescent="0.25">
      <c r="A422" t="s">
        <v>85</v>
      </c>
      <c r="B422" s="15">
        <v>39052</v>
      </c>
      <c r="C422" s="16" t="s">
        <v>68</v>
      </c>
      <c r="D422" s="17">
        <v>2007</v>
      </c>
      <c r="E422" s="18" t="str">
        <f t="shared" si="109"/>
        <v>Ōkaro 2006/07</v>
      </c>
      <c r="F422" s="18" t="s">
        <v>61</v>
      </c>
      <c r="G422" s="19">
        <v>21.1</v>
      </c>
      <c r="H422" s="20">
        <v>1.5499999523162842</v>
      </c>
      <c r="I422" s="21">
        <v>1554.0000002000002</v>
      </c>
      <c r="J422" s="19">
        <v>41.000001000000005</v>
      </c>
      <c r="K422" s="19">
        <v>6.0000000999999994</v>
      </c>
      <c r="L422" s="19">
        <v>4.0000002000000006</v>
      </c>
      <c r="M422" s="19">
        <v>14</v>
      </c>
      <c r="N422" s="19">
        <v>9.6999998000000005</v>
      </c>
      <c r="O422" s="19">
        <v>9.5</v>
      </c>
      <c r="P422" s="22">
        <v>0.68800002336502075</v>
      </c>
      <c r="Q422" s="19">
        <f t="shared" si="114"/>
        <v>5.5836774364561395</v>
      </c>
      <c r="R422" s="19">
        <f t="shared" si="131"/>
        <v>5.0205121381995426</v>
      </c>
      <c r="S422" s="19">
        <f t="shared" si="129"/>
        <v>5.9962675537075754</v>
      </c>
      <c r="T422" s="19">
        <f t="shared" si="121"/>
        <v>4.9273288925518681</v>
      </c>
      <c r="U422" s="23">
        <f t="shared" si="130"/>
        <v>5.3819465052287807</v>
      </c>
      <c r="V422" s="24">
        <f t="shared" si="123"/>
        <v>5.388133380922163</v>
      </c>
      <c r="W422" s="24">
        <f t="shared" si="123"/>
        <v>4.5402578035331391</v>
      </c>
      <c r="X422" s="24">
        <f t="shared" si="123"/>
        <v>5.150370097538457</v>
      </c>
      <c r="Y422" s="24">
        <f t="shared" si="123"/>
        <v>5.4494385322271244</v>
      </c>
      <c r="Z422" s="24">
        <f t="shared" si="123"/>
        <v>5.1751689135953738</v>
      </c>
      <c r="AA422" s="20">
        <v>-0.43</v>
      </c>
      <c r="AB422" s="20">
        <v>-0.84833333333333305</v>
      </c>
      <c r="AC422" s="17">
        <v>314.87586997385301</v>
      </c>
      <c r="AD422" s="17">
        <f t="shared" si="124"/>
        <v>314.8651119724268</v>
      </c>
      <c r="AE422" s="21">
        <v>75.5</v>
      </c>
      <c r="AF422" s="21">
        <v>201.2634408602151</v>
      </c>
      <c r="AG422" s="19">
        <v>4.1117607526881725</v>
      </c>
      <c r="AH422" s="21">
        <v>242.4</v>
      </c>
      <c r="AI422" s="22">
        <v>-0.32083333333333297</v>
      </c>
      <c r="AJ422" s="21">
        <v>1584</v>
      </c>
      <c r="AK422" s="21" t="e">
        <f>VLOOKUP($B422,'[3]Rotoma level Monthly'!$C$2:$N$538,10,FALSE)</f>
        <v>#N/A</v>
      </c>
      <c r="AL422" s="21" t="e">
        <f>VLOOKUP($B422,'[3]Rotoma level Monthly'!$C$2:$N$538,11,FALSE)</f>
        <v>#N/A</v>
      </c>
      <c r="AM422" s="20">
        <v>3.6384784166416537</v>
      </c>
      <c r="AN422" s="21">
        <v>186.96666666666667</v>
      </c>
      <c r="AP422" s="19">
        <f t="shared" si="128"/>
        <v>21.436363763636361</v>
      </c>
      <c r="AQ422" s="19">
        <f t="shared" si="127"/>
        <v>2.6024999678134919</v>
      </c>
      <c r="AR422" s="19">
        <f t="shared" si="127"/>
        <v>919.60000654500004</v>
      </c>
      <c r="AS422" s="19">
        <f t="shared" si="127"/>
        <v>71.045454409090908</v>
      </c>
      <c r="AT422" s="19">
        <f t="shared" si="116"/>
        <v>5.6011238401755579</v>
      </c>
      <c r="AU422" s="19">
        <f t="shared" si="117"/>
        <v>4.4040188024203735</v>
      </c>
      <c r="AV422" s="19">
        <f t="shared" si="118"/>
        <v>5.3104328867215216</v>
      </c>
      <c r="AW422" s="19">
        <f t="shared" si="119"/>
        <v>5.6244859853811331</v>
      </c>
      <c r="AX422" s="25">
        <f t="shared" si="120"/>
        <v>5.2350153786746461</v>
      </c>
    </row>
    <row r="423" spans="1:50" x14ac:dyDescent="0.25">
      <c r="A423" t="s">
        <v>85</v>
      </c>
      <c r="B423" s="15">
        <v>39083</v>
      </c>
      <c r="C423" s="16" t="s">
        <v>68</v>
      </c>
      <c r="D423" s="17">
        <v>2007</v>
      </c>
      <c r="E423" s="18" t="str">
        <f t="shared" si="109"/>
        <v>Ōkaro 2006/07</v>
      </c>
      <c r="F423" s="18" t="s">
        <v>61</v>
      </c>
      <c r="G423" s="19">
        <v>34.599997999999999</v>
      </c>
      <c r="H423" s="20">
        <v>1.9299999475479126</v>
      </c>
      <c r="I423" s="21">
        <v>1212.0000001000001</v>
      </c>
      <c r="J423" s="19">
        <v>35.999997999999998</v>
      </c>
      <c r="K423" s="19">
        <v>12</v>
      </c>
      <c r="L423" s="19">
        <v>2.0000001000000003</v>
      </c>
      <c r="M423" s="19">
        <v>967.00000999999997</v>
      </c>
      <c r="N423" s="19">
        <v>9.8000001999999995</v>
      </c>
      <c r="P423" s="22">
        <v>0.75</v>
      </c>
      <c r="Q423" s="19">
        <f t="shared" si="114"/>
        <v>6.1292532271701834</v>
      </c>
      <c r="R423" s="19">
        <f t="shared" si="131"/>
        <v>4.7617105310877967</v>
      </c>
      <c r="S423" s="19">
        <f t="shared" si="129"/>
        <v>5.6713428857969621</v>
      </c>
      <c r="T423" s="19">
        <f t="shared" si="121"/>
        <v>4.7624032317882605</v>
      </c>
      <c r="U423" s="23">
        <f t="shared" si="130"/>
        <v>5.3311774689608011</v>
      </c>
      <c r="V423" s="24">
        <f t="shared" si="123"/>
        <v>5.4643543626759579</v>
      </c>
      <c r="W423" s="24">
        <f t="shared" si="123"/>
        <v>4.5043523697685819</v>
      </c>
      <c r="X423" s="24">
        <f t="shared" si="123"/>
        <v>5.1812700200466626</v>
      </c>
      <c r="Y423" s="24">
        <f t="shared" si="123"/>
        <v>5.3902992661650089</v>
      </c>
      <c r="Z423" s="24">
        <f t="shared" si="123"/>
        <v>5.1785761855153813</v>
      </c>
      <c r="AA423" s="20">
        <v>-0.69</v>
      </c>
      <c r="AB423" s="20">
        <v>-5.00000000000001E-2</v>
      </c>
      <c r="AC423" s="17">
        <v>314.86613343872801</v>
      </c>
      <c r="AD423" s="17">
        <f t="shared" si="124"/>
        <v>314.89695424229006</v>
      </c>
      <c r="AE423" s="21">
        <v>175.5</v>
      </c>
      <c r="AF423" s="21">
        <v>168.0645161290322</v>
      </c>
      <c r="AG423" s="19">
        <v>3.9665322580645164</v>
      </c>
      <c r="AH423" s="21">
        <v>214</v>
      </c>
      <c r="AI423" s="22">
        <v>-0.3149999999999995</v>
      </c>
      <c r="AJ423" s="21">
        <v>1453.5</v>
      </c>
      <c r="AK423" s="21" t="e">
        <f>VLOOKUP($B423,'[3]Rotoma level Monthly'!$C$2:$N$538,10,FALSE)</f>
        <v>#N/A</v>
      </c>
      <c r="AL423" s="21" t="e">
        <f>VLOOKUP($B423,'[3]Rotoma level Monthly'!$C$2:$N$538,11,FALSE)</f>
        <v>#N/A</v>
      </c>
      <c r="AM423" s="20">
        <v>3.6432387213011523</v>
      </c>
      <c r="AN423" s="21">
        <v>185.25833333333335</v>
      </c>
      <c r="AP423" s="19">
        <f t="shared" si="128"/>
        <v>21.290908945454547</v>
      </c>
      <c r="AQ423" s="19">
        <f t="shared" si="127"/>
        <v>2.6749999582767487</v>
      </c>
      <c r="AR423" s="19">
        <f t="shared" si="127"/>
        <v>944.00000454500002</v>
      </c>
      <c r="AS423" s="19">
        <f t="shared" si="127"/>
        <v>68.954545136363649</v>
      </c>
      <c r="AT423" s="19">
        <f t="shared" si="116"/>
        <v>5.5936132746322453</v>
      </c>
      <c r="AU423" s="19">
        <f t="shared" si="117"/>
        <v>4.3708017195251765</v>
      </c>
      <c r="AV423" s="19">
        <f t="shared" si="118"/>
        <v>5.3446657091309842</v>
      </c>
      <c r="AW423" s="19">
        <f t="shared" si="119"/>
        <v>5.5866036620447437</v>
      </c>
      <c r="AX423" s="25">
        <f t="shared" si="120"/>
        <v>5.2239210913332874</v>
      </c>
    </row>
    <row r="424" spans="1:50" x14ac:dyDescent="0.25">
      <c r="A424" t="s">
        <v>85</v>
      </c>
      <c r="B424" s="15">
        <v>39114</v>
      </c>
      <c r="C424" s="16" t="s">
        <v>68</v>
      </c>
      <c r="D424" s="17">
        <v>2007</v>
      </c>
      <c r="E424" s="18" t="str">
        <f t="shared" si="109"/>
        <v>Ōkaro 2006/07</v>
      </c>
      <c r="F424" s="18" t="s">
        <v>61</v>
      </c>
      <c r="G424" s="19">
        <v>1.6</v>
      </c>
      <c r="H424" s="20">
        <v>3.9500000476837158</v>
      </c>
      <c r="I424" s="21">
        <v>631.9999699</v>
      </c>
      <c r="J424" s="19">
        <v>17.999998999999999</v>
      </c>
      <c r="K424" s="19">
        <v>2.0000001000000003</v>
      </c>
      <c r="L424" s="19">
        <v>4.9999998999999997</v>
      </c>
      <c r="M424" s="19">
        <v>67.000002000000009</v>
      </c>
      <c r="N424" s="19">
        <v>8.6000004000000008</v>
      </c>
      <c r="O424" s="19">
        <v>1.5</v>
      </c>
      <c r="P424" s="22">
        <v>0.54600000381469727</v>
      </c>
      <c r="Q424" s="19">
        <f t="shared" si="114"/>
        <v>2.7384647559460493</v>
      </c>
      <c r="R424" s="19">
        <f t="shared" si="131"/>
        <v>3.8914452583380141</v>
      </c>
      <c r="S424" s="19">
        <f t="shared" si="129"/>
        <v>4.8201583433712525</v>
      </c>
      <c r="T424" s="19">
        <f t="shared" si="121"/>
        <v>3.8833956444494353</v>
      </c>
      <c r="U424" s="23">
        <f t="shared" si="130"/>
        <v>3.8333660005261878</v>
      </c>
      <c r="V424" s="24">
        <f t="shared" si="123"/>
        <v>5.1776331090358925</v>
      </c>
      <c r="W424" s="24">
        <f t="shared" si="123"/>
        <v>4.3749478818678549</v>
      </c>
      <c r="X424" s="24">
        <f t="shared" si="123"/>
        <v>5.1306039737493121</v>
      </c>
      <c r="Y424" s="24">
        <f t="shared" si="123"/>
        <v>5.2648415803695396</v>
      </c>
      <c r="Z424" s="24">
        <f t="shared" si="123"/>
        <v>5.0211461139379878</v>
      </c>
      <c r="AA424" s="20">
        <v>-0.26</v>
      </c>
      <c r="AB424" s="20">
        <v>1.49999999999998E-2</v>
      </c>
      <c r="AC424" s="17">
        <v>314.74204480765002</v>
      </c>
      <c r="AD424" s="17">
        <f t="shared" si="124"/>
        <v>314.92144811245385</v>
      </c>
      <c r="AE424" s="21">
        <v>38</v>
      </c>
      <c r="AF424" s="21">
        <v>167.53720238095238</v>
      </c>
      <c r="AG424" s="19">
        <v>2.9465773809523816</v>
      </c>
      <c r="AH424" s="21">
        <v>235.7</v>
      </c>
      <c r="AI424" s="22">
        <v>-0.3149999999999995</v>
      </c>
      <c r="AJ424" s="21">
        <v>1494.5</v>
      </c>
      <c r="AK424" s="21" t="e">
        <f>VLOOKUP($B424,'[3]Rotoma level Monthly'!$C$2:$N$538,10,FALSE)</f>
        <v>#N/A</v>
      </c>
      <c r="AL424" s="21" t="e">
        <f>VLOOKUP($B424,'[3]Rotoma level Monthly'!$C$2:$N$538,11,FALSE)</f>
        <v>#N/A</v>
      </c>
      <c r="AM424" s="20">
        <v>3.6272776997957763</v>
      </c>
      <c r="AN424" s="21">
        <v>183.81666666666663</v>
      </c>
      <c r="AP424" s="19">
        <f t="shared" si="128"/>
        <v>21.145454399999998</v>
      </c>
      <c r="AQ424" s="19">
        <f t="shared" si="127"/>
        <v>2.6499999821186067</v>
      </c>
      <c r="AR424" s="19">
        <f t="shared" si="127"/>
        <v>941.10000053500005</v>
      </c>
      <c r="AS424" s="19">
        <f t="shared" si="127"/>
        <v>68.272726818181823</v>
      </c>
      <c r="AT424" s="19">
        <f t="shared" si="116"/>
        <v>5.5860512365068624</v>
      </c>
      <c r="AU424" s="19">
        <f t="shared" si="117"/>
        <v>4.382160334465139</v>
      </c>
      <c r="AV424" s="19">
        <f t="shared" si="118"/>
        <v>5.3406436787295331</v>
      </c>
      <c r="AW424" s="19">
        <f t="shared" si="119"/>
        <v>5.5740019669471454</v>
      </c>
      <c r="AX424" s="25">
        <f t="shared" si="120"/>
        <v>5.2207143041621702</v>
      </c>
    </row>
    <row r="425" spans="1:50" x14ac:dyDescent="0.25">
      <c r="A425" t="s">
        <v>85</v>
      </c>
      <c r="B425" s="15">
        <v>39142</v>
      </c>
      <c r="C425" s="16" t="s">
        <v>68</v>
      </c>
      <c r="D425" s="17">
        <v>2007</v>
      </c>
      <c r="E425" s="18" t="str">
        <f t="shared" si="109"/>
        <v>Ōkaro 2006/07</v>
      </c>
      <c r="F425" s="18" t="s">
        <v>61</v>
      </c>
      <c r="G425" s="19">
        <v>7.5999999000000003</v>
      </c>
      <c r="H425" s="20">
        <v>1.7899999618530273</v>
      </c>
      <c r="I425" s="21">
        <v>638.50001001999988</v>
      </c>
      <c r="J425" s="19">
        <v>28.999998999999999</v>
      </c>
      <c r="K425" s="19">
        <v>3</v>
      </c>
      <c r="L425" s="19">
        <v>0.50000001999999999</v>
      </c>
      <c r="M425" s="19">
        <v>13</v>
      </c>
      <c r="N425" s="19">
        <v>8.8999995999999992</v>
      </c>
      <c r="O425" s="19">
        <v>5.5999999000000003</v>
      </c>
      <c r="P425" s="22">
        <v>0.97000002861022949</v>
      </c>
      <c r="Q425" s="19">
        <f t="shared" si="114"/>
        <v>4.4572665098786315</v>
      </c>
      <c r="R425" s="19">
        <f t="shared" si="131"/>
        <v>4.8508864651805688</v>
      </c>
      <c r="S425" s="19">
        <f t="shared" si="129"/>
        <v>4.8335343343286397</v>
      </c>
      <c r="T425" s="19">
        <f t="shared" si="121"/>
        <v>4.4882021101359886</v>
      </c>
      <c r="U425" s="23">
        <f t="shared" si="130"/>
        <v>4.6574723548809569</v>
      </c>
      <c r="V425" s="24">
        <f t="shared" si="123"/>
        <v>5.2571485727813974</v>
      </c>
      <c r="W425" s="24">
        <f t="shared" si="123"/>
        <v>4.4691837610586651</v>
      </c>
      <c r="X425" s="24">
        <f t="shared" si="123"/>
        <v>5.1264883302493454</v>
      </c>
      <c r="Y425" s="24">
        <f t="shared" si="123"/>
        <v>5.2784336435698185</v>
      </c>
      <c r="Z425" s="24">
        <f t="shared" si="123"/>
        <v>5.0690691347550034</v>
      </c>
      <c r="AA425" s="20">
        <v>-0.09</v>
      </c>
      <c r="AB425" s="20">
        <v>-5.5000000000000097E-2</v>
      </c>
      <c r="AC425" s="17">
        <v>314.59273997073399</v>
      </c>
      <c r="AD425" s="17">
        <f t="shared" si="124"/>
        <v>314.91502057788068</v>
      </c>
      <c r="AE425" s="21">
        <v>160.5</v>
      </c>
      <c r="AF425" s="21">
        <v>162.37903225806457</v>
      </c>
      <c r="AG425" s="19">
        <v>3.7531586021505374</v>
      </c>
      <c r="AH425" s="21">
        <v>172.5</v>
      </c>
      <c r="AI425" s="22">
        <v>-0.3149999999999995</v>
      </c>
      <c r="AJ425" s="21">
        <v>1348</v>
      </c>
      <c r="AK425" s="21" t="e">
        <f>VLOOKUP($B425,'[3]Rotoma level Monthly'!$C$2:$N$538,10,FALSE)</f>
        <v>#N/A</v>
      </c>
      <c r="AL425" s="21" t="e">
        <f>VLOOKUP($B425,'[3]Rotoma level Monthly'!$C$2:$N$538,11,FALSE)</f>
        <v>#N/A</v>
      </c>
      <c r="AM425" s="20">
        <v>3.6088129180497446</v>
      </c>
      <c r="AN425" s="21">
        <v>183.125</v>
      </c>
      <c r="AP425" s="19">
        <f t="shared" si="128"/>
        <v>20.763636209090908</v>
      </c>
      <c r="AQ425" s="19">
        <f t="shared" si="127"/>
        <v>2.5239999830722808</v>
      </c>
      <c r="AR425" s="19">
        <f t="shared" si="127"/>
        <v>913.59091048818186</v>
      </c>
      <c r="AS425" s="19">
        <f t="shared" si="127"/>
        <v>68.090908636363636</v>
      </c>
      <c r="AT425" s="19">
        <f t="shared" si="116"/>
        <v>5.5659506644050634</v>
      </c>
      <c r="AU425" s="19">
        <f t="shared" si="117"/>
        <v>4.4409701178652039</v>
      </c>
      <c r="AV425" s="19">
        <f t="shared" si="118"/>
        <v>5.3018628278034416</v>
      </c>
      <c r="AW425" s="19">
        <f t="shared" si="119"/>
        <v>5.5706202585548716</v>
      </c>
      <c r="AX425" s="25">
        <f t="shared" si="120"/>
        <v>5.2198509671571447</v>
      </c>
    </row>
    <row r="426" spans="1:50" x14ac:dyDescent="0.25">
      <c r="A426" t="s">
        <v>85</v>
      </c>
      <c r="B426" s="15">
        <v>39173</v>
      </c>
      <c r="C426" s="16" t="s">
        <v>68</v>
      </c>
      <c r="D426" s="17">
        <v>2007</v>
      </c>
      <c r="E426" s="18" t="str">
        <f t="shared" si="109"/>
        <v>Ōkaro 2006/07</v>
      </c>
      <c r="F426" s="18" t="s">
        <v>61</v>
      </c>
      <c r="G426" s="19">
        <v>7.6999997999999996</v>
      </c>
      <c r="H426" s="20">
        <v>2.2899999618530273</v>
      </c>
      <c r="I426" s="21">
        <v>515.49999001999993</v>
      </c>
      <c r="J426" s="19">
        <v>22</v>
      </c>
      <c r="K426" s="19">
        <v>2.0000001000000003</v>
      </c>
      <c r="L426" s="19">
        <v>0.50000001999999999</v>
      </c>
      <c r="M426" s="19">
        <v>2.0000001000000003</v>
      </c>
      <c r="N426" s="19">
        <v>8</v>
      </c>
      <c r="O426" s="19">
        <v>3.7</v>
      </c>
      <c r="P426" s="22">
        <v>0.8399999737739563</v>
      </c>
      <c r="Q426" s="19">
        <f t="shared" si="114"/>
        <v>4.4716864132859477</v>
      </c>
      <c r="R426" s="19">
        <f t="shared" si="131"/>
        <v>4.5578587726701683</v>
      </c>
      <c r="S426" s="19">
        <f t="shared" si="129"/>
        <v>4.5538082702471012</v>
      </c>
      <c r="T426" s="19">
        <f t="shared" si="121"/>
        <v>4.1378742280008423</v>
      </c>
      <c r="U426" s="23">
        <f t="shared" si="130"/>
        <v>4.4303069210510149</v>
      </c>
      <c r="V426" s="24">
        <f t="shared" si="123"/>
        <v>5.2179074156754304</v>
      </c>
      <c r="W426" s="24">
        <f t="shared" si="123"/>
        <v>4.5006925576235508</v>
      </c>
      <c r="X426" s="24">
        <f t="shared" si="123"/>
        <v>5.0787649919158246</v>
      </c>
      <c r="Y426" s="24">
        <f t="shared" si="123"/>
        <v>5.242191820479194</v>
      </c>
      <c r="Z426" s="24">
        <f t="shared" si="123"/>
        <v>5.0158389502796714</v>
      </c>
      <c r="AA426" s="20">
        <v>-0.14000000000000001</v>
      </c>
      <c r="AB426" s="20">
        <v>-0.25666666666666599</v>
      </c>
      <c r="AC426" s="17">
        <v>314.550253340197</v>
      </c>
      <c r="AD426" s="17">
        <f t="shared" si="124"/>
        <v>314.90634468191348</v>
      </c>
      <c r="AE426" s="21">
        <v>55</v>
      </c>
      <c r="AF426" s="21">
        <v>178.51388888888889</v>
      </c>
      <c r="AG426" s="19">
        <v>2.430416666666666</v>
      </c>
      <c r="AH426" s="21">
        <v>206.5</v>
      </c>
      <c r="AI426" s="22">
        <v>-0.3149999999999995</v>
      </c>
      <c r="AJ426" s="21">
        <v>1396.5</v>
      </c>
      <c r="AK426" s="21" t="e">
        <f>VLOOKUP($B426,'[3]Rotoma level Monthly'!$C$2:$N$538,10,FALSE)</f>
        <v>#N/A</v>
      </c>
      <c r="AL426" s="21" t="e">
        <f>VLOOKUP($B426,'[3]Rotoma level Monthly'!$C$2:$N$538,11,FALSE)</f>
        <v>#N/A</v>
      </c>
      <c r="AM426" s="20">
        <v>3.6315167710963396</v>
      </c>
      <c r="AN426" s="21">
        <v>186.81666666666669</v>
      </c>
      <c r="AP426" s="19">
        <f t="shared" si="128"/>
        <v>19.981818099999998</v>
      </c>
      <c r="AQ426" s="19">
        <f t="shared" si="127"/>
        <v>2.5027272538705305</v>
      </c>
      <c r="AR426" s="19">
        <f t="shared" si="127"/>
        <v>917.27272777181827</v>
      </c>
      <c r="AS426" s="19">
        <f t="shared" si="127"/>
        <v>67.18181754545455</v>
      </c>
      <c r="AT426" s="19">
        <f t="shared" si="116"/>
        <v>5.5236129029234657</v>
      </c>
      <c r="AU426" s="19">
        <f t="shared" si="117"/>
        <v>4.4511680353788403</v>
      </c>
      <c r="AV426" s="19">
        <f t="shared" si="118"/>
        <v>5.3071204287581093</v>
      </c>
      <c r="AW426" s="19">
        <f t="shared" si="119"/>
        <v>5.5535751074387232</v>
      </c>
      <c r="AX426" s="25">
        <f t="shared" si="120"/>
        <v>5.2088691186247846</v>
      </c>
    </row>
    <row r="427" spans="1:50" x14ac:dyDescent="0.25">
      <c r="A427" t="s">
        <v>85</v>
      </c>
      <c r="B427" s="15">
        <v>39203</v>
      </c>
      <c r="C427" s="16" t="s">
        <v>68</v>
      </c>
      <c r="D427" s="17">
        <v>2007</v>
      </c>
      <c r="E427" s="18" t="str">
        <f t="shared" si="109"/>
        <v>Ōkaro 2006/07</v>
      </c>
      <c r="F427" s="18" t="s">
        <v>61</v>
      </c>
      <c r="G427" s="19">
        <v>8.1000004000000008</v>
      </c>
      <c r="H427" s="20">
        <v>2.8399999141693115</v>
      </c>
      <c r="I427" s="21">
        <v>538.00002999999992</v>
      </c>
      <c r="J427" s="19">
        <v>46</v>
      </c>
      <c r="K427" s="19">
        <v>2.0000001000000003</v>
      </c>
      <c r="L427" s="19">
        <v>3</v>
      </c>
      <c r="M427" s="19">
        <v>89.000001999999995</v>
      </c>
      <c r="N427" s="19">
        <v>7.4000000999999997</v>
      </c>
      <c r="O427" s="19">
        <v>3.3</v>
      </c>
      <c r="P427" s="22">
        <v>0.72399997711181641</v>
      </c>
      <c r="Q427" s="19">
        <f t="shared" si="114"/>
        <v>4.527552002426237</v>
      </c>
      <c r="R427" s="19">
        <f t="shared" si="131"/>
        <v>4.2982132089949996</v>
      </c>
      <c r="S427" s="19">
        <f t="shared" si="129"/>
        <v>4.6096547226494931</v>
      </c>
      <c r="T427" s="19">
        <f t="shared" si="121"/>
        <v>5.0732528685101954</v>
      </c>
      <c r="U427" s="23">
        <f t="shared" si="130"/>
        <v>4.6271682006452313</v>
      </c>
      <c r="V427" s="24">
        <f t="shared" si="123"/>
        <v>5.1536237119183896</v>
      </c>
      <c r="W427" s="24">
        <f t="shared" si="123"/>
        <v>4.4838192785711719</v>
      </c>
      <c r="X427" s="24">
        <f t="shared" si="123"/>
        <v>5.0923322384119798</v>
      </c>
      <c r="Y427" s="24">
        <f t="shared" si="123"/>
        <v>5.280543058192305</v>
      </c>
      <c r="Z427" s="24">
        <f t="shared" si="123"/>
        <v>5.0025795717734622</v>
      </c>
      <c r="AA427" s="20">
        <v>-0.15</v>
      </c>
      <c r="AB427" s="20">
        <v>-0.23499999999999999</v>
      </c>
      <c r="AC427" s="17">
        <v>314.44042414693598</v>
      </c>
      <c r="AD427" s="17">
        <f t="shared" si="124"/>
        <v>314.88069174834919</v>
      </c>
      <c r="AE427" s="21">
        <v>59</v>
      </c>
      <c r="AF427" s="21">
        <v>179.16666666666669</v>
      </c>
      <c r="AG427" s="19">
        <v>2.5378360215053766</v>
      </c>
      <c r="AH427" s="21">
        <v>186.2</v>
      </c>
      <c r="AI427" s="22">
        <v>-0.3149999999999995</v>
      </c>
      <c r="AJ427" s="21">
        <v>1252.5</v>
      </c>
      <c r="AK427" s="21" t="e">
        <f>VLOOKUP($B427,'[3]Rotoma level Monthly'!$C$2:$N$538,10,FALSE)</f>
        <v>#N/A</v>
      </c>
      <c r="AL427" s="21" t="e">
        <f>VLOOKUP($B427,'[3]Rotoma level Monthly'!$C$2:$N$538,11,FALSE)</f>
        <v>#N/A</v>
      </c>
      <c r="AM427" s="20">
        <v>3.566869780355598</v>
      </c>
      <c r="AN427" s="21">
        <v>190.5</v>
      </c>
      <c r="AP427" s="19">
        <f t="shared" si="128"/>
        <v>18.290908954545454</v>
      </c>
      <c r="AQ427" s="19">
        <f t="shared" si="127"/>
        <v>2.4854545213959436</v>
      </c>
      <c r="AR427" s="19">
        <f t="shared" si="127"/>
        <v>950.45454868090917</v>
      </c>
      <c r="AS427" s="19">
        <f t="shared" si="127"/>
        <v>62.999999363636363</v>
      </c>
      <c r="AT427" s="19">
        <f t="shared" si="116"/>
        <v>5.4260776314892221</v>
      </c>
      <c r="AU427" s="19">
        <f t="shared" si="117"/>
        <v>4.4595080795875415</v>
      </c>
      <c r="AV427" s="19">
        <f t="shared" si="118"/>
        <v>5.3535733739437941</v>
      </c>
      <c r="AW427" s="19">
        <f t="shared" si="119"/>
        <v>5.4720743915949646</v>
      </c>
      <c r="AX427" s="25">
        <f t="shared" si="120"/>
        <v>5.1778083691538805</v>
      </c>
    </row>
    <row r="428" spans="1:50" x14ac:dyDescent="0.25">
      <c r="A428" t="s">
        <v>85</v>
      </c>
      <c r="B428" s="15">
        <v>39234</v>
      </c>
      <c r="C428" s="16" t="s">
        <v>68</v>
      </c>
      <c r="D428" s="17">
        <v>2007</v>
      </c>
      <c r="E428" s="18" t="str">
        <f t="shared" si="109"/>
        <v>Ōkaro 2006/07</v>
      </c>
      <c r="F428" s="18" t="s">
        <v>61</v>
      </c>
      <c r="G428" s="19">
        <v>14.4</v>
      </c>
      <c r="H428" s="20">
        <v>2.0299999713897705</v>
      </c>
      <c r="I428" s="21">
        <v>571.99999000000003</v>
      </c>
      <c r="J428" s="19">
        <v>112</v>
      </c>
      <c r="K428" s="19">
        <v>37.999999000000003</v>
      </c>
      <c r="L428" s="19">
        <v>11</v>
      </c>
      <c r="M428" s="19">
        <v>605.00001999999995</v>
      </c>
      <c r="N428" s="19">
        <v>7.1999997999999996</v>
      </c>
      <c r="O428" s="19">
        <v>2.9000001000000002</v>
      </c>
      <c r="P428" s="22">
        <v>1.0729999542236328</v>
      </c>
      <c r="Q428" s="19">
        <f t="shared" si="114"/>
        <v>5.1622407299219342</v>
      </c>
      <c r="R428" s="19">
        <f t="shared" si="131"/>
        <v>4.7016998933013703</v>
      </c>
      <c r="S428" s="19">
        <f t="shared" si="129"/>
        <v>4.6897620238133939</v>
      </c>
      <c r="T428" s="19">
        <f t="shared" si="121"/>
        <v>6.2017166261969283</v>
      </c>
      <c r="U428" s="23">
        <f t="shared" si="130"/>
        <v>5.1888548183084069</v>
      </c>
      <c r="V428" s="24">
        <f t="shared" si="123"/>
        <v>5.0968655523134743</v>
      </c>
      <c r="W428" s="24">
        <f t="shared" si="123"/>
        <v>4.5240191220573562</v>
      </c>
      <c r="X428" s="24">
        <f t="shared" si="123"/>
        <v>5.2226025095282891</v>
      </c>
      <c r="Y428" s="24">
        <f t="shared" si="123"/>
        <v>5.3013310723879643</v>
      </c>
      <c r="Z428" s="24">
        <f t="shared" si="123"/>
        <v>5.0362045640717712</v>
      </c>
      <c r="AA428" s="20">
        <v>0.6</v>
      </c>
      <c r="AB428" s="20">
        <v>0.90666666666666595</v>
      </c>
      <c r="AC428" s="17">
        <v>314.29867986631001</v>
      </c>
      <c r="AD428" s="17">
        <f t="shared" si="124"/>
        <v>314.82839547921157</v>
      </c>
      <c r="AE428" s="21">
        <v>113</v>
      </c>
      <c r="AF428" s="21">
        <v>187.7777777777778</v>
      </c>
      <c r="AG428" s="19">
        <v>3.9652083333333326</v>
      </c>
      <c r="AH428" s="21">
        <v>106</v>
      </c>
      <c r="AI428" s="22">
        <v>-0.28749999999999953</v>
      </c>
      <c r="AJ428" s="21">
        <v>1127</v>
      </c>
      <c r="AK428" s="21" t="e">
        <f>VLOOKUP($B428,'[3]Rotoma level Monthly'!$C$2:$N$538,10,FALSE)</f>
        <v>#N/A</v>
      </c>
      <c r="AL428" s="21" t="e">
        <f>VLOOKUP($B428,'[3]Rotoma level Monthly'!$C$2:$N$538,11,FALSE)</f>
        <v>#N/A</v>
      </c>
      <c r="AM428" s="20">
        <v>3.5285521280258494</v>
      </c>
      <c r="AN428" s="21">
        <v>185.85833333333335</v>
      </c>
      <c r="AP428" s="19">
        <f t="shared" si="128"/>
        <v>17.663636318181815</v>
      </c>
      <c r="AQ428" s="19">
        <f t="shared" si="127"/>
        <v>2.4590908885002136</v>
      </c>
      <c r="AR428" s="19">
        <f t="shared" si="127"/>
        <v>902.45454777181828</v>
      </c>
      <c r="AS428" s="19">
        <f t="shared" si="127"/>
        <v>62.36363572727273</v>
      </c>
      <c r="AT428" s="19">
        <f t="shared" si="116"/>
        <v>5.3875834903828839</v>
      </c>
      <c r="AU428" s="19">
        <f t="shared" si="117"/>
        <v>4.4723425552381686</v>
      </c>
      <c r="AV428" s="19">
        <f t="shared" si="118"/>
        <v>5.2858302668877073</v>
      </c>
      <c r="AW428" s="19">
        <f t="shared" si="119"/>
        <v>5.4591997642614949</v>
      </c>
      <c r="AX428" s="25">
        <f t="shared" si="120"/>
        <v>5.1512390191925634</v>
      </c>
    </row>
    <row r="429" spans="1:50" x14ac:dyDescent="0.25">
      <c r="A429" t="s">
        <v>85</v>
      </c>
      <c r="B429" s="15">
        <v>39264</v>
      </c>
      <c r="C429" s="16" t="s">
        <v>69</v>
      </c>
      <c r="D429" s="17">
        <v>2008</v>
      </c>
      <c r="E429" s="18" t="str">
        <f t="shared" si="109"/>
        <v>Ōkaro 2007/08</v>
      </c>
      <c r="F429" s="18" t="s">
        <v>61</v>
      </c>
      <c r="G429" s="19">
        <v>20.799999</v>
      </c>
      <c r="H429" s="20">
        <v>2.0299999713897705</v>
      </c>
      <c r="I429" s="21">
        <v>1033.0000109999999</v>
      </c>
      <c r="J429" s="19">
        <v>106</v>
      </c>
      <c r="K429" s="19">
        <v>34.000002000000002</v>
      </c>
      <c r="L429" s="19">
        <v>43.000001000000005</v>
      </c>
      <c r="M429" s="19">
        <v>4.0000002000000006</v>
      </c>
      <c r="N429" s="19">
        <v>7.5999999000000003</v>
      </c>
      <c r="O429" s="19">
        <v>3.9000001000000002</v>
      </c>
      <c r="Q429" s="19">
        <f t="shared" si="114"/>
        <v>5.5678808177713748</v>
      </c>
      <c r="R429" s="19">
        <f t="shared" si="131"/>
        <v>4.7016998933013703</v>
      </c>
      <c r="S429" s="19">
        <f t="shared" si="129"/>
        <v>5.4624419816941838</v>
      </c>
      <c r="T429" s="19">
        <f t="shared" si="121"/>
        <v>6.1318931265731278</v>
      </c>
      <c r="U429" s="23">
        <f t="shared" si="130"/>
        <v>5.4659789548350144</v>
      </c>
      <c r="V429" s="24">
        <f t="shared" si="123"/>
        <v>5.0946819420489806</v>
      </c>
      <c r="W429" s="24">
        <f t="shared" si="123"/>
        <v>4.5373054780793849</v>
      </c>
      <c r="X429" s="24">
        <f t="shared" si="123"/>
        <v>5.2157566761422833</v>
      </c>
      <c r="Y429" s="24">
        <f t="shared" si="123"/>
        <v>5.2891057389968754</v>
      </c>
      <c r="Z429" s="24">
        <f t="shared" si="123"/>
        <v>5.0342124588168824</v>
      </c>
      <c r="AA429" s="20">
        <v>-0.46</v>
      </c>
      <c r="AB429" s="20">
        <v>0.59333333333333305</v>
      </c>
      <c r="AC429" s="17">
        <v>314.353843874213</v>
      </c>
      <c r="AD429" s="17">
        <f t="shared" si="124"/>
        <v>314.7672666029203</v>
      </c>
      <c r="AE429" s="21">
        <v>216.5</v>
      </c>
      <c r="AF429" s="21">
        <v>159.56989247311824</v>
      </c>
      <c r="AG429" s="19">
        <v>3.4693548387096769</v>
      </c>
      <c r="AH429" s="21">
        <v>93.5</v>
      </c>
      <c r="AI429" s="22">
        <v>-0.24583333333333299</v>
      </c>
      <c r="AJ429" s="21">
        <v>1151.5</v>
      </c>
      <c r="AK429" s="21" t="e">
        <f>VLOOKUP($B429,'[3]Rotoma level Monthly'!$C$2:$N$538,10,FALSE)</f>
        <v>#N/A</v>
      </c>
      <c r="AL429" s="21" t="e">
        <f>VLOOKUP($B429,'[3]Rotoma level Monthly'!$C$2:$N$538,11,FALSE)</f>
        <v>#N/A</v>
      </c>
      <c r="AM429" s="20">
        <v>3.5744143965443675</v>
      </c>
      <c r="AN429" s="21">
        <v>181.98333333333335</v>
      </c>
      <c r="AP429" s="19">
        <f t="shared" si="128"/>
        <v>18.772727099999997</v>
      </c>
      <c r="AQ429" s="19">
        <f t="shared" si="128"/>
        <v>2.280909066850489</v>
      </c>
      <c r="AR429" s="19">
        <f t="shared" si="128"/>
        <v>898.27273149909092</v>
      </c>
      <c r="AS429" s="19">
        <f t="shared" si="128"/>
        <v>62.272726636363636</v>
      </c>
      <c r="AT429" s="19">
        <f t="shared" si="116"/>
        <v>5.4547595117691925</v>
      </c>
      <c r="AU429" s="19">
        <f t="shared" si="117"/>
        <v>4.5626224613559554</v>
      </c>
      <c r="AV429" s="19">
        <f t="shared" si="118"/>
        <v>5.279758730700987</v>
      </c>
      <c r="AW429" s="19">
        <f t="shared" si="119"/>
        <v>5.4573498151367703</v>
      </c>
      <c r="AX429" s="25">
        <f t="shared" si="120"/>
        <v>5.1886226297407259</v>
      </c>
    </row>
    <row r="430" spans="1:50" x14ac:dyDescent="0.25">
      <c r="A430" t="s">
        <v>85</v>
      </c>
      <c r="B430" s="15">
        <v>39295</v>
      </c>
      <c r="C430" s="16" t="s">
        <v>69</v>
      </c>
      <c r="D430" s="17">
        <v>2008</v>
      </c>
      <c r="E430" s="18" t="str">
        <f t="shared" si="109"/>
        <v>Ōkaro 2007/08</v>
      </c>
      <c r="F430" s="18" t="s">
        <v>61</v>
      </c>
      <c r="G430" s="19">
        <v>11.3</v>
      </c>
      <c r="H430" s="20">
        <v>2.880000114440918</v>
      </c>
      <c r="I430" s="21">
        <v>963</v>
      </c>
      <c r="J430" s="19">
        <v>88</v>
      </c>
      <c r="K430" s="19">
        <v>22</v>
      </c>
      <c r="M430" s="19">
        <v>322</v>
      </c>
      <c r="N430" s="19">
        <v>7.5</v>
      </c>
      <c r="O430" s="19">
        <v>2.2000000000000002</v>
      </c>
      <c r="P430" s="22">
        <v>0.79400002956390381</v>
      </c>
      <c r="Q430" s="19">
        <f t="shared" si="114"/>
        <v>4.8948192464478861</v>
      </c>
      <c r="R430" s="19">
        <f t="shared" si="131"/>
        <v>4.2812042216448134</v>
      </c>
      <c r="S430" s="19">
        <f t="shared" si="129"/>
        <v>5.3707151242448479</v>
      </c>
      <c r="T430" s="19">
        <f t="shared" si="121"/>
        <v>5.8958894026784927</v>
      </c>
      <c r="U430" s="23">
        <f t="shared" si="130"/>
        <v>5.1106569987540098</v>
      </c>
      <c r="V430" s="24">
        <f t="shared" si="123"/>
        <v>5.1197813694641381</v>
      </c>
      <c r="W430" s="24">
        <f t="shared" si="123"/>
        <v>4.5708379460223547</v>
      </c>
      <c r="X430" s="24">
        <f t="shared" si="123"/>
        <v>5.2033667251309881</v>
      </c>
      <c r="Y430" s="24">
        <f t="shared" si="123"/>
        <v>5.2684464699833482</v>
      </c>
      <c r="Z430" s="24">
        <f t="shared" si="123"/>
        <v>5.0406081276502075</v>
      </c>
      <c r="AA430" s="20">
        <v>0.31</v>
      </c>
      <c r="AB430" s="20">
        <v>0.32999999999999902</v>
      </c>
      <c r="AC430" s="17">
        <v>314.43462985253001</v>
      </c>
      <c r="AD430" s="17">
        <f t="shared" si="124"/>
        <v>314.71427474268199</v>
      </c>
      <c r="AE430" s="21">
        <v>133.5</v>
      </c>
      <c r="AF430" s="21">
        <v>205.45698924731184</v>
      </c>
      <c r="AG430" s="19">
        <v>3.7325940860215066</v>
      </c>
      <c r="AH430" s="21">
        <v>160.4</v>
      </c>
      <c r="AI430" s="22">
        <v>-0.14500000000000005</v>
      </c>
      <c r="AJ430" s="21">
        <v>1270</v>
      </c>
      <c r="AK430" s="21" t="e">
        <f>VLOOKUP($B430,'[3]Rotoma level Monthly'!$C$2:$N$538,10,FALSE)</f>
        <v>#N/A</v>
      </c>
      <c r="AL430" s="21" t="e">
        <f>VLOOKUP($B430,'[3]Rotoma level Monthly'!$C$2:$N$538,11,FALSE)</f>
        <v>#N/A</v>
      </c>
      <c r="AM430" s="20">
        <v>3.6090078105228618</v>
      </c>
      <c r="AN430" s="21">
        <v>182.52500000000001</v>
      </c>
      <c r="AP430" s="19">
        <f t="shared" ref="AP430:AS431" si="132">AVERAGE(G420:G430)</f>
        <v>16.827272463636362</v>
      </c>
      <c r="AQ430" s="19">
        <f t="shared" si="132"/>
        <v>2.3399999846111643</v>
      </c>
      <c r="AR430" s="19">
        <f t="shared" si="132"/>
        <v>885.27272877181815</v>
      </c>
      <c r="AS430" s="19">
        <f t="shared" si="132"/>
        <v>59.818181181818183</v>
      </c>
      <c r="AT430" s="19">
        <f t="shared" si="116"/>
        <v>5.3340748660478638</v>
      </c>
      <c r="AU430" s="19">
        <f t="shared" si="117"/>
        <v>4.5319716219378856</v>
      </c>
      <c r="AV430" s="19">
        <f t="shared" si="118"/>
        <v>5.2607020282190806</v>
      </c>
      <c r="AW430" s="19">
        <f t="shared" si="119"/>
        <v>5.4063529551998819</v>
      </c>
      <c r="AX430" s="25">
        <f t="shared" si="120"/>
        <v>5.1332753678511782</v>
      </c>
    </row>
    <row r="431" spans="1:50" x14ac:dyDescent="0.25">
      <c r="A431" t="s">
        <v>85</v>
      </c>
      <c r="B431" s="15">
        <v>39326</v>
      </c>
      <c r="C431" s="16" t="s">
        <v>69</v>
      </c>
      <c r="D431" s="17">
        <v>2008</v>
      </c>
      <c r="E431" s="18" t="str">
        <f t="shared" si="109"/>
        <v>Ōkaro 2007/08</v>
      </c>
      <c r="F431" s="18" t="s">
        <v>61</v>
      </c>
      <c r="G431" s="19">
        <v>45.700001</v>
      </c>
      <c r="H431" s="20">
        <v>1.6950000524520874</v>
      </c>
      <c r="I431" s="21">
        <v>734.00002019999999</v>
      </c>
      <c r="J431" s="19">
        <v>52.999999000000003</v>
      </c>
      <c r="K431" s="19">
        <v>28.999998999999999</v>
      </c>
      <c r="L431" s="19">
        <v>4.0000002000000006</v>
      </c>
      <c r="M431" s="19">
        <v>17.000001000000001</v>
      </c>
      <c r="N431" s="19">
        <v>9.5</v>
      </c>
      <c r="O431" s="19">
        <v>5.5</v>
      </c>
      <c r="P431" s="22">
        <v>0.54799997806549072</v>
      </c>
      <c r="Q431" s="19">
        <f t="shared" si="114"/>
        <v>6.4361871723154493</v>
      </c>
      <c r="R431" s="19">
        <f t="shared" si="131"/>
        <v>4.9152669728140035</v>
      </c>
      <c r="S431" s="19">
        <f t="shared" si="129"/>
        <v>5.0157451763228114</v>
      </c>
      <c r="T431" s="19">
        <f t="shared" si="121"/>
        <v>5.2528855153071348</v>
      </c>
      <c r="U431" s="23">
        <f t="shared" si="130"/>
        <v>5.4050212091898491</v>
      </c>
      <c r="V431" s="24">
        <f t="shared" si="123"/>
        <v>5.1505510233661491</v>
      </c>
      <c r="W431" s="24">
        <f t="shared" si="123"/>
        <v>4.5979740663447286</v>
      </c>
      <c r="X431" s="24">
        <f t="shared" si="123"/>
        <v>5.1587035758550597</v>
      </c>
      <c r="Y431" s="24">
        <f t="shared" si="123"/>
        <v>5.186583788439564</v>
      </c>
      <c r="Z431" s="24">
        <f t="shared" si="123"/>
        <v>5.0234531135013754</v>
      </c>
      <c r="AA431" s="20">
        <v>0.09</v>
      </c>
      <c r="AB431" s="20">
        <v>0.13999999999999899</v>
      </c>
      <c r="AC431" s="17">
        <v>314.39995953023703</v>
      </c>
      <c r="AD431" s="17">
        <f t="shared" si="124"/>
        <v>314.64676605474955</v>
      </c>
      <c r="AE431" s="21">
        <v>84.5</v>
      </c>
      <c r="AF431" s="21">
        <v>155.01388888888894</v>
      </c>
      <c r="AG431" s="19">
        <v>3.0348842592592584</v>
      </c>
      <c r="AH431" s="21">
        <v>143.4</v>
      </c>
      <c r="AI431" s="22">
        <v>-5.2500000000000102E-2</v>
      </c>
      <c r="AJ431" s="21">
        <v>1282.5</v>
      </c>
      <c r="AK431" s="21" t="e">
        <f>VLOOKUP($B431,'[3]Rotoma level Monthly'!$C$2:$N$538,10,FALSE)</f>
        <v>#N/A</v>
      </c>
      <c r="AL431" s="21" t="e">
        <f>VLOOKUP($B431,'[3]Rotoma level Monthly'!$C$2:$N$538,11,FALSE)</f>
        <v>#N/A</v>
      </c>
      <c r="AM431" s="20">
        <v>3.6533290470820017</v>
      </c>
      <c r="AN431" s="21">
        <v>178.20833333333334</v>
      </c>
      <c r="AP431" s="19">
        <f t="shared" si="132"/>
        <v>18.763636190909093</v>
      </c>
      <c r="AQ431" s="19">
        <f t="shared" si="132"/>
        <v>2.2722727114504035</v>
      </c>
      <c r="AR431" s="19">
        <f t="shared" si="132"/>
        <v>837.18182060818185</v>
      </c>
      <c r="AS431" s="19">
        <f t="shared" si="132"/>
        <v>55.727272272727276</v>
      </c>
      <c r="AT431" s="19">
        <f t="shared" si="116"/>
        <v>5.4542251896496703</v>
      </c>
      <c r="AU431" s="19">
        <f t="shared" si="117"/>
        <v>4.5671645198280331</v>
      </c>
      <c r="AV431" s="19">
        <f t="shared" si="118"/>
        <v>5.1876875651015695</v>
      </c>
      <c r="AW431" s="19">
        <f t="shared" si="119"/>
        <v>5.3165179345880356</v>
      </c>
      <c r="AX431" s="25">
        <f t="shared" si="120"/>
        <v>5.1313988022918267</v>
      </c>
    </row>
    <row r="432" spans="1:50" x14ac:dyDescent="0.25">
      <c r="A432" t="s">
        <v>85</v>
      </c>
      <c r="B432" s="15">
        <v>39356</v>
      </c>
      <c r="C432" s="16" t="s">
        <v>69</v>
      </c>
      <c r="D432" s="17">
        <v>2008</v>
      </c>
      <c r="E432" s="18" t="str">
        <f t="shared" si="109"/>
        <v>Ōkaro 2007/08</v>
      </c>
      <c r="F432" s="18" t="s">
        <v>61</v>
      </c>
      <c r="G432" s="19">
        <v>76.599997999999999</v>
      </c>
      <c r="H432" s="20">
        <v>1.5449999570846558</v>
      </c>
      <c r="I432" s="21">
        <v>956.00002019999999</v>
      </c>
      <c r="J432" s="19">
        <v>71.000002000000009</v>
      </c>
      <c r="K432" s="19">
        <v>3</v>
      </c>
      <c r="L432" s="19">
        <v>4.0000002000000006</v>
      </c>
      <c r="M432" s="19">
        <v>25</v>
      </c>
      <c r="N432" s="19">
        <v>9.3000001999999995</v>
      </c>
      <c r="O432" s="19">
        <v>7</v>
      </c>
      <c r="P432" s="22">
        <v>1.1793454885482788</v>
      </c>
      <c r="Q432" s="19">
        <f t="shared" si="114"/>
        <v>7.005941046065038</v>
      </c>
      <c r="R432" s="19">
        <f t="shared" si="131"/>
        <v>5.02430731819054</v>
      </c>
      <c r="S432" s="19">
        <f t="shared" si="129"/>
        <v>5.3611782833723716</v>
      </c>
      <c r="T432" s="19">
        <f t="shared" si="121"/>
        <v>5.6236744139819494</v>
      </c>
      <c r="U432" s="23">
        <f t="shared" si="130"/>
        <v>5.7537752654024743</v>
      </c>
      <c r="V432" s="24">
        <f t="shared" si="123"/>
        <v>5.2557152639632045</v>
      </c>
      <c r="W432" s="24">
        <f t="shared" si="123"/>
        <v>4.643189929259699</v>
      </c>
      <c r="X432" s="24">
        <f t="shared" si="123"/>
        <v>5.1283664248426142</v>
      </c>
      <c r="Y432" s="24">
        <f t="shared" si="123"/>
        <v>5.1525249810879377</v>
      </c>
      <c r="Z432" s="24">
        <f t="shared" si="123"/>
        <v>5.044949149788363</v>
      </c>
      <c r="AA432" s="20">
        <v>0.53</v>
      </c>
      <c r="AB432" s="20">
        <v>0.141666666666666</v>
      </c>
      <c r="AC432" s="17">
        <v>314.37808519808698</v>
      </c>
      <c r="AD432" s="17">
        <f t="shared" si="124"/>
        <v>314.57911971840753</v>
      </c>
      <c r="AE432" s="21">
        <v>81.5</v>
      </c>
      <c r="AF432" s="21">
        <v>222.91666666666671</v>
      </c>
      <c r="AG432" s="19">
        <v>5.3009408602150518</v>
      </c>
      <c r="AH432" s="21">
        <v>241</v>
      </c>
      <c r="AI432" s="22">
        <v>-1.7500000000000147E-2</v>
      </c>
      <c r="AJ432" s="21">
        <v>1335</v>
      </c>
      <c r="AK432" s="21" t="e">
        <f>VLOOKUP($B432,'[3]Rotoma level Monthly'!$C$2:$N$538,10,FALSE)</f>
        <v>#N/A</v>
      </c>
      <c r="AL432" s="21" t="e">
        <f>VLOOKUP($B432,'[3]Rotoma level Monthly'!$C$2:$N$538,11,FALSE)</f>
        <v>#N/A</v>
      </c>
      <c r="AM432" s="20">
        <v>3.6384499096831084</v>
      </c>
      <c r="AN432" s="21">
        <v>182.22500000000002</v>
      </c>
      <c r="AP432" s="19">
        <f>AVERAGE(G421:G432)</f>
        <v>23.58333300833333</v>
      </c>
      <c r="AQ432" s="19">
        <f t="shared" ref="AQ432:AS432" si="133">AVERAGE(H421:H432)</f>
        <v>2.2116666485865912</v>
      </c>
      <c r="AR432" s="19">
        <f t="shared" si="133"/>
        <v>847.08333724083332</v>
      </c>
      <c r="AS432" s="19">
        <f t="shared" si="133"/>
        <v>56.999999750000001</v>
      </c>
      <c r="AT432" s="19">
        <f t="shared" si="116"/>
        <v>5.7064171660688885</v>
      </c>
      <c r="AU432" s="19">
        <f t="shared" si="117"/>
        <v>4.5995030017343259</v>
      </c>
      <c r="AV432" s="19">
        <f t="shared" si="118"/>
        <v>5.2030576781786504</v>
      </c>
      <c r="AW432" s="19">
        <f t="shared" si="119"/>
        <v>5.3451545730016568</v>
      </c>
      <c r="AX432" s="25">
        <f t="shared" si="120"/>
        <v>5.2135331047458804</v>
      </c>
    </row>
    <row r="433" spans="1:50" x14ac:dyDescent="0.25">
      <c r="A433" t="s">
        <v>85</v>
      </c>
      <c r="B433" s="15">
        <v>39387</v>
      </c>
      <c r="C433" s="16" t="s">
        <v>69</v>
      </c>
      <c r="D433" s="17">
        <v>2008</v>
      </c>
      <c r="E433" s="18" t="str">
        <f t="shared" si="109"/>
        <v>Ōkaro 2007/08</v>
      </c>
      <c r="F433" s="18" t="s">
        <v>61</v>
      </c>
      <c r="G433" s="19">
        <v>80.199996999999996</v>
      </c>
      <c r="H433" s="20">
        <v>1</v>
      </c>
      <c r="I433" s="21">
        <v>1313.9999002</v>
      </c>
      <c r="J433" s="19">
        <v>33</v>
      </c>
      <c r="K433" s="19">
        <v>3</v>
      </c>
      <c r="L433" s="19">
        <v>4.0000002000000006</v>
      </c>
      <c r="M433" s="19">
        <v>8.9999995999999989</v>
      </c>
      <c r="N433" s="19">
        <v>9.8000001999999995</v>
      </c>
      <c r="O433" s="19">
        <v>11</v>
      </c>
      <c r="P433" s="22">
        <v>0.50308513641357422</v>
      </c>
      <c r="Q433" s="19">
        <f t="shared" si="114"/>
        <v>7.0566028541783847</v>
      </c>
      <c r="R433" s="19">
        <f t="shared" si="131"/>
        <v>5.5314120008161956</v>
      </c>
      <c r="S433" s="19">
        <f t="shared" si="129"/>
        <v>5.7769719500379839</v>
      </c>
      <c r="T433" s="19">
        <f t="shared" si="121"/>
        <v>4.6520607044434303</v>
      </c>
      <c r="U433" s="23">
        <f t="shared" si="130"/>
        <v>5.7542618773689984</v>
      </c>
      <c r="V433" s="24">
        <f t="shared" si="123"/>
        <v>5.335964350988605</v>
      </c>
      <c r="W433" s="24">
        <f t="shared" si="123"/>
        <v>4.7113513895449479</v>
      </c>
      <c r="X433" s="24">
        <f t="shared" si="123"/>
        <v>5.1801317207988848</v>
      </c>
      <c r="Y433" s="24">
        <f t="shared" si="123"/>
        <v>5.0858813970514714</v>
      </c>
      <c r="Z433" s="24">
        <f t="shared" si="123"/>
        <v>5.0783322145959771</v>
      </c>
      <c r="AA433" s="20">
        <v>0.82</v>
      </c>
      <c r="AB433" s="20">
        <v>0.314999999999999</v>
      </c>
      <c r="AC433" s="17">
        <v>314.23142702857098</v>
      </c>
      <c r="AD433" s="17">
        <f t="shared" si="124"/>
        <v>314.51367425233718</v>
      </c>
      <c r="AE433" s="21">
        <v>27</v>
      </c>
      <c r="AF433" s="21">
        <v>190.70138888888886</v>
      </c>
      <c r="AG433" s="19">
        <v>3.4504861111111103</v>
      </c>
      <c r="AH433" s="21">
        <v>245.3</v>
      </c>
      <c r="AI433" s="22">
        <v>7.7499999999999389E-2</v>
      </c>
      <c r="AJ433" s="21">
        <v>1305.5</v>
      </c>
      <c r="AK433" s="21" t="e">
        <f>VLOOKUP($B433,'[3]Rotoma level Monthly'!$C$2:$N$538,10,FALSE)</f>
        <v>#N/A</v>
      </c>
      <c r="AL433" s="21" t="e">
        <f>VLOOKUP($B433,'[3]Rotoma level Monthly'!$C$2:$N$538,11,FALSE)</f>
        <v>#N/A</v>
      </c>
      <c r="AM433" s="20">
        <v>3.6833703845935033</v>
      </c>
      <c r="AN433" s="21">
        <v>187.24166666666667</v>
      </c>
      <c r="AP433" s="19">
        <f t="shared" si="108"/>
        <v>27.474999425000004</v>
      </c>
      <c r="AQ433" s="19">
        <f t="shared" si="108"/>
        <v>2.1274999876817069</v>
      </c>
      <c r="AR433" s="19">
        <f t="shared" si="108"/>
        <v>888.49999515333332</v>
      </c>
      <c r="AS433" s="19">
        <f t="shared" si="108"/>
        <v>54.583333166666669</v>
      </c>
      <c r="AT433" s="19">
        <f t="shared" si="116"/>
        <v>5.8749017376966686</v>
      </c>
      <c r="AU433" s="19">
        <f t="shared" si="117"/>
        <v>4.645825483765929</v>
      </c>
      <c r="AV433" s="19">
        <f t="shared" si="118"/>
        <v>5.2654588636146027</v>
      </c>
      <c r="AW433" s="19">
        <f t="shared" si="119"/>
        <v>5.2902153536447587</v>
      </c>
      <c r="AX433" s="25">
        <f t="shared" si="120"/>
        <v>5.2691003596804897</v>
      </c>
    </row>
    <row r="434" spans="1:50" x14ac:dyDescent="0.25">
      <c r="A434" t="s">
        <v>85</v>
      </c>
      <c r="B434" s="15">
        <v>39417</v>
      </c>
      <c r="C434" s="16" t="s">
        <v>69</v>
      </c>
      <c r="D434" s="17">
        <v>2008</v>
      </c>
      <c r="E434" s="18" t="str">
        <f t="shared" si="109"/>
        <v>Ōkaro 2007/08</v>
      </c>
      <c r="F434" s="18" t="s">
        <v>61</v>
      </c>
      <c r="G434" s="19">
        <v>20.299999</v>
      </c>
      <c r="H434" s="20">
        <v>1.940000057220459</v>
      </c>
      <c r="I434" s="21">
        <v>829.5000000199999</v>
      </c>
      <c r="J434" s="19">
        <v>37.999999000000003</v>
      </c>
      <c r="K434" s="19">
        <v>4.9999998999999997</v>
      </c>
      <c r="L434" s="19">
        <v>0.50000001999999999</v>
      </c>
      <c r="M434" s="19">
        <v>4.9999998999999997</v>
      </c>
      <c r="N434" s="19">
        <v>9.3000001999999995</v>
      </c>
      <c r="O434" s="19">
        <v>4.8000002000000004</v>
      </c>
      <c r="P434" s="22">
        <v>1.1201168298721313</v>
      </c>
      <c r="Q434" s="19">
        <f t="shared" si="114"/>
        <v>5.5410398819592643</v>
      </c>
      <c r="R434" s="19">
        <f t="shared" si="131"/>
        <v>4.7555783279988617</v>
      </c>
      <c r="S434" s="19">
        <f t="shared" si="129"/>
        <v>5.1756373350162601</v>
      </c>
      <c r="T434" s="19">
        <f t="shared" si="121"/>
        <v>4.8309680687489829</v>
      </c>
      <c r="U434" s="23">
        <f t="shared" si="130"/>
        <v>5.075805903430842</v>
      </c>
      <c r="V434" s="24">
        <f t="shared" si="123"/>
        <v>5.3324112214471988</v>
      </c>
      <c r="W434" s="24">
        <f t="shared" si="123"/>
        <v>4.6892735720282248</v>
      </c>
      <c r="X434" s="24">
        <f t="shared" si="123"/>
        <v>5.1117458692412745</v>
      </c>
      <c r="Y434" s="24">
        <f t="shared" si="123"/>
        <v>5.0778513284012297</v>
      </c>
      <c r="Z434" s="24">
        <f t="shared" si="123"/>
        <v>5.0528204977794822</v>
      </c>
      <c r="AA434" s="20">
        <v>1.36</v>
      </c>
      <c r="AB434" s="20">
        <v>0.44166666666666599</v>
      </c>
      <c r="AC434" s="17">
        <v>314.11589907859002</v>
      </c>
      <c r="AD434" s="17">
        <f t="shared" si="124"/>
        <v>314.45034334439856</v>
      </c>
      <c r="AE434" s="21">
        <v>110.5</v>
      </c>
      <c r="AF434" s="21">
        <v>134.36155913978487</v>
      </c>
      <c r="AG434" s="19">
        <v>3.8898521505376347</v>
      </c>
      <c r="AH434" s="21">
        <v>150.1</v>
      </c>
      <c r="AI434" s="22">
        <v>0.14083333333333248</v>
      </c>
      <c r="AJ434" s="21">
        <v>1219.5</v>
      </c>
      <c r="AK434" s="21" t="e">
        <f>VLOOKUP($B434,'[3]Rotoma level Monthly'!$C$2:$N$538,10,FALSE)</f>
        <v>#N/A</v>
      </c>
      <c r="AL434" s="21" t="e">
        <f>VLOOKUP($B434,'[3]Rotoma level Monthly'!$C$2:$N$538,11,FALSE)</f>
        <v>#N/A</v>
      </c>
      <c r="AM434" s="20">
        <v>3.5583125142231324</v>
      </c>
      <c r="AN434" s="21">
        <v>179.55000000000004</v>
      </c>
      <c r="AP434" s="19">
        <f t="shared" si="108"/>
        <v>27.408332675</v>
      </c>
      <c r="AQ434" s="19">
        <f t="shared" si="108"/>
        <v>2.1599999964237213</v>
      </c>
      <c r="AR434" s="19">
        <f t="shared" si="108"/>
        <v>828.12499513833336</v>
      </c>
      <c r="AS434" s="19">
        <f t="shared" si="108"/>
        <v>54.333333000000003</v>
      </c>
      <c r="AT434" s="19">
        <f t="shared" si="116"/>
        <v>5.8722218471889187</v>
      </c>
      <c r="AU434" s="19">
        <f t="shared" si="117"/>
        <v>4.6277372036285005</v>
      </c>
      <c r="AV434" s="19">
        <f t="shared" si="118"/>
        <v>5.173468638132551</v>
      </c>
      <c r="AW434" s="19">
        <f t="shared" si="119"/>
        <v>5.2843937332981428</v>
      </c>
      <c r="AX434" s="25">
        <f t="shared" si="120"/>
        <v>5.2394553555620282</v>
      </c>
    </row>
    <row r="435" spans="1:50" x14ac:dyDescent="0.25">
      <c r="A435" t="s">
        <v>85</v>
      </c>
      <c r="B435" s="15">
        <v>39448</v>
      </c>
      <c r="C435" s="16" t="s">
        <v>69</v>
      </c>
      <c r="D435" s="17">
        <v>2008</v>
      </c>
      <c r="E435" s="18" t="str">
        <f t="shared" si="109"/>
        <v>Ōkaro 2007/08</v>
      </c>
      <c r="F435" s="18" t="s">
        <v>61</v>
      </c>
      <c r="G435" s="19">
        <v>5.0999999000000003</v>
      </c>
      <c r="I435" s="21">
        <v>414.99999009999999</v>
      </c>
      <c r="J435" s="19">
        <v>20</v>
      </c>
      <c r="K435" s="19">
        <v>2.0000001000000003</v>
      </c>
      <c r="L435" s="19">
        <v>2.0000001000000003</v>
      </c>
      <c r="M435" s="19">
        <v>32.000002000000002</v>
      </c>
      <c r="N435" s="19">
        <v>8.8999995999999992</v>
      </c>
      <c r="O435" s="19">
        <v>3.2</v>
      </c>
      <c r="Q435" s="19">
        <f t="shared" si="114"/>
        <v>4.0172282256591902</v>
      </c>
      <c r="S435" s="19">
        <f t="shared" si="129"/>
        <v>4.2703247399189621</v>
      </c>
      <c r="T435" s="19">
        <f t="shared" si="121"/>
        <v>4.0170075873388251</v>
      </c>
      <c r="U435" s="23">
        <f t="shared" si="130"/>
        <v>4.1015201843056595</v>
      </c>
      <c r="V435" s="24">
        <f t="shared" si="123"/>
        <v>5.1564091379879491</v>
      </c>
      <c r="W435" s="24">
        <f t="shared" si="123"/>
        <v>4.6826883939319002</v>
      </c>
      <c r="X435" s="24">
        <f t="shared" si="123"/>
        <v>4.9949943570847752</v>
      </c>
      <c r="Y435" s="24">
        <f t="shared" si="123"/>
        <v>5.0157350246971113</v>
      </c>
      <c r="Z435" s="24">
        <f t="shared" si="123"/>
        <v>4.950349057391553</v>
      </c>
      <c r="AA435" s="20">
        <v>1.42</v>
      </c>
      <c r="AB435" s="20">
        <v>-0.49</v>
      </c>
      <c r="AC435" s="17">
        <v>313.96536046013199</v>
      </c>
      <c r="AD435" s="17">
        <f t="shared" si="124"/>
        <v>314.37527892951556</v>
      </c>
      <c r="AE435" s="21">
        <v>34</v>
      </c>
      <c r="AF435" s="21">
        <v>163.24596774193546</v>
      </c>
      <c r="AG435" s="19">
        <v>3.6786962365591389</v>
      </c>
      <c r="AH435" s="21">
        <v>266.8</v>
      </c>
      <c r="AI435" s="22">
        <v>0.14083333333333248</v>
      </c>
      <c r="AJ435" s="21">
        <v>1254.5</v>
      </c>
      <c r="AK435" s="21" t="e">
        <f>VLOOKUP($B435,'[3]Rotoma level Monthly'!$C$2:$N$538,10,FALSE)</f>
        <v>#N/A</v>
      </c>
      <c r="AL435" s="21" t="e">
        <f>VLOOKUP($B435,'[3]Rotoma level Monthly'!$C$2:$N$538,11,FALSE)</f>
        <v>#N/A</v>
      </c>
      <c r="AM435" s="20">
        <v>3.5398201307105879</v>
      </c>
      <c r="AN435" s="21">
        <v>183.95000000000002</v>
      </c>
      <c r="AP435" s="19">
        <f t="shared" si="108"/>
        <v>24.949999500000001</v>
      </c>
      <c r="AQ435" s="19">
        <f t="shared" si="108"/>
        <v>2.1809090917760674</v>
      </c>
      <c r="AR435" s="19">
        <f t="shared" si="108"/>
        <v>761.70832763833323</v>
      </c>
      <c r="AS435" s="19">
        <f t="shared" si="108"/>
        <v>52.999999833333334</v>
      </c>
      <c r="AT435" s="19">
        <f t="shared" si="116"/>
        <v>5.7685591747905249</v>
      </c>
      <c r="AU435" s="19">
        <f t="shared" si="117"/>
        <v>4.6162351800645878</v>
      </c>
      <c r="AV435" s="19">
        <f t="shared" si="118"/>
        <v>5.0641839981164374</v>
      </c>
      <c r="AW435" s="19">
        <f t="shared" si="119"/>
        <v>5.2528855352464419</v>
      </c>
      <c r="AX435" s="25">
        <f t="shared" si="120"/>
        <v>5.1754659720544982</v>
      </c>
    </row>
    <row r="436" spans="1:50" x14ac:dyDescent="0.25">
      <c r="A436" t="s">
        <v>85</v>
      </c>
      <c r="B436" s="15">
        <v>39479</v>
      </c>
      <c r="C436" s="16" t="s">
        <v>69</v>
      </c>
      <c r="D436" s="17">
        <v>2008</v>
      </c>
      <c r="E436" s="18" t="str">
        <f t="shared" si="109"/>
        <v>Ōkaro 2007/08</v>
      </c>
      <c r="F436" s="18" t="s">
        <v>61</v>
      </c>
      <c r="G436" s="19">
        <v>1.9</v>
      </c>
      <c r="H436" s="20">
        <v>3.625</v>
      </c>
      <c r="I436" s="21">
        <v>611.0000301</v>
      </c>
      <c r="J436" s="19">
        <v>16.000001000000001</v>
      </c>
      <c r="K436" s="19">
        <v>3</v>
      </c>
      <c r="L436" s="19">
        <v>2.0000001000000003</v>
      </c>
      <c r="M436" s="19">
        <v>54.000000999999997</v>
      </c>
      <c r="N436" s="19">
        <v>7.8000002000000004</v>
      </c>
      <c r="O436" s="19">
        <v>1.7</v>
      </c>
      <c r="P436" s="22">
        <v>0.57500958442687988</v>
      </c>
      <c r="Q436" s="19">
        <f t="shared" si="114"/>
        <v>2.9280341464201856</v>
      </c>
      <c r="R436" s="19">
        <f t="shared" ref="R436:R499" si="134">5.56+2.6*LOG(((1/$H436)-(1/40)),10)</f>
        <v>3.9985309993733704</v>
      </c>
      <c r="S436" s="19">
        <f t="shared" si="129"/>
        <v>4.775984107228636</v>
      </c>
      <c r="T436" s="19">
        <f t="shared" si="121"/>
        <v>3.7340304286140404</v>
      </c>
      <c r="U436" s="23">
        <f t="shared" si="130"/>
        <v>3.859144920409058</v>
      </c>
      <c r="V436" s="24">
        <f t="shared" si="123"/>
        <v>5.1722065871941272</v>
      </c>
      <c r="W436" s="24">
        <f t="shared" si="123"/>
        <v>4.692423461298751</v>
      </c>
      <c r="X436" s="24">
        <f t="shared" si="123"/>
        <v>4.9913131707395575</v>
      </c>
      <c r="Y436" s="24">
        <f t="shared" si="123"/>
        <v>5.0032879233774947</v>
      </c>
      <c r="Z436" s="24">
        <f t="shared" si="123"/>
        <v>4.9524973007151258</v>
      </c>
      <c r="AA436" s="20">
        <v>1.89</v>
      </c>
      <c r="AB436" s="20">
        <v>8.3333333333333107E-2</v>
      </c>
      <c r="AC436" s="17">
        <v>313.83425039652298</v>
      </c>
      <c r="AD436" s="17">
        <f t="shared" si="124"/>
        <v>314.29962939525495</v>
      </c>
      <c r="AE436" s="21">
        <v>47.5</v>
      </c>
      <c r="AF436" s="21">
        <v>156.21264367816093</v>
      </c>
      <c r="AG436" s="19">
        <v>3.9029166666666661</v>
      </c>
      <c r="AH436" s="21">
        <v>228.9</v>
      </c>
      <c r="AI436" s="22">
        <v>0.14083333333333248</v>
      </c>
      <c r="AJ436" s="21">
        <v>1113</v>
      </c>
      <c r="AK436" s="21" t="e">
        <f>VLOOKUP($B436,'[3]Rotoma level Monthly'!$C$2:$N$538,10,FALSE)</f>
        <v>#N/A</v>
      </c>
      <c r="AL436" s="21" t="e">
        <f>VLOOKUP($B436,'[3]Rotoma level Monthly'!$C$2:$N$538,11,FALSE)</f>
        <v>#N/A</v>
      </c>
      <c r="AM436" s="20">
        <v>3.5158337955851398</v>
      </c>
      <c r="AN436" s="21">
        <v>183.38333333333333</v>
      </c>
      <c r="AP436" s="19">
        <f t="shared" si="108"/>
        <v>24.974999499999999</v>
      </c>
      <c r="AQ436" s="19">
        <f t="shared" si="108"/>
        <v>2.15136363289573</v>
      </c>
      <c r="AR436" s="19">
        <f t="shared" si="108"/>
        <v>759.95833265499994</v>
      </c>
      <c r="AS436" s="19">
        <f t="shared" si="108"/>
        <v>52.833333333333336</v>
      </c>
      <c r="AT436" s="19">
        <f t="shared" si="116"/>
        <v>5.7696639400367262</v>
      </c>
      <c r="AU436" s="19">
        <f t="shared" si="117"/>
        <v>4.632518699351909</v>
      </c>
      <c r="AV436" s="19">
        <f t="shared" si="118"/>
        <v>5.0611772415201877</v>
      </c>
      <c r="AW436" s="19">
        <f t="shared" si="119"/>
        <v>5.2488913945555948</v>
      </c>
      <c r="AX436" s="25">
        <f t="shared" si="120"/>
        <v>5.1780628188661044</v>
      </c>
    </row>
    <row r="437" spans="1:50" x14ac:dyDescent="0.25">
      <c r="A437" t="s">
        <v>85</v>
      </c>
      <c r="B437" s="15">
        <v>39508</v>
      </c>
      <c r="C437" s="16" t="s">
        <v>69</v>
      </c>
      <c r="D437" s="17">
        <v>2008</v>
      </c>
      <c r="E437" s="18" t="str">
        <f t="shared" si="109"/>
        <v>Ōkaro 2007/08</v>
      </c>
      <c r="F437" s="18" t="s">
        <v>61</v>
      </c>
      <c r="G437" s="19">
        <v>1.9</v>
      </c>
      <c r="H437" s="20">
        <v>3.5</v>
      </c>
      <c r="I437" s="21">
        <v>422.49999001999998</v>
      </c>
      <c r="J437" s="19">
        <v>11</v>
      </c>
      <c r="K437" s="19">
        <v>0.5</v>
      </c>
      <c r="L437" s="19">
        <v>0.50000001999999999</v>
      </c>
      <c r="M437" s="19">
        <v>8.0000004000000011</v>
      </c>
      <c r="N437" s="19">
        <v>8</v>
      </c>
      <c r="O437" s="19">
        <v>1.8</v>
      </c>
      <c r="P437" s="22">
        <v>0.51858717203140259</v>
      </c>
      <c r="Q437" s="19">
        <f t="shared" si="114"/>
        <v>2.9280341464201856</v>
      </c>
      <c r="R437" s="19">
        <f t="shared" si="134"/>
        <v>4.0420285548234149</v>
      </c>
      <c r="S437" s="19">
        <f t="shared" si="129"/>
        <v>4.2937383761115999</v>
      </c>
      <c r="T437" s="19">
        <f t="shared" si="121"/>
        <v>3.2588666406620166</v>
      </c>
      <c r="U437" s="23">
        <f t="shared" si="130"/>
        <v>3.6306669295043044</v>
      </c>
      <c r="V437" s="24">
        <f t="shared" si="123"/>
        <v>5.0447705569059238</v>
      </c>
      <c r="W437" s="24">
        <f t="shared" si="123"/>
        <v>4.6188909239935549</v>
      </c>
      <c r="X437" s="24">
        <f t="shared" si="123"/>
        <v>4.9463301742214698</v>
      </c>
      <c r="Y437" s="24">
        <f t="shared" si="123"/>
        <v>4.9008433009213297</v>
      </c>
      <c r="Z437" s="24">
        <f t="shared" si="123"/>
        <v>4.8669301819337383</v>
      </c>
      <c r="AA437" s="20">
        <v>1.23</v>
      </c>
      <c r="AB437" s="20">
        <v>0.391666666666666</v>
      </c>
      <c r="AC437" s="17">
        <v>313.72171431558002</v>
      </c>
      <c r="AD437" s="17">
        <f t="shared" si="124"/>
        <v>314.2270439239922</v>
      </c>
      <c r="AE437" s="21">
        <v>47.5</v>
      </c>
      <c r="AF437" s="21">
        <v>146.46505376344086</v>
      </c>
      <c r="AG437" s="19">
        <v>3.2938172043010763</v>
      </c>
      <c r="AH437" s="21">
        <v>209.9</v>
      </c>
      <c r="AI437" s="22">
        <v>0.2283333333333325</v>
      </c>
      <c r="AJ437" s="21">
        <v>1122.5</v>
      </c>
      <c r="AK437" s="21">
        <f>VLOOKUP($B437,'[3]Rotoma level Monthly'!$C$2:$N$538,10,FALSE)</f>
        <v>1113</v>
      </c>
      <c r="AL437" s="21">
        <f>VLOOKUP($B437,'[3]Rotoma level Monthly'!$C$2:$N$538,11,FALSE)</f>
        <v>1254.625</v>
      </c>
      <c r="AM437" s="20">
        <v>3.5955287360613304</v>
      </c>
      <c r="AN437" s="21">
        <v>186.5</v>
      </c>
      <c r="AP437" s="19">
        <f t="shared" si="108"/>
        <v>24.499999508333332</v>
      </c>
      <c r="AQ437" s="19">
        <f t="shared" si="108"/>
        <v>2.3068181818181817</v>
      </c>
      <c r="AR437" s="19">
        <f t="shared" si="108"/>
        <v>741.95833098833327</v>
      </c>
      <c r="AS437" s="19">
        <f t="shared" si="108"/>
        <v>51.333333416666669</v>
      </c>
      <c r="AT437" s="19">
        <f t="shared" si="116"/>
        <v>5.7484818321487108</v>
      </c>
      <c r="AU437" s="19">
        <f t="shared" si="117"/>
        <v>4.5490925499235981</v>
      </c>
      <c r="AV437" s="19">
        <f t="shared" si="118"/>
        <v>5.0298423420040841</v>
      </c>
      <c r="AW437" s="19">
        <f t="shared" si="119"/>
        <v>5.2123664431197252</v>
      </c>
      <c r="AX437" s="25">
        <f t="shared" si="120"/>
        <v>5.13494579179903</v>
      </c>
    </row>
    <row r="438" spans="1:50" x14ac:dyDescent="0.25">
      <c r="A438" t="s">
        <v>85</v>
      </c>
      <c r="B438" s="15">
        <v>39539</v>
      </c>
      <c r="C438" s="16" t="s">
        <v>69</v>
      </c>
      <c r="D438" s="17">
        <v>2008</v>
      </c>
      <c r="E438" s="18" t="str">
        <f t="shared" si="109"/>
        <v>Ōkaro 2007/08</v>
      </c>
      <c r="F438" s="18" t="s">
        <v>61</v>
      </c>
      <c r="G438" s="19">
        <v>17</v>
      </c>
      <c r="H438" s="20">
        <v>2.880000114440918</v>
      </c>
      <c r="I438" s="21">
        <v>464.00001010000005</v>
      </c>
      <c r="J438" s="19">
        <v>20</v>
      </c>
      <c r="K438" s="19">
        <v>0.5</v>
      </c>
      <c r="L438" s="19">
        <v>2.0000001000000003</v>
      </c>
      <c r="M438" s="19">
        <v>17.000001000000001</v>
      </c>
      <c r="N438" s="19">
        <v>7.4000000999999997</v>
      </c>
      <c r="O438" s="19">
        <v>2.0999998999999998</v>
      </c>
      <c r="P438" s="22">
        <v>0.87693357467651367</v>
      </c>
      <c r="Q438" s="19">
        <f t="shared" si="114"/>
        <v>5.3453402603008158</v>
      </c>
      <c r="R438" s="19">
        <f t="shared" si="134"/>
        <v>4.2812042216448134</v>
      </c>
      <c r="S438" s="19">
        <f t="shared" si="129"/>
        <v>4.4162191499249044</v>
      </c>
      <c r="T438" s="19">
        <f t="shared" si="121"/>
        <v>4.0170075873388251</v>
      </c>
      <c r="U438" s="23">
        <f t="shared" si="130"/>
        <v>4.5149428048023399</v>
      </c>
      <c r="V438" s="24">
        <f t="shared" si="123"/>
        <v>5.1175750441571628</v>
      </c>
      <c r="W438" s="24">
        <f t="shared" si="123"/>
        <v>4.5937405102639781</v>
      </c>
      <c r="X438" s="24">
        <f t="shared" si="123"/>
        <v>4.934864414194621</v>
      </c>
      <c r="Y438" s="24">
        <f t="shared" si="123"/>
        <v>4.8907710808661617</v>
      </c>
      <c r="Z438" s="24">
        <f t="shared" si="123"/>
        <v>4.8739831722463487</v>
      </c>
      <c r="AA438" s="20">
        <v>0.52</v>
      </c>
      <c r="AB438" s="20">
        <v>0.73666666666666603</v>
      </c>
      <c r="AC438" s="17">
        <v>313.70416319131601</v>
      </c>
      <c r="AD438" s="17">
        <f t="shared" si="124"/>
        <v>314.15653641158548</v>
      </c>
      <c r="AE438" s="21">
        <v>257</v>
      </c>
      <c r="AF438" s="21">
        <v>150.63194444444449</v>
      </c>
      <c r="AG438" s="19">
        <v>3.6145833333333344</v>
      </c>
      <c r="AH438" s="21">
        <v>142.30000000000001</v>
      </c>
      <c r="AI438" s="22">
        <v>0.32249999999999901</v>
      </c>
      <c r="AJ438" s="21">
        <v>1009.5</v>
      </c>
      <c r="AK438" s="21" t="e">
        <f>VLOOKUP($B438,'[3]Rotoma level Monthly'!$C$2:$N$538,10,FALSE)</f>
        <v>#N/A</v>
      </c>
      <c r="AL438" s="21" t="e">
        <f>VLOOKUP($B438,'[3]Rotoma level Monthly'!$C$2:$N$538,11,FALSE)</f>
        <v>#N/A</v>
      </c>
      <c r="AM438" s="20">
        <v>3.5572502862405408</v>
      </c>
      <c r="AN438" s="21">
        <v>181.15</v>
      </c>
      <c r="AP438" s="19">
        <f t="shared" si="108"/>
        <v>25.274999524999998</v>
      </c>
      <c r="AQ438" s="19">
        <f t="shared" si="108"/>
        <v>2.3604545593261719</v>
      </c>
      <c r="AR438" s="19">
        <f t="shared" si="108"/>
        <v>737.66666599500002</v>
      </c>
      <c r="AS438" s="19">
        <f t="shared" si="108"/>
        <v>51.166666749999997</v>
      </c>
      <c r="AT438" s="19">
        <f t="shared" si="116"/>
        <v>5.7828355364971067</v>
      </c>
      <c r="AU438" s="19">
        <f t="shared" si="117"/>
        <v>4.521530709218383</v>
      </c>
      <c r="AV438" s="19">
        <f t="shared" si="118"/>
        <v>5.0222590780245948</v>
      </c>
      <c r="AW438" s="19">
        <f t="shared" si="119"/>
        <v>5.2082424073385187</v>
      </c>
      <c r="AX438" s="25">
        <f t="shared" si="120"/>
        <v>5.1337169327696506</v>
      </c>
    </row>
    <row r="439" spans="1:50" x14ac:dyDescent="0.25">
      <c r="A439" t="s">
        <v>85</v>
      </c>
      <c r="B439" s="15">
        <v>39569</v>
      </c>
      <c r="C439" s="16" t="s">
        <v>69</v>
      </c>
      <c r="D439" s="17">
        <v>2008</v>
      </c>
      <c r="E439" s="18" t="str">
        <f t="shared" si="109"/>
        <v>Ōkaro 2007/08</v>
      </c>
      <c r="F439" s="18" t="s">
        <v>61</v>
      </c>
      <c r="G439" s="19">
        <v>11.2</v>
      </c>
      <c r="H439" s="20">
        <v>3.2300000190734863</v>
      </c>
      <c r="I439" s="21">
        <v>722.99997040000005</v>
      </c>
      <c r="J439" s="19">
        <v>56.000002000000002</v>
      </c>
      <c r="K439" s="19">
        <v>17.000001000000001</v>
      </c>
      <c r="L439" s="19">
        <v>8.0000004000000011</v>
      </c>
      <c r="M439" s="19">
        <v>412</v>
      </c>
      <c r="N439" s="19">
        <v>7.1999997999999996</v>
      </c>
      <c r="O439" s="19">
        <v>1.8</v>
      </c>
      <c r="P439" s="22">
        <v>0.85257351398468018</v>
      </c>
      <c r="Q439" s="19">
        <f t="shared" si="114"/>
        <v>4.8850137775822606</v>
      </c>
      <c r="R439" s="19">
        <f t="shared" si="134"/>
        <v>4.1410008948919055</v>
      </c>
      <c r="S439" s="19">
        <f t="shared" si="129"/>
        <v>4.9960062213380017</v>
      </c>
      <c r="T439" s="19">
        <f t="shared" si="121"/>
        <v>5.3227090841488147</v>
      </c>
      <c r="U439" s="23">
        <f t="shared" si="130"/>
        <v>4.8361824944902452</v>
      </c>
      <c r="V439" s="24">
        <f t="shared" si="123"/>
        <v>5.1473635254201646</v>
      </c>
      <c r="W439" s="24">
        <f t="shared" si="123"/>
        <v>4.579448481709151</v>
      </c>
      <c r="X439" s="24">
        <f t="shared" si="123"/>
        <v>4.9670603724186631</v>
      </c>
      <c r="Y439" s="24">
        <f t="shared" si="123"/>
        <v>4.9115590988360465</v>
      </c>
      <c r="Z439" s="24">
        <f t="shared" si="123"/>
        <v>4.8914010300667661</v>
      </c>
      <c r="AA439" s="20">
        <v>-0.22</v>
      </c>
      <c r="AB439" s="20">
        <v>0.73499999999999899</v>
      </c>
      <c r="AC439" s="17">
        <v>313.92990050791099</v>
      </c>
      <c r="AD439" s="17">
        <f t="shared" si="124"/>
        <v>314.11399277499999</v>
      </c>
      <c r="AE439" s="21">
        <v>89</v>
      </c>
      <c r="AF439" s="21">
        <v>168.89784946236557</v>
      </c>
      <c r="AG439" s="19">
        <v>2.5903225806451617</v>
      </c>
      <c r="AH439" s="21">
        <v>178.7</v>
      </c>
      <c r="AI439" s="22">
        <v>0.36083333333333251</v>
      </c>
      <c r="AJ439" s="21">
        <v>1211.5</v>
      </c>
      <c r="AK439" s="21" t="e">
        <f>VLOOKUP($B439,'[3]Rotoma level Monthly'!$C$2:$N$538,10,FALSE)</f>
        <v>#N/A</v>
      </c>
      <c r="AL439" s="21" t="e">
        <f>VLOOKUP($B439,'[3]Rotoma level Monthly'!$C$2:$N$538,11,FALSE)</f>
        <v>#N/A</v>
      </c>
      <c r="AM439" s="20">
        <v>3.6559308417960974</v>
      </c>
      <c r="AN439" s="21">
        <v>180.52499999999998</v>
      </c>
      <c r="AP439" s="19">
        <f t="shared" si="108"/>
        <v>25.533332824999999</v>
      </c>
      <c r="AQ439" s="19">
        <f t="shared" si="108"/>
        <v>2.3959091143174605</v>
      </c>
      <c r="AR439" s="19">
        <f t="shared" si="108"/>
        <v>753.08332769499987</v>
      </c>
      <c r="AS439" s="19">
        <f t="shared" si="108"/>
        <v>52.000000249999999</v>
      </c>
      <c r="AT439" s="19">
        <f t="shared" si="116"/>
        <v>5.7940530659175176</v>
      </c>
      <c r="AU439" s="19">
        <f t="shared" si="117"/>
        <v>4.5036323830168996</v>
      </c>
      <c r="AV439" s="19">
        <f t="shared" si="118"/>
        <v>5.0492975292742859</v>
      </c>
      <c r="AW439" s="19">
        <f t="shared" si="119"/>
        <v>5.2287297695104398</v>
      </c>
      <c r="AX439" s="25">
        <f t="shared" si="120"/>
        <v>5.1439281869297853</v>
      </c>
    </row>
    <row r="440" spans="1:50" x14ac:dyDescent="0.25">
      <c r="A440" t="s">
        <v>85</v>
      </c>
      <c r="B440" s="15">
        <v>39600</v>
      </c>
      <c r="C440" s="16" t="s">
        <v>69</v>
      </c>
      <c r="D440" s="17">
        <v>2008</v>
      </c>
      <c r="E440" s="18" t="str">
        <f t="shared" si="109"/>
        <v>Ōkaro 2007/08</v>
      </c>
      <c r="F440" s="18" t="s">
        <v>61</v>
      </c>
      <c r="G440" s="19">
        <v>35.400002000000001</v>
      </c>
      <c r="H440" s="20">
        <v>2.1800000667572021</v>
      </c>
      <c r="I440" s="21">
        <v>1090.000002</v>
      </c>
      <c r="J440" s="19">
        <v>75.000002999999992</v>
      </c>
      <c r="K440" s="19">
        <v>0.5</v>
      </c>
      <c r="L440" s="19">
        <v>32.000002000000002</v>
      </c>
      <c r="M440" s="19">
        <v>514.99998999999991</v>
      </c>
      <c r="N440" s="19">
        <v>7.0999999000000003</v>
      </c>
      <c r="O440" s="19">
        <v>2.5999998999999998</v>
      </c>
      <c r="P440" s="22">
        <v>0.9438399076461792</v>
      </c>
      <c r="Q440" s="19">
        <f t="shared" si="114"/>
        <v>6.1544683478679838</v>
      </c>
      <c r="R440" s="19">
        <f t="shared" si="134"/>
        <v>4.6167330663277024</v>
      </c>
      <c r="S440" s="19">
        <f t="shared" si="129"/>
        <v>5.5326537611998585</v>
      </c>
      <c r="T440" s="19">
        <f t="shared" si="121"/>
        <v>5.6931789398293589</v>
      </c>
      <c r="U440" s="23">
        <f t="shared" si="130"/>
        <v>5.4992585288062266</v>
      </c>
      <c r="V440" s="24">
        <f t="shared" si="123"/>
        <v>5.2300491602490018</v>
      </c>
      <c r="W440" s="24">
        <f t="shared" si="123"/>
        <v>4.571724224711545</v>
      </c>
      <c r="X440" s="24">
        <f t="shared" si="123"/>
        <v>5.0373013505342019</v>
      </c>
      <c r="Y440" s="24">
        <f t="shared" si="123"/>
        <v>4.8691809583054155</v>
      </c>
      <c r="Z440" s="24">
        <f t="shared" si="123"/>
        <v>4.9172680059415859</v>
      </c>
      <c r="AA440" s="20">
        <v>0.52</v>
      </c>
      <c r="AB440" s="20">
        <v>0.52999999999999903</v>
      </c>
      <c r="AC440" s="17">
        <v>313.890627911872</v>
      </c>
      <c r="AD440" s="17">
        <f t="shared" si="124"/>
        <v>314.07998844546353</v>
      </c>
      <c r="AE440" s="21">
        <v>172</v>
      </c>
      <c r="AF440" s="21">
        <v>185.22916666666666</v>
      </c>
      <c r="AG440" s="19">
        <v>3.2428472222222222</v>
      </c>
      <c r="AH440" s="21">
        <v>116.7</v>
      </c>
      <c r="AI440" s="22">
        <v>0.36083333333333251</v>
      </c>
      <c r="AJ440" s="21">
        <v>1241.5</v>
      </c>
      <c r="AK440" s="21" t="e">
        <f>VLOOKUP($B440,'[3]Rotoma level Monthly'!$C$2:$N$538,10,FALSE)</f>
        <v>#N/A</v>
      </c>
      <c r="AL440" s="21" t="e">
        <f>VLOOKUP($B440,'[3]Rotoma level Monthly'!$C$2:$N$538,11,FALSE)</f>
        <v>#N/A</v>
      </c>
      <c r="AM440" s="20">
        <v>3.6603047217244136</v>
      </c>
      <c r="AN440" s="21">
        <v>181.41666666666663</v>
      </c>
      <c r="AP440" s="19">
        <f t="shared" si="108"/>
        <v>27.283332991666658</v>
      </c>
      <c r="AQ440" s="19">
        <f t="shared" si="108"/>
        <v>2.4095454866235908</v>
      </c>
      <c r="AR440" s="19">
        <f t="shared" si="108"/>
        <v>796.24999536166672</v>
      </c>
      <c r="AS440" s="19">
        <f t="shared" si="108"/>
        <v>48.916667166666663</v>
      </c>
      <c r="AT440" s="19">
        <f t="shared" si="116"/>
        <v>5.867179455917757</v>
      </c>
      <c r="AU440" s="19">
        <f t="shared" si="117"/>
        <v>4.4968143865601764</v>
      </c>
      <c r="AV440" s="19">
        <f t="shared" si="118"/>
        <v>5.1221588228687693</v>
      </c>
      <c r="AW440" s="19">
        <f t="shared" si="119"/>
        <v>5.1512140301462166</v>
      </c>
      <c r="AX440" s="25">
        <f t="shared" si="120"/>
        <v>5.1593416738732296</v>
      </c>
    </row>
    <row r="441" spans="1:50" x14ac:dyDescent="0.25">
      <c r="A441" t="s">
        <v>85</v>
      </c>
      <c r="B441" s="15">
        <v>39661</v>
      </c>
      <c r="C441" s="16" t="s">
        <v>70</v>
      </c>
      <c r="D441" s="17">
        <v>2009</v>
      </c>
      <c r="E441" s="18" t="str">
        <f t="shared" si="109"/>
        <v>Ōkaro 2008/09</v>
      </c>
      <c r="F441" s="18" t="s">
        <v>61</v>
      </c>
      <c r="G441" s="19">
        <v>24.200001</v>
      </c>
      <c r="H441" s="20">
        <v>2.0499999523162842</v>
      </c>
      <c r="I441" s="21">
        <v>1811.9999899999998</v>
      </c>
      <c r="J441" s="19">
        <v>66</v>
      </c>
      <c r="K441" s="19">
        <v>22</v>
      </c>
      <c r="L441" s="19">
        <v>801.99999000000003</v>
      </c>
      <c r="M441" s="19">
        <v>330.00001000000003</v>
      </c>
      <c r="N441" s="19">
        <v>7.48</v>
      </c>
      <c r="O441" s="19">
        <v>3.0999998999999998</v>
      </c>
      <c r="P441" s="22">
        <v>0.87255626916885376</v>
      </c>
      <c r="Q441" s="19">
        <f t="shared" si="114"/>
        <v>5.7348910751732696</v>
      </c>
      <c r="R441" s="19">
        <f t="shared" si="134"/>
        <v>4.6900346400878048</v>
      </c>
      <c r="S441" s="19">
        <f t="shared" si="129"/>
        <v>6.1970561547415155</v>
      </c>
      <c r="T441" s="19">
        <f t="shared" si="121"/>
        <v>5.5310682917822556</v>
      </c>
      <c r="U441" s="23">
        <f t="shared" si="130"/>
        <v>5.5382625404462118</v>
      </c>
      <c r="V441" s="24">
        <f t="shared" si="123"/>
        <v>5.2439666816991597</v>
      </c>
      <c r="W441" s="24">
        <f t="shared" si="123"/>
        <v>4.5706637471466749</v>
      </c>
      <c r="X441" s="24">
        <f t="shared" si="123"/>
        <v>5.0985191982881464</v>
      </c>
      <c r="Y441" s="24">
        <f t="shared" si="123"/>
        <v>4.8191122220728433</v>
      </c>
      <c r="Z441" s="24">
        <f t="shared" si="123"/>
        <v>4.9232916380758516</v>
      </c>
      <c r="AA441" s="20">
        <v>0.95</v>
      </c>
      <c r="AB441" s="20">
        <v>0.358333333333333</v>
      </c>
      <c r="AC441" s="17">
        <v>314.32363813554798</v>
      </c>
      <c r="AD441" s="17">
        <f t="shared" si="124"/>
        <v>314.0774713005747</v>
      </c>
      <c r="AE441" s="21">
        <v>191.5</v>
      </c>
      <c r="AF441" s="21">
        <v>195.15456989247312</v>
      </c>
      <c r="AG441" s="19">
        <v>3.5536290322580637</v>
      </c>
      <c r="AH441" s="21">
        <v>164.1</v>
      </c>
      <c r="AI441" s="22">
        <v>0.3749999999999995</v>
      </c>
      <c r="AJ441" s="21">
        <v>1309</v>
      </c>
      <c r="AK441" s="21" t="e">
        <f>VLOOKUP($B441,'[3]Rotoma level Monthly'!$C$2:$N$538,10,FALSE)</f>
        <v>#N/A</v>
      </c>
      <c r="AL441" s="21" t="e">
        <f>VLOOKUP($B441,'[3]Rotoma level Monthly'!$C$2:$N$538,11,FALSE)</f>
        <v>#N/A</v>
      </c>
      <c r="AM441" s="20">
        <v>3.6414946112106734</v>
      </c>
      <c r="AN441" s="21">
        <v>183.55000000000004</v>
      </c>
      <c r="AP441" s="19">
        <f>AVERAGE(G431:G441)</f>
        <v>29.045454354545452</v>
      </c>
      <c r="AQ441" s="19">
        <f t="shared" ref="AQ441:AS450" si="135">AVERAGE(H431:H441)</f>
        <v>2.3645000219345094</v>
      </c>
      <c r="AR441" s="19">
        <f t="shared" si="135"/>
        <v>851.90908393999996</v>
      </c>
      <c r="AS441" s="19">
        <f t="shared" si="135"/>
        <v>41.727273272727274</v>
      </c>
      <c r="AT441" s="19">
        <f t="shared" si="116"/>
        <v>5.9362185631834574</v>
      </c>
      <c r="AU441" s="19">
        <f t="shared" si="117"/>
        <v>4.519475778100249</v>
      </c>
      <c r="AV441" s="19">
        <f t="shared" si="118"/>
        <v>5.2104836799960363</v>
      </c>
      <c r="AW441" s="19">
        <f t="shared" si="119"/>
        <v>4.9496264176837776</v>
      </c>
      <c r="AX441" s="25">
        <f t="shared" si="120"/>
        <v>5.1539511097408806</v>
      </c>
    </row>
    <row r="442" spans="1:50" x14ac:dyDescent="0.25">
      <c r="A442" t="s">
        <v>85</v>
      </c>
      <c r="B442" s="15">
        <v>39692</v>
      </c>
      <c r="C442" s="16" t="s">
        <v>70</v>
      </c>
      <c r="D442" s="17">
        <v>2009</v>
      </c>
      <c r="E442" s="18" t="str">
        <f t="shared" si="109"/>
        <v>Ōkaro 2008/09</v>
      </c>
      <c r="F442" s="18" t="s">
        <v>61</v>
      </c>
      <c r="G442" s="19">
        <v>28.5</v>
      </c>
      <c r="H442" s="20">
        <v>1.7300000190734863</v>
      </c>
      <c r="I442" s="21">
        <v>973</v>
      </c>
      <c r="J442" s="19">
        <v>72.999999000000003</v>
      </c>
      <c r="K442" s="19">
        <v>2.0000001000000003</v>
      </c>
      <c r="L442" s="19">
        <v>1</v>
      </c>
      <c r="M442" s="19">
        <v>15</v>
      </c>
      <c r="N442" s="19">
        <v>9.5600003999999998</v>
      </c>
      <c r="O442" s="19">
        <v>4</v>
      </c>
      <c r="P442" s="22">
        <v>0.71075141429901123</v>
      </c>
      <c r="Q442" s="19">
        <f t="shared" si="114"/>
        <v>5.9153059444216156</v>
      </c>
      <c r="R442" s="19">
        <f t="shared" si="134"/>
        <v>4.8911561431841539</v>
      </c>
      <c r="S442" s="19">
        <f t="shared" si="129"/>
        <v>5.3842196492077399</v>
      </c>
      <c r="T442" s="19">
        <f t="shared" si="121"/>
        <v>5.6589027341799518</v>
      </c>
      <c r="U442" s="23">
        <f t="shared" si="130"/>
        <v>5.4623961177483658</v>
      </c>
      <c r="V442" s="24">
        <f t="shared" si="123"/>
        <v>5.3290072398636381</v>
      </c>
      <c r="W442" s="24">
        <f t="shared" si="123"/>
        <v>4.6261139218320695</v>
      </c>
      <c r="X442" s="24">
        <f t="shared" si="123"/>
        <v>5.0996445753683872</v>
      </c>
      <c r="Y442" s="24">
        <f t="shared" si="123"/>
        <v>4.799363333031299</v>
      </c>
      <c r="Z442" s="24">
        <f t="shared" si="123"/>
        <v>4.9526032313253809</v>
      </c>
      <c r="AA442" s="20">
        <v>1.28</v>
      </c>
      <c r="AB442" s="20">
        <v>0.55999999999999905</v>
      </c>
      <c r="AC442" s="17">
        <v>314.49951174246598</v>
      </c>
      <c r="AD442" s="17">
        <f t="shared" si="124"/>
        <v>314.08287812473606</v>
      </c>
      <c r="AE442" s="21">
        <v>106</v>
      </c>
      <c r="AF442" s="21">
        <v>177.03472222222226</v>
      </c>
      <c r="AG442" s="19">
        <v>3.5933333333333328</v>
      </c>
      <c r="AH442" s="21">
        <v>193.3</v>
      </c>
      <c r="AI442" s="22">
        <v>0.40416666666666601</v>
      </c>
      <c r="AJ442" s="21">
        <v>1367</v>
      </c>
      <c r="AK442" s="21" t="e">
        <f>VLOOKUP($B442,'[3]Rotoma level Monthly'!$C$2:$N$538,10,FALSE)</f>
        <v>#N/A</v>
      </c>
      <c r="AL442" s="21" t="e">
        <f>VLOOKUP($B442,'[3]Rotoma level Monthly'!$C$2:$N$538,11,FALSE)</f>
        <v>#N/A</v>
      </c>
      <c r="AM442" s="20">
        <v>3.6265808567303868</v>
      </c>
      <c r="AN442" s="21">
        <v>187.70833333333337</v>
      </c>
      <c r="AP442" s="19">
        <f t="shared" ref="AP442:AP449" si="136">AVERAGE(G432:G442)</f>
        <v>27.481817899999999</v>
      </c>
      <c r="AQ442" s="19">
        <f t="shared" si="135"/>
        <v>2.368000018596649</v>
      </c>
      <c r="AR442" s="19">
        <f t="shared" si="135"/>
        <v>873.63635483090911</v>
      </c>
      <c r="AS442" s="19">
        <f t="shared" si="135"/>
        <v>43.545455090909087</v>
      </c>
      <c r="AT442" s="19">
        <f t="shared" si="116"/>
        <v>5.8751754622177064</v>
      </c>
      <c r="AU442" s="19">
        <f t="shared" si="117"/>
        <v>4.5177005783453765</v>
      </c>
      <c r="AV442" s="19">
        <f t="shared" si="118"/>
        <v>5.2434054013804197</v>
      </c>
      <c r="AW442" s="19">
        <f t="shared" si="119"/>
        <v>5.0037130743933487</v>
      </c>
      <c r="AX442" s="25">
        <f t="shared" si="120"/>
        <v>5.159998629084213</v>
      </c>
    </row>
    <row r="443" spans="1:50" x14ac:dyDescent="0.25">
      <c r="A443" t="s">
        <v>85</v>
      </c>
      <c r="B443" s="15">
        <v>39753</v>
      </c>
      <c r="C443" s="16" t="s">
        <v>70</v>
      </c>
      <c r="D443" s="17">
        <v>2009</v>
      </c>
      <c r="E443" s="18" t="str">
        <f t="shared" si="109"/>
        <v>Ōkaro 2008/09</v>
      </c>
      <c r="F443" s="18" t="s">
        <v>61</v>
      </c>
      <c r="G443" s="19">
        <v>73.649999500000007</v>
      </c>
      <c r="H443" s="20">
        <v>0.9050000011920929</v>
      </c>
      <c r="I443" s="21">
        <v>1250</v>
      </c>
      <c r="J443" s="19">
        <v>59.499999500000001</v>
      </c>
      <c r="K443" s="19">
        <v>5.8000003000000007</v>
      </c>
      <c r="L443" s="19">
        <v>3.2499999499999999</v>
      </c>
      <c r="M443" s="19">
        <v>16.500000450000002</v>
      </c>
      <c r="N443" s="19">
        <v>9.7849998500000002</v>
      </c>
      <c r="O443" s="19">
        <v>19.5</v>
      </c>
      <c r="P443" s="22">
        <v>2.3864535689353943</v>
      </c>
      <c r="Q443" s="19">
        <f t="shared" si="114"/>
        <v>6.9626187805049167</v>
      </c>
      <c r="R443" s="19">
        <f t="shared" si="134"/>
        <v>5.6468728805032677</v>
      </c>
      <c r="S443" s="19">
        <f t="shared" si="129"/>
        <v>5.7116991391542484</v>
      </c>
      <c r="T443" s="19">
        <f t="shared" si="121"/>
        <v>5.3995895292707266</v>
      </c>
      <c r="U443" s="23">
        <f t="shared" si="130"/>
        <v>5.9301950823582903</v>
      </c>
      <c r="V443" s="24">
        <f t="shared" si="123"/>
        <v>5.3728765405460921</v>
      </c>
      <c r="W443" s="24">
        <f t="shared" si="123"/>
        <v>4.6926235498038205</v>
      </c>
      <c r="X443" s="24">
        <f t="shared" si="123"/>
        <v>5.1576407389376735</v>
      </c>
      <c r="Y443" s="24">
        <f t="shared" si="123"/>
        <v>4.8115886675282651</v>
      </c>
      <c r="Z443" s="24">
        <f t="shared" si="123"/>
        <v>4.9963677207560853</v>
      </c>
      <c r="AA443" s="20">
        <v>1.59</v>
      </c>
      <c r="AB443" s="20">
        <v>0.98499999999999999</v>
      </c>
      <c r="AC443" s="17">
        <v>314.48741153246698</v>
      </c>
      <c r="AD443" s="17">
        <f t="shared" si="124"/>
        <v>314.09016579158862</v>
      </c>
      <c r="AE443" s="21">
        <v>54</v>
      </c>
      <c r="AF443" s="21">
        <v>165.68055555555557</v>
      </c>
      <c r="AG443" s="19">
        <v>4.0179861111111119</v>
      </c>
      <c r="AH443" s="21">
        <v>234.8</v>
      </c>
      <c r="AI443" s="22">
        <v>0.48583333333333251</v>
      </c>
      <c r="AJ443" s="21">
        <v>1462</v>
      </c>
      <c r="AK443" s="21" t="e">
        <f>VLOOKUP($B443,'[3]Rotoma level Monthly'!$C$2:$N$538,10,FALSE)</f>
        <v>#N/A</v>
      </c>
      <c r="AL443" s="21" t="e">
        <f>VLOOKUP($B443,'[3]Rotoma level Monthly'!$C$2:$N$538,11,FALSE)</f>
        <v>#N/A</v>
      </c>
      <c r="AM443" s="20">
        <v>3.587109094982079</v>
      </c>
      <c r="AN443" s="21">
        <v>183.31666666666669</v>
      </c>
      <c r="AP443" s="19">
        <f t="shared" si="136"/>
        <v>27.213636218181819</v>
      </c>
      <c r="AQ443" s="19">
        <f t="shared" si="135"/>
        <v>2.3040000230073927</v>
      </c>
      <c r="AR443" s="19">
        <f t="shared" si="135"/>
        <v>900.36362572181815</v>
      </c>
      <c r="AS443" s="19">
        <f t="shared" si="135"/>
        <v>42.500000318181819</v>
      </c>
      <c r="AT443" s="19">
        <f t="shared" si="116"/>
        <v>5.8643579005056186</v>
      </c>
      <c r="AU443" s="19">
        <f t="shared" si="117"/>
        <v>4.5505572750339631</v>
      </c>
      <c r="AV443" s="19">
        <f t="shared" si="118"/>
        <v>5.2827980035679118</v>
      </c>
      <c r="AW443" s="19">
        <f t="shared" si="119"/>
        <v>4.9728956852410047</v>
      </c>
      <c r="AX443" s="25">
        <f t="shared" si="120"/>
        <v>5.1676522160871246</v>
      </c>
    </row>
    <row r="444" spans="1:50" x14ac:dyDescent="0.25">
      <c r="A444" t="s">
        <v>85</v>
      </c>
      <c r="B444" s="15">
        <v>39783</v>
      </c>
      <c r="C444" s="16" t="s">
        <v>70</v>
      </c>
      <c r="D444" s="17">
        <v>2009</v>
      </c>
      <c r="E444" s="18" t="str">
        <f t="shared" si="109"/>
        <v>Ōkaro 2008/09</v>
      </c>
      <c r="F444" s="18" t="s">
        <v>61</v>
      </c>
      <c r="G444" s="19">
        <v>70.599997999999999</v>
      </c>
      <c r="H444" s="20">
        <v>0.94999998807907104</v>
      </c>
      <c r="I444" s="21">
        <v>1700</v>
      </c>
      <c r="J444" s="19">
        <v>44</v>
      </c>
      <c r="K444" s="19">
        <v>13</v>
      </c>
      <c r="L444" s="19">
        <v>1</v>
      </c>
      <c r="M444" s="19">
        <v>21</v>
      </c>
      <c r="N444" s="19">
        <v>9.5900002000000004</v>
      </c>
      <c r="O444" s="19">
        <v>28</v>
      </c>
      <c r="P444" s="22">
        <v>2.4534597396850586</v>
      </c>
      <c r="Q444" s="19">
        <f t="shared" si="114"/>
        <v>6.9159639094220626</v>
      </c>
      <c r="R444" s="19">
        <f t="shared" si="134"/>
        <v>5.590777362664789</v>
      </c>
      <c r="S444" s="19">
        <f t="shared" si="129"/>
        <v>6.1136512533486052</v>
      </c>
      <c r="T444" s="19">
        <f t="shared" si="121"/>
        <v>5.0168818153396666</v>
      </c>
      <c r="U444" s="23">
        <f t="shared" si="130"/>
        <v>5.9093185851937804</v>
      </c>
      <c r="V444" s="24">
        <f t="shared" si="123"/>
        <v>5.3653784458258444</v>
      </c>
      <c r="W444" s="24">
        <f t="shared" si="123"/>
        <v>4.744120826574207</v>
      </c>
      <c r="X444" s="24">
        <f t="shared" si="123"/>
        <v>5.220346819769027</v>
      </c>
      <c r="Y444" s="24">
        <f t="shared" si="123"/>
        <v>4.7610226176414079</v>
      </c>
      <c r="Z444" s="24">
        <f t="shared" si="123"/>
        <v>5.0093296640720268</v>
      </c>
      <c r="AA444" s="20">
        <v>1.21</v>
      </c>
      <c r="AB444" s="20">
        <v>1.0999999999999901</v>
      </c>
      <c r="AC444" s="17">
        <v>314.40889366313098</v>
      </c>
      <c r="AD444" s="17">
        <f t="shared" si="124"/>
        <v>314.09273316367558</v>
      </c>
      <c r="AE444" s="21">
        <v>128</v>
      </c>
      <c r="AF444" s="21">
        <v>171.38440860215053</v>
      </c>
      <c r="AG444" s="19">
        <v>3.7621639784946255</v>
      </c>
      <c r="AH444" s="21">
        <v>210.9</v>
      </c>
      <c r="AI444" s="22">
        <v>0.54499999999999904</v>
      </c>
      <c r="AJ444" s="21">
        <v>1489</v>
      </c>
      <c r="AK444" s="21" t="e">
        <f>VLOOKUP($B444,'[3]Rotoma level Monthly'!$C$2:$N$538,10,FALSE)</f>
        <v>#N/A</v>
      </c>
      <c r="AL444" s="21" t="e">
        <f>VLOOKUP($B444,'[3]Rotoma level Monthly'!$C$2:$N$538,11,FALSE)</f>
        <v>#N/A</v>
      </c>
      <c r="AM444" s="20">
        <v>3.6344007616487453</v>
      </c>
      <c r="AN444" s="21">
        <v>188.38333333333335</v>
      </c>
      <c r="AP444" s="19">
        <f t="shared" si="136"/>
        <v>26.340909036363634</v>
      </c>
      <c r="AQ444" s="19">
        <f t="shared" si="135"/>
        <v>2.2990000218153002</v>
      </c>
      <c r="AR444" s="19">
        <f t="shared" si="135"/>
        <v>935.45454388545465</v>
      </c>
      <c r="AS444" s="19">
        <f t="shared" si="135"/>
        <v>43.500000318181819</v>
      </c>
      <c r="AT444" s="19">
        <f t="shared" si="116"/>
        <v>5.8284021267883563</v>
      </c>
      <c r="AU444" s="19">
        <f t="shared" si="117"/>
        <v>4.5531601473605106</v>
      </c>
      <c r="AV444" s="19">
        <f t="shared" si="118"/>
        <v>5.3327782935159806</v>
      </c>
      <c r="AW444" s="19">
        <f t="shared" si="119"/>
        <v>5.0023886395833808</v>
      </c>
      <c r="AX444" s="25">
        <f t="shared" si="120"/>
        <v>5.1791823018120571</v>
      </c>
    </row>
    <row r="445" spans="1:50" x14ac:dyDescent="0.25">
      <c r="A445" t="s">
        <v>85</v>
      </c>
      <c r="B445" s="15">
        <v>39814</v>
      </c>
      <c r="C445" s="16" t="s">
        <v>70</v>
      </c>
      <c r="D445" s="17">
        <v>2009</v>
      </c>
      <c r="E445" s="18" t="str">
        <f t="shared" si="109"/>
        <v>Ōkaro 2008/09</v>
      </c>
      <c r="F445" s="18" t="s">
        <v>61</v>
      </c>
      <c r="G445" s="19">
        <v>6.3000002000000004</v>
      </c>
      <c r="H445" s="20">
        <v>3.0699999332427979</v>
      </c>
      <c r="I445" s="21">
        <v>1000</v>
      </c>
      <c r="J445" s="19">
        <v>50.000001000000005</v>
      </c>
      <c r="K445" s="19">
        <v>5.6499997000000004</v>
      </c>
      <c r="L445" s="19">
        <v>12</v>
      </c>
      <c r="M445" s="19">
        <v>239.99991</v>
      </c>
      <c r="N445" s="19">
        <v>7.5</v>
      </c>
      <c r="O445" s="19">
        <v>3.3</v>
      </c>
      <c r="P445" s="22">
        <v>0.71371036767959595</v>
      </c>
      <c r="Q445" s="19">
        <f t="shared" si="114"/>
        <v>4.250325030631398</v>
      </c>
      <c r="R445" s="19">
        <f t="shared" si="134"/>
        <v>4.2032704727940411</v>
      </c>
      <c r="S445" s="19">
        <f t="shared" si="129"/>
        <v>5.42</v>
      </c>
      <c r="T445" s="19">
        <f t="shared" si="121"/>
        <v>5.1789924380239718</v>
      </c>
      <c r="U445" s="23">
        <f t="shared" si="130"/>
        <v>4.7631469853623525</v>
      </c>
      <c r="V445" s="24">
        <f t="shared" si="123"/>
        <v>5.1315219605302618</v>
      </c>
      <c r="W445" s="24">
        <f t="shared" si="123"/>
        <v>4.6233806876631016</v>
      </c>
      <c r="X445" s="24">
        <f t="shared" si="123"/>
        <v>5.1905991572658614</v>
      </c>
      <c r="Y445" s="24">
        <f t="shared" si="123"/>
        <v>4.8049335954397874</v>
      </c>
      <c r="Z445" s="24">
        <f t="shared" si="123"/>
        <v>4.9267367564048063</v>
      </c>
      <c r="AA445" s="20">
        <v>0.95</v>
      </c>
      <c r="AB445" s="20">
        <v>0.67666666666666597</v>
      </c>
      <c r="AC445" s="17">
        <v>314.28598601465598</v>
      </c>
      <c r="AD445" s="17">
        <f t="shared" si="124"/>
        <v>314.09727974584933</v>
      </c>
      <c r="AE445" s="21">
        <v>19</v>
      </c>
      <c r="AF445" s="21">
        <v>189.26075268817203</v>
      </c>
      <c r="AG445" s="19">
        <v>3.416868279569893</v>
      </c>
      <c r="AH445" s="21">
        <v>296.39999999999998</v>
      </c>
      <c r="AI445" s="22">
        <v>0.59499999999999953</v>
      </c>
      <c r="AJ445" s="21">
        <v>1506.5</v>
      </c>
      <c r="AK445" s="21" t="e">
        <f>VLOOKUP($B445,'[3]Rotoma level Monthly'!$C$2:$N$538,10,FALSE)</f>
        <v>#N/A</v>
      </c>
      <c r="AL445" s="21" t="e">
        <f>VLOOKUP($B445,'[3]Rotoma level Monthly'!$C$2:$N$538,11,FALSE)</f>
        <v>#N/A</v>
      </c>
      <c r="AM445" s="20">
        <v>3.6237600806451611</v>
      </c>
      <c r="AN445" s="21">
        <v>190.85</v>
      </c>
      <c r="AP445" s="19">
        <f t="shared" si="136"/>
        <v>25.068181872727276</v>
      </c>
      <c r="AQ445" s="19">
        <f t="shared" si="135"/>
        <v>2.4120000094175338</v>
      </c>
      <c r="AR445" s="19">
        <f t="shared" si="135"/>
        <v>950.95454388363646</v>
      </c>
      <c r="AS445" s="19">
        <f t="shared" si="135"/>
        <v>44.590909590909092</v>
      </c>
      <c r="AT445" s="19">
        <f t="shared" si="116"/>
        <v>5.7737720057234032</v>
      </c>
      <c r="AU445" s="19">
        <f t="shared" si="117"/>
        <v>4.4955909961151317</v>
      </c>
      <c r="AV445" s="19">
        <f t="shared" si="118"/>
        <v>5.3542608713811042</v>
      </c>
      <c r="AW445" s="19">
        <f t="shared" si="119"/>
        <v>5.0337992877683204</v>
      </c>
      <c r="AX445" s="25">
        <f t="shared" si="120"/>
        <v>5.1643557902469901</v>
      </c>
    </row>
    <row r="446" spans="1:50" x14ac:dyDescent="0.25">
      <c r="A446" t="s">
        <v>85</v>
      </c>
      <c r="B446" s="15">
        <v>39845</v>
      </c>
      <c r="C446" s="16" t="s">
        <v>70</v>
      </c>
      <c r="D446" s="17">
        <v>2009</v>
      </c>
      <c r="E446" s="18" t="str">
        <f t="shared" si="109"/>
        <v>Ōkaro 2008/09</v>
      </c>
      <c r="F446" s="18" t="s">
        <v>61</v>
      </c>
      <c r="G446" s="19">
        <v>5.9000000999999997</v>
      </c>
      <c r="H446" s="20">
        <v>2.7750000953674316</v>
      </c>
      <c r="I446" s="21">
        <v>571.99999009999999</v>
      </c>
      <c r="J446" s="19">
        <v>22</v>
      </c>
      <c r="K446" s="19">
        <v>2.0000001000000003</v>
      </c>
      <c r="L446" s="19">
        <v>2.0000001000000003</v>
      </c>
      <c r="M446" s="19">
        <v>11</v>
      </c>
      <c r="N446" s="19">
        <v>8.7899999999999991</v>
      </c>
      <c r="P446" s="22">
        <v>0.6113772988319397</v>
      </c>
      <c r="Q446" s="19">
        <f t="shared" si="114"/>
        <v>4.1779641282677913</v>
      </c>
      <c r="R446" s="19">
        <f t="shared" si="134"/>
        <v>4.3263304501591842</v>
      </c>
      <c r="S446" s="19">
        <f t="shared" si="129"/>
        <v>4.6897620240419311</v>
      </c>
      <c r="T446" s="19">
        <f t="shared" si="121"/>
        <v>4.1378742280008423</v>
      </c>
      <c r="U446" s="23">
        <f t="shared" si="130"/>
        <v>4.332982707617437</v>
      </c>
      <c r="V446" s="24">
        <f t="shared" si="123"/>
        <v>5.0179323143893058</v>
      </c>
      <c r="W446" s="24">
        <f t="shared" si="123"/>
        <v>4.5843581533140414</v>
      </c>
      <c r="X446" s="24">
        <f t="shared" si="123"/>
        <v>5.1501095480180004</v>
      </c>
      <c r="Y446" s="24">
        <f t="shared" si="123"/>
        <v>4.7471757753774417</v>
      </c>
      <c r="Z446" s="24">
        <f t="shared" si="123"/>
        <v>4.864834823420356</v>
      </c>
      <c r="AA446" s="20">
        <v>1.3</v>
      </c>
      <c r="AB446" s="20">
        <v>0.84166666666666601</v>
      </c>
      <c r="AC446" s="17">
        <v>314.123157404219</v>
      </c>
      <c r="AD446" s="17">
        <f t="shared" si="124"/>
        <v>314.09788460631836</v>
      </c>
      <c r="AE446" s="21">
        <v>162</v>
      </c>
      <c r="AF446" s="21">
        <v>169.6577380952381</v>
      </c>
      <c r="AG446" s="19">
        <v>3.4715773809523802</v>
      </c>
      <c r="AH446" s="21">
        <v>210.2</v>
      </c>
      <c r="AI446" s="22">
        <v>0.65333333333333299</v>
      </c>
      <c r="AJ446" s="21">
        <v>1491.5</v>
      </c>
      <c r="AK446" s="21" t="e">
        <f>VLOOKUP($B446,'[3]Rotoma level Monthly'!$C$2:$N$538,10,FALSE)</f>
        <v>#N/A</v>
      </c>
      <c r="AL446" s="21" t="e">
        <f>VLOOKUP($B446,'[3]Rotoma level Monthly'!$C$2:$N$538,11,FALSE)</f>
        <v>#N/A</v>
      </c>
      <c r="AM446" s="20">
        <v>3.6019410842293911</v>
      </c>
      <c r="AN446" s="21">
        <v>189.29166666666666</v>
      </c>
      <c r="AP446" s="19">
        <f t="shared" si="136"/>
        <v>25.140909163636362</v>
      </c>
      <c r="AQ446" s="19">
        <f t="shared" si="135"/>
        <v>2.4450000172311608</v>
      </c>
      <c r="AR446" s="19">
        <f t="shared" si="135"/>
        <v>965.2272711563636</v>
      </c>
      <c r="AS446" s="19">
        <f t="shared" si="135"/>
        <v>44.772727772727272</v>
      </c>
      <c r="AT446" s="19">
        <f t="shared" si="116"/>
        <v>5.7769676864143324</v>
      </c>
      <c r="AU446" s="19">
        <f t="shared" si="117"/>
        <v>4.4792551614985303</v>
      </c>
      <c r="AV446" s="19">
        <f t="shared" si="118"/>
        <v>5.3737350472310066</v>
      </c>
      <c r="AW446" s="19">
        <f t="shared" si="119"/>
        <v>5.0389595792141515</v>
      </c>
      <c r="AX446" s="25">
        <f t="shared" si="120"/>
        <v>5.1672293685895054</v>
      </c>
    </row>
    <row r="447" spans="1:50" x14ac:dyDescent="0.25">
      <c r="A447" t="s">
        <v>85</v>
      </c>
      <c r="B447" s="15">
        <v>39904</v>
      </c>
      <c r="C447" s="16" t="s">
        <v>70</v>
      </c>
      <c r="D447" s="17">
        <v>2009</v>
      </c>
      <c r="E447" s="18" t="str">
        <f t="shared" si="109"/>
        <v>Ōkaro 2008/09</v>
      </c>
      <c r="F447" s="18" t="s">
        <v>61</v>
      </c>
      <c r="G447" s="19">
        <v>10.6</v>
      </c>
      <c r="H447" s="20">
        <v>3.7200000286102295</v>
      </c>
      <c r="I447" s="21">
        <v>371.00000999999997</v>
      </c>
      <c r="J447" s="19">
        <v>18.999998999999999</v>
      </c>
      <c r="K447" s="19">
        <v>2.0000001000000003</v>
      </c>
      <c r="L447" s="19">
        <v>11</v>
      </c>
      <c r="M447" s="19">
        <v>39.000000999999997</v>
      </c>
      <c r="N447" s="19">
        <v>7.3000002000000004</v>
      </c>
      <c r="O447" s="19">
        <v>1.6</v>
      </c>
      <c r="P447" s="22">
        <v>0.56506544351577759</v>
      </c>
      <c r="Q447" s="19">
        <f t="shared" si="114"/>
        <v>4.824276897772517</v>
      </c>
      <c r="R447" s="19">
        <f t="shared" si="134"/>
        <v>3.9663672930885348</v>
      </c>
      <c r="S447" s="19">
        <f t="shared" si="129"/>
        <v>4.1238155031765</v>
      </c>
      <c r="T447" s="19">
        <f t="shared" si="121"/>
        <v>3.9519604480380539</v>
      </c>
      <c r="U447" s="23">
        <f t="shared" si="130"/>
        <v>4.2166050355189011</v>
      </c>
      <c r="V447" s="24">
        <f t="shared" si="123"/>
        <v>5.085186370398751</v>
      </c>
      <c r="W447" s="24">
        <f t="shared" si="123"/>
        <v>4.5328589149619161</v>
      </c>
      <c r="X447" s="24">
        <f t="shared" si="123"/>
        <v>5.137900444956129</v>
      </c>
      <c r="Y447" s="24">
        <f t="shared" si="123"/>
        <v>4.7417551804357103</v>
      </c>
      <c r="Z447" s="24">
        <f t="shared" si="123"/>
        <v>4.8744252276881266</v>
      </c>
      <c r="AA447" s="20">
        <v>0.88</v>
      </c>
      <c r="AB447" s="20">
        <v>0.89666666666666595</v>
      </c>
      <c r="AC447" s="17">
        <v>313.941225931806</v>
      </c>
      <c r="AD447" s="17">
        <f t="shared" si="124"/>
        <v>314.09587339562455</v>
      </c>
      <c r="AE447" s="21">
        <v>75</v>
      </c>
      <c r="AF447" s="21">
        <v>144.97916666666666</v>
      </c>
      <c r="AG447" s="19">
        <v>3.2160416666666665</v>
      </c>
      <c r="AH447" s="21">
        <v>172.3</v>
      </c>
      <c r="AI447" s="22">
        <v>0.70583333333333242</v>
      </c>
      <c r="AJ447" s="21">
        <v>1606</v>
      </c>
      <c r="AK447" s="21" t="e">
        <f>VLOOKUP($B447,'[3]Rotoma level Monthly'!$C$2:$N$538,10,FALSE)</f>
        <v>#N/A</v>
      </c>
      <c r="AL447" s="21" t="e">
        <f>VLOOKUP($B447,'[3]Rotoma level Monthly'!$C$2:$N$538,11,FALSE)</f>
        <v>#N/A</v>
      </c>
      <c r="AM447" s="20">
        <v>3.5848973534306201</v>
      </c>
      <c r="AN447" s="21">
        <v>193.70833333333334</v>
      </c>
      <c r="AP447" s="19">
        <f t="shared" si="136"/>
        <v>25.931818254545455</v>
      </c>
      <c r="AQ447" s="19">
        <f t="shared" si="135"/>
        <v>2.4536363834684547</v>
      </c>
      <c r="AR447" s="19">
        <f t="shared" si="135"/>
        <v>943.40908751090899</v>
      </c>
      <c r="AS447" s="19">
        <f t="shared" si="135"/>
        <v>45.045454863636365</v>
      </c>
      <c r="AT447" s="19">
        <f t="shared" si="116"/>
        <v>5.8111357416410785</v>
      </c>
      <c r="AU447" s="19">
        <f t="shared" si="117"/>
        <v>4.4750139875255384</v>
      </c>
      <c r="AV447" s="19">
        <f t="shared" si="118"/>
        <v>5.3438471665372589</v>
      </c>
      <c r="AW447" s="19">
        <f t="shared" si="119"/>
        <v>5.0466608520537584</v>
      </c>
      <c r="AX447" s="25">
        <f t="shared" si="120"/>
        <v>5.1691644369394085</v>
      </c>
    </row>
    <row r="448" spans="1:50" x14ac:dyDescent="0.25">
      <c r="A448" t="s">
        <v>85</v>
      </c>
      <c r="B448" s="15">
        <v>39934</v>
      </c>
      <c r="C448" s="16" t="s">
        <v>70</v>
      </c>
      <c r="D448" s="17">
        <v>2009</v>
      </c>
      <c r="E448" s="18" t="str">
        <f t="shared" si="109"/>
        <v>Ōkaro 2008/09</v>
      </c>
      <c r="F448" s="18" t="s">
        <v>61</v>
      </c>
      <c r="G448" s="19">
        <v>7.4000000999999997</v>
      </c>
      <c r="H448" s="20">
        <v>4.2699999809265137</v>
      </c>
      <c r="I448" s="21">
        <v>653.48998000000006</v>
      </c>
      <c r="J448" s="19">
        <v>52.000000999999997</v>
      </c>
      <c r="K448" s="19">
        <v>24</v>
      </c>
      <c r="L448" s="19">
        <v>3.49</v>
      </c>
      <c r="M448" s="19">
        <v>330.00001000000003</v>
      </c>
      <c r="N448" s="19">
        <v>6.9000000999999997</v>
      </c>
      <c r="O448" s="19">
        <v>2.7</v>
      </c>
      <c r="P448" s="22">
        <v>0.77263808250427246</v>
      </c>
      <c r="Q448" s="19">
        <f t="shared" si="114"/>
        <v>4.4278485830235432</v>
      </c>
      <c r="R448" s="19">
        <f t="shared" si="134"/>
        <v>3.7934173952551768</v>
      </c>
      <c r="S448" s="19">
        <f t="shared" si="129"/>
        <v>4.8638691880439868</v>
      </c>
      <c r="T448" s="19">
        <f t="shared" si="121"/>
        <v>5.2287297878009182</v>
      </c>
      <c r="U448" s="23">
        <f t="shared" si="130"/>
        <v>4.5784662385309058</v>
      </c>
      <c r="V448" s="24">
        <f t="shared" si="123"/>
        <v>5.2101709067823636</v>
      </c>
      <c r="W448" s="24">
        <f t="shared" si="123"/>
        <v>4.5157661146187325</v>
      </c>
      <c r="X448" s="24">
        <f t="shared" si="123"/>
        <v>5.1452242016907412</v>
      </c>
      <c r="Y448" s="24">
        <f t="shared" si="123"/>
        <v>4.866313460367949</v>
      </c>
      <c r="Z448" s="24">
        <f t="shared" si="123"/>
        <v>4.9343686708649477</v>
      </c>
      <c r="AA448" s="20">
        <v>-0.54</v>
      </c>
      <c r="AB448" s="20">
        <v>0.66999999999999904</v>
      </c>
      <c r="AC448" s="17">
        <v>313.868874841143</v>
      </c>
      <c r="AD448" s="17">
        <f t="shared" si="124"/>
        <v>314.09875876600955</v>
      </c>
      <c r="AE448" s="21">
        <v>97</v>
      </c>
      <c r="AF448" s="21">
        <v>186.56586021505379</v>
      </c>
      <c r="AG448" s="19">
        <v>3.3713709677419361</v>
      </c>
      <c r="AH448" s="21">
        <v>157.19999999999999</v>
      </c>
      <c r="AI448" s="22">
        <v>0.67333333333333245</v>
      </c>
      <c r="AJ448" s="21">
        <v>1424</v>
      </c>
      <c r="AK448" s="21" t="e">
        <f>VLOOKUP($B448,'[3]Rotoma level Monthly'!$C$2:$N$538,10,FALSE)</f>
        <v>#N/A</v>
      </c>
      <c r="AL448" s="21" t="e">
        <f>VLOOKUP($B448,'[3]Rotoma level Monthly'!$C$2:$N$538,11,FALSE)</f>
        <v>#N/A</v>
      </c>
      <c r="AM448" s="20">
        <v>3.5516855478750649</v>
      </c>
      <c r="AN448" s="21">
        <v>191.91666666666666</v>
      </c>
      <c r="AP448" s="19">
        <f t="shared" si="136"/>
        <v>26.431818263636366</v>
      </c>
      <c r="AQ448" s="19">
        <f t="shared" si="135"/>
        <v>2.5236363817345011</v>
      </c>
      <c r="AR448" s="19">
        <f t="shared" si="135"/>
        <v>964.40817750909082</v>
      </c>
      <c r="AS448" s="19">
        <f t="shared" si="135"/>
        <v>48.772727681818175</v>
      </c>
      <c r="AT448" s="19">
        <f t="shared" si="116"/>
        <v>5.8322026805499503</v>
      </c>
      <c r="AU448" s="19">
        <f t="shared" si="117"/>
        <v>4.4411437498467645</v>
      </c>
      <c r="AV448" s="19">
        <f t="shared" si="118"/>
        <v>5.3726252615488672</v>
      </c>
      <c r="AW448" s="19">
        <f t="shared" si="119"/>
        <v>5.1474769707765091</v>
      </c>
      <c r="AX448" s="25">
        <f t="shared" si="120"/>
        <v>5.198362165680523</v>
      </c>
    </row>
    <row r="449" spans="1:50" x14ac:dyDescent="0.25">
      <c r="A449" t="s">
        <v>85</v>
      </c>
      <c r="B449" s="15">
        <v>39965</v>
      </c>
      <c r="C449" s="16" t="s">
        <v>70</v>
      </c>
      <c r="D449" s="17">
        <v>2009</v>
      </c>
      <c r="E449" s="18" t="str">
        <f t="shared" si="109"/>
        <v>Ōkaro 2008/09</v>
      </c>
      <c r="F449" s="18" t="s">
        <v>61</v>
      </c>
      <c r="G449" s="19">
        <v>6.1999997999999996</v>
      </c>
      <c r="H449" s="20">
        <v>5.3850002288818359</v>
      </c>
      <c r="I449" s="21">
        <v>1002.1000099999999</v>
      </c>
      <c r="J449" s="19">
        <v>79.999998000000005</v>
      </c>
      <c r="K449" s="19">
        <v>29.999998999999999</v>
      </c>
      <c r="L449" s="19">
        <v>12.1</v>
      </c>
      <c r="M449" s="19">
        <v>589.99997000000008</v>
      </c>
      <c r="N449" s="19">
        <v>7.0999999000000003</v>
      </c>
      <c r="O449" s="19">
        <v>0.80000000999999998</v>
      </c>
      <c r="P449" s="22">
        <v>0.6035800576210022</v>
      </c>
      <c r="Q449" s="19">
        <f t="shared" si="114"/>
        <v>4.2326748557414362</v>
      </c>
      <c r="R449" s="19">
        <f t="shared" si="134"/>
        <v>3.4956484007023993</v>
      </c>
      <c r="S449" s="19">
        <f t="shared" si="129"/>
        <v>5.4227423100598511</v>
      </c>
      <c r="T449" s="19">
        <f t="shared" si="121"/>
        <v>5.775022730312978</v>
      </c>
      <c r="U449" s="23">
        <f t="shared" si="130"/>
        <v>4.7315220742041664</v>
      </c>
      <c r="V449" s="24">
        <f t="shared" si="123"/>
        <v>5.3188909658924679</v>
      </c>
      <c r="W449" s="24">
        <f t="shared" si="123"/>
        <v>4.4702344351086483</v>
      </c>
      <c r="X449" s="24">
        <f t="shared" si="123"/>
        <v>5.2393078628530958</v>
      </c>
      <c r="Y449" s="24">
        <f t="shared" si="123"/>
        <v>5.0759931345055289</v>
      </c>
      <c r="Z449" s="24">
        <f t="shared" si="123"/>
        <v>5.0261065995899363</v>
      </c>
      <c r="AA449" s="20">
        <v>-0.13</v>
      </c>
      <c r="AB449" s="20">
        <v>-0.14333333333333301</v>
      </c>
      <c r="AC449" s="17">
        <v>313.833310444029</v>
      </c>
      <c r="AD449" s="17">
        <f t="shared" si="124"/>
        <v>314.10805844338029</v>
      </c>
      <c r="AE449" s="21">
        <v>163</v>
      </c>
      <c r="AF449" s="21">
        <v>160.48541666666668</v>
      </c>
      <c r="AG449" s="19">
        <v>3.3215972222222221</v>
      </c>
      <c r="AH449" s="21">
        <v>151</v>
      </c>
      <c r="AI449" s="22">
        <v>0.67333333333333245</v>
      </c>
      <c r="AJ449" s="21">
        <v>1432</v>
      </c>
      <c r="AK449" s="21" t="e">
        <f>VLOOKUP($B449,'[3]Rotoma level Monthly'!$C$2:$N$538,10,FALSE)</f>
        <v>#N/A</v>
      </c>
      <c r="AL449" s="21" t="e">
        <f>VLOOKUP($B449,'[3]Rotoma level Monthly'!$C$2:$N$538,11,FALSE)</f>
        <v>#N/A</v>
      </c>
      <c r="AM449" s="20">
        <v>3.6167729134664626</v>
      </c>
      <c r="AN449" s="21">
        <v>194.77500000000001</v>
      </c>
      <c r="AP449" s="19">
        <f t="shared" si="136"/>
        <v>25.450000063636367</v>
      </c>
      <c r="AQ449" s="19">
        <f t="shared" si="135"/>
        <v>2.7513636648654938</v>
      </c>
      <c r="AR449" s="19">
        <f t="shared" si="135"/>
        <v>1013.3263593181817</v>
      </c>
      <c r="AS449" s="19">
        <f t="shared" si="135"/>
        <v>54.227272954545448</v>
      </c>
      <c r="AT449" s="19">
        <f t="shared" si="116"/>
        <v>5.7904469809071175</v>
      </c>
      <c r="AU449" s="19">
        <f t="shared" si="117"/>
        <v>4.3367062114702541</v>
      </c>
      <c r="AV449" s="19">
        <f t="shared" si="118"/>
        <v>5.4373055132640342</v>
      </c>
      <c r="AW449" s="19">
        <f t="shared" si="119"/>
        <v>5.2819158728314752</v>
      </c>
      <c r="AX449" s="25">
        <f t="shared" si="120"/>
        <v>5.2115936446182198</v>
      </c>
    </row>
    <row r="450" spans="1:50" x14ac:dyDescent="0.25">
      <c r="A450" t="s">
        <v>85</v>
      </c>
      <c r="B450" s="15">
        <v>39995</v>
      </c>
      <c r="C450" s="16" t="s">
        <v>71</v>
      </c>
      <c r="D450" s="17">
        <v>2010</v>
      </c>
      <c r="E450" s="18" t="str">
        <f t="shared" ref="E450:E513" si="137">CONCATENATE(A450," ",C450)</f>
        <v>Ōkaro 2009/10</v>
      </c>
      <c r="F450" s="18" t="s">
        <v>72</v>
      </c>
      <c r="G450" s="19">
        <v>25.799999</v>
      </c>
      <c r="H450" s="20">
        <v>2.4249999523162842</v>
      </c>
      <c r="I450" s="21">
        <v>885.00001000000009</v>
      </c>
      <c r="J450" s="19">
        <v>66</v>
      </c>
      <c r="K450" s="19">
        <v>35</v>
      </c>
      <c r="L450" s="19">
        <v>25</v>
      </c>
      <c r="M450" s="19">
        <v>389.99999000000003</v>
      </c>
      <c r="N450" s="19">
        <v>7.6500000999999997</v>
      </c>
      <c r="O450" s="19">
        <v>2.5999998999999998</v>
      </c>
      <c r="P450" s="22">
        <v>0.74699997901916504</v>
      </c>
      <c r="Q450" s="19">
        <f t="shared" si="114"/>
        <v>5.8055140103904801</v>
      </c>
      <c r="R450" s="19">
        <f t="shared" si="134"/>
        <v>4.4891308866171871</v>
      </c>
      <c r="S450" s="19">
        <f t="shared" si="129"/>
        <v>5.260299259571374</v>
      </c>
      <c r="T450" s="19">
        <f t="shared" si="121"/>
        <v>5.5310682917822556</v>
      </c>
      <c r="U450" s="23">
        <f t="shared" si="130"/>
        <v>5.2715031120903246</v>
      </c>
      <c r="V450" s="24">
        <f t="shared" si="123"/>
        <v>5.3572387783999398</v>
      </c>
      <c r="W450" s="24">
        <f t="shared" si="123"/>
        <v>4.487561657189679</v>
      </c>
      <c r="X450" s="24">
        <f t="shared" si="123"/>
        <v>5.3096478719903013</v>
      </c>
      <c r="Y450" s="24">
        <f t="shared" si="123"/>
        <v>5.2021648598758148</v>
      </c>
      <c r="Z450" s="24">
        <f t="shared" si="123"/>
        <v>5.0891532918639344</v>
      </c>
      <c r="AA450" s="20">
        <v>0.27</v>
      </c>
      <c r="AB450" s="20">
        <v>6.3333333333333297E-2</v>
      </c>
      <c r="AC450" s="17">
        <v>313.908202498528</v>
      </c>
      <c r="AD450" s="17">
        <f t="shared" si="124"/>
        <v>314.12506171898139</v>
      </c>
      <c r="AE450" s="21">
        <v>178</v>
      </c>
      <c r="AF450" s="21">
        <v>182.99126344086022</v>
      </c>
      <c r="AG450" s="19">
        <v>3.5262096774193559</v>
      </c>
      <c r="AH450" s="21">
        <v>121.4</v>
      </c>
      <c r="AI450" s="22">
        <v>0.67333333333333245</v>
      </c>
      <c r="AJ450" s="21">
        <v>1423</v>
      </c>
      <c r="AK450" s="21" t="e">
        <f>VLOOKUP($B450,'[3]Rotoma level Monthly'!$C$2:$N$538,10,FALSE)</f>
        <v>#N/A</v>
      </c>
      <c r="AL450" s="21" t="e">
        <f>VLOOKUP($B450,'[3]Rotoma level Monthly'!$C$2:$N$538,11,FALSE)</f>
        <v>#N/A</v>
      </c>
      <c r="AM450" s="20">
        <v>3.6233354134664633</v>
      </c>
      <c r="AN450" s="21">
        <v>195.27500000000001</v>
      </c>
      <c r="AP450" s="19">
        <f>AVERAGE(G440:G450)</f>
        <v>26.777272700000001</v>
      </c>
      <c r="AQ450" s="19">
        <f t="shared" si="135"/>
        <v>2.678181840614839</v>
      </c>
      <c r="AR450" s="19">
        <f t="shared" si="135"/>
        <v>1028.0536356454545</v>
      </c>
      <c r="AS450" s="19">
        <f t="shared" si="135"/>
        <v>55.136363681818175</v>
      </c>
      <c r="AT450" s="19">
        <f t="shared" si="116"/>
        <v>5.8465265073375008</v>
      </c>
      <c r="AU450" s="19">
        <f t="shared" si="117"/>
        <v>4.3693631246389586</v>
      </c>
      <c r="AV450" s="19">
        <f t="shared" si="118"/>
        <v>5.456167477558397</v>
      </c>
      <c r="AW450" s="19">
        <f t="shared" si="119"/>
        <v>5.3029993115750065</v>
      </c>
      <c r="AX450" s="25">
        <f t="shared" si="120"/>
        <v>5.2437641052774655</v>
      </c>
    </row>
    <row r="451" spans="1:50" x14ac:dyDescent="0.25">
      <c r="A451" t="s">
        <v>85</v>
      </c>
      <c r="B451" s="15">
        <v>40026</v>
      </c>
      <c r="C451" s="16" t="s">
        <v>71</v>
      </c>
      <c r="D451" s="17">
        <v>2010</v>
      </c>
      <c r="E451" s="18" t="str">
        <f t="shared" si="137"/>
        <v>Ōkaro 2009/10</v>
      </c>
      <c r="F451" s="18" t="s">
        <v>72</v>
      </c>
      <c r="G451" s="19">
        <v>9.5</v>
      </c>
      <c r="H451" s="20">
        <v>4.5</v>
      </c>
      <c r="I451" s="21">
        <v>797.99998100000005</v>
      </c>
      <c r="J451" s="19">
        <v>52.000000999999997</v>
      </c>
      <c r="K451" s="19">
        <v>24</v>
      </c>
      <c r="L451" s="19">
        <v>28.000001000000001</v>
      </c>
      <c r="M451" s="19">
        <v>370</v>
      </c>
      <c r="N451" s="19">
        <v>7.5</v>
      </c>
      <c r="O451" s="19">
        <v>1.5</v>
      </c>
      <c r="P451" s="22">
        <v>0.6470000147819519</v>
      </c>
      <c r="Q451" s="19">
        <f t="shared" si="114"/>
        <v>4.7034179574336736</v>
      </c>
      <c r="R451" s="19">
        <f t="shared" si="134"/>
        <v>3.7268852046746486</v>
      </c>
      <c r="S451" s="19">
        <f t="shared" si="129"/>
        <v>5.1250286718412568</v>
      </c>
      <c r="T451" s="19">
        <f t="shared" si="121"/>
        <v>5.2287297878009182</v>
      </c>
      <c r="U451" s="23">
        <f t="shared" si="130"/>
        <v>4.696015405437624</v>
      </c>
      <c r="V451" s="24">
        <f t="shared" si="123"/>
        <v>5.3421057933875575</v>
      </c>
      <c r="W451" s="24">
        <f t="shared" si="123"/>
        <v>4.4530520163382414</v>
      </c>
      <c r="X451" s="24">
        <f t="shared" si="123"/>
        <v>5.3203997428655727</v>
      </c>
      <c r="Y451" s="24">
        <f t="shared" si="123"/>
        <v>5.1943332518468237</v>
      </c>
      <c r="Z451" s="24">
        <f t="shared" si="123"/>
        <v>5.0774727011095493</v>
      </c>
      <c r="AA451" s="20">
        <v>-0.4</v>
      </c>
      <c r="AB451" s="20">
        <v>0.215</v>
      </c>
      <c r="AC451" s="17">
        <v>313.99660406824199</v>
      </c>
      <c r="AD451" s="17">
        <f t="shared" si="124"/>
        <v>314.13062034900895</v>
      </c>
      <c r="AE451" s="21">
        <v>186</v>
      </c>
      <c r="AF451" s="21">
        <v>154.27822580645159</v>
      </c>
      <c r="AG451" s="19">
        <v>4.080645161290323</v>
      </c>
      <c r="AH451" s="21">
        <v>130.30000000000001</v>
      </c>
      <c r="AI451" s="22">
        <v>0.67333333333333245</v>
      </c>
      <c r="AJ451" s="21">
        <v>1376</v>
      </c>
      <c r="AK451" s="21" t="e">
        <f>VLOOKUP($B451,'[3]Rotoma level Monthly'!$C$2:$N$538,10,FALSE)</f>
        <v>#N/A</v>
      </c>
      <c r="AL451" s="21" t="e">
        <f>VLOOKUP($B451,'[3]Rotoma level Monthly'!$C$2:$N$538,11,FALSE)</f>
        <v>#N/A</v>
      </c>
      <c r="AM451" s="20">
        <v>3.5866866679467493</v>
      </c>
      <c r="AN451" s="21">
        <v>192.45833333333337</v>
      </c>
      <c r="AP451" s="19">
        <f t="shared" ref="AP451:AS511" si="138">AVERAGE(G440:G451)</f>
        <v>25.337499975</v>
      </c>
      <c r="AQ451" s="19">
        <f t="shared" si="138"/>
        <v>2.8300000205636024</v>
      </c>
      <c r="AR451" s="19">
        <f t="shared" si="138"/>
        <v>1008.8824977583334</v>
      </c>
      <c r="AS451" s="19">
        <f t="shared" si="138"/>
        <v>54.875000124999993</v>
      </c>
      <c r="AT451" s="19">
        <f t="shared" si="116"/>
        <v>5.7855599536322906</v>
      </c>
      <c r="AU451" s="19">
        <f t="shared" si="117"/>
        <v>4.3024999402034947</v>
      </c>
      <c r="AV451" s="19">
        <f t="shared" si="118"/>
        <v>5.4315601695646318</v>
      </c>
      <c r="AW451" s="19">
        <f t="shared" si="119"/>
        <v>5.2969736399792193</v>
      </c>
      <c r="AX451" s="25">
        <f t="shared" si="120"/>
        <v>5.2041484258449096</v>
      </c>
    </row>
    <row r="452" spans="1:50" x14ac:dyDescent="0.25">
      <c r="A452" t="s">
        <v>85</v>
      </c>
      <c r="B452" s="15">
        <v>40057</v>
      </c>
      <c r="C452" s="16" t="s">
        <v>71</v>
      </c>
      <c r="D452" s="17">
        <v>2010</v>
      </c>
      <c r="E452" s="18" t="str">
        <f t="shared" si="137"/>
        <v>Ōkaro 2009/10</v>
      </c>
      <c r="F452" s="18" t="s">
        <v>72</v>
      </c>
      <c r="G452" s="19">
        <v>43.700001</v>
      </c>
      <c r="H452" s="20">
        <v>2.4500000476837158</v>
      </c>
      <c r="I452" s="21">
        <v>487.99999039999994</v>
      </c>
      <c r="J452" s="19">
        <v>17.000001000000001</v>
      </c>
      <c r="K452" s="19">
        <v>18.999998999999999</v>
      </c>
      <c r="L452" s="19">
        <v>8.0000004000000011</v>
      </c>
      <c r="M452" s="19">
        <v>9.9999997999999994</v>
      </c>
      <c r="N452" s="19">
        <v>9.6000004000000008</v>
      </c>
      <c r="O452" s="19">
        <v>4.4000000999999997</v>
      </c>
      <c r="P452" s="22">
        <v>0.72600001096725464</v>
      </c>
      <c r="Q452" s="19">
        <f t="shared" si="114"/>
        <v>6.386822875147617</v>
      </c>
      <c r="R452" s="19">
        <f t="shared" si="134"/>
        <v>4.4767980272734444</v>
      </c>
      <c r="S452" s="19">
        <f t="shared" si="129"/>
        <v>4.4821436385122304</v>
      </c>
      <c r="T452" s="19">
        <f t="shared" si="121"/>
        <v>3.8109109250210214</v>
      </c>
      <c r="U452" s="23">
        <f t="shared" si="130"/>
        <v>4.7891688664885788</v>
      </c>
      <c r="V452" s="24">
        <f t="shared" si="123"/>
        <v>5.3614686706608596</v>
      </c>
      <c r="W452" s="24">
        <f t="shared" si="123"/>
        <v>4.4413907630837199</v>
      </c>
      <c r="X452" s="24">
        <f t="shared" si="123"/>
        <v>5.2328572326416039</v>
      </c>
      <c r="Y452" s="24">
        <f t="shared" si="123"/>
        <v>5.0374775839461288</v>
      </c>
      <c r="Z452" s="24">
        <f t="shared" si="123"/>
        <v>5.0182985625830776</v>
      </c>
      <c r="AA452" s="20">
        <v>0.33</v>
      </c>
      <c r="AB452" s="20">
        <v>0.44166666666666599</v>
      </c>
      <c r="AC452" s="17">
        <v>314.08933177462302</v>
      </c>
      <c r="AD452" s="17">
        <f t="shared" si="124"/>
        <v>314.14717900423824</v>
      </c>
      <c r="AE452" s="21">
        <v>119</v>
      </c>
      <c r="AF452" s="21">
        <v>154.40555555555557</v>
      </c>
      <c r="AG452" s="19">
        <v>3.2923611111111106</v>
      </c>
      <c r="AH452" s="21">
        <v>176.1</v>
      </c>
      <c r="AI452" s="22">
        <v>0.67333333333333245</v>
      </c>
      <c r="AJ452" s="21">
        <v>1370.5</v>
      </c>
      <c r="AK452" s="21" t="e">
        <f>VLOOKUP($B452,'[3]Rotoma level Monthly'!$C$2:$N$538,10,FALSE)</f>
        <v>#N/A</v>
      </c>
      <c r="AL452" s="21" t="e">
        <f>VLOOKUP($B452,'[3]Rotoma level Monthly'!$C$2:$N$538,11,FALSE)</f>
        <v>#N/A</v>
      </c>
      <c r="AM452" s="20">
        <v>3.6306046786994366</v>
      </c>
      <c r="AN452" s="21">
        <v>191.02500000000001</v>
      </c>
      <c r="AP452" s="19">
        <f t="shared" si="138"/>
        <v>26.02916655833333</v>
      </c>
      <c r="AQ452" s="19">
        <f t="shared" si="138"/>
        <v>2.8525000189741454</v>
      </c>
      <c r="AR452" s="19">
        <f t="shared" si="138"/>
        <v>958.71583012500002</v>
      </c>
      <c r="AS452" s="19">
        <f t="shared" si="138"/>
        <v>50.041666625000005</v>
      </c>
      <c r="AT452" s="19">
        <f t="shared" si="116"/>
        <v>5.8152690665642828</v>
      </c>
      <c r="AU452" s="19">
        <f t="shared" si="117"/>
        <v>4.2928742539977547</v>
      </c>
      <c r="AV452" s="19">
        <f t="shared" si="118"/>
        <v>5.3648865942277908</v>
      </c>
      <c r="AW452" s="19">
        <f t="shared" si="119"/>
        <v>5.1800487547626917</v>
      </c>
      <c r="AX452" s="25">
        <f t="shared" si="120"/>
        <v>5.1632696673881302</v>
      </c>
    </row>
    <row r="453" spans="1:50" x14ac:dyDescent="0.25">
      <c r="A453" t="s">
        <v>85</v>
      </c>
      <c r="B453" s="15">
        <v>40087</v>
      </c>
      <c r="C453" s="16" t="s">
        <v>71</v>
      </c>
      <c r="D453" s="17">
        <v>2010</v>
      </c>
      <c r="E453" s="18" t="str">
        <f t="shared" si="137"/>
        <v>Ōkaro 2009/10</v>
      </c>
      <c r="F453" s="18" t="s">
        <v>72</v>
      </c>
      <c r="G453" s="19">
        <v>48.5</v>
      </c>
      <c r="H453" s="20">
        <v>2.0899999141693115</v>
      </c>
      <c r="I453" s="21">
        <v>792.00002010000003</v>
      </c>
      <c r="J453" s="19">
        <v>59</v>
      </c>
      <c r="K453" s="19">
        <v>8.8000000000000007</v>
      </c>
      <c r="L453" s="19">
        <v>2.0000001000000003</v>
      </c>
      <c r="M453" s="19">
        <v>4.9999998999999997</v>
      </c>
      <c r="N453" s="19">
        <v>10.1</v>
      </c>
      <c r="O453" s="19">
        <v>3.5</v>
      </c>
      <c r="P453" s="22">
        <v>0.92400002479553223</v>
      </c>
      <c r="Q453" s="19">
        <f t="shared" si="114"/>
        <v>6.5017840160497489</v>
      </c>
      <c r="R453" s="19">
        <f t="shared" si="134"/>
        <v>4.667023567095594</v>
      </c>
      <c r="S453" s="19">
        <f t="shared" si="129"/>
        <v>5.1151628297601963</v>
      </c>
      <c r="T453" s="19">
        <f t="shared" si="121"/>
        <v>5.3888878739950608</v>
      </c>
      <c r="U453" s="23">
        <f t="shared" si="130"/>
        <v>5.4182145717251498</v>
      </c>
      <c r="V453" s="24">
        <f t="shared" si="123"/>
        <v>5.4253764157339006</v>
      </c>
      <c r="W453" s="24">
        <f t="shared" si="123"/>
        <v>4.4394731736677029</v>
      </c>
      <c r="X453" s="24">
        <f t="shared" si="123"/>
        <v>5.1426994555598275</v>
      </c>
      <c r="Y453" s="24">
        <f t="shared" si="123"/>
        <v>5.0256292157971965</v>
      </c>
      <c r="Z453" s="24">
        <f t="shared" si="123"/>
        <v>5.0082945651896562</v>
      </c>
      <c r="AA453" s="20">
        <v>-1.43</v>
      </c>
      <c r="AB453" s="20">
        <v>-4.1666666666666602E-2</v>
      </c>
      <c r="AC453" s="17">
        <v>314.21656344605702</v>
      </c>
      <c r="AD453" s="17">
        <f t="shared" si="124"/>
        <v>314.13825611344731</v>
      </c>
      <c r="AE453" s="21">
        <v>155.5</v>
      </c>
      <c r="AF453" s="21">
        <v>202.75940860215061</v>
      </c>
      <c r="AG453" s="19">
        <v>4.4103494623655912</v>
      </c>
      <c r="AH453" s="21">
        <v>205.1</v>
      </c>
      <c r="AI453" s="22">
        <v>0.67333333333333245</v>
      </c>
      <c r="AJ453" s="21">
        <v>1383.5</v>
      </c>
      <c r="AK453" s="21" t="e">
        <f>VLOOKUP($B453,'[3]Rotoma level Monthly'!$C$2:$N$538,10,FALSE)</f>
        <v>#N/A</v>
      </c>
      <c r="AL453" s="21" t="e">
        <f>VLOOKUP($B453,'[3]Rotoma level Monthly'!$C$2:$N$538,11,FALSE)</f>
        <v>#N/A</v>
      </c>
      <c r="AM453" s="20">
        <v>3.6055236601809182</v>
      </c>
      <c r="AN453" s="21">
        <v>191.54999999999998</v>
      </c>
      <c r="AP453" s="19">
        <f t="shared" si="138"/>
        <v>28.054166474999999</v>
      </c>
      <c r="AQ453" s="19">
        <f t="shared" si="138"/>
        <v>2.8558333491285643</v>
      </c>
      <c r="AR453" s="19">
        <f t="shared" si="138"/>
        <v>873.71583263333343</v>
      </c>
      <c r="AS453" s="19">
        <f t="shared" si="138"/>
        <v>49.458333291666662</v>
      </c>
      <c r="AT453" s="19">
        <f t="shared" si="116"/>
        <v>5.8979133192646449</v>
      </c>
      <c r="AU453" s="19">
        <f t="shared" si="117"/>
        <v>4.2914541943408349</v>
      </c>
      <c r="AV453" s="19">
        <f t="shared" si="118"/>
        <v>5.2435243189994392</v>
      </c>
      <c r="AW453" s="19">
        <f t="shared" si="119"/>
        <v>5.1651792724811587</v>
      </c>
      <c r="AX453" s="25">
        <f t="shared" si="120"/>
        <v>5.1495177762715194</v>
      </c>
    </row>
    <row r="454" spans="1:50" x14ac:dyDescent="0.25">
      <c r="A454" t="s">
        <v>85</v>
      </c>
      <c r="B454" s="15">
        <v>40118</v>
      </c>
      <c r="C454" s="16" t="s">
        <v>71</v>
      </c>
      <c r="D454" s="17">
        <v>2010</v>
      </c>
      <c r="E454" s="18" t="str">
        <f t="shared" si="137"/>
        <v>Ōkaro 2009/10</v>
      </c>
      <c r="F454" s="18" t="s">
        <v>72</v>
      </c>
      <c r="G454" s="19">
        <v>11.5</v>
      </c>
      <c r="H454" s="20">
        <v>2.4149999618530273</v>
      </c>
      <c r="I454" s="21">
        <v>547.99998000000005</v>
      </c>
      <c r="J454" s="19">
        <v>37</v>
      </c>
      <c r="K454" s="19">
        <v>4.9999998999999997</v>
      </c>
      <c r="L454" s="19">
        <v>2.0000001000000003</v>
      </c>
      <c r="M454" s="19">
        <v>6.0000000999999994</v>
      </c>
      <c r="N454" s="19">
        <v>9.6999998000000005</v>
      </c>
      <c r="O454" s="19">
        <v>1.7</v>
      </c>
      <c r="P454" s="22">
        <v>0.82400000095367432</v>
      </c>
      <c r="Q454" s="19">
        <f t="shared" ref="Q454:Q517" si="139">2.22+2.54*LOG($G454,10)</f>
        <v>4.9141725144981736</v>
      </c>
      <c r="R454" s="19">
        <f t="shared" si="134"/>
        <v>4.4940973322153912</v>
      </c>
      <c r="S454" s="19">
        <f t="shared" si="129"/>
        <v>4.6337294333289574</v>
      </c>
      <c r="T454" s="19">
        <f t="shared" si="121"/>
        <v>4.7971490342756242</v>
      </c>
      <c r="U454" s="23">
        <f t="shared" si="130"/>
        <v>4.709787078579537</v>
      </c>
      <c r="V454" s="24">
        <f t="shared" ref="V454:Z504" si="140">AVERAGE(Q443:Q454)</f>
        <v>5.3419486299069456</v>
      </c>
      <c r="W454" s="24">
        <f t="shared" si="140"/>
        <v>4.4063849394203052</v>
      </c>
      <c r="X454" s="24">
        <f t="shared" si="140"/>
        <v>5.0801586042365949</v>
      </c>
      <c r="Y454" s="24">
        <f t="shared" si="140"/>
        <v>4.9538164074718365</v>
      </c>
      <c r="Z454" s="24">
        <f t="shared" si="140"/>
        <v>4.9455771452589206</v>
      </c>
      <c r="AA454" s="20">
        <v>-0.73</v>
      </c>
      <c r="AB454" s="20">
        <v>-0.348333333333333</v>
      </c>
      <c r="AC454" s="17">
        <v>314.13204024518001</v>
      </c>
      <c r="AD454" s="17">
        <f t="shared" si="124"/>
        <v>314.10763348867346</v>
      </c>
      <c r="AE454" s="21">
        <v>35.5</v>
      </c>
      <c r="AF454" s="21">
        <v>221.38047385620911</v>
      </c>
      <c r="AG454" s="19">
        <v>4.3239624183006535</v>
      </c>
      <c r="AH454" s="21">
        <v>226</v>
      </c>
      <c r="AI454" s="22">
        <v>0.55583333333333251</v>
      </c>
      <c r="AJ454" s="21">
        <v>1384</v>
      </c>
      <c r="AK454" s="21" t="e">
        <f>VLOOKUP($B454,'[3]Rotoma level Monthly'!$C$2:$N$538,10,FALSE)</f>
        <v>#N/A</v>
      </c>
      <c r="AL454" s="21" t="e">
        <f>VLOOKUP($B454,'[3]Rotoma level Monthly'!$C$2:$N$538,11,FALSE)</f>
        <v>#N/A</v>
      </c>
      <c r="AM454" s="20">
        <v>3.617316894947944</v>
      </c>
      <c r="AN454" s="21">
        <v>190.81666666666669</v>
      </c>
      <c r="AP454" s="19">
        <f t="shared" si="138"/>
        <v>26.637499808333331</v>
      </c>
      <c r="AQ454" s="19">
        <f t="shared" si="138"/>
        <v>2.9129166776935258</v>
      </c>
      <c r="AR454" s="19">
        <f t="shared" si="138"/>
        <v>838.29916430000003</v>
      </c>
      <c r="AS454" s="19">
        <f t="shared" si="138"/>
        <v>46.458333374999995</v>
      </c>
      <c r="AT454" s="19">
        <f t="shared" si="116"/>
        <v>5.8407533873772657</v>
      </c>
      <c r="AU454" s="19">
        <f t="shared" si="117"/>
        <v>4.2673700291961847</v>
      </c>
      <c r="AV454" s="19">
        <f t="shared" si="118"/>
        <v>5.1894310899650797</v>
      </c>
      <c r="AW454" s="19">
        <f t="shared" si="119"/>
        <v>5.0858257881012587</v>
      </c>
      <c r="AX454" s="25">
        <f t="shared" si="120"/>
        <v>5.0958450736599472</v>
      </c>
    </row>
    <row r="455" spans="1:50" x14ac:dyDescent="0.25">
      <c r="A455" t="s">
        <v>85</v>
      </c>
      <c r="B455" s="15">
        <v>40148</v>
      </c>
      <c r="C455" s="16" t="s">
        <v>71</v>
      </c>
      <c r="D455" s="17">
        <v>2010</v>
      </c>
      <c r="E455" s="18" t="str">
        <f t="shared" si="137"/>
        <v>Ōkaro 2009/10</v>
      </c>
      <c r="F455" s="18" t="s">
        <v>72</v>
      </c>
      <c r="G455" s="19">
        <v>4.1999997999999996</v>
      </c>
      <c r="H455" s="20">
        <v>2.5199999809265137</v>
      </c>
      <c r="I455" s="21">
        <v>518.99998999999991</v>
      </c>
      <c r="J455" s="19">
        <v>25</v>
      </c>
      <c r="K455" s="19">
        <v>2.0000001000000003</v>
      </c>
      <c r="L455" s="19">
        <v>2.0000001000000003</v>
      </c>
      <c r="M455" s="19">
        <v>1</v>
      </c>
      <c r="N455" s="19">
        <v>9.3000001999999995</v>
      </c>
      <c r="O455" s="19">
        <v>1.8</v>
      </c>
      <c r="P455" s="22">
        <v>0.63099998235702515</v>
      </c>
      <c r="Q455" s="19">
        <f t="shared" si="139"/>
        <v>3.8030531450817144</v>
      </c>
      <c r="R455" s="19">
        <f t="shared" si="134"/>
        <v>4.4428815393973169</v>
      </c>
      <c r="S455" s="19">
        <f t="shared" si="129"/>
        <v>4.5626537219364511</v>
      </c>
      <c r="T455" s="19">
        <f t="shared" si="121"/>
        <v>4.2999848253223494</v>
      </c>
      <c r="U455" s="23">
        <f t="shared" si="130"/>
        <v>4.2771433079344581</v>
      </c>
      <c r="V455" s="24">
        <f t="shared" si="140"/>
        <v>5.0786514936216793</v>
      </c>
      <c r="W455" s="24">
        <f t="shared" si="140"/>
        <v>4.3060523276614759</v>
      </c>
      <c r="X455" s="24">
        <f t="shared" si="140"/>
        <v>4.9844048194684447</v>
      </c>
      <c r="Y455" s="24">
        <f t="shared" si="140"/>
        <v>4.8621826821428042</v>
      </c>
      <c r="Z455" s="24">
        <f t="shared" si="140"/>
        <v>4.8078228307236017</v>
      </c>
      <c r="AA455" s="20">
        <v>-0.79</v>
      </c>
      <c r="AB455" s="20">
        <v>-0.45833333333333298</v>
      </c>
      <c r="AC455" s="17">
        <v>314.01543545828099</v>
      </c>
      <c r="AD455" s="17">
        <f t="shared" si="124"/>
        <v>314.06830214915794</v>
      </c>
      <c r="AE455" s="21">
        <v>79.5</v>
      </c>
      <c r="AF455" s="21">
        <v>216.42405913978487</v>
      </c>
      <c r="AG455" s="19">
        <v>3.7655241935483867</v>
      </c>
      <c r="AH455" s="21">
        <v>256.89999999999998</v>
      </c>
      <c r="AI455" s="22">
        <v>0.32833333333333298</v>
      </c>
      <c r="AJ455" s="21">
        <v>1365.5</v>
      </c>
      <c r="AK455" s="21" t="e">
        <f>VLOOKUP($B455,'[3]Rotoma level Monthly'!$C$2:$N$538,10,FALSE)</f>
        <v>#N/A</v>
      </c>
      <c r="AL455" s="21" t="e">
        <f>VLOOKUP($B455,'[3]Rotoma level Monthly'!$C$2:$N$538,11,FALSE)</f>
        <v>#N/A</v>
      </c>
      <c r="AM455" s="20">
        <v>3.6428149205470723</v>
      </c>
      <c r="AN455" s="21">
        <v>194.64999999999998</v>
      </c>
      <c r="AP455" s="19">
        <f t="shared" si="138"/>
        <v>20.849999833333332</v>
      </c>
      <c r="AQ455" s="19">
        <f t="shared" si="138"/>
        <v>3.0475000093380609</v>
      </c>
      <c r="AR455" s="19">
        <f t="shared" si="138"/>
        <v>777.38249680000001</v>
      </c>
      <c r="AS455" s="19">
        <f t="shared" si="138"/>
        <v>43.583333416666669</v>
      </c>
      <c r="AT455" s="19">
        <f t="shared" si="116"/>
        <v>5.5705293818290222</v>
      </c>
      <c r="AU455" s="19">
        <f t="shared" si="117"/>
        <v>4.2122643083800888</v>
      </c>
      <c r="AV455" s="19">
        <f t="shared" si="118"/>
        <v>5.0908106216495934</v>
      </c>
      <c r="AW455" s="19">
        <f t="shared" si="119"/>
        <v>5.0048156954581167</v>
      </c>
      <c r="AX455" s="25">
        <f t="shared" si="120"/>
        <v>4.9696050018292048</v>
      </c>
    </row>
    <row r="456" spans="1:50" x14ac:dyDescent="0.25">
      <c r="A456" t="s">
        <v>85</v>
      </c>
      <c r="B456" s="15">
        <v>40179</v>
      </c>
      <c r="C456" s="16" t="s">
        <v>71</v>
      </c>
      <c r="D456" s="17">
        <v>2010</v>
      </c>
      <c r="E456" s="18" t="str">
        <f t="shared" si="137"/>
        <v>Ōkaro 2009/10</v>
      </c>
      <c r="F456" s="18" t="s">
        <v>72</v>
      </c>
      <c r="G456" s="19">
        <v>3.4000001000000002</v>
      </c>
      <c r="H456" s="20">
        <v>3.7000000476837158</v>
      </c>
      <c r="I456" s="21">
        <v>412.99998999999997</v>
      </c>
      <c r="J456" s="19">
        <v>15</v>
      </c>
      <c r="K456" s="19">
        <v>3</v>
      </c>
      <c r="L456" s="19">
        <v>3</v>
      </c>
      <c r="M456" s="19">
        <v>2.0000001000000003</v>
      </c>
      <c r="N456" s="19">
        <v>7.8000002000000004</v>
      </c>
      <c r="O456" s="19">
        <v>1.8</v>
      </c>
      <c r="P456" s="22">
        <v>0.44581636786460876</v>
      </c>
      <c r="Q456" s="19">
        <f t="shared" si="139"/>
        <v>3.5699564817316802</v>
      </c>
      <c r="R456" s="19">
        <f t="shared" si="134"/>
        <v>3.9730767490316183</v>
      </c>
      <c r="S456" s="19">
        <f t="shared" si="129"/>
        <v>4.264009623833795</v>
      </c>
      <c r="T456" s="19">
        <f t="shared" si="121"/>
        <v>3.6521864764425889</v>
      </c>
      <c r="U456" s="23">
        <f t="shared" si="130"/>
        <v>3.8648073327599204</v>
      </c>
      <c r="V456" s="24">
        <f t="shared" si="140"/>
        <v>4.7998175413141473</v>
      </c>
      <c r="W456" s="24">
        <f t="shared" si="140"/>
        <v>4.1712439431920449</v>
      </c>
      <c r="X456" s="24">
        <f t="shared" si="140"/>
        <v>4.8302680170088772</v>
      </c>
      <c r="Y456" s="24">
        <f t="shared" si="140"/>
        <v>4.7484580705680477</v>
      </c>
      <c r="Z456" s="24">
        <f t="shared" si="140"/>
        <v>4.6374468930207806</v>
      </c>
      <c r="AA456" s="20">
        <v>-0.97</v>
      </c>
      <c r="AB456" s="20">
        <v>0.89333333333333298</v>
      </c>
      <c r="AC456" s="17">
        <v>313.83423790165102</v>
      </c>
      <c r="AD456" s="17">
        <f t="shared" si="124"/>
        <v>314.02041416903461</v>
      </c>
      <c r="AE456" s="21">
        <v>139</v>
      </c>
      <c r="AF456" s="21">
        <v>173.76142473118281</v>
      </c>
      <c r="AG456" s="19">
        <v>3.673185483870967</v>
      </c>
      <c r="AH456" s="21">
        <v>232.1</v>
      </c>
      <c r="AI456" s="22">
        <v>0.32833333333333298</v>
      </c>
      <c r="AJ456" s="21">
        <v>1317</v>
      </c>
      <c r="AK456" s="21" t="e">
        <f>VLOOKUP($B456,'[3]Rotoma level Monthly'!$C$2:$N$538,10,FALSE)</f>
        <v>#N/A</v>
      </c>
      <c r="AL456" s="21" t="e">
        <f>VLOOKUP($B456,'[3]Rotoma level Monthly'!$C$2:$N$538,11,FALSE)</f>
        <v>#N/A</v>
      </c>
      <c r="AM456" s="20">
        <v>3.6430949384682187</v>
      </c>
      <c r="AN456" s="21">
        <v>189.29166666666666</v>
      </c>
      <c r="AP456" s="19">
        <f t="shared" si="138"/>
        <v>15.250000008333336</v>
      </c>
      <c r="AQ456" s="19">
        <f t="shared" si="138"/>
        <v>3.2766666809717813</v>
      </c>
      <c r="AR456" s="19">
        <f t="shared" si="138"/>
        <v>670.13249596666674</v>
      </c>
      <c r="AS456" s="19">
        <f t="shared" si="138"/>
        <v>41.166666749999997</v>
      </c>
      <c r="AT456" s="19">
        <f t="shared" si="116"/>
        <v>5.2255054035571149</v>
      </c>
      <c r="AU456" s="19">
        <f t="shared" si="117"/>
        <v>4.1233695793378411</v>
      </c>
      <c r="AV456" s="19">
        <f t="shared" si="118"/>
        <v>4.8967436413544192</v>
      </c>
      <c r="AW456" s="19">
        <f t="shared" si="119"/>
        <v>4.9324734549650682</v>
      </c>
      <c r="AX456" s="25">
        <f t="shared" si="120"/>
        <v>4.7945230198036111</v>
      </c>
    </row>
    <row r="457" spans="1:50" x14ac:dyDescent="0.25">
      <c r="A457" t="s">
        <v>85</v>
      </c>
      <c r="B457" s="15">
        <v>40210</v>
      </c>
      <c r="C457" s="16" t="s">
        <v>71</v>
      </c>
      <c r="D457" s="17">
        <v>2010</v>
      </c>
      <c r="E457" s="18" t="str">
        <f t="shared" si="137"/>
        <v>Ōkaro 2009/10</v>
      </c>
      <c r="F457" s="18" t="s">
        <v>72</v>
      </c>
      <c r="G457" s="19">
        <v>1.6</v>
      </c>
      <c r="H457" s="20">
        <v>6.2649998664855957</v>
      </c>
      <c r="I457" s="21">
        <v>361.99998999999997</v>
      </c>
      <c r="J457" s="19">
        <v>14</v>
      </c>
      <c r="K457" s="19">
        <v>1</v>
      </c>
      <c r="L457" s="19">
        <v>2.0000001000000003</v>
      </c>
      <c r="M457" s="19">
        <v>11</v>
      </c>
      <c r="N457" s="19">
        <v>7.1999997999999996</v>
      </c>
      <c r="O457" s="19">
        <v>0.80000000999999998</v>
      </c>
      <c r="P457" s="22">
        <v>0.34800860285758972</v>
      </c>
      <c r="Q457" s="19">
        <f t="shared" si="139"/>
        <v>2.7384647559460493</v>
      </c>
      <c r="R457" s="19">
        <f t="shared" si="134"/>
        <v>3.2956591128990471</v>
      </c>
      <c r="S457" s="19">
        <f t="shared" si="129"/>
        <v>4.0917127611936017</v>
      </c>
      <c r="T457" s="19">
        <f t="shared" si="121"/>
        <v>3.564693864180454</v>
      </c>
      <c r="U457" s="23">
        <f t="shared" si="130"/>
        <v>3.4226326235547879</v>
      </c>
      <c r="V457" s="24">
        <f t="shared" si="140"/>
        <v>4.6738291850903684</v>
      </c>
      <c r="W457" s="24">
        <f t="shared" si="140"/>
        <v>4.0956096632007943</v>
      </c>
      <c r="X457" s="24">
        <f t="shared" si="140"/>
        <v>4.7195774137750099</v>
      </c>
      <c r="Y457" s="24">
        <f t="shared" si="140"/>
        <v>4.6139331894144222</v>
      </c>
      <c r="Z457" s="24">
        <f t="shared" si="140"/>
        <v>4.5257373628701503</v>
      </c>
      <c r="AA457" s="20">
        <v>-1.31</v>
      </c>
      <c r="AB457" s="20">
        <v>0.51666666666666605</v>
      </c>
      <c r="AC457" s="17">
        <v>313.80107326970898</v>
      </c>
      <c r="AD457" s="17">
        <f t="shared" si="124"/>
        <v>313.9800047736224</v>
      </c>
      <c r="AE457" s="21">
        <v>60.5</v>
      </c>
      <c r="AF457" s="21">
        <v>151.10267857142853</v>
      </c>
      <c r="AG457" s="19">
        <v>2.7612351190476194</v>
      </c>
      <c r="AH457" s="21">
        <v>206.6</v>
      </c>
      <c r="AI457" s="22">
        <v>0.32833333333333298</v>
      </c>
      <c r="AJ457" s="21">
        <v>1437</v>
      </c>
      <c r="AK457" s="21" t="e">
        <f>VLOOKUP($B457,'[3]Rotoma level Monthly'!$C$2:$N$538,10,FALSE)</f>
        <v>#N/A</v>
      </c>
      <c r="AL457" s="21" t="e">
        <f>VLOOKUP($B457,'[3]Rotoma level Monthly'!$C$2:$N$538,11,FALSE)</f>
        <v>#N/A</v>
      </c>
      <c r="AM457" s="20">
        <v>3.6644547054933079</v>
      </c>
      <c r="AN457" s="21">
        <v>188.99166666666665</v>
      </c>
      <c r="AP457" s="19">
        <f t="shared" si="138"/>
        <v>14.858333325000002</v>
      </c>
      <c r="AQ457" s="19">
        <f t="shared" si="138"/>
        <v>3.5429166754086814</v>
      </c>
      <c r="AR457" s="19">
        <f t="shared" si="138"/>
        <v>616.96582846666672</v>
      </c>
      <c r="AS457" s="19">
        <f t="shared" si="138"/>
        <v>38.166666666666664</v>
      </c>
      <c r="AT457" s="19">
        <f t="shared" si="116"/>
        <v>5.1968040460857532</v>
      </c>
      <c r="AU457" s="19">
        <f t="shared" si="117"/>
        <v>4.0269385768347004</v>
      </c>
      <c r="AV457" s="19">
        <f t="shared" si="118"/>
        <v>4.7886859431449036</v>
      </c>
      <c r="AW457" s="19">
        <f t="shared" si="119"/>
        <v>4.8365179573122328</v>
      </c>
      <c r="AX457" s="25">
        <f t="shared" si="120"/>
        <v>4.7122366308443979</v>
      </c>
    </row>
    <row r="458" spans="1:50" x14ac:dyDescent="0.25">
      <c r="A458" t="s">
        <v>85</v>
      </c>
      <c r="B458" s="15">
        <v>40238</v>
      </c>
      <c r="C458" s="16" t="s">
        <v>71</v>
      </c>
      <c r="D458" s="17">
        <v>2010</v>
      </c>
      <c r="E458" s="18" t="str">
        <f t="shared" si="137"/>
        <v>Ōkaro 2009/10</v>
      </c>
      <c r="F458" s="18" t="s">
        <v>72</v>
      </c>
      <c r="G458" s="19">
        <v>4.6999997999999996</v>
      </c>
      <c r="H458" s="20">
        <v>3.0999999046325684</v>
      </c>
      <c r="I458" s="21">
        <v>375</v>
      </c>
      <c r="J458" s="19">
        <v>16.000001000000001</v>
      </c>
      <c r="K458" s="19">
        <v>1</v>
      </c>
      <c r="L458" s="19">
        <v>0.50000001999999999</v>
      </c>
      <c r="M458" s="19">
        <v>4.0000002000000006</v>
      </c>
      <c r="N458" s="19">
        <v>7.0999999000000003</v>
      </c>
      <c r="O458" s="19">
        <v>1.6</v>
      </c>
      <c r="P458" s="22">
        <v>0.5294727087020874</v>
      </c>
      <c r="Q458" s="19">
        <f t="shared" si="139"/>
        <v>3.927128512215956</v>
      </c>
      <c r="R458" s="19">
        <f t="shared" si="134"/>
        <v>4.1913722082473548</v>
      </c>
      <c r="S458" s="19">
        <f t="shared" si="129"/>
        <v>4.1378341158604339</v>
      </c>
      <c r="T458" s="19">
        <f t="shared" si="121"/>
        <v>3.7340304286140404</v>
      </c>
      <c r="U458" s="23">
        <f t="shared" si="130"/>
        <v>3.9975913162344465</v>
      </c>
      <c r="V458" s="24">
        <f t="shared" si="140"/>
        <v>4.6529262170860486</v>
      </c>
      <c r="W458" s="24">
        <f t="shared" si="140"/>
        <v>4.0843631430414762</v>
      </c>
      <c r="X458" s="24">
        <f t="shared" si="140"/>
        <v>4.6735834214265521</v>
      </c>
      <c r="Y458" s="24">
        <f t="shared" si="140"/>
        <v>4.580279539465522</v>
      </c>
      <c r="Z458" s="24">
        <f t="shared" si="140"/>
        <v>4.4977880802549004</v>
      </c>
      <c r="AA458" s="20">
        <v>-1.03</v>
      </c>
      <c r="AB458" s="20">
        <v>0.13166666666666599</v>
      </c>
      <c r="AC458" s="17">
        <v>313.59252846282601</v>
      </c>
      <c r="AD458" s="17">
        <f t="shared" si="124"/>
        <v>313.93578569517291</v>
      </c>
      <c r="AE458" s="21">
        <v>20.5</v>
      </c>
      <c r="AF458" s="21">
        <v>194.67607526881719</v>
      </c>
      <c r="AG458" s="19">
        <v>3.4506048387096775</v>
      </c>
      <c r="AH458" s="21">
        <v>238.1</v>
      </c>
      <c r="AI458" s="22">
        <v>0.17333333333333301</v>
      </c>
      <c r="AJ458" s="21">
        <v>1335.5</v>
      </c>
      <c r="AK458" s="21" t="e">
        <f>VLOOKUP($B458,'[3]Rotoma level Monthly'!$C$2:$N$538,10,FALSE)</f>
        <v>#N/A</v>
      </c>
      <c r="AL458" s="21" t="e">
        <f>VLOOKUP($B458,'[3]Rotoma level Monthly'!$C$2:$N$538,11,FALSE)</f>
        <v>#N/A</v>
      </c>
      <c r="AM458" s="20">
        <v>3.6052595170012451</v>
      </c>
      <c r="AN458" s="21">
        <v>189.42499999999998</v>
      </c>
      <c r="AP458" s="19">
        <f t="shared" si="138"/>
        <v>14.758333299999999</v>
      </c>
      <c r="AQ458" s="19">
        <f t="shared" si="138"/>
        <v>3.5699999928474426</v>
      </c>
      <c r="AR458" s="19">
        <f t="shared" si="138"/>
        <v>600.54916262500001</v>
      </c>
      <c r="AS458" s="19">
        <f t="shared" si="138"/>
        <v>37.666666749999997</v>
      </c>
      <c r="AT458" s="19">
        <f t="shared" ref="AT458:AT521" si="141">2.22+2.54*LOG($AP458,10)</f>
        <v>5.1893547779703315</v>
      </c>
      <c r="AU458" s="19">
        <f t="shared" ref="AU458:AU521" si="142">5.56+2.6*LOG(((1/$AQ458)-(1/40)),10)</f>
        <v>4.0175005083685766</v>
      </c>
      <c r="AV458" s="19">
        <f t="shared" ref="AV458:AV521" si="143">-3.61+3.01*LOG($AR458)</f>
        <v>4.7534311829032418</v>
      </c>
      <c r="AW458" s="19">
        <f t="shared" ref="AW458:AW521" si="144">0.218+2.92*LOG($AS458,10)</f>
        <v>4.8197949939957896</v>
      </c>
      <c r="AX458" s="25">
        <f t="shared" ref="AX458:AX521" si="145">AVERAGE(AT458:AW458)</f>
        <v>4.6950203658094845</v>
      </c>
    </row>
    <row r="459" spans="1:50" x14ac:dyDescent="0.25">
      <c r="A459" t="s">
        <v>85</v>
      </c>
      <c r="B459" s="15">
        <v>40269</v>
      </c>
      <c r="C459" s="16" t="s">
        <v>71</v>
      </c>
      <c r="D459" s="17">
        <v>2010</v>
      </c>
      <c r="E459" s="18" t="str">
        <f t="shared" si="137"/>
        <v>Ōkaro 2009/10</v>
      </c>
      <c r="F459" s="18" t="s">
        <v>72</v>
      </c>
      <c r="G459" s="19">
        <v>7.8000002000000004</v>
      </c>
      <c r="H459" s="20">
        <v>3.7799999713897705</v>
      </c>
      <c r="I459" s="21">
        <v>368</v>
      </c>
      <c r="J459" s="19">
        <v>16.000001000000001</v>
      </c>
      <c r="K459" s="19">
        <v>1</v>
      </c>
      <c r="L459" s="19">
        <v>2.0000001000000003</v>
      </c>
      <c r="M459" s="19">
        <v>1</v>
      </c>
      <c r="N459" s="19">
        <v>7.0999999000000003</v>
      </c>
      <c r="O459" s="19">
        <v>1.6</v>
      </c>
      <c r="P459" s="22">
        <v>0.63983076810836792</v>
      </c>
      <c r="Q459" s="19">
        <f t="shared" si="139"/>
        <v>4.4859203191186401</v>
      </c>
      <c r="R459" s="19">
        <f t="shared" si="134"/>
        <v>3.9464313119518222</v>
      </c>
      <c r="S459" s="19">
        <f t="shared" si="129"/>
        <v>4.1132019342072876</v>
      </c>
      <c r="T459" s="19">
        <f t="shared" si="121"/>
        <v>3.7340304286140404</v>
      </c>
      <c r="U459" s="23">
        <f t="shared" si="130"/>
        <v>4.0698959984729477</v>
      </c>
      <c r="V459" s="24">
        <f t="shared" si="140"/>
        <v>4.6247298355315598</v>
      </c>
      <c r="W459" s="24">
        <f t="shared" si="140"/>
        <v>4.0827018112800832</v>
      </c>
      <c r="X459" s="24">
        <f t="shared" si="140"/>
        <v>4.6726989573457862</v>
      </c>
      <c r="Y459" s="24">
        <f t="shared" si="140"/>
        <v>4.5621187045135203</v>
      </c>
      <c r="Z459" s="24">
        <f t="shared" si="140"/>
        <v>4.4855623271677381</v>
      </c>
      <c r="AA459" s="20">
        <v>1.47</v>
      </c>
      <c r="AB459" s="20">
        <v>0.159999999999999</v>
      </c>
      <c r="AC459" s="17">
        <v>313.38867361111102</v>
      </c>
      <c r="AD459" s="17">
        <f t="shared" si="124"/>
        <v>313.88973966844833</v>
      </c>
      <c r="AE459" s="21">
        <v>48</v>
      </c>
      <c r="AF459" s="21">
        <v>175.38749999999996</v>
      </c>
      <c r="AG459" s="19">
        <v>2.8314583333333334</v>
      </c>
      <c r="AH459" s="21">
        <v>201.3</v>
      </c>
      <c r="AI459" s="22">
        <v>0.14583333333333248</v>
      </c>
      <c r="AJ459" s="21">
        <v>1308.5</v>
      </c>
      <c r="AK459" s="21" t="e">
        <f>VLOOKUP($B459,'[3]Rotoma level Monthly'!$C$2:$N$538,10,FALSE)</f>
        <v>#N/A</v>
      </c>
      <c r="AL459" s="21" t="e">
        <f>VLOOKUP($B459,'[3]Rotoma level Monthly'!$C$2:$N$538,11,FALSE)</f>
        <v>#N/A</v>
      </c>
      <c r="AM459" s="20">
        <v>3.5994239435245423</v>
      </c>
      <c r="AN459" s="21">
        <v>191.84166666666667</v>
      </c>
      <c r="AP459" s="19">
        <f t="shared" si="138"/>
        <v>14.524999983333332</v>
      </c>
      <c r="AQ459" s="19">
        <f t="shared" si="138"/>
        <v>3.574999988079071</v>
      </c>
      <c r="AR459" s="19">
        <f t="shared" si="138"/>
        <v>600.29916179166673</v>
      </c>
      <c r="AS459" s="19">
        <f t="shared" si="138"/>
        <v>37.416666916666664</v>
      </c>
      <c r="AT459" s="19">
        <f t="shared" si="141"/>
        <v>5.1717749970326574</v>
      </c>
      <c r="AU459" s="19">
        <f t="shared" si="142"/>
        <v>4.0157651638748888</v>
      </c>
      <c r="AV459" s="19">
        <f t="shared" si="143"/>
        <v>4.7528868881991322</v>
      </c>
      <c r="AW459" s="19">
        <f t="shared" si="144"/>
        <v>4.811350085743733</v>
      </c>
      <c r="AX459" s="25">
        <f t="shared" si="145"/>
        <v>4.6879442837126026</v>
      </c>
    </row>
    <row r="460" spans="1:50" x14ac:dyDescent="0.25">
      <c r="A460" t="s">
        <v>85</v>
      </c>
      <c r="B460" s="15">
        <v>40299</v>
      </c>
      <c r="C460" s="16" t="s">
        <v>71</v>
      </c>
      <c r="D460" s="17">
        <v>2010</v>
      </c>
      <c r="E460" s="18" t="str">
        <f t="shared" si="137"/>
        <v>Ōkaro 2009/10</v>
      </c>
      <c r="F460" s="18" t="s">
        <v>72</v>
      </c>
      <c r="G460" s="19">
        <v>13.3</v>
      </c>
      <c r="H460" s="20">
        <v>4.75</v>
      </c>
      <c r="I460" s="21">
        <v>444.00000999999997</v>
      </c>
      <c r="J460" s="19">
        <v>26.000000999999997</v>
      </c>
      <c r="K460" s="19">
        <v>1</v>
      </c>
      <c r="L460" s="19">
        <v>3</v>
      </c>
      <c r="M460" s="19">
        <v>9.9999997999999994</v>
      </c>
      <c r="N460" s="19">
        <v>7.4000000999999997</v>
      </c>
      <c r="O460" s="19">
        <v>3.3</v>
      </c>
      <c r="P460" s="22">
        <v>0.57166540622711182</v>
      </c>
      <c r="Q460" s="19">
        <f t="shared" si="139"/>
        <v>5.0745831680563978</v>
      </c>
      <c r="R460" s="19">
        <f t="shared" si="134"/>
        <v>3.65785435297393</v>
      </c>
      <c r="S460" s="19">
        <f t="shared" si="129"/>
        <v>4.3586227694870399</v>
      </c>
      <c r="T460" s="19">
        <f t="shared" si="121"/>
        <v>4.3497222248493976</v>
      </c>
      <c r="U460" s="23">
        <f t="shared" si="130"/>
        <v>4.3601956288416908</v>
      </c>
      <c r="V460" s="24">
        <f t="shared" si="140"/>
        <v>4.6786243842842969</v>
      </c>
      <c r="W460" s="24">
        <f t="shared" si="140"/>
        <v>4.0714048910899789</v>
      </c>
      <c r="X460" s="24">
        <f t="shared" si="140"/>
        <v>4.630595089132707</v>
      </c>
      <c r="Y460" s="24">
        <f t="shared" si="140"/>
        <v>4.4888680742675611</v>
      </c>
      <c r="Z460" s="24">
        <f t="shared" si="140"/>
        <v>4.4673731096936367</v>
      </c>
      <c r="AA460" s="20">
        <v>1.1100000000000001</v>
      </c>
      <c r="AB460" s="20">
        <v>7.9999999999999905E-2</v>
      </c>
      <c r="AC460" s="17">
        <v>313.35455712365598</v>
      </c>
      <c r="AD460" s="17">
        <f t="shared" si="124"/>
        <v>313.8468798586577</v>
      </c>
      <c r="AE460" s="21">
        <v>280.539999999999</v>
      </c>
      <c r="AF460" s="21">
        <v>159.89448924731184</v>
      </c>
      <c r="AG460" s="19">
        <v>2.7748655913978495</v>
      </c>
      <c r="AH460" s="21">
        <v>128.4</v>
      </c>
      <c r="AI460" s="22">
        <v>0.10583333333333295</v>
      </c>
      <c r="AJ460" s="21">
        <v>1281.5</v>
      </c>
      <c r="AK460" s="21" t="e">
        <f>VLOOKUP($B460,'[3]Rotoma level Monthly'!$C$2:$N$538,10,FALSE)</f>
        <v>#N/A</v>
      </c>
      <c r="AL460" s="21" t="e">
        <f>VLOOKUP($B460,'[3]Rotoma level Monthly'!$C$2:$N$538,11,FALSE)</f>
        <v>#N/A</v>
      </c>
      <c r="AM460" s="20">
        <v>3.5673753324134316</v>
      </c>
      <c r="AN460" s="21">
        <v>189.44166666666663</v>
      </c>
      <c r="AP460" s="19">
        <f t="shared" si="138"/>
        <v>15.016666641666667</v>
      </c>
      <c r="AQ460" s="19">
        <f t="shared" si="138"/>
        <v>3.6149999896685281</v>
      </c>
      <c r="AR460" s="19">
        <f t="shared" si="138"/>
        <v>582.84166429166669</v>
      </c>
      <c r="AS460" s="19">
        <f t="shared" si="138"/>
        <v>35.250000249999999</v>
      </c>
      <c r="AT460" s="19">
        <f t="shared" si="141"/>
        <v>5.2084967912758922</v>
      </c>
      <c r="AU460" s="19">
        <f t="shared" si="142"/>
        <v>4.0019606279250102</v>
      </c>
      <c r="AV460" s="19">
        <f t="shared" si="143"/>
        <v>4.7143072748189798</v>
      </c>
      <c r="AW460" s="19">
        <f t="shared" si="144"/>
        <v>4.7357046432699583</v>
      </c>
      <c r="AX460" s="25">
        <f t="shared" si="145"/>
        <v>4.6651173343224599</v>
      </c>
    </row>
    <row r="461" spans="1:50" x14ac:dyDescent="0.25">
      <c r="A461" t="s">
        <v>85</v>
      </c>
      <c r="B461" s="15">
        <v>40330</v>
      </c>
      <c r="C461" s="16" t="s">
        <v>71</v>
      </c>
      <c r="D461" s="17">
        <v>2010</v>
      </c>
      <c r="E461" s="18" t="str">
        <f t="shared" si="137"/>
        <v>Ōkaro 2009/10</v>
      </c>
      <c r="F461" s="18" t="s">
        <v>72</v>
      </c>
      <c r="G461" s="19">
        <v>1.9</v>
      </c>
      <c r="H461" s="20">
        <v>5.1149997711181641</v>
      </c>
      <c r="I461" s="21">
        <v>808.00002999999992</v>
      </c>
      <c r="J461" s="19">
        <v>66</v>
      </c>
      <c r="K461" s="19">
        <v>37</v>
      </c>
      <c r="L461" s="19">
        <v>11</v>
      </c>
      <c r="M461" s="19">
        <v>409.00001000000003</v>
      </c>
      <c r="N461" s="19">
        <v>7.0999999000000003</v>
      </c>
      <c r="O461" s="19">
        <v>1.6</v>
      </c>
      <c r="P461" s="22">
        <v>0.62073820829391479</v>
      </c>
      <c r="Q461" s="19">
        <f t="shared" si="139"/>
        <v>2.9280341464201856</v>
      </c>
      <c r="R461" s="19">
        <f t="shared" si="134"/>
        <v>3.5625061125769366</v>
      </c>
      <c r="S461" s="19">
        <f t="shared" si="129"/>
        <v>5.1413082444671367</v>
      </c>
      <c r="T461" s="19">
        <f t="shared" si="121"/>
        <v>5.5310682917822556</v>
      </c>
      <c r="U461" s="23">
        <f t="shared" si="130"/>
        <v>4.2907291988116283</v>
      </c>
      <c r="V461" s="24">
        <f t="shared" si="140"/>
        <v>4.5699043251741935</v>
      </c>
      <c r="W461" s="24">
        <f t="shared" si="140"/>
        <v>4.0769763670795243</v>
      </c>
      <c r="X461" s="24">
        <f t="shared" si="140"/>
        <v>4.6071422503333137</v>
      </c>
      <c r="Y461" s="24">
        <f t="shared" si="140"/>
        <v>4.468538537723334</v>
      </c>
      <c r="Z461" s="24">
        <f t="shared" si="140"/>
        <v>4.430640370077592</v>
      </c>
      <c r="AA461" s="20">
        <v>0.28000000000000003</v>
      </c>
      <c r="AB461" s="20">
        <v>1.51833333333333</v>
      </c>
      <c r="AC461" s="17">
        <v>313.63072954861099</v>
      </c>
      <c r="AD461" s="17">
        <f t="shared" si="124"/>
        <v>313.8299981173729</v>
      </c>
      <c r="AE461" s="21">
        <v>191.70500000000101</v>
      </c>
      <c r="AF461" s="21">
        <v>166.70555555555558</v>
      </c>
      <c r="AG461" s="19">
        <v>3.3209722222222222</v>
      </c>
      <c r="AH461" s="21">
        <v>97.7</v>
      </c>
      <c r="AI461" s="22">
        <v>0.14583333333333248</v>
      </c>
      <c r="AJ461" s="21">
        <v>1465.0399999999991</v>
      </c>
      <c r="AK461" s="21" t="e">
        <f>VLOOKUP($B461,'[3]Rotoma level Monthly'!$C$2:$N$538,10,FALSE)</f>
        <v>#N/A</v>
      </c>
      <c r="AL461" s="21" t="e">
        <f>VLOOKUP($B461,'[3]Rotoma level Monthly'!$C$2:$N$538,11,FALSE)</f>
        <v>#N/A</v>
      </c>
      <c r="AM461" s="20">
        <v>3.5176665510514238</v>
      </c>
      <c r="AN461" s="21">
        <v>184.99999999999997</v>
      </c>
      <c r="AP461" s="19">
        <f t="shared" si="138"/>
        <v>14.658333325000001</v>
      </c>
      <c r="AQ461" s="19">
        <f t="shared" si="138"/>
        <v>3.5924999515215554</v>
      </c>
      <c r="AR461" s="19">
        <f t="shared" si="138"/>
        <v>566.6666659583334</v>
      </c>
      <c r="AS461" s="19">
        <f t="shared" si="138"/>
        <v>34.083333750000001</v>
      </c>
      <c r="AT461" s="19">
        <f t="shared" si="141"/>
        <v>5.1818548666338629</v>
      </c>
      <c r="AU461" s="19">
        <f t="shared" si="142"/>
        <v>4.0097086508720459</v>
      </c>
      <c r="AV461" s="19">
        <f t="shared" si="143"/>
        <v>4.6775162750083883</v>
      </c>
      <c r="AW461" s="19">
        <f t="shared" si="144"/>
        <v>4.693022836425305</v>
      </c>
      <c r="AX461" s="25">
        <f t="shared" si="145"/>
        <v>4.6405256572349005</v>
      </c>
    </row>
    <row r="462" spans="1:50" x14ac:dyDescent="0.25">
      <c r="A462" t="s">
        <v>85</v>
      </c>
      <c r="B462" s="15">
        <v>40360</v>
      </c>
      <c r="C462" s="16" t="s">
        <v>73</v>
      </c>
      <c r="D462" s="17">
        <v>2011</v>
      </c>
      <c r="E462" s="18" t="str">
        <f t="shared" si="137"/>
        <v>Ōkaro 2010/11</v>
      </c>
      <c r="F462" s="18" t="s">
        <v>72</v>
      </c>
      <c r="G462" s="19">
        <v>5.9000000999999997</v>
      </c>
      <c r="H462" s="20">
        <v>5.065000057220459</v>
      </c>
      <c r="I462" s="21">
        <v>934.00002000000006</v>
      </c>
      <c r="J462" s="19">
        <v>77</v>
      </c>
      <c r="K462" s="19">
        <v>37.999999000000003</v>
      </c>
      <c r="L462" s="19">
        <v>27.000000999999997</v>
      </c>
      <c r="M462" s="19">
        <v>461</v>
      </c>
      <c r="N462" s="19">
        <v>7.3000002000000004</v>
      </c>
      <c r="O462" s="19">
        <v>1.2</v>
      </c>
      <c r="P462" s="22">
        <v>0.52741295099258423</v>
      </c>
      <c r="Q462" s="19">
        <f t="shared" si="139"/>
        <v>4.1779641282677913</v>
      </c>
      <c r="R462" s="19">
        <f t="shared" si="134"/>
        <v>3.5752153824659452</v>
      </c>
      <c r="S462" s="19">
        <f t="shared" si="129"/>
        <v>5.3307441254445802</v>
      </c>
      <c r="T462" s="19">
        <f t="shared" si="121"/>
        <v>5.7265529175036471</v>
      </c>
      <c r="U462" s="23">
        <f t="shared" si="130"/>
        <v>4.7026191384204905</v>
      </c>
      <c r="V462" s="24">
        <f t="shared" si="140"/>
        <v>4.4342751683306361</v>
      </c>
      <c r="W462" s="24">
        <f t="shared" si="140"/>
        <v>4.0008167417335869</v>
      </c>
      <c r="X462" s="24">
        <f t="shared" si="140"/>
        <v>4.6130126558227476</v>
      </c>
      <c r="Y462" s="24">
        <f t="shared" si="140"/>
        <v>4.4848289232001157</v>
      </c>
      <c r="Z462" s="24">
        <f t="shared" si="140"/>
        <v>4.3832333722717722</v>
      </c>
      <c r="AA462" s="20">
        <v>2.12</v>
      </c>
      <c r="AB462" s="20">
        <v>1.5416666666666601</v>
      </c>
      <c r="AC462" s="17">
        <v>313.63692909946201</v>
      </c>
      <c r="AD462" s="17">
        <f t="shared" si="124"/>
        <v>313.80739200078409</v>
      </c>
      <c r="AE462" s="21">
        <v>50.489999999999903</v>
      </c>
      <c r="AF462" s="21">
        <v>177.04569892473117</v>
      </c>
      <c r="AG462" s="19">
        <v>2.9076612903225807</v>
      </c>
      <c r="AH462" s="21">
        <v>171.2</v>
      </c>
      <c r="AI462" s="22">
        <v>0.1874999999999995</v>
      </c>
      <c r="AJ462" s="21">
        <v>1493.7450000000001</v>
      </c>
      <c r="AK462" s="21" t="e">
        <f>VLOOKUP($B462,'[3]Rotoma level Monthly'!$C$2:$N$538,10,FALSE)</f>
        <v>#N/A</v>
      </c>
      <c r="AL462" s="21" t="e">
        <f>VLOOKUP($B462,'[3]Rotoma level Monthly'!$C$2:$N$538,11,FALSE)</f>
        <v>#N/A</v>
      </c>
      <c r="AM462" s="20">
        <v>3.5176144677180905</v>
      </c>
      <c r="AN462" s="21">
        <v>189.14999999999998</v>
      </c>
      <c r="AP462" s="19">
        <f t="shared" si="138"/>
        <v>13.000000083333335</v>
      </c>
      <c r="AQ462" s="19">
        <f t="shared" si="138"/>
        <v>3.8124999602635703</v>
      </c>
      <c r="AR462" s="19">
        <f t="shared" si="138"/>
        <v>570.75000012499993</v>
      </c>
      <c r="AS462" s="19">
        <f t="shared" si="138"/>
        <v>35.000000416666666</v>
      </c>
      <c r="AT462" s="19">
        <f t="shared" si="141"/>
        <v>5.0494161219305695</v>
      </c>
      <c r="AU462" s="19">
        <f t="shared" si="142"/>
        <v>3.9357507302194623</v>
      </c>
      <c r="AV462" s="19">
        <f t="shared" si="143"/>
        <v>4.686902219974737</v>
      </c>
      <c r="AW462" s="19">
        <f t="shared" si="144"/>
        <v>4.7266787045997081</v>
      </c>
      <c r="AX462" s="25">
        <f t="shared" si="145"/>
        <v>4.5996869441811192</v>
      </c>
    </row>
    <row r="463" spans="1:50" x14ac:dyDescent="0.25">
      <c r="A463" t="s">
        <v>85</v>
      </c>
      <c r="B463" s="15">
        <v>40391</v>
      </c>
      <c r="C463" s="16" t="s">
        <v>73</v>
      </c>
      <c r="D463" s="17">
        <v>2011</v>
      </c>
      <c r="E463" s="18" t="str">
        <f t="shared" si="137"/>
        <v>Ōkaro 2010/11</v>
      </c>
      <c r="F463" s="18" t="s">
        <v>72</v>
      </c>
      <c r="G463" s="19">
        <v>16.100000000000001</v>
      </c>
      <c r="H463" s="20">
        <v>2.7</v>
      </c>
      <c r="I463" s="21">
        <v>889.99998999999991</v>
      </c>
      <c r="J463" s="19">
        <v>83.170737571131497</v>
      </c>
      <c r="K463" s="19">
        <v>17.54647136142091</v>
      </c>
      <c r="L463" s="19">
        <v>55</v>
      </c>
      <c r="M463" s="19">
        <v>298.00000999999997</v>
      </c>
      <c r="N463" s="19">
        <v>7.5</v>
      </c>
      <c r="O463" s="19">
        <v>2.2999999999999998</v>
      </c>
      <c r="Q463" s="19">
        <f t="shared" si="139"/>
        <v>5.2853377251208986</v>
      </c>
      <c r="R463" s="19">
        <f t="shared" si="134"/>
        <v>4.359541198436518</v>
      </c>
      <c r="S463" s="19">
        <f t="shared" si="129"/>
        <v>5.267663905313249</v>
      </c>
      <c r="T463" s="19">
        <f t="shared" si="121"/>
        <v>5.8243140144445604</v>
      </c>
      <c r="U463" s="23">
        <f t="shared" si="130"/>
        <v>5.1842142108288067</v>
      </c>
      <c r="V463" s="24">
        <f t="shared" si="140"/>
        <v>4.4827684823045706</v>
      </c>
      <c r="W463" s="24">
        <f t="shared" si="140"/>
        <v>4.0535380745470766</v>
      </c>
      <c r="X463" s="24">
        <f t="shared" si="140"/>
        <v>4.6248989252787469</v>
      </c>
      <c r="Y463" s="24">
        <f t="shared" si="140"/>
        <v>4.5344609420870858</v>
      </c>
      <c r="Z463" s="24">
        <f t="shared" si="140"/>
        <v>4.4239166060543695</v>
      </c>
      <c r="AA463" s="20">
        <v>1.9</v>
      </c>
      <c r="AB463" s="20">
        <v>1.53</v>
      </c>
      <c r="AC463" s="17">
        <v>313.92305484462599</v>
      </c>
      <c r="AD463" s="17">
        <f t="shared" si="124"/>
        <v>313.80126289881605</v>
      </c>
      <c r="AE463" s="21">
        <v>315.31500000000199</v>
      </c>
      <c r="AF463" s="21">
        <v>161.51344086021507</v>
      </c>
      <c r="AG463" s="19">
        <v>3.2879032258064531</v>
      </c>
      <c r="AH463" s="21">
        <v>135.1</v>
      </c>
      <c r="AI463" s="22">
        <v>0.30083333333333251</v>
      </c>
      <c r="AJ463" s="21">
        <v>1366.2350000000001</v>
      </c>
      <c r="AK463" s="21" t="e">
        <f>VLOOKUP($B463,'[3]Rotoma level Monthly'!$C$2:$N$538,10,FALSE)</f>
        <v>#N/A</v>
      </c>
      <c r="AL463" s="21" t="e">
        <f>VLOOKUP($B463,'[3]Rotoma level Monthly'!$C$2:$N$538,11,FALSE)</f>
        <v>#N/A</v>
      </c>
      <c r="AM463" s="20">
        <v>3.4660687687933591</v>
      </c>
      <c r="AN463" s="21">
        <v>189.54999999999998</v>
      </c>
      <c r="AP463" s="19">
        <f t="shared" si="138"/>
        <v>13.550000083333332</v>
      </c>
      <c r="AQ463" s="19">
        <f t="shared" si="138"/>
        <v>3.6624999602635704</v>
      </c>
      <c r="AR463" s="19">
        <f t="shared" si="138"/>
        <v>578.4166675416667</v>
      </c>
      <c r="AS463" s="19">
        <f t="shared" si="138"/>
        <v>37.597561797594288</v>
      </c>
      <c r="AT463" s="19">
        <f t="shared" si="141"/>
        <v>5.0951258166186602</v>
      </c>
      <c r="AU463" s="19">
        <f t="shared" si="142"/>
        <v>3.9857453057154348</v>
      </c>
      <c r="AV463" s="19">
        <f t="shared" si="143"/>
        <v>4.7043448050252579</v>
      </c>
      <c r="AW463" s="19">
        <f t="shared" si="144"/>
        <v>4.8174662709659239</v>
      </c>
      <c r="AX463" s="25">
        <f t="shared" si="145"/>
        <v>4.650670549581319</v>
      </c>
    </row>
    <row r="464" spans="1:50" x14ac:dyDescent="0.25">
      <c r="A464" t="s">
        <v>85</v>
      </c>
      <c r="B464" s="15">
        <v>40422</v>
      </c>
      <c r="C464" s="16" t="s">
        <v>73</v>
      </c>
      <c r="D464" s="17">
        <v>2011</v>
      </c>
      <c r="E464" s="18" t="str">
        <f t="shared" si="137"/>
        <v>Ōkaro 2010/11</v>
      </c>
      <c r="F464" s="18" t="s">
        <v>72</v>
      </c>
      <c r="G464" s="19">
        <v>11.4</v>
      </c>
      <c r="H464" s="20">
        <v>2.7999999523162842</v>
      </c>
      <c r="I464" s="21">
        <v>779.99996999999996</v>
      </c>
      <c r="J464" s="19">
        <v>54.837734640131501</v>
      </c>
      <c r="K464" s="19">
        <v>18.52347136142091</v>
      </c>
      <c r="L464" s="19">
        <v>68.999998000000005</v>
      </c>
      <c r="M464" s="19">
        <v>298.00000999999997</v>
      </c>
      <c r="N464" s="19">
        <v>7.5</v>
      </c>
      <c r="O464" s="19">
        <v>3</v>
      </c>
      <c r="P464" s="22">
        <v>0.75744348764419556</v>
      </c>
      <c r="Q464" s="19">
        <f t="shared" si="139"/>
        <v>4.9045383223946404</v>
      </c>
      <c r="R464" s="19">
        <f t="shared" si="134"/>
        <v>4.3154448054274255</v>
      </c>
      <c r="S464" s="19">
        <f t="shared" si="129"/>
        <v>5.0952047038204071</v>
      </c>
      <c r="T464" s="19">
        <f t="shared" ref="T464:T527" si="146">0.218+2.92*LOG($J464,10)</f>
        <v>5.2961121565845239</v>
      </c>
      <c r="U464" s="23">
        <f t="shared" si="130"/>
        <v>4.902824997056749</v>
      </c>
      <c r="V464" s="24">
        <f t="shared" si="140"/>
        <v>4.3592447695751568</v>
      </c>
      <c r="W464" s="24">
        <f t="shared" si="140"/>
        <v>4.0400919727265743</v>
      </c>
      <c r="X464" s="24">
        <f t="shared" si="140"/>
        <v>4.6759873473877613</v>
      </c>
      <c r="Y464" s="24">
        <f t="shared" si="140"/>
        <v>4.6582277113840442</v>
      </c>
      <c r="Z464" s="24">
        <f t="shared" si="140"/>
        <v>4.4333879502683837</v>
      </c>
      <c r="AA464" s="20">
        <v>2.41</v>
      </c>
      <c r="AB464" s="20">
        <v>1.57666666666666</v>
      </c>
      <c r="AC464" s="17">
        <v>314.20481854223698</v>
      </c>
      <c r="AD464" s="17">
        <f t="shared" si="124"/>
        <v>313.81088679611725</v>
      </c>
      <c r="AE464" s="21">
        <v>187.11000000000101</v>
      </c>
      <c r="AF464" s="21">
        <v>212.87643678160921</v>
      </c>
      <c r="AG464" s="19">
        <v>4.9275862068965521</v>
      </c>
      <c r="AH464" s="21">
        <v>146.1</v>
      </c>
      <c r="AI464" s="22">
        <v>0.33833333333333249</v>
      </c>
      <c r="AJ464" s="21">
        <v>1495.550000000002</v>
      </c>
      <c r="AK464" s="21" t="e">
        <f>VLOOKUP($B464,'[3]Rotoma level Monthly'!$C$2:$N$538,10,FALSE)</f>
        <v>#N/A</v>
      </c>
      <c r="AL464" s="21" t="e">
        <f>VLOOKUP($B464,'[3]Rotoma level Monthly'!$C$2:$N$538,11,FALSE)</f>
        <v>#N/A</v>
      </c>
      <c r="AM464" s="20">
        <v>3.40000694083637</v>
      </c>
      <c r="AN464" s="21">
        <v>187.04999999999998</v>
      </c>
      <c r="AP464" s="19">
        <f t="shared" si="138"/>
        <v>10.858333333333334</v>
      </c>
      <c r="AQ464" s="19">
        <f t="shared" si="138"/>
        <v>3.6916666189829512</v>
      </c>
      <c r="AR464" s="19">
        <f t="shared" si="138"/>
        <v>602.74999917499997</v>
      </c>
      <c r="AS464" s="19">
        <f t="shared" si="138"/>
        <v>40.750706267605246</v>
      </c>
      <c r="AT464" s="19">
        <f t="shared" si="141"/>
        <v>4.8508384509489986</v>
      </c>
      <c r="AU464" s="19">
        <f t="shared" si="142"/>
        <v>3.9758820062681703</v>
      </c>
      <c r="AV464" s="19">
        <f t="shared" si="143"/>
        <v>4.7582130275497327</v>
      </c>
      <c r="AW464" s="19">
        <f t="shared" si="144"/>
        <v>4.9195946090373601</v>
      </c>
      <c r="AX464" s="25">
        <f t="shared" si="145"/>
        <v>4.6261320234510652</v>
      </c>
    </row>
    <row r="465" spans="1:50" x14ac:dyDescent="0.25">
      <c r="A465" t="s">
        <v>85</v>
      </c>
      <c r="B465" s="15">
        <v>40452</v>
      </c>
      <c r="C465" s="16" t="s">
        <v>73</v>
      </c>
      <c r="D465" s="17">
        <v>2011</v>
      </c>
      <c r="E465" s="18" t="str">
        <f t="shared" si="137"/>
        <v>Ōkaro 2010/11</v>
      </c>
      <c r="F465" s="18" t="s">
        <v>72</v>
      </c>
      <c r="G465" s="19">
        <v>1.4</v>
      </c>
      <c r="H465" s="20">
        <v>0.69999998807907104</v>
      </c>
      <c r="I465" s="21">
        <v>1670</v>
      </c>
      <c r="J465" s="19">
        <v>79.262736594131525</v>
      </c>
      <c r="K465" s="19">
        <v>-3.9528443179089656E-2</v>
      </c>
      <c r="L465" s="19">
        <v>4.0000002000000006</v>
      </c>
      <c r="M465" s="19">
        <v>7.0000002000000006</v>
      </c>
      <c r="N465" s="19">
        <v>10.4</v>
      </c>
      <c r="O465" s="19">
        <v>23</v>
      </c>
      <c r="P465" s="22">
        <v>0.81304043531417847</v>
      </c>
      <c r="Q465" s="19">
        <f t="shared" si="139"/>
        <v>2.5911652106227248</v>
      </c>
      <c r="R465" s="19">
        <f t="shared" si="134"/>
        <v>5.9428097690584272</v>
      </c>
      <c r="S465" s="19">
        <f t="shared" si="129"/>
        <v>6.0903765781542258</v>
      </c>
      <c r="T465" s="19">
        <f t="shared" si="146"/>
        <v>5.7632816626104733</v>
      </c>
      <c r="U465" s="23">
        <f t="shared" si="130"/>
        <v>5.0969083051114623</v>
      </c>
      <c r="V465" s="24">
        <f t="shared" si="140"/>
        <v>4.0333598691229051</v>
      </c>
      <c r="W465" s="24">
        <f t="shared" si="140"/>
        <v>4.1464074895568119</v>
      </c>
      <c r="X465" s="24">
        <f t="shared" si="140"/>
        <v>4.7572551597539308</v>
      </c>
      <c r="Y465" s="24">
        <f t="shared" si="140"/>
        <v>4.6894271937686636</v>
      </c>
      <c r="Z465" s="24">
        <f t="shared" si="140"/>
        <v>4.4066124280505763</v>
      </c>
      <c r="AA465" s="20">
        <v>1.78</v>
      </c>
      <c r="AB465" s="20">
        <v>1.4683333333333299</v>
      </c>
      <c r="AC465" s="17">
        <v>314.28719996204399</v>
      </c>
      <c r="AD465" s="17">
        <f t="shared" si="124"/>
        <v>313.81677317244947</v>
      </c>
      <c r="AE465" s="21">
        <v>62.864999999999903</v>
      </c>
      <c r="AF465" s="21">
        <v>188.20967741935482</v>
      </c>
      <c r="AG465" s="19">
        <v>4.15967741935484</v>
      </c>
      <c r="AH465" s="21">
        <v>245.9</v>
      </c>
      <c r="AI465" s="22">
        <v>0.70499999999999952</v>
      </c>
      <c r="AJ465" s="21">
        <v>1563.660000000003</v>
      </c>
      <c r="AK465" s="21" t="e">
        <f>VLOOKUP($B465,'[3]Rotoma level Monthly'!$C$2:$N$538,10,FALSE)</f>
        <v>#N/A</v>
      </c>
      <c r="AL465" s="21" t="e">
        <f>VLOOKUP($B465,'[3]Rotoma level Monthly'!$C$2:$N$538,11,FALSE)</f>
        <v>#N/A</v>
      </c>
      <c r="AM465" s="20">
        <v>3.5362756988184896</v>
      </c>
      <c r="AN465" s="21">
        <v>190.45000000000002</v>
      </c>
      <c r="AP465" s="19">
        <f t="shared" si="138"/>
        <v>6.9333333333333345</v>
      </c>
      <c r="AQ465" s="19">
        <f t="shared" si="138"/>
        <v>3.5758332918087645</v>
      </c>
      <c r="AR465" s="19">
        <f t="shared" si="138"/>
        <v>675.91666416666669</v>
      </c>
      <c r="AS465" s="19">
        <f t="shared" si="138"/>
        <v>42.439267650449544</v>
      </c>
      <c r="AT465" s="19">
        <f t="shared" si="141"/>
        <v>4.3559928838174722</v>
      </c>
      <c r="AU465" s="19">
        <f t="shared" si="142"/>
        <v>4.0154761626202271</v>
      </c>
      <c r="AV465" s="19">
        <f t="shared" si="143"/>
        <v>4.9079783927783591</v>
      </c>
      <c r="AW465" s="19">
        <f t="shared" si="144"/>
        <v>4.9710822123121314</v>
      </c>
      <c r="AX465" s="25">
        <f t="shared" si="145"/>
        <v>4.5626324128820475</v>
      </c>
    </row>
    <row r="466" spans="1:50" x14ac:dyDescent="0.25">
      <c r="A466" t="s">
        <v>85</v>
      </c>
      <c r="B466" s="15">
        <v>40483</v>
      </c>
      <c r="C466" s="16" t="s">
        <v>73</v>
      </c>
      <c r="D466" s="17">
        <v>2011</v>
      </c>
      <c r="E466" s="18" t="str">
        <f t="shared" si="137"/>
        <v>Ōkaro 2010/11</v>
      </c>
      <c r="F466" s="18" t="s">
        <v>72</v>
      </c>
      <c r="G466" s="19">
        <v>190</v>
      </c>
      <c r="H466" s="20">
        <v>0.55000001192092896</v>
      </c>
      <c r="I466" s="21">
        <v>2410.0001000000002</v>
      </c>
      <c r="J466" s="19">
        <v>69.492738548131499</v>
      </c>
      <c r="K466" s="19">
        <v>6.7994713614209097</v>
      </c>
      <c r="L466" s="19">
        <v>8.9999995999999989</v>
      </c>
      <c r="M466" s="19">
        <v>26.000000999999997</v>
      </c>
      <c r="N466" s="19">
        <v>10.5</v>
      </c>
      <c r="O466" s="19">
        <v>39</v>
      </c>
      <c r="P466" s="22">
        <v>3.0699422359466553</v>
      </c>
      <c r="Q466" s="19">
        <f t="shared" si="139"/>
        <v>8.0080341464201847</v>
      </c>
      <c r="R466" s="19">
        <f t="shared" si="134"/>
        <v>6.2194232246651895</v>
      </c>
      <c r="S466" s="19">
        <f t="shared" si="129"/>
        <v>6.5698713523921111</v>
      </c>
      <c r="T466" s="19">
        <f t="shared" si="146"/>
        <v>5.5964631255492234</v>
      </c>
      <c r="U466" s="23">
        <f t="shared" si="130"/>
        <v>6.5984479622566772</v>
      </c>
      <c r="V466" s="24">
        <f t="shared" si="140"/>
        <v>4.2911816717830726</v>
      </c>
      <c r="W466" s="24">
        <f t="shared" si="140"/>
        <v>4.2901846472609613</v>
      </c>
      <c r="X466" s="24">
        <f t="shared" si="140"/>
        <v>4.9186003196758605</v>
      </c>
      <c r="Y466" s="24">
        <f t="shared" si="140"/>
        <v>4.7560367013747955</v>
      </c>
      <c r="Z466" s="24">
        <f t="shared" si="140"/>
        <v>4.5640008350236725</v>
      </c>
      <c r="AA466" s="20">
        <v>1.53</v>
      </c>
      <c r="AB466" s="20">
        <v>1.67</v>
      </c>
      <c r="AC466" s="17">
        <v>314.20166051864902</v>
      </c>
      <c r="AD466" s="17">
        <f t="shared" si="124"/>
        <v>313.82257486190525</v>
      </c>
      <c r="AE466" s="21">
        <v>54.474999999999902</v>
      </c>
      <c r="AF466" s="21">
        <v>149.67291666666671</v>
      </c>
      <c r="AG466" s="19">
        <v>3.4192361111111103</v>
      </c>
      <c r="AH466" s="21">
        <v>258.8</v>
      </c>
      <c r="AI466" s="22">
        <v>1.1808333333333314</v>
      </c>
      <c r="AJ466" s="21">
        <v>1471.025000000003</v>
      </c>
      <c r="AK466" s="21" t="e">
        <f>VLOOKUP($B466,'[3]Rotoma level Monthly'!$C$2:$N$538,10,FALSE)</f>
        <v>#N/A</v>
      </c>
      <c r="AL466" s="21" t="e">
        <f>VLOOKUP($B466,'[3]Rotoma level Monthly'!$C$2:$N$538,11,FALSE)</f>
        <v>#N/A</v>
      </c>
      <c r="AM466" s="20">
        <v>3.5153863619009278</v>
      </c>
      <c r="AN466" s="21">
        <v>193.18333333333337</v>
      </c>
      <c r="AP466" s="19">
        <f t="shared" si="138"/>
        <v>21.808333333333334</v>
      </c>
      <c r="AQ466" s="19">
        <f t="shared" si="138"/>
        <v>3.4204166293144227</v>
      </c>
      <c r="AR466" s="19">
        <f t="shared" si="138"/>
        <v>831.08334083333341</v>
      </c>
      <c r="AS466" s="19">
        <f t="shared" si="138"/>
        <v>45.14699586279383</v>
      </c>
      <c r="AT466" s="19">
        <f t="shared" si="141"/>
        <v>5.6201010905443312</v>
      </c>
      <c r="AU466" s="19">
        <f t="shared" si="142"/>
        <v>4.0704593608131612</v>
      </c>
      <c r="AV466" s="19">
        <f t="shared" si="143"/>
        <v>5.1781301765047996</v>
      </c>
      <c r="AW466" s="19">
        <f t="shared" si="144"/>
        <v>5.0495162627800489</v>
      </c>
      <c r="AX466" s="25">
        <f t="shared" si="145"/>
        <v>4.9795517226605845</v>
      </c>
    </row>
    <row r="467" spans="1:50" x14ac:dyDescent="0.25">
      <c r="A467" t="s">
        <v>85</v>
      </c>
      <c r="B467" s="15">
        <v>40513</v>
      </c>
      <c r="C467" s="16" t="s">
        <v>73</v>
      </c>
      <c r="D467" s="17">
        <v>2011</v>
      </c>
      <c r="E467" s="18" t="str">
        <f t="shared" si="137"/>
        <v>Ōkaro 2010/11</v>
      </c>
      <c r="F467" s="18" t="s">
        <v>72</v>
      </c>
      <c r="G467" s="19">
        <v>104</v>
      </c>
      <c r="H467" s="20">
        <v>0.30000001192092896</v>
      </c>
      <c r="I467" s="21">
        <v>2240</v>
      </c>
      <c r="J467" s="19">
        <v>43.11373561713151</v>
      </c>
      <c r="K467" s="19">
        <v>0.9374712637209095</v>
      </c>
      <c r="L467" s="19">
        <v>3</v>
      </c>
      <c r="M467" s="19">
        <v>13</v>
      </c>
      <c r="N467" s="19">
        <v>9.8999995999999992</v>
      </c>
      <c r="O467" s="19">
        <v>29</v>
      </c>
      <c r="P467" s="22">
        <v>1.1803197860717773</v>
      </c>
      <c r="Q467" s="19">
        <f t="shared" si="139"/>
        <v>7.3432646818189014</v>
      </c>
      <c r="R467" s="19">
        <f t="shared" si="134"/>
        <v>6.9109840326522027</v>
      </c>
      <c r="S467" s="19">
        <f t="shared" si="129"/>
        <v>6.4742465351858289</v>
      </c>
      <c r="T467" s="19">
        <f t="shared" si="146"/>
        <v>4.9910777102835526</v>
      </c>
      <c r="U467" s="23">
        <f t="shared" si="130"/>
        <v>6.4298932399851205</v>
      </c>
      <c r="V467" s="24">
        <f t="shared" si="140"/>
        <v>4.5861992998445045</v>
      </c>
      <c r="W467" s="24">
        <f t="shared" si="140"/>
        <v>4.4958598550322018</v>
      </c>
      <c r="X467" s="24">
        <f t="shared" si="140"/>
        <v>5.0778997207799748</v>
      </c>
      <c r="Y467" s="24">
        <f t="shared" si="140"/>
        <v>4.8136277751215637</v>
      </c>
      <c r="Z467" s="24">
        <f t="shared" si="140"/>
        <v>4.7433966626945603</v>
      </c>
      <c r="AA467" s="20">
        <v>2.64</v>
      </c>
      <c r="AB467" s="20">
        <v>2.0633333333333299</v>
      </c>
      <c r="AC467" s="17">
        <v>314.176982862903</v>
      </c>
      <c r="AD467" s="17">
        <f t="shared" ref="AD467:AD530" si="147">AVERAGE(AC456:AC467)</f>
        <v>313.83603714562372</v>
      </c>
      <c r="AE467" s="21">
        <v>108</v>
      </c>
      <c r="AF467" s="21">
        <v>151.92473118279571</v>
      </c>
      <c r="AG467" s="19">
        <v>3.9889784946236562</v>
      </c>
      <c r="AH467" s="21">
        <v>188.8</v>
      </c>
      <c r="AI467" s="22">
        <v>1.4933333333333301</v>
      </c>
      <c r="AJ467" s="21">
        <v>1490.000000000003</v>
      </c>
      <c r="AK467" s="21" t="e">
        <f>VLOOKUP($B467,'[3]Rotoma level Monthly'!$C$2:$N$538,10,FALSE)</f>
        <v>#N/A</v>
      </c>
      <c r="AL467" s="21" t="e">
        <f>VLOOKUP($B467,'[3]Rotoma level Monthly'!$C$2:$N$538,11,FALSE)</f>
        <v>#N/A</v>
      </c>
      <c r="AM467" s="20">
        <v>3.4399925029684657</v>
      </c>
      <c r="AN467" s="21">
        <v>187.50833333333333</v>
      </c>
      <c r="AP467" s="19">
        <f t="shared" si="138"/>
        <v>30.125000016666672</v>
      </c>
      <c r="AQ467" s="19">
        <f t="shared" si="138"/>
        <v>3.2354166318972908</v>
      </c>
      <c r="AR467" s="19">
        <f t="shared" si="138"/>
        <v>974.50000833333343</v>
      </c>
      <c r="AS467" s="19">
        <f t="shared" si="138"/>
        <v>46.656473830888125</v>
      </c>
      <c r="AT467" s="19">
        <f t="shared" si="141"/>
        <v>5.9764747217909235</v>
      </c>
      <c r="AU467" s="19">
        <f t="shared" si="142"/>
        <v>4.1389425536513267</v>
      </c>
      <c r="AV467" s="19">
        <f t="shared" si="143"/>
        <v>5.3862333599740655</v>
      </c>
      <c r="AW467" s="19">
        <f t="shared" si="144"/>
        <v>5.0912227856822945</v>
      </c>
      <c r="AX467" s="25">
        <f t="shared" si="145"/>
        <v>5.1482183552746523</v>
      </c>
    </row>
    <row r="468" spans="1:50" x14ac:dyDescent="0.25">
      <c r="A468" t="s">
        <v>85</v>
      </c>
      <c r="B468" s="15">
        <v>40544</v>
      </c>
      <c r="C468" s="16" t="s">
        <v>73</v>
      </c>
      <c r="D468" s="17">
        <v>2011</v>
      </c>
      <c r="E468" s="18" t="str">
        <f t="shared" si="137"/>
        <v>Ōkaro 2010/11</v>
      </c>
      <c r="F468" s="18" t="s">
        <v>72</v>
      </c>
      <c r="G468" s="19">
        <v>9.8999995999999992</v>
      </c>
      <c r="H468" s="20">
        <v>1.7999999523162842</v>
      </c>
      <c r="I468" s="21">
        <v>1010</v>
      </c>
      <c r="J468" s="19">
        <v>25.527734640131513</v>
      </c>
      <c r="K468" s="19">
        <v>0.9374712637209095</v>
      </c>
      <c r="L468" s="19">
        <v>13</v>
      </c>
      <c r="M468" s="19">
        <v>39.999999000000003</v>
      </c>
      <c r="N468" s="19">
        <v>9.3999995999999992</v>
      </c>
      <c r="O468" s="19">
        <v>2.9000001000000002</v>
      </c>
      <c r="P468" s="22">
        <v>1.0113885402679443</v>
      </c>
      <c r="Q468" s="19">
        <f t="shared" si="139"/>
        <v>4.748913349707756</v>
      </c>
      <c r="R468" s="19">
        <f t="shared" si="134"/>
        <v>4.8443002841713172</v>
      </c>
      <c r="S468" s="19">
        <f t="shared" si="129"/>
        <v>5.4330073350857546</v>
      </c>
      <c r="T468" s="19">
        <f t="shared" si="146"/>
        <v>4.326475848062266</v>
      </c>
      <c r="U468" s="23">
        <f t="shared" si="130"/>
        <v>4.8381742042567737</v>
      </c>
      <c r="V468" s="24">
        <f t="shared" si="140"/>
        <v>4.6844457055091775</v>
      </c>
      <c r="W468" s="24">
        <f t="shared" si="140"/>
        <v>4.5684618162938433</v>
      </c>
      <c r="X468" s="24">
        <f t="shared" si="140"/>
        <v>5.1753161967176382</v>
      </c>
      <c r="Y468" s="24">
        <f t="shared" si="140"/>
        <v>4.8698185560898697</v>
      </c>
      <c r="Z468" s="24">
        <f t="shared" si="140"/>
        <v>4.8245105686526317</v>
      </c>
      <c r="AA468" s="20">
        <v>1.98</v>
      </c>
      <c r="AB468" s="20">
        <v>-0.17333333333333301</v>
      </c>
      <c r="AC468" s="17">
        <v>314.27087197580602</v>
      </c>
      <c r="AD468" s="17">
        <f t="shared" si="147"/>
        <v>313.87242331847</v>
      </c>
      <c r="AE468" s="21">
        <v>430</v>
      </c>
      <c r="AF468" s="21">
        <v>143.91263440860214</v>
      </c>
      <c r="AG468" s="19">
        <v>4.0196908602150545</v>
      </c>
      <c r="AH468" s="21">
        <v>238.3</v>
      </c>
      <c r="AI468" s="22">
        <v>1.4933333333333301</v>
      </c>
      <c r="AJ468" s="21">
        <v>1518.500000000003</v>
      </c>
      <c r="AK468" s="21" t="e">
        <f>VLOOKUP($B468,'[3]Rotoma level Monthly'!$C$2:$N$538,10,FALSE)</f>
        <v>#N/A</v>
      </c>
      <c r="AL468" s="21" t="e">
        <f>VLOOKUP($B468,'[3]Rotoma level Monthly'!$C$2:$N$538,11,FALSE)</f>
        <v>#N/A</v>
      </c>
      <c r="AM468" s="20">
        <v>3.4586136947247383</v>
      </c>
      <c r="AN468" s="21">
        <v>188.02499999999998</v>
      </c>
      <c r="AP468" s="19">
        <f t="shared" si="138"/>
        <v>30.666666641666666</v>
      </c>
      <c r="AQ468" s="19">
        <f t="shared" si="138"/>
        <v>3.0770832906166716</v>
      </c>
      <c r="AR468" s="19">
        <f t="shared" si="138"/>
        <v>1024.2500091666668</v>
      </c>
      <c r="AS468" s="19">
        <f t="shared" si="138"/>
        <v>47.533785050899077</v>
      </c>
      <c r="AT468" s="19">
        <f t="shared" si="141"/>
        <v>5.996133093570494</v>
      </c>
      <c r="AU468" s="19">
        <f t="shared" si="142"/>
        <v>4.2004515691699229</v>
      </c>
      <c r="AV468" s="19">
        <f t="shared" si="143"/>
        <v>5.451321989300995</v>
      </c>
      <c r="AW468" s="19">
        <f t="shared" si="144"/>
        <v>5.1148470020223531</v>
      </c>
      <c r="AX468" s="25">
        <f t="shared" si="145"/>
        <v>5.1906884135159412</v>
      </c>
    </row>
    <row r="469" spans="1:50" x14ac:dyDescent="0.25">
      <c r="A469" t="s">
        <v>85</v>
      </c>
      <c r="B469" s="15">
        <v>40575</v>
      </c>
      <c r="C469" s="16" t="s">
        <v>73</v>
      </c>
      <c r="D469" s="17">
        <v>2011</v>
      </c>
      <c r="E469" s="18" t="str">
        <f t="shared" si="137"/>
        <v>Ōkaro 2010/11</v>
      </c>
      <c r="F469" s="18" t="s">
        <v>72</v>
      </c>
      <c r="G469" s="19">
        <v>2.9000001000000002</v>
      </c>
      <c r="H469" s="20">
        <v>4.1999998092651367</v>
      </c>
      <c r="I469" s="21">
        <v>435.99999000000003</v>
      </c>
      <c r="J469" s="19">
        <v>15.757735617131512</v>
      </c>
      <c r="K469" s="19">
        <v>5.8224711660209092</v>
      </c>
      <c r="L469" s="19">
        <v>4.9999998999999997</v>
      </c>
      <c r="M469" s="19">
        <v>8.0000004000000011</v>
      </c>
      <c r="N469" s="19">
        <v>9.3000001999999995</v>
      </c>
      <c r="O469" s="19">
        <v>1</v>
      </c>
      <c r="P469" s="22">
        <v>0.97388100624084473</v>
      </c>
      <c r="Q469" s="19">
        <f t="shared" si="139"/>
        <v>3.3944909527015543</v>
      </c>
      <c r="R469" s="19">
        <f t="shared" si="134"/>
        <v>3.8142917940816581</v>
      </c>
      <c r="S469" s="19">
        <f t="shared" si="129"/>
        <v>4.3348543027161863</v>
      </c>
      <c r="T469" s="19">
        <f t="shared" si="146"/>
        <v>3.7146819240995526</v>
      </c>
      <c r="U469" s="23">
        <f t="shared" si="130"/>
        <v>3.8145797433997379</v>
      </c>
      <c r="V469" s="24">
        <f t="shared" si="140"/>
        <v>4.7391145552388023</v>
      </c>
      <c r="W469" s="24">
        <f t="shared" si="140"/>
        <v>4.6116812063923938</v>
      </c>
      <c r="X469" s="24">
        <f t="shared" si="140"/>
        <v>5.1955779918445204</v>
      </c>
      <c r="Y469" s="24">
        <f t="shared" si="140"/>
        <v>4.882317561083128</v>
      </c>
      <c r="Z469" s="24">
        <f t="shared" si="140"/>
        <v>4.8571728286397109</v>
      </c>
      <c r="AA469" s="20">
        <v>1.97</v>
      </c>
      <c r="AB469" s="20">
        <v>0.22166666666666601</v>
      </c>
      <c r="AC469" s="17">
        <v>314.54166555059498</v>
      </c>
      <c r="AD469" s="17">
        <f t="shared" si="147"/>
        <v>313.9341393418772</v>
      </c>
      <c r="AE469" s="21">
        <v>106.76</v>
      </c>
      <c r="AF469" s="21">
        <v>189.83779761904771</v>
      </c>
      <c r="AG469" s="19">
        <v>2.6720238095238096</v>
      </c>
      <c r="AH469" s="21">
        <v>211</v>
      </c>
      <c r="AI469" s="22">
        <v>1.4933333333333301</v>
      </c>
      <c r="AJ469" s="21">
        <v>1809.5000000000027</v>
      </c>
      <c r="AK469" s="21" t="e">
        <f>VLOOKUP($B469,'[3]Rotoma level Monthly'!$C$2:$N$538,10,FALSE)</f>
        <v>#N/A</v>
      </c>
      <c r="AL469" s="21" t="e">
        <f>VLOOKUP($B469,'[3]Rotoma level Monthly'!$C$2:$N$538,11,FALSE)</f>
        <v>#N/A</v>
      </c>
      <c r="AM469" s="20">
        <v>3.4874891427534127</v>
      </c>
      <c r="AN469" s="21">
        <v>188.39166666666668</v>
      </c>
      <c r="AP469" s="19">
        <f t="shared" si="138"/>
        <v>30.774999983333331</v>
      </c>
      <c r="AQ469" s="19">
        <f t="shared" si="138"/>
        <v>2.9049999525149666</v>
      </c>
      <c r="AR469" s="19">
        <f t="shared" si="138"/>
        <v>1030.4166758333333</v>
      </c>
      <c r="AS469" s="19">
        <f t="shared" si="138"/>
        <v>47.680263018993372</v>
      </c>
      <c r="AT469" s="19">
        <f t="shared" si="141"/>
        <v>6.0000230758751147</v>
      </c>
      <c r="AU469" s="19">
        <f t="shared" si="142"/>
        <v>4.2706840630456737</v>
      </c>
      <c r="AV469" s="19">
        <f t="shared" si="143"/>
        <v>5.4591687643247582</v>
      </c>
      <c r="AW469" s="19">
        <f t="shared" si="144"/>
        <v>5.118748835926854</v>
      </c>
      <c r="AX469" s="25">
        <f t="shared" si="145"/>
        <v>5.2121561847931002</v>
      </c>
    </row>
    <row r="470" spans="1:50" x14ac:dyDescent="0.25">
      <c r="A470" t="s">
        <v>85</v>
      </c>
      <c r="B470" s="15">
        <v>40603</v>
      </c>
      <c r="C470" s="16" t="s">
        <v>73</v>
      </c>
      <c r="D470" s="17">
        <v>2011</v>
      </c>
      <c r="E470" s="18" t="str">
        <f t="shared" si="137"/>
        <v>Ōkaro 2010/11</v>
      </c>
      <c r="F470" s="18" t="s">
        <v>72</v>
      </c>
      <c r="G470" s="19">
        <v>9.3000001999999995</v>
      </c>
      <c r="H470" s="20">
        <v>3</v>
      </c>
      <c r="I470" s="21">
        <v>414.99998999999997</v>
      </c>
      <c r="J470" s="19">
        <v>16.734735617131513</v>
      </c>
      <c r="K470" s="19">
        <v>-3.9528443179089656E-2</v>
      </c>
      <c r="L470" s="19">
        <v>0.50000001999999999</v>
      </c>
      <c r="M470" s="19">
        <v>6.0000000999999994</v>
      </c>
      <c r="N470" s="19">
        <v>7.5</v>
      </c>
      <c r="O470" s="19">
        <v>1.2</v>
      </c>
      <c r="P470" s="22">
        <v>0.68036484718322754</v>
      </c>
      <c r="Q470" s="19">
        <f t="shared" si="139"/>
        <v>4.6799467130497474</v>
      </c>
      <c r="R470" s="19">
        <f t="shared" si="134"/>
        <v>4.2314532428503622</v>
      </c>
      <c r="S470" s="19">
        <f t="shared" si="129"/>
        <v>4.2703247396039679</v>
      </c>
      <c r="T470" s="19">
        <f t="shared" si="146"/>
        <v>3.7909670582607089</v>
      </c>
      <c r="U470" s="23">
        <f t="shared" si="130"/>
        <v>4.2431729384411963</v>
      </c>
      <c r="V470" s="24">
        <f t="shared" si="140"/>
        <v>4.8018494053082845</v>
      </c>
      <c r="W470" s="24">
        <f t="shared" si="140"/>
        <v>4.6150212926093124</v>
      </c>
      <c r="X470" s="24">
        <f t="shared" si="140"/>
        <v>5.2066188771564823</v>
      </c>
      <c r="Y470" s="24">
        <f t="shared" si="140"/>
        <v>4.8870622802203503</v>
      </c>
      <c r="Z470" s="24">
        <f t="shared" si="140"/>
        <v>4.8776379638236067</v>
      </c>
      <c r="AA470" s="20">
        <v>2.13</v>
      </c>
      <c r="AB470" s="20">
        <v>0.52166666666666595</v>
      </c>
      <c r="AC470" s="17">
        <v>314.551389112903</v>
      </c>
      <c r="AD470" s="17">
        <f t="shared" si="147"/>
        <v>314.01404439605028</v>
      </c>
      <c r="AE470" s="21">
        <v>206.36000000000101</v>
      </c>
      <c r="AF470" s="21">
        <v>157.09543010752697</v>
      </c>
      <c r="AG470" s="19">
        <v>3.2391801075268805</v>
      </c>
      <c r="AH470" s="21">
        <v>223.1</v>
      </c>
      <c r="AI470" s="22">
        <v>1.4933333333333301</v>
      </c>
      <c r="AJ470" s="21">
        <v>1855.7600000000027</v>
      </c>
      <c r="AK470" s="21" t="e">
        <f>VLOOKUP($B470,'[3]Rotoma level Monthly'!$C$2:$N$538,10,FALSE)</f>
        <v>#N/A</v>
      </c>
      <c r="AL470" s="21" t="e">
        <f>VLOOKUP($B470,'[3]Rotoma level Monthly'!$C$2:$N$538,11,FALSE)</f>
        <v>#N/A</v>
      </c>
      <c r="AM470" s="20">
        <v>3.4800548669597617</v>
      </c>
      <c r="AN470" s="21">
        <v>187.14166666666665</v>
      </c>
      <c r="AP470" s="19">
        <f t="shared" si="138"/>
        <v>31.158333349999996</v>
      </c>
      <c r="AQ470" s="19">
        <f t="shared" si="138"/>
        <v>2.8966666271289192</v>
      </c>
      <c r="AR470" s="19">
        <f t="shared" si="138"/>
        <v>1033.7500083333334</v>
      </c>
      <c r="AS470" s="19">
        <f t="shared" si="138"/>
        <v>47.74149090375434</v>
      </c>
      <c r="AT470" s="19">
        <f t="shared" si="141"/>
        <v>6.0136785171208054</v>
      </c>
      <c r="AU470" s="19">
        <f t="shared" si="142"/>
        <v>4.2741814955489659</v>
      </c>
      <c r="AV470" s="19">
        <f t="shared" si="143"/>
        <v>5.4633907334453156</v>
      </c>
      <c r="AW470" s="19">
        <f t="shared" si="144"/>
        <v>5.1203762537919797</v>
      </c>
      <c r="AX470" s="25">
        <f t="shared" si="145"/>
        <v>5.2179067499767662</v>
      </c>
    </row>
    <row r="471" spans="1:50" x14ac:dyDescent="0.25">
      <c r="A471" t="s">
        <v>85</v>
      </c>
      <c r="B471" s="15">
        <v>40634</v>
      </c>
      <c r="C471" s="16" t="s">
        <v>73</v>
      </c>
      <c r="D471" s="17">
        <v>2011</v>
      </c>
      <c r="E471" s="18" t="str">
        <f t="shared" si="137"/>
        <v>Ōkaro 2010/11</v>
      </c>
      <c r="F471" s="18" t="s">
        <v>72</v>
      </c>
      <c r="G471" s="19">
        <v>8.8999995999999992</v>
      </c>
      <c r="H471" s="20">
        <v>4.4000000953674316</v>
      </c>
      <c r="I471" s="21">
        <v>402.00001000000003</v>
      </c>
      <c r="J471" s="19">
        <v>15.757735617131512</v>
      </c>
      <c r="K471" s="19">
        <v>-1.0165286385790901</v>
      </c>
      <c r="L471" s="19">
        <v>0.50000001999999999</v>
      </c>
      <c r="M471" s="19">
        <v>3</v>
      </c>
      <c r="N471" s="19">
        <v>7.4000000999999997</v>
      </c>
      <c r="O471" s="19">
        <v>1.1000000000000001</v>
      </c>
      <c r="P471" s="22">
        <v>0.50598186254501343</v>
      </c>
      <c r="Q471" s="19">
        <f t="shared" si="139"/>
        <v>4.63145056730019</v>
      </c>
      <c r="R471" s="19">
        <f t="shared" si="134"/>
        <v>3.7554370309138028</v>
      </c>
      <c r="S471" s="19">
        <f t="shared" si="129"/>
        <v>4.2287204523023227</v>
      </c>
      <c r="T471" s="19">
        <f t="shared" si="146"/>
        <v>3.7146819240995526</v>
      </c>
      <c r="U471" s="23">
        <f t="shared" si="130"/>
        <v>4.0825724936539665</v>
      </c>
      <c r="V471" s="24">
        <f t="shared" si="140"/>
        <v>4.8139769259900804</v>
      </c>
      <c r="W471" s="24">
        <f t="shared" si="140"/>
        <v>4.5991051025228105</v>
      </c>
      <c r="X471" s="24">
        <f t="shared" si="140"/>
        <v>5.2162454203310675</v>
      </c>
      <c r="Y471" s="24">
        <f t="shared" si="140"/>
        <v>4.8854499048441431</v>
      </c>
      <c r="Z471" s="24">
        <f t="shared" si="140"/>
        <v>4.8786943384220258</v>
      </c>
      <c r="AA471" s="20">
        <v>2.4300000000000002</v>
      </c>
      <c r="AB471" s="20">
        <v>1.165</v>
      </c>
      <c r="AC471" s="17">
        <v>314.60689791666698</v>
      </c>
      <c r="AD471" s="17">
        <f t="shared" si="147"/>
        <v>314.11556308817995</v>
      </c>
      <c r="AE471" s="21">
        <v>140.88999999999999</v>
      </c>
      <c r="AF471" s="21">
        <v>165.31527777777777</v>
      </c>
      <c r="AG471" s="19">
        <v>3.256875</v>
      </c>
      <c r="AH471" s="21">
        <v>160.80000000000001</v>
      </c>
      <c r="AI471" s="22">
        <v>1.4933333333333301</v>
      </c>
      <c r="AJ471" s="21">
        <v>2041.6200000000038</v>
      </c>
      <c r="AK471" s="21" t="e">
        <f>VLOOKUP($B471,'[3]Rotoma level Monthly'!$C$2:$N$538,10,FALSE)</f>
        <v>#N/A</v>
      </c>
      <c r="AL471" s="21" t="e">
        <f>VLOOKUP($B471,'[3]Rotoma level Monthly'!$C$2:$N$538,11,FALSE)</f>
        <v>#N/A</v>
      </c>
      <c r="AM471" s="20">
        <v>3.4624361393611949</v>
      </c>
      <c r="AN471" s="21">
        <v>183.76666666666665</v>
      </c>
      <c r="AP471" s="19">
        <f t="shared" si="138"/>
        <v>31.249999966666664</v>
      </c>
      <c r="AQ471" s="19">
        <f t="shared" si="138"/>
        <v>2.9483333041270576</v>
      </c>
      <c r="AR471" s="19">
        <f t="shared" si="138"/>
        <v>1036.5833425000001</v>
      </c>
      <c r="AS471" s="19">
        <f t="shared" si="138"/>
        <v>47.72130212184863</v>
      </c>
      <c r="AT471" s="19">
        <f t="shared" si="141"/>
        <v>6.0169190538907902</v>
      </c>
      <c r="AU471" s="19">
        <f t="shared" si="142"/>
        <v>4.2526450656088146</v>
      </c>
      <c r="AV471" s="19">
        <f t="shared" si="143"/>
        <v>5.4669687190935239</v>
      </c>
      <c r="AW471" s="19">
        <f t="shared" si="144"/>
        <v>5.1198398730895507</v>
      </c>
      <c r="AX471" s="25">
        <f t="shared" si="145"/>
        <v>5.2140931779206703</v>
      </c>
    </row>
    <row r="472" spans="1:50" x14ac:dyDescent="0.25">
      <c r="A472" t="s">
        <v>85</v>
      </c>
      <c r="B472" s="15">
        <v>40664</v>
      </c>
      <c r="C472" s="16" t="s">
        <v>73</v>
      </c>
      <c r="D472" s="17">
        <v>2011</v>
      </c>
      <c r="E472" s="18" t="str">
        <f t="shared" si="137"/>
        <v>Ōkaro 2010/11</v>
      </c>
      <c r="F472" s="18" t="s">
        <v>72</v>
      </c>
      <c r="G472" s="19">
        <v>30.1</v>
      </c>
      <c r="H472" s="20">
        <v>1.5499999523162842</v>
      </c>
      <c r="I472" s="21">
        <v>732.99998000000005</v>
      </c>
      <c r="J472" s="19">
        <v>64.60773561713151</v>
      </c>
      <c r="K472" s="19">
        <v>7.77647136142091</v>
      </c>
      <c r="L472" s="19">
        <v>48.999999000000003</v>
      </c>
      <c r="M472" s="19">
        <v>75.000002999999992</v>
      </c>
      <c r="N472" s="19">
        <v>7.3000002000000004</v>
      </c>
      <c r="O472" s="19">
        <v>5.8000002000000004</v>
      </c>
      <c r="P472" s="22">
        <v>1.1629067659378052</v>
      </c>
      <c r="Q472" s="19">
        <f t="shared" si="139"/>
        <v>5.9755588988083623</v>
      </c>
      <c r="R472" s="19">
        <f t="shared" si="134"/>
        <v>5.0205121381995426</v>
      </c>
      <c r="S472" s="19">
        <f t="shared" si="129"/>
        <v>5.0139629280019538</v>
      </c>
      <c r="T472" s="19">
        <f t="shared" si="146"/>
        <v>5.5040307986344423</v>
      </c>
      <c r="U472" s="23">
        <f t="shared" si="130"/>
        <v>5.3785161909110757</v>
      </c>
      <c r="V472" s="24">
        <f t="shared" si="140"/>
        <v>4.8890582368860782</v>
      </c>
      <c r="W472" s="24">
        <f t="shared" si="140"/>
        <v>4.7126599179582778</v>
      </c>
      <c r="X472" s="24">
        <f t="shared" si="140"/>
        <v>5.2708571002073104</v>
      </c>
      <c r="Y472" s="24">
        <f t="shared" si="140"/>
        <v>4.9816422859928968</v>
      </c>
      <c r="Z472" s="24">
        <f t="shared" si="140"/>
        <v>4.9635543852611415</v>
      </c>
      <c r="AA472" s="20">
        <v>0.32</v>
      </c>
      <c r="AB472" s="20">
        <v>1.34</v>
      </c>
      <c r="AC472" s="17">
        <v>314.89021337365602</v>
      </c>
      <c r="AD472" s="17">
        <f t="shared" si="147"/>
        <v>314.24353444234663</v>
      </c>
      <c r="AE472" s="21">
        <v>233.5</v>
      </c>
      <c r="AF472" s="21">
        <v>161.71774193548387</v>
      </c>
      <c r="AG472" s="19">
        <v>3.6981182795698935</v>
      </c>
      <c r="AH472" s="21">
        <v>164.5</v>
      </c>
      <c r="AI472" s="22">
        <v>1.4933333333333301</v>
      </c>
      <c r="AJ472" s="21">
        <v>2134.5100000000039</v>
      </c>
      <c r="AK472" s="21" t="e">
        <f>VLOOKUP($B472,'[3]Rotoma level Monthly'!$C$2:$N$538,10,FALSE)</f>
        <v>#N/A</v>
      </c>
      <c r="AL472" s="21" t="e">
        <f>VLOOKUP($B472,'[3]Rotoma level Monthly'!$C$2:$N$538,11,FALSE)</f>
        <v>#N/A</v>
      </c>
      <c r="AM472" s="20">
        <v>3.4978875282500836</v>
      </c>
      <c r="AN472" s="21">
        <v>186.77499999999998</v>
      </c>
      <c r="AP472" s="19">
        <f t="shared" si="138"/>
        <v>32.64999996666667</v>
      </c>
      <c r="AQ472" s="19">
        <f t="shared" si="138"/>
        <v>2.6816666334867478</v>
      </c>
      <c r="AR472" s="19">
        <f t="shared" si="138"/>
        <v>1060.6666733333334</v>
      </c>
      <c r="AS472" s="19">
        <f t="shared" si="138"/>
        <v>50.938613339942926</v>
      </c>
      <c r="AT472" s="19">
        <f t="shared" si="141"/>
        <v>6.06526329032598</v>
      </c>
      <c r="AU472" s="19">
        <f t="shared" si="142"/>
        <v>4.3677893967391768</v>
      </c>
      <c r="AV472" s="19">
        <f t="shared" si="143"/>
        <v>5.4969925591949913</v>
      </c>
      <c r="AW472" s="19">
        <f t="shared" si="144"/>
        <v>5.2025775855712748</v>
      </c>
      <c r="AX472" s="25">
        <f t="shared" si="145"/>
        <v>5.2831557079578557</v>
      </c>
    </row>
    <row r="473" spans="1:50" x14ac:dyDescent="0.25">
      <c r="A473" t="s">
        <v>85</v>
      </c>
      <c r="B473" s="15">
        <v>40695</v>
      </c>
      <c r="C473" s="16" t="s">
        <v>73</v>
      </c>
      <c r="D473" s="17">
        <v>2011</v>
      </c>
      <c r="E473" s="18" t="str">
        <f t="shared" si="137"/>
        <v>Ōkaro 2010/11</v>
      </c>
      <c r="F473" s="18" t="s">
        <v>72</v>
      </c>
      <c r="G473" s="19">
        <v>6.9000000999999997</v>
      </c>
      <c r="H473" s="20">
        <v>4.3299999237060547</v>
      </c>
      <c r="I473" s="21">
        <v>913.99996999999996</v>
      </c>
      <c r="J473" s="19">
        <v>115.41173561713151</v>
      </c>
      <c r="K473" s="19">
        <v>75.189471361420914</v>
      </c>
      <c r="L473" s="19">
        <v>17.999998999999999</v>
      </c>
      <c r="M473" s="19">
        <v>488.99998999999997</v>
      </c>
      <c r="N473" s="19">
        <v>6.9000000999999997</v>
      </c>
      <c r="O473" s="19">
        <v>1.1000000000000001</v>
      </c>
      <c r="P473" s="22">
        <v>0.67353910207748413</v>
      </c>
      <c r="Q473" s="19">
        <f t="shared" si="139"/>
        <v>4.3506767064597005</v>
      </c>
      <c r="R473" s="19">
        <f t="shared" si="134"/>
        <v>3.7757635986191489</v>
      </c>
      <c r="S473" s="19">
        <f t="shared" si="129"/>
        <v>5.3024480062520585</v>
      </c>
      <c r="T473" s="19">
        <f t="shared" si="146"/>
        <v>6.2397699188376352</v>
      </c>
      <c r="U473" s="23">
        <f t="shared" si="130"/>
        <v>4.9171645575421357</v>
      </c>
      <c r="V473" s="24">
        <f t="shared" si="140"/>
        <v>5.0076117835560376</v>
      </c>
      <c r="W473" s="24">
        <f t="shared" si="140"/>
        <v>4.7304313751284619</v>
      </c>
      <c r="X473" s="24">
        <f t="shared" si="140"/>
        <v>5.2842854136893864</v>
      </c>
      <c r="Y473" s="24">
        <f t="shared" si="140"/>
        <v>5.0407007549141793</v>
      </c>
      <c r="Z473" s="24">
        <f t="shared" si="140"/>
        <v>5.0157573318220168</v>
      </c>
      <c r="AA473" s="20">
        <v>0.11</v>
      </c>
      <c r="AB473" s="20">
        <v>0.15833333333333299</v>
      </c>
      <c r="AC473" s="17">
        <v>315.24262986111103</v>
      </c>
      <c r="AD473" s="17">
        <f t="shared" si="147"/>
        <v>314.37785946838829</v>
      </c>
      <c r="AE473" s="21">
        <v>149</v>
      </c>
      <c r="AF473" s="21">
        <v>148.48541666666674</v>
      </c>
      <c r="AG473" s="19">
        <v>3.2034027777777774</v>
      </c>
      <c r="AH473" s="21">
        <v>96</v>
      </c>
      <c r="AI473" s="22">
        <v>1.404166666666665</v>
      </c>
      <c r="AJ473" s="21">
        <v>2087.4700000000048</v>
      </c>
      <c r="AK473" s="21" t="e">
        <f>VLOOKUP($B473,'[3]Rotoma level Monthly'!$C$2:$N$538,10,FALSE)</f>
        <v>#N/A</v>
      </c>
      <c r="AL473" s="21" t="e">
        <f>VLOOKUP($B473,'[3]Rotoma level Monthly'!$C$2:$N$538,11,FALSE)</f>
        <v>#N/A</v>
      </c>
      <c r="AM473" s="20">
        <v>3.5748252522644202</v>
      </c>
      <c r="AN473" s="21">
        <v>186.6333333333333</v>
      </c>
      <c r="AP473" s="19">
        <f t="shared" si="138"/>
        <v>33.066666641666671</v>
      </c>
      <c r="AQ473" s="19">
        <f t="shared" si="138"/>
        <v>2.6162499795357386</v>
      </c>
      <c r="AR473" s="19">
        <f t="shared" si="138"/>
        <v>1069.500001666667</v>
      </c>
      <c r="AS473" s="19">
        <f t="shared" si="138"/>
        <v>55.05625797470389</v>
      </c>
      <c r="AT473" s="19">
        <f t="shared" si="141"/>
        <v>6.0792516594496684</v>
      </c>
      <c r="AU473" s="19">
        <f t="shared" si="142"/>
        <v>4.3976534501840376</v>
      </c>
      <c r="AV473" s="19">
        <f t="shared" si="143"/>
        <v>5.5078341766488474</v>
      </c>
      <c r="AW473" s="19">
        <f t="shared" si="144"/>
        <v>5.3011555354900315</v>
      </c>
      <c r="AX473" s="25">
        <f t="shared" si="145"/>
        <v>5.3214737054431458</v>
      </c>
    </row>
    <row r="474" spans="1:50" x14ac:dyDescent="0.25">
      <c r="A474" t="s">
        <v>85</v>
      </c>
      <c r="B474" s="15">
        <v>40725</v>
      </c>
      <c r="C474" s="16" t="s">
        <v>74</v>
      </c>
      <c r="D474" s="17">
        <v>2012</v>
      </c>
      <c r="E474" s="18" t="str">
        <f t="shared" si="137"/>
        <v>Ōkaro 2011/12</v>
      </c>
      <c r="F474" s="18" t="s">
        <v>72</v>
      </c>
      <c r="G474" s="19">
        <v>8.6000004000000008</v>
      </c>
      <c r="H474" s="20">
        <v>2.9749999046325684</v>
      </c>
      <c r="I474" s="21">
        <v>1050</v>
      </c>
      <c r="J474" s="19">
        <v>119.31973561713151</v>
      </c>
      <c r="K474" s="19">
        <v>73.235475269420917</v>
      </c>
      <c r="L474" s="19">
        <v>45.000001999999995</v>
      </c>
      <c r="M474" s="19">
        <v>561.99997999999994</v>
      </c>
      <c r="N474" s="19">
        <v>7.3000002000000004</v>
      </c>
      <c r="O474" s="19">
        <v>2.2999999999999998</v>
      </c>
      <c r="P474" s="22">
        <v>0.75999999046325684</v>
      </c>
      <c r="Q474" s="19">
        <f t="shared" si="139"/>
        <v>4.5936261174660089</v>
      </c>
      <c r="R474" s="19">
        <f t="shared" si="134"/>
        <v>4.2416651141871675</v>
      </c>
      <c r="S474" s="19">
        <f t="shared" si="129"/>
        <v>5.483779790200515</v>
      </c>
      <c r="T474" s="19">
        <f t="shared" si="146"/>
        <v>6.281999864615285</v>
      </c>
      <c r="U474" s="23">
        <f t="shared" si="130"/>
        <v>5.1502677216172437</v>
      </c>
      <c r="V474" s="24">
        <f t="shared" si="140"/>
        <v>5.042250282655889</v>
      </c>
      <c r="W474" s="24">
        <f t="shared" si="140"/>
        <v>4.7859688527718971</v>
      </c>
      <c r="X474" s="24">
        <f t="shared" si="140"/>
        <v>5.2970383857523826</v>
      </c>
      <c r="Y474" s="24">
        <f t="shared" si="140"/>
        <v>5.0869880005068149</v>
      </c>
      <c r="Z474" s="24">
        <f t="shared" si="140"/>
        <v>5.0530613804217461</v>
      </c>
      <c r="AA474" s="20">
        <v>1.1299999999999999</v>
      </c>
      <c r="AB474" s="20">
        <v>0.18833333333333299</v>
      </c>
      <c r="AC474" s="17">
        <v>315.40060114247302</v>
      </c>
      <c r="AD474" s="17">
        <f t="shared" si="147"/>
        <v>314.52483213863923</v>
      </c>
      <c r="AE474" s="21">
        <v>121.461</v>
      </c>
      <c r="AF474" s="21">
        <v>206.84072580645164</v>
      </c>
      <c r="AG474" s="19">
        <v>3.9659274193548391</v>
      </c>
      <c r="AH474" s="21">
        <v>152.9</v>
      </c>
      <c r="AI474" s="22">
        <v>1.2524999999999999</v>
      </c>
      <c r="AJ474" s="21">
        <v>2044.765000000004</v>
      </c>
      <c r="AK474" s="21" t="e">
        <f>VLOOKUP($B474,'[3]Rotoma level Monthly'!$C$2:$N$538,10,FALSE)</f>
        <v>#N/A</v>
      </c>
      <c r="AL474" s="21" t="e">
        <f>VLOOKUP($B474,'[3]Rotoma level Monthly'!$C$2:$N$538,11,FALSE)</f>
        <v>#N/A</v>
      </c>
      <c r="AM474" s="20">
        <v>3.5650277985607173</v>
      </c>
      <c r="AN474" s="21">
        <v>185.10833333333332</v>
      </c>
      <c r="AP474" s="19">
        <f t="shared" si="138"/>
        <v>33.291666666666664</v>
      </c>
      <c r="AQ474" s="19">
        <f t="shared" si="138"/>
        <v>2.4420833001534143</v>
      </c>
      <c r="AR474" s="19">
        <f t="shared" si="138"/>
        <v>1079.1666666666667</v>
      </c>
      <c r="AS474" s="19">
        <f t="shared" si="138"/>
        <v>58.582902609464846</v>
      </c>
      <c r="AT474" s="19">
        <f t="shared" si="141"/>
        <v>6.086732265510058</v>
      </c>
      <c r="AU474" s="19">
        <f t="shared" si="142"/>
        <v>4.4806906761368026</v>
      </c>
      <c r="AV474" s="19">
        <f t="shared" si="143"/>
        <v>5.5195964523326335</v>
      </c>
      <c r="AW474" s="19">
        <f t="shared" si="144"/>
        <v>5.3798909867844369</v>
      </c>
      <c r="AX474" s="25">
        <f t="shared" si="145"/>
        <v>5.3667275951909836</v>
      </c>
    </row>
    <row r="475" spans="1:50" x14ac:dyDescent="0.25">
      <c r="A475" t="s">
        <v>85</v>
      </c>
      <c r="B475" s="15">
        <v>40756</v>
      </c>
      <c r="C475" s="16" t="s">
        <v>74</v>
      </c>
      <c r="D475" s="17">
        <v>2012</v>
      </c>
      <c r="E475" s="18" t="str">
        <f t="shared" si="137"/>
        <v>Ōkaro 2011/12</v>
      </c>
      <c r="F475" s="18" t="s">
        <v>72</v>
      </c>
      <c r="G475" s="19">
        <v>14.2</v>
      </c>
      <c r="H475" s="20">
        <v>2.4279999732971191</v>
      </c>
      <c r="I475" s="21">
        <v>1059.9999</v>
      </c>
      <c r="J475" s="19">
        <v>108.57273561713151</v>
      </c>
      <c r="K475" s="19">
        <v>46.8564723384209</v>
      </c>
      <c r="L475" s="19">
        <v>84.5</v>
      </c>
      <c r="M475" s="19">
        <v>492.00000999999997</v>
      </c>
      <c r="N475" s="19">
        <v>7.5999999000000003</v>
      </c>
      <c r="O475" s="19">
        <v>1.8</v>
      </c>
      <c r="P475" s="22">
        <v>1.0019999742507935</v>
      </c>
      <c r="Q475" s="19">
        <f t="shared" si="139"/>
        <v>5.1468123947329634</v>
      </c>
      <c r="R475" s="19">
        <f t="shared" si="134"/>
        <v>4.4876446770476832</v>
      </c>
      <c r="S475" s="19">
        <f t="shared" si="129"/>
        <v>5.4961705311237079</v>
      </c>
      <c r="T475" s="19">
        <f t="shared" si="146"/>
        <v>6.1623046791284022</v>
      </c>
      <c r="U475" s="23">
        <f t="shared" si="130"/>
        <v>5.3232330705081896</v>
      </c>
      <c r="V475" s="24">
        <f t="shared" si="140"/>
        <v>5.0307065051235611</v>
      </c>
      <c r="W475" s="24">
        <f t="shared" si="140"/>
        <v>4.7966441426561603</v>
      </c>
      <c r="X475" s="24">
        <f t="shared" si="140"/>
        <v>5.3160806045699198</v>
      </c>
      <c r="Y475" s="24">
        <f t="shared" si="140"/>
        <v>5.1151538892304682</v>
      </c>
      <c r="Z475" s="24">
        <f t="shared" si="140"/>
        <v>5.0646462853950274</v>
      </c>
      <c r="AA475" s="20">
        <v>0.24</v>
      </c>
      <c r="AB475" s="20">
        <v>0.193333333333333</v>
      </c>
      <c r="AC475" s="17">
        <v>315.371733870968</v>
      </c>
      <c r="AD475" s="17">
        <f t="shared" si="147"/>
        <v>314.64555539083432</v>
      </c>
      <c r="AE475" s="21">
        <v>57.454999999999899</v>
      </c>
      <c r="AF475" s="21">
        <v>194.58333333333334</v>
      </c>
      <c r="AG475" s="19">
        <v>2.9935483870967747</v>
      </c>
      <c r="AH475" s="21">
        <v>200.9</v>
      </c>
      <c r="AI475" s="22">
        <v>0.84333333333333305</v>
      </c>
      <c r="AJ475" s="21">
        <v>2115.7360000000035</v>
      </c>
      <c r="AK475" s="21" t="e">
        <f>VLOOKUP($B475,'[3]Rotoma level Monthly'!$C$2:$N$538,10,FALSE)</f>
        <v>#N/A</v>
      </c>
      <c r="AL475" s="21" t="e">
        <f>VLOOKUP($B475,'[3]Rotoma level Monthly'!$C$2:$N$538,11,FALSE)</f>
        <v>#N/A</v>
      </c>
      <c r="AM475" s="20">
        <v>3.6532166426467394</v>
      </c>
      <c r="AN475" s="21">
        <v>190.59166666666667</v>
      </c>
      <c r="AP475" s="19">
        <f t="shared" si="138"/>
        <v>33.133333333333333</v>
      </c>
      <c r="AQ475" s="19">
        <f t="shared" si="138"/>
        <v>2.4194166312615075</v>
      </c>
      <c r="AR475" s="19">
        <f t="shared" si="138"/>
        <v>1093.3333258333334</v>
      </c>
      <c r="AS475" s="19">
        <f t="shared" si="138"/>
        <v>60.69973577996484</v>
      </c>
      <c r="AT475" s="19">
        <f t="shared" si="141"/>
        <v>6.0814734293812336</v>
      </c>
      <c r="AU475" s="19">
        <f t="shared" si="142"/>
        <v>4.4919014474577939</v>
      </c>
      <c r="AV475" s="19">
        <f t="shared" si="143"/>
        <v>5.5366452838987161</v>
      </c>
      <c r="AW475" s="19">
        <f t="shared" si="144"/>
        <v>5.4249054578624065</v>
      </c>
      <c r="AX475" s="25">
        <f t="shared" si="145"/>
        <v>5.3837314046500371</v>
      </c>
    </row>
    <row r="476" spans="1:50" x14ac:dyDescent="0.25">
      <c r="A476" t="s">
        <v>85</v>
      </c>
      <c r="B476" s="15">
        <v>40787</v>
      </c>
      <c r="C476" s="16" t="s">
        <v>74</v>
      </c>
      <c r="D476" s="17">
        <v>2012</v>
      </c>
      <c r="E476" s="18" t="str">
        <f t="shared" si="137"/>
        <v>Ōkaro 2011/12</v>
      </c>
      <c r="F476" s="18" t="s">
        <v>72</v>
      </c>
      <c r="G476" s="19">
        <v>35.200001</v>
      </c>
      <c r="H476" s="20">
        <v>2.3499999046325684</v>
      </c>
      <c r="I476" s="21">
        <v>717.00000999999997</v>
      </c>
      <c r="J476" s="19">
        <v>62.653739525131513</v>
      </c>
      <c r="K476" s="19">
        <v>4.8454709706209087</v>
      </c>
      <c r="L476" s="19">
        <v>48</v>
      </c>
      <c r="M476" s="19">
        <v>8.0000004000000011</v>
      </c>
      <c r="N476" s="19">
        <v>9.5</v>
      </c>
      <c r="O476" s="19">
        <v>3.2</v>
      </c>
      <c r="P476" s="22">
        <v>0.96399998664855957</v>
      </c>
      <c r="Q476" s="19">
        <f t="shared" si="139"/>
        <v>6.148218396572747</v>
      </c>
      <c r="R476" s="19">
        <f t="shared" si="134"/>
        <v>4.5268565787201016</v>
      </c>
      <c r="S476" s="19">
        <f t="shared" si="129"/>
        <v>4.9851126767919656</v>
      </c>
      <c r="T476" s="19">
        <f t="shared" si="146"/>
        <v>5.4650852318947187</v>
      </c>
      <c r="U476" s="23">
        <f t="shared" si="130"/>
        <v>5.2813182209948835</v>
      </c>
      <c r="V476" s="24">
        <f t="shared" si="140"/>
        <v>5.1343465113050692</v>
      </c>
      <c r="W476" s="24">
        <f t="shared" si="140"/>
        <v>4.8142617904305505</v>
      </c>
      <c r="X476" s="24">
        <f t="shared" si="140"/>
        <v>5.3069062689842168</v>
      </c>
      <c r="Y476" s="24">
        <f t="shared" si="140"/>
        <v>5.1292349788396514</v>
      </c>
      <c r="Z476" s="24">
        <f t="shared" si="140"/>
        <v>5.0961873873898718</v>
      </c>
      <c r="AA476" s="20">
        <v>1.1000000000000001</v>
      </c>
      <c r="AB476" s="20">
        <v>0.32</v>
      </c>
      <c r="AC476" s="17">
        <v>315.30045069444401</v>
      </c>
      <c r="AD476" s="17">
        <f t="shared" si="147"/>
        <v>314.73685807018495</v>
      </c>
      <c r="AE476" s="21">
        <v>65.760999999999996</v>
      </c>
      <c r="AF476" s="21">
        <v>193.54097222222225</v>
      </c>
      <c r="AG476" s="19">
        <v>3.3280555555555549</v>
      </c>
      <c r="AH476" s="21">
        <v>230.7</v>
      </c>
      <c r="AI476" s="22">
        <v>0.42083333333333295</v>
      </c>
      <c r="AJ476" s="21">
        <v>1857.8760000000018</v>
      </c>
      <c r="AK476" s="21" t="e">
        <f>VLOOKUP($B476,'[3]Rotoma level Monthly'!$C$2:$N$538,10,FALSE)</f>
        <v>#N/A</v>
      </c>
      <c r="AL476" s="21" t="e">
        <f>VLOOKUP($B476,'[3]Rotoma level Monthly'!$C$2:$N$538,11,FALSE)</f>
        <v>#N/A</v>
      </c>
      <c r="AM476" s="20">
        <v>3.6286870727542655</v>
      </c>
      <c r="AN476" s="21">
        <v>197.64166666666665</v>
      </c>
      <c r="AP476" s="19">
        <f t="shared" si="138"/>
        <v>35.11666675</v>
      </c>
      <c r="AQ476" s="19">
        <f t="shared" si="138"/>
        <v>2.3819166272878647</v>
      </c>
      <c r="AR476" s="19">
        <f t="shared" si="138"/>
        <v>1088.083329166667</v>
      </c>
      <c r="AS476" s="19">
        <f t="shared" si="138"/>
        <v>61.351069520381515</v>
      </c>
      <c r="AT476" s="19">
        <f t="shared" si="141"/>
        <v>6.1456037470878417</v>
      </c>
      <c r="AU476" s="19">
        <f t="shared" si="142"/>
        <v>4.510666304795798</v>
      </c>
      <c r="AV476" s="19">
        <f t="shared" si="143"/>
        <v>5.5303530907703813</v>
      </c>
      <c r="AW476" s="19">
        <f t="shared" si="144"/>
        <v>5.4384406432345198</v>
      </c>
      <c r="AX476" s="25">
        <f t="shared" si="145"/>
        <v>5.4062659464721357</v>
      </c>
    </row>
    <row r="477" spans="1:50" x14ac:dyDescent="0.25">
      <c r="A477" t="s">
        <v>85</v>
      </c>
      <c r="B477" s="15">
        <v>40817</v>
      </c>
      <c r="C477" s="16" t="s">
        <v>74</v>
      </c>
      <c r="D477" s="17">
        <v>2012</v>
      </c>
      <c r="E477" s="18" t="str">
        <f t="shared" si="137"/>
        <v>Ōkaro 2011/12</v>
      </c>
      <c r="F477" s="18" t="s">
        <v>72</v>
      </c>
      <c r="G477" s="19">
        <v>10.8</v>
      </c>
      <c r="H477" s="20">
        <v>3.0499999523162842</v>
      </c>
      <c r="I477" s="21">
        <v>458</v>
      </c>
      <c r="J477" s="19">
        <v>33.343734640131508</v>
      </c>
      <c r="K477" s="19">
        <v>1.9144714591209091</v>
      </c>
      <c r="L477" s="19">
        <v>1</v>
      </c>
      <c r="M477" s="19">
        <v>4.0000002000000006</v>
      </c>
      <c r="N477" s="19">
        <v>9.6000004000000008</v>
      </c>
      <c r="O477" s="19">
        <v>2</v>
      </c>
      <c r="P477" s="22">
        <v>0.6940000057220459</v>
      </c>
      <c r="Q477" s="19">
        <f t="shared" si="139"/>
        <v>4.8448963389368522</v>
      </c>
      <c r="R477" s="19">
        <f t="shared" si="134"/>
        <v>4.2112620104564122</v>
      </c>
      <c r="S477" s="19">
        <f t="shared" si="129"/>
        <v>4.3992050887916463</v>
      </c>
      <c r="T477" s="19">
        <f t="shared" si="146"/>
        <v>4.6652015838538885</v>
      </c>
      <c r="U477" s="23">
        <f t="shared" si="130"/>
        <v>4.5301412555097</v>
      </c>
      <c r="V477" s="24">
        <f t="shared" si="140"/>
        <v>5.32215743866458</v>
      </c>
      <c r="W477" s="24">
        <f t="shared" si="140"/>
        <v>4.6699661438803828</v>
      </c>
      <c r="X477" s="24">
        <f t="shared" si="140"/>
        <v>5.165975311537335</v>
      </c>
      <c r="Y477" s="24">
        <f t="shared" si="140"/>
        <v>5.037728305609936</v>
      </c>
      <c r="Z477" s="24">
        <f t="shared" si="140"/>
        <v>5.0489567999230571</v>
      </c>
      <c r="AA477" s="20">
        <v>0.71</v>
      </c>
      <c r="AB477" s="20">
        <v>0.52333333333333298</v>
      </c>
      <c r="AC477" s="17">
        <v>315.51714280914001</v>
      </c>
      <c r="AD477" s="17">
        <f t="shared" si="147"/>
        <v>314.83935330744288</v>
      </c>
      <c r="AE477" s="21">
        <v>174</v>
      </c>
      <c r="AF477" s="21">
        <v>133.22991071428569</v>
      </c>
      <c r="AG477" s="19">
        <v>3.8747023809523808</v>
      </c>
      <c r="AH477" s="21">
        <v>169.6</v>
      </c>
      <c r="AI477" s="22">
        <v>0.42083333333333295</v>
      </c>
      <c r="AJ477" s="21">
        <v>1736.5270000000007</v>
      </c>
      <c r="AK477" s="21" t="e">
        <f>VLOOKUP($B477,'[3]Rotoma level Monthly'!$C$2:$N$538,10,FALSE)</f>
        <v>#N/A</v>
      </c>
      <c r="AL477" s="21" t="e">
        <f>VLOOKUP($B477,'[3]Rotoma level Monthly'!$C$2:$N$538,11,FALSE)</f>
        <v>#N/A</v>
      </c>
      <c r="AM477" s="20">
        <v>3.4953928518091826</v>
      </c>
      <c r="AN477" s="21">
        <v>191.28333333333333</v>
      </c>
      <c r="AP477" s="19">
        <f t="shared" si="138"/>
        <v>35.900000083333332</v>
      </c>
      <c r="AQ477" s="19">
        <f t="shared" si="138"/>
        <v>2.5777499576409659</v>
      </c>
      <c r="AR477" s="19">
        <f t="shared" si="138"/>
        <v>987.08332916666677</v>
      </c>
      <c r="AS477" s="19">
        <f t="shared" si="138"/>
        <v>57.524486024214845</v>
      </c>
      <c r="AT477" s="19">
        <f t="shared" si="141"/>
        <v>6.1699399019495331</v>
      </c>
      <c r="AU477" s="19">
        <f t="shared" si="142"/>
        <v>4.4155557029719397</v>
      </c>
      <c r="AV477" s="19">
        <f t="shared" si="143"/>
        <v>5.4030049897055381</v>
      </c>
      <c r="AW477" s="19">
        <f t="shared" si="144"/>
        <v>5.3567700211767084</v>
      </c>
      <c r="AX477" s="25">
        <f t="shared" si="145"/>
        <v>5.3363176539509301</v>
      </c>
    </row>
    <row r="478" spans="1:50" x14ac:dyDescent="0.25">
      <c r="A478" t="s">
        <v>85</v>
      </c>
      <c r="B478" s="15">
        <v>40848</v>
      </c>
      <c r="C478" s="16" t="s">
        <v>74</v>
      </c>
      <c r="D478" s="17">
        <v>2012</v>
      </c>
      <c r="E478" s="18" t="str">
        <f t="shared" si="137"/>
        <v>Ōkaro 2011/12</v>
      </c>
      <c r="F478" s="18" t="s">
        <v>72</v>
      </c>
      <c r="G478" s="19">
        <v>76.900002000000001</v>
      </c>
      <c r="H478" s="20">
        <v>1</v>
      </c>
      <c r="I478" s="21">
        <v>1330</v>
      </c>
      <c r="J478" s="19">
        <v>42.136733663131508</v>
      </c>
      <c r="K478" s="19">
        <v>0.9374712637209095</v>
      </c>
      <c r="L478" s="19">
        <v>4.9999998999999997</v>
      </c>
      <c r="M478" s="19">
        <v>8.9999995999999989</v>
      </c>
      <c r="N478" s="19">
        <v>10.199999999999999</v>
      </c>
      <c r="O478" s="19">
        <v>16</v>
      </c>
      <c r="P478" s="22">
        <v>0.57400000095367432</v>
      </c>
      <c r="Q478" s="19">
        <f t="shared" si="139"/>
        <v>7.0102529317850486</v>
      </c>
      <c r="R478" s="19">
        <f t="shared" si="134"/>
        <v>5.5314120008161956</v>
      </c>
      <c r="S478" s="19">
        <f t="shared" si="129"/>
        <v>5.7927934393109286</v>
      </c>
      <c r="T478" s="19">
        <f t="shared" si="146"/>
        <v>4.9620097320119321</v>
      </c>
      <c r="U478" s="23">
        <f t="shared" si="130"/>
        <v>5.8241170259810255</v>
      </c>
      <c r="V478" s="24">
        <f t="shared" si="140"/>
        <v>5.2390090041116517</v>
      </c>
      <c r="W478" s="24">
        <f t="shared" si="140"/>
        <v>4.6126318752262998</v>
      </c>
      <c r="X478" s="24">
        <f t="shared" si="140"/>
        <v>5.1012188187805689</v>
      </c>
      <c r="Y478" s="24">
        <f t="shared" si="140"/>
        <v>4.9848571894818283</v>
      </c>
      <c r="Z478" s="24">
        <f t="shared" si="140"/>
        <v>4.9844292219000872</v>
      </c>
      <c r="AA478" s="20">
        <v>1.2</v>
      </c>
      <c r="AB478" s="20">
        <v>0.74833333333333296</v>
      </c>
      <c r="AC478" s="17">
        <v>315.64207430555598</v>
      </c>
      <c r="AD478" s="17">
        <f t="shared" si="147"/>
        <v>314.95938778968514</v>
      </c>
      <c r="AE478" s="21">
        <v>52.499000000000002</v>
      </c>
      <c r="AF478" s="21">
        <v>214.86736111111111</v>
      </c>
      <c r="AG478" s="19">
        <v>4.8864583333333345</v>
      </c>
      <c r="AH478" s="21">
        <v>257.8</v>
      </c>
      <c r="AI478" s="22">
        <v>0.42083333333333295</v>
      </c>
      <c r="AJ478" s="21">
        <v>1847.6620000000009</v>
      </c>
      <c r="AK478" s="21" t="e">
        <f>VLOOKUP($B478,'[3]Rotoma level Monthly'!$C$2:$N$538,10,FALSE)</f>
        <v>#N/A</v>
      </c>
      <c r="AL478" s="21" t="e">
        <f>VLOOKUP($B478,'[3]Rotoma level Monthly'!$C$2:$N$538,11,FALSE)</f>
        <v>#N/A</v>
      </c>
      <c r="AM478" s="20">
        <v>3.4716449319423108</v>
      </c>
      <c r="AN478" s="21">
        <v>191.20000000000002</v>
      </c>
      <c r="AP478" s="19">
        <f t="shared" si="138"/>
        <v>26.475000250000004</v>
      </c>
      <c r="AQ478" s="19">
        <f t="shared" si="138"/>
        <v>2.6152499566475549</v>
      </c>
      <c r="AR478" s="19">
        <f t="shared" si="138"/>
        <v>897.08332083333335</v>
      </c>
      <c r="AS478" s="19">
        <f t="shared" si="138"/>
        <v>55.24481895046484</v>
      </c>
      <c r="AT478" s="19">
        <f t="shared" si="141"/>
        <v>5.8340033711164931</v>
      </c>
      <c r="AU478" s="19">
        <f t="shared" si="142"/>
        <v>4.3981153445812637</v>
      </c>
      <c r="AV478" s="19">
        <f t="shared" si="143"/>
        <v>5.2780266740018096</v>
      </c>
      <c r="AW478" s="19">
        <f t="shared" si="144"/>
        <v>5.3054913395298282</v>
      </c>
      <c r="AX478" s="25">
        <f t="shared" si="145"/>
        <v>5.2039091823073491</v>
      </c>
    </row>
    <row r="479" spans="1:50" x14ac:dyDescent="0.25">
      <c r="A479" t="s">
        <v>85</v>
      </c>
      <c r="B479" s="15">
        <v>40878</v>
      </c>
      <c r="C479" s="16" t="s">
        <v>74</v>
      </c>
      <c r="D479" s="17">
        <v>2012</v>
      </c>
      <c r="E479" s="18" t="str">
        <f t="shared" si="137"/>
        <v>Ōkaro 2011/12</v>
      </c>
      <c r="F479" s="18" t="s">
        <v>72</v>
      </c>
      <c r="G479" s="19">
        <v>156.69999999999999</v>
      </c>
      <c r="H479" s="20">
        <v>0.75</v>
      </c>
      <c r="I479" s="21">
        <v>2040</v>
      </c>
      <c r="J479" s="19">
        <v>58.745738548131513</v>
      </c>
      <c r="K479" s="19">
        <v>3.8684717522209109</v>
      </c>
      <c r="L479" s="19">
        <v>4.9999998999999997</v>
      </c>
      <c r="M479" s="19">
        <v>8.0000004000000011</v>
      </c>
      <c r="N479" s="19">
        <v>10</v>
      </c>
      <c r="O479" s="19">
        <v>28</v>
      </c>
      <c r="P479" s="22">
        <v>3.3652262687683105</v>
      </c>
      <c r="Q479" s="19">
        <f t="shared" si="139"/>
        <v>7.7954752510302185</v>
      </c>
      <c r="R479" s="19">
        <f t="shared" si="134"/>
        <v>5.8634678565401828</v>
      </c>
      <c r="S479" s="19">
        <f t="shared" ref="S479:S542" si="148">-3.61+3.01*LOG($I479)</f>
        <v>6.3519868039519558</v>
      </c>
      <c r="T479" s="19">
        <f t="shared" si="146"/>
        <v>5.3834109948478037</v>
      </c>
      <c r="U479" s="23">
        <f t="shared" ref="U479:U542" si="149">AVERAGE(Q479:T479)</f>
        <v>6.3485852265925402</v>
      </c>
      <c r="V479" s="24">
        <f t="shared" si="140"/>
        <v>5.2766932182125945</v>
      </c>
      <c r="W479" s="24">
        <f t="shared" si="140"/>
        <v>4.5253388605502973</v>
      </c>
      <c r="X479" s="24">
        <f t="shared" si="140"/>
        <v>5.0910305078444127</v>
      </c>
      <c r="Y479" s="24">
        <f t="shared" si="140"/>
        <v>5.0175516298621829</v>
      </c>
      <c r="Z479" s="24">
        <f t="shared" si="140"/>
        <v>4.9776535541173716</v>
      </c>
      <c r="AA479" s="20">
        <v>2.23</v>
      </c>
      <c r="AB479" s="20">
        <v>1.1016666666666599</v>
      </c>
      <c r="AC479" s="17">
        <v>315.67245463709702</v>
      </c>
      <c r="AD479" s="17">
        <f t="shared" si="147"/>
        <v>315.08401043753463</v>
      </c>
      <c r="AE479" s="21">
        <v>351.87899999999797</v>
      </c>
      <c r="AF479" s="21">
        <v>90.649193548387103</v>
      </c>
      <c r="AG479" s="19">
        <v>4.0885080645161285</v>
      </c>
      <c r="AH479" s="21">
        <v>165.1</v>
      </c>
      <c r="AI479" s="22">
        <v>0.42083333333333295</v>
      </c>
      <c r="AJ479" s="21">
        <v>1845.6860000000011</v>
      </c>
      <c r="AK479" s="21" t="e">
        <f>VLOOKUP($B479,'[3]Rotoma level Monthly'!$C$2:$N$538,10,FALSE)</f>
        <v>#N/A</v>
      </c>
      <c r="AL479" s="21" t="e">
        <f>VLOOKUP($B479,'[3]Rotoma level Monthly'!$C$2:$N$538,11,FALSE)</f>
        <v>#N/A</v>
      </c>
      <c r="AM479" s="20">
        <v>3.5939134504608301</v>
      </c>
      <c r="AN479" s="21">
        <v>189.22500000000002</v>
      </c>
      <c r="AP479" s="19">
        <f t="shared" si="138"/>
        <v>30.866666916666663</v>
      </c>
      <c r="AQ479" s="19">
        <f t="shared" si="138"/>
        <v>2.6527499556541443</v>
      </c>
      <c r="AR479" s="19">
        <f t="shared" si="138"/>
        <v>880.41665416666672</v>
      </c>
      <c r="AS479" s="19">
        <f t="shared" si="138"/>
        <v>56.54748586138151</v>
      </c>
      <c r="AT479" s="19">
        <f t="shared" si="141"/>
        <v>6.0033039281186298</v>
      </c>
      <c r="AU479" s="19">
        <f t="shared" si="142"/>
        <v>4.3809060373270263</v>
      </c>
      <c r="AV479" s="19">
        <f t="shared" si="143"/>
        <v>5.25351163001576</v>
      </c>
      <c r="AW479" s="19">
        <f t="shared" si="144"/>
        <v>5.3350468379588101</v>
      </c>
      <c r="AX479" s="25">
        <f t="shared" si="145"/>
        <v>5.243192108355057</v>
      </c>
    </row>
    <row r="480" spans="1:50" x14ac:dyDescent="0.25">
      <c r="A480" t="s">
        <v>85</v>
      </c>
      <c r="B480" s="15">
        <v>40909</v>
      </c>
      <c r="C480" s="16" t="s">
        <v>74</v>
      </c>
      <c r="D480" s="17">
        <v>2012</v>
      </c>
      <c r="E480" s="18" t="str">
        <f t="shared" si="137"/>
        <v>Ōkaro 2011/12</v>
      </c>
      <c r="F480" s="18" t="s">
        <v>72</v>
      </c>
      <c r="G480" s="19">
        <v>7</v>
      </c>
      <c r="H480" s="20">
        <v>2.0999999046325684</v>
      </c>
      <c r="I480" s="21">
        <v>953.00000999999997</v>
      </c>
      <c r="J480" s="19">
        <v>27.481737571131514</v>
      </c>
      <c r="K480" s="19">
        <v>0.9374712637209095</v>
      </c>
      <c r="L480" s="19">
        <v>8.9999995999999989</v>
      </c>
      <c r="M480" s="19">
        <v>128.99999</v>
      </c>
      <c r="N480" s="19">
        <v>8</v>
      </c>
      <c r="O480" s="19">
        <v>6.3000002000000004</v>
      </c>
      <c r="P480" s="22">
        <v>0.75800001621246338</v>
      </c>
      <c r="Q480" s="19">
        <f t="shared" si="139"/>
        <v>4.3665490216362119</v>
      </c>
      <c r="R480" s="19">
        <f t="shared" si="134"/>
        <v>4.6613358562762768</v>
      </c>
      <c r="S480" s="19">
        <f t="shared" si="148"/>
        <v>5.3570696446383241</v>
      </c>
      <c r="T480" s="19">
        <f t="shared" si="146"/>
        <v>4.4200090293368799</v>
      </c>
      <c r="U480" s="23">
        <f t="shared" si="149"/>
        <v>4.701240887971923</v>
      </c>
      <c r="V480" s="24">
        <f t="shared" si="140"/>
        <v>5.244829524206633</v>
      </c>
      <c r="W480" s="24">
        <f t="shared" si="140"/>
        <v>4.5100918248923776</v>
      </c>
      <c r="X480" s="24">
        <f t="shared" si="140"/>
        <v>5.0847023669737945</v>
      </c>
      <c r="Y480" s="24">
        <f t="shared" si="140"/>
        <v>5.0253460616350667</v>
      </c>
      <c r="Z480" s="24">
        <f t="shared" si="140"/>
        <v>4.9662424444269675</v>
      </c>
      <c r="AA480" s="20">
        <v>0.95</v>
      </c>
      <c r="AB480" s="20">
        <v>1.8683333333333301</v>
      </c>
      <c r="AC480" s="17">
        <v>315.999647513441</v>
      </c>
      <c r="AD480" s="17">
        <f t="shared" si="147"/>
        <v>315.22807506567091</v>
      </c>
      <c r="AE480" s="21">
        <v>120.357</v>
      </c>
      <c r="AF480" s="21">
        <v>186.47715053763451</v>
      </c>
      <c r="AG480" s="19">
        <v>4.0812499999999998</v>
      </c>
      <c r="AH480" s="21">
        <v>234.5</v>
      </c>
      <c r="AI480" s="22">
        <v>0.52249999999999952</v>
      </c>
      <c r="AJ480" s="21">
        <v>2089.5649999999991</v>
      </c>
      <c r="AK480" s="21" t="e">
        <f>VLOOKUP($B480,'[3]Rotoma level Monthly'!$C$2:$N$538,10,FALSE)</f>
        <v>#N/A</v>
      </c>
      <c r="AL480" s="21" t="e">
        <f>VLOOKUP($B480,'[3]Rotoma level Monthly'!$C$2:$N$538,11,FALSE)</f>
        <v>#N/A</v>
      </c>
      <c r="AM480" s="20">
        <v>3.6022075812852026</v>
      </c>
      <c r="AN480" s="21">
        <v>188.9083333333333</v>
      </c>
      <c r="AP480" s="19">
        <f t="shared" si="138"/>
        <v>30.625000283333332</v>
      </c>
      <c r="AQ480" s="19">
        <f t="shared" si="138"/>
        <v>2.6777499516805015</v>
      </c>
      <c r="AR480" s="19">
        <f t="shared" si="138"/>
        <v>875.66665499999999</v>
      </c>
      <c r="AS480" s="19">
        <f t="shared" si="138"/>
        <v>56.710319438964838</v>
      </c>
      <c r="AT480" s="19">
        <f t="shared" si="141"/>
        <v>5.9946332975320002</v>
      </c>
      <c r="AU480" s="19">
        <f t="shared" si="142"/>
        <v>4.3695582974786582</v>
      </c>
      <c r="AV480" s="19">
        <f t="shared" si="143"/>
        <v>5.2464398249634723</v>
      </c>
      <c r="AW480" s="19">
        <f t="shared" si="144"/>
        <v>5.3386933132976848</v>
      </c>
      <c r="AX480" s="25">
        <f t="shared" si="145"/>
        <v>5.2373311833179539</v>
      </c>
    </row>
    <row r="481" spans="1:50" x14ac:dyDescent="0.25">
      <c r="A481" t="s">
        <v>85</v>
      </c>
      <c r="B481" s="15">
        <v>40940</v>
      </c>
      <c r="C481" s="16" t="s">
        <v>74</v>
      </c>
      <c r="D481" s="17">
        <v>2012</v>
      </c>
      <c r="E481" s="18" t="str">
        <f t="shared" si="137"/>
        <v>Ōkaro 2011/12</v>
      </c>
      <c r="F481" s="18" t="s">
        <v>72</v>
      </c>
      <c r="G481" s="19">
        <v>41.900002000000001</v>
      </c>
      <c r="H481" s="20">
        <v>2.0499999523162842</v>
      </c>
      <c r="I481" s="21">
        <v>432.00000999999997</v>
      </c>
      <c r="J481" s="19">
        <v>19.665735617131514</v>
      </c>
      <c r="K481" s="19">
        <v>0.9374712637209095</v>
      </c>
      <c r="L481" s="19">
        <v>2.0000001000000003</v>
      </c>
      <c r="M481" s="19">
        <v>8.0000004000000011</v>
      </c>
      <c r="N481" s="19">
        <v>9.5</v>
      </c>
      <c r="O481" s="19">
        <v>4</v>
      </c>
      <c r="Q481" s="19">
        <f t="shared" si="139"/>
        <v>6.3404236709887076</v>
      </c>
      <c r="R481" s="19">
        <f t="shared" si="134"/>
        <v>4.6900346400878048</v>
      </c>
      <c r="S481" s="19">
        <f t="shared" si="148"/>
        <v>4.3228061081727542</v>
      </c>
      <c r="T481" s="19">
        <f t="shared" si="146"/>
        <v>3.9956337731457778</v>
      </c>
      <c r="U481" s="23">
        <f t="shared" si="149"/>
        <v>4.837224548098761</v>
      </c>
      <c r="V481" s="24">
        <f t="shared" si="140"/>
        <v>5.4903239173972302</v>
      </c>
      <c r="W481" s="24">
        <f t="shared" si="140"/>
        <v>4.5830703953928902</v>
      </c>
      <c r="X481" s="24">
        <f t="shared" si="140"/>
        <v>5.083698350761841</v>
      </c>
      <c r="Y481" s="24">
        <f t="shared" si="140"/>
        <v>5.0487587157222524</v>
      </c>
      <c r="Z481" s="24">
        <f t="shared" si="140"/>
        <v>5.0514628448185528</v>
      </c>
      <c r="AA481" s="20">
        <v>0.21</v>
      </c>
      <c r="AB481" s="20">
        <v>1.58666666666666</v>
      </c>
      <c r="AC481" s="17">
        <v>315.92114655172401</v>
      </c>
      <c r="AD481" s="17">
        <f t="shared" si="147"/>
        <v>315.34303181576496</v>
      </c>
      <c r="AE481" s="21">
        <v>122.396</v>
      </c>
      <c r="AF481" s="21">
        <v>160.4066091954023</v>
      </c>
      <c r="AG481" s="19">
        <v>3.0179597701149428</v>
      </c>
      <c r="AH481" s="21">
        <v>179.4</v>
      </c>
      <c r="AI481" s="22">
        <v>0.63583333333333303</v>
      </c>
      <c r="AJ481" s="21">
        <v>1779.9219999999991</v>
      </c>
      <c r="AK481" s="21" t="e">
        <f>VLOOKUP($B481,'[3]Rotoma level Monthly'!$C$2:$N$538,10,FALSE)</f>
        <v>#N/A</v>
      </c>
      <c r="AL481" s="21" t="e">
        <f>VLOOKUP($B481,'[3]Rotoma level Monthly'!$C$2:$N$538,11,FALSE)</f>
        <v>#N/A</v>
      </c>
      <c r="AM481" s="20">
        <v>3.6073375096006139</v>
      </c>
      <c r="AN481" s="21">
        <v>186.27499999999998</v>
      </c>
      <c r="AP481" s="19">
        <f t="shared" si="138"/>
        <v>33.875000441666664</v>
      </c>
      <c r="AQ481" s="19">
        <f t="shared" si="138"/>
        <v>2.4985832969347634</v>
      </c>
      <c r="AR481" s="19">
        <f t="shared" si="138"/>
        <v>875.33332333333328</v>
      </c>
      <c r="AS481" s="19">
        <f t="shared" si="138"/>
        <v>57.035986105631508</v>
      </c>
      <c r="AT481" s="19">
        <f t="shared" si="141"/>
        <v>6.1058934462439192</v>
      </c>
      <c r="AU481" s="19">
        <f t="shared" si="142"/>
        <v>4.4531640120997436</v>
      </c>
      <c r="AV481" s="19">
        <f t="shared" si="143"/>
        <v>5.2459421208376913</v>
      </c>
      <c r="AW481" s="19">
        <f t="shared" si="144"/>
        <v>5.3459549472719754</v>
      </c>
      <c r="AX481" s="25">
        <f t="shared" si="145"/>
        <v>5.2877386316133324</v>
      </c>
    </row>
    <row r="482" spans="1:50" x14ac:dyDescent="0.25">
      <c r="A482" t="s">
        <v>85</v>
      </c>
      <c r="B482" s="15">
        <v>40969</v>
      </c>
      <c r="C482" s="16" t="s">
        <v>74</v>
      </c>
      <c r="D482" s="17">
        <v>2012</v>
      </c>
      <c r="E482" s="18" t="str">
        <f t="shared" si="137"/>
        <v>Ōkaro 2011/12</v>
      </c>
      <c r="F482" s="18" t="s">
        <v>72</v>
      </c>
      <c r="G482" s="19">
        <v>3.7</v>
      </c>
      <c r="H482" s="20">
        <v>3.2400000095367432</v>
      </c>
      <c r="I482" s="21">
        <v>368.99999000000003</v>
      </c>
      <c r="J482" s="19">
        <v>12.826736594131514</v>
      </c>
      <c r="K482" s="19">
        <v>-1.9935285408790899</v>
      </c>
      <c r="L482" s="19">
        <v>4.0000002000000006</v>
      </c>
      <c r="M482" s="19">
        <v>4.9999998999999997</v>
      </c>
      <c r="N482" s="19">
        <v>7.8000002000000004</v>
      </c>
      <c r="O482" s="19">
        <v>1.8</v>
      </c>
      <c r="Q482" s="19">
        <f t="shared" si="139"/>
        <v>3.6632323791301675</v>
      </c>
      <c r="R482" s="19">
        <f t="shared" si="134"/>
        <v>4.1372032994501247</v>
      </c>
      <c r="S482" s="19">
        <f t="shared" si="148"/>
        <v>4.116749326712581</v>
      </c>
      <c r="T482" s="19">
        <f t="shared" si="146"/>
        <v>3.4536992347782753</v>
      </c>
      <c r="U482" s="23">
        <f t="shared" si="149"/>
        <v>3.8427210600177872</v>
      </c>
      <c r="V482" s="24">
        <f t="shared" si="140"/>
        <v>5.4055977229039307</v>
      </c>
      <c r="W482" s="24">
        <f t="shared" si="140"/>
        <v>4.5752162334428697</v>
      </c>
      <c r="X482" s="24">
        <f t="shared" si="140"/>
        <v>5.0709003996875586</v>
      </c>
      <c r="Y482" s="24">
        <f t="shared" si="140"/>
        <v>5.0206530637653835</v>
      </c>
      <c r="Z482" s="24">
        <f t="shared" si="140"/>
        <v>5.0180918549499358</v>
      </c>
      <c r="AA482" s="20">
        <v>0.34</v>
      </c>
      <c r="AB482" s="20">
        <v>1.24166666666666</v>
      </c>
      <c r="AC482" s="17">
        <v>315.91841969085999</v>
      </c>
      <c r="AD482" s="17">
        <f t="shared" si="147"/>
        <v>315.45695103059472</v>
      </c>
      <c r="AE482" s="21">
        <v>129.63300000000001</v>
      </c>
      <c r="AF482" s="21">
        <v>157.0685483870968</v>
      </c>
      <c r="AG482" s="19">
        <v>4.1236559139784932</v>
      </c>
      <c r="AH482" s="21">
        <v>215.7</v>
      </c>
      <c r="AI482" s="22">
        <v>0.92499999999999649</v>
      </c>
      <c r="AJ482" s="21">
        <v>1795.5579999999989</v>
      </c>
      <c r="AK482" s="21">
        <f>VLOOKUP($B482,'[3]Rotoma level Monthly'!$C$2:$N$538,10,FALSE)</f>
        <v>1779.9219999999991</v>
      </c>
      <c r="AL482" s="21">
        <f>VLOOKUP($B482,'[3]Rotoma level Monthly'!$C$2:$N$538,11,FALSE)</f>
        <v>1953.0915833333354</v>
      </c>
      <c r="AM482" s="20">
        <v>3.6361655063165421</v>
      </c>
      <c r="AN482" s="21">
        <v>185.6583333333333</v>
      </c>
      <c r="AP482" s="19">
        <f t="shared" si="138"/>
        <v>33.408333758333335</v>
      </c>
      <c r="AQ482" s="19">
        <f t="shared" si="138"/>
        <v>2.5185832977294922</v>
      </c>
      <c r="AR482" s="19">
        <f t="shared" si="138"/>
        <v>871.49998999999991</v>
      </c>
      <c r="AS482" s="19">
        <f t="shared" si="138"/>
        <v>56.71031952038151</v>
      </c>
      <c r="AT482" s="19">
        <f t="shared" si="141"/>
        <v>6.0905912319484106</v>
      </c>
      <c r="AU482" s="19">
        <f t="shared" si="142"/>
        <v>4.4435591874093694</v>
      </c>
      <c r="AV482" s="19">
        <f t="shared" si="143"/>
        <v>5.2402048332527666</v>
      </c>
      <c r="AW482" s="19">
        <f t="shared" si="144"/>
        <v>5.3386933151183014</v>
      </c>
      <c r="AX482" s="25">
        <f t="shared" si="145"/>
        <v>5.2782621419322115</v>
      </c>
    </row>
    <row r="483" spans="1:50" x14ac:dyDescent="0.25">
      <c r="A483" t="s">
        <v>85</v>
      </c>
      <c r="B483" s="15">
        <v>41000</v>
      </c>
      <c r="C483" s="16" t="s">
        <v>74</v>
      </c>
      <c r="D483" s="17">
        <v>2012</v>
      </c>
      <c r="E483" s="18" t="str">
        <f t="shared" si="137"/>
        <v>Ōkaro 2011/12</v>
      </c>
      <c r="F483" s="18" t="s">
        <v>72</v>
      </c>
      <c r="G483" s="19">
        <v>6.3000002000000004</v>
      </c>
      <c r="H483" s="20">
        <v>3.5999999046325684</v>
      </c>
      <c r="I483" s="21">
        <v>368.99999000000003</v>
      </c>
      <c r="J483" s="19">
        <v>15.757735617131512</v>
      </c>
      <c r="K483" s="19">
        <v>-1.0165286385790901</v>
      </c>
      <c r="L483" s="19">
        <v>0.50000001999999999</v>
      </c>
      <c r="M483" s="19">
        <v>4.0000002000000006</v>
      </c>
      <c r="N483" s="19">
        <v>7.4000000999999997</v>
      </c>
      <c r="O483" s="19">
        <v>1</v>
      </c>
      <c r="P483" s="22">
        <v>0.68500000238418579</v>
      </c>
      <c r="Q483" s="19">
        <f t="shared" si="139"/>
        <v>4.250325030631398</v>
      </c>
      <c r="R483" s="19">
        <f t="shared" si="134"/>
        <v>4.007121150910967</v>
      </c>
      <c r="S483" s="19">
        <f t="shared" si="148"/>
        <v>4.116749326712581</v>
      </c>
      <c r="T483" s="19">
        <f t="shared" si="146"/>
        <v>3.7146819240995526</v>
      </c>
      <c r="U483" s="23">
        <f t="shared" si="149"/>
        <v>4.0222193580886243</v>
      </c>
      <c r="V483" s="24">
        <f t="shared" si="140"/>
        <v>5.3738372615148648</v>
      </c>
      <c r="W483" s="24">
        <f t="shared" si="140"/>
        <v>4.5961899101093007</v>
      </c>
      <c r="X483" s="24">
        <f t="shared" si="140"/>
        <v>5.0615694725550799</v>
      </c>
      <c r="Y483" s="24">
        <f t="shared" si="140"/>
        <v>5.0206530637653835</v>
      </c>
      <c r="Z483" s="24">
        <f t="shared" si="140"/>
        <v>5.0130624269861572</v>
      </c>
      <c r="AA483" s="20">
        <v>-0.51</v>
      </c>
      <c r="AB483" s="20">
        <v>0.86</v>
      </c>
      <c r="AC483" s="17">
        <v>315.855019097222</v>
      </c>
      <c r="AD483" s="17">
        <f t="shared" si="147"/>
        <v>315.56096112897433</v>
      </c>
      <c r="AE483" s="21">
        <v>70.5</v>
      </c>
      <c r="AF483" s="21">
        <v>171.23194444444454</v>
      </c>
      <c r="AG483" s="19">
        <v>3.0491666666666672</v>
      </c>
      <c r="AH483" s="21">
        <v>191.6</v>
      </c>
      <c r="AI483" s="22">
        <v>0.80416666666666647</v>
      </c>
      <c r="AJ483" s="21">
        <v>1718.8309999999979</v>
      </c>
      <c r="AK483" s="21" t="e">
        <f>VLOOKUP($B483,'[3]Rotoma level Monthly'!$C$2:$N$538,10,FALSE)</f>
        <v>#N/A</v>
      </c>
      <c r="AL483" s="21" t="e">
        <f>VLOOKUP($B483,'[3]Rotoma level Monthly'!$C$2:$N$538,11,FALSE)</f>
        <v>#N/A</v>
      </c>
      <c r="AM483" s="20">
        <v>3.7098718235208437</v>
      </c>
      <c r="AN483" s="21">
        <v>188.22499999999999</v>
      </c>
      <c r="AP483" s="19">
        <f t="shared" si="138"/>
        <v>33.191667141666663</v>
      </c>
      <c r="AQ483" s="19">
        <f t="shared" si="138"/>
        <v>2.4519166151682534</v>
      </c>
      <c r="AR483" s="19">
        <f t="shared" si="138"/>
        <v>868.74998833333336</v>
      </c>
      <c r="AS483" s="19">
        <f t="shared" si="138"/>
        <v>56.71031952038151</v>
      </c>
      <c r="AT483" s="19">
        <f t="shared" si="141"/>
        <v>6.0834138291051065</v>
      </c>
      <c r="AU483" s="19">
        <f t="shared" si="142"/>
        <v>4.475857422882104</v>
      </c>
      <c r="AV483" s="19">
        <f t="shared" si="143"/>
        <v>5.2360733834154143</v>
      </c>
      <c r="AW483" s="19">
        <f t="shared" si="144"/>
        <v>5.3386933151183014</v>
      </c>
      <c r="AX483" s="25">
        <f t="shared" si="145"/>
        <v>5.2835094876302318</v>
      </c>
    </row>
    <row r="484" spans="1:50" x14ac:dyDescent="0.25">
      <c r="A484" t="s">
        <v>85</v>
      </c>
      <c r="B484" s="15">
        <v>41030</v>
      </c>
      <c r="C484" s="16" t="s">
        <v>74</v>
      </c>
      <c r="D484" s="17">
        <v>2012</v>
      </c>
      <c r="E484" s="18" t="str">
        <f t="shared" si="137"/>
        <v>Ōkaro 2011/12</v>
      </c>
      <c r="F484" s="18" t="s">
        <v>72</v>
      </c>
      <c r="G484" s="19">
        <v>19.299999</v>
      </c>
      <c r="H484" s="20">
        <v>1.75</v>
      </c>
      <c r="I484" s="21">
        <v>1610</v>
      </c>
      <c r="J484" s="19">
        <v>221.90474538713153</v>
      </c>
      <c r="K484" s="19">
        <v>135.76348113142092</v>
      </c>
      <c r="L484" s="19">
        <v>4.0000002000000006</v>
      </c>
      <c r="M484" s="19">
        <v>1260</v>
      </c>
      <c r="N484" s="19">
        <v>6.9000000999999997</v>
      </c>
      <c r="O484" s="19">
        <v>6.4000000999999997</v>
      </c>
      <c r="P484" s="22">
        <v>1.309999942779541</v>
      </c>
      <c r="Q484" s="19">
        <f t="shared" si="139"/>
        <v>5.4853155077238895</v>
      </c>
      <c r="R484" s="19">
        <f t="shared" si="134"/>
        <v>4.8775868386359864</v>
      </c>
      <c r="S484" s="19">
        <f t="shared" si="148"/>
        <v>6.0425458868558675</v>
      </c>
      <c r="T484" s="19">
        <f t="shared" si="146"/>
        <v>7.0688064417169052</v>
      </c>
      <c r="U484" s="23">
        <f t="shared" si="149"/>
        <v>5.8685636687331622</v>
      </c>
      <c r="V484" s="24">
        <f t="shared" si="140"/>
        <v>5.3329836455911588</v>
      </c>
      <c r="W484" s="24">
        <f t="shared" si="140"/>
        <v>4.5842794684790036</v>
      </c>
      <c r="X484" s="24">
        <f t="shared" si="140"/>
        <v>5.1472847191262403</v>
      </c>
      <c r="Y484" s="24">
        <f t="shared" si="140"/>
        <v>5.1510510340222551</v>
      </c>
      <c r="Z484" s="24">
        <f t="shared" si="140"/>
        <v>5.0538997168046649</v>
      </c>
      <c r="AA484" s="20">
        <v>-0.15</v>
      </c>
      <c r="AB484" s="20">
        <v>0.57999999999999996</v>
      </c>
      <c r="AC484" s="17">
        <v>315.83994254032302</v>
      </c>
      <c r="AD484" s="17">
        <f t="shared" si="147"/>
        <v>315.64010522619662</v>
      </c>
      <c r="AE484" s="21">
        <v>139.5</v>
      </c>
      <c r="AF484" s="21">
        <v>172.49596774193549</v>
      </c>
      <c r="AG484" s="19">
        <v>3.0857526881720423</v>
      </c>
      <c r="AH484" s="21">
        <v>204.1</v>
      </c>
      <c r="AI484" s="22">
        <v>0.66416666666666646</v>
      </c>
      <c r="AJ484" s="21">
        <v>1648.440999999998</v>
      </c>
      <c r="AK484" s="21" t="e">
        <f>VLOOKUP($B484,'[3]Rotoma level Monthly'!$C$2:$N$538,10,FALSE)</f>
        <v>#N/A</v>
      </c>
      <c r="AL484" s="21" t="e">
        <f>VLOOKUP($B484,'[3]Rotoma level Monthly'!$C$2:$N$538,11,FALSE)</f>
        <v>#N/A</v>
      </c>
      <c r="AM484" s="20">
        <v>3.6925627957430653</v>
      </c>
      <c r="AN484" s="21">
        <v>191.52500000000001</v>
      </c>
      <c r="AP484" s="19">
        <f t="shared" si="138"/>
        <v>32.291667058333331</v>
      </c>
      <c r="AQ484" s="19">
        <f t="shared" si="138"/>
        <v>2.4685832858085632</v>
      </c>
      <c r="AR484" s="19">
        <f t="shared" si="138"/>
        <v>941.83332333333328</v>
      </c>
      <c r="AS484" s="19">
        <f t="shared" si="138"/>
        <v>69.818403667881512</v>
      </c>
      <c r="AT484" s="19">
        <f t="shared" si="141"/>
        <v>6.053089783798181</v>
      </c>
      <c r="AU484" s="19">
        <f t="shared" si="142"/>
        <v>4.4677066750982171</v>
      </c>
      <c r="AV484" s="19">
        <f t="shared" si="143"/>
        <v>5.3416618974323136</v>
      </c>
      <c r="AW484" s="19">
        <f t="shared" si="144"/>
        <v>5.6023921513821691</v>
      </c>
      <c r="AX484" s="25">
        <f t="shared" si="145"/>
        <v>5.3662126269277204</v>
      </c>
    </row>
    <row r="485" spans="1:50" x14ac:dyDescent="0.25">
      <c r="A485" t="s">
        <v>85</v>
      </c>
      <c r="B485" s="15">
        <v>41061</v>
      </c>
      <c r="C485" s="16" t="s">
        <v>74</v>
      </c>
      <c r="D485" s="17">
        <v>2012</v>
      </c>
      <c r="E485" s="18" t="str">
        <f t="shared" si="137"/>
        <v>Ōkaro 2011/12</v>
      </c>
      <c r="F485" s="18" t="s">
        <v>72</v>
      </c>
      <c r="G485" s="19">
        <v>28.9</v>
      </c>
      <c r="H485" s="20">
        <v>1.9500000476837158</v>
      </c>
      <c r="I485" s="21">
        <v>1110</v>
      </c>
      <c r="J485" s="19">
        <v>127.13573561713152</v>
      </c>
      <c r="K485" s="19">
        <v>50.764473315420915</v>
      </c>
      <c r="L485" s="19">
        <v>16.000001000000001</v>
      </c>
      <c r="M485" s="19">
        <v>405</v>
      </c>
      <c r="N485" s="19">
        <v>7.0999999000000003</v>
      </c>
      <c r="O485" s="19">
        <v>5.0999999000000003</v>
      </c>
      <c r="P485" s="22">
        <v>1.1990000009536743</v>
      </c>
      <c r="Q485" s="19">
        <f t="shared" si="139"/>
        <v>5.9306805206016318</v>
      </c>
      <c r="R485" s="19">
        <f t="shared" si="134"/>
        <v>4.7494761228551354</v>
      </c>
      <c r="S485" s="19">
        <f t="shared" si="148"/>
        <v>5.5564221661478399</v>
      </c>
      <c r="T485" s="19">
        <f t="shared" si="146"/>
        <v>6.3624615095206716</v>
      </c>
      <c r="U485" s="23">
        <f t="shared" si="149"/>
        <v>5.6497600797813199</v>
      </c>
      <c r="V485" s="24">
        <f t="shared" si="140"/>
        <v>5.4646506301029865</v>
      </c>
      <c r="W485" s="24">
        <f t="shared" si="140"/>
        <v>4.6654221788320021</v>
      </c>
      <c r="X485" s="24">
        <f t="shared" si="140"/>
        <v>5.1684492324508886</v>
      </c>
      <c r="Y485" s="24">
        <f t="shared" si="140"/>
        <v>5.1612753332458405</v>
      </c>
      <c r="Z485" s="24">
        <f t="shared" si="140"/>
        <v>5.1149493436579299</v>
      </c>
      <c r="AA485" s="20">
        <v>-0.95</v>
      </c>
      <c r="AB485" s="20">
        <v>0.133333333333333</v>
      </c>
      <c r="AC485" s="17">
        <v>315.82774409722202</v>
      </c>
      <c r="AD485" s="17">
        <f t="shared" si="147"/>
        <v>315.68886474587254</v>
      </c>
      <c r="AE485" s="21">
        <v>70</v>
      </c>
      <c r="AF485" s="21">
        <v>181.88194444444443</v>
      </c>
      <c r="AG485" s="19">
        <v>3.1832638888888889</v>
      </c>
      <c r="AH485" s="21">
        <v>112.6</v>
      </c>
      <c r="AI485" s="22">
        <v>0.66416666666666646</v>
      </c>
      <c r="AJ485" s="21">
        <v>1554.440999999998</v>
      </c>
      <c r="AK485" s="21" t="e">
        <f>VLOOKUP($B485,'[3]Rotoma level Monthly'!$C$2:$N$538,10,FALSE)</f>
        <v>#N/A</v>
      </c>
      <c r="AL485" s="21" t="e">
        <f>VLOOKUP($B485,'[3]Rotoma level Monthly'!$C$2:$N$538,11,FALSE)</f>
        <v>#N/A</v>
      </c>
      <c r="AM485" s="20">
        <v>3.6415323297932449</v>
      </c>
      <c r="AN485" s="21">
        <v>192.90833333333333</v>
      </c>
      <c r="AP485" s="19">
        <f t="shared" si="138"/>
        <v>34.125000383333337</v>
      </c>
      <c r="AQ485" s="19">
        <f t="shared" si="138"/>
        <v>2.2702499628067017</v>
      </c>
      <c r="AR485" s="19">
        <f t="shared" si="138"/>
        <v>958.16665916666659</v>
      </c>
      <c r="AS485" s="19">
        <f t="shared" si="138"/>
        <v>70.79540366788153</v>
      </c>
      <c r="AT485" s="19">
        <f t="shared" si="141"/>
        <v>6.114004568915429</v>
      </c>
      <c r="AU485" s="19">
        <f t="shared" si="142"/>
        <v>4.5682306744695742</v>
      </c>
      <c r="AV485" s="19">
        <f t="shared" si="143"/>
        <v>5.3641375751373701</v>
      </c>
      <c r="AW485" s="19">
        <f t="shared" si="144"/>
        <v>5.620014782209708</v>
      </c>
      <c r="AX485" s="25">
        <f t="shared" si="145"/>
        <v>5.4165969001830199</v>
      </c>
    </row>
    <row r="486" spans="1:50" x14ac:dyDescent="0.25">
      <c r="A486" t="s">
        <v>85</v>
      </c>
      <c r="B486" s="15">
        <v>41091</v>
      </c>
      <c r="C486" s="16" t="s">
        <v>75</v>
      </c>
      <c r="D486" s="17">
        <v>2013</v>
      </c>
      <c r="E486" s="18" t="str">
        <f t="shared" si="137"/>
        <v>Ōkaro 2012/13</v>
      </c>
      <c r="F486" s="18" t="s">
        <v>72</v>
      </c>
      <c r="G486" s="19">
        <v>18.5</v>
      </c>
      <c r="H486" s="20">
        <v>1.9750000238418579</v>
      </c>
      <c r="I486" s="21">
        <v>1020</v>
      </c>
      <c r="J486" s="19">
        <v>106.61873561713151</v>
      </c>
      <c r="K486" s="19">
        <v>44.902472338420907</v>
      </c>
      <c r="L486" s="19">
        <v>28.999998999999999</v>
      </c>
      <c r="M486" s="19">
        <v>342.99998999999997</v>
      </c>
      <c r="N486" s="19">
        <v>7.3000002000000004</v>
      </c>
      <c r="O486" s="19">
        <v>3.4000001000000002</v>
      </c>
      <c r="P486" s="22">
        <v>1.0750000476837158</v>
      </c>
      <c r="Q486" s="19">
        <f t="shared" si="139"/>
        <v>5.4386161901436552</v>
      </c>
      <c r="R486" s="19">
        <f t="shared" si="134"/>
        <v>4.7343495273908616</v>
      </c>
      <c r="S486" s="19">
        <f t="shared" si="148"/>
        <v>5.4458865170033715</v>
      </c>
      <c r="T486" s="19">
        <f t="shared" si="146"/>
        <v>6.1392739016336515</v>
      </c>
      <c r="U486" s="23">
        <f t="shared" si="149"/>
        <v>5.4395315340428851</v>
      </c>
      <c r="V486" s="24">
        <f t="shared" si="140"/>
        <v>5.53506646949279</v>
      </c>
      <c r="W486" s="24">
        <f t="shared" si="140"/>
        <v>4.7064792132656441</v>
      </c>
      <c r="X486" s="24">
        <f t="shared" si="140"/>
        <v>5.1652914596844601</v>
      </c>
      <c r="Y486" s="24">
        <f t="shared" si="140"/>
        <v>5.1493815029973709</v>
      </c>
      <c r="Z486" s="24">
        <f t="shared" si="140"/>
        <v>5.1390546613600669</v>
      </c>
      <c r="AA486" s="20">
        <v>-0.13</v>
      </c>
      <c r="AB486" s="20">
        <v>0.125</v>
      </c>
      <c r="AC486" s="17">
        <v>315.80584845430099</v>
      </c>
      <c r="AD486" s="17">
        <f t="shared" si="147"/>
        <v>315.72263535519147</v>
      </c>
      <c r="AE486" s="21">
        <v>204</v>
      </c>
      <c r="AF486" s="21">
        <v>144.46841397849468</v>
      </c>
      <c r="AG486" s="19">
        <v>2.8352822580645154</v>
      </c>
      <c r="AH486" s="21">
        <v>146.1</v>
      </c>
      <c r="AI486" s="22">
        <v>0.66416666666666646</v>
      </c>
      <c r="AJ486" s="21">
        <v>1475.440999999998</v>
      </c>
      <c r="AK486" s="21" t="e">
        <f>VLOOKUP($B486,'[3]Rotoma level Monthly'!$C$2:$N$538,10,FALSE)</f>
        <v>#N/A</v>
      </c>
      <c r="AL486" s="21" t="e">
        <f>VLOOKUP($B486,'[3]Rotoma level Monthly'!$C$2:$N$538,11,FALSE)</f>
        <v>#N/A</v>
      </c>
      <c r="AM486" s="20">
        <v>3.6398540890525037</v>
      </c>
      <c r="AN486" s="21">
        <v>192.34166666666667</v>
      </c>
      <c r="AP486" s="19">
        <f t="shared" si="138"/>
        <v>34.950000350000003</v>
      </c>
      <c r="AQ486" s="19">
        <f t="shared" si="138"/>
        <v>2.1869166394074759</v>
      </c>
      <c r="AR486" s="19">
        <f t="shared" si="138"/>
        <v>955.6666591666667</v>
      </c>
      <c r="AS486" s="19">
        <f t="shared" si="138"/>
        <v>69.736987001214857</v>
      </c>
      <c r="AT486" s="19">
        <f t="shared" si="141"/>
        <v>6.1403558484543792</v>
      </c>
      <c r="AU486" s="19">
        <f t="shared" si="142"/>
        <v>4.612949666718773</v>
      </c>
      <c r="AV486" s="19">
        <f t="shared" si="143"/>
        <v>5.3607223688037191</v>
      </c>
      <c r="AW486" s="19">
        <f t="shared" si="144"/>
        <v>5.6009124846534526</v>
      </c>
      <c r="AX486" s="25">
        <f t="shared" si="145"/>
        <v>5.4287350921575817</v>
      </c>
    </row>
    <row r="487" spans="1:50" x14ac:dyDescent="0.25">
      <c r="A487" t="s">
        <v>85</v>
      </c>
      <c r="B487" s="15">
        <v>41122</v>
      </c>
      <c r="C487" s="16" t="s">
        <v>75</v>
      </c>
      <c r="D487" s="17">
        <v>2013</v>
      </c>
      <c r="E487" s="18" t="str">
        <f t="shared" si="137"/>
        <v>Ōkaro 2012/13</v>
      </c>
      <c r="F487" s="18" t="s">
        <v>72</v>
      </c>
      <c r="G487" s="19">
        <v>19.100000000000001</v>
      </c>
      <c r="H487" s="20">
        <v>2.0699999332427979</v>
      </c>
      <c r="I487" s="21">
        <v>921</v>
      </c>
      <c r="J487" s="19">
        <v>81.216732686131508</v>
      </c>
      <c r="K487" s="19">
        <v>34.155472338420907</v>
      </c>
      <c r="L487" s="19">
        <v>48</v>
      </c>
      <c r="M487" s="19">
        <v>212</v>
      </c>
      <c r="N487" s="19">
        <v>7.4500003000000001</v>
      </c>
      <c r="O487" s="19">
        <v>5.5999999000000003</v>
      </c>
      <c r="P487" s="22">
        <v>0.80900001525878906</v>
      </c>
      <c r="Q487" s="19">
        <f t="shared" si="139"/>
        <v>5.4738247528092279</v>
      </c>
      <c r="R487" s="19">
        <f t="shared" si="134"/>
        <v>4.6784765537893405</v>
      </c>
      <c r="S487" s="19">
        <f t="shared" si="148"/>
        <v>5.3124214868925161</v>
      </c>
      <c r="T487" s="19">
        <f t="shared" si="146"/>
        <v>5.7941649009592222</v>
      </c>
      <c r="U487" s="23">
        <f t="shared" si="149"/>
        <v>5.3147219236125771</v>
      </c>
      <c r="V487" s="24">
        <f t="shared" si="140"/>
        <v>5.5623174993324795</v>
      </c>
      <c r="W487" s="24">
        <f t="shared" si="140"/>
        <v>4.722381869660782</v>
      </c>
      <c r="X487" s="24">
        <f t="shared" si="140"/>
        <v>5.1499790393318614</v>
      </c>
      <c r="Y487" s="24">
        <f t="shared" si="140"/>
        <v>5.1187031881499401</v>
      </c>
      <c r="Z487" s="24">
        <f t="shared" si="140"/>
        <v>5.1383453991187658</v>
      </c>
      <c r="AA487" s="20">
        <v>-0.46</v>
      </c>
      <c r="AB487" s="20">
        <v>0.105</v>
      </c>
      <c r="AC487" s="17">
        <v>316.15850739247298</v>
      </c>
      <c r="AD487" s="17">
        <f t="shared" si="147"/>
        <v>315.78819981531694</v>
      </c>
      <c r="AE487" s="21">
        <v>115.027999999999</v>
      </c>
      <c r="AF487" s="21">
        <v>155.39381720430106</v>
      </c>
      <c r="AG487" s="19">
        <v>2.4018817204301079</v>
      </c>
      <c r="AH487" s="21">
        <v>168.7</v>
      </c>
      <c r="AI487" s="22">
        <v>0.66416666666666646</v>
      </c>
      <c r="AJ487" s="21">
        <v>1557.9799999999977</v>
      </c>
      <c r="AK487" s="21" t="e">
        <f>VLOOKUP($B487,'[3]Rotoma level Monthly'!$C$2:$N$538,10,FALSE)</f>
        <v>#N/A</v>
      </c>
      <c r="AL487" s="21" t="e">
        <f>VLOOKUP($B487,'[3]Rotoma level Monthly'!$C$2:$N$538,11,FALSE)</f>
        <v>#N/A</v>
      </c>
      <c r="AM487" s="20">
        <v>3.5456336589449768</v>
      </c>
      <c r="AN487" s="21">
        <v>189.6583333333333</v>
      </c>
      <c r="AP487" s="19">
        <f t="shared" si="138"/>
        <v>35.358333683333335</v>
      </c>
      <c r="AQ487" s="19">
        <f t="shared" si="138"/>
        <v>2.1570833027362823</v>
      </c>
      <c r="AR487" s="19">
        <f t="shared" si="138"/>
        <v>944.08333416666665</v>
      </c>
      <c r="AS487" s="19">
        <f t="shared" si="138"/>
        <v>67.457320090298182</v>
      </c>
      <c r="AT487" s="19">
        <f t="shared" si="141"/>
        <v>6.1531691466455243</v>
      </c>
      <c r="AU487" s="19">
        <f t="shared" si="142"/>
        <v>4.6293500025964596</v>
      </c>
      <c r="AV487" s="19">
        <f t="shared" si="143"/>
        <v>5.344781096707786</v>
      </c>
      <c r="AW487" s="19">
        <f t="shared" si="144"/>
        <v>5.5587649246030963</v>
      </c>
      <c r="AX487" s="25">
        <f t="shared" si="145"/>
        <v>5.4215162926382163</v>
      </c>
    </row>
    <row r="488" spans="1:50" x14ac:dyDescent="0.25">
      <c r="A488" t="s">
        <v>85</v>
      </c>
      <c r="B488" s="15">
        <v>41153</v>
      </c>
      <c r="C488" s="16" t="s">
        <v>75</v>
      </c>
      <c r="D488" s="17">
        <v>2013</v>
      </c>
      <c r="E488" s="18" t="str">
        <f t="shared" si="137"/>
        <v>Ōkaro 2012/13</v>
      </c>
      <c r="F488" s="18" t="s">
        <v>72</v>
      </c>
      <c r="G488" s="19">
        <v>90</v>
      </c>
      <c r="H488" s="20">
        <v>0.87000000476837158</v>
      </c>
      <c r="I488" s="21">
        <v>1320.0001</v>
      </c>
      <c r="J488" s="19">
        <v>123.2277356171315</v>
      </c>
      <c r="K488" s="19">
        <v>-3.9528443179089656E-2</v>
      </c>
      <c r="L488" s="19">
        <v>3</v>
      </c>
      <c r="M488" s="19">
        <v>3</v>
      </c>
      <c r="N488" s="19">
        <v>8.6000004000000008</v>
      </c>
      <c r="O488" s="19">
        <v>16</v>
      </c>
      <c r="P488" s="22">
        <v>1.6770000457763672</v>
      </c>
      <c r="Q488" s="19">
        <f t="shared" si="139"/>
        <v>7.1837759739758855</v>
      </c>
      <c r="R488" s="19">
        <f t="shared" si="134"/>
        <v>5.6924195639542283</v>
      </c>
      <c r="S488" s="19">
        <f t="shared" si="148"/>
        <v>5.7829276319619058</v>
      </c>
      <c r="T488" s="19">
        <f t="shared" si="146"/>
        <v>6.322868726954904</v>
      </c>
      <c r="U488" s="23">
        <f t="shared" si="149"/>
        <v>6.2454979742117311</v>
      </c>
      <c r="V488" s="24">
        <f t="shared" si="140"/>
        <v>5.6486139641160742</v>
      </c>
      <c r="W488" s="24">
        <f t="shared" si="140"/>
        <v>4.8195121184302927</v>
      </c>
      <c r="X488" s="24">
        <f t="shared" si="140"/>
        <v>5.2164636189293558</v>
      </c>
      <c r="Y488" s="24">
        <f t="shared" si="140"/>
        <v>5.190185146071622</v>
      </c>
      <c r="Z488" s="24">
        <f t="shared" si="140"/>
        <v>5.2186937118868366</v>
      </c>
      <c r="AA488" s="20">
        <v>0.21</v>
      </c>
      <c r="AB488" s="20">
        <v>-3.8333333333333199E-2</v>
      </c>
      <c r="AC488" s="17">
        <v>316.25994062500001</v>
      </c>
      <c r="AD488" s="17">
        <f t="shared" si="147"/>
        <v>315.86815730952992</v>
      </c>
      <c r="AE488" s="21">
        <v>123.647999999999</v>
      </c>
      <c r="AF488" s="21">
        <v>171.68611111111113</v>
      </c>
      <c r="AG488" s="19">
        <v>4.1988888888888898</v>
      </c>
      <c r="AH488" s="21">
        <v>170.2</v>
      </c>
      <c r="AI488" s="22">
        <v>0.66416666666666646</v>
      </c>
      <c r="AJ488" s="21">
        <v>1615.5529999999967</v>
      </c>
      <c r="AK488" s="21" t="e">
        <f>VLOOKUP($B488,'[3]Rotoma level Monthly'!$C$2:$N$538,10,FALSE)</f>
        <v>#N/A</v>
      </c>
      <c r="AL488" s="21" t="e">
        <f>VLOOKUP($B488,'[3]Rotoma level Monthly'!$C$2:$N$538,11,FALSE)</f>
        <v>#N/A</v>
      </c>
      <c r="AM488" s="20">
        <v>3.4963281033894211</v>
      </c>
      <c r="AN488" s="21">
        <v>184.61666666666665</v>
      </c>
      <c r="AP488" s="19">
        <f t="shared" si="138"/>
        <v>39.925000266666665</v>
      </c>
      <c r="AQ488" s="19">
        <f t="shared" si="138"/>
        <v>2.0337499777475991</v>
      </c>
      <c r="AR488" s="19">
        <f t="shared" si="138"/>
        <v>994.33334166666657</v>
      </c>
      <c r="AS488" s="19">
        <f t="shared" si="138"/>
        <v>72.50515309796485</v>
      </c>
      <c r="AT488" s="19">
        <f t="shared" si="141"/>
        <v>6.2871621163865896</v>
      </c>
      <c r="AU488" s="19">
        <f t="shared" si="142"/>
        <v>4.6995043923011339</v>
      </c>
      <c r="AV488" s="19">
        <f t="shared" si="143"/>
        <v>5.4125713268692603</v>
      </c>
      <c r="AW488" s="19">
        <f t="shared" si="144"/>
        <v>5.6502771118334145</v>
      </c>
      <c r="AX488" s="25">
        <f t="shared" si="145"/>
        <v>5.5123787368475989</v>
      </c>
    </row>
    <row r="489" spans="1:50" x14ac:dyDescent="0.25">
      <c r="A489" t="s">
        <v>85</v>
      </c>
      <c r="B489" s="15">
        <v>41183</v>
      </c>
      <c r="C489" s="16" t="s">
        <v>75</v>
      </c>
      <c r="D489" s="17">
        <v>2013</v>
      </c>
      <c r="E489" s="18" t="str">
        <f t="shared" si="137"/>
        <v>Ōkaro 2012/13</v>
      </c>
      <c r="F489" s="18" t="s">
        <v>72</v>
      </c>
      <c r="G489" s="19">
        <v>75.699996999999996</v>
      </c>
      <c r="H489" s="20">
        <v>1</v>
      </c>
      <c r="I489" s="21">
        <v>1100</v>
      </c>
      <c r="J489" s="19">
        <v>70.469733663131507</v>
      </c>
      <c r="K489" s="19">
        <v>1.9144714591209091</v>
      </c>
      <c r="L489" s="19">
        <v>3</v>
      </c>
      <c r="M489" s="19">
        <v>4.0000002000000006</v>
      </c>
      <c r="N489" s="19">
        <v>8.6000004000000008</v>
      </c>
      <c r="O489" s="19">
        <v>13</v>
      </c>
      <c r="P489" s="22">
        <v>2.4079999923706055</v>
      </c>
      <c r="Q489" s="19">
        <f t="shared" si="139"/>
        <v>6.992903490213882</v>
      </c>
      <c r="R489" s="19">
        <f t="shared" si="134"/>
        <v>5.5314120008161956</v>
      </c>
      <c r="S489" s="19">
        <f t="shared" si="148"/>
        <v>5.5445919823262564</v>
      </c>
      <c r="T489" s="19">
        <f t="shared" si="146"/>
        <v>5.6141676799091798</v>
      </c>
      <c r="U489" s="23">
        <f t="shared" si="149"/>
        <v>5.9207687883163782</v>
      </c>
      <c r="V489" s="24">
        <f t="shared" si="140"/>
        <v>5.8276145600558271</v>
      </c>
      <c r="W489" s="24">
        <f t="shared" si="140"/>
        <v>4.9295246176269414</v>
      </c>
      <c r="X489" s="24">
        <f t="shared" si="140"/>
        <v>5.3119125267239076</v>
      </c>
      <c r="Y489" s="24">
        <f t="shared" si="140"/>
        <v>5.2692656540762295</v>
      </c>
      <c r="Z489" s="24">
        <f t="shared" si="140"/>
        <v>5.3345793396207268</v>
      </c>
      <c r="AA489" s="20">
        <v>0.23</v>
      </c>
      <c r="AB489" s="20">
        <v>-2.4999999999999901E-2</v>
      </c>
      <c r="AC489" s="17">
        <v>316.284902217742</v>
      </c>
      <c r="AD489" s="17">
        <f t="shared" si="147"/>
        <v>315.93213726024675</v>
      </c>
      <c r="AE489" s="21">
        <v>76.607999999999905</v>
      </c>
      <c r="AF489" s="21">
        <v>213.64314516129036</v>
      </c>
      <c r="AG489" s="19">
        <v>4.61122311827957</v>
      </c>
      <c r="AH489" s="21">
        <v>236</v>
      </c>
      <c r="AI489" s="22">
        <v>0.66416666666666646</v>
      </c>
      <c r="AJ489" s="21">
        <v>1673.4399999999957</v>
      </c>
      <c r="AK489" s="21" t="e">
        <f>VLOOKUP($B489,'[3]Rotoma level Monthly'!$C$2:$N$538,10,FALSE)</f>
        <v>#N/A</v>
      </c>
      <c r="AL489" s="21" t="e">
        <f>VLOOKUP($B489,'[3]Rotoma level Monthly'!$C$2:$N$538,11,FALSE)</f>
        <v>#N/A</v>
      </c>
      <c r="AM489" s="20">
        <v>3.5688975478338656</v>
      </c>
      <c r="AN489" s="21">
        <v>190.14999999999998</v>
      </c>
      <c r="AP489" s="19">
        <f t="shared" si="138"/>
        <v>45.333333349999997</v>
      </c>
      <c r="AQ489" s="19">
        <f t="shared" si="138"/>
        <v>1.8629166483879089</v>
      </c>
      <c r="AR489" s="19">
        <f t="shared" si="138"/>
        <v>1047.8333416666667</v>
      </c>
      <c r="AS489" s="19">
        <f t="shared" si="138"/>
        <v>75.598986349881514</v>
      </c>
      <c r="AT489" s="19">
        <f t="shared" si="141"/>
        <v>6.4273008406779635</v>
      </c>
      <c r="AU489" s="19">
        <f t="shared" si="142"/>
        <v>4.8036445580214124</v>
      </c>
      <c r="AV489" s="19">
        <f t="shared" si="143"/>
        <v>5.4810795623955624</v>
      </c>
      <c r="AW489" s="19">
        <f t="shared" si="144"/>
        <v>5.7032666394407086</v>
      </c>
      <c r="AX489" s="25">
        <f t="shared" si="145"/>
        <v>5.6038229001339124</v>
      </c>
    </row>
    <row r="490" spans="1:50" x14ac:dyDescent="0.25">
      <c r="A490" t="s">
        <v>85</v>
      </c>
      <c r="B490" s="15">
        <v>41214</v>
      </c>
      <c r="C490" s="16" t="s">
        <v>75</v>
      </c>
      <c r="D490" s="17">
        <v>2013</v>
      </c>
      <c r="E490" s="18" t="str">
        <f t="shared" si="137"/>
        <v>Ōkaro 2012/13</v>
      </c>
      <c r="F490" s="18" t="s">
        <v>72</v>
      </c>
      <c r="G490" s="19">
        <v>112</v>
      </c>
      <c r="H490" s="20">
        <v>0.62000000476837158</v>
      </c>
      <c r="I490" s="21">
        <v>1770</v>
      </c>
      <c r="J490" s="19">
        <v>83.170737571131497</v>
      </c>
      <c r="K490" s="19">
        <v>1.9144714591209091</v>
      </c>
      <c r="L490" s="19">
        <v>3</v>
      </c>
      <c r="M490" s="19">
        <v>6.0000000999999994</v>
      </c>
      <c r="N490" s="19">
        <v>9.3000001999999995</v>
      </c>
      <c r="O490" s="19">
        <v>21</v>
      </c>
      <c r="Q490" s="19">
        <f t="shared" si="139"/>
        <v>7.4250137775822598</v>
      </c>
      <c r="R490" s="19">
        <f t="shared" si="134"/>
        <v>6.0821424717162449</v>
      </c>
      <c r="S490" s="19">
        <f t="shared" si="148"/>
        <v>6.1663995317490379</v>
      </c>
      <c r="T490" s="19">
        <f t="shared" si="146"/>
        <v>5.8243140144445604</v>
      </c>
      <c r="U490" s="23">
        <f t="shared" si="149"/>
        <v>6.3744674488730251</v>
      </c>
      <c r="V490" s="24">
        <f t="shared" si="140"/>
        <v>5.862177963872262</v>
      </c>
      <c r="W490" s="24">
        <f t="shared" si="140"/>
        <v>4.9754188235352785</v>
      </c>
      <c r="X490" s="24">
        <f t="shared" si="140"/>
        <v>5.3430463677604161</v>
      </c>
      <c r="Y490" s="24">
        <f t="shared" si="140"/>
        <v>5.3411243442789482</v>
      </c>
      <c r="Z490" s="24">
        <f t="shared" si="140"/>
        <v>5.3804418748617264</v>
      </c>
      <c r="AA490" s="20">
        <v>0.37</v>
      </c>
      <c r="AB490" s="20">
        <v>-0.12166666666666601</v>
      </c>
      <c r="AC490" s="17">
        <v>316.14563888888898</v>
      </c>
      <c r="AD490" s="17">
        <f t="shared" si="147"/>
        <v>315.97410097552455</v>
      </c>
      <c r="AE490" s="21">
        <v>24.913</v>
      </c>
      <c r="AF490" s="21">
        <v>195.62916666666663</v>
      </c>
      <c r="AG490" s="19">
        <v>4.0034722222222214</v>
      </c>
      <c r="AH490" s="21">
        <v>251.2</v>
      </c>
      <c r="AI490" s="22">
        <v>0.35666666666666647</v>
      </c>
      <c r="AJ490" s="21">
        <v>1576.0479999999957</v>
      </c>
      <c r="AK490" s="21" t="e">
        <f>VLOOKUP($B490,'[3]Rotoma level Monthly'!$C$2:$N$538,10,FALSE)</f>
        <v>#N/A</v>
      </c>
      <c r="AL490" s="21" t="e">
        <f>VLOOKUP($B490,'[3]Rotoma level Monthly'!$C$2:$N$538,11,FALSE)</f>
        <v>#N/A</v>
      </c>
      <c r="AM490" s="20">
        <v>3.6302742759444642</v>
      </c>
      <c r="AN490" s="21">
        <v>189.6</v>
      </c>
      <c r="AP490" s="19">
        <f t="shared" si="138"/>
        <v>48.258333183333328</v>
      </c>
      <c r="AQ490" s="19">
        <f t="shared" si="138"/>
        <v>1.8312499821186066</v>
      </c>
      <c r="AR490" s="19">
        <f t="shared" si="138"/>
        <v>1084.5000083333332</v>
      </c>
      <c r="AS490" s="19">
        <f t="shared" si="138"/>
        <v>79.018486675548175</v>
      </c>
      <c r="AT490" s="19">
        <f t="shared" si="141"/>
        <v>6.4962736865410431</v>
      </c>
      <c r="AU490" s="19">
        <f t="shared" si="142"/>
        <v>4.8239408131706902</v>
      </c>
      <c r="AV490" s="19">
        <f t="shared" si="143"/>
        <v>5.5260409746589083</v>
      </c>
      <c r="AW490" s="19">
        <f t="shared" si="144"/>
        <v>5.7593678274295996</v>
      </c>
      <c r="AX490" s="25">
        <f t="shared" si="145"/>
        <v>5.6514058254500608</v>
      </c>
    </row>
    <row r="491" spans="1:50" x14ac:dyDescent="0.25">
      <c r="A491" t="s">
        <v>85</v>
      </c>
      <c r="B491" s="15">
        <v>41244</v>
      </c>
      <c r="C491" s="16" t="s">
        <v>75</v>
      </c>
      <c r="D491" s="17">
        <v>2013</v>
      </c>
      <c r="E491" s="18" t="str">
        <f t="shared" si="137"/>
        <v>Ōkaro 2012/13</v>
      </c>
      <c r="F491" s="18" t="s">
        <v>72</v>
      </c>
      <c r="G491" s="19">
        <v>81.370002999999997</v>
      </c>
      <c r="H491" s="20">
        <v>0.40000000596046448</v>
      </c>
      <c r="I491" s="21">
        <v>1850</v>
      </c>
      <c r="J491" s="19">
        <v>81.216732686131508</v>
      </c>
      <c r="K491" s="19">
        <v>1.9144714591209091</v>
      </c>
      <c r="L491" s="19">
        <v>3</v>
      </c>
      <c r="M491" s="19">
        <v>4.0000002000000006</v>
      </c>
      <c r="N491" s="19">
        <v>9</v>
      </c>
      <c r="O491" s="19">
        <v>27</v>
      </c>
      <c r="P491" s="22">
        <v>3.2839999198913574</v>
      </c>
      <c r="Q491" s="19">
        <f t="shared" si="139"/>
        <v>7.0725794032989313</v>
      </c>
      <c r="R491" s="19">
        <f t="shared" si="134"/>
        <v>6.5832955115050895</v>
      </c>
      <c r="S491" s="19">
        <f t="shared" si="148"/>
        <v>6.2241869024930718</v>
      </c>
      <c r="T491" s="19">
        <f t="shared" si="146"/>
        <v>5.7941649009592222</v>
      </c>
      <c r="U491" s="23">
        <f t="shared" si="149"/>
        <v>6.4185566795640785</v>
      </c>
      <c r="V491" s="24">
        <f t="shared" si="140"/>
        <v>5.8019366432279869</v>
      </c>
      <c r="W491" s="24">
        <f t="shared" si="140"/>
        <v>5.035404461449021</v>
      </c>
      <c r="X491" s="24">
        <f t="shared" si="140"/>
        <v>5.3323963759721762</v>
      </c>
      <c r="Y491" s="24">
        <f t="shared" si="140"/>
        <v>5.3753538364548996</v>
      </c>
      <c r="Z491" s="24">
        <f t="shared" si="140"/>
        <v>5.3862728292760211</v>
      </c>
      <c r="AA491" s="20">
        <v>-0.69</v>
      </c>
      <c r="AB491" s="20">
        <v>-7.8333333333333199E-2</v>
      </c>
      <c r="AC491" s="17">
        <v>315.99446841397901</v>
      </c>
      <c r="AD491" s="17">
        <f t="shared" si="147"/>
        <v>316.00093545693136</v>
      </c>
      <c r="AE491" s="21">
        <v>107.92400000000001</v>
      </c>
      <c r="AF491" s="21">
        <v>142.06317204301072</v>
      </c>
      <c r="AG491" s="19">
        <v>3.6795026881720427</v>
      </c>
      <c r="AH491" s="21">
        <v>196.3</v>
      </c>
      <c r="AI491" s="22">
        <v>0.12916666666666649</v>
      </c>
      <c r="AJ491" s="21">
        <v>1548.4619999999959</v>
      </c>
      <c r="AK491" s="21" t="e">
        <f>VLOOKUP($B491,'[3]Rotoma level Monthly'!$C$2:$N$538,10,FALSE)</f>
        <v>#N/A</v>
      </c>
      <c r="AL491" s="21" t="e">
        <f>VLOOKUP($B491,'[3]Rotoma level Monthly'!$C$2:$N$538,11,FALSE)</f>
        <v>#N/A</v>
      </c>
      <c r="AM491" s="20">
        <v>3.5566921000185387</v>
      </c>
      <c r="AN491" s="21">
        <v>192.20000000000002</v>
      </c>
      <c r="AP491" s="19">
        <f t="shared" si="138"/>
        <v>41.980833433333338</v>
      </c>
      <c r="AQ491" s="19">
        <f t="shared" si="138"/>
        <v>1.8020833159486453</v>
      </c>
      <c r="AR491" s="19">
        <f t="shared" si="138"/>
        <v>1068.6666750000002</v>
      </c>
      <c r="AS491" s="19">
        <f t="shared" si="138"/>
        <v>80.891069520381507</v>
      </c>
      <c r="AT491" s="19">
        <f t="shared" si="141"/>
        <v>6.3425496828866699</v>
      </c>
      <c r="AU491" s="19">
        <f t="shared" si="142"/>
        <v>4.8429325317169587</v>
      </c>
      <c r="AV491" s="19">
        <f t="shared" si="143"/>
        <v>5.5068152227219684</v>
      </c>
      <c r="AW491" s="19">
        <f t="shared" si="144"/>
        <v>5.7890696865374336</v>
      </c>
      <c r="AX491" s="25">
        <f t="shared" si="145"/>
        <v>5.6203417809657576</v>
      </c>
    </row>
    <row r="492" spans="1:50" x14ac:dyDescent="0.25">
      <c r="A492" t="s">
        <v>85</v>
      </c>
      <c r="B492" s="15">
        <v>41275</v>
      </c>
      <c r="C492" s="16" t="s">
        <v>75</v>
      </c>
      <c r="D492" s="17">
        <v>2013</v>
      </c>
      <c r="E492" s="18" t="str">
        <f t="shared" si="137"/>
        <v>Ōkaro 2012/13</v>
      </c>
      <c r="F492" s="18" t="s">
        <v>72</v>
      </c>
      <c r="G492" s="19">
        <v>4.4000000999999997</v>
      </c>
      <c r="H492" s="20">
        <v>2.6500000953674316</v>
      </c>
      <c r="I492" s="21">
        <v>861.99999000000003</v>
      </c>
      <c r="J492" s="19">
        <v>46.044734640131502</v>
      </c>
      <c r="K492" s="19">
        <v>1.9144714591209091</v>
      </c>
      <c r="L492" s="19">
        <v>7.0000002000000006</v>
      </c>
      <c r="M492" s="19">
        <v>37.999999000000003</v>
      </c>
      <c r="N492" s="19">
        <v>7.4000000999999997</v>
      </c>
      <c r="O492" s="19">
        <v>3.0999998999999998</v>
      </c>
      <c r="P492" s="22">
        <v>0.6940000057220459</v>
      </c>
      <c r="Q492" s="19">
        <f t="shared" si="139"/>
        <v>3.8543698233455519</v>
      </c>
      <c r="R492" s="19">
        <f t="shared" si="134"/>
        <v>4.3821602827860477</v>
      </c>
      <c r="S492" s="19">
        <f t="shared" si="148"/>
        <v>5.2258768549673462</v>
      </c>
      <c r="T492" s="19">
        <f t="shared" si="146"/>
        <v>5.074485525352042</v>
      </c>
      <c r="U492" s="23">
        <f t="shared" si="149"/>
        <v>4.634223121612747</v>
      </c>
      <c r="V492" s="24">
        <f t="shared" si="140"/>
        <v>5.7592550433704313</v>
      </c>
      <c r="W492" s="24">
        <f t="shared" si="140"/>
        <v>5.0121398303248359</v>
      </c>
      <c r="X492" s="24">
        <f t="shared" si="140"/>
        <v>5.3214636434995937</v>
      </c>
      <c r="Y492" s="24">
        <f t="shared" si="140"/>
        <v>5.4298935444561636</v>
      </c>
      <c r="Z492" s="24">
        <f t="shared" si="140"/>
        <v>5.3806880154127557</v>
      </c>
      <c r="AA492" s="20">
        <v>-0.08</v>
      </c>
      <c r="AB492" s="20">
        <v>0.9</v>
      </c>
      <c r="AC492" s="17">
        <v>315.83806149193498</v>
      </c>
      <c r="AD492" s="17">
        <f t="shared" si="147"/>
        <v>315.9874699551392</v>
      </c>
      <c r="AE492" s="21">
        <v>0</v>
      </c>
      <c r="AF492" s="21">
        <v>182.4146505376344</v>
      </c>
      <c r="AG492" s="19">
        <v>3.9255712365591386</v>
      </c>
      <c r="AH492" s="21">
        <v>300.60000000000002</v>
      </c>
      <c r="AI492" s="22">
        <v>0.12916666666666649</v>
      </c>
      <c r="AJ492" s="21">
        <v>1304.506999999998</v>
      </c>
      <c r="AK492" s="21" t="e">
        <f>VLOOKUP($B492,'[3]Rotoma level Monthly'!$C$2:$N$538,10,FALSE)</f>
        <v>#N/A</v>
      </c>
      <c r="AL492" s="21" t="e">
        <f>VLOOKUP($B492,'[3]Rotoma level Monthly'!$C$2:$N$538,11,FALSE)</f>
        <v>#N/A</v>
      </c>
      <c r="AM492" s="20">
        <v>3.5226083186565318</v>
      </c>
      <c r="AN492" s="21">
        <v>197.70833333333334</v>
      </c>
      <c r="AP492" s="19">
        <f t="shared" si="138"/>
        <v>41.764166775</v>
      </c>
      <c r="AQ492" s="19">
        <f t="shared" si="138"/>
        <v>1.8479166651765506</v>
      </c>
      <c r="AR492" s="19">
        <f t="shared" si="138"/>
        <v>1061.0833400000001</v>
      </c>
      <c r="AS492" s="19">
        <f t="shared" si="138"/>
        <v>82.437985942798193</v>
      </c>
      <c r="AT492" s="19">
        <f t="shared" si="141"/>
        <v>6.3368417062105937</v>
      </c>
      <c r="AU492" s="19">
        <f t="shared" si="142"/>
        <v>4.8132172999953511</v>
      </c>
      <c r="AV492" s="19">
        <f t="shared" si="143"/>
        <v>5.4975059822338039</v>
      </c>
      <c r="AW492" s="19">
        <f t="shared" si="144"/>
        <v>5.8130919288986638</v>
      </c>
      <c r="AX492" s="25">
        <f t="shared" si="145"/>
        <v>5.6151642293346029</v>
      </c>
    </row>
    <row r="493" spans="1:50" x14ac:dyDescent="0.25">
      <c r="A493" t="s">
        <v>85</v>
      </c>
      <c r="B493" s="15">
        <v>41306</v>
      </c>
      <c r="C493" s="16" t="s">
        <v>75</v>
      </c>
      <c r="D493" s="17">
        <v>2013</v>
      </c>
      <c r="E493" s="18" t="str">
        <f t="shared" si="137"/>
        <v>Ōkaro 2012/13</v>
      </c>
      <c r="F493" s="18" t="s">
        <v>72</v>
      </c>
      <c r="G493" s="19">
        <v>3.5</v>
      </c>
      <c r="H493" s="20">
        <v>2.059999942779541</v>
      </c>
      <c r="I493" s="21">
        <v>528</v>
      </c>
      <c r="J493" s="19">
        <v>17.711735617131513</v>
      </c>
      <c r="K493" s="19">
        <v>0.9374712637209095</v>
      </c>
      <c r="L493" s="19">
        <v>0.50000001999999999</v>
      </c>
      <c r="M493" s="19">
        <v>8.9999995999999989</v>
      </c>
      <c r="N493" s="19">
        <v>9.5</v>
      </c>
      <c r="O493" s="19">
        <v>2.5</v>
      </c>
      <c r="P493" s="22">
        <v>0.52499997615814209</v>
      </c>
      <c r="Q493" s="19">
        <f t="shared" si="139"/>
        <v>3.6019328326497</v>
      </c>
      <c r="R493" s="19">
        <f t="shared" si="134"/>
        <v>4.6842423316921069</v>
      </c>
      <c r="S493" s="19">
        <f t="shared" si="148"/>
        <v>4.5851281068267742</v>
      </c>
      <c r="T493" s="19">
        <f t="shared" si="146"/>
        <v>3.8629224729533234</v>
      </c>
      <c r="U493" s="23">
        <f t="shared" si="149"/>
        <v>4.183556436030476</v>
      </c>
      <c r="V493" s="24">
        <f t="shared" si="140"/>
        <v>5.5310474735088482</v>
      </c>
      <c r="W493" s="24">
        <f t="shared" si="140"/>
        <v>5.0116571379585277</v>
      </c>
      <c r="X493" s="24">
        <f t="shared" si="140"/>
        <v>5.3433238100540956</v>
      </c>
      <c r="Y493" s="24">
        <f t="shared" si="140"/>
        <v>5.4188342694401257</v>
      </c>
      <c r="Z493" s="24">
        <f t="shared" si="140"/>
        <v>5.3262156727403998</v>
      </c>
      <c r="AA493" s="20">
        <v>-0.34</v>
      </c>
      <c r="AB493" s="20">
        <v>0.80333333333333301</v>
      </c>
      <c r="AC493" s="17">
        <v>315.62780691964298</v>
      </c>
      <c r="AD493" s="17">
        <f t="shared" si="147"/>
        <v>315.96302498579911</v>
      </c>
      <c r="AE493" s="21">
        <v>21.957000000000001</v>
      </c>
      <c r="AF493" s="21">
        <v>162.0386904761904</v>
      </c>
      <c r="AG493" s="19">
        <v>3.2712723214285724</v>
      </c>
      <c r="AH493" s="21">
        <v>274.8</v>
      </c>
      <c r="AI493" s="22">
        <v>0.12916666666666649</v>
      </c>
      <c r="AJ493" s="21">
        <v>1184.1499999999978</v>
      </c>
      <c r="AK493" s="21" t="e">
        <f>VLOOKUP($B493,'[3]Rotoma level Monthly'!$C$2:$N$538,10,FALSE)</f>
        <v>#N/A</v>
      </c>
      <c r="AL493" s="21" t="e">
        <f>VLOOKUP($B493,'[3]Rotoma level Monthly'!$C$2:$N$538,11,FALSE)</f>
        <v>#N/A</v>
      </c>
      <c r="AM493" s="20">
        <v>3.5096350883697931</v>
      </c>
      <c r="AN493" s="21">
        <v>205.65833333333333</v>
      </c>
      <c r="AP493" s="19">
        <f t="shared" si="138"/>
        <v>38.564166608333331</v>
      </c>
      <c r="AQ493" s="19">
        <f t="shared" si="138"/>
        <v>1.8487499977151554</v>
      </c>
      <c r="AR493" s="19">
        <f t="shared" si="138"/>
        <v>1069.0833391666667</v>
      </c>
      <c r="AS493" s="19">
        <f t="shared" si="138"/>
        <v>82.275152609464854</v>
      </c>
      <c r="AT493" s="19">
        <f t="shared" si="141"/>
        <v>6.2489072341954994</v>
      </c>
      <c r="AU493" s="19">
        <f t="shared" si="142"/>
        <v>4.8126835447117955</v>
      </c>
      <c r="AV493" s="19">
        <f t="shared" si="143"/>
        <v>5.5073247999858612</v>
      </c>
      <c r="AW493" s="19">
        <f t="shared" si="144"/>
        <v>5.8105845938549203</v>
      </c>
      <c r="AX493" s="25">
        <f t="shared" si="145"/>
        <v>5.5948750431870184</v>
      </c>
    </row>
    <row r="494" spans="1:50" x14ac:dyDescent="0.25">
      <c r="A494" t="s">
        <v>85</v>
      </c>
      <c r="B494" s="15">
        <v>41334</v>
      </c>
      <c r="C494" s="16" t="s">
        <v>75</v>
      </c>
      <c r="D494" s="17">
        <v>2013</v>
      </c>
      <c r="E494" s="18" t="str">
        <f t="shared" si="137"/>
        <v>Ōkaro 2012/13</v>
      </c>
      <c r="F494" s="18" t="s">
        <v>72</v>
      </c>
      <c r="G494" s="19">
        <v>7.9000000999999997</v>
      </c>
      <c r="H494" s="20">
        <v>2.4000000953674316</v>
      </c>
      <c r="I494" s="21">
        <v>514.99998999999991</v>
      </c>
      <c r="J494" s="19">
        <v>18.688735617131513</v>
      </c>
      <c r="K494" s="19">
        <v>-1.0165286385790901</v>
      </c>
      <c r="L494" s="19">
        <v>0.50000001999999999</v>
      </c>
      <c r="M494" s="19">
        <v>2.0000001000000003</v>
      </c>
      <c r="N494" s="19">
        <v>9.1000004000000008</v>
      </c>
      <c r="O494" s="19">
        <v>2.8</v>
      </c>
      <c r="P494" s="22">
        <v>0.68400001525878906</v>
      </c>
      <c r="Q494" s="19">
        <f t="shared" si="139"/>
        <v>4.4999728258411125</v>
      </c>
      <c r="R494" s="19">
        <f t="shared" si="134"/>
        <v>4.5015831431760507</v>
      </c>
      <c r="S494" s="19">
        <f t="shared" si="148"/>
        <v>4.5525397340309475</v>
      </c>
      <c r="T494" s="19">
        <f t="shared" si="146"/>
        <v>3.9310133671644292</v>
      </c>
      <c r="U494" s="23">
        <f t="shared" si="149"/>
        <v>4.3712772675531353</v>
      </c>
      <c r="V494" s="24">
        <f t="shared" si="140"/>
        <v>5.6007758440680933</v>
      </c>
      <c r="W494" s="24">
        <f t="shared" si="140"/>
        <v>5.0420221249356878</v>
      </c>
      <c r="X494" s="24">
        <f t="shared" si="140"/>
        <v>5.3796396773306263</v>
      </c>
      <c r="Y494" s="24">
        <f t="shared" si="140"/>
        <v>5.4586104471389723</v>
      </c>
      <c r="Z494" s="24">
        <f t="shared" si="140"/>
        <v>5.3702620233683449</v>
      </c>
      <c r="AA494" s="20">
        <v>1.07</v>
      </c>
      <c r="AB494" s="20">
        <v>0.79833333333333301</v>
      </c>
      <c r="AC494" s="17">
        <v>315.37813104838699</v>
      </c>
      <c r="AD494" s="17">
        <f t="shared" si="147"/>
        <v>315.91800093225964</v>
      </c>
      <c r="AE494" s="21">
        <v>52.922000000000097</v>
      </c>
      <c r="AF494" s="21">
        <v>160.92741935483875</v>
      </c>
      <c r="AG494" s="19">
        <v>2.9531720430107526</v>
      </c>
      <c r="AH494" s="21">
        <v>252.5</v>
      </c>
      <c r="AI494" s="22">
        <v>0.12916666666666649</v>
      </c>
      <c r="AJ494" s="21">
        <v>1083.7109999999982</v>
      </c>
      <c r="AK494" s="21" t="e">
        <f>VLOOKUP($B494,'[3]Rotoma level Monthly'!$C$2:$N$538,10,FALSE)</f>
        <v>#N/A</v>
      </c>
      <c r="AL494" s="21" t="e">
        <f>VLOOKUP($B494,'[3]Rotoma level Monthly'!$C$2:$N$538,11,FALSE)</f>
        <v>#N/A</v>
      </c>
      <c r="AM494" s="20">
        <v>3.530744467645929</v>
      </c>
      <c r="AN494" s="21">
        <v>208.72500000000002</v>
      </c>
      <c r="AP494" s="19">
        <f t="shared" si="138"/>
        <v>38.91416661666667</v>
      </c>
      <c r="AQ494" s="19">
        <f t="shared" si="138"/>
        <v>1.7787500048677127</v>
      </c>
      <c r="AR494" s="19">
        <f t="shared" si="138"/>
        <v>1081.2500058333335</v>
      </c>
      <c r="AS494" s="19">
        <f t="shared" si="138"/>
        <v>82.763652528048183</v>
      </c>
      <c r="AT494" s="19">
        <f t="shared" si="141"/>
        <v>6.2588736445154467</v>
      </c>
      <c r="AU494" s="19">
        <f t="shared" si="142"/>
        <v>4.8583379495417187</v>
      </c>
      <c r="AV494" s="19">
        <f t="shared" si="143"/>
        <v>5.5221176296758134</v>
      </c>
      <c r="AW494" s="19">
        <f t="shared" si="144"/>
        <v>5.8180917742449072</v>
      </c>
      <c r="AX494" s="25">
        <f t="shared" si="145"/>
        <v>5.6143552494944711</v>
      </c>
    </row>
    <row r="495" spans="1:50" x14ac:dyDescent="0.25">
      <c r="A495" t="s">
        <v>85</v>
      </c>
      <c r="B495" s="15">
        <v>41365</v>
      </c>
      <c r="C495" s="16" t="s">
        <v>75</v>
      </c>
      <c r="D495" s="17">
        <v>2013</v>
      </c>
      <c r="E495" s="18" t="str">
        <f t="shared" si="137"/>
        <v>Ōkaro 2012/13</v>
      </c>
      <c r="F495" s="18" t="s">
        <v>72</v>
      </c>
      <c r="G495" s="19">
        <v>11.7</v>
      </c>
      <c r="H495" s="20">
        <v>2.3199999332427979</v>
      </c>
      <c r="I495" s="21">
        <v>456</v>
      </c>
      <c r="J495" s="19">
        <v>15.757735617131512</v>
      </c>
      <c r="K495" s="19">
        <v>0.9374712637209095</v>
      </c>
      <c r="L495" s="19">
        <v>3</v>
      </c>
      <c r="M495" s="19">
        <v>6.0000000999999994</v>
      </c>
      <c r="N495" s="19">
        <v>7.4000000999999997</v>
      </c>
      <c r="O495" s="19">
        <v>3</v>
      </c>
      <c r="P495" s="22">
        <v>0.66600000858306885</v>
      </c>
      <c r="Q495" s="19">
        <f t="shared" si="139"/>
        <v>4.9331920888352503</v>
      </c>
      <c r="R495" s="19">
        <f t="shared" si="134"/>
        <v>4.5422636210370246</v>
      </c>
      <c r="S495" s="19">
        <f t="shared" si="148"/>
        <v>4.3934841764199479</v>
      </c>
      <c r="T495" s="19">
        <f t="shared" si="146"/>
        <v>3.7146819240995526</v>
      </c>
      <c r="U495" s="23">
        <f t="shared" si="149"/>
        <v>4.395905452597944</v>
      </c>
      <c r="V495" s="24">
        <f t="shared" si="140"/>
        <v>5.6576814322517484</v>
      </c>
      <c r="W495" s="24">
        <f t="shared" si="140"/>
        <v>5.0866173307795259</v>
      </c>
      <c r="X495" s="24">
        <f t="shared" si="140"/>
        <v>5.4027009148062399</v>
      </c>
      <c r="Y495" s="24">
        <f t="shared" si="140"/>
        <v>5.4586104471389723</v>
      </c>
      <c r="Z495" s="24">
        <f t="shared" si="140"/>
        <v>5.4014025312441207</v>
      </c>
      <c r="AA495" s="20">
        <v>0.15</v>
      </c>
      <c r="AB495" s="20">
        <v>0.70499999999999996</v>
      </c>
      <c r="AC495" s="17">
        <v>315.31474340277799</v>
      </c>
      <c r="AD495" s="17">
        <f t="shared" si="147"/>
        <v>315.87297795772264</v>
      </c>
      <c r="AE495" s="21">
        <v>184.100999999999</v>
      </c>
      <c r="AF495" s="21">
        <v>180.06944444444454</v>
      </c>
      <c r="AG495" s="19">
        <v>3.3755347222222216</v>
      </c>
      <c r="AH495" s="21">
        <v>172.2</v>
      </c>
      <c r="AI495" s="22">
        <v>0.12916666666666649</v>
      </c>
      <c r="AJ495" s="21">
        <v>1006.9999999999981</v>
      </c>
      <c r="AK495" s="21" t="e">
        <f>VLOOKUP($B495,'[3]Rotoma level Monthly'!$C$2:$N$538,10,FALSE)</f>
        <v>#N/A</v>
      </c>
      <c r="AL495" s="21" t="e">
        <f>VLOOKUP($B495,'[3]Rotoma level Monthly'!$C$2:$N$538,11,FALSE)</f>
        <v>#N/A</v>
      </c>
      <c r="AM495" s="20">
        <v>3.4332041450652837</v>
      </c>
      <c r="AN495" s="21">
        <v>207.10833333333335</v>
      </c>
      <c r="AP495" s="19">
        <f t="shared" si="138"/>
        <v>39.364166599999997</v>
      </c>
      <c r="AQ495" s="19">
        <f t="shared" si="138"/>
        <v>1.6720833405852318</v>
      </c>
      <c r="AR495" s="19">
        <f t="shared" si="138"/>
        <v>1088.5000066666669</v>
      </c>
      <c r="AS495" s="19">
        <f t="shared" si="138"/>
        <v>82.763652528048183</v>
      </c>
      <c r="AT495" s="19">
        <f t="shared" si="141"/>
        <v>6.2715566954294086</v>
      </c>
      <c r="AU495" s="19">
        <f t="shared" si="142"/>
        <v>4.9313129859366551</v>
      </c>
      <c r="AV495" s="19">
        <f t="shared" si="143"/>
        <v>5.5308535924713969</v>
      </c>
      <c r="AW495" s="19">
        <f t="shared" si="144"/>
        <v>5.8180917742449072</v>
      </c>
      <c r="AX495" s="25">
        <f t="shared" si="145"/>
        <v>5.637953762020592</v>
      </c>
    </row>
    <row r="496" spans="1:50" x14ac:dyDescent="0.25">
      <c r="A496" t="s">
        <v>85</v>
      </c>
      <c r="B496" s="15">
        <v>41395</v>
      </c>
      <c r="C496" s="16" t="s">
        <v>75</v>
      </c>
      <c r="D496" s="17">
        <v>2013</v>
      </c>
      <c r="E496" s="18" t="str">
        <f t="shared" si="137"/>
        <v>Ōkaro 2012/13</v>
      </c>
      <c r="F496" s="18" t="s">
        <v>72</v>
      </c>
      <c r="G496" s="19">
        <v>11.2</v>
      </c>
      <c r="H496" s="20">
        <v>3.0999999046325684</v>
      </c>
      <c r="I496" s="21">
        <v>565</v>
      </c>
      <c r="J496" s="19">
        <v>18.688735617131513</v>
      </c>
      <c r="K496" s="19">
        <v>-1.0165286385790901</v>
      </c>
      <c r="L496" s="19">
        <v>8.9999995999999989</v>
      </c>
      <c r="M496" s="19">
        <v>50.999998999999995</v>
      </c>
      <c r="N496" s="19">
        <v>7.5999999000000003</v>
      </c>
      <c r="O496" s="19">
        <v>3.3</v>
      </c>
      <c r="P496" s="22">
        <v>0.73400002717971802</v>
      </c>
      <c r="Q496" s="19">
        <f t="shared" si="139"/>
        <v>4.8850137775822606</v>
      </c>
      <c r="R496" s="19">
        <f t="shared" si="134"/>
        <v>4.1913722082473548</v>
      </c>
      <c r="S496" s="19">
        <f t="shared" si="148"/>
        <v>4.6736658279365102</v>
      </c>
      <c r="T496" s="19">
        <f t="shared" si="146"/>
        <v>3.9310133671644292</v>
      </c>
      <c r="U496" s="23">
        <f t="shared" si="149"/>
        <v>4.420266295232639</v>
      </c>
      <c r="V496" s="24">
        <f t="shared" si="140"/>
        <v>5.6076562880732794</v>
      </c>
      <c r="W496" s="24">
        <f t="shared" si="140"/>
        <v>5.0294327782471404</v>
      </c>
      <c r="X496" s="24">
        <f t="shared" si="140"/>
        <v>5.2886275765629609</v>
      </c>
      <c r="Y496" s="24">
        <f t="shared" si="140"/>
        <v>5.1971276909262665</v>
      </c>
      <c r="Z496" s="24">
        <f t="shared" si="140"/>
        <v>5.2807110834524114</v>
      </c>
      <c r="AA496" s="20">
        <v>0.95</v>
      </c>
      <c r="AB496" s="20">
        <v>0.663333333333333</v>
      </c>
      <c r="AC496" s="17">
        <v>315.39867439516098</v>
      </c>
      <c r="AD496" s="17">
        <f t="shared" si="147"/>
        <v>315.83620561229242</v>
      </c>
      <c r="AE496" s="21">
        <v>131.023</v>
      </c>
      <c r="AF496" s="21">
        <v>159.38844086021507</v>
      </c>
      <c r="AG496" s="19">
        <v>2.7360080645161289</v>
      </c>
      <c r="AH496" s="21">
        <v>173</v>
      </c>
      <c r="AI496" s="22">
        <v>0.12916666666666649</v>
      </c>
      <c r="AJ496" s="21">
        <v>1120.6009999999972</v>
      </c>
      <c r="AK496" s="21" t="e">
        <f>VLOOKUP($B496,'[3]Rotoma level Monthly'!$C$2:$N$538,10,FALSE)</f>
        <v>#N/A</v>
      </c>
      <c r="AL496" s="21" t="e">
        <f>VLOOKUP($B496,'[3]Rotoma level Monthly'!$C$2:$N$538,11,FALSE)</f>
        <v>#N/A</v>
      </c>
      <c r="AM496" s="20">
        <v>3.4604014830282472</v>
      </c>
      <c r="AN496" s="21">
        <v>204.51666666666665</v>
      </c>
      <c r="AP496" s="19">
        <f t="shared" si="138"/>
        <v>38.689166683333333</v>
      </c>
      <c r="AQ496" s="19">
        <f t="shared" si="138"/>
        <v>1.7845833326379459</v>
      </c>
      <c r="AR496" s="19">
        <f t="shared" si="138"/>
        <v>1001.4166733333335</v>
      </c>
      <c r="AS496" s="19">
        <f t="shared" si="138"/>
        <v>65.828985047214857</v>
      </c>
      <c r="AT496" s="19">
        <f t="shared" si="141"/>
        <v>6.2524770141699726</v>
      </c>
      <c r="AU496" s="19">
        <f t="shared" si="142"/>
        <v>4.8544686156993082</v>
      </c>
      <c r="AV496" s="19">
        <f t="shared" si="143"/>
        <v>5.421850602227968</v>
      </c>
      <c r="AW496" s="19">
        <f t="shared" si="144"/>
        <v>5.5277781048100412</v>
      </c>
      <c r="AX496" s="25">
        <f t="shared" si="145"/>
        <v>5.5141435842268223</v>
      </c>
    </row>
    <row r="497" spans="1:50" x14ac:dyDescent="0.25">
      <c r="A497" t="s">
        <v>85</v>
      </c>
      <c r="B497" s="15">
        <v>41426</v>
      </c>
      <c r="C497" s="16" t="s">
        <v>75</v>
      </c>
      <c r="D497" s="17">
        <v>2013</v>
      </c>
      <c r="E497" s="18" t="str">
        <f t="shared" si="137"/>
        <v>Ōkaro 2012/13</v>
      </c>
      <c r="F497" s="18" t="s">
        <v>72</v>
      </c>
      <c r="G497" s="19">
        <v>37.5</v>
      </c>
      <c r="H497" s="20">
        <v>2.4000000953674316</v>
      </c>
      <c r="I497" s="21">
        <v>1059.9999</v>
      </c>
      <c r="J497" s="19">
        <v>81.216732686131508</v>
      </c>
      <c r="K497" s="19">
        <v>-3.9528443179089656E-2</v>
      </c>
      <c r="L497" s="19">
        <v>6.0000000999999994</v>
      </c>
      <c r="M497" s="19">
        <v>398.99999000000003</v>
      </c>
      <c r="N497" s="19">
        <v>7.1999997999999996</v>
      </c>
      <c r="O497" s="19">
        <v>6.0999999000000003</v>
      </c>
      <c r="P497" s="22">
        <v>0.89800000190734863</v>
      </c>
      <c r="Q497" s="19">
        <f t="shared" si="139"/>
        <v>6.2180394200284059</v>
      </c>
      <c r="R497" s="19">
        <f t="shared" si="134"/>
        <v>4.5015831431760507</v>
      </c>
      <c r="S497" s="19">
        <f t="shared" si="148"/>
        <v>5.4961705311237079</v>
      </c>
      <c r="T497" s="19">
        <f t="shared" si="146"/>
        <v>5.7941649009592222</v>
      </c>
      <c r="U497" s="23">
        <f t="shared" si="149"/>
        <v>5.5024894988218467</v>
      </c>
      <c r="V497" s="24">
        <f t="shared" si="140"/>
        <v>5.6316028630255097</v>
      </c>
      <c r="W497" s="24">
        <f t="shared" si="140"/>
        <v>5.0087750299405487</v>
      </c>
      <c r="X497" s="24">
        <f t="shared" si="140"/>
        <v>5.2836066069776164</v>
      </c>
      <c r="Y497" s="24">
        <f t="shared" si="140"/>
        <v>5.1497696402128126</v>
      </c>
      <c r="Z497" s="24">
        <f t="shared" si="140"/>
        <v>5.2684385350391212</v>
      </c>
      <c r="AA497" s="20">
        <v>1.5</v>
      </c>
      <c r="AB497" s="20">
        <v>0.46666666666666601</v>
      </c>
      <c r="AC497" s="17">
        <v>315.43665104166701</v>
      </c>
      <c r="AD497" s="17">
        <f t="shared" si="147"/>
        <v>315.80361452432953</v>
      </c>
      <c r="AE497" s="21">
        <v>131.976</v>
      </c>
      <c r="AF497" s="21">
        <v>166.49305555555557</v>
      </c>
      <c r="AG497" s="19">
        <v>3.1627708333333331</v>
      </c>
      <c r="AH497" s="21">
        <v>122.5</v>
      </c>
      <c r="AI497" s="22">
        <v>0.295833333333333</v>
      </c>
      <c r="AJ497" s="21">
        <v>1112.1239999999971</v>
      </c>
      <c r="AK497" s="21" t="e">
        <f>VLOOKUP($B497,'[3]Rotoma level Monthly'!$C$2:$N$538,10,FALSE)</f>
        <v>#N/A</v>
      </c>
      <c r="AL497" s="21" t="e">
        <f>VLOOKUP($B497,'[3]Rotoma level Monthly'!$C$2:$N$538,11,FALSE)</f>
        <v>#N/A</v>
      </c>
      <c r="AM497" s="20">
        <v>3.4312560977235873</v>
      </c>
      <c r="AN497" s="21">
        <v>205.34166666666667</v>
      </c>
      <c r="AP497" s="19">
        <f t="shared" si="138"/>
        <v>39.405833349999995</v>
      </c>
      <c r="AQ497" s="19">
        <f t="shared" si="138"/>
        <v>1.8220833366115887</v>
      </c>
      <c r="AR497" s="19">
        <f t="shared" si="138"/>
        <v>997.24999833333334</v>
      </c>
      <c r="AS497" s="19">
        <f t="shared" si="138"/>
        <v>62.002401469631515</v>
      </c>
      <c r="AT497" s="19">
        <f t="shared" si="141"/>
        <v>6.2727237115246179</v>
      </c>
      <c r="AU497" s="19">
        <f t="shared" si="142"/>
        <v>4.8298783944859656</v>
      </c>
      <c r="AV497" s="19">
        <f t="shared" si="143"/>
        <v>5.4164001732107305</v>
      </c>
      <c r="AW497" s="19">
        <f t="shared" si="144"/>
        <v>5.4518328517292511</v>
      </c>
      <c r="AX497" s="25">
        <f t="shared" si="145"/>
        <v>5.4927087827376404</v>
      </c>
    </row>
    <row r="498" spans="1:50" x14ac:dyDescent="0.25">
      <c r="A498" t="s">
        <v>85</v>
      </c>
      <c r="B498" s="15">
        <v>41456</v>
      </c>
      <c r="C498" s="16" t="s">
        <v>76</v>
      </c>
      <c r="D498" s="17">
        <v>2014</v>
      </c>
      <c r="E498" s="18" t="str">
        <f t="shared" si="137"/>
        <v>Ōkaro 2013/14</v>
      </c>
      <c r="F498" s="18" t="s">
        <v>72</v>
      </c>
      <c r="G498" s="19">
        <v>22.5</v>
      </c>
      <c r="H498" s="20">
        <v>2.8499999046325684</v>
      </c>
      <c r="I498" s="21">
        <v>958.99999000000003</v>
      </c>
      <c r="J498" s="19">
        <v>53.86073561713151</v>
      </c>
      <c r="K498" s="19">
        <v>10.707471361420909</v>
      </c>
      <c r="L498" s="19">
        <v>20</v>
      </c>
      <c r="M498" s="19">
        <v>442</v>
      </c>
      <c r="N498" s="19">
        <v>7.3500003999999999</v>
      </c>
      <c r="O498" s="19">
        <v>2.8</v>
      </c>
      <c r="P498" s="22">
        <v>0.80900001525878906</v>
      </c>
      <c r="Q498" s="19">
        <f t="shared" si="139"/>
        <v>5.6545435960028598</v>
      </c>
      <c r="R498" s="19">
        <f t="shared" si="134"/>
        <v>4.2939403542594183</v>
      </c>
      <c r="S498" s="19">
        <f t="shared" si="148"/>
        <v>5.365273993952556</v>
      </c>
      <c r="T498" s="19">
        <f t="shared" si="146"/>
        <v>5.2733150593720222</v>
      </c>
      <c r="U498" s="23">
        <f t="shared" si="149"/>
        <v>5.1467682508967147</v>
      </c>
      <c r="V498" s="24">
        <f t="shared" si="140"/>
        <v>5.6495968135137771</v>
      </c>
      <c r="W498" s="24">
        <f t="shared" si="140"/>
        <v>4.9720742655129291</v>
      </c>
      <c r="X498" s="24">
        <f t="shared" si="140"/>
        <v>5.2768888967233822</v>
      </c>
      <c r="Y498" s="24">
        <f t="shared" si="140"/>
        <v>5.0776064033576764</v>
      </c>
      <c r="Z498" s="24">
        <f t="shared" si="140"/>
        <v>5.2440415947769408</v>
      </c>
      <c r="AA498" s="20">
        <v>0.87</v>
      </c>
      <c r="AB498" s="20">
        <v>0.40666666666666601</v>
      </c>
      <c r="AC498" s="17">
        <v>315.407118615591</v>
      </c>
      <c r="AD498" s="17">
        <f t="shared" si="147"/>
        <v>315.77038703777038</v>
      </c>
      <c r="AE498" s="21">
        <v>45.261000000000003</v>
      </c>
      <c r="AF498" s="21">
        <v>176.27016129032262</v>
      </c>
      <c r="AG498" s="19">
        <v>2.4181317204301083</v>
      </c>
      <c r="AH498" s="21">
        <v>172.1</v>
      </c>
      <c r="AI498" s="22">
        <v>0.43666666666666598</v>
      </c>
      <c r="AJ498" s="21">
        <v>1174.0999999999972</v>
      </c>
      <c r="AK498" s="21" t="e">
        <f>VLOOKUP($B498,'[3]Rotoma level Monthly'!$C$2:$N$538,10,FALSE)</f>
        <v>#N/A</v>
      </c>
      <c r="AL498" s="21" t="e">
        <f>VLOOKUP($B498,'[3]Rotoma level Monthly'!$C$2:$N$538,11,FALSE)</f>
        <v>#N/A</v>
      </c>
      <c r="AM498" s="20">
        <v>3.4295483430939577</v>
      </c>
      <c r="AN498" s="21">
        <v>207.50833333333333</v>
      </c>
      <c r="AP498" s="19">
        <f t="shared" si="138"/>
        <v>39.73916668333333</v>
      </c>
      <c r="AQ498" s="19">
        <f t="shared" si="138"/>
        <v>1.8949999933441479</v>
      </c>
      <c r="AR498" s="19">
        <f t="shared" si="138"/>
        <v>992.16666416666692</v>
      </c>
      <c r="AS498" s="19">
        <f t="shared" si="138"/>
        <v>57.605901469631512</v>
      </c>
      <c r="AT498" s="19">
        <f t="shared" si="141"/>
        <v>6.2820156398926947</v>
      </c>
      <c r="AU498" s="19">
        <f t="shared" si="142"/>
        <v>4.7834131810228495</v>
      </c>
      <c r="AV498" s="19">
        <f t="shared" si="143"/>
        <v>5.409719739532143</v>
      </c>
      <c r="AW498" s="19">
        <f t="shared" si="144"/>
        <v>5.358563573569282</v>
      </c>
      <c r="AX498" s="25">
        <f t="shared" si="145"/>
        <v>5.4584280335042417</v>
      </c>
    </row>
    <row r="499" spans="1:50" x14ac:dyDescent="0.25">
      <c r="A499" t="s">
        <v>85</v>
      </c>
      <c r="B499" s="15">
        <v>41487</v>
      </c>
      <c r="C499" s="16" t="s">
        <v>76</v>
      </c>
      <c r="D499" s="17">
        <v>2014</v>
      </c>
      <c r="E499" s="18" t="str">
        <f t="shared" si="137"/>
        <v>Ōkaro 2013/14</v>
      </c>
      <c r="F499" s="18" t="s">
        <v>72</v>
      </c>
      <c r="G499" s="19">
        <v>3.0999998999999998</v>
      </c>
      <c r="H499" s="20">
        <v>4.25</v>
      </c>
      <c r="I499" s="21">
        <v>859.00003000000004</v>
      </c>
      <c r="J499" s="19">
        <v>40.182737571131504</v>
      </c>
      <c r="K499" s="19">
        <v>9.7304713614209088</v>
      </c>
      <c r="L499" s="19">
        <v>32.000002000000002</v>
      </c>
      <c r="M499" s="19">
        <v>463</v>
      </c>
      <c r="N499" s="19">
        <v>7.4000000999999997</v>
      </c>
      <c r="O499" s="19">
        <v>1.9</v>
      </c>
      <c r="P499" s="22">
        <v>0.60000002384185791</v>
      </c>
      <c r="Q499" s="19">
        <f t="shared" si="139"/>
        <v>3.4680586667549234</v>
      </c>
      <c r="R499" s="19">
        <f t="shared" si="134"/>
        <v>3.799350524372946</v>
      </c>
      <c r="S499" s="19">
        <f t="shared" si="148"/>
        <v>5.2213194687860458</v>
      </c>
      <c r="T499" s="19">
        <f t="shared" si="146"/>
        <v>4.9017954014711309</v>
      </c>
      <c r="U499" s="23">
        <f t="shared" si="149"/>
        <v>4.3476310153462618</v>
      </c>
      <c r="V499" s="24">
        <f t="shared" si="140"/>
        <v>5.4824496396759175</v>
      </c>
      <c r="W499" s="24">
        <f t="shared" si="140"/>
        <v>4.8988137630615629</v>
      </c>
      <c r="X499" s="24">
        <f t="shared" si="140"/>
        <v>5.2692970618811756</v>
      </c>
      <c r="Y499" s="24">
        <f t="shared" si="140"/>
        <v>5.0032422784003359</v>
      </c>
      <c r="Z499" s="24">
        <f t="shared" si="140"/>
        <v>5.1634506857547473</v>
      </c>
      <c r="AA499" s="20">
        <v>-0.01</v>
      </c>
      <c r="AB499" s="20">
        <v>0.42666666666666597</v>
      </c>
      <c r="AC499" s="17">
        <v>315.32174932795698</v>
      </c>
      <c r="AD499" s="17">
        <f t="shared" si="147"/>
        <v>315.70065719906074</v>
      </c>
      <c r="AE499" s="21">
        <v>101.535</v>
      </c>
      <c r="AF499" s="21">
        <v>162.86290322580649</v>
      </c>
      <c r="AG499" s="19">
        <v>3.2832930107526876</v>
      </c>
      <c r="AH499" s="21">
        <v>141.5</v>
      </c>
      <c r="AI499" s="22">
        <v>0.44666666666666599</v>
      </c>
      <c r="AJ499" s="21">
        <v>1015.360999999997</v>
      </c>
      <c r="AK499" s="21" t="e">
        <f>VLOOKUP($B499,'[3]Rotoma level Monthly'!$C$2:$N$538,10,FALSE)</f>
        <v>#N/A</v>
      </c>
      <c r="AL499" s="21" t="e">
        <f>VLOOKUP($B499,'[3]Rotoma level Monthly'!$C$2:$N$538,11,FALSE)</f>
        <v>#N/A</v>
      </c>
      <c r="AM499" s="20">
        <v>3.3947857982910907</v>
      </c>
      <c r="AN499" s="21">
        <v>205.24166666666667</v>
      </c>
      <c r="AP499" s="19">
        <f t="shared" si="138"/>
        <v>38.405833341666664</v>
      </c>
      <c r="AQ499" s="19">
        <f t="shared" si="138"/>
        <v>2.076666665573915</v>
      </c>
      <c r="AR499" s="19">
        <f t="shared" si="138"/>
        <v>987.00000000000011</v>
      </c>
      <c r="AS499" s="19">
        <f t="shared" si="138"/>
        <v>54.186401876714832</v>
      </c>
      <c r="AT499" s="19">
        <f t="shared" si="141"/>
        <v>6.244368870233636</v>
      </c>
      <c r="AU499" s="19">
        <f t="shared" si="142"/>
        <v>4.6746472728847062</v>
      </c>
      <c r="AV499" s="19">
        <f t="shared" si="143"/>
        <v>5.4028946295356057</v>
      </c>
      <c r="AW499" s="19">
        <f t="shared" si="144"/>
        <v>5.2809597158417922</v>
      </c>
      <c r="AX499" s="25">
        <f t="shared" si="145"/>
        <v>5.4007176221239348</v>
      </c>
    </row>
    <row r="500" spans="1:50" x14ac:dyDescent="0.25">
      <c r="A500" t="s">
        <v>85</v>
      </c>
      <c r="B500" s="15">
        <v>41518</v>
      </c>
      <c r="C500" s="16" t="s">
        <v>76</v>
      </c>
      <c r="D500" s="17">
        <v>2014</v>
      </c>
      <c r="E500" s="18" t="str">
        <f t="shared" si="137"/>
        <v>Ōkaro 2013/14</v>
      </c>
      <c r="F500" s="18" t="s">
        <v>72</v>
      </c>
      <c r="G500" s="19">
        <v>59.299999</v>
      </c>
      <c r="H500" s="20">
        <v>1.6499999761581421</v>
      </c>
      <c r="I500" s="21">
        <v>869.00001999999995</v>
      </c>
      <c r="J500" s="19">
        <v>33.343734640131508</v>
      </c>
      <c r="K500" s="19">
        <v>-1.9935285408790899</v>
      </c>
      <c r="L500" s="19">
        <v>46</v>
      </c>
      <c r="M500" s="19">
        <v>4.9999998999999997</v>
      </c>
      <c r="N500" s="19">
        <v>9.8000001999999995</v>
      </c>
      <c r="O500" s="19">
        <v>5.8000002000000004</v>
      </c>
      <c r="P500" s="22">
        <v>1.409000039100647</v>
      </c>
      <c r="Q500" s="19">
        <f t="shared" si="139"/>
        <v>6.7235589025430684</v>
      </c>
      <c r="R500" s="19">
        <f t="shared" ref="R500:R521" si="150">5.56+2.6*LOG(((1/$H500)-(1/40)),10)</f>
        <v>4.946975742150137</v>
      </c>
      <c r="S500" s="19">
        <f t="shared" si="148"/>
        <v>5.2364495571962486</v>
      </c>
      <c r="T500" s="19">
        <f t="shared" si="146"/>
        <v>4.6652015838538885</v>
      </c>
      <c r="U500" s="23">
        <f t="shared" si="149"/>
        <v>5.3930464464358359</v>
      </c>
      <c r="V500" s="24">
        <f t="shared" si="140"/>
        <v>5.4440982170565162</v>
      </c>
      <c r="W500" s="24">
        <f t="shared" si="140"/>
        <v>4.8366934445778895</v>
      </c>
      <c r="X500" s="24">
        <f t="shared" si="140"/>
        <v>5.2237572223173707</v>
      </c>
      <c r="Y500" s="24">
        <f t="shared" si="140"/>
        <v>4.8651033498085843</v>
      </c>
      <c r="Z500" s="24">
        <f t="shared" si="140"/>
        <v>5.0924130584400897</v>
      </c>
      <c r="AA500" s="20">
        <v>0.33</v>
      </c>
      <c r="AB500" s="20">
        <v>0.68833333333333302</v>
      </c>
      <c r="AC500" s="17">
        <v>315.34829652777802</v>
      </c>
      <c r="AD500" s="17">
        <f t="shared" si="147"/>
        <v>315.62468685762559</v>
      </c>
      <c r="AE500" s="21">
        <v>174.093999999999</v>
      </c>
      <c r="AF500" s="21">
        <v>179.15277777777774</v>
      </c>
      <c r="AG500" s="19">
        <v>4.4142083333333346</v>
      </c>
      <c r="AH500" s="21">
        <v>153.9</v>
      </c>
      <c r="AI500" s="22">
        <v>0.5649999999999995</v>
      </c>
      <c r="AJ500" s="21">
        <v>1001.867999999998</v>
      </c>
      <c r="AK500" s="21" t="e">
        <f>VLOOKUP($B500,'[3]Rotoma level Monthly'!$C$2:$N$538,10,FALSE)</f>
        <v>#N/A</v>
      </c>
      <c r="AL500" s="21" t="e">
        <f>VLOOKUP($B500,'[3]Rotoma level Monthly'!$C$2:$N$538,11,FALSE)</f>
        <v>#N/A</v>
      </c>
      <c r="AM500" s="20">
        <v>3.468236739151306</v>
      </c>
      <c r="AN500" s="21">
        <v>203.88333333333335</v>
      </c>
      <c r="AP500" s="19">
        <f t="shared" si="138"/>
        <v>35.847499925000001</v>
      </c>
      <c r="AQ500" s="19">
        <f t="shared" si="138"/>
        <v>2.1416666631897292</v>
      </c>
      <c r="AR500" s="19">
        <f t="shared" si="138"/>
        <v>949.41665999999998</v>
      </c>
      <c r="AS500" s="19">
        <f t="shared" si="138"/>
        <v>46.696068461964842</v>
      </c>
      <c r="AT500" s="19">
        <f t="shared" si="141"/>
        <v>6.168325536176507</v>
      </c>
      <c r="AU500" s="19">
        <f t="shared" si="142"/>
        <v>4.6379090195408326</v>
      </c>
      <c r="AV500" s="19">
        <f t="shared" si="143"/>
        <v>5.3521451133302484</v>
      </c>
      <c r="AW500" s="19">
        <f t="shared" si="144"/>
        <v>5.0922985257267177</v>
      </c>
      <c r="AX500" s="25">
        <f t="shared" si="145"/>
        <v>5.3126695486935764</v>
      </c>
    </row>
    <row r="501" spans="1:50" x14ac:dyDescent="0.25">
      <c r="A501" t="s">
        <v>85</v>
      </c>
      <c r="B501" s="15">
        <v>41548</v>
      </c>
      <c r="C501" s="16" t="s">
        <v>76</v>
      </c>
      <c r="D501" s="17">
        <v>2014</v>
      </c>
      <c r="E501" s="18" t="str">
        <f t="shared" si="137"/>
        <v>Ōkaro 2013/14</v>
      </c>
      <c r="F501" s="18" t="s">
        <v>72</v>
      </c>
      <c r="G501" s="19">
        <v>21.9</v>
      </c>
      <c r="H501" s="20">
        <v>2.1800000667572021</v>
      </c>
      <c r="I501" s="21">
        <v>546</v>
      </c>
      <c r="J501" s="19">
        <v>24.550734640131513</v>
      </c>
      <c r="K501" s="19">
        <v>-2.9705286385790903</v>
      </c>
      <c r="L501" s="19">
        <v>4.9999998999999997</v>
      </c>
      <c r="M501" s="19">
        <v>3</v>
      </c>
      <c r="N501" s="19">
        <v>8.6000004000000008</v>
      </c>
      <c r="O501" s="19">
        <v>3.0999998999999998</v>
      </c>
      <c r="P501" s="22">
        <v>0.85000002384185791</v>
      </c>
      <c r="Q501" s="19">
        <f t="shared" si="139"/>
        <v>5.6247280516939</v>
      </c>
      <c r="R501" s="19">
        <f t="shared" si="150"/>
        <v>4.6167330663277024</v>
      </c>
      <c r="S501" s="19">
        <f t="shared" si="148"/>
        <v>4.6289498545412595</v>
      </c>
      <c r="T501" s="19">
        <f t="shared" si="146"/>
        <v>4.2769883172168468</v>
      </c>
      <c r="U501" s="23">
        <f t="shared" si="149"/>
        <v>4.7868498224449274</v>
      </c>
      <c r="V501" s="24">
        <f t="shared" si="140"/>
        <v>5.3300835971798515</v>
      </c>
      <c r="W501" s="24">
        <f t="shared" si="140"/>
        <v>4.7604702000371812</v>
      </c>
      <c r="X501" s="24">
        <f t="shared" si="140"/>
        <v>5.1474537116686214</v>
      </c>
      <c r="Y501" s="24">
        <f t="shared" si="140"/>
        <v>4.7536717362508893</v>
      </c>
      <c r="Z501" s="24">
        <f t="shared" si="140"/>
        <v>4.9979198112841354</v>
      </c>
      <c r="AA501" s="20">
        <v>-0.18</v>
      </c>
      <c r="AB501" s="20">
        <v>0.51166666666666605</v>
      </c>
      <c r="AC501" s="17">
        <v>315.36562298387099</v>
      </c>
      <c r="AD501" s="17">
        <f t="shared" si="147"/>
        <v>315.5480802548031</v>
      </c>
      <c r="AE501" s="21">
        <v>52.768000000000001</v>
      </c>
      <c r="AF501" s="21">
        <v>222.1572580645161</v>
      </c>
      <c r="AG501" s="19">
        <v>4.388427130002988</v>
      </c>
      <c r="AH501" s="21">
        <v>259.7</v>
      </c>
      <c r="AI501" s="22">
        <v>0.58749999999999947</v>
      </c>
      <c r="AJ501" s="21">
        <v>1052.313999999998</v>
      </c>
      <c r="AK501" s="21" t="e">
        <f>VLOOKUP($B501,'[3]Rotoma level Monthly'!$C$2:$N$538,10,FALSE)</f>
        <v>#N/A</v>
      </c>
      <c r="AL501" s="21" t="e">
        <f>VLOOKUP($B501,'[3]Rotoma level Monthly'!$C$2:$N$538,11,FALSE)</f>
        <v>#N/A</v>
      </c>
      <c r="AM501" s="20">
        <v>3.4861800261883427</v>
      </c>
      <c r="AN501" s="21">
        <v>205.85833333333332</v>
      </c>
      <c r="AP501" s="19">
        <f t="shared" si="138"/>
        <v>31.364166841666663</v>
      </c>
      <c r="AQ501" s="19">
        <f t="shared" si="138"/>
        <v>2.2400000020861626</v>
      </c>
      <c r="AR501" s="19">
        <f t="shared" si="138"/>
        <v>903.24999333333324</v>
      </c>
      <c r="AS501" s="19">
        <f t="shared" si="138"/>
        <v>42.869485210048175</v>
      </c>
      <c r="AT501" s="19">
        <f t="shared" si="141"/>
        <v>6.0209417387657336</v>
      </c>
      <c r="AU501" s="19">
        <f t="shared" si="142"/>
        <v>4.5842823363921541</v>
      </c>
      <c r="AV501" s="19">
        <f t="shared" si="143"/>
        <v>5.2869819807742626</v>
      </c>
      <c r="AW501" s="19">
        <f t="shared" si="144"/>
        <v>4.9838729437290255</v>
      </c>
      <c r="AX501" s="25">
        <f t="shared" si="145"/>
        <v>5.2190197499152937</v>
      </c>
    </row>
    <row r="502" spans="1:50" x14ac:dyDescent="0.25">
      <c r="A502" t="s">
        <v>85</v>
      </c>
      <c r="B502" s="15">
        <v>41579</v>
      </c>
      <c r="C502" s="16" t="s">
        <v>76</v>
      </c>
      <c r="D502" s="17">
        <v>2014</v>
      </c>
      <c r="E502" s="18" t="str">
        <f t="shared" si="137"/>
        <v>Ōkaro 2013/14</v>
      </c>
      <c r="F502" s="18" t="s">
        <v>72</v>
      </c>
      <c r="G502" s="19">
        <v>6.0999999000000003</v>
      </c>
      <c r="H502" s="20">
        <v>3.0499999523162842</v>
      </c>
      <c r="I502" s="21">
        <v>800.00000999999997</v>
      </c>
      <c r="J502" s="19">
        <v>7.9417356171315125</v>
      </c>
      <c r="K502" s="19">
        <v>-1.9935285408790899</v>
      </c>
      <c r="L502" s="19">
        <v>100</v>
      </c>
      <c r="M502" s="19">
        <v>100</v>
      </c>
      <c r="N502" s="19">
        <v>8.3999995999999992</v>
      </c>
      <c r="O502" s="19">
        <v>3.4000001000000002</v>
      </c>
      <c r="P502" s="22">
        <v>0.41899999976158142</v>
      </c>
      <c r="Q502" s="19">
        <f t="shared" si="139"/>
        <v>4.2147377628436109</v>
      </c>
      <c r="R502" s="19">
        <f t="shared" si="150"/>
        <v>4.2112620104564122</v>
      </c>
      <c r="S502" s="19">
        <f t="shared" si="148"/>
        <v>5.1283008771860796</v>
      </c>
      <c r="T502" s="19">
        <f t="shared" si="146"/>
        <v>2.8457530414936381</v>
      </c>
      <c r="U502" s="23">
        <f t="shared" si="149"/>
        <v>4.1000134229949357</v>
      </c>
      <c r="V502" s="24">
        <f t="shared" si="140"/>
        <v>5.0625605959516307</v>
      </c>
      <c r="W502" s="24">
        <f t="shared" si="140"/>
        <v>4.6045634949321963</v>
      </c>
      <c r="X502" s="24">
        <f t="shared" si="140"/>
        <v>5.0609454904550413</v>
      </c>
      <c r="Y502" s="24">
        <f t="shared" si="140"/>
        <v>4.5054583218383124</v>
      </c>
      <c r="Z502" s="24">
        <f t="shared" si="140"/>
        <v>4.8083819757942949</v>
      </c>
      <c r="AA502" s="20">
        <v>0.82</v>
      </c>
      <c r="AB502" s="20">
        <v>0.55500000000000005</v>
      </c>
      <c r="AC502" s="17">
        <v>315.33162256944399</v>
      </c>
      <c r="AD502" s="17">
        <f t="shared" si="147"/>
        <v>315.48024556151591</v>
      </c>
      <c r="AE502" s="21">
        <v>100.819</v>
      </c>
      <c r="AF502" s="21">
        <v>164.53472222222231</v>
      </c>
      <c r="AG502" s="19">
        <v>3.5759236111111106</v>
      </c>
      <c r="AH502" s="21">
        <v>269</v>
      </c>
      <c r="AI502" s="22">
        <v>0.60916666666666652</v>
      </c>
      <c r="AJ502" s="21">
        <v>1028.4739999999981</v>
      </c>
      <c r="AK502" s="21" t="e">
        <f>VLOOKUP($B502,'[3]Rotoma level Monthly'!$C$2:$N$538,10,FALSE)</f>
        <v>#N/A</v>
      </c>
      <c r="AL502" s="21" t="e">
        <f>VLOOKUP($B502,'[3]Rotoma level Monthly'!$C$2:$N$538,11,FALSE)</f>
        <v>#N/A</v>
      </c>
      <c r="AM502" s="20">
        <v>3.4676136938319608</v>
      </c>
      <c r="AN502" s="21">
        <v>207.34166666666667</v>
      </c>
      <c r="AP502" s="19">
        <f t="shared" si="138"/>
        <v>22.539166833333329</v>
      </c>
      <c r="AQ502" s="19">
        <f t="shared" si="138"/>
        <v>2.4424999977151551</v>
      </c>
      <c r="AR502" s="19">
        <f t="shared" si="138"/>
        <v>822.41666083333337</v>
      </c>
      <c r="AS502" s="19">
        <f t="shared" si="138"/>
        <v>36.60040171388151</v>
      </c>
      <c r="AT502" s="19">
        <f t="shared" si="141"/>
        <v>5.656462159799136</v>
      </c>
      <c r="AU502" s="19">
        <f t="shared" si="142"/>
        <v>4.4804854928411348</v>
      </c>
      <c r="AV502" s="19">
        <f t="shared" si="143"/>
        <v>5.1644266185338434</v>
      </c>
      <c r="AW502" s="19">
        <f t="shared" si="144"/>
        <v>4.7833786881112612</v>
      </c>
      <c r="AX502" s="25">
        <f t="shared" si="145"/>
        <v>5.0211882398213437</v>
      </c>
    </row>
    <row r="503" spans="1:50" x14ac:dyDescent="0.25">
      <c r="A503" t="s">
        <v>85</v>
      </c>
      <c r="B503" s="15">
        <v>41609</v>
      </c>
      <c r="C503" s="16" t="s">
        <v>76</v>
      </c>
      <c r="D503" s="17">
        <v>2014</v>
      </c>
      <c r="E503" s="18" t="str">
        <f t="shared" si="137"/>
        <v>Ōkaro 2013/14</v>
      </c>
      <c r="F503" s="18" t="s">
        <v>72</v>
      </c>
      <c r="G503" s="19">
        <v>4.1999997999999996</v>
      </c>
      <c r="H503" s="20">
        <v>3.6700000762939453</v>
      </c>
      <c r="I503" s="21">
        <v>566.99997000000008</v>
      </c>
      <c r="J503" s="19">
        <v>11.849736594131514</v>
      </c>
      <c r="K503" s="19">
        <v>-2.9705286385790903</v>
      </c>
      <c r="L503" s="19">
        <v>2.0000001000000003</v>
      </c>
      <c r="M503" s="19">
        <v>39.000000999999997</v>
      </c>
      <c r="N503" s="19">
        <v>8</v>
      </c>
      <c r="O503" s="19">
        <v>2.2999999999999998</v>
      </c>
      <c r="P503" s="22">
        <v>0.39899998903274536</v>
      </c>
      <c r="Q503" s="19">
        <f t="shared" si="139"/>
        <v>3.8030531450817144</v>
      </c>
      <c r="R503" s="19">
        <f t="shared" si="150"/>
        <v>3.9832022640899405</v>
      </c>
      <c r="S503" s="19">
        <f t="shared" si="148"/>
        <v>4.6782849381022302</v>
      </c>
      <c r="T503" s="19">
        <f t="shared" si="146"/>
        <v>3.3532293940485749</v>
      </c>
      <c r="U503" s="23">
        <f t="shared" si="149"/>
        <v>3.9544424353306153</v>
      </c>
      <c r="V503" s="24">
        <f t="shared" si="140"/>
        <v>4.7901000744335294</v>
      </c>
      <c r="W503" s="24">
        <f t="shared" si="140"/>
        <v>4.3878890576475991</v>
      </c>
      <c r="X503" s="24">
        <f t="shared" si="140"/>
        <v>4.9321203267558049</v>
      </c>
      <c r="Y503" s="24">
        <f t="shared" si="140"/>
        <v>4.3020470295957587</v>
      </c>
      <c r="Z503" s="24">
        <f t="shared" si="140"/>
        <v>4.6030391221081723</v>
      </c>
      <c r="AA503" s="20">
        <v>-0.02</v>
      </c>
      <c r="AB503" s="20">
        <v>0.30166666666666597</v>
      </c>
      <c r="AC503" s="17">
        <v>315.30291229838701</v>
      </c>
      <c r="AD503" s="17">
        <f t="shared" si="147"/>
        <v>315.4226158852166</v>
      </c>
      <c r="AE503" s="21">
        <v>136.858</v>
      </c>
      <c r="AF503" s="21">
        <v>177.29166666666671</v>
      </c>
      <c r="AG503" s="19">
        <v>3.9578897849462376</v>
      </c>
      <c r="AH503" s="21">
        <v>223.5</v>
      </c>
      <c r="AI503" s="22">
        <v>0.60916666666666652</v>
      </c>
      <c r="AJ503" s="21">
        <v>1104.3799999999981</v>
      </c>
      <c r="AK503" s="21" t="e">
        <f>VLOOKUP($B503,'[3]Rotoma level Monthly'!$C$2:$N$538,10,FALSE)</f>
        <v>#N/A</v>
      </c>
      <c r="AL503" s="21" t="e">
        <f>VLOOKUP($B503,'[3]Rotoma level Monthly'!$C$2:$N$538,11,FALSE)</f>
        <v>#N/A</v>
      </c>
      <c r="AM503" s="20">
        <v>3.4319846429060346</v>
      </c>
      <c r="AN503" s="21">
        <v>209.60833333333335</v>
      </c>
      <c r="AP503" s="19">
        <f t="shared" si="138"/>
        <v>16.108333233333333</v>
      </c>
      <c r="AQ503" s="19">
        <f t="shared" si="138"/>
        <v>2.7150000035762787</v>
      </c>
      <c r="AR503" s="19">
        <f t="shared" si="138"/>
        <v>715.49999166666669</v>
      </c>
      <c r="AS503" s="19">
        <f t="shared" si="138"/>
        <v>30.819818706214843</v>
      </c>
      <c r="AT503" s="19">
        <f t="shared" si="141"/>
        <v>5.2859085374235004</v>
      </c>
      <c r="AU503" s="19">
        <f t="shared" si="142"/>
        <v>4.3528312360563124</v>
      </c>
      <c r="AV503" s="19">
        <f t="shared" si="143"/>
        <v>4.9823749954432515</v>
      </c>
      <c r="AW503" s="19">
        <f t="shared" si="144"/>
        <v>4.5653838327419543</v>
      </c>
      <c r="AX503" s="25">
        <f t="shared" si="145"/>
        <v>4.7966246504162546</v>
      </c>
    </row>
    <row r="504" spans="1:50" x14ac:dyDescent="0.25">
      <c r="A504" t="s">
        <v>85</v>
      </c>
      <c r="B504" s="15">
        <v>41640</v>
      </c>
      <c r="C504" s="16" t="s">
        <v>76</v>
      </c>
      <c r="D504" s="17">
        <v>2014</v>
      </c>
      <c r="E504" s="18" t="str">
        <f t="shared" si="137"/>
        <v>Ōkaro 2013/14</v>
      </c>
      <c r="F504" s="18" t="s">
        <v>72</v>
      </c>
      <c r="G504" s="19">
        <v>6.9000000999999997</v>
      </c>
      <c r="H504" s="20">
        <v>3.2000000476837158</v>
      </c>
      <c r="I504" s="21">
        <v>432.00000999999997</v>
      </c>
      <c r="J504" s="19">
        <v>9.8957356171315105</v>
      </c>
      <c r="K504" s="19">
        <v>-2.9705286385790903</v>
      </c>
      <c r="L504" s="19">
        <v>9.9999997999999994</v>
      </c>
      <c r="M504" s="19">
        <v>1</v>
      </c>
      <c r="N504" s="19">
        <v>8.1000004000000008</v>
      </c>
      <c r="O504" s="19">
        <v>1.3</v>
      </c>
      <c r="P504" s="22">
        <v>0.50900000333786011</v>
      </c>
      <c r="Q504" s="19">
        <f t="shared" si="139"/>
        <v>4.3506767064597005</v>
      </c>
      <c r="R504" s="19">
        <f t="shared" si="150"/>
        <v>4.1524583891776885</v>
      </c>
      <c r="S504" s="19">
        <f t="shared" si="148"/>
        <v>4.3228061081727542</v>
      </c>
      <c r="T504" s="19">
        <f t="shared" si="146"/>
        <v>3.1247084046849514</v>
      </c>
      <c r="U504" s="23">
        <f t="shared" si="149"/>
        <v>3.9876624021237737</v>
      </c>
      <c r="V504" s="24">
        <f t="shared" si="140"/>
        <v>4.8314589813597086</v>
      </c>
      <c r="W504" s="24">
        <f t="shared" si="140"/>
        <v>4.3687472331802359</v>
      </c>
      <c r="X504" s="24">
        <f t="shared" si="140"/>
        <v>4.8568644311895897</v>
      </c>
      <c r="Y504" s="24">
        <f t="shared" si="140"/>
        <v>4.1395656028735006</v>
      </c>
      <c r="Z504" s="24">
        <f t="shared" si="140"/>
        <v>4.5491590621507578</v>
      </c>
      <c r="AA504" s="20">
        <v>1.23</v>
      </c>
      <c r="AB504" s="20">
        <v>0.14833333333333301</v>
      </c>
      <c r="AC504" s="17">
        <v>315.16164321864102</v>
      </c>
      <c r="AD504" s="17">
        <f t="shared" si="147"/>
        <v>315.36624769577548</v>
      </c>
      <c r="AE504" s="21">
        <v>55.888000000000098</v>
      </c>
      <c r="AF504" s="21">
        <v>200.79301075268822</v>
      </c>
      <c r="AG504" s="19">
        <v>4.293293010752687</v>
      </c>
      <c r="AH504" s="21">
        <v>300.7</v>
      </c>
      <c r="AI504" s="22">
        <v>0.53333333333333299</v>
      </c>
      <c r="AJ504" s="21">
        <v>1133.313999999998</v>
      </c>
      <c r="AK504" s="21" t="e">
        <f>VLOOKUP($B504,'[3]Rotoma level Monthly'!$C$2:$N$538,10,FALSE)</f>
        <v>#N/A</v>
      </c>
      <c r="AL504" s="21" t="e">
        <f>VLOOKUP($B504,'[3]Rotoma level Monthly'!$C$2:$N$538,11,FALSE)</f>
        <v>#N/A</v>
      </c>
      <c r="AM504" s="20">
        <v>3.4551835676372176</v>
      </c>
      <c r="AN504" s="21">
        <v>209.61666666666665</v>
      </c>
      <c r="AP504" s="19">
        <f t="shared" si="138"/>
        <v>16.316666566666665</v>
      </c>
      <c r="AQ504" s="19">
        <f t="shared" si="138"/>
        <v>2.7608333329359689</v>
      </c>
      <c r="AR504" s="19">
        <f t="shared" si="138"/>
        <v>679.66665999999998</v>
      </c>
      <c r="AS504" s="19">
        <f t="shared" si="138"/>
        <v>27.807402120964841</v>
      </c>
      <c r="AT504" s="19">
        <f t="shared" si="141"/>
        <v>5.3000838544448943</v>
      </c>
      <c r="AU504" s="19">
        <f t="shared" si="142"/>
        <v>4.3325394091142035</v>
      </c>
      <c r="AV504" s="19">
        <f t="shared" si="143"/>
        <v>4.9152108600637874</v>
      </c>
      <c r="AW504" s="19">
        <f t="shared" si="144"/>
        <v>4.4349484183027199</v>
      </c>
      <c r="AX504" s="25">
        <f t="shared" si="145"/>
        <v>4.7456956354814013</v>
      </c>
    </row>
    <row r="505" spans="1:50" x14ac:dyDescent="0.25">
      <c r="A505" t="s">
        <v>85</v>
      </c>
      <c r="B505" s="15">
        <v>41671</v>
      </c>
      <c r="C505" s="16" t="s">
        <v>76</v>
      </c>
      <c r="D505" s="17">
        <v>2014</v>
      </c>
      <c r="E505" s="18" t="str">
        <f t="shared" si="137"/>
        <v>Ōkaro 2013/14</v>
      </c>
      <c r="F505" s="18" t="s">
        <v>72</v>
      </c>
      <c r="G505" s="19">
        <v>1.5</v>
      </c>
      <c r="H505" s="20">
        <v>5.75</v>
      </c>
      <c r="I505" s="21">
        <v>333</v>
      </c>
      <c r="J505" s="19">
        <v>5.0107352263315112</v>
      </c>
      <c r="K505" s="19">
        <v>-2.9705286385790903</v>
      </c>
      <c r="L505" s="19">
        <v>0.50000001999999999</v>
      </c>
      <c r="M505" s="19">
        <v>1</v>
      </c>
      <c r="N505" s="19">
        <v>7.8000002000000004</v>
      </c>
      <c r="O505" s="19">
        <v>0.60000001999999997</v>
      </c>
      <c r="P505" s="22">
        <v>0.40299999713897705</v>
      </c>
      <c r="Q505" s="19">
        <f t="shared" si="139"/>
        <v>2.6672717980014307</v>
      </c>
      <c r="R505" s="19">
        <f t="shared" si="150"/>
        <v>3.4096251235082136</v>
      </c>
      <c r="S505" s="19">
        <f t="shared" si="148"/>
        <v>3.9825571428540223</v>
      </c>
      <c r="T505" s="19">
        <f t="shared" si="146"/>
        <v>2.2617122476421998</v>
      </c>
      <c r="U505" s="23">
        <f t="shared" si="149"/>
        <v>3.0802915780014666</v>
      </c>
      <c r="V505" s="24">
        <f t="shared" ref="V505:Z556" si="151">AVERAGE(Q494:Q505)</f>
        <v>4.7535705618056872</v>
      </c>
      <c r="W505" s="24">
        <f t="shared" si="151"/>
        <v>4.2625291324982451</v>
      </c>
      <c r="X505" s="24">
        <f t="shared" si="151"/>
        <v>4.8066501841918585</v>
      </c>
      <c r="Y505" s="24">
        <f t="shared" si="151"/>
        <v>4.0061314174309075</v>
      </c>
      <c r="Z505" s="24">
        <f t="shared" si="151"/>
        <v>4.4572203239816739</v>
      </c>
      <c r="AA505" s="20">
        <v>-0.13</v>
      </c>
      <c r="AB505" s="20">
        <v>0.20333333333333301</v>
      </c>
      <c r="AC505" s="17">
        <v>314.961996039513</v>
      </c>
      <c r="AD505" s="17">
        <f t="shared" si="147"/>
        <v>315.31076345576457</v>
      </c>
      <c r="AE505" s="21">
        <v>22.193999999999999</v>
      </c>
      <c r="AF505" s="21">
        <v>167.75297619047615</v>
      </c>
      <c r="AG505" s="19">
        <v>3.6429985119047621</v>
      </c>
      <c r="AH505" s="21">
        <v>216.3</v>
      </c>
      <c r="AI505" s="22">
        <v>0.48916666666666603</v>
      </c>
      <c r="AJ505" s="21">
        <v>1189.2019999999982</v>
      </c>
      <c r="AK505" s="21" t="e">
        <f>VLOOKUP($B505,'[3]Rotoma level Monthly'!$C$2:$N$538,10,FALSE)</f>
        <v>#N/A</v>
      </c>
      <c r="AL505" s="21" t="e">
        <f>VLOOKUP($B505,'[3]Rotoma level Monthly'!$C$2:$N$538,11,FALSE)</f>
        <v>#N/A</v>
      </c>
      <c r="AM505" s="20">
        <v>3.4858270488200134</v>
      </c>
      <c r="AN505" s="21">
        <v>204.7416666666667</v>
      </c>
      <c r="AP505" s="19">
        <f t="shared" si="138"/>
        <v>16.149999900000001</v>
      </c>
      <c r="AQ505" s="19">
        <f t="shared" si="138"/>
        <v>3.0683333377043405</v>
      </c>
      <c r="AR505" s="19">
        <f t="shared" si="138"/>
        <v>663.41665999999998</v>
      </c>
      <c r="AS505" s="19">
        <f t="shared" si="138"/>
        <v>26.748985421731508</v>
      </c>
      <c r="AT505" s="19">
        <f t="shared" si="141"/>
        <v>5.2887582109040991</v>
      </c>
      <c r="AU505" s="19">
        <f t="shared" si="142"/>
        <v>4.2039345801627928</v>
      </c>
      <c r="AV505" s="19">
        <f t="shared" si="143"/>
        <v>4.8835769842569103</v>
      </c>
      <c r="AW505" s="19">
        <f t="shared" si="144"/>
        <v>4.3857373570390035</v>
      </c>
      <c r="AX505" s="25">
        <f t="shared" si="145"/>
        <v>4.690501783090701</v>
      </c>
    </row>
    <row r="506" spans="1:50" x14ac:dyDescent="0.25">
      <c r="A506" t="s">
        <v>85</v>
      </c>
      <c r="B506" s="15">
        <v>41699</v>
      </c>
      <c r="C506" s="16" t="s">
        <v>76</v>
      </c>
      <c r="D506" s="17">
        <v>2014</v>
      </c>
      <c r="E506" s="18" t="str">
        <f t="shared" si="137"/>
        <v>Ōkaro 2013/14</v>
      </c>
      <c r="F506" s="18" t="s">
        <v>72</v>
      </c>
      <c r="G506" s="19">
        <v>1.8</v>
      </c>
      <c r="H506" s="20">
        <v>5.0999999046325684</v>
      </c>
      <c r="I506" s="21">
        <v>381.00000999999997</v>
      </c>
      <c r="J506" s="19">
        <v>9.8957356171315105</v>
      </c>
      <c r="K506" s="19">
        <v>-3.4590286153765852</v>
      </c>
      <c r="L506" s="19">
        <v>0.50000001999999999</v>
      </c>
      <c r="M506" s="19">
        <v>1</v>
      </c>
      <c r="N506" s="19">
        <v>8.1999998000000005</v>
      </c>
      <c r="O506" s="19">
        <v>1.5</v>
      </c>
      <c r="P506" s="22">
        <v>0.40700000524520874</v>
      </c>
      <c r="Q506" s="19">
        <f t="shared" si="139"/>
        <v>2.8683921629623974</v>
      </c>
      <c r="R506" s="19">
        <f t="shared" si="150"/>
        <v>3.5663076989869085</v>
      </c>
      <c r="S506" s="19">
        <f t="shared" si="148"/>
        <v>4.1585842110940163</v>
      </c>
      <c r="T506" s="19">
        <f t="shared" si="146"/>
        <v>3.1247084046849514</v>
      </c>
      <c r="U506" s="23">
        <f t="shared" si="149"/>
        <v>3.4294981194320684</v>
      </c>
      <c r="V506" s="24">
        <f t="shared" si="151"/>
        <v>4.6176055065657939</v>
      </c>
      <c r="W506" s="24">
        <f t="shared" si="151"/>
        <v>4.1845895121491505</v>
      </c>
      <c r="X506" s="24">
        <f t="shared" si="151"/>
        <v>4.7738205572804482</v>
      </c>
      <c r="Y506" s="24">
        <f t="shared" si="151"/>
        <v>3.938939337224284</v>
      </c>
      <c r="Z506" s="24">
        <f t="shared" si="151"/>
        <v>4.3787387283049188</v>
      </c>
      <c r="AA506" s="20">
        <v>-1.24</v>
      </c>
      <c r="AB506" s="20">
        <v>-3.8333333333333199E-2</v>
      </c>
      <c r="AC506" s="17">
        <v>314.825928427419</v>
      </c>
      <c r="AD506" s="17">
        <f t="shared" si="147"/>
        <v>315.26474657068394</v>
      </c>
      <c r="AE506" s="21">
        <v>39.867000000000097</v>
      </c>
      <c r="AF506" s="21">
        <v>175.43682795698922</v>
      </c>
      <c r="AG506" s="19">
        <v>3.2731922043010746</v>
      </c>
      <c r="AH506" s="21">
        <v>274.5</v>
      </c>
      <c r="AI506" s="22">
        <v>0.44666666666666599</v>
      </c>
      <c r="AJ506" s="21">
        <v>1189.4389999999983</v>
      </c>
      <c r="AK506" s="21" t="e">
        <f>VLOOKUP($B506,'[3]Rotoma level Monthly'!$C$2:$N$538,10,FALSE)</f>
        <v>#N/A</v>
      </c>
      <c r="AL506" s="21" t="e">
        <f>VLOOKUP($B506,'[3]Rotoma level Monthly'!$C$2:$N$538,11,FALSE)</f>
        <v>#N/A</v>
      </c>
      <c r="AM506" s="20">
        <v>3.5168042313596959</v>
      </c>
      <c r="AN506" s="21">
        <v>206.57500000000002</v>
      </c>
      <c r="AP506" s="19">
        <f t="shared" si="138"/>
        <v>15.641666558333334</v>
      </c>
      <c r="AQ506" s="19">
        <f t="shared" si="138"/>
        <v>3.2933333218097687</v>
      </c>
      <c r="AR506" s="19">
        <f t="shared" si="138"/>
        <v>652.2499949999999</v>
      </c>
      <c r="AS506" s="19">
        <f t="shared" si="138"/>
        <v>26.016235421731508</v>
      </c>
      <c r="AT506" s="19">
        <f t="shared" si="141"/>
        <v>5.2534788798571874</v>
      </c>
      <c r="AU506" s="19">
        <f t="shared" si="142"/>
        <v>4.117128098000328</v>
      </c>
      <c r="AV506" s="19">
        <f t="shared" si="143"/>
        <v>4.8613863941735982</v>
      </c>
      <c r="AW506" s="19">
        <f t="shared" si="144"/>
        <v>4.3505138053183963</v>
      </c>
      <c r="AX506" s="25">
        <f t="shared" si="145"/>
        <v>4.6456267943373781</v>
      </c>
    </row>
    <row r="507" spans="1:50" x14ac:dyDescent="0.25">
      <c r="A507" t="s">
        <v>85</v>
      </c>
      <c r="B507" s="15">
        <v>41730</v>
      </c>
      <c r="C507" s="16" t="s">
        <v>76</v>
      </c>
      <c r="D507" s="17">
        <v>2014</v>
      </c>
      <c r="E507" s="18" t="str">
        <f t="shared" si="137"/>
        <v>Ōkaro 2013/14</v>
      </c>
      <c r="F507" s="18" t="s">
        <v>72</v>
      </c>
      <c r="G507" s="19">
        <v>7.9000000999999997</v>
      </c>
      <c r="H507" s="20">
        <v>4.1999998092651367</v>
      </c>
      <c r="I507" s="21">
        <v>330.00001000000003</v>
      </c>
      <c r="J507" s="19">
        <v>8.9187356171315137</v>
      </c>
      <c r="K507" s="19">
        <v>-2.9705286385790903</v>
      </c>
      <c r="L507" s="19">
        <v>1</v>
      </c>
      <c r="M507" s="19">
        <v>1</v>
      </c>
      <c r="N507" s="19">
        <v>7.3000002000000004</v>
      </c>
      <c r="O507" s="19">
        <v>1.5</v>
      </c>
      <c r="P507" s="22">
        <v>0.55500000715255737</v>
      </c>
      <c r="Q507" s="19">
        <f t="shared" si="139"/>
        <v>4.4999728258411125</v>
      </c>
      <c r="R507" s="19">
        <f t="shared" si="150"/>
        <v>3.8142917940816581</v>
      </c>
      <c r="S507" s="19">
        <f t="shared" si="148"/>
        <v>3.9707269986453606</v>
      </c>
      <c r="T507" s="19">
        <f t="shared" si="146"/>
        <v>2.9928856070654475</v>
      </c>
      <c r="U507" s="23">
        <f t="shared" si="149"/>
        <v>3.8194693064083949</v>
      </c>
      <c r="V507" s="24">
        <f t="shared" si="151"/>
        <v>4.5815039013162817</v>
      </c>
      <c r="W507" s="24">
        <f t="shared" si="151"/>
        <v>4.1239251932362029</v>
      </c>
      <c r="X507" s="24">
        <f t="shared" si="151"/>
        <v>4.7385907924658985</v>
      </c>
      <c r="Y507" s="24">
        <f t="shared" si="151"/>
        <v>3.8787896441381089</v>
      </c>
      <c r="Z507" s="24">
        <f t="shared" si="151"/>
        <v>4.3307023827891227</v>
      </c>
      <c r="AA507" s="20">
        <v>0.88</v>
      </c>
      <c r="AB507" s="20">
        <v>7.0000000000000007E-2</v>
      </c>
      <c r="AC507" s="17">
        <v>314.85202361111101</v>
      </c>
      <c r="AD507" s="17">
        <f t="shared" si="147"/>
        <v>315.22618658804504</v>
      </c>
      <c r="AE507" s="21">
        <v>186.43900000000201</v>
      </c>
      <c r="AF507" s="21">
        <v>169.04166666666666</v>
      </c>
      <c r="AG507" s="19">
        <v>3.1716180555555558</v>
      </c>
      <c r="AH507" s="21">
        <v>177</v>
      </c>
      <c r="AI507" s="22">
        <v>0.41666666666666596</v>
      </c>
      <c r="AJ507" s="21">
        <v>1176.3839999999984</v>
      </c>
      <c r="AK507" s="21" t="e">
        <f>VLOOKUP($B507,'[3]Rotoma level Monthly'!$C$2:$N$538,10,FALSE)</f>
        <v>#N/A</v>
      </c>
      <c r="AL507" s="21" t="e">
        <f>VLOOKUP($B507,'[3]Rotoma level Monthly'!$C$2:$N$538,11,FALSE)</f>
        <v>#N/A</v>
      </c>
      <c r="AM507" s="20">
        <v>3.5434725781338892</v>
      </c>
      <c r="AN507" s="21">
        <v>206.97499999999999</v>
      </c>
      <c r="AP507" s="19">
        <f t="shared" si="138"/>
        <v>15.324999900000002</v>
      </c>
      <c r="AQ507" s="19">
        <f t="shared" si="138"/>
        <v>3.4499999781449637</v>
      </c>
      <c r="AR507" s="19">
        <f t="shared" si="138"/>
        <v>641.74999583333317</v>
      </c>
      <c r="AS507" s="19">
        <f t="shared" si="138"/>
        <v>25.446318755064841</v>
      </c>
      <c r="AT507" s="19">
        <f t="shared" si="141"/>
        <v>5.2309172201056562</v>
      </c>
      <c r="AU507" s="19">
        <f t="shared" si="142"/>
        <v>4.0598215745490851</v>
      </c>
      <c r="AV507" s="19">
        <f t="shared" si="143"/>
        <v>4.8401712823164953</v>
      </c>
      <c r="AW507" s="19">
        <f t="shared" si="144"/>
        <v>4.3224248922437436</v>
      </c>
      <c r="AX507" s="25">
        <f t="shared" si="145"/>
        <v>4.6133337423037446</v>
      </c>
    </row>
    <row r="508" spans="1:50" x14ac:dyDescent="0.25">
      <c r="A508" t="s">
        <v>85</v>
      </c>
      <c r="B508" s="15">
        <v>41760</v>
      </c>
      <c r="C508" s="16" t="s">
        <v>76</v>
      </c>
      <c r="D508" s="17">
        <v>2014</v>
      </c>
      <c r="E508" s="18" t="str">
        <f t="shared" si="137"/>
        <v>Ōkaro 2013/14</v>
      </c>
      <c r="F508" s="18" t="s">
        <v>72</v>
      </c>
      <c r="G508" s="19">
        <v>2.0999998999999998</v>
      </c>
      <c r="H508" s="20">
        <v>7.1500000953674316</v>
      </c>
      <c r="I508" s="21">
        <v>680.00000999999997</v>
      </c>
      <c r="J508" s="19">
        <v>20.642735617131514</v>
      </c>
      <c r="K508" s="19">
        <v>3.8684717522209109</v>
      </c>
      <c r="L508" s="19">
        <v>8.9999995999999989</v>
      </c>
      <c r="M508" s="19">
        <v>236</v>
      </c>
      <c r="N508" s="19">
        <v>7.1999997999999996</v>
      </c>
      <c r="O508" s="19">
        <v>1.9</v>
      </c>
      <c r="P508" s="22">
        <v>0.53899997472763062</v>
      </c>
      <c r="Q508" s="19">
        <f t="shared" si="139"/>
        <v>3.038436956095202</v>
      </c>
      <c r="R508" s="19">
        <f t="shared" si="150"/>
        <v>3.1164402676545384</v>
      </c>
      <c r="S508" s="19">
        <f t="shared" si="148"/>
        <v>4.915851846469689</v>
      </c>
      <c r="T508" s="19">
        <f t="shared" si="146"/>
        <v>4.0571203710318802</v>
      </c>
      <c r="U508" s="23">
        <f t="shared" si="149"/>
        <v>3.7819623603128272</v>
      </c>
      <c r="V508" s="24">
        <f t="shared" si="151"/>
        <v>4.4276224995256941</v>
      </c>
      <c r="W508" s="24">
        <f t="shared" si="151"/>
        <v>4.034347531520134</v>
      </c>
      <c r="X508" s="24">
        <f t="shared" si="151"/>
        <v>4.7587729606769971</v>
      </c>
      <c r="Y508" s="24">
        <f t="shared" si="151"/>
        <v>3.8892985611270627</v>
      </c>
      <c r="Z508" s="24">
        <f t="shared" si="151"/>
        <v>4.2775103882124723</v>
      </c>
      <c r="AA508" s="20">
        <v>0.56000000000000005</v>
      </c>
      <c r="AB508" s="20">
        <v>0.101666666666666</v>
      </c>
      <c r="AC508" s="17">
        <v>314.86225033602199</v>
      </c>
      <c r="AD508" s="17">
        <f t="shared" si="147"/>
        <v>315.1814845831168</v>
      </c>
      <c r="AE508" s="21">
        <v>86.739000000000303</v>
      </c>
      <c r="AF508" s="21">
        <v>188.76344086021507</v>
      </c>
      <c r="AG508" s="19">
        <v>2.8245362903225799</v>
      </c>
      <c r="AH508" s="21">
        <v>206.6</v>
      </c>
      <c r="AI508" s="22">
        <v>0.35416666666666596</v>
      </c>
      <c r="AJ508" s="21">
        <v>1178.7220000000013</v>
      </c>
      <c r="AK508" s="21" t="e">
        <f>VLOOKUP($B508,'[3]Rotoma level Monthly'!$C$2:$N$538,10,FALSE)</f>
        <v>#N/A</v>
      </c>
      <c r="AL508" s="21" t="e">
        <f>VLOOKUP($B508,'[3]Rotoma level Monthly'!$C$2:$N$538,11,FALSE)</f>
        <v>#N/A</v>
      </c>
      <c r="AM508" s="20">
        <v>3.5264795225783341</v>
      </c>
      <c r="AN508" s="21">
        <v>209.77499999999998</v>
      </c>
      <c r="AP508" s="19">
        <f t="shared" si="138"/>
        <v>14.566666558333333</v>
      </c>
      <c r="AQ508" s="19">
        <f t="shared" si="138"/>
        <v>3.7874999940395355</v>
      </c>
      <c r="AR508" s="19">
        <f t="shared" si="138"/>
        <v>651.33332999999982</v>
      </c>
      <c r="AS508" s="19">
        <f t="shared" si="138"/>
        <v>25.609152088398176</v>
      </c>
      <c r="AT508" s="19">
        <f t="shared" si="141"/>
        <v>5.1749348547130367</v>
      </c>
      <c r="AU508" s="19">
        <f t="shared" si="142"/>
        <v>3.9439592779339332</v>
      </c>
      <c r="AV508" s="19">
        <f t="shared" si="143"/>
        <v>4.8595479403459052</v>
      </c>
      <c r="AW508" s="19">
        <f t="shared" si="144"/>
        <v>4.3305139820788563</v>
      </c>
      <c r="AX508" s="25">
        <f t="shared" si="145"/>
        <v>4.5772390137679331</v>
      </c>
    </row>
    <row r="509" spans="1:50" x14ac:dyDescent="0.25">
      <c r="A509" t="s">
        <v>85</v>
      </c>
      <c r="B509" s="15">
        <v>41791</v>
      </c>
      <c r="C509" s="16" t="s">
        <v>76</v>
      </c>
      <c r="D509" s="17">
        <v>2014</v>
      </c>
      <c r="E509" s="18" t="str">
        <f t="shared" si="137"/>
        <v>Ōkaro 2013/14</v>
      </c>
      <c r="F509" s="18" t="s">
        <v>72</v>
      </c>
      <c r="G509" s="19">
        <v>3.5999998999999998</v>
      </c>
      <c r="H509" s="20">
        <v>5.179999828338623</v>
      </c>
      <c r="I509" s="21">
        <v>926.99999000000003</v>
      </c>
      <c r="J509" s="19">
        <v>43.11373561713151</v>
      </c>
      <c r="K509" s="19">
        <v>19.50047136142091</v>
      </c>
      <c r="L509" s="19">
        <v>17.000001000000001</v>
      </c>
      <c r="M509" s="19">
        <v>513.00000999999997</v>
      </c>
      <c r="N509" s="19">
        <v>7.3000002000000004</v>
      </c>
      <c r="O509" s="19">
        <v>1.5</v>
      </c>
      <c r="P509" s="22">
        <v>0.5339999794960022</v>
      </c>
      <c r="Q509" s="19">
        <f t="shared" si="139"/>
        <v>3.6330083213070212</v>
      </c>
      <c r="R509" s="19">
        <f t="shared" si="150"/>
        <v>3.5461414838275682</v>
      </c>
      <c r="S509" s="19">
        <f t="shared" si="148"/>
        <v>5.3209099856732482</v>
      </c>
      <c r="T509" s="19">
        <f t="shared" si="146"/>
        <v>4.9910777102835526</v>
      </c>
      <c r="U509" s="23">
        <f t="shared" si="149"/>
        <v>4.3727843752728477</v>
      </c>
      <c r="V509" s="24">
        <f t="shared" si="151"/>
        <v>4.2122032412989121</v>
      </c>
      <c r="W509" s="24">
        <f t="shared" si="151"/>
        <v>3.9547273932410945</v>
      </c>
      <c r="X509" s="24">
        <f t="shared" si="151"/>
        <v>4.7441679152227918</v>
      </c>
      <c r="Y509" s="24">
        <f t="shared" si="151"/>
        <v>3.8223746285707576</v>
      </c>
      <c r="Z509" s="24">
        <f t="shared" si="151"/>
        <v>4.1833682945833894</v>
      </c>
      <c r="AA509" s="20">
        <v>-0.05</v>
      </c>
      <c r="AB509" s="20">
        <v>-0.53999999999999904</v>
      </c>
      <c r="AC509" s="17">
        <v>314.88884930555599</v>
      </c>
      <c r="AD509" s="17">
        <f t="shared" si="147"/>
        <v>315.13583443844084</v>
      </c>
      <c r="AE509" s="21">
        <v>95.712000000000401</v>
      </c>
      <c r="AF509" s="21">
        <v>162.85416666666663</v>
      </c>
      <c r="AG509" s="19">
        <v>3.2182638888888904</v>
      </c>
      <c r="AH509" s="21">
        <v>108.3</v>
      </c>
      <c r="AI509" s="22">
        <v>0.2524999999999995</v>
      </c>
      <c r="AJ509" s="21">
        <v>1134.4380000000015</v>
      </c>
      <c r="AK509" s="21" t="e">
        <f>VLOOKUP($B509,'[3]Rotoma level Monthly'!$C$2:$N$538,10,FALSE)</f>
        <v>#N/A</v>
      </c>
      <c r="AL509" s="21" t="e">
        <f>VLOOKUP($B509,'[3]Rotoma level Monthly'!$C$2:$N$538,11,FALSE)</f>
        <v>#N/A</v>
      </c>
      <c r="AM509" s="20">
        <v>3.5338568747288712</v>
      </c>
      <c r="AN509" s="21">
        <v>208.59166666666667</v>
      </c>
      <c r="AP509" s="19">
        <f t="shared" si="138"/>
        <v>11.74166655</v>
      </c>
      <c r="AQ509" s="19">
        <f t="shared" si="138"/>
        <v>4.0191666384538012</v>
      </c>
      <c r="AR509" s="19">
        <f t="shared" si="138"/>
        <v>640.2500041666666</v>
      </c>
      <c r="AS509" s="19">
        <f t="shared" si="138"/>
        <v>22.433902332648177</v>
      </c>
      <c r="AT509" s="19">
        <f t="shared" si="141"/>
        <v>4.93711354657618</v>
      </c>
      <c r="AU509" s="19">
        <f t="shared" si="142"/>
        <v>3.8696755558308666</v>
      </c>
      <c r="AV509" s="19">
        <f t="shared" si="143"/>
        <v>4.8371122658000711</v>
      </c>
      <c r="AW509" s="19">
        <f t="shared" si="144"/>
        <v>4.1626420884588136</v>
      </c>
      <c r="AX509" s="25">
        <f t="shared" si="145"/>
        <v>4.4516358641664828</v>
      </c>
    </row>
    <row r="510" spans="1:50" x14ac:dyDescent="0.25">
      <c r="A510" t="s">
        <v>85</v>
      </c>
      <c r="B510" s="15">
        <v>41821</v>
      </c>
      <c r="C510" s="16" t="s">
        <v>77</v>
      </c>
      <c r="D510" s="17">
        <v>2015</v>
      </c>
      <c r="E510" s="18" t="str">
        <f t="shared" si="137"/>
        <v>Ōkaro 2014/15</v>
      </c>
      <c r="F510" s="18" t="s">
        <v>72</v>
      </c>
      <c r="G510" s="19">
        <v>16</v>
      </c>
      <c r="H510" s="20">
        <v>2.5</v>
      </c>
      <c r="I510" s="21">
        <v>869.00001999999995</v>
      </c>
      <c r="J510" s="19">
        <v>41.15973561713151</v>
      </c>
      <c r="K510" s="19">
        <v>-3.9528443179089656E-2</v>
      </c>
      <c r="L510" s="19">
        <v>39.499997999999998</v>
      </c>
      <c r="M510" s="19">
        <v>216.00001</v>
      </c>
      <c r="N510" s="19">
        <v>7.2999996999999999</v>
      </c>
      <c r="O510" s="19">
        <v>2.7</v>
      </c>
      <c r="P510" s="22">
        <v>0.81896100663511839</v>
      </c>
      <c r="Q510" s="19">
        <f t="shared" si="139"/>
        <v>5.2784647559460485</v>
      </c>
      <c r="R510" s="19">
        <f t="shared" si="150"/>
        <v>4.4524812960920688</v>
      </c>
      <c r="S510" s="19">
        <f t="shared" si="148"/>
        <v>5.2364495571962486</v>
      </c>
      <c r="T510" s="19">
        <f t="shared" si="146"/>
        <v>4.9322599233197701</v>
      </c>
      <c r="U510" s="23">
        <f t="shared" si="149"/>
        <v>4.9749138831385338</v>
      </c>
      <c r="V510" s="24">
        <f t="shared" si="151"/>
        <v>4.1808633379608446</v>
      </c>
      <c r="W510" s="24">
        <f t="shared" si="151"/>
        <v>3.967939138393815</v>
      </c>
      <c r="X510" s="24">
        <f t="shared" si="151"/>
        <v>4.7334325454930992</v>
      </c>
      <c r="Y510" s="24">
        <f t="shared" si="151"/>
        <v>3.7939533672330694</v>
      </c>
      <c r="Z510" s="24">
        <f t="shared" si="151"/>
        <v>4.1690470972702078</v>
      </c>
      <c r="AA510" s="20">
        <v>-0.26</v>
      </c>
      <c r="AB510" s="20">
        <v>-0.45999999999999902</v>
      </c>
      <c r="AC510" s="17">
        <v>314.96117573924698</v>
      </c>
      <c r="AD510" s="17">
        <f t="shared" si="147"/>
        <v>315.09867253207887</v>
      </c>
      <c r="AE510" s="21">
        <v>57.327500000000001</v>
      </c>
      <c r="AF510" s="21">
        <v>170.16129032258061</v>
      </c>
      <c r="AG510" s="19">
        <v>3.4709744623655916</v>
      </c>
      <c r="AH510" s="21">
        <v>172.2</v>
      </c>
      <c r="AI510" s="22">
        <v>0.17583333333333301</v>
      </c>
      <c r="AJ510" s="21">
        <v>1098.1740000000018</v>
      </c>
      <c r="AK510" s="21" t="e">
        <f>VLOOKUP($B510,'[3]Rotoma level Monthly'!$C$2:$N$538,10,FALSE)</f>
        <v>#N/A</v>
      </c>
      <c r="AL510" s="21" t="e">
        <f>VLOOKUP($B510,'[3]Rotoma level Monthly'!$C$2:$N$538,11,FALSE)</f>
        <v>#N/A</v>
      </c>
      <c r="AM510" s="20">
        <v>3.5384812960251679</v>
      </c>
      <c r="AN510" s="21">
        <v>208.6</v>
      </c>
      <c r="AP510" s="19">
        <f t="shared" si="138"/>
        <v>11.199999883333334</v>
      </c>
      <c r="AQ510" s="19">
        <f t="shared" si="138"/>
        <v>3.9899999797344208</v>
      </c>
      <c r="AR510" s="19">
        <f t="shared" si="138"/>
        <v>632.75000666666665</v>
      </c>
      <c r="AS510" s="19">
        <f t="shared" si="138"/>
        <v>21.375485665981511</v>
      </c>
      <c r="AT510" s="19">
        <f t="shared" si="141"/>
        <v>4.8850137660915536</v>
      </c>
      <c r="AU510" s="19">
        <f t="shared" si="142"/>
        <v>3.8788146156976984</v>
      </c>
      <c r="AV510" s="19">
        <f t="shared" si="143"/>
        <v>4.8217087968021417</v>
      </c>
      <c r="AW510" s="19">
        <f t="shared" si="144"/>
        <v>4.1013546936809497</v>
      </c>
      <c r="AX510" s="25">
        <f t="shared" si="145"/>
        <v>4.4217229680680861</v>
      </c>
    </row>
    <row r="511" spans="1:50" x14ac:dyDescent="0.25">
      <c r="A511" t="s">
        <v>85</v>
      </c>
      <c r="B511" s="15">
        <v>41852</v>
      </c>
      <c r="C511" s="16" t="s">
        <v>77</v>
      </c>
      <c r="D511" s="17">
        <v>2015</v>
      </c>
      <c r="E511" s="18" t="str">
        <f t="shared" si="137"/>
        <v>Ōkaro 2014/15</v>
      </c>
      <c r="F511" s="18" t="s">
        <v>72</v>
      </c>
      <c r="G511" s="19">
        <v>23.4</v>
      </c>
      <c r="H511" s="20">
        <v>1.5</v>
      </c>
      <c r="I511" s="21">
        <v>725.00001999999995</v>
      </c>
      <c r="J511" s="19">
        <v>36.274736594131511</v>
      </c>
      <c r="K511" s="19">
        <v>-1.0165286385790901</v>
      </c>
      <c r="L511" s="19">
        <v>64.999998000000005</v>
      </c>
      <c r="M511" s="19">
        <v>124</v>
      </c>
      <c r="N511" s="19">
        <v>8.1000004000000008</v>
      </c>
      <c r="O511" s="19">
        <v>3.4000001000000002</v>
      </c>
      <c r="P511" s="22">
        <v>0.94167601461569495</v>
      </c>
      <c r="Q511" s="19">
        <f t="shared" si="139"/>
        <v>5.6978082778217622</v>
      </c>
      <c r="R511" s="19">
        <f t="shared" si="150"/>
        <v>5.0590046457246274</v>
      </c>
      <c r="S511" s="19">
        <f t="shared" si="148"/>
        <v>4.9996174358401078</v>
      </c>
      <c r="T511" s="19">
        <f t="shared" si="146"/>
        <v>4.772044461185649</v>
      </c>
      <c r="U511" s="23">
        <f t="shared" si="149"/>
        <v>5.1321187051430366</v>
      </c>
      <c r="V511" s="24">
        <f t="shared" si="151"/>
        <v>4.3666758055497477</v>
      </c>
      <c r="W511" s="24">
        <f t="shared" si="151"/>
        <v>4.0729103151731225</v>
      </c>
      <c r="X511" s="24">
        <f t="shared" si="151"/>
        <v>4.7149573760809389</v>
      </c>
      <c r="Y511" s="24">
        <f t="shared" si="151"/>
        <v>3.7831407888759467</v>
      </c>
      <c r="Z511" s="24">
        <f t="shared" si="151"/>
        <v>4.2344210714199386</v>
      </c>
      <c r="AA511" s="20">
        <v>-1.1000000000000001</v>
      </c>
      <c r="AB511" s="20">
        <v>-0.65</v>
      </c>
      <c r="AC511" s="17">
        <v>314.89057594086</v>
      </c>
      <c r="AD511" s="17">
        <f t="shared" si="147"/>
        <v>315.06274141648743</v>
      </c>
      <c r="AE511" s="21">
        <v>200.89550000000199</v>
      </c>
      <c r="AF511" s="21">
        <v>171.64650537634409</v>
      </c>
      <c r="AG511" s="19">
        <v>3.8057459677419332</v>
      </c>
      <c r="AH511" s="21">
        <v>188.2</v>
      </c>
      <c r="AI511" s="22">
        <v>0.1249999999999995</v>
      </c>
      <c r="AJ511" s="21">
        <v>1110.2405000000019</v>
      </c>
      <c r="AK511" s="21" t="e">
        <f>VLOOKUP($B511,'[3]Rotoma level Monthly'!$C$2:$N$538,10,FALSE)</f>
        <v>#N/A</v>
      </c>
      <c r="AL511" s="21" t="e">
        <f>VLOOKUP($B511,'[3]Rotoma level Monthly'!$C$2:$N$538,11,FALSE)</f>
        <v>#N/A</v>
      </c>
      <c r="AM511" s="20">
        <v>3.6262181911864579</v>
      </c>
      <c r="AN511" s="21">
        <v>212.49166666666665</v>
      </c>
      <c r="AP511" s="19">
        <f t="shared" si="138"/>
        <v>12.891666558333334</v>
      </c>
      <c r="AQ511" s="19">
        <f t="shared" si="138"/>
        <v>3.7608333130677543</v>
      </c>
      <c r="AR511" s="19">
        <f t="shared" si="138"/>
        <v>621.58333916666652</v>
      </c>
      <c r="AS511" s="19">
        <f t="shared" si="138"/>
        <v>21.049818917898179</v>
      </c>
      <c r="AT511" s="19">
        <f t="shared" si="141"/>
        <v>5.0401850225656117</v>
      </c>
      <c r="AU511" s="19">
        <f t="shared" si="142"/>
        <v>3.952768727954822</v>
      </c>
      <c r="AV511" s="19">
        <f t="shared" si="143"/>
        <v>4.7984330891917999</v>
      </c>
      <c r="AW511" s="19">
        <f t="shared" si="144"/>
        <v>4.0818852233125424</v>
      </c>
      <c r="AX511" s="25">
        <f t="shared" si="145"/>
        <v>4.4683180157561937</v>
      </c>
    </row>
    <row r="512" spans="1:50" x14ac:dyDescent="0.25">
      <c r="A512" t="s">
        <v>85</v>
      </c>
      <c r="B512" s="15">
        <v>41883</v>
      </c>
      <c r="C512" s="16" t="s">
        <v>77</v>
      </c>
      <c r="D512" s="17">
        <v>2015</v>
      </c>
      <c r="E512" s="18" t="str">
        <f t="shared" si="137"/>
        <v>Ōkaro 2014/15</v>
      </c>
      <c r="F512" s="18" t="s">
        <v>72</v>
      </c>
      <c r="G512" s="19">
        <v>5</v>
      </c>
      <c r="H512" s="20">
        <v>3.15</v>
      </c>
      <c r="I512" s="21">
        <v>560</v>
      </c>
      <c r="J512" s="19">
        <v>25.527734640131513</v>
      </c>
      <c r="K512" s="19">
        <v>-1.0165286385790901</v>
      </c>
      <c r="L512" s="19">
        <v>41.000001000000005</v>
      </c>
      <c r="M512" s="19">
        <v>14</v>
      </c>
      <c r="N512" s="19">
        <v>8</v>
      </c>
      <c r="O512" s="19">
        <v>2.7</v>
      </c>
      <c r="P512" s="22">
        <v>0.65486718355201901</v>
      </c>
      <c r="Q512" s="19">
        <f t="shared" si="139"/>
        <v>3.9953838110134878</v>
      </c>
      <c r="R512" s="19">
        <f t="shared" si="150"/>
        <v>4.1717740624015187</v>
      </c>
      <c r="S512" s="19">
        <f t="shared" si="148"/>
        <v>4.662045961288662</v>
      </c>
      <c r="T512" s="19">
        <f t="shared" si="146"/>
        <v>4.326475848062266</v>
      </c>
      <c r="U512" s="23">
        <f t="shared" si="149"/>
        <v>4.2889199206914839</v>
      </c>
      <c r="V512" s="24">
        <f t="shared" si="151"/>
        <v>4.1393278812556158</v>
      </c>
      <c r="W512" s="24">
        <f t="shared" si="151"/>
        <v>4.0083101751940697</v>
      </c>
      <c r="X512" s="24">
        <f t="shared" si="151"/>
        <v>4.6670904097553061</v>
      </c>
      <c r="Y512" s="24">
        <f t="shared" si="151"/>
        <v>3.7549136442266442</v>
      </c>
      <c r="Z512" s="24">
        <f t="shared" si="151"/>
        <v>4.1424105276079093</v>
      </c>
      <c r="AA512" s="20">
        <v>-0.8</v>
      </c>
      <c r="AB512" s="20">
        <v>-0.61166666666666603</v>
      </c>
      <c r="AC512" s="17">
        <v>314.92119048039098</v>
      </c>
      <c r="AD512" s="17">
        <f t="shared" si="147"/>
        <v>315.02714924587184</v>
      </c>
      <c r="AE512" s="21">
        <v>142.21100000000101</v>
      </c>
      <c r="AF512" s="21">
        <v>158.51388888888889</v>
      </c>
      <c r="AG512" s="19">
        <v>3.9926275584795321</v>
      </c>
      <c r="AH512" s="21">
        <v>163.6</v>
      </c>
      <c r="AI512" s="22">
        <v>8.5833333333333012E-2</v>
      </c>
      <c r="AJ512" s="21">
        <v>1209.6010000000038</v>
      </c>
      <c r="AK512" s="21" t="e">
        <f>VLOOKUP($B512,'[3]Rotoma level Monthly'!$C$2:$N$538,10,FALSE)</f>
        <v>#N/A</v>
      </c>
      <c r="AL512" s="21" t="e">
        <f>VLOOKUP($B512,'[3]Rotoma level Monthly'!$C$2:$N$538,11,FALSE)</f>
        <v>#N/A</v>
      </c>
      <c r="AM512" s="20">
        <v>3.6697559376022286</v>
      </c>
      <c r="AN512" s="21">
        <v>213.29999999999995</v>
      </c>
      <c r="AP512" s="19">
        <f t="shared" ref="AP512:AS575" si="152">AVERAGE(G501:G512)</f>
        <v>8.3666666416666668</v>
      </c>
      <c r="AQ512" s="19">
        <f t="shared" si="152"/>
        <v>3.8858333150545756</v>
      </c>
      <c r="AR512" s="19">
        <f t="shared" si="152"/>
        <v>595.83333750000008</v>
      </c>
      <c r="AS512" s="19">
        <f t="shared" si="152"/>
        <v>20.398485584564845</v>
      </c>
      <c r="AT512" s="19">
        <f t="shared" si="141"/>
        <v>4.5632832622777553</v>
      </c>
      <c r="AU512" s="19">
        <f t="shared" si="142"/>
        <v>3.9119469427192888</v>
      </c>
      <c r="AV512" s="19">
        <f t="shared" si="143"/>
        <v>4.7431256443593455</v>
      </c>
      <c r="AW512" s="19">
        <f t="shared" si="144"/>
        <v>4.0420259436920851</v>
      </c>
      <c r="AX512" s="25">
        <f t="shared" si="145"/>
        <v>4.3150954482621184</v>
      </c>
    </row>
    <row r="513" spans="1:50" x14ac:dyDescent="0.25">
      <c r="A513" t="s">
        <v>85</v>
      </c>
      <c r="B513" s="15">
        <v>41913</v>
      </c>
      <c r="C513" s="16" t="s">
        <v>77</v>
      </c>
      <c r="D513" s="17">
        <v>2015</v>
      </c>
      <c r="E513" s="18" t="str">
        <f t="shared" si="137"/>
        <v>Ōkaro 2014/15</v>
      </c>
      <c r="F513" s="18" t="s">
        <v>72</v>
      </c>
      <c r="G513" s="19">
        <v>3.4000001000000002</v>
      </c>
      <c r="H513" s="20">
        <v>3.5</v>
      </c>
      <c r="I513" s="21">
        <v>419</v>
      </c>
      <c r="J513" s="19">
        <v>21.61973659413151</v>
      </c>
      <c r="K513" s="19">
        <v>-1.9935285408790899</v>
      </c>
      <c r="L513" s="19">
        <v>2.0000001000000003</v>
      </c>
      <c r="M513" s="19">
        <v>2.0000001000000003</v>
      </c>
      <c r="N513" s="19">
        <v>9.8000001999999995</v>
      </c>
      <c r="O513" s="19">
        <v>1.7</v>
      </c>
      <c r="P513" s="22">
        <v>0.72213571427995171</v>
      </c>
      <c r="Q513" s="19">
        <f t="shared" si="139"/>
        <v>3.5699564817316802</v>
      </c>
      <c r="R513" s="19">
        <f t="shared" si="150"/>
        <v>4.0420285548234149</v>
      </c>
      <c r="S513" s="19">
        <f t="shared" si="148"/>
        <v>4.2828642091285474</v>
      </c>
      <c r="T513" s="19">
        <f t="shared" si="146"/>
        <v>4.1157631632882632</v>
      </c>
      <c r="U513" s="23">
        <f t="shared" si="149"/>
        <v>4.0026531022429763</v>
      </c>
      <c r="V513" s="24">
        <f t="shared" si="151"/>
        <v>3.9680969170920974</v>
      </c>
      <c r="W513" s="24">
        <f t="shared" si="151"/>
        <v>3.9604181325687136</v>
      </c>
      <c r="X513" s="24">
        <f t="shared" si="151"/>
        <v>4.6382499393042469</v>
      </c>
      <c r="Y513" s="24">
        <f t="shared" si="151"/>
        <v>3.7414782147325951</v>
      </c>
      <c r="Z513" s="24">
        <f t="shared" si="151"/>
        <v>4.0770608009244134</v>
      </c>
      <c r="AA513" s="20">
        <v>-0.78</v>
      </c>
      <c r="AB513" s="20">
        <v>-0.70499999999999996</v>
      </c>
      <c r="AC513" s="17">
        <v>314.89565216159298</v>
      </c>
      <c r="AD513" s="17">
        <f t="shared" si="147"/>
        <v>314.98798501068194</v>
      </c>
      <c r="AE513" s="21">
        <v>96.184697298122003</v>
      </c>
      <c r="AF513" s="21">
        <v>184.60488505747119</v>
      </c>
      <c r="AG513" s="19">
        <v>4.4454813218390807</v>
      </c>
      <c r="AH513" s="21">
        <v>192</v>
      </c>
      <c r="AI513" s="22">
        <v>1.5833333333333401E-2</v>
      </c>
      <c r="AJ513" s="21">
        <v>1177.7180000000058</v>
      </c>
      <c r="AK513" s="21" t="e">
        <f>VLOOKUP($B513,'[3]Rotoma level Monthly'!$C$2:$N$538,10,FALSE)</f>
        <v>#N/A</v>
      </c>
      <c r="AL513" s="21" t="e">
        <f>VLOOKUP($B513,'[3]Rotoma level Monthly'!$C$2:$N$538,11,FALSE)</f>
        <v>#N/A</v>
      </c>
      <c r="AM513" s="20">
        <v>3.6346242063644119</v>
      </c>
      <c r="AN513" s="21">
        <v>207.6583333333333</v>
      </c>
      <c r="AP513" s="19">
        <f t="shared" si="152"/>
        <v>6.8249999833333321</v>
      </c>
      <c r="AQ513" s="19">
        <f t="shared" si="152"/>
        <v>3.9958333094914753</v>
      </c>
      <c r="AR513" s="19">
        <f t="shared" si="152"/>
        <v>585.25000416666671</v>
      </c>
      <c r="AS513" s="19">
        <f t="shared" si="152"/>
        <v>20.154235747398179</v>
      </c>
      <c r="AT513" s="19">
        <f t="shared" si="141"/>
        <v>4.338620742816703</v>
      </c>
      <c r="AU513" s="19">
        <f t="shared" si="142"/>
        <v>3.8769820647403641</v>
      </c>
      <c r="AV513" s="19">
        <f t="shared" si="143"/>
        <v>4.7196976906364245</v>
      </c>
      <c r="AW513" s="19">
        <f t="shared" si="144"/>
        <v>4.0267496960647229</v>
      </c>
      <c r="AX513" s="25">
        <f t="shared" si="145"/>
        <v>4.2405125485645536</v>
      </c>
    </row>
    <row r="514" spans="1:50" x14ac:dyDescent="0.25">
      <c r="A514" t="s">
        <v>85</v>
      </c>
      <c r="B514" s="15">
        <v>41944</v>
      </c>
      <c r="C514" s="16" t="s">
        <v>77</v>
      </c>
      <c r="D514" s="17">
        <v>2015</v>
      </c>
      <c r="E514" s="18" t="str">
        <f t="shared" ref="E514:E578" si="153">CONCATENATE(A514," ",C514)</f>
        <v>Ōkaro 2014/15</v>
      </c>
      <c r="F514" s="18" t="s">
        <v>72</v>
      </c>
      <c r="G514" s="19">
        <v>7.3000002000000004</v>
      </c>
      <c r="H514" s="20">
        <v>2.0750000000000002</v>
      </c>
      <c r="I514" s="21">
        <v>472.99998999999997</v>
      </c>
      <c r="J514" s="19">
        <v>19.665735617131514</v>
      </c>
      <c r="K514" s="19">
        <v>-1.9935285408790899</v>
      </c>
      <c r="L514" s="19">
        <v>0.50000001999999999</v>
      </c>
      <c r="M514" s="19">
        <v>3</v>
      </c>
      <c r="N514" s="19">
        <v>9</v>
      </c>
      <c r="O514" s="19">
        <v>2.2999999999999998</v>
      </c>
      <c r="P514" s="22">
        <v>0.6500741845531941</v>
      </c>
      <c r="Q514" s="19">
        <f t="shared" si="139"/>
        <v>4.4128400949280939</v>
      </c>
      <c r="R514" s="19">
        <f t="shared" si="150"/>
        <v>4.6756034924150045</v>
      </c>
      <c r="S514" s="19">
        <f t="shared" si="148"/>
        <v>4.4413320059838917</v>
      </c>
      <c r="T514" s="19">
        <f t="shared" si="146"/>
        <v>3.9956337731457778</v>
      </c>
      <c r="U514" s="23">
        <f t="shared" si="149"/>
        <v>4.3813523416181921</v>
      </c>
      <c r="V514" s="24">
        <f t="shared" si="151"/>
        <v>3.9846054447658048</v>
      </c>
      <c r="W514" s="24">
        <f t="shared" si="151"/>
        <v>3.9991132560652627</v>
      </c>
      <c r="X514" s="24">
        <f t="shared" si="151"/>
        <v>4.5810025333707314</v>
      </c>
      <c r="Y514" s="24">
        <f t="shared" si="151"/>
        <v>3.8373016090369401</v>
      </c>
      <c r="Z514" s="24">
        <f t="shared" si="151"/>
        <v>4.1005057108096841</v>
      </c>
      <c r="AA514" s="20">
        <v>-1.05</v>
      </c>
      <c r="AB514" s="20">
        <v>-0.67333333333333301</v>
      </c>
      <c r="AC514" s="17">
        <v>314.79547597297602</v>
      </c>
      <c r="AD514" s="17">
        <f t="shared" si="147"/>
        <v>314.94330612764298</v>
      </c>
      <c r="AE514" s="21">
        <v>63.751302701877499</v>
      </c>
      <c r="AF514" s="21">
        <v>226.5347222222222</v>
      </c>
      <c r="AG514" s="19">
        <v>4.8066944444444468</v>
      </c>
      <c r="AH514" s="21">
        <v>234.6</v>
      </c>
      <c r="AI514" s="22">
        <v>-0.24916666666666612</v>
      </c>
      <c r="AJ514" s="21">
        <v>1221.134697298128</v>
      </c>
      <c r="AK514" s="21" t="e">
        <f>VLOOKUP($B514,'[3]Rotoma level Monthly'!$C$2:$N$538,10,FALSE)</f>
        <v>#N/A</v>
      </c>
      <c r="AL514" s="21" t="e">
        <f>VLOOKUP($B514,'[3]Rotoma level Monthly'!$C$2:$N$538,11,FALSE)</f>
        <v>#N/A</v>
      </c>
      <c r="AM514" s="20">
        <v>3.6393787223507537</v>
      </c>
      <c r="AN514" s="21">
        <v>204.79166666666663</v>
      </c>
      <c r="AP514" s="19">
        <f t="shared" si="152"/>
        <v>6.9250000083333321</v>
      </c>
      <c r="AQ514" s="19">
        <f t="shared" si="152"/>
        <v>3.9145833134651187</v>
      </c>
      <c r="AR514" s="19">
        <f t="shared" si="152"/>
        <v>558.00000249999994</v>
      </c>
      <c r="AS514" s="19">
        <f t="shared" si="152"/>
        <v>21.131235747398176</v>
      </c>
      <c r="AT514" s="19">
        <f t="shared" si="141"/>
        <v>4.3546662367781206</v>
      </c>
      <c r="AU514" s="19">
        <f t="shared" si="142"/>
        <v>3.9027241010498788</v>
      </c>
      <c r="AV514" s="19">
        <f t="shared" si="143"/>
        <v>4.6573689446588613</v>
      </c>
      <c r="AW514" s="19">
        <f t="shared" si="144"/>
        <v>4.0867806939456859</v>
      </c>
      <c r="AX514" s="25">
        <f t="shared" si="145"/>
        <v>4.2503849941081366</v>
      </c>
    </row>
    <row r="515" spans="1:50" x14ac:dyDescent="0.25">
      <c r="A515" t="s">
        <v>85</v>
      </c>
      <c r="B515" s="15">
        <v>41974</v>
      </c>
      <c r="C515" s="16" t="s">
        <v>77</v>
      </c>
      <c r="D515" s="17">
        <v>2015</v>
      </c>
      <c r="E515" s="18" t="str">
        <f t="shared" si="153"/>
        <v>Ōkaro 2014/15</v>
      </c>
      <c r="F515" s="18" t="s">
        <v>72</v>
      </c>
      <c r="G515" s="19">
        <v>11.7</v>
      </c>
      <c r="H515" s="20">
        <v>2.1</v>
      </c>
      <c r="I515" s="21">
        <v>522.00000999999997</v>
      </c>
      <c r="J515" s="19">
        <v>21.61973659413151</v>
      </c>
      <c r="K515" s="19">
        <v>-2.9705286385790903</v>
      </c>
      <c r="L515" s="19">
        <v>3</v>
      </c>
      <c r="M515" s="19">
        <v>1</v>
      </c>
      <c r="N515" s="19">
        <v>8.3000001999999995</v>
      </c>
      <c r="O515" s="19">
        <v>3.7</v>
      </c>
      <c r="P515" s="22">
        <v>0.63867985298688168</v>
      </c>
      <c r="Q515" s="19">
        <f t="shared" si="139"/>
        <v>4.9331920888352503</v>
      </c>
      <c r="R515" s="19">
        <f t="shared" si="150"/>
        <v>4.6613358021560956</v>
      </c>
      <c r="S515" s="19">
        <f t="shared" si="148"/>
        <v>4.5701882390794601</v>
      </c>
      <c r="T515" s="19">
        <f t="shared" si="146"/>
        <v>4.1157631632882632</v>
      </c>
      <c r="U515" s="23">
        <f t="shared" si="149"/>
        <v>4.5701198233397671</v>
      </c>
      <c r="V515" s="24">
        <f t="shared" si="151"/>
        <v>4.0787836900785992</v>
      </c>
      <c r="W515" s="24">
        <f t="shared" si="151"/>
        <v>4.0556243842374426</v>
      </c>
      <c r="X515" s="24">
        <f t="shared" si="151"/>
        <v>4.5719944751188342</v>
      </c>
      <c r="Y515" s="24">
        <f t="shared" si="151"/>
        <v>3.9008460898069139</v>
      </c>
      <c r="Z515" s="24">
        <f t="shared" si="151"/>
        <v>4.1518121598104472</v>
      </c>
      <c r="AA515" s="20">
        <v>-0.64</v>
      </c>
      <c r="AB515" s="20">
        <v>-0.77166666666666595</v>
      </c>
      <c r="AC515" s="17">
        <v>314.68636452843901</v>
      </c>
      <c r="AD515" s="17">
        <f t="shared" si="147"/>
        <v>314.891927146814</v>
      </c>
      <c r="AE515" s="21">
        <v>122.09502304146</v>
      </c>
      <c r="AF515" s="21">
        <v>162.54704301075265</v>
      </c>
      <c r="AG515" s="19">
        <v>3.6496303763440872</v>
      </c>
      <c r="AH515" s="21">
        <v>201.5</v>
      </c>
      <c r="AI515" s="22">
        <v>-0.499999999999999</v>
      </c>
      <c r="AJ515" s="21">
        <v>1184.0670000000055</v>
      </c>
      <c r="AK515" s="21" t="e">
        <f>VLOOKUP($B515,'[3]Rotoma level Monthly'!$C$2:$N$538,10,FALSE)</f>
        <v>#N/A</v>
      </c>
      <c r="AL515" s="21" t="e">
        <f>VLOOKUP($B515,'[3]Rotoma level Monthly'!$C$2:$N$538,11,FALSE)</f>
        <v>#N/A</v>
      </c>
      <c r="AM515" s="20">
        <v>3.7419429584618644</v>
      </c>
      <c r="AN515" s="21">
        <v>202.95833333333334</v>
      </c>
      <c r="AP515" s="19">
        <f t="shared" si="152"/>
        <v>7.5500000249999992</v>
      </c>
      <c r="AQ515" s="19">
        <f t="shared" si="152"/>
        <v>3.7837499737739564</v>
      </c>
      <c r="AR515" s="19">
        <f t="shared" si="152"/>
        <v>554.25000583333338</v>
      </c>
      <c r="AS515" s="19">
        <f t="shared" si="152"/>
        <v>21.945402414064844</v>
      </c>
      <c r="AT515" s="19">
        <f t="shared" si="141"/>
        <v>4.4499852607908128</v>
      </c>
      <c r="AU515" s="19">
        <f t="shared" si="142"/>
        <v>3.9451947493834458</v>
      </c>
      <c r="AV515" s="19">
        <f t="shared" si="143"/>
        <v>4.6485541761356508</v>
      </c>
      <c r="AW515" s="19">
        <f t="shared" si="144"/>
        <v>4.1347231628933585</v>
      </c>
      <c r="AX515" s="25">
        <f t="shared" si="145"/>
        <v>4.2946143373008168</v>
      </c>
    </row>
    <row r="516" spans="1:50" x14ac:dyDescent="0.25">
      <c r="A516" t="s">
        <v>85</v>
      </c>
      <c r="B516" s="15">
        <v>42005</v>
      </c>
      <c r="C516" s="16" t="s">
        <v>77</v>
      </c>
      <c r="D516" s="17">
        <v>2015</v>
      </c>
      <c r="E516" s="18" t="str">
        <f t="shared" si="153"/>
        <v>Ōkaro 2014/15</v>
      </c>
      <c r="F516" s="18" t="s">
        <v>72</v>
      </c>
      <c r="G516" s="19">
        <v>23.1</v>
      </c>
      <c r="H516" s="20">
        <v>0.85</v>
      </c>
      <c r="I516" s="21">
        <v>899.99998000000005</v>
      </c>
      <c r="J516" s="19">
        <v>22.59673659413151</v>
      </c>
      <c r="K516" s="19">
        <v>-1.9935285408790899</v>
      </c>
      <c r="L516" s="19">
        <v>4.0000002000000006</v>
      </c>
      <c r="M516" s="19">
        <v>4.0000002000000006</v>
      </c>
      <c r="N516" s="19">
        <v>9.5</v>
      </c>
      <c r="O516" s="19">
        <v>9.6999998000000005</v>
      </c>
      <c r="Q516" s="19">
        <f t="shared" si="139"/>
        <v>5.6835744289260468</v>
      </c>
      <c r="R516" s="19">
        <f t="shared" si="150"/>
        <v>5.7192574083144381</v>
      </c>
      <c r="S516" s="19">
        <f t="shared" si="148"/>
        <v>5.2822699243628914</v>
      </c>
      <c r="T516" s="19">
        <f t="shared" si="146"/>
        <v>4.1718135116036885</v>
      </c>
      <c r="U516" s="23">
        <f t="shared" si="149"/>
        <v>5.2142288183017662</v>
      </c>
      <c r="V516" s="24">
        <f t="shared" si="151"/>
        <v>4.189858500284128</v>
      </c>
      <c r="W516" s="24">
        <f t="shared" si="151"/>
        <v>4.186190969165505</v>
      </c>
      <c r="X516" s="24">
        <f t="shared" si="151"/>
        <v>4.6519497931346789</v>
      </c>
      <c r="Y516" s="24">
        <f t="shared" si="151"/>
        <v>3.9881048487168091</v>
      </c>
      <c r="Z516" s="24">
        <f t="shared" si="151"/>
        <v>4.2540260278252795</v>
      </c>
      <c r="AA516" s="20">
        <v>-0.74</v>
      </c>
      <c r="AB516" s="20">
        <v>3.3333333333333298E-2</v>
      </c>
      <c r="AC516" s="17">
        <v>314.55241610405398</v>
      </c>
      <c r="AD516" s="17">
        <f t="shared" si="147"/>
        <v>314.8411582205984</v>
      </c>
      <c r="AE516" s="21">
        <v>33.459618191098798</v>
      </c>
      <c r="AF516" s="21">
        <v>171.12231182795688</v>
      </c>
      <c r="AG516" s="19">
        <v>3.1606586021505372</v>
      </c>
      <c r="AH516" s="21">
        <v>327.5</v>
      </c>
      <c r="AI516" s="22">
        <v>-0.499999999999999</v>
      </c>
      <c r="AJ516" s="21">
        <v>1169.3040230414656</v>
      </c>
      <c r="AK516" s="21" t="e">
        <f>VLOOKUP($B516,'[3]Rotoma level Monthly'!$C$2:$N$538,10,FALSE)</f>
        <v>#N/A</v>
      </c>
      <c r="AL516" s="21" t="e">
        <f>VLOOKUP($B516,'[3]Rotoma level Monthly'!$C$2:$N$538,11,FALSE)</f>
        <v>#N/A</v>
      </c>
      <c r="AM516" s="20">
        <v>3.7162546744116853</v>
      </c>
      <c r="AN516" s="21">
        <v>205.19166666666663</v>
      </c>
      <c r="AP516" s="19">
        <f t="shared" si="152"/>
        <v>8.9000000166666666</v>
      </c>
      <c r="AQ516" s="19">
        <f t="shared" si="152"/>
        <v>3.5879166364669803</v>
      </c>
      <c r="AR516" s="19">
        <f t="shared" si="152"/>
        <v>593.25000333333344</v>
      </c>
      <c r="AS516" s="19">
        <f t="shared" si="152"/>
        <v>23.003819162148179</v>
      </c>
      <c r="AT516" s="19">
        <f t="shared" si="141"/>
        <v>4.6314506189438234</v>
      </c>
      <c r="AU516" s="19">
        <f t="shared" si="142"/>
        <v>4.0112923022225653</v>
      </c>
      <c r="AV516" s="19">
        <f t="shared" si="143"/>
        <v>4.7374456254820245</v>
      </c>
      <c r="AW516" s="19">
        <f t="shared" si="144"/>
        <v>4.1944558389883069</v>
      </c>
      <c r="AX516" s="25">
        <f t="shared" si="145"/>
        <v>4.39366109640918</v>
      </c>
    </row>
    <row r="517" spans="1:50" x14ac:dyDescent="0.25">
      <c r="A517" t="s">
        <v>85</v>
      </c>
      <c r="B517" s="15">
        <v>42036</v>
      </c>
      <c r="C517" s="16" t="s">
        <v>77</v>
      </c>
      <c r="D517" s="17">
        <v>2015</v>
      </c>
      <c r="E517" s="18" t="str">
        <f t="shared" si="153"/>
        <v>Ōkaro 2014/15</v>
      </c>
      <c r="F517" s="18" t="s">
        <v>72</v>
      </c>
      <c r="G517" s="19">
        <v>1.4</v>
      </c>
      <c r="H517" s="20">
        <v>3.42</v>
      </c>
      <c r="I517" s="21">
        <v>370</v>
      </c>
      <c r="J517" s="19">
        <v>8.9187356171315137</v>
      </c>
      <c r="K517" s="19">
        <v>-2.9705286385790903</v>
      </c>
      <c r="L517" s="19">
        <v>2.0000001000000003</v>
      </c>
      <c r="M517" s="19">
        <v>1</v>
      </c>
      <c r="N517" s="19">
        <v>8.3999995999999992</v>
      </c>
      <c r="O517" s="19">
        <v>1.4</v>
      </c>
      <c r="Q517" s="19">
        <f t="shared" si="139"/>
        <v>2.5911652106227248</v>
      </c>
      <c r="R517" s="19">
        <f t="shared" si="150"/>
        <v>4.0706097697663814</v>
      </c>
      <c r="S517" s="19">
        <f t="shared" si="148"/>
        <v>4.1202871894416546</v>
      </c>
      <c r="T517" s="19">
        <f t="shared" si="146"/>
        <v>2.9928856070654475</v>
      </c>
      <c r="U517" s="23">
        <f t="shared" si="149"/>
        <v>3.4437369442240522</v>
      </c>
      <c r="V517" s="24">
        <f t="shared" si="151"/>
        <v>4.1835162846692358</v>
      </c>
      <c r="W517" s="24">
        <f t="shared" si="151"/>
        <v>4.2412730230203515</v>
      </c>
      <c r="X517" s="24">
        <f t="shared" si="151"/>
        <v>4.6634272970169812</v>
      </c>
      <c r="Y517" s="24">
        <f t="shared" si="151"/>
        <v>4.0490359620020797</v>
      </c>
      <c r="Z517" s="24">
        <f t="shared" si="151"/>
        <v>4.2843131416771616</v>
      </c>
      <c r="AA517" s="20">
        <v>0.04</v>
      </c>
      <c r="AB517" s="20">
        <v>4.1666666666666699E-2</v>
      </c>
      <c r="AC517" s="17">
        <v>314.34762178564</v>
      </c>
      <c r="AD517" s="17">
        <f t="shared" si="147"/>
        <v>314.78996036610897</v>
      </c>
      <c r="AE517" s="21">
        <v>62.456500519820104</v>
      </c>
      <c r="AF517" s="21">
        <v>165.18601190476184</v>
      </c>
      <c r="AG517" s="19">
        <v>3.2568898809523819</v>
      </c>
      <c r="AH517" s="21">
        <v>222</v>
      </c>
      <c r="AI517" s="22">
        <v>-0.499999999999999</v>
      </c>
      <c r="AJ517" s="21">
        <v>1146.8756412325642</v>
      </c>
      <c r="AK517" s="21" t="e">
        <f>VLOOKUP($B517,'[3]Rotoma level Monthly'!$C$2:$N$538,10,FALSE)</f>
        <v>#N/A</v>
      </c>
      <c r="AL517" s="21" t="e">
        <f>VLOOKUP($B517,'[3]Rotoma level Monthly'!$C$2:$N$538,11,FALSE)</f>
        <v>#N/A</v>
      </c>
      <c r="AM517" s="20">
        <v>3.621868473694839</v>
      </c>
      <c r="AN517" s="21">
        <v>205.66666666666666</v>
      </c>
      <c r="AP517" s="19">
        <f t="shared" si="152"/>
        <v>8.8916666833333338</v>
      </c>
      <c r="AQ517" s="19">
        <f t="shared" si="152"/>
        <v>3.393749969800314</v>
      </c>
      <c r="AR517" s="19">
        <f t="shared" si="152"/>
        <v>596.3333366666667</v>
      </c>
      <c r="AS517" s="19">
        <f t="shared" si="152"/>
        <v>23.329485861381514</v>
      </c>
      <c r="AT517" s="19">
        <f t="shared" si="141"/>
        <v>4.6304172624448672</v>
      </c>
      <c r="AU517" s="19">
        <f t="shared" si="142"/>
        <v>4.0801200590685527</v>
      </c>
      <c r="AV517" s="19">
        <f t="shared" si="143"/>
        <v>4.7442221557086306</v>
      </c>
      <c r="AW517" s="19">
        <f t="shared" si="144"/>
        <v>4.2122830901335648</v>
      </c>
      <c r="AX517" s="25">
        <f t="shared" si="145"/>
        <v>4.4167606418389038</v>
      </c>
    </row>
    <row r="518" spans="1:50" x14ac:dyDescent="0.25">
      <c r="A518" t="s">
        <v>85</v>
      </c>
      <c r="B518" s="15">
        <v>42064</v>
      </c>
      <c r="C518" s="16" t="s">
        <v>77</v>
      </c>
      <c r="D518" s="17">
        <v>2015</v>
      </c>
      <c r="E518" s="18" t="str">
        <f t="shared" si="153"/>
        <v>Ōkaro 2014/15</v>
      </c>
      <c r="F518" s="18" t="s">
        <v>72</v>
      </c>
      <c r="G518" s="19">
        <v>4.4000000999999997</v>
      </c>
      <c r="H518" s="20">
        <v>4.07</v>
      </c>
      <c r="I518" s="21">
        <v>400.00001000000003</v>
      </c>
      <c r="J518" s="19">
        <v>14.780734640131513</v>
      </c>
      <c r="L518" s="19">
        <v>3</v>
      </c>
      <c r="M518" s="19">
        <v>1</v>
      </c>
      <c r="N518" s="19">
        <v>7.5999999000000003</v>
      </c>
      <c r="O518" s="19">
        <v>2.2999999999999998</v>
      </c>
      <c r="Q518" s="19">
        <f t="shared" ref="Q518:Q582" si="154">2.22+2.54*LOG($G518,10)</f>
        <v>3.8543698233455519</v>
      </c>
      <c r="R518" s="19">
        <f t="shared" si="150"/>
        <v>3.8538873232938142</v>
      </c>
      <c r="S518" s="19">
        <f t="shared" si="148"/>
        <v>4.2222006065778253</v>
      </c>
      <c r="T518" s="19">
        <f t="shared" si="146"/>
        <v>3.6335123787981969</v>
      </c>
      <c r="U518" s="23">
        <f t="shared" si="149"/>
        <v>3.8909925330038471</v>
      </c>
      <c r="V518" s="24">
        <f t="shared" si="151"/>
        <v>4.2656810897011654</v>
      </c>
      <c r="W518" s="24">
        <f t="shared" si="151"/>
        <v>4.2652379917125938</v>
      </c>
      <c r="X518" s="24">
        <f t="shared" si="151"/>
        <v>4.6687286633072986</v>
      </c>
      <c r="Y518" s="24">
        <f t="shared" si="151"/>
        <v>4.0914362931781829</v>
      </c>
      <c r="Z518" s="24">
        <f t="shared" si="151"/>
        <v>4.3227710094748097</v>
      </c>
      <c r="AA518" s="20">
        <v>-1.03</v>
      </c>
      <c r="AB518" s="20">
        <v>-0.184999999999999</v>
      </c>
      <c r="AC518" s="17">
        <v>314.23799747422902</v>
      </c>
      <c r="AD518" s="17">
        <f t="shared" si="147"/>
        <v>314.74096612000977</v>
      </c>
      <c r="AE518" s="21">
        <v>59.027000000000001</v>
      </c>
      <c r="AF518" s="21">
        <v>159.32123655913981</v>
      </c>
      <c r="AG518" s="19">
        <v>2.9181048387096764</v>
      </c>
      <c r="AH518" s="21">
        <v>206.3</v>
      </c>
      <c r="AI518" s="22">
        <v>-0.499999999999999</v>
      </c>
      <c r="AJ518" s="21">
        <v>1187.1381417523844</v>
      </c>
      <c r="AK518" s="21" t="e">
        <f>VLOOKUP($B518,'[3]Rotoma level Monthly'!$C$2:$N$538,10,FALSE)</f>
        <v>#N/A</v>
      </c>
      <c r="AL518" s="21" t="e">
        <f>VLOOKUP($B518,'[3]Rotoma level Monthly'!$C$2:$N$538,11,FALSE)</f>
        <v>#N/A</v>
      </c>
      <c r="AM518" s="20">
        <v>3.5896927544488069</v>
      </c>
      <c r="AN518" s="21">
        <v>199.98333333333335</v>
      </c>
      <c r="AP518" s="19">
        <f t="shared" si="152"/>
        <v>9.1083333583333346</v>
      </c>
      <c r="AQ518" s="19">
        <f t="shared" si="152"/>
        <v>3.307916644414266</v>
      </c>
      <c r="AR518" s="19">
        <f t="shared" si="152"/>
        <v>597.91667000000007</v>
      </c>
      <c r="AS518" s="19">
        <f t="shared" si="152"/>
        <v>23.736569113298184</v>
      </c>
      <c r="AT518" s="19">
        <f t="shared" si="141"/>
        <v>4.6569748494190222</v>
      </c>
      <c r="AU518" s="19">
        <f t="shared" si="142"/>
        <v>4.1116903393060502</v>
      </c>
      <c r="AV518" s="19">
        <f t="shared" si="143"/>
        <v>4.7476883919564727</v>
      </c>
      <c r="AW518" s="19">
        <f t="shared" si="144"/>
        <v>4.2342204028321646</v>
      </c>
      <c r="AX518" s="25">
        <f t="shared" si="145"/>
        <v>4.4376434958784277</v>
      </c>
    </row>
    <row r="519" spans="1:50" x14ac:dyDescent="0.25">
      <c r="A519" t="s">
        <v>85</v>
      </c>
      <c r="B519" s="15">
        <v>42095</v>
      </c>
      <c r="C519" s="16" t="s">
        <v>77</v>
      </c>
      <c r="D519" s="17">
        <v>2015</v>
      </c>
      <c r="E519" s="18" t="str">
        <f t="shared" si="153"/>
        <v>Ōkaro 2014/15</v>
      </c>
      <c r="F519" s="18" t="s">
        <v>72</v>
      </c>
      <c r="G519" s="19">
        <v>4.5999999000000003</v>
      </c>
      <c r="H519" s="20">
        <v>6.05</v>
      </c>
      <c r="I519" s="21">
        <v>335.00001000000003</v>
      </c>
      <c r="J519" s="19">
        <v>7.9417356171315125</v>
      </c>
      <c r="K519" s="19">
        <v>-2.9705286385790903</v>
      </c>
      <c r="L519" s="19">
        <v>1</v>
      </c>
      <c r="M519" s="19">
        <v>2.0000001000000003</v>
      </c>
      <c r="N519" s="19">
        <v>7.5</v>
      </c>
      <c r="O519" s="19">
        <v>1.2</v>
      </c>
      <c r="Q519" s="19">
        <f t="shared" si="154"/>
        <v>3.9034048684905898</v>
      </c>
      <c r="R519" s="19">
        <f t="shared" si="150"/>
        <v>3.3422634728538316</v>
      </c>
      <c r="S519" s="19">
        <f t="shared" si="148"/>
        <v>3.9903849082025871</v>
      </c>
      <c r="T519" s="19">
        <f t="shared" si="146"/>
        <v>2.8457530414936381</v>
      </c>
      <c r="U519" s="23">
        <f t="shared" si="149"/>
        <v>3.5204515727601615</v>
      </c>
      <c r="V519" s="24">
        <f t="shared" si="151"/>
        <v>4.215967093255288</v>
      </c>
      <c r="W519" s="24">
        <f t="shared" si="151"/>
        <v>4.2259022982769414</v>
      </c>
      <c r="X519" s="24">
        <f t="shared" si="151"/>
        <v>4.6703668224370674</v>
      </c>
      <c r="Y519" s="24">
        <f t="shared" si="151"/>
        <v>4.0791752460471988</v>
      </c>
      <c r="Z519" s="24">
        <f t="shared" si="151"/>
        <v>4.2978528650041232</v>
      </c>
      <c r="AA519" s="20">
        <v>-0.22</v>
      </c>
      <c r="AB519" s="20">
        <v>-0.19166666666666601</v>
      </c>
      <c r="AC519" s="17">
        <v>314.09221320006998</v>
      </c>
      <c r="AD519" s="17">
        <f t="shared" si="147"/>
        <v>314.6776485857564</v>
      </c>
      <c r="AE519" s="21">
        <v>129.94800000000001</v>
      </c>
      <c r="AF519" s="21">
        <v>159.13194444444437</v>
      </c>
      <c r="AG519" s="19">
        <v>3.1295833333333336</v>
      </c>
      <c r="AH519" s="21">
        <v>164.6</v>
      </c>
      <c r="AI519" s="22">
        <v>-0.499999999999999</v>
      </c>
      <c r="AJ519" s="21">
        <v>1206.2981417523843</v>
      </c>
      <c r="AK519" s="21" t="e">
        <f>VLOOKUP($B519,'[3]Rotoma level Monthly'!$C$2:$N$538,10,FALSE)</f>
        <v>#N/A</v>
      </c>
      <c r="AL519" s="21" t="e">
        <f>VLOOKUP($B519,'[3]Rotoma level Monthly'!$C$2:$N$538,11,FALSE)</f>
        <v>#N/A</v>
      </c>
      <c r="AM519" s="20">
        <v>3.5601021406495241</v>
      </c>
      <c r="AN519" s="21">
        <v>198.95000000000002</v>
      </c>
      <c r="AP519" s="19">
        <f t="shared" si="152"/>
        <v>8.8333333416666662</v>
      </c>
      <c r="AQ519" s="19">
        <f t="shared" si="152"/>
        <v>3.4620833269755042</v>
      </c>
      <c r="AR519" s="19">
        <f t="shared" si="152"/>
        <v>598.33333666666658</v>
      </c>
      <c r="AS519" s="19">
        <f t="shared" si="152"/>
        <v>23.655152446631508</v>
      </c>
      <c r="AT519" s="19">
        <f t="shared" si="141"/>
        <v>4.6231565338522174</v>
      </c>
      <c r="AU519" s="19">
        <f t="shared" si="142"/>
        <v>4.05550031041472</v>
      </c>
      <c r="AV519" s="19">
        <f t="shared" si="143"/>
        <v>4.7485990338485706</v>
      </c>
      <c r="AW519" s="19">
        <f t="shared" si="144"/>
        <v>4.229863193570516</v>
      </c>
      <c r="AX519" s="25">
        <f t="shared" si="145"/>
        <v>4.4142797679215064</v>
      </c>
    </row>
    <row r="520" spans="1:50" x14ac:dyDescent="0.25">
      <c r="A520" t="s">
        <v>85</v>
      </c>
      <c r="B520" s="15">
        <v>42125</v>
      </c>
      <c r="C520" s="16" t="s">
        <v>77</v>
      </c>
      <c r="D520" s="17">
        <v>2015</v>
      </c>
      <c r="E520" s="18" t="str">
        <f t="shared" si="153"/>
        <v>Ōkaro 2014/15</v>
      </c>
      <c r="F520" s="18" t="s">
        <v>72</v>
      </c>
      <c r="G520" s="19">
        <v>5.0999999000000003</v>
      </c>
      <c r="H520" s="20">
        <v>7.15</v>
      </c>
      <c r="I520" s="21">
        <v>583</v>
      </c>
      <c r="J520" s="19">
        <v>20.642735617131514</v>
      </c>
      <c r="K520" s="19">
        <v>2.8914715568209104</v>
      </c>
      <c r="L520" s="19">
        <v>7.0000002000000006</v>
      </c>
      <c r="M520" s="19">
        <v>161</v>
      </c>
      <c r="N520" s="19">
        <v>7</v>
      </c>
      <c r="O520" s="19">
        <v>1.2</v>
      </c>
      <c r="Q520" s="19">
        <f t="shared" si="154"/>
        <v>4.0172282256591902</v>
      </c>
      <c r="R520" s="19">
        <f t="shared" si="150"/>
        <v>3.1164402859935669</v>
      </c>
      <c r="S520" s="19">
        <f t="shared" si="148"/>
        <v>4.7146623498246321</v>
      </c>
      <c r="T520" s="19">
        <f t="shared" si="146"/>
        <v>4.0571203710318802</v>
      </c>
      <c r="U520" s="23">
        <f t="shared" si="149"/>
        <v>3.9763628081273175</v>
      </c>
      <c r="V520" s="24">
        <f t="shared" si="151"/>
        <v>4.2975330323856209</v>
      </c>
      <c r="W520" s="24">
        <f t="shared" si="151"/>
        <v>4.2259022998051945</v>
      </c>
      <c r="X520" s="24">
        <f t="shared" si="151"/>
        <v>4.6536010310499805</v>
      </c>
      <c r="Y520" s="24">
        <f t="shared" si="151"/>
        <v>4.0791752460471988</v>
      </c>
      <c r="Z520" s="24">
        <f t="shared" si="151"/>
        <v>4.3140529023219978</v>
      </c>
      <c r="AA520" s="20">
        <v>-1.24</v>
      </c>
      <c r="AB520" s="20">
        <v>-0.53500000000000003</v>
      </c>
      <c r="AC520" s="17">
        <v>314.05071347177301</v>
      </c>
      <c r="AD520" s="17">
        <f t="shared" si="147"/>
        <v>314.61002051373566</v>
      </c>
      <c r="AE520" s="21">
        <v>110.80800000000001</v>
      </c>
      <c r="AF520" s="21">
        <v>164.6774193548388</v>
      </c>
      <c r="AG520" s="19">
        <v>2.9121575268817192</v>
      </c>
      <c r="AH520" s="21">
        <v>177.1</v>
      </c>
      <c r="AI520" s="22">
        <v>-0.53749999999999953</v>
      </c>
      <c r="AJ520" s="21">
        <v>1149.8071417523822</v>
      </c>
      <c r="AK520" s="21" t="e">
        <f>VLOOKUP($B520,'[3]Rotoma level Monthly'!$C$2:$N$538,10,FALSE)</f>
        <v>#N/A</v>
      </c>
      <c r="AL520" s="21" t="e">
        <f>VLOOKUP($B520,'[3]Rotoma level Monthly'!$C$2:$N$538,11,FALSE)</f>
        <v>#N/A</v>
      </c>
      <c r="AM520" s="20">
        <v>3.5565992471310057</v>
      </c>
      <c r="AN520" s="21">
        <v>196.49166666666665</v>
      </c>
      <c r="AP520" s="19">
        <f t="shared" si="152"/>
        <v>9.0833333416666662</v>
      </c>
      <c r="AQ520" s="19">
        <f t="shared" si="152"/>
        <v>3.4620833190282188</v>
      </c>
      <c r="AR520" s="19">
        <f t="shared" si="152"/>
        <v>590.25000249999994</v>
      </c>
      <c r="AS520" s="19">
        <f t="shared" si="152"/>
        <v>23.655152446631504</v>
      </c>
      <c r="AT520" s="19">
        <f t="shared" si="141"/>
        <v>4.653942940820242</v>
      </c>
      <c r="AU520" s="19">
        <f t="shared" si="142"/>
        <v>4.0555003132523462</v>
      </c>
      <c r="AV520" s="19">
        <f t="shared" si="143"/>
        <v>4.7308183527465513</v>
      </c>
      <c r="AW520" s="19">
        <f t="shared" si="144"/>
        <v>4.229863193570516</v>
      </c>
      <c r="AX520" s="25">
        <f t="shared" si="145"/>
        <v>4.4175312000974145</v>
      </c>
    </row>
    <row r="521" spans="1:50" x14ac:dyDescent="0.25">
      <c r="A521" t="s">
        <v>85</v>
      </c>
      <c r="B521" s="15">
        <v>42156</v>
      </c>
      <c r="C521" s="16" t="s">
        <v>77</v>
      </c>
      <c r="D521" s="17">
        <v>2015</v>
      </c>
      <c r="E521" s="18" t="str">
        <f t="shared" si="153"/>
        <v>Ōkaro 2014/15</v>
      </c>
      <c r="F521" s="18" t="s">
        <v>72</v>
      </c>
      <c r="G521" s="19">
        <v>4</v>
      </c>
      <c r="H521" s="20">
        <v>7.35</v>
      </c>
      <c r="I521" s="21">
        <v>920.00002000000006</v>
      </c>
      <c r="J521" s="19">
        <v>58.745738548131513</v>
      </c>
      <c r="K521" s="19">
        <v>28.293471361420909</v>
      </c>
      <c r="L521" s="19">
        <v>23</v>
      </c>
      <c r="M521" s="19">
        <v>555.99999000000003</v>
      </c>
      <c r="N521" s="19">
        <v>6.9000000999999997</v>
      </c>
      <c r="O521" s="19">
        <v>0.64999998000000003</v>
      </c>
      <c r="Q521" s="19">
        <f t="shared" si="154"/>
        <v>3.7492323779730246</v>
      </c>
      <c r="R521" s="19">
        <f t="shared" si="150"/>
        <v>3.0783932235172324</v>
      </c>
      <c r="S521" s="19">
        <f t="shared" si="148"/>
        <v>5.3110013887280854</v>
      </c>
      <c r="T521" s="19">
        <f t="shared" si="146"/>
        <v>5.3834109948478037</v>
      </c>
      <c r="U521" s="23">
        <f t="shared" si="149"/>
        <v>4.3805094962665363</v>
      </c>
      <c r="V521" s="24">
        <f t="shared" si="151"/>
        <v>4.3072183704411202</v>
      </c>
      <c r="W521" s="24">
        <f t="shared" si="151"/>
        <v>4.1869232781126664</v>
      </c>
      <c r="X521" s="24">
        <f t="shared" si="151"/>
        <v>4.652775314637883</v>
      </c>
      <c r="Y521" s="24">
        <f t="shared" si="151"/>
        <v>4.1118696864275535</v>
      </c>
      <c r="Z521" s="24">
        <f t="shared" si="151"/>
        <v>4.3146966624048053</v>
      </c>
      <c r="AA521" s="20">
        <v>-1.1100000000000001</v>
      </c>
      <c r="AB521" s="20">
        <v>-1.105</v>
      </c>
      <c r="AC521" s="17">
        <v>314.06963334459198</v>
      </c>
      <c r="AD521" s="17">
        <f t="shared" si="147"/>
        <v>314.54175251698871</v>
      </c>
      <c r="AE521" s="21">
        <v>107.40600000000001</v>
      </c>
      <c r="AF521" s="21">
        <v>194.96527777777771</v>
      </c>
      <c r="AG521" s="19">
        <v>4.225938888888888</v>
      </c>
      <c r="AH521" s="21">
        <v>115.2</v>
      </c>
      <c r="AI521" s="22">
        <v>-0.57333333333333303</v>
      </c>
      <c r="AJ521" s="21">
        <v>1173.876141752382</v>
      </c>
      <c r="AK521" s="21" t="e">
        <f>VLOOKUP($B521,'[3]Rotoma level Monthly'!$C$2:$N$538,10,FALSE)</f>
        <v>#N/A</v>
      </c>
      <c r="AL521" s="21" t="e">
        <f>VLOOKUP($B521,'[3]Rotoma level Monthly'!$C$2:$N$538,11,FALSE)</f>
        <v>#N/A</v>
      </c>
      <c r="AM521" s="20">
        <v>3.5639010168442677</v>
      </c>
      <c r="AN521" s="21">
        <v>197.06666666666663</v>
      </c>
      <c r="AP521" s="19">
        <f t="shared" si="152"/>
        <v>9.1166666833333334</v>
      </c>
      <c r="AQ521" s="19">
        <f t="shared" si="152"/>
        <v>3.6429166666666668</v>
      </c>
      <c r="AR521" s="19">
        <f t="shared" si="152"/>
        <v>589.66667166666662</v>
      </c>
      <c r="AS521" s="19">
        <f t="shared" si="152"/>
        <v>24.957819357548178</v>
      </c>
      <c r="AT521" s="19">
        <f t="shared" si="141"/>
        <v>4.6579836349291099</v>
      </c>
      <c r="AU521" s="19">
        <f t="shared" si="142"/>
        <v>3.9924074998315402</v>
      </c>
      <c r="AV521" s="19">
        <f t="shared" si="143"/>
        <v>4.7295258114365346</v>
      </c>
      <c r="AW521" s="19">
        <f t="shared" si="144"/>
        <v>4.297843380056805</v>
      </c>
      <c r="AX521" s="25">
        <f t="shared" si="145"/>
        <v>4.4194400815634971</v>
      </c>
    </row>
    <row r="522" spans="1:50" x14ac:dyDescent="0.25">
      <c r="A522" t="s">
        <v>85</v>
      </c>
      <c r="B522" s="15">
        <v>42186</v>
      </c>
      <c r="C522" s="16" t="s">
        <v>78</v>
      </c>
      <c r="D522" s="17">
        <v>2016</v>
      </c>
      <c r="E522" s="18" t="str">
        <f t="shared" si="153"/>
        <v>Ōkaro 2015/16</v>
      </c>
      <c r="F522" s="18" t="s">
        <v>72</v>
      </c>
      <c r="G522" s="19">
        <v>6.4</v>
      </c>
      <c r="I522" s="21">
        <v>996</v>
      </c>
      <c r="J522" s="19">
        <v>89.032735617131507</v>
      </c>
      <c r="K522" s="19">
        <v>22.431471361420908</v>
      </c>
      <c r="L522" s="19">
        <v>41</v>
      </c>
      <c r="M522" s="19">
        <v>466</v>
      </c>
      <c r="N522" s="19">
        <v>7.4499999999999993</v>
      </c>
      <c r="O522" s="19">
        <v>0.36299999999999999</v>
      </c>
      <c r="Q522" s="19">
        <f t="shared" si="154"/>
        <v>4.2676971339190732</v>
      </c>
      <c r="S522" s="19">
        <f t="shared" si="148"/>
        <v>5.4147606086553335</v>
      </c>
      <c r="T522" s="19">
        <f t="shared" si="146"/>
        <v>5.9106851756846357</v>
      </c>
      <c r="U522" s="23">
        <f t="shared" si="149"/>
        <v>5.1977143060863478</v>
      </c>
      <c r="V522" s="24">
        <f t="shared" si="151"/>
        <v>4.2229877352722056</v>
      </c>
      <c r="W522" s="24">
        <f t="shared" si="151"/>
        <v>4.1627816401145381</v>
      </c>
      <c r="X522" s="24">
        <f t="shared" si="151"/>
        <v>4.6676345689261405</v>
      </c>
      <c r="Y522" s="24">
        <f t="shared" si="151"/>
        <v>4.1934051241246246</v>
      </c>
      <c r="Z522" s="24">
        <f t="shared" si="151"/>
        <v>4.3332633643171237</v>
      </c>
      <c r="AA522" s="20">
        <v>-1.45</v>
      </c>
      <c r="AB522" s="20">
        <v>-1.02833333333333</v>
      </c>
      <c r="AC522" s="17">
        <v>313.99861222550601</v>
      </c>
      <c r="AD522" s="17">
        <f t="shared" si="147"/>
        <v>314.4615388908436</v>
      </c>
      <c r="AE522" s="21">
        <v>153.09</v>
      </c>
      <c r="AF522" s="21">
        <v>166.81451612903228</v>
      </c>
      <c r="AG522" s="19">
        <v>3.2360846774193557</v>
      </c>
      <c r="AH522" s="21">
        <v>148.30000000000001</v>
      </c>
      <c r="AI522" s="22">
        <v>-0.63083333333333302</v>
      </c>
      <c r="AJ522" s="21">
        <v>1185.5701417523815</v>
      </c>
      <c r="AK522" s="21" t="e">
        <f>VLOOKUP($B522,'[3]Rotoma level Monthly'!$C$2:$N$538,10,FALSE)</f>
        <v>#N/A</v>
      </c>
      <c r="AL522" s="21" t="e">
        <f>VLOOKUP($B522,'[3]Rotoma level Monthly'!$C$2:$N$538,11,FALSE)</f>
        <v>#N/A</v>
      </c>
      <c r="AM522" s="20">
        <v>3.6478739335109349</v>
      </c>
      <c r="AN522" s="21">
        <v>195.07500000000002</v>
      </c>
      <c r="AP522" s="19">
        <f t="shared" si="152"/>
        <v>8.3166666833333327</v>
      </c>
      <c r="AQ522" s="19">
        <f t="shared" si="152"/>
        <v>3.746818181818182</v>
      </c>
      <c r="AR522" s="19">
        <f t="shared" si="152"/>
        <v>600.25000333333332</v>
      </c>
      <c r="AS522" s="19">
        <f t="shared" si="152"/>
        <v>28.947236024214845</v>
      </c>
      <c r="AT522" s="19">
        <f t="shared" ref="AT522:AT586" si="155">2.22+2.54*LOG($AP522,10)</f>
        <v>4.5566712121195927</v>
      </c>
      <c r="AU522" s="19">
        <f t="shared" ref="AU522:AU586" si="156">5.56+2.6*LOG(((1/$AQ522)-(1/40)),10)</f>
        <v>3.9574211488189173</v>
      </c>
      <c r="AV522" s="19">
        <f t="shared" ref="AV522:AV586" si="157">-3.61+3.01*LOG($AR522)</f>
        <v>4.7527798351338291</v>
      </c>
      <c r="AW522" s="19">
        <f t="shared" ref="AW522:AW586" si="158">0.218+2.92*LOG($AS522,10)</f>
        <v>4.4858927384249254</v>
      </c>
      <c r="AX522" s="25">
        <f t="shared" ref="AX522:AX585" si="159">AVERAGE(AT522:AW522)</f>
        <v>4.4381912336243161</v>
      </c>
    </row>
    <row r="523" spans="1:50" x14ac:dyDescent="0.25">
      <c r="A523" t="s">
        <v>85</v>
      </c>
      <c r="B523" s="15">
        <v>42217</v>
      </c>
      <c r="C523" s="16" t="s">
        <v>78</v>
      </c>
      <c r="D523" s="17">
        <v>2016</v>
      </c>
      <c r="E523" s="18" t="str">
        <f t="shared" si="153"/>
        <v>Ōkaro 2015/16</v>
      </c>
      <c r="F523" s="18" t="s">
        <v>72</v>
      </c>
      <c r="G523" s="19">
        <v>16.2</v>
      </c>
      <c r="H523" s="20">
        <v>2.5499999999999998</v>
      </c>
      <c r="I523" s="21">
        <v>964</v>
      </c>
      <c r="J523" s="19">
        <v>49.952735617131509</v>
      </c>
      <c r="K523" s="19">
        <v>10.707471361420909</v>
      </c>
      <c r="L523" s="19">
        <v>62</v>
      </c>
      <c r="M523" s="19">
        <v>393</v>
      </c>
      <c r="N523" s="19">
        <v>7.52</v>
      </c>
      <c r="O523" s="19">
        <v>1.75</v>
      </c>
      <c r="Q523" s="19">
        <f t="shared" si="154"/>
        <v>5.2921681369382823</v>
      </c>
      <c r="R523" s="19">
        <f t="shared" ref="R523:R587" si="160">5.56+2.6*LOG(((1/$H523)-(1/40)),10)</f>
        <v>4.428614290711276</v>
      </c>
      <c r="S523" s="19">
        <f t="shared" si="148"/>
        <v>5.3720718720475205</v>
      </c>
      <c r="T523" s="19">
        <f t="shared" si="146"/>
        <v>5.1777930887356254</v>
      </c>
      <c r="U523" s="23">
        <f t="shared" si="149"/>
        <v>5.0676618471081758</v>
      </c>
      <c r="V523" s="24">
        <f t="shared" si="151"/>
        <v>4.1891843901985819</v>
      </c>
      <c r="W523" s="24">
        <f t="shared" si="151"/>
        <v>4.1054734260224155</v>
      </c>
      <c r="X523" s="24">
        <f t="shared" si="151"/>
        <v>4.6986724386100915</v>
      </c>
      <c r="Y523" s="24">
        <f t="shared" si="151"/>
        <v>4.2272175097537898</v>
      </c>
      <c r="Z523" s="24">
        <f t="shared" si="151"/>
        <v>4.3278919594808851</v>
      </c>
      <c r="AA523" s="20">
        <v>-1.93</v>
      </c>
      <c r="AB523" s="20">
        <v>-1.0549999999999999</v>
      </c>
      <c r="AC523" s="17">
        <v>314.03165422950502</v>
      </c>
      <c r="AD523" s="17">
        <f t="shared" si="147"/>
        <v>314.38996208156402</v>
      </c>
      <c r="AE523" s="21">
        <v>159.13849999999999</v>
      </c>
      <c r="AF523" s="21">
        <v>164.69086021505373</v>
      </c>
      <c r="AG523" s="19">
        <v>3.0041263440860191</v>
      </c>
      <c r="AH523" s="21">
        <v>152.30000000000001</v>
      </c>
      <c r="AI523" s="22">
        <v>-0.64249999999999952</v>
      </c>
      <c r="AJ523" s="21">
        <v>1281.3326417523813</v>
      </c>
      <c r="AK523" s="21" t="e">
        <f>VLOOKUP($B523,'[3]Rotoma level Monthly'!$C$2:$N$538,10,FALSE)</f>
        <v>#N/A</v>
      </c>
      <c r="AL523" s="21" t="e">
        <f>VLOOKUP($B523,'[3]Rotoma level Monthly'!$C$2:$N$538,11,FALSE)</f>
        <v>#N/A</v>
      </c>
      <c r="AM523" s="20">
        <v>3.628299784765415</v>
      </c>
      <c r="AN523" s="21">
        <v>192.08333333333334</v>
      </c>
      <c r="AP523" s="19">
        <f t="shared" si="152"/>
        <v>7.7166666833333331</v>
      </c>
      <c r="AQ523" s="19">
        <f t="shared" si="152"/>
        <v>3.8422727272727273</v>
      </c>
      <c r="AR523" s="19">
        <f t="shared" si="152"/>
        <v>620.1666683333334</v>
      </c>
      <c r="AS523" s="19">
        <f t="shared" si="152"/>
        <v>30.087069276131512</v>
      </c>
      <c r="AT523" s="19">
        <f t="shared" si="155"/>
        <v>4.4740715435936682</v>
      </c>
      <c r="AU523" s="19">
        <f t="shared" si="156"/>
        <v>3.9260376575196672</v>
      </c>
      <c r="AV523" s="19">
        <f t="shared" si="157"/>
        <v>4.7954503466231557</v>
      </c>
      <c r="AW523" s="19">
        <f t="shared" si="158"/>
        <v>4.534869267136167</v>
      </c>
      <c r="AX523" s="25">
        <f t="shared" si="159"/>
        <v>4.4326072037181641</v>
      </c>
    </row>
    <row r="524" spans="1:50" x14ac:dyDescent="0.25">
      <c r="A524" t="s">
        <v>85</v>
      </c>
      <c r="B524" s="15">
        <v>42248</v>
      </c>
      <c r="C524" s="16" t="s">
        <v>78</v>
      </c>
      <c r="D524" s="17">
        <v>2016</v>
      </c>
      <c r="E524" s="18" t="str">
        <f t="shared" si="153"/>
        <v>Ōkaro 2015/16</v>
      </c>
      <c r="F524" s="18" t="s">
        <v>72</v>
      </c>
      <c r="G524" s="19">
        <v>19.100000000000001</v>
      </c>
      <c r="H524" s="20">
        <v>2.25</v>
      </c>
      <c r="I524" s="21">
        <v>794</v>
      </c>
      <c r="J524" s="19">
        <v>37.251735617131509</v>
      </c>
      <c r="K524" s="19">
        <v>-2.9705286385790903</v>
      </c>
      <c r="L524" s="19">
        <v>88</v>
      </c>
      <c r="M524" s="19">
        <v>103</v>
      </c>
      <c r="N524" s="19">
        <v>7.84</v>
      </c>
      <c r="O524" s="19">
        <v>3.45</v>
      </c>
      <c r="Q524" s="19">
        <f t="shared" si="154"/>
        <v>5.4738247528092279</v>
      </c>
      <c r="R524" s="19">
        <f t="shared" si="160"/>
        <v>4.5789535609672933</v>
      </c>
      <c r="S524" s="19">
        <f t="shared" si="148"/>
        <v>5.11845971230556</v>
      </c>
      <c r="T524" s="19">
        <f t="shared" si="146"/>
        <v>4.8057478151006414</v>
      </c>
      <c r="U524" s="23">
        <f t="shared" si="149"/>
        <v>4.9942464602956811</v>
      </c>
      <c r="V524" s="24">
        <f t="shared" si="151"/>
        <v>4.3123878020148938</v>
      </c>
      <c r="W524" s="24">
        <f t="shared" si="151"/>
        <v>4.14248974407385</v>
      </c>
      <c r="X524" s="24">
        <f t="shared" si="151"/>
        <v>4.7367069178614996</v>
      </c>
      <c r="Y524" s="24">
        <f t="shared" si="151"/>
        <v>4.2671568403403226</v>
      </c>
      <c r="Z524" s="24">
        <f t="shared" si="151"/>
        <v>4.3866691711145682</v>
      </c>
      <c r="AA524" s="20">
        <v>-1.81</v>
      </c>
      <c r="AB524" s="20">
        <v>-1.29</v>
      </c>
      <c r="AC524" s="17">
        <v>314.06993303724698</v>
      </c>
      <c r="AD524" s="17">
        <f t="shared" si="147"/>
        <v>314.31902396130204</v>
      </c>
      <c r="AE524" s="21">
        <v>183.16900000000101</v>
      </c>
      <c r="AF524" s="21">
        <v>175.76388888888886</v>
      </c>
      <c r="AG524" s="19">
        <v>3.5814930555555557</v>
      </c>
      <c r="AH524" s="21">
        <v>158.4</v>
      </c>
      <c r="AI524" s="22">
        <v>-0.68916666666666648</v>
      </c>
      <c r="AJ524" s="21">
        <v>1239.5756417523794</v>
      </c>
      <c r="AK524" s="21" t="e">
        <f>VLOOKUP($B524,'[3]Rotoma level Monthly'!$C$2:$N$538,10,FALSE)</f>
        <v>#N/A</v>
      </c>
      <c r="AL524" s="21" t="e">
        <f>VLOOKUP($B524,'[3]Rotoma level Monthly'!$C$2:$N$538,11,FALSE)</f>
        <v>#N/A</v>
      </c>
      <c r="AM524" s="20">
        <v>3.5614981494607552</v>
      </c>
      <c r="AN524" s="21">
        <v>191.64999999999998</v>
      </c>
      <c r="AP524" s="19">
        <f t="shared" si="152"/>
        <v>8.8916666833333338</v>
      </c>
      <c r="AQ524" s="19">
        <f t="shared" si="152"/>
        <v>3.7604545454545457</v>
      </c>
      <c r="AR524" s="19">
        <f t="shared" si="152"/>
        <v>639.6666683333334</v>
      </c>
      <c r="AS524" s="19">
        <f t="shared" si="152"/>
        <v>31.064069357548178</v>
      </c>
      <c r="AT524" s="19">
        <f t="shared" si="155"/>
        <v>4.6304172624448672</v>
      </c>
      <c r="AU524" s="19">
        <f t="shared" si="156"/>
        <v>3.952894258033532</v>
      </c>
      <c r="AV524" s="19">
        <f t="shared" si="157"/>
        <v>4.8359207006535936</v>
      </c>
      <c r="AW524" s="19">
        <f t="shared" si="158"/>
        <v>4.575394373822701</v>
      </c>
      <c r="AX524" s="25">
        <f t="shared" si="159"/>
        <v>4.4986566487386739</v>
      </c>
    </row>
    <row r="525" spans="1:50" x14ac:dyDescent="0.25">
      <c r="A525" t="s">
        <v>85</v>
      </c>
      <c r="B525" s="15">
        <v>42278</v>
      </c>
      <c r="C525" s="16" t="s">
        <v>78</v>
      </c>
      <c r="D525" s="17">
        <v>2016</v>
      </c>
      <c r="E525" s="18" t="str">
        <f t="shared" si="153"/>
        <v>Ōkaro 2015/16</v>
      </c>
      <c r="F525" s="18" t="s">
        <v>72</v>
      </c>
      <c r="G525" s="19">
        <v>17.7</v>
      </c>
      <c r="H525" s="20">
        <v>3.3</v>
      </c>
      <c r="I525" s="21">
        <v>568</v>
      </c>
      <c r="J525" s="19">
        <v>43.846485617131506</v>
      </c>
      <c r="K525" s="19">
        <v>9.2419713614209087</v>
      </c>
      <c r="L525" s="19">
        <v>17</v>
      </c>
      <c r="M525" s="19">
        <v>6</v>
      </c>
      <c r="N525" s="19">
        <v>9.41</v>
      </c>
      <c r="O525" s="19">
        <v>2.06</v>
      </c>
      <c r="Q525" s="19">
        <f t="shared" si="154"/>
        <v>5.3898520965589887</v>
      </c>
      <c r="R525" s="19">
        <f t="shared" si="160"/>
        <v>4.1146395459202223</v>
      </c>
      <c r="S525" s="19">
        <f t="shared" si="148"/>
        <v>4.680588490490166</v>
      </c>
      <c r="T525" s="19">
        <f t="shared" si="146"/>
        <v>5.0124495854337443</v>
      </c>
      <c r="U525" s="23">
        <f t="shared" si="149"/>
        <v>4.7993824296007803</v>
      </c>
      <c r="V525" s="24">
        <f t="shared" si="151"/>
        <v>4.4640457699171696</v>
      </c>
      <c r="W525" s="24">
        <f t="shared" si="151"/>
        <v>4.1490907432644679</v>
      </c>
      <c r="X525" s="24">
        <f t="shared" si="151"/>
        <v>4.7698506079749672</v>
      </c>
      <c r="Y525" s="24">
        <f t="shared" si="151"/>
        <v>4.3418807088524458</v>
      </c>
      <c r="Z525" s="24">
        <f t="shared" si="151"/>
        <v>4.4530632817277187</v>
      </c>
      <c r="AA525" s="20">
        <v>-1.96</v>
      </c>
      <c r="AB525" s="20">
        <v>-1.3099999999999901</v>
      </c>
      <c r="AC525" s="17">
        <v>314.04241884682898</v>
      </c>
      <c r="AD525" s="17">
        <f t="shared" si="147"/>
        <v>314.24792118507173</v>
      </c>
      <c r="AE525" s="21">
        <v>32.591999999999999</v>
      </c>
      <c r="AF525" s="21">
        <v>217.38772928526251</v>
      </c>
      <c r="AG525" s="19">
        <v>4.0597939059139794</v>
      </c>
      <c r="AI525" s="22">
        <v>-0.72249999999999948</v>
      </c>
      <c r="AJ525" s="21">
        <v>1280.5336417523793</v>
      </c>
      <c r="AK525" s="21" t="e">
        <f>VLOOKUP($B525,'[3]Rotoma level Monthly'!$C$2:$N$538,10,FALSE)</f>
        <v>#N/A</v>
      </c>
      <c r="AL525" s="21" t="e">
        <f>VLOOKUP($B525,'[3]Rotoma level Monthly'!$C$2:$N$538,11,FALSE)</f>
        <v>#N/A</v>
      </c>
      <c r="AM525" s="20">
        <v>3.5272369408837569</v>
      </c>
      <c r="AP525" s="19">
        <f t="shared" si="152"/>
        <v>10.083333341666668</v>
      </c>
      <c r="AQ525" s="19">
        <f t="shared" si="152"/>
        <v>3.7422727272727272</v>
      </c>
      <c r="AR525" s="19">
        <f t="shared" si="152"/>
        <v>652.08333500000003</v>
      </c>
      <c r="AS525" s="19">
        <f t="shared" si="152"/>
        <v>32.916298442798173</v>
      </c>
      <c r="AT525" s="19">
        <f t="shared" si="155"/>
        <v>4.7691544765544762</v>
      </c>
      <c r="AU525" s="19">
        <f t="shared" si="156"/>
        <v>3.9589333952108277</v>
      </c>
      <c r="AV525" s="19">
        <f t="shared" si="157"/>
        <v>4.8610523348554455</v>
      </c>
      <c r="AW525" s="19">
        <f t="shared" si="158"/>
        <v>4.6488400945832558</v>
      </c>
      <c r="AX525" s="25">
        <f t="shared" si="159"/>
        <v>4.5594950753010011</v>
      </c>
    </row>
    <row r="526" spans="1:50" x14ac:dyDescent="0.25">
      <c r="A526" t="s">
        <v>85</v>
      </c>
      <c r="B526" s="15">
        <v>42309</v>
      </c>
      <c r="C526" s="16" t="s">
        <v>78</v>
      </c>
      <c r="D526" s="17">
        <v>2016</v>
      </c>
      <c r="E526" s="18" t="str">
        <f t="shared" si="153"/>
        <v>Ōkaro 2015/16</v>
      </c>
      <c r="F526" s="18" t="s">
        <v>72</v>
      </c>
      <c r="G526" s="19">
        <v>4.5</v>
      </c>
      <c r="H526" s="20">
        <v>3.1</v>
      </c>
      <c r="I526" s="21">
        <v>694</v>
      </c>
      <c r="J526" s="19">
        <v>24.550735617131512</v>
      </c>
      <c r="K526" s="19">
        <v>-1.9935286385790902</v>
      </c>
      <c r="L526" s="19">
        <v>35</v>
      </c>
      <c r="M526" s="19">
        <v>3</v>
      </c>
      <c r="N526" s="19">
        <v>9.2899999999999991</v>
      </c>
      <c r="O526" s="19">
        <v>2.44</v>
      </c>
      <c r="Q526" s="19">
        <f t="shared" si="154"/>
        <v>3.8791597849893731</v>
      </c>
      <c r="R526" s="19">
        <f t="shared" si="160"/>
        <v>4.1913721705917455</v>
      </c>
      <c r="S526" s="19">
        <f t="shared" si="148"/>
        <v>4.9424920060691129</v>
      </c>
      <c r="T526" s="19">
        <f t="shared" si="146"/>
        <v>4.2769883676826543</v>
      </c>
      <c r="U526" s="23">
        <f t="shared" si="149"/>
        <v>4.3225030823332213</v>
      </c>
      <c r="V526" s="24">
        <f t="shared" si="151"/>
        <v>4.4195724107556105</v>
      </c>
      <c r="W526" s="24">
        <f t="shared" si="151"/>
        <v>4.1050697140078087</v>
      </c>
      <c r="X526" s="24">
        <f t="shared" si="151"/>
        <v>4.8116139413154029</v>
      </c>
      <c r="Y526" s="24">
        <f t="shared" si="151"/>
        <v>4.3653269250638518</v>
      </c>
      <c r="Z526" s="24">
        <f t="shared" si="151"/>
        <v>4.4481591767873052</v>
      </c>
      <c r="AA526" s="20">
        <v>-0.6</v>
      </c>
      <c r="AB526" s="20">
        <v>-1.4766666666666599</v>
      </c>
      <c r="AC526" s="17">
        <v>313.912353296638</v>
      </c>
      <c r="AD526" s="17">
        <f t="shared" si="147"/>
        <v>314.17432762871022</v>
      </c>
      <c r="AE526" s="21">
        <v>105.85899999999999</v>
      </c>
      <c r="AF526" s="21">
        <v>204.09722222222223</v>
      </c>
      <c r="AG526" s="19">
        <v>4.211652925000001</v>
      </c>
      <c r="AH526" s="21">
        <v>256.60000000000002</v>
      </c>
      <c r="AI526" s="22">
        <v>-0.89999999999999791</v>
      </c>
      <c r="AJ526" s="21">
        <v>1216.9409444542575</v>
      </c>
      <c r="AK526" s="21" t="e">
        <f>VLOOKUP($B526,'[3]Rotoma level Monthly'!$C$2:$N$538,10,FALSE)</f>
        <v>#N/A</v>
      </c>
      <c r="AL526" s="21" t="e">
        <f>VLOOKUP($B526,'[3]Rotoma level Monthly'!$C$2:$N$538,11,FALSE)</f>
        <v>#N/A</v>
      </c>
      <c r="AM526" s="20">
        <v>3.4950963228899981</v>
      </c>
      <c r="AN526" s="21">
        <v>197.0333333333333</v>
      </c>
      <c r="AP526" s="19">
        <f t="shared" si="152"/>
        <v>9.8499999916666674</v>
      </c>
      <c r="AQ526" s="19">
        <f t="shared" si="152"/>
        <v>3.8354545454545454</v>
      </c>
      <c r="AR526" s="19">
        <f t="shared" si="152"/>
        <v>670.50000250000005</v>
      </c>
      <c r="AS526" s="19">
        <f t="shared" si="152"/>
        <v>33.323381776131512</v>
      </c>
      <c r="AT526" s="19">
        <f t="shared" si="155"/>
        <v>4.7433280245306779</v>
      </c>
      <c r="AU526" s="19">
        <f t="shared" si="156"/>
        <v>3.9282560663077737</v>
      </c>
      <c r="AV526" s="19">
        <f t="shared" si="157"/>
        <v>4.897460339258803</v>
      </c>
      <c r="AW526" s="19">
        <f t="shared" si="158"/>
        <v>4.6644272806937819</v>
      </c>
      <c r="AX526" s="25">
        <f t="shared" si="159"/>
        <v>4.5583679276977591</v>
      </c>
    </row>
    <row r="527" spans="1:50" x14ac:dyDescent="0.25">
      <c r="A527" t="s">
        <v>85</v>
      </c>
      <c r="B527" s="15">
        <v>42339</v>
      </c>
      <c r="C527" s="16" t="s">
        <v>78</v>
      </c>
      <c r="D527" s="17">
        <v>2016</v>
      </c>
      <c r="E527" s="18" t="str">
        <f t="shared" si="153"/>
        <v>Ōkaro 2015/16</v>
      </c>
      <c r="F527" s="18" t="s">
        <v>72</v>
      </c>
      <c r="G527" s="19">
        <v>5.7</v>
      </c>
      <c r="H527" s="20">
        <v>3.55</v>
      </c>
      <c r="I527" s="21">
        <v>430</v>
      </c>
      <c r="J527" s="19">
        <v>13.803735617131512</v>
      </c>
      <c r="K527" s="19">
        <v>-3.0880617385790901</v>
      </c>
      <c r="L527" s="19">
        <v>2</v>
      </c>
      <c r="M527" s="19">
        <v>1</v>
      </c>
      <c r="N527" s="19">
        <v>8.24</v>
      </c>
      <c r="O527" s="19">
        <v>0.999</v>
      </c>
      <c r="Q527" s="19">
        <f t="shared" si="154"/>
        <v>4.1399221334081284</v>
      </c>
      <c r="R527" s="19">
        <f t="shared" si="160"/>
        <v>4.0244638895044353</v>
      </c>
      <c r="S527" s="19">
        <f t="shared" si="148"/>
        <v>4.3167400512945555</v>
      </c>
      <c r="T527" s="19">
        <f t="shared" si="146"/>
        <v>3.5467901673654603</v>
      </c>
      <c r="U527" s="23">
        <f t="shared" si="149"/>
        <v>4.006979060393145</v>
      </c>
      <c r="V527" s="24">
        <f t="shared" si="151"/>
        <v>4.3534665811366837</v>
      </c>
      <c r="W527" s="24">
        <f t="shared" si="151"/>
        <v>4.0471722674031128</v>
      </c>
      <c r="X527" s="24">
        <f t="shared" si="151"/>
        <v>4.7904932589999945</v>
      </c>
      <c r="Y527" s="24">
        <f t="shared" si="151"/>
        <v>4.317912508736951</v>
      </c>
      <c r="Z527" s="24">
        <f t="shared" si="151"/>
        <v>4.4012307798750854</v>
      </c>
      <c r="AA527" s="20">
        <v>-1</v>
      </c>
      <c r="AB527" s="20">
        <v>-1.4583333333333299</v>
      </c>
      <c r="AC527" s="17">
        <v>313.776393440449</v>
      </c>
      <c r="AD527" s="17">
        <f t="shared" si="147"/>
        <v>314.09849670471101</v>
      </c>
      <c r="AE527" s="21">
        <v>45.260710000000003</v>
      </c>
      <c r="AF527" s="21">
        <v>186.60618279569897</v>
      </c>
      <c r="AG527" s="19">
        <v>3.9188219086021499</v>
      </c>
      <c r="AH527" s="21">
        <v>253.1</v>
      </c>
      <c r="AI527" s="22">
        <v>-1.041666666666665</v>
      </c>
      <c r="AJ527" s="21">
        <v>1259.0486417523798</v>
      </c>
      <c r="AK527" s="21" t="e">
        <f>VLOOKUP($B527,'[3]Rotoma level Monthly'!$C$2:$N$538,10,FALSE)</f>
        <v>#N/A</v>
      </c>
      <c r="AL527" s="21" t="e">
        <f>VLOOKUP($B527,'[3]Rotoma level Monthly'!$C$2:$N$538,11,FALSE)</f>
        <v>#N/A</v>
      </c>
      <c r="AM527" s="20">
        <v>3.4455095296029614</v>
      </c>
      <c r="AN527" s="21">
        <v>198.57499999999996</v>
      </c>
      <c r="AP527" s="19">
        <f t="shared" si="152"/>
        <v>9.3499999916666656</v>
      </c>
      <c r="AQ527" s="19">
        <f t="shared" si="152"/>
        <v>3.9672727272727268</v>
      </c>
      <c r="AR527" s="19">
        <f t="shared" si="152"/>
        <v>662.83333499999992</v>
      </c>
      <c r="AS527" s="19">
        <f t="shared" si="152"/>
        <v>32.672048361381506</v>
      </c>
      <c r="AT527" s="19">
        <f t="shared" si="155"/>
        <v>4.685861490633032</v>
      </c>
      <c r="AU527" s="19">
        <f t="shared" si="156"/>
        <v>3.8859772248864077</v>
      </c>
      <c r="AV527" s="19">
        <f t="shared" si="157"/>
        <v>4.8824270685000002</v>
      </c>
      <c r="AW527" s="19">
        <f t="shared" si="158"/>
        <v>4.6393949806983183</v>
      </c>
      <c r="AX527" s="25">
        <f t="shared" si="159"/>
        <v>4.5234151911794402</v>
      </c>
    </row>
    <row r="528" spans="1:50" x14ac:dyDescent="0.25">
      <c r="A528" t="s">
        <v>85</v>
      </c>
      <c r="B528" s="15">
        <v>42370</v>
      </c>
      <c r="C528" s="16" t="s">
        <v>78</v>
      </c>
      <c r="D528" s="17">
        <v>2016</v>
      </c>
      <c r="E528" s="18" t="str">
        <f t="shared" si="153"/>
        <v>Ōkaro 2015/16</v>
      </c>
      <c r="F528" s="18" t="s">
        <v>72</v>
      </c>
      <c r="G528" s="19">
        <v>1.9</v>
      </c>
      <c r="H528" s="20">
        <v>4.3</v>
      </c>
      <c r="I528" s="21">
        <v>427</v>
      </c>
      <c r="J528" s="19">
        <v>11.849735617131511</v>
      </c>
      <c r="K528" s="19">
        <v>-2.9705286385790903</v>
      </c>
      <c r="L528" s="19">
        <v>2</v>
      </c>
      <c r="M528" s="19">
        <v>2</v>
      </c>
      <c r="N528" s="19">
        <v>7.53</v>
      </c>
      <c r="O528" s="19">
        <v>1.44</v>
      </c>
      <c r="Q528" s="19">
        <f t="shared" si="154"/>
        <v>2.9280341464201856</v>
      </c>
      <c r="R528" s="19">
        <f t="shared" si="160"/>
        <v>3.7845633999320749</v>
      </c>
      <c r="S528" s="19">
        <f t="shared" si="148"/>
        <v>4.307587903825322</v>
      </c>
      <c r="T528" s="19">
        <f t="shared" ref="T528:T562" si="161">0.218+2.92*LOG($J528,10)</f>
        <v>3.35322928949159</v>
      </c>
      <c r="U528" s="23">
        <f t="shared" si="149"/>
        <v>3.5933536849172931</v>
      </c>
      <c r="V528" s="24">
        <f t="shared" si="151"/>
        <v>4.1238382242611955</v>
      </c>
      <c r="W528" s="24">
        <f t="shared" si="151"/>
        <v>3.8712909939138074</v>
      </c>
      <c r="X528" s="24">
        <f t="shared" si="151"/>
        <v>4.7092697572885305</v>
      </c>
      <c r="Y528" s="24">
        <f t="shared" si="151"/>
        <v>4.2496971568942756</v>
      </c>
      <c r="Z528" s="24">
        <f t="shared" si="151"/>
        <v>4.2661578520930457</v>
      </c>
      <c r="AA528" s="20">
        <v>-1.91</v>
      </c>
      <c r="AB528" s="20">
        <v>-1.04666666666666</v>
      </c>
      <c r="AC528" s="17">
        <v>313.69987259050299</v>
      </c>
      <c r="AD528" s="17">
        <f t="shared" si="147"/>
        <v>314.02745141191508</v>
      </c>
      <c r="AE528" s="21">
        <v>134.50847999999999</v>
      </c>
      <c r="AF528" s="21">
        <v>154.36155913978484</v>
      </c>
      <c r="AG528" s="19">
        <v>3.8225000000000016</v>
      </c>
      <c r="AH528" s="21">
        <v>210.7</v>
      </c>
      <c r="AI528" s="22">
        <v>-1.05083333333333</v>
      </c>
      <c r="AJ528" s="21">
        <v>1182.21432871092</v>
      </c>
      <c r="AK528" s="21" t="e">
        <f>VLOOKUP($B528,'[3]Rotoma level Monthly'!$C$2:$N$538,10,FALSE)</f>
        <v>#N/A</v>
      </c>
      <c r="AL528" s="21" t="e">
        <f>VLOOKUP($B528,'[3]Rotoma level Monthly'!$C$2:$N$538,11,FALSE)</f>
        <v>#N/A</v>
      </c>
      <c r="AM528" s="20">
        <v>3.4679421572911333</v>
      </c>
      <c r="AN528" s="21">
        <v>199.34166666666667</v>
      </c>
      <c r="AP528" s="19">
        <f t="shared" si="152"/>
        <v>7.5833333250000008</v>
      </c>
      <c r="AQ528" s="19">
        <f t="shared" si="152"/>
        <v>4.2809090909090903</v>
      </c>
      <c r="AR528" s="19">
        <f t="shared" si="152"/>
        <v>623.41666999999995</v>
      </c>
      <c r="AS528" s="19">
        <f t="shared" si="152"/>
        <v>31.77646494663151</v>
      </c>
      <c r="AT528" s="19">
        <f t="shared" si="155"/>
        <v>4.4548447703224046</v>
      </c>
      <c r="AU528" s="19">
        <f t="shared" si="156"/>
        <v>3.7901914412044353</v>
      </c>
      <c r="AV528" s="19">
        <f t="shared" si="157"/>
        <v>4.8022830171637239</v>
      </c>
      <c r="AW528" s="19">
        <f t="shared" si="158"/>
        <v>4.6041482975956791</v>
      </c>
      <c r="AX528" s="25">
        <f t="shared" si="159"/>
        <v>4.4128668815715608</v>
      </c>
    </row>
    <row r="529" spans="1:50" x14ac:dyDescent="0.25">
      <c r="A529" t="s">
        <v>85</v>
      </c>
      <c r="B529" s="15">
        <v>42401</v>
      </c>
      <c r="C529" s="16" t="s">
        <v>78</v>
      </c>
      <c r="D529" s="17">
        <v>2016</v>
      </c>
      <c r="E529" s="18" t="str">
        <f t="shared" si="153"/>
        <v>Ōkaro 2015/16</v>
      </c>
      <c r="F529" s="18" t="s">
        <v>72</v>
      </c>
      <c r="G529" s="19">
        <v>5.3</v>
      </c>
      <c r="H529" s="20">
        <v>2.65</v>
      </c>
      <c r="I529" s="21">
        <v>388</v>
      </c>
      <c r="J529" s="19">
        <v>12.826735617131511</v>
      </c>
      <c r="K529" s="19">
        <v>-2.9705286385790903</v>
      </c>
      <c r="L529" s="19">
        <v>3</v>
      </c>
      <c r="M529" s="19">
        <v>5</v>
      </c>
      <c r="N529" s="19">
        <v>8.94</v>
      </c>
      <c r="O529" s="19">
        <v>2.12</v>
      </c>
      <c r="Q529" s="19">
        <f t="shared" si="154"/>
        <v>4.0596607087860042</v>
      </c>
      <c r="R529" s="19">
        <f t="shared" si="160"/>
        <v>4.3821603263052831</v>
      </c>
      <c r="S529" s="19">
        <f t="shared" si="148"/>
        <v>4.1823834940385627</v>
      </c>
      <c r="T529" s="19">
        <f t="shared" si="161"/>
        <v>3.4536991381852951</v>
      </c>
      <c r="U529" s="23">
        <f t="shared" si="149"/>
        <v>4.0194759168287861</v>
      </c>
      <c r="V529" s="24">
        <f t="shared" si="151"/>
        <v>4.2462128491081357</v>
      </c>
      <c r="W529" s="24">
        <f t="shared" si="151"/>
        <v>3.8996137717809791</v>
      </c>
      <c r="X529" s="24">
        <f t="shared" si="151"/>
        <v>4.7144444493382727</v>
      </c>
      <c r="Y529" s="24">
        <f t="shared" si="151"/>
        <v>4.2880982844875968</v>
      </c>
      <c r="Z529" s="24">
        <f t="shared" si="151"/>
        <v>4.3141360998101081</v>
      </c>
      <c r="AA529" s="20">
        <v>-1.77</v>
      </c>
      <c r="AB529" s="20">
        <v>-1.1583333333333301</v>
      </c>
      <c r="AC529" s="17">
        <v>313.74452368259398</v>
      </c>
      <c r="AD529" s="17">
        <f t="shared" si="147"/>
        <v>313.97719323666121</v>
      </c>
      <c r="AE529" s="21">
        <v>147.47473049999999</v>
      </c>
      <c r="AF529" s="21">
        <v>144.94971264367811</v>
      </c>
      <c r="AG529" s="19">
        <v>3.4419181034482764</v>
      </c>
      <c r="AH529" s="21">
        <v>171.1</v>
      </c>
      <c r="AI529" s="22">
        <v>-1.08</v>
      </c>
      <c r="AJ529" s="21">
        <v>1283.2631905198211</v>
      </c>
      <c r="AK529" s="21" t="e">
        <f>VLOOKUP($B529,'[3]Rotoma level Monthly'!$C$2:$N$538,10,FALSE)</f>
        <v>#N/A</v>
      </c>
      <c r="AL529" s="21" t="e">
        <f>VLOOKUP($B529,'[3]Rotoma level Monthly'!$C$2:$N$538,11,FALSE)</f>
        <v>#N/A</v>
      </c>
      <c r="AM529" s="20">
        <v>3.5230956071119217</v>
      </c>
      <c r="AN529" s="21">
        <v>186.30833333333331</v>
      </c>
      <c r="AP529" s="19">
        <f t="shared" si="152"/>
        <v>7.9083333250000001</v>
      </c>
      <c r="AQ529" s="19">
        <f t="shared" si="152"/>
        <v>4.2109090909090909</v>
      </c>
      <c r="AR529" s="19">
        <f t="shared" si="152"/>
        <v>624.91666999999995</v>
      </c>
      <c r="AS529" s="19">
        <f t="shared" si="152"/>
        <v>32.102131613298177</v>
      </c>
      <c r="AT529" s="19">
        <f t="shared" si="155"/>
        <v>4.5011358134419668</v>
      </c>
      <c r="AU529" s="19">
        <f t="shared" si="156"/>
        <v>3.8110185059445731</v>
      </c>
      <c r="AV529" s="19">
        <f t="shared" si="157"/>
        <v>4.8054245507055757</v>
      </c>
      <c r="AW529" s="19">
        <f t="shared" si="158"/>
        <v>4.6170789031611159</v>
      </c>
      <c r="AX529" s="25">
        <f t="shared" si="159"/>
        <v>4.4336644433133081</v>
      </c>
    </row>
    <row r="530" spans="1:50" x14ac:dyDescent="0.25">
      <c r="A530" t="s">
        <v>85</v>
      </c>
      <c r="B530" s="15">
        <v>42430</v>
      </c>
      <c r="C530" s="16" t="s">
        <v>78</v>
      </c>
      <c r="D530" s="17">
        <v>2016</v>
      </c>
      <c r="E530" s="18" t="str">
        <f t="shared" si="153"/>
        <v>Ōkaro 2015/16</v>
      </c>
      <c r="F530" s="18" t="s">
        <v>72</v>
      </c>
      <c r="G530" s="19">
        <v>2.8</v>
      </c>
      <c r="H530" s="20">
        <v>2.5499999999999998</v>
      </c>
      <c r="I530" s="21">
        <v>377</v>
      </c>
      <c r="J530" s="19">
        <v>13.803735617131512</v>
      </c>
      <c r="K530" s="19">
        <v>-2.9705286385790903</v>
      </c>
      <c r="L530" s="19">
        <v>4</v>
      </c>
      <c r="M530" s="19">
        <v>3</v>
      </c>
      <c r="N530" s="19">
        <v>7.56</v>
      </c>
      <c r="O530" s="19">
        <v>2.77</v>
      </c>
      <c r="Q530" s="19">
        <f t="shared" si="154"/>
        <v>3.3557813996092367</v>
      </c>
      <c r="R530" s="19">
        <f t="shared" si="160"/>
        <v>4.428614290711276</v>
      </c>
      <c r="S530" s="19">
        <f t="shared" si="148"/>
        <v>4.1447874641194371</v>
      </c>
      <c r="T530" s="19">
        <f t="shared" si="161"/>
        <v>3.5467901673654603</v>
      </c>
      <c r="U530" s="23">
        <f t="shared" si="149"/>
        <v>3.8689933304513526</v>
      </c>
      <c r="V530" s="24">
        <f t="shared" si="151"/>
        <v>4.2046638137967758</v>
      </c>
      <c r="W530" s="24">
        <f t="shared" si="151"/>
        <v>3.9518616779098394</v>
      </c>
      <c r="X530" s="24">
        <f t="shared" si="151"/>
        <v>4.7079933541334062</v>
      </c>
      <c r="Y530" s="24">
        <f t="shared" si="151"/>
        <v>4.2808714335348688</v>
      </c>
      <c r="Z530" s="24">
        <f t="shared" si="151"/>
        <v>4.3123028329307331</v>
      </c>
      <c r="AA530" s="20">
        <v>-0.4</v>
      </c>
      <c r="AB530" s="20">
        <v>-1.0916666666666599</v>
      </c>
      <c r="AC530" s="17">
        <v>313.79343185180301</v>
      </c>
      <c r="AD530" s="17">
        <f t="shared" si="147"/>
        <v>313.94014610145905</v>
      </c>
      <c r="AE530" s="21">
        <v>166.72928999999999</v>
      </c>
      <c r="AF530" s="21">
        <v>156.83467741935488</v>
      </c>
      <c r="AG530" s="19">
        <v>3.2158736559139776</v>
      </c>
      <c r="AH530" s="21">
        <v>171.6</v>
      </c>
      <c r="AI530" s="22">
        <v>-1.0983333333333301</v>
      </c>
      <c r="AJ530" s="21">
        <v>1368.2814205000011</v>
      </c>
      <c r="AK530" s="21">
        <f>VLOOKUP($B530,'[3]Rotoma level Monthly'!$C$2:$N$538,10,FALSE)</f>
        <v>1283.2631905198211</v>
      </c>
      <c r="AL530" s="21">
        <f>VLOOKUP($B530,'[3]Rotoma level Monthly'!$C$2:$N$538,11,FALSE)</f>
        <v>1220.4665616213695</v>
      </c>
      <c r="AM530" s="20">
        <v>3.5385146256532458</v>
      </c>
      <c r="AN530" s="21">
        <v>182.10833333333335</v>
      </c>
      <c r="AP530" s="19">
        <f t="shared" si="152"/>
        <v>7.7749999833333332</v>
      </c>
      <c r="AQ530" s="19">
        <f t="shared" si="152"/>
        <v>4.0727272727272714</v>
      </c>
      <c r="AR530" s="19">
        <f t="shared" si="152"/>
        <v>623.00000250000005</v>
      </c>
      <c r="AS530" s="19">
        <f t="shared" si="152"/>
        <v>32.02071502804818</v>
      </c>
      <c r="AT530" s="19">
        <f t="shared" si="155"/>
        <v>4.4823790077904953</v>
      </c>
      <c r="AU530" s="19">
        <f t="shared" si="156"/>
        <v>3.8530452195326585</v>
      </c>
      <c r="AV530" s="19">
        <f t="shared" si="157"/>
        <v>4.801409025689793</v>
      </c>
      <c r="AW530" s="19">
        <f t="shared" si="158"/>
        <v>4.6138585946401269</v>
      </c>
      <c r="AX530" s="25">
        <f t="shared" si="159"/>
        <v>4.4376729619132682</v>
      </c>
    </row>
    <row r="531" spans="1:50" x14ac:dyDescent="0.25">
      <c r="A531" t="s">
        <v>85</v>
      </c>
      <c r="B531" s="15">
        <v>42461</v>
      </c>
      <c r="C531" s="16" t="s">
        <v>78</v>
      </c>
      <c r="D531" s="17">
        <v>2016</v>
      </c>
      <c r="E531" s="18" t="str">
        <f t="shared" si="153"/>
        <v>Ōkaro 2015/16</v>
      </c>
      <c r="F531" s="18" t="s">
        <v>72</v>
      </c>
      <c r="G531" s="19">
        <v>4.3</v>
      </c>
      <c r="H531" s="20">
        <v>5.2</v>
      </c>
      <c r="I531" s="21">
        <v>371</v>
      </c>
      <c r="J531" s="19">
        <v>11.654335617131512</v>
      </c>
      <c r="K531" s="19">
        <v>-3.9528638579090371E-2</v>
      </c>
      <c r="L531" s="19">
        <v>1</v>
      </c>
      <c r="M531" s="19">
        <v>8</v>
      </c>
      <c r="N531" s="19">
        <v>7.45</v>
      </c>
      <c r="O531" s="19">
        <v>1.02</v>
      </c>
      <c r="Q531" s="19">
        <f t="shared" si="154"/>
        <v>3.8290098771721497</v>
      </c>
      <c r="R531" s="19">
        <f t="shared" si="160"/>
        <v>3.5411413633579301</v>
      </c>
      <c r="S531" s="19">
        <f t="shared" si="148"/>
        <v>4.1238154679412879</v>
      </c>
      <c r="T531" s="19">
        <f t="shared" si="161"/>
        <v>3.3321435600988192</v>
      </c>
      <c r="U531" s="23">
        <f t="shared" si="149"/>
        <v>3.7065275671425466</v>
      </c>
      <c r="V531" s="24">
        <f t="shared" si="151"/>
        <v>4.1984642311869056</v>
      </c>
      <c r="W531" s="24">
        <f t="shared" si="151"/>
        <v>3.9699414861374849</v>
      </c>
      <c r="X531" s="24">
        <f t="shared" si="151"/>
        <v>4.7191125674449657</v>
      </c>
      <c r="Y531" s="24">
        <f t="shared" si="151"/>
        <v>4.3214039767519674</v>
      </c>
      <c r="Z531" s="24">
        <f t="shared" si="151"/>
        <v>4.327809165795931</v>
      </c>
      <c r="AA531" s="20">
        <v>-1.84</v>
      </c>
      <c r="AB531" s="20">
        <v>-1.26833333333333</v>
      </c>
      <c r="AC531" s="17">
        <v>313.87494918735098</v>
      </c>
      <c r="AD531" s="17">
        <f t="shared" ref="AD531:AD595" si="162">AVERAGE(AC520:AC531)</f>
        <v>313.92204076706582</v>
      </c>
      <c r="AE531" s="21">
        <v>80.3840000000001</v>
      </c>
      <c r="AF531" s="21">
        <v>172.0486111111112</v>
      </c>
      <c r="AG531" s="19">
        <v>2.3990625000000003</v>
      </c>
      <c r="AH531" s="21">
        <v>166.6</v>
      </c>
      <c r="AI531" s="22">
        <v>-1.131666666666665</v>
      </c>
      <c r="AJ531" s="21">
        <v>1475.9837105000011</v>
      </c>
      <c r="AK531" s="21" t="e">
        <f>VLOOKUP($B531,'[3]Rotoma level Monthly'!$C$2:$N$538,10,FALSE)</f>
        <v>#N/A</v>
      </c>
      <c r="AL531" s="21" t="e">
        <f>VLOOKUP($B531,'[3]Rotoma level Monthly'!$C$2:$N$538,11,FALSE)</f>
        <v>#N/A</v>
      </c>
      <c r="AM531" s="20">
        <v>3.5633286937536042</v>
      </c>
      <c r="AN531" s="21">
        <v>178.79999999999998</v>
      </c>
      <c r="AP531" s="19">
        <f t="shared" si="152"/>
        <v>7.7499999916666669</v>
      </c>
      <c r="AQ531" s="19">
        <f t="shared" si="152"/>
        <v>3.9954545454545456</v>
      </c>
      <c r="AR531" s="19">
        <f t="shared" si="152"/>
        <v>626.00000166666666</v>
      </c>
      <c r="AS531" s="19">
        <f t="shared" si="152"/>
        <v>32.330098361381509</v>
      </c>
      <c r="AT531" s="19">
        <f t="shared" si="155"/>
        <v>4.4788263231798906</v>
      </c>
      <c r="AU531" s="19">
        <f t="shared" si="156"/>
        <v>3.8771009819090367</v>
      </c>
      <c r="AV531" s="19">
        <f t="shared" si="157"/>
        <v>4.8076887464437625</v>
      </c>
      <c r="AW531" s="19">
        <f t="shared" si="158"/>
        <v>4.6260525156717902</v>
      </c>
      <c r="AX531" s="25">
        <f t="shared" si="159"/>
        <v>4.4474171418011199</v>
      </c>
    </row>
    <row r="532" spans="1:50" x14ac:dyDescent="0.25">
      <c r="A532" t="s">
        <v>85</v>
      </c>
      <c r="B532" s="15">
        <v>42491</v>
      </c>
      <c r="C532" s="16" t="s">
        <v>78</v>
      </c>
      <c r="D532" s="17">
        <v>2016</v>
      </c>
      <c r="E532" s="18" t="str">
        <f t="shared" si="153"/>
        <v>Ōkaro 2015/16</v>
      </c>
      <c r="F532" s="18" t="s">
        <v>72</v>
      </c>
      <c r="G532" s="19">
        <v>5.0999999999999996</v>
      </c>
      <c r="H532" s="20">
        <v>5</v>
      </c>
      <c r="I532" s="21">
        <v>475</v>
      </c>
      <c r="J532" s="19">
        <v>9.8957356171315105</v>
      </c>
      <c r="K532" s="19">
        <v>-2.9705286385790903</v>
      </c>
      <c r="L532" s="19">
        <v>35</v>
      </c>
      <c r="M532" s="19">
        <v>43</v>
      </c>
      <c r="N532" s="19">
        <v>7.1</v>
      </c>
      <c r="O532" s="19">
        <v>1.18</v>
      </c>
      <c r="Q532" s="19">
        <f t="shared" si="154"/>
        <v>4.0172282472887586</v>
      </c>
      <c r="R532" s="19">
        <f t="shared" si="160"/>
        <v>3.5918989265843653</v>
      </c>
      <c r="S532" s="19">
        <f t="shared" si="148"/>
        <v>4.4468477649708475</v>
      </c>
      <c r="T532" s="19">
        <f t="shared" si="161"/>
        <v>3.1247084046849514</v>
      </c>
      <c r="U532" s="23">
        <f t="shared" si="149"/>
        <v>3.7951708358822307</v>
      </c>
      <c r="V532" s="24">
        <f t="shared" si="151"/>
        <v>4.1984642329893695</v>
      </c>
      <c r="W532" s="24">
        <f t="shared" si="151"/>
        <v>4.0131649989184659</v>
      </c>
      <c r="X532" s="24">
        <f t="shared" si="151"/>
        <v>4.6967946853738161</v>
      </c>
      <c r="Y532" s="24">
        <f t="shared" si="151"/>
        <v>4.2437029795563896</v>
      </c>
      <c r="Z532" s="24">
        <f t="shared" si="151"/>
        <v>4.3127098347755082</v>
      </c>
      <c r="AA532" s="20">
        <v>0.4</v>
      </c>
      <c r="AB532" s="20">
        <v>-1.02666666666666</v>
      </c>
      <c r="AC532" s="17">
        <v>313.77803115191199</v>
      </c>
      <c r="AD532" s="17">
        <f t="shared" si="162"/>
        <v>313.89931724041077</v>
      </c>
      <c r="AE532" s="21">
        <v>132.096</v>
      </c>
      <c r="AF532" s="21">
        <v>204.46236559139777</v>
      </c>
      <c r="AG532" s="19">
        <v>3.3755779569892468</v>
      </c>
      <c r="AH532" s="21">
        <v>118.6</v>
      </c>
      <c r="AI532" s="22">
        <v>-1.131666666666665</v>
      </c>
      <c r="AJ532" s="21">
        <v>1426.4197105000012</v>
      </c>
      <c r="AK532" s="21" t="e">
        <f>VLOOKUP($B532,'[3]Rotoma level Monthly'!$C$2:$N$538,10,FALSE)</f>
        <v>#N/A</v>
      </c>
      <c r="AL532" s="21" t="e">
        <f>VLOOKUP($B532,'[3]Rotoma level Monthly'!$C$2:$N$538,11,FALSE)</f>
        <v>#N/A</v>
      </c>
      <c r="AM532" s="20">
        <v>3.5024519576424935</v>
      </c>
      <c r="AN532" s="21">
        <v>174.96666666666667</v>
      </c>
      <c r="AP532" s="19">
        <f t="shared" si="152"/>
        <v>7.75</v>
      </c>
      <c r="AQ532" s="19">
        <f t="shared" si="152"/>
        <v>3.8000000000000003</v>
      </c>
      <c r="AR532" s="19">
        <f t="shared" si="152"/>
        <v>617.00000166666666</v>
      </c>
      <c r="AS532" s="19">
        <f t="shared" si="152"/>
        <v>31.434515028048178</v>
      </c>
      <c r="AT532" s="19">
        <f t="shared" si="155"/>
        <v>4.478826324366028</v>
      </c>
      <c r="AU532" s="19">
        <f t="shared" si="156"/>
        <v>3.9398489547298219</v>
      </c>
      <c r="AV532" s="19">
        <f t="shared" si="157"/>
        <v>4.7887583472711928</v>
      </c>
      <c r="AW532" s="19">
        <f t="shared" si="158"/>
        <v>4.5904277521622188</v>
      </c>
      <c r="AX532" s="25">
        <f t="shared" si="159"/>
        <v>4.4494653446323156</v>
      </c>
    </row>
    <row r="533" spans="1:50" x14ac:dyDescent="0.25">
      <c r="A533" t="s">
        <v>85</v>
      </c>
      <c r="B533" s="15">
        <v>42522</v>
      </c>
      <c r="C533" s="16" t="s">
        <v>78</v>
      </c>
      <c r="D533" s="17">
        <v>2016</v>
      </c>
      <c r="E533" s="18" t="str">
        <f t="shared" si="153"/>
        <v>Ōkaro 2015/16</v>
      </c>
      <c r="F533" s="18" t="s">
        <v>72</v>
      </c>
      <c r="G533" s="19">
        <v>10</v>
      </c>
      <c r="H533" s="20">
        <v>4</v>
      </c>
      <c r="I533" s="21">
        <v>794.1</v>
      </c>
      <c r="J533" s="19">
        <v>42.283285617131504</v>
      </c>
      <c r="K533" s="19">
        <v>11.684471361420909</v>
      </c>
      <c r="L533" s="19">
        <v>21</v>
      </c>
      <c r="M533" s="19">
        <v>313</v>
      </c>
      <c r="N533" s="19">
        <v>7.15</v>
      </c>
      <c r="O533" s="19">
        <v>1.51</v>
      </c>
      <c r="Q533" s="19">
        <f t="shared" si="154"/>
        <v>4.76</v>
      </c>
      <c r="R533" s="19">
        <f t="shared" si="160"/>
        <v>3.8756745470895422</v>
      </c>
      <c r="S533" s="19">
        <f t="shared" si="148"/>
        <v>5.1186243400232421</v>
      </c>
      <c r="T533" s="19">
        <f t="shared" si="161"/>
        <v>4.9664126820867338</v>
      </c>
      <c r="U533" s="23">
        <f t="shared" si="149"/>
        <v>4.6801778922998789</v>
      </c>
      <c r="V533" s="24">
        <f t="shared" si="151"/>
        <v>4.2826948681582833</v>
      </c>
      <c r="W533" s="24">
        <f t="shared" si="151"/>
        <v>4.0856451192432219</v>
      </c>
      <c r="X533" s="24">
        <f t="shared" si="151"/>
        <v>4.6807632646484123</v>
      </c>
      <c r="Y533" s="24">
        <f t="shared" si="151"/>
        <v>4.2089531201596344</v>
      </c>
      <c r="Z533" s="24">
        <f t="shared" si="151"/>
        <v>4.3376822011116198</v>
      </c>
      <c r="AA533" s="20">
        <v>0.69</v>
      </c>
      <c r="AB533" s="20">
        <v>0.15</v>
      </c>
      <c r="AC533" s="17">
        <v>313.81925576246499</v>
      </c>
      <c r="AD533" s="17">
        <f t="shared" si="162"/>
        <v>313.87845244190015</v>
      </c>
      <c r="AE533" s="21">
        <v>174.08</v>
      </c>
      <c r="AF533" s="21">
        <v>167.61111111111111</v>
      </c>
      <c r="AG533" s="19">
        <v>3.2871597222222224</v>
      </c>
      <c r="AH533" s="21">
        <v>121.1</v>
      </c>
      <c r="AI533" s="22">
        <v>-1.1249999999999951</v>
      </c>
      <c r="AJ533" s="21">
        <v>1447.707710500001</v>
      </c>
      <c r="AK533" s="21" t="e">
        <f>VLOOKUP($B533,'[3]Rotoma level Monthly'!$C$2:$N$538,10,FALSE)</f>
        <v>#N/A</v>
      </c>
      <c r="AL533" s="21" t="e">
        <f>VLOOKUP($B533,'[3]Rotoma level Monthly'!$C$2:$N$538,11,FALSE)</f>
        <v>#N/A</v>
      </c>
      <c r="AM533" s="20">
        <v>3.541070326818121</v>
      </c>
      <c r="AN533" s="21">
        <v>170.29999999999998</v>
      </c>
      <c r="AP533" s="19">
        <f t="shared" si="152"/>
        <v>8.25</v>
      </c>
      <c r="AQ533" s="19">
        <f t="shared" si="152"/>
        <v>3.4954545454545456</v>
      </c>
      <c r="AR533" s="19">
        <f t="shared" si="152"/>
        <v>606.50833333333333</v>
      </c>
      <c r="AS533" s="19">
        <f t="shared" si="152"/>
        <v>30.062643950464842</v>
      </c>
      <c r="AT533" s="19">
        <f t="shared" si="155"/>
        <v>4.547793029316809</v>
      </c>
      <c r="AU533" s="19">
        <f t="shared" si="156"/>
        <v>4.0436365664207239</v>
      </c>
      <c r="AV533" s="19">
        <f t="shared" si="157"/>
        <v>4.7663386848773044</v>
      </c>
      <c r="AW533" s="19">
        <f t="shared" si="158"/>
        <v>4.5338393459686106</v>
      </c>
      <c r="AX533" s="25">
        <f t="shared" si="159"/>
        <v>4.4729019066458626</v>
      </c>
    </row>
    <row r="534" spans="1:50" x14ac:dyDescent="0.25">
      <c r="A534" t="s">
        <v>85</v>
      </c>
      <c r="B534" s="15">
        <v>42552</v>
      </c>
      <c r="C534" s="16" t="s">
        <v>79</v>
      </c>
      <c r="D534" s="17">
        <v>2017</v>
      </c>
      <c r="E534" s="18" t="str">
        <f t="shared" si="153"/>
        <v>Ōkaro 2016/17</v>
      </c>
      <c r="F534" s="18" t="s">
        <v>72</v>
      </c>
      <c r="G534" s="19">
        <v>13.8</v>
      </c>
      <c r="H534" s="20">
        <v>2.6</v>
      </c>
      <c r="I534" s="21">
        <v>890</v>
      </c>
      <c r="J534" s="19">
        <v>54.837735617131507</v>
      </c>
      <c r="K534" s="19">
        <v>24.385471361420908</v>
      </c>
      <c r="L534" s="19">
        <v>217</v>
      </c>
      <c r="M534" s="19">
        <v>198</v>
      </c>
      <c r="N534" s="19">
        <v>7.3100000000000005</v>
      </c>
      <c r="O534" s="19">
        <v>1.23</v>
      </c>
      <c r="Q534" s="19">
        <f t="shared" si="154"/>
        <v>5.1152928794591404</v>
      </c>
      <c r="R534" s="19">
        <f t="shared" si="160"/>
        <v>4.4051794835444191</v>
      </c>
      <c r="S534" s="19">
        <f t="shared" si="148"/>
        <v>5.267663920001187</v>
      </c>
      <c r="T534" s="19">
        <f t="shared" si="161"/>
        <v>5.2961121791779568</v>
      </c>
      <c r="U534" s="23">
        <f t="shared" si="149"/>
        <v>5.0210621155456758</v>
      </c>
      <c r="V534" s="24">
        <f t="shared" si="151"/>
        <v>4.353327846953289</v>
      </c>
      <c r="W534" s="24">
        <f t="shared" si="151"/>
        <v>4.1122729829349884</v>
      </c>
      <c r="X534" s="24">
        <f t="shared" si="151"/>
        <v>4.6685052072605666</v>
      </c>
      <c r="Y534" s="24">
        <f t="shared" si="151"/>
        <v>4.1577387037840774</v>
      </c>
      <c r="Z534" s="24">
        <f t="shared" si="151"/>
        <v>4.3229611852332299</v>
      </c>
      <c r="AA534" s="20">
        <v>0.47</v>
      </c>
      <c r="AB534" s="20">
        <v>0.20333333333333301</v>
      </c>
      <c r="AC534" s="17">
        <v>314.04521075145902</v>
      </c>
      <c r="AD534" s="17">
        <f t="shared" si="162"/>
        <v>313.88233565239619</v>
      </c>
      <c r="AE534" s="21">
        <v>153.34199999999899</v>
      </c>
      <c r="AF534" s="21">
        <v>184.64381720430111</v>
      </c>
      <c r="AG534" s="19">
        <v>4.1435473118279571</v>
      </c>
      <c r="AH534" s="21">
        <v>150.1</v>
      </c>
      <c r="AI534" s="22">
        <v>-1.1249999999999951</v>
      </c>
      <c r="AJ534" s="21">
        <v>1514.381710500001</v>
      </c>
      <c r="AK534" s="21" t="e">
        <f>VLOOKUP($B534,'[3]Rotoma level Monthly'!$C$2:$N$538,10,FALSE)</f>
        <v>#N/A</v>
      </c>
      <c r="AL534" s="21" t="e">
        <f>VLOOKUP($B534,'[3]Rotoma level Monthly'!$C$2:$N$538,11,FALSE)</f>
        <v>#N/A</v>
      </c>
      <c r="AM534" s="20">
        <v>3.4628387295958984</v>
      </c>
      <c r="AN534" s="21">
        <v>173.20833333333329</v>
      </c>
      <c r="AP534" s="19">
        <f t="shared" si="152"/>
        <v>8.8666666666666654</v>
      </c>
      <c r="AQ534" s="19">
        <f t="shared" si="152"/>
        <v>3.4208333333333338</v>
      </c>
      <c r="AR534" s="19">
        <f t="shared" si="152"/>
        <v>597.67500000000007</v>
      </c>
      <c r="AS534" s="19">
        <f t="shared" si="152"/>
        <v>27.213060617131507</v>
      </c>
      <c r="AT534" s="19">
        <f t="shared" si="155"/>
        <v>4.6273113700549668</v>
      </c>
      <c r="AU534" s="19">
        <f t="shared" si="156"/>
        <v>4.0703089415018301</v>
      </c>
      <c r="AV534" s="19">
        <f t="shared" si="157"/>
        <v>4.7471599215530258</v>
      </c>
      <c r="AW534" s="19">
        <f t="shared" si="158"/>
        <v>4.4075499760429695</v>
      </c>
      <c r="AX534" s="25">
        <f t="shared" si="159"/>
        <v>4.4630825522881983</v>
      </c>
    </row>
    <row r="535" spans="1:50" x14ac:dyDescent="0.25">
      <c r="A535" t="s">
        <v>85</v>
      </c>
      <c r="B535" s="15">
        <v>42583</v>
      </c>
      <c r="C535" s="16" t="s">
        <v>79</v>
      </c>
      <c r="D535" s="17">
        <v>2017</v>
      </c>
      <c r="E535" s="18" t="str">
        <f t="shared" si="153"/>
        <v>Ōkaro 2016/17</v>
      </c>
      <c r="F535" s="18" t="s">
        <v>72</v>
      </c>
      <c r="G535" s="19">
        <v>8.6999999999999993</v>
      </c>
      <c r="H535" s="20">
        <v>2.7</v>
      </c>
      <c r="I535" s="21">
        <v>659</v>
      </c>
      <c r="J535" s="19">
        <v>35.297735617131508</v>
      </c>
      <c r="K535" s="19">
        <v>8.7534713614209103</v>
      </c>
      <c r="L535" s="19">
        <v>239</v>
      </c>
      <c r="M535" s="19">
        <v>11</v>
      </c>
      <c r="N535" s="19">
        <v>7.52</v>
      </c>
      <c r="O535" s="19">
        <v>3.3</v>
      </c>
      <c r="Q535" s="19">
        <f t="shared" si="154"/>
        <v>4.6063789016512908</v>
      </c>
      <c r="R535" s="19">
        <f t="shared" si="160"/>
        <v>4.359541198436518</v>
      </c>
      <c r="S535" s="19">
        <f t="shared" si="148"/>
        <v>4.8748450979279685</v>
      </c>
      <c r="T535" s="19">
        <f t="shared" si="161"/>
        <v>4.7374207899777732</v>
      </c>
      <c r="U535" s="23">
        <f t="shared" si="149"/>
        <v>4.6445464969983874</v>
      </c>
      <c r="V535" s="24">
        <f t="shared" si="151"/>
        <v>4.2961787440127059</v>
      </c>
      <c r="W535" s="24">
        <f t="shared" si="151"/>
        <v>4.1065168919120927</v>
      </c>
      <c r="X535" s="24">
        <f t="shared" si="151"/>
        <v>4.6270696427506035</v>
      </c>
      <c r="Y535" s="24">
        <f t="shared" si="151"/>
        <v>4.1210410122209238</v>
      </c>
      <c r="Z535" s="24">
        <f t="shared" si="151"/>
        <v>4.2877015727240817</v>
      </c>
      <c r="AA535" s="20">
        <v>0.56000000000000005</v>
      </c>
      <c r="AB535" s="20">
        <v>0.33333333333333298</v>
      </c>
      <c r="AC535" s="17">
        <v>314.11581606128999</v>
      </c>
      <c r="AD535" s="17">
        <f t="shared" si="162"/>
        <v>313.88934913837829</v>
      </c>
      <c r="AE535" s="21">
        <v>94.162999999999798</v>
      </c>
      <c r="AF535" s="21">
        <v>180.57123655913975</v>
      </c>
      <c r="AG535" s="19">
        <v>3.0704172912446235</v>
      </c>
      <c r="AH535" s="21">
        <v>166.3</v>
      </c>
      <c r="AI535" s="22">
        <v>-1.1249999999999951</v>
      </c>
      <c r="AJ535" s="21">
        <v>1514.6337104999998</v>
      </c>
      <c r="AK535" s="21" t="e">
        <f>VLOOKUP($B535,'[3]Rotoma level Monthly'!$C$2:$N$538,10,FALSE)</f>
        <v>#N/A</v>
      </c>
      <c r="AL535" s="21" t="e">
        <f>VLOOKUP($B535,'[3]Rotoma level Monthly'!$C$2:$N$538,11,FALSE)</f>
        <v>#N/A</v>
      </c>
      <c r="AM535" s="20">
        <v>3.5384606157966156</v>
      </c>
      <c r="AN535" s="21">
        <v>174.70833333333329</v>
      </c>
      <c r="AP535" s="19">
        <f t="shared" si="152"/>
        <v>8.2416666666666654</v>
      </c>
      <c r="AQ535" s="19">
        <f t="shared" si="152"/>
        <v>3.4333333333333336</v>
      </c>
      <c r="AR535" s="19">
        <f t="shared" si="152"/>
        <v>572.25833333333333</v>
      </c>
      <c r="AS535" s="19">
        <f t="shared" si="152"/>
        <v>25.991810617131506</v>
      </c>
      <c r="AT535" s="19">
        <f t="shared" si="155"/>
        <v>4.5466782156958683</v>
      </c>
      <c r="AU535" s="19">
        <f t="shared" si="156"/>
        <v>4.0658044700080982</v>
      </c>
      <c r="AV535" s="19">
        <f t="shared" si="157"/>
        <v>4.6903522982680386</v>
      </c>
      <c r="AW535" s="19">
        <f t="shared" si="158"/>
        <v>4.3493226791913617</v>
      </c>
      <c r="AX535" s="25">
        <f t="shared" si="159"/>
        <v>4.4130394157908412</v>
      </c>
    </row>
    <row r="536" spans="1:50" x14ac:dyDescent="0.25">
      <c r="A536" t="s">
        <v>85</v>
      </c>
      <c r="B536" s="15">
        <v>42614</v>
      </c>
      <c r="C536" s="16" t="s">
        <v>79</v>
      </c>
      <c r="D536" s="17">
        <v>2017</v>
      </c>
      <c r="E536" s="18" t="str">
        <f t="shared" si="153"/>
        <v>Ōkaro 2016/17</v>
      </c>
      <c r="F536" s="18" t="s">
        <v>72</v>
      </c>
      <c r="G536" s="19">
        <v>146</v>
      </c>
      <c r="H536" s="20">
        <v>1.4</v>
      </c>
      <c r="I536" s="21">
        <v>2360</v>
      </c>
      <c r="J536" s="19">
        <v>64.998535617131509</v>
      </c>
      <c r="K536" s="19">
        <v>9.5350713614209095</v>
      </c>
      <c r="L536" s="19">
        <v>518</v>
      </c>
      <c r="M536" s="19">
        <v>20</v>
      </c>
      <c r="N536" s="19">
        <v>9.3800000000000008</v>
      </c>
      <c r="O536" s="19">
        <v>4.45</v>
      </c>
      <c r="Q536" s="19">
        <f t="shared" si="154"/>
        <v>7.71745625369247</v>
      </c>
      <c r="R536" s="19">
        <f t="shared" si="160"/>
        <v>5.1398381219304419</v>
      </c>
      <c r="S536" s="19">
        <f t="shared" si="148"/>
        <v>6.5424651289400213</v>
      </c>
      <c r="T536" s="19">
        <f t="shared" si="161"/>
        <v>5.5116784311933751</v>
      </c>
      <c r="U536" s="23">
        <f t="shared" si="149"/>
        <v>6.2278594839390768</v>
      </c>
      <c r="V536" s="24">
        <f t="shared" si="151"/>
        <v>4.4831480357529765</v>
      </c>
      <c r="W536" s="24">
        <f t="shared" si="151"/>
        <v>4.1532572719923548</v>
      </c>
      <c r="X536" s="24">
        <f t="shared" si="151"/>
        <v>4.7457367608034762</v>
      </c>
      <c r="Y536" s="24">
        <f t="shared" si="151"/>
        <v>4.1798685635619846</v>
      </c>
      <c r="Z536" s="24">
        <f>AVERAGE(U525:U536)</f>
        <v>4.3905026580276978</v>
      </c>
      <c r="AA536" s="20">
        <v>1.28</v>
      </c>
      <c r="AB536" s="20">
        <v>0.45500000000000002</v>
      </c>
      <c r="AC536" s="17">
        <v>314.11827228511299</v>
      </c>
      <c r="AD536" s="17">
        <f t="shared" si="162"/>
        <v>313.8933774090338</v>
      </c>
      <c r="AE536" s="21">
        <v>132.665999999999</v>
      </c>
      <c r="AF536" s="21">
        <v>163.91666666666666</v>
      </c>
      <c r="AG536" s="19">
        <v>3.6925678979972205</v>
      </c>
      <c r="AH536" s="21">
        <v>97.5</v>
      </c>
      <c r="AI536" s="22">
        <v>-1.0691666666666599</v>
      </c>
      <c r="AJ536" s="21">
        <v>1449.6582104999998</v>
      </c>
      <c r="AK536" s="21" t="e">
        <f>VLOOKUP($B536,'[3]Rotoma level Monthly'!$C$2:$N$538,10,FALSE)</f>
        <v>#N/A</v>
      </c>
      <c r="AL536" s="21" t="e">
        <f>VLOOKUP($B536,'[3]Rotoma level Monthly'!$C$2:$N$538,11,FALSE)</f>
        <v>#N/A</v>
      </c>
      <c r="AM536" s="20">
        <v>3.5439848613931662</v>
      </c>
      <c r="AN536" s="21">
        <v>170.14166666666662</v>
      </c>
      <c r="AP536" s="19">
        <f>AVERAGE(G525:G536)</f>
        <v>18.816666666666666</v>
      </c>
      <c r="AQ536" s="19">
        <f t="shared" si="152"/>
        <v>3.3625000000000003</v>
      </c>
      <c r="AR536" s="19">
        <f t="shared" si="152"/>
        <v>702.75833333333333</v>
      </c>
      <c r="AS536" s="19">
        <f t="shared" si="152"/>
        <v>28.304043950464845</v>
      </c>
      <c r="AT536" s="19">
        <f t="shared" si="155"/>
        <v>5.4573384365149629</v>
      </c>
      <c r="AU536" s="19">
        <f t="shared" si="156"/>
        <v>4.0915292224809683</v>
      </c>
      <c r="AV536" s="19">
        <f t="shared" si="157"/>
        <v>4.9588860726102091</v>
      </c>
      <c r="AW536" s="19">
        <f t="shared" si="158"/>
        <v>4.4573975906183909</v>
      </c>
      <c r="AX536" s="25">
        <f t="shared" si="159"/>
        <v>4.741287830556133</v>
      </c>
    </row>
    <row r="537" spans="1:50" x14ac:dyDescent="0.25">
      <c r="A537" t="s">
        <v>85</v>
      </c>
      <c r="B537" s="15">
        <v>42644</v>
      </c>
      <c r="C537" s="16" t="s">
        <v>79</v>
      </c>
      <c r="D537" s="17">
        <v>2017</v>
      </c>
      <c r="E537" s="18" t="str">
        <f t="shared" si="153"/>
        <v>Ōkaro 2016/17</v>
      </c>
      <c r="F537" s="18" t="s">
        <v>72</v>
      </c>
      <c r="G537" s="19">
        <v>18.3</v>
      </c>
      <c r="H537" s="20">
        <v>2.9</v>
      </c>
      <c r="I537" s="21">
        <v>546</v>
      </c>
      <c r="J537" s="19">
        <v>31.38973561713151</v>
      </c>
      <c r="K537" s="19">
        <v>9.7304713614209088</v>
      </c>
      <c r="L537" s="19">
        <v>1</v>
      </c>
      <c r="M537" s="19">
        <v>9</v>
      </c>
      <c r="N537" s="19">
        <v>8.93</v>
      </c>
      <c r="O537" s="19">
        <v>2.23</v>
      </c>
      <c r="Q537" s="19">
        <f t="shared" si="154"/>
        <v>5.4266257679152918</v>
      </c>
      <c r="R537" s="19">
        <f t="shared" si="160"/>
        <v>4.2727813930091312</v>
      </c>
      <c r="S537" s="19">
        <f t="shared" si="148"/>
        <v>4.6289498545412595</v>
      </c>
      <c r="T537" s="19">
        <f t="shared" si="161"/>
        <v>4.5886199608669669</v>
      </c>
      <c r="U537" s="23">
        <f t="shared" si="149"/>
        <v>4.7292442440831621</v>
      </c>
      <c r="V537" s="24">
        <f t="shared" si="151"/>
        <v>4.4862125083660027</v>
      </c>
      <c r="W537" s="24">
        <f t="shared" si="151"/>
        <v>4.1664357592497634</v>
      </c>
      <c r="X537" s="24">
        <f t="shared" si="151"/>
        <v>4.7414335411410677</v>
      </c>
      <c r="Y537" s="24">
        <f t="shared" si="151"/>
        <v>4.1445494281814197</v>
      </c>
      <c r="Z537" s="24">
        <f t="shared" si="151"/>
        <v>4.3846578092345636</v>
      </c>
      <c r="AA537" s="20">
        <v>-0.42</v>
      </c>
      <c r="AB537" s="20">
        <v>0.45833333333333298</v>
      </c>
      <c r="AC537" s="17">
        <v>314.23518944632201</v>
      </c>
      <c r="AD537" s="17">
        <f t="shared" si="162"/>
        <v>313.90944162565825</v>
      </c>
      <c r="AE537" s="21">
        <v>118.807</v>
      </c>
      <c r="AF537" s="21">
        <v>193.92591714105001</v>
      </c>
      <c r="AG537" s="19">
        <v>4.0829756975083793</v>
      </c>
      <c r="AH537" s="21">
        <v>176.6</v>
      </c>
      <c r="AI537" s="22">
        <v>-1.03666666666666</v>
      </c>
      <c r="AJ537" s="21">
        <v>1399.155210499998</v>
      </c>
      <c r="AK537" s="21" t="e">
        <f>VLOOKUP($B537,'[3]Rotoma level Monthly'!$C$2:$N$538,10,FALSE)</f>
        <v>#N/A</v>
      </c>
      <c r="AL537" s="21" t="e">
        <f>VLOOKUP($B537,'[3]Rotoma level Monthly'!$C$2:$N$538,11,FALSE)</f>
        <v>#N/A</v>
      </c>
      <c r="AM537" s="20">
        <v>3.5532410982633049</v>
      </c>
      <c r="AN537" s="21">
        <v>171.6583333333333</v>
      </c>
      <c r="AP537" s="19">
        <f>AVERAGE(G526:G537)</f>
        <v>18.866666666666671</v>
      </c>
      <c r="AQ537" s="19">
        <f t="shared" si="152"/>
        <v>3.3291666666666662</v>
      </c>
      <c r="AR537" s="19">
        <f t="shared" si="152"/>
        <v>700.92500000000007</v>
      </c>
      <c r="AS537" s="19">
        <f t="shared" si="152"/>
        <v>27.265981450464846</v>
      </c>
      <c r="AT537" s="19">
        <f t="shared" si="155"/>
        <v>5.4602657482302668</v>
      </c>
      <c r="AU537" s="19">
        <f t="shared" si="156"/>
        <v>4.1038056509100702</v>
      </c>
      <c r="AV537" s="19">
        <f t="shared" si="157"/>
        <v>4.9554713664271173</v>
      </c>
      <c r="AW537" s="19">
        <f t="shared" si="158"/>
        <v>4.4100137139566185</v>
      </c>
      <c r="AX537" s="25">
        <f t="shared" si="159"/>
        <v>4.7323891198810184</v>
      </c>
    </row>
    <row r="538" spans="1:50" x14ac:dyDescent="0.25">
      <c r="A538" t="s">
        <v>85</v>
      </c>
      <c r="B538" s="15">
        <v>42675</v>
      </c>
      <c r="C538" s="16" t="s">
        <v>79</v>
      </c>
      <c r="D538" s="17">
        <v>2017</v>
      </c>
      <c r="E538" s="18" t="str">
        <f t="shared" si="153"/>
        <v>Ōkaro 2016/17</v>
      </c>
      <c r="F538" s="18" t="s">
        <v>72</v>
      </c>
      <c r="G538" s="19">
        <v>7.9</v>
      </c>
      <c r="H538" s="20">
        <v>4</v>
      </c>
      <c r="I538" s="21">
        <v>426</v>
      </c>
      <c r="J538" s="19">
        <v>19.665735617131514</v>
      </c>
      <c r="K538" s="19">
        <v>-1.9935286385790902</v>
      </c>
      <c r="L538" s="19">
        <v>4</v>
      </c>
      <c r="M538" s="19">
        <v>9</v>
      </c>
      <c r="N538" s="19">
        <v>8.7100000000000009</v>
      </c>
      <c r="O538" s="19">
        <v>1.29</v>
      </c>
      <c r="Q538" s="19">
        <f t="shared" si="154"/>
        <v>4.499972811877722</v>
      </c>
      <c r="R538" s="19">
        <f t="shared" si="160"/>
        <v>3.8756745470895422</v>
      </c>
      <c r="S538" s="19">
        <f t="shared" si="148"/>
        <v>4.3045228932991826</v>
      </c>
      <c r="T538" s="19">
        <f t="shared" si="161"/>
        <v>3.9956337731457778</v>
      </c>
      <c r="U538" s="23">
        <f t="shared" si="149"/>
        <v>4.1689510063530557</v>
      </c>
      <c r="V538" s="24">
        <f t="shared" si="151"/>
        <v>4.5379469272733646</v>
      </c>
      <c r="W538" s="24">
        <f t="shared" si="151"/>
        <v>4.1401276239579134</v>
      </c>
      <c r="X538" s="24">
        <f t="shared" si="151"/>
        <v>4.6882694484102396</v>
      </c>
      <c r="Y538" s="24">
        <f t="shared" si="151"/>
        <v>4.1211032119700128</v>
      </c>
      <c r="Z538" s="24">
        <f t="shared" si="151"/>
        <v>4.3718618029028828</v>
      </c>
      <c r="AA538" s="20">
        <v>-0.15</v>
      </c>
      <c r="AB538" s="20">
        <v>0.40500000000000003</v>
      </c>
      <c r="AC538" s="17">
        <v>314.23822141348398</v>
      </c>
      <c r="AD538" s="17">
        <f t="shared" si="162"/>
        <v>313.93659730206213</v>
      </c>
      <c r="AE538" s="21">
        <v>132.75599999999901</v>
      </c>
      <c r="AF538" s="21">
        <v>212.04861111111114</v>
      </c>
      <c r="AG538" s="19">
        <v>4.9822515389055546</v>
      </c>
      <c r="AH538" s="21">
        <v>205.1</v>
      </c>
      <c r="AI538" s="22">
        <v>-0.43833333333333002</v>
      </c>
      <c r="AJ538" s="21">
        <v>1485.3702104999979</v>
      </c>
      <c r="AK538" s="21" t="e">
        <f>VLOOKUP($B538,'[3]Rotoma level Monthly'!$C$2:$N$538,10,FALSE)</f>
        <v>#N/A</v>
      </c>
      <c r="AL538" s="21" t="e">
        <f>VLOOKUP($B538,'[3]Rotoma level Monthly'!$C$2:$N$538,11,FALSE)</f>
        <v>#N/A</v>
      </c>
      <c r="AM538" s="20">
        <v>3.5551729142295052</v>
      </c>
      <c r="AN538" s="21">
        <v>167.36666666666665</v>
      </c>
      <c r="AP538" s="19">
        <f t="shared" si="152"/>
        <v>19.150000000000002</v>
      </c>
      <c r="AQ538" s="19">
        <f t="shared" si="152"/>
        <v>3.4041666666666668</v>
      </c>
      <c r="AR538" s="19">
        <f t="shared" si="152"/>
        <v>678.5916666666667</v>
      </c>
      <c r="AS538" s="19">
        <f t="shared" si="152"/>
        <v>26.858898117131513</v>
      </c>
      <c r="AT538" s="19">
        <f t="shared" si="155"/>
        <v>5.4767086968937893</v>
      </c>
      <c r="AU538" s="19">
        <f t="shared" si="156"/>
        <v>4.076338170718552</v>
      </c>
      <c r="AV538" s="19">
        <f t="shared" si="157"/>
        <v>4.9131416514003075</v>
      </c>
      <c r="AW538" s="19">
        <f t="shared" si="158"/>
        <v>4.3909375201215335</v>
      </c>
      <c r="AX538" s="25">
        <f t="shared" si="159"/>
        <v>4.7142815097835458</v>
      </c>
    </row>
    <row r="539" spans="1:50" x14ac:dyDescent="0.25">
      <c r="A539" t="s">
        <v>85</v>
      </c>
      <c r="B539" s="15">
        <v>42705</v>
      </c>
      <c r="C539" s="16" t="s">
        <v>79</v>
      </c>
      <c r="D539" s="17">
        <v>2017</v>
      </c>
      <c r="E539" s="18" t="str">
        <f t="shared" si="153"/>
        <v>Ōkaro 2016/17</v>
      </c>
      <c r="F539" s="18" t="s">
        <v>72</v>
      </c>
      <c r="G539" s="19">
        <v>16.2</v>
      </c>
      <c r="H539" s="20">
        <v>2</v>
      </c>
      <c r="I539" s="21">
        <v>786</v>
      </c>
      <c r="J539" s="19">
        <v>31.38973561713151</v>
      </c>
      <c r="K539" s="19">
        <v>-1.9935286385790902</v>
      </c>
      <c r="L539" s="19">
        <v>1</v>
      </c>
      <c r="M539" s="19">
        <v>2</v>
      </c>
      <c r="N539" s="19">
        <v>9.7799999999999994</v>
      </c>
      <c r="O539" s="19">
        <v>8.81</v>
      </c>
      <c r="Q539" s="19">
        <f t="shared" si="154"/>
        <v>5.2921681369382823</v>
      </c>
      <c r="R539" s="19">
        <f t="shared" si="160"/>
        <v>4.7194033850246528</v>
      </c>
      <c r="S539" s="19">
        <f t="shared" si="148"/>
        <v>5.1052218635786168</v>
      </c>
      <c r="T539" s="19">
        <f t="shared" si="161"/>
        <v>4.5886199608669669</v>
      </c>
      <c r="U539" s="23">
        <f t="shared" si="149"/>
        <v>4.9263533366021299</v>
      </c>
      <c r="V539" s="24">
        <f t="shared" si="151"/>
        <v>4.6339674275675433</v>
      </c>
      <c r="W539" s="24">
        <f t="shared" si="151"/>
        <v>4.1980392485845988</v>
      </c>
      <c r="X539" s="24">
        <f t="shared" si="151"/>
        <v>4.7539762661005787</v>
      </c>
      <c r="Y539" s="24">
        <f t="shared" si="151"/>
        <v>4.207922361428472</v>
      </c>
      <c r="Z539" s="24">
        <f t="shared" si="151"/>
        <v>4.4484763259202973</v>
      </c>
      <c r="AA539" s="20">
        <v>0.18</v>
      </c>
      <c r="AB539" s="20">
        <v>0.32</v>
      </c>
      <c r="AC539" s="17">
        <v>314.16008040988697</v>
      </c>
      <c r="AD539" s="17">
        <f t="shared" si="162"/>
        <v>313.96857121618194</v>
      </c>
      <c r="AE539" s="21">
        <v>48.052500000000101</v>
      </c>
      <c r="AF539" s="21">
        <v>186.20967741935479</v>
      </c>
      <c r="AG539" s="19">
        <v>4.0305062689193552</v>
      </c>
      <c r="AH539" s="21">
        <v>227.2</v>
      </c>
      <c r="AI539" s="22">
        <v>0.1766666666666665</v>
      </c>
      <c r="AJ539" s="21">
        <v>1512.267210499997</v>
      </c>
      <c r="AK539" s="21" t="e">
        <f>VLOOKUP($B539,'[3]Rotoma level Monthly'!$C$2:$N$538,10,FALSE)</f>
        <v>#N/A</v>
      </c>
      <c r="AL539" s="21" t="e">
        <f>VLOOKUP($B539,'[3]Rotoma level Monthly'!$C$2:$N$538,11,FALSE)</f>
        <v>#N/A</v>
      </c>
      <c r="AM539" s="20">
        <v>3.6193894653883008</v>
      </c>
      <c r="AN539" s="21">
        <v>165.20833333333331</v>
      </c>
      <c r="AP539" s="19">
        <f t="shared" si="152"/>
        <v>20.025000000000002</v>
      </c>
      <c r="AQ539" s="19">
        <f t="shared" si="152"/>
        <v>3.2749999999999999</v>
      </c>
      <c r="AR539" s="19">
        <f t="shared" si="152"/>
        <v>708.25833333333333</v>
      </c>
      <c r="AS539" s="19">
        <f t="shared" si="152"/>
        <v>28.324398117131512</v>
      </c>
      <c r="AT539" s="19">
        <f t="shared" si="155"/>
        <v>5.5259942128809385</v>
      </c>
      <c r="AU539" s="19">
        <f t="shared" si="156"/>
        <v>4.1239953228969775</v>
      </c>
      <c r="AV539" s="19">
        <f t="shared" si="157"/>
        <v>4.9690769962623911</v>
      </c>
      <c r="AW539" s="19">
        <f t="shared" si="158"/>
        <v>4.4583092149113783</v>
      </c>
      <c r="AX539" s="25">
        <f t="shared" si="159"/>
        <v>4.7693439367379211</v>
      </c>
    </row>
    <row r="540" spans="1:50" x14ac:dyDescent="0.25">
      <c r="A540" t="s">
        <v>85</v>
      </c>
      <c r="B540" s="15">
        <v>42736</v>
      </c>
      <c r="C540" s="16" t="s">
        <v>79</v>
      </c>
      <c r="D540" s="17">
        <v>2017</v>
      </c>
      <c r="E540" s="18" t="str">
        <f t="shared" si="153"/>
        <v>Ōkaro 2016/17</v>
      </c>
      <c r="F540" s="18" t="s">
        <v>72</v>
      </c>
      <c r="G540" s="19">
        <v>11.5</v>
      </c>
      <c r="H540" s="20">
        <v>1.7</v>
      </c>
      <c r="I540" s="21">
        <v>814</v>
      </c>
      <c r="J540" s="19">
        <v>24.550735617131512</v>
      </c>
      <c r="K540" s="19">
        <v>-3.9528638579090281E-2</v>
      </c>
      <c r="L540" s="19">
        <v>9</v>
      </c>
      <c r="M540" s="19">
        <v>6</v>
      </c>
      <c r="N540" s="19">
        <v>9.08</v>
      </c>
      <c r="O540" s="19">
        <v>9.67</v>
      </c>
      <c r="Q540" s="19">
        <f t="shared" si="154"/>
        <v>4.9141725144981736</v>
      </c>
      <c r="R540" s="19">
        <f t="shared" si="160"/>
        <v>4.9117936392822044</v>
      </c>
      <c r="S540" s="19">
        <f t="shared" si="148"/>
        <v>5.1509794587164954</v>
      </c>
      <c r="T540" s="19">
        <f t="shared" si="161"/>
        <v>4.2769883676826543</v>
      </c>
      <c r="U540" s="23">
        <f t="shared" si="149"/>
        <v>4.8134834950448822</v>
      </c>
      <c r="V540" s="24">
        <f t="shared" si="151"/>
        <v>4.7994789582407096</v>
      </c>
      <c r="W540" s="24">
        <f t="shared" si="151"/>
        <v>4.291975101863776</v>
      </c>
      <c r="X540" s="24">
        <f t="shared" si="151"/>
        <v>4.8242588956748422</v>
      </c>
      <c r="Y540" s="24">
        <f t="shared" si="151"/>
        <v>4.2849022846110607</v>
      </c>
      <c r="Z540" s="24">
        <f t="shared" si="151"/>
        <v>4.5501538100975969</v>
      </c>
      <c r="AA540" s="20">
        <v>0.15</v>
      </c>
      <c r="AB540" s="20">
        <v>-1.19166666666666</v>
      </c>
      <c r="AC540" s="17">
        <v>314.01353393098901</v>
      </c>
      <c r="AD540" s="17">
        <f t="shared" si="162"/>
        <v>313.99470966122249</v>
      </c>
      <c r="AE540" s="21">
        <v>48.497500000000002</v>
      </c>
      <c r="AF540" s="21">
        <v>214.83870967741939</v>
      </c>
      <c r="AG540" s="19">
        <v>4.7050231440833317</v>
      </c>
      <c r="AH540" s="21">
        <v>255</v>
      </c>
      <c r="AI540" s="22">
        <v>0.1766666666666665</v>
      </c>
      <c r="AJ540" s="21">
        <v>1515.059000499997</v>
      </c>
      <c r="AK540" s="21" t="e">
        <f>VLOOKUP($B540,'[3]Rotoma level Monthly'!$C$2:$N$538,10,FALSE)</f>
        <v>#N/A</v>
      </c>
      <c r="AL540" s="21" t="e">
        <f>VLOOKUP($B540,'[3]Rotoma level Monthly'!$C$2:$N$538,11,FALSE)</f>
        <v>#N/A</v>
      </c>
      <c r="AM540" s="20">
        <v>3.6286964954147352</v>
      </c>
      <c r="AN540" s="21">
        <v>168.9</v>
      </c>
      <c r="AP540" s="19">
        <f t="shared" si="152"/>
        <v>20.824999999999999</v>
      </c>
      <c r="AQ540" s="19">
        <f t="shared" si="152"/>
        <v>3.0583333333333336</v>
      </c>
      <c r="AR540" s="19">
        <f t="shared" si="152"/>
        <v>740.50833333333333</v>
      </c>
      <c r="AS540" s="19">
        <f t="shared" si="152"/>
        <v>29.382814783798182</v>
      </c>
      <c r="AT540" s="19">
        <f t="shared" si="155"/>
        <v>5.5692059256002153</v>
      </c>
      <c r="AU540" s="19">
        <f t="shared" si="156"/>
        <v>4.2079263568701348</v>
      </c>
      <c r="AV540" s="19">
        <f t="shared" si="157"/>
        <v>5.0272851501954712</v>
      </c>
      <c r="AW540" s="19">
        <f t="shared" si="158"/>
        <v>4.5048327207886212</v>
      </c>
      <c r="AX540" s="25">
        <f t="shared" si="159"/>
        <v>4.8273125383636106</v>
      </c>
    </row>
    <row r="541" spans="1:50" x14ac:dyDescent="0.25">
      <c r="A541" t="s">
        <v>85</v>
      </c>
      <c r="B541" s="15">
        <v>42767</v>
      </c>
      <c r="C541" s="16" t="s">
        <v>79</v>
      </c>
      <c r="D541" s="17">
        <v>2017</v>
      </c>
      <c r="E541" s="18" t="str">
        <f t="shared" si="153"/>
        <v>Ōkaro 2016/17</v>
      </c>
      <c r="F541" s="18" t="s">
        <v>72</v>
      </c>
      <c r="G541" s="19">
        <v>8.4</v>
      </c>
      <c r="H541" s="20">
        <v>2.2000000000000002</v>
      </c>
      <c r="I541" s="21">
        <v>542</v>
      </c>
      <c r="J541" s="19">
        <v>22.596735617131511</v>
      </c>
      <c r="K541" s="19">
        <v>-2.0501946385790903</v>
      </c>
      <c r="L541" s="19">
        <v>0</v>
      </c>
      <c r="M541" s="19">
        <v>2.5170000000000003</v>
      </c>
      <c r="N541" s="19">
        <v>8.2899999999999991</v>
      </c>
      <c r="O541" s="19">
        <v>5.48</v>
      </c>
      <c r="Q541" s="19">
        <f t="shared" si="154"/>
        <v>4.5676693865971796</v>
      </c>
      <c r="R541" s="19">
        <f t="shared" si="160"/>
        <v>4.6058237319863471</v>
      </c>
      <c r="S541" s="19">
        <f t="shared" si="148"/>
        <v>4.6193378524805446</v>
      </c>
      <c r="T541" s="19">
        <f t="shared" si="161"/>
        <v>4.17181345677397</v>
      </c>
      <c r="U541" s="23">
        <f t="shared" si="149"/>
        <v>4.4911611069595097</v>
      </c>
      <c r="V541" s="24">
        <f t="shared" si="151"/>
        <v>4.8418130147249743</v>
      </c>
      <c r="W541" s="24">
        <f t="shared" si="151"/>
        <v>4.3106137190038645</v>
      </c>
      <c r="X541" s="24">
        <f t="shared" si="151"/>
        <v>4.8606717588783406</v>
      </c>
      <c r="Y541" s="24">
        <f t="shared" si="151"/>
        <v>4.3447451444934497</v>
      </c>
      <c r="Z541" s="24">
        <f t="shared" si="151"/>
        <v>4.5894609092751582</v>
      </c>
      <c r="AA541" s="20">
        <v>-0.22</v>
      </c>
      <c r="AB541" s="20">
        <v>-0.90666666666666595</v>
      </c>
      <c r="AC541" s="17">
        <v>313.94155319139901</v>
      </c>
      <c r="AD541" s="17">
        <f t="shared" si="162"/>
        <v>314.01112878695625</v>
      </c>
      <c r="AE541" s="21">
        <v>226.15150000000099</v>
      </c>
      <c r="AF541" s="21">
        <v>189.9702380952381</v>
      </c>
      <c r="AG541" s="19">
        <v>3.1260920938601191</v>
      </c>
      <c r="AH541" s="21">
        <v>168.3</v>
      </c>
      <c r="AI541" s="22">
        <v>0.1766666666666665</v>
      </c>
      <c r="AJ541" s="21">
        <v>1429.0480204999967</v>
      </c>
      <c r="AK541" s="21" t="e">
        <f>VLOOKUP($B541,'[3]Rotoma level Monthly'!$C$2:$N$538,10,FALSE)</f>
        <v>#N/A</v>
      </c>
      <c r="AL541" s="21" t="e">
        <f>VLOOKUP($B541,'[3]Rotoma level Monthly'!$C$2:$N$538,11,FALSE)</f>
        <v>#N/A</v>
      </c>
      <c r="AM541" s="20">
        <v>3.7022400907550126</v>
      </c>
      <c r="AN541" s="21">
        <v>168.66666666666666</v>
      </c>
      <c r="AP541" s="19">
        <f t="shared" si="152"/>
        <v>21.083333333333332</v>
      </c>
      <c r="AQ541" s="19">
        <f t="shared" si="152"/>
        <v>3.0208333333333335</v>
      </c>
      <c r="AR541" s="19">
        <f t="shared" si="152"/>
        <v>753.3416666666667</v>
      </c>
      <c r="AS541" s="19">
        <f t="shared" si="152"/>
        <v>30.196981450464847</v>
      </c>
      <c r="AT541" s="19">
        <f t="shared" si="155"/>
        <v>5.5828057588256108</v>
      </c>
      <c r="AU541" s="19">
        <f t="shared" si="156"/>
        <v>4.2230029459532563</v>
      </c>
      <c r="AV541" s="19">
        <f t="shared" si="157"/>
        <v>5.049745885516435</v>
      </c>
      <c r="AW541" s="19">
        <f t="shared" si="158"/>
        <v>4.5394935140181616</v>
      </c>
      <c r="AX541" s="25">
        <f t="shared" si="159"/>
        <v>4.8487620260783659</v>
      </c>
    </row>
    <row r="542" spans="1:50" x14ac:dyDescent="0.25">
      <c r="A542" t="s">
        <v>85</v>
      </c>
      <c r="B542" s="15">
        <v>42795</v>
      </c>
      <c r="C542" s="16" t="s">
        <v>79</v>
      </c>
      <c r="D542" s="17">
        <v>2017</v>
      </c>
      <c r="E542" s="18" t="str">
        <f t="shared" si="153"/>
        <v>Ōkaro 2016/17</v>
      </c>
      <c r="F542" s="18" t="s">
        <v>72</v>
      </c>
      <c r="G542" s="19">
        <v>6.1</v>
      </c>
      <c r="H542" s="20">
        <v>4.3</v>
      </c>
      <c r="I542" s="21">
        <v>454</v>
      </c>
      <c r="J542" s="19">
        <v>17.711735617131513</v>
      </c>
      <c r="K542" s="19">
        <v>-2.9705286385790903</v>
      </c>
      <c r="L542" s="19">
        <v>0</v>
      </c>
      <c r="M542" s="19">
        <v>1</v>
      </c>
      <c r="N542" s="19">
        <v>7.4</v>
      </c>
      <c r="O542" s="19">
        <v>2.76</v>
      </c>
      <c r="Q542" s="19">
        <f t="shared" si="154"/>
        <v>4.2147377809273481</v>
      </c>
      <c r="R542" s="19">
        <f t="shared" si="160"/>
        <v>3.7845633999320749</v>
      </c>
      <c r="S542" s="19">
        <f t="shared" si="148"/>
        <v>4.3877381170998824</v>
      </c>
      <c r="T542" s="19">
        <f t="shared" si="161"/>
        <v>3.8629224729533234</v>
      </c>
      <c r="U542" s="23">
        <f t="shared" si="149"/>
        <v>4.0624904427281567</v>
      </c>
      <c r="V542" s="24">
        <f t="shared" si="151"/>
        <v>4.9133927131681503</v>
      </c>
      <c r="W542" s="24">
        <f t="shared" si="151"/>
        <v>4.2569428114389316</v>
      </c>
      <c r="X542" s="24">
        <f t="shared" si="151"/>
        <v>4.8809176466267123</v>
      </c>
      <c r="Y542" s="24">
        <f t="shared" si="151"/>
        <v>4.3710895032924384</v>
      </c>
      <c r="Z542" s="24">
        <f t="shared" si="151"/>
        <v>4.6055856686315577</v>
      </c>
      <c r="AA542" s="20">
        <v>0.55000000000000004</v>
      </c>
      <c r="AB542" s="20">
        <v>-0.51333333333333298</v>
      </c>
      <c r="AC542" s="17">
        <v>314.12007309546198</v>
      </c>
      <c r="AD542" s="17">
        <f t="shared" si="162"/>
        <v>314.03834889059442</v>
      </c>
      <c r="AE542" s="21">
        <v>388.58699999999698</v>
      </c>
      <c r="AF542" s="21">
        <v>168.77688172043017</v>
      </c>
      <c r="AG542" s="19">
        <v>3.5699955166290329</v>
      </c>
      <c r="AH542" s="21">
        <v>183.9</v>
      </c>
      <c r="AI542" s="22">
        <v>0.1766666666666665</v>
      </c>
      <c r="AJ542" s="21">
        <v>1507.7247899999979</v>
      </c>
      <c r="AK542" s="21" t="e">
        <f>VLOOKUP($B542,'[3]Rotoma level Monthly'!$C$2:$N$538,10,FALSE)</f>
        <v>#N/A</v>
      </c>
      <c r="AL542" s="21" t="e">
        <f>VLOOKUP($B542,'[3]Rotoma level Monthly'!$C$2:$N$538,11,FALSE)</f>
        <v>#N/A</v>
      </c>
      <c r="AM542" s="20">
        <v>3.6759212566226651</v>
      </c>
      <c r="AN542" s="21">
        <v>169.69166666666669</v>
      </c>
      <c r="AP542" s="19">
        <f t="shared" si="152"/>
        <v>21.358333333333334</v>
      </c>
      <c r="AQ542" s="19">
        <f t="shared" si="152"/>
        <v>3.1666666666666661</v>
      </c>
      <c r="AR542" s="19">
        <f t="shared" si="152"/>
        <v>759.75833333333333</v>
      </c>
      <c r="AS542" s="19">
        <f t="shared" si="152"/>
        <v>30.522648117131514</v>
      </c>
      <c r="AT542" s="19">
        <f t="shared" si="155"/>
        <v>5.5971010947470123</v>
      </c>
      <c r="AU542" s="19">
        <f t="shared" si="156"/>
        <v>4.1653045716512302</v>
      </c>
      <c r="AV542" s="19">
        <f t="shared" si="157"/>
        <v>5.060833171604088</v>
      </c>
      <c r="AW542" s="19">
        <f t="shared" si="158"/>
        <v>4.5530968529397047</v>
      </c>
      <c r="AX542" s="25">
        <f t="shared" si="159"/>
        <v>4.8440839227355088</v>
      </c>
    </row>
    <row r="543" spans="1:50" x14ac:dyDescent="0.25">
      <c r="A543" t="s">
        <v>85</v>
      </c>
      <c r="B543" s="15">
        <v>42826</v>
      </c>
      <c r="C543" s="16" t="s">
        <v>79</v>
      </c>
      <c r="D543" s="17">
        <v>2017</v>
      </c>
      <c r="E543" s="18" t="str">
        <f t="shared" si="153"/>
        <v>Ōkaro 2016/17</v>
      </c>
      <c r="F543" s="18" t="s">
        <v>72</v>
      </c>
      <c r="G543" s="19">
        <v>2.9</v>
      </c>
      <c r="H543" s="20">
        <v>4.3</v>
      </c>
      <c r="I543" s="21">
        <v>334</v>
      </c>
      <c r="J543" s="19">
        <v>21.619735617131514</v>
      </c>
      <c r="K543" s="19">
        <v>4.8454713614209091</v>
      </c>
      <c r="L543" s="19">
        <v>2</v>
      </c>
      <c r="M543" s="19">
        <v>5</v>
      </c>
      <c r="N543" s="19">
        <v>7.29</v>
      </c>
      <c r="O543" s="19">
        <v>1.45</v>
      </c>
      <c r="Q543" s="19">
        <f t="shared" si="154"/>
        <v>3.3944909146633488</v>
      </c>
      <c r="R543" s="19">
        <f t="shared" si="160"/>
        <v>3.7845633999320749</v>
      </c>
      <c r="S543" s="19">
        <f t="shared" ref="S543:S562" si="163">-3.61+3.01*LOG($I543)</f>
        <v>3.9864768651028091</v>
      </c>
      <c r="T543" s="19">
        <f t="shared" si="161"/>
        <v>4.11576310598078</v>
      </c>
      <c r="U543" s="23">
        <f t="shared" ref="U543:U562" si="164">AVERAGE(Q543:T543)</f>
        <v>3.8203235714197534</v>
      </c>
      <c r="V543" s="24">
        <f t="shared" si="151"/>
        <v>4.8771827996257509</v>
      </c>
      <c r="W543" s="24">
        <f t="shared" si="151"/>
        <v>4.2772279811534428</v>
      </c>
      <c r="X543" s="24">
        <f t="shared" si="151"/>
        <v>4.8694727630568382</v>
      </c>
      <c r="Y543" s="24">
        <f t="shared" si="151"/>
        <v>4.4363911321159355</v>
      </c>
      <c r="Z543" s="24">
        <f t="shared" si="151"/>
        <v>4.6150686689879921</v>
      </c>
      <c r="AA543" s="20">
        <v>-0.44</v>
      </c>
      <c r="AB543" s="20">
        <v>-0.25999999999999901</v>
      </c>
      <c r="AC543" s="17">
        <v>314.56617612494603</v>
      </c>
      <c r="AD543" s="17">
        <f t="shared" si="162"/>
        <v>314.09595113539405</v>
      </c>
      <c r="AE543" s="21">
        <v>329.31500000000301</v>
      </c>
      <c r="AF543" s="21">
        <v>158.05555555555557</v>
      </c>
      <c r="AG543" s="19">
        <v>2.873029318505556</v>
      </c>
      <c r="AH543" s="21">
        <v>166.9</v>
      </c>
      <c r="AI543" s="22">
        <v>0.1766666666666665</v>
      </c>
      <c r="AJ543" s="21">
        <v>1729.582499999995</v>
      </c>
      <c r="AK543" s="21" t="e">
        <f>VLOOKUP($B543,'[3]Rotoma level Monthly'!$C$2:$N$538,10,FALSE)</f>
        <v>#N/A</v>
      </c>
      <c r="AL543" s="21" t="e">
        <f>VLOOKUP($B543,'[3]Rotoma level Monthly'!$C$2:$N$538,11,FALSE)</f>
        <v>#N/A</v>
      </c>
      <c r="AM543" s="20">
        <v>3.705431411682254</v>
      </c>
      <c r="AN543" s="21">
        <v>169.71666666666667</v>
      </c>
      <c r="AP543" s="19">
        <f t="shared" si="152"/>
        <v>21.241666666666667</v>
      </c>
      <c r="AQ543" s="19">
        <f t="shared" si="152"/>
        <v>3.0916666666666663</v>
      </c>
      <c r="AR543" s="19">
        <f t="shared" si="152"/>
        <v>756.67500000000007</v>
      </c>
      <c r="AS543" s="19">
        <f t="shared" si="152"/>
        <v>31.35309811713152</v>
      </c>
      <c r="AT543" s="19">
        <f t="shared" si="155"/>
        <v>5.5910590171309726</v>
      </c>
      <c r="AU543" s="19">
        <f t="shared" si="156"/>
        <v>4.1946666262885506</v>
      </c>
      <c r="AV543" s="19">
        <f t="shared" si="157"/>
        <v>5.0555172501322545</v>
      </c>
      <c r="AW543" s="19">
        <f t="shared" si="158"/>
        <v>4.5871389477334752</v>
      </c>
      <c r="AX543" s="25">
        <f t="shared" si="159"/>
        <v>4.8570954603213128</v>
      </c>
    </row>
    <row r="544" spans="1:50" x14ac:dyDescent="0.25">
      <c r="A544" t="s">
        <v>85</v>
      </c>
      <c r="B544" s="15">
        <v>42856</v>
      </c>
      <c r="C544" s="16" t="s">
        <v>79</v>
      </c>
      <c r="D544" s="17">
        <v>2017</v>
      </c>
      <c r="E544" s="18" t="str">
        <f t="shared" si="153"/>
        <v>Ōkaro 2016/17</v>
      </c>
      <c r="F544" s="18" t="s">
        <v>72</v>
      </c>
      <c r="G544" s="19">
        <v>4.5</v>
      </c>
      <c r="H544" s="20">
        <v>4.0999999999999996</v>
      </c>
      <c r="I544" s="21">
        <v>606</v>
      </c>
      <c r="J544" s="19">
        <v>50.929735617131506</v>
      </c>
      <c r="K544" s="19">
        <v>19.50047136142091</v>
      </c>
      <c r="L544" s="19">
        <v>18</v>
      </c>
      <c r="M544" s="19">
        <v>287</v>
      </c>
      <c r="N544" s="19">
        <v>6.98</v>
      </c>
      <c r="O544" s="19">
        <v>1.67</v>
      </c>
      <c r="Q544" s="19">
        <f t="shared" si="154"/>
        <v>3.8791597849893731</v>
      </c>
      <c r="R544" s="19">
        <f t="shared" si="160"/>
        <v>3.8446515613796155</v>
      </c>
      <c r="S544" s="19">
        <f t="shared" si="163"/>
        <v>4.7652425987405209</v>
      </c>
      <c r="T544" s="19">
        <f t="shared" si="161"/>
        <v>5.2023565513727617</v>
      </c>
      <c r="U544" s="23">
        <f t="shared" si="164"/>
        <v>4.4228526241205675</v>
      </c>
      <c r="V544" s="24">
        <f t="shared" si="151"/>
        <v>4.8656770944341359</v>
      </c>
      <c r="W544" s="24">
        <f t="shared" si="151"/>
        <v>4.2982907007197131</v>
      </c>
      <c r="X544" s="24">
        <f t="shared" si="151"/>
        <v>4.8960056658709776</v>
      </c>
      <c r="Y544" s="24">
        <f t="shared" si="151"/>
        <v>4.609528477673253</v>
      </c>
      <c r="Z544" s="24">
        <f t="shared" si="151"/>
        <v>4.6673754846745199</v>
      </c>
      <c r="AA544" s="20">
        <v>0.17</v>
      </c>
      <c r="AB544" s="20">
        <v>-0.13166666666666599</v>
      </c>
      <c r="AC544" s="17">
        <v>314.801047149429</v>
      </c>
      <c r="AD544" s="17">
        <f t="shared" si="162"/>
        <v>314.18120246852044</v>
      </c>
      <c r="AE544" s="21">
        <v>185.622999999999</v>
      </c>
      <c r="AF544" s="21">
        <v>163.78360215053755</v>
      </c>
      <c r="AG544" s="19">
        <v>3.4500276254543016</v>
      </c>
      <c r="AH544" s="21">
        <v>146.30000000000001</v>
      </c>
      <c r="AI544" s="22">
        <v>0.1766666666666665</v>
      </c>
      <c r="AJ544" s="21">
        <v>1978.5134999999982</v>
      </c>
      <c r="AK544" s="21" t="e">
        <f>VLOOKUP($B544,'[3]Rotoma level Monthly'!$C$2:$N$538,10,FALSE)</f>
        <v>#N/A</v>
      </c>
      <c r="AL544" s="21" t="e">
        <f>VLOOKUP($B544,'[3]Rotoma level Monthly'!$C$2:$N$538,11,FALSE)</f>
        <v>#N/A</v>
      </c>
      <c r="AM544" s="20">
        <v>3.7449286465577174</v>
      </c>
      <c r="AN544" s="21">
        <v>172.02500000000001</v>
      </c>
      <c r="AP544" s="19">
        <f t="shared" si="152"/>
        <v>21.191666666666666</v>
      </c>
      <c r="AQ544" s="19">
        <f t="shared" si="152"/>
        <v>3.0166666666666671</v>
      </c>
      <c r="AR544" s="19">
        <f t="shared" si="152"/>
        <v>767.5916666666667</v>
      </c>
      <c r="AS544" s="19">
        <f t="shared" si="152"/>
        <v>34.772598117131508</v>
      </c>
      <c r="AT544" s="19">
        <f t="shared" si="155"/>
        <v>5.5884593898853332</v>
      </c>
      <c r="AU544" s="19">
        <f t="shared" si="156"/>
        <v>4.2246887136906395</v>
      </c>
      <c r="AV544" s="19">
        <f t="shared" si="157"/>
        <v>5.074242056068254</v>
      </c>
      <c r="AW544" s="19">
        <f t="shared" si="158"/>
        <v>4.7184124524141655</v>
      </c>
      <c r="AX544" s="25">
        <f t="shared" si="159"/>
        <v>4.9014506530145976</v>
      </c>
    </row>
    <row r="545" spans="1:50" x14ac:dyDescent="0.25">
      <c r="A545" t="s">
        <v>85</v>
      </c>
      <c r="B545" s="15">
        <v>42887</v>
      </c>
      <c r="C545" s="16" t="s">
        <v>79</v>
      </c>
      <c r="D545" s="17">
        <v>2017</v>
      </c>
      <c r="E545" s="18" t="str">
        <f t="shared" si="153"/>
        <v>Ōkaro 2016/17</v>
      </c>
      <c r="F545" s="18" t="s">
        <v>72</v>
      </c>
      <c r="G545" s="19">
        <v>11.9</v>
      </c>
      <c r="H545" s="20">
        <v>3.9</v>
      </c>
      <c r="I545" s="21">
        <v>892</v>
      </c>
      <c r="J545" s="19">
        <v>63.630735617131506</v>
      </c>
      <c r="K545" s="19">
        <v>20.477471361420911</v>
      </c>
      <c r="L545" s="19">
        <v>40</v>
      </c>
      <c r="M545" s="19">
        <v>347</v>
      </c>
      <c r="N545" s="19">
        <v>7.09</v>
      </c>
      <c r="O545" s="19">
        <v>1.49</v>
      </c>
      <c r="Q545" s="19">
        <f t="shared" si="154"/>
        <v>4.9518892819370279</v>
      </c>
      <c r="R545" s="19">
        <f t="shared" si="160"/>
        <v>3.9073947692331101</v>
      </c>
      <c r="S545" s="19">
        <f t="shared" si="163"/>
        <v>5.2705982116721302</v>
      </c>
      <c r="T545" s="19">
        <f t="shared" si="161"/>
        <v>5.4847074765449468</v>
      </c>
      <c r="U545" s="23">
        <f t="shared" si="164"/>
        <v>4.9036474348468042</v>
      </c>
      <c r="V545" s="24">
        <f t="shared" si="151"/>
        <v>4.8816678679288881</v>
      </c>
      <c r="W545" s="24">
        <f t="shared" si="151"/>
        <v>4.3009340525650108</v>
      </c>
      <c r="X545" s="24">
        <f t="shared" si="151"/>
        <v>4.9086701551750513</v>
      </c>
      <c r="Y545" s="24">
        <f t="shared" si="151"/>
        <v>4.6527197105447708</v>
      </c>
      <c r="Z545" s="24">
        <f t="shared" si="151"/>
        <v>4.6859979465534298</v>
      </c>
      <c r="AA545" s="20">
        <v>-0.95</v>
      </c>
      <c r="AB545" s="20">
        <v>0.21833333333333299</v>
      </c>
      <c r="AC545" s="17">
        <v>314.89886175458298</v>
      </c>
      <c r="AD545" s="17">
        <f t="shared" si="162"/>
        <v>314.27116963453028</v>
      </c>
      <c r="AE545" s="21">
        <v>86.071000000000296</v>
      </c>
      <c r="AF545" s="21">
        <v>172.93749999999994</v>
      </c>
      <c r="AG545" s="19">
        <v>2.6933310161916659</v>
      </c>
      <c r="AH545" s="21">
        <v>157.30000000000001</v>
      </c>
      <c r="AI545" s="22">
        <v>0.21083333333333298</v>
      </c>
      <c r="AJ545" s="21">
        <v>2032.0404999999971</v>
      </c>
      <c r="AK545" s="21" t="e">
        <f>VLOOKUP($B545,'[3]Rotoma level Monthly'!$C$2:$N$538,10,FALSE)</f>
        <v>#N/A</v>
      </c>
      <c r="AL545" s="21" t="e">
        <f>VLOOKUP($B545,'[3]Rotoma level Monthly'!$C$2:$N$538,11,FALSE)</f>
        <v>#N/A</v>
      </c>
      <c r="AM545" s="20">
        <v>3.7511327855964716</v>
      </c>
      <c r="AN545" s="21">
        <v>175.04166666666666</v>
      </c>
      <c r="AP545" s="19">
        <f t="shared" si="152"/>
        <v>21.349999999999998</v>
      </c>
      <c r="AQ545" s="19">
        <f t="shared" si="152"/>
        <v>3.0083333333333333</v>
      </c>
      <c r="AR545" s="19">
        <f t="shared" si="152"/>
        <v>775.75</v>
      </c>
      <c r="AS545" s="19">
        <f t="shared" si="152"/>
        <v>36.551552283798181</v>
      </c>
      <c r="AT545" s="19">
        <f t="shared" si="155"/>
        <v>5.5966706135770483</v>
      </c>
      <c r="AU545" s="19">
        <f t="shared" si="156"/>
        <v>4.2280666746585398</v>
      </c>
      <c r="AV545" s="19">
        <f t="shared" si="157"/>
        <v>5.0880625706111715</v>
      </c>
      <c r="AW545" s="19">
        <f t="shared" si="158"/>
        <v>4.781685010319312</v>
      </c>
      <c r="AX545" s="25">
        <f t="shared" si="159"/>
        <v>4.9236212172915179</v>
      </c>
    </row>
    <row r="546" spans="1:50" x14ac:dyDescent="0.25">
      <c r="A546" t="s">
        <v>85</v>
      </c>
      <c r="B546" s="15">
        <v>42917</v>
      </c>
      <c r="C546" s="16" t="s">
        <v>80</v>
      </c>
      <c r="D546" s="17">
        <v>2018</v>
      </c>
      <c r="E546" s="18" t="str">
        <f t="shared" si="153"/>
        <v>Ōkaro 2017/18</v>
      </c>
      <c r="F546" s="18" t="s">
        <v>72</v>
      </c>
      <c r="G546" s="19">
        <v>23.5</v>
      </c>
      <c r="H546" s="20">
        <v>2.2000000000000002</v>
      </c>
      <c r="I546" s="21">
        <v>826</v>
      </c>
      <c r="J546" s="19">
        <v>72.423735617131513</v>
      </c>
      <c r="K546" s="19">
        <v>15.592471361420909</v>
      </c>
      <c r="L546" s="19">
        <v>95.5</v>
      </c>
      <c r="M546" s="19">
        <v>208</v>
      </c>
      <c r="N546" s="19">
        <v>7.4749999999999996</v>
      </c>
      <c r="O546" s="19">
        <v>1.92</v>
      </c>
      <c r="Q546" s="19">
        <f t="shared" si="154"/>
        <v>5.7025123701702105</v>
      </c>
      <c r="R546" s="19">
        <f t="shared" si="160"/>
        <v>4.6058237319863471</v>
      </c>
      <c r="S546" s="19">
        <f t="shared" si="163"/>
        <v>5.1701099424343511</v>
      </c>
      <c r="T546" s="19">
        <f t="shared" si="161"/>
        <v>5.6488522921617319</v>
      </c>
      <c r="U546" s="23">
        <f t="shared" si="164"/>
        <v>5.2818245841881604</v>
      </c>
      <c r="V546" s="24">
        <f t="shared" si="151"/>
        <v>4.9306028254881449</v>
      </c>
      <c r="W546" s="24">
        <f t="shared" si="151"/>
        <v>4.3176544066018385</v>
      </c>
      <c r="X546" s="24">
        <f t="shared" si="151"/>
        <v>4.9005406570444823</v>
      </c>
      <c r="Y546" s="24">
        <f t="shared" si="151"/>
        <v>4.6821147199600857</v>
      </c>
      <c r="Z546" s="24">
        <f t="shared" si="151"/>
        <v>4.7077281522736367</v>
      </c>
      <c r="AA546" s="20">
        <v>0.87</v>
      </c>
      <c r="AB546" s="20">
        <v>0.21333333333333299</v>
      </c>
      <c r="AC546" s="17">
        <v>315.05479383813503</v>
      </c>
      <c r="AD546" s="17">
        <f t="shared" si="162"/>
        <v>314.35530155841997</v>
      </c>
      <c r="AE546" s="21">
        <v>194.39599999999999</v>
      </c>
      <c r="AF546" s="21">
        <v>166.2029569892473</v>
      </c>
      <c r="AG546" s="19">
        <v>3.2429360784408594</v>
      </c>
      <c r="AH546" s="21">
        <v>108.7</v>
      </c>
      <c r="AI546" s="22">
        <v>0.21583333333333299</v>
      </c>
      <c r="AJ546" s="21">
        <v>1944.0314999999971</v>
      </c>
      <c r="AK546" s="21" t="e">
        <f>VLOOKUP($B546,'[3]Rotoma level Monthly'!$C$2:$N$538,10,FALSE)</f>
        <v>#N/A</v>
      </c>
      <c r="AL546" s="21" t="e">
        <f>VLOOKUP($B546,'[3]Rotoma level Monthly'!$C$2:$N$538,11,FALSE)</f>
        <v>#N/A</v>
      </c>
      <c r="AM546" s="20">
        <v>3.7016470600939253</v>
      </c>
      <c r="AN546" s="21">
        <v>171.59166666666667</v>
      </c>
      <c r="AP546" s="19">
        <f t="shared" si="152"/>
        <v>22.158333333333331</v>
      </c>
      <c r="AQ546" s="19">
        <f t="shared" si="152"/>
        <v>2.9750000000000001</v>
      </c>
      <c r="AR546" s="19">
        <f t="shared" si="152"/>
        <v>770.41666666666663</v>
      </c>
      <c r="AS546" s="19">
        <f t="shared" si="152"/>
        <v>38.017052283798179</v>
      </c>
      <c r="AT546" s="19">
        <f t="shared" si="155"/>
        <v>5.6376642118612121</v>
      </c>
      <c r="AU546" s="19">
        <f t="shared" si="156"/>
        <v>4.2416650750818592</v>
      </c>
      <c r="AV546" s="19">
        <f t="shared" si="157"/>
        <v>5.0790442650371759</v>
      </c>
      <c r="AW546" s="19">
        <f t="shared" si="158"/>
        <v>4.8315370450349349</v>
      </c>
      <c r="AX546" s="25">
        <f t="shared" si="159"/>
        <v>4.9474776492537957</v>
      </c>
    </row>
    <row r="547" spans="1:50" x14ac:dyDescent="0.25">
      <c r="A547" t="s">
        <v>85</v>
      </c>
      <c r="B547" s="15">
        <v>42948</v>
      </c>
      <c r="C547" s="16" t="s">
        <v>80</v>
      </c>
      <c r="D547" s="17">
        <v>2018</v>
      </c>
      <c r="E547" s="18" t="str">
        <f t="shared" si="153"/>
        <v>Ōkaro 2017/18</v>
      </c>
      <c r="F547" s="18" t="s">
        <v>72</v>
      </c>
      <c r="G547" s="19">
        <v>12.4</v>
      </c>
      <c r="H547" s="20">
        <v>3.5</v>
      </c>
      <c r="I547" s="21">
        <v>607</v>
      </c>
      <c r="J547" s="19">
        <v>35.297735617131508</v>
      </c>
      <c r="K547" s="19">
        <v>12.661471361420908</v>
      </c>
      <c r="L547" s="19">
        <v>137</v>
      </c>
      <c r="M547" s="19">
        <v>76</v>
      </c>
      <c r="N547" s="19">
        <v>7.37</v>
      </c>
      <c r="O547" s="19">
        <v>1.43</v>
      </c>
      <c r="Q547" s="19">
        <f t="shared" si="154"/>
        <v>4.9972910803120776</v>
      </c>
      <c r="R547" s="19">
        <f t="shared" si="160"/>
        <v>4.0420285548234149</v>
      </c>
      <c r="S547" s="19">
        <f t="shared" si="163"/>
        <v>4.7673979601365257</v>
      </c>
      <c r="T547" s="19">
        <f t="shared" si="161"/>
        <v>4.7374207899777732</v>
      </c>
      <c r="U547" s="23">
        <f t="shared" si="164"/>
        <v>4.6360345963124479</v>
      </c>
      <c r="V547" s="24">
        <f t="shared" si="151"/>
        <v>4.9631788403765427</v>
      </c>
      <c r="W547" s="24">
        <f t="shared" si="151"/>
        <v>4.2911950196340802</v>
      </c>
      <c r="X547" s="24">
        <f t="shared" si="151"/>
        <v>4.8915867288951951</v>
      </c>
      <c r="Y547" s="24">
        <f t="shared" si="151"/>
        <v>4.6821147199600857</v>
      </c>
      <c r="Z547" s="24">
        <f t="shared" si="151"/>
        <v>4.7070188272164755</v>
      </c>
      <c r="AA547" s="20">
        <v>0.37</v>
      </c>
      <c r="AB547" s="20">
        <v>0.36666666666666597</v>
      </c>
      <c r="AC547" s="17">
        <v>315.18700173261902</v>
      </c>
      <c r="AD547" s="17">
        <f t="shared" si="162"/>
        <v>314.44456703103072</v>
      </c>
      <c r="AE547" s="21">
        <v>208.99349999999899</v>
      </c>
      <c r="AF547" s="21">
        <v>153.48118279569889</v>
      </c>
      <c r="AG547" s="19">
        <v>3.004037482470431</v>
      </c>
      <c r="AH547" s="21">
        <v>124</v>
      </c>
      <c r="AI547" s="22">
        <v>0.21583333333333299</v>
      </c>
      <c r="AJ547" s="21">
        <v>1985.0854999999981</v>
      </c>
      <c r="AK547" s="21" t="e">
        <f>VLOOKUP($B547,'[3]Rotoma level Monthly'!$C$2:$N$538,10,FALSE)</f>
        <v>#N/A</v>
      </c>
      <c r="AL547" s="21" t="e">
        <f>VLOOKUP($B547,'[3]Rotoma level Monthly'!$C$2:$N$538,11,FALSE)</f>
        <v>#N/A</v>
      </c>
      <c r="AM547" s="20">
        <v>3.6265961239783331</v>
      </c>
      <c r="AN547" s="21">
        <v>168.06666666666669</v>
      </c>
      <c r="AP547" s="19">
        <f t="shared" si="152"/>
        <v>22.466666666666669</v>
      </c>
      <c r="AQ547" s="19">
        <f t="shared" si="152"/>
        <v>3.0416666666666665</v>
      </c>
      <c r="AR547" s="19">
        <f t="shared" si="152"/>
        <v>766.08333333333337</v>
      </c>
      <c r="AS547" s="19">
        <f t="shared" si="152"/>
        <v>38.017052283798172</v>
      </c>
      <c r="AT547" s="19">
        <f t="shared" si="155"/>
        <v>5.6529081502117702</v>
      </c>
      <c r="AU547" s="19">
        <f t="shared" si="156"/>
        <v>4.2146059977966006</v>
      </c>
      <c r="AV547" s="19">
        <f t="shared" si="157"/>
        <v>5.0716708023479384</v>
      </c>
      <c r="AW547" s="19">
        <f t="shared" si="158"/>
        <v>4.8315370450349349</v>
      </c>
      <c r="AX547" s="25">
        <f t="shared" si="159"/>
        <v>4.9426804988478112</v>
      </c>
    </row>
    <row r="548" spans="1:50" x14ac:dyDescent="0.25">
      <c r="A548" t="s">
        <v>85</v>
      </c>
      <c r="B548" s="15">
        <v>42979</v>
      </c>
      <c r="C548" s="16" t="s">
        <v>80</v>
      </c>
      <c r="D548" s="17">
        <v>2018</v>
      </c>
      <c r="E548" s="18" t="str">
        <f t="shared" si="153"/>
        <v>Ōkaro 2017/18</v>
      </c>
      <c r="F548" s="18" t="s">
        <v>72</v>
      </c>
      <c r="G548" s="19">
        <v>18</v>
      </c>
      <c r="H548" s="20">
        <v>2.3899999999999997</v>
      </c>
      <c r="I548" s="21">
        <v>499</v>
      </c>
      <c r="J548" s="19">
        <v>36.274735617131505</v>
      </c>
      <c r="K548" s="19">
        <v>6.0178713614209087</v>
      </c>
      <c r="L548" s="19">
        <v>10</v>
      </c>
      <c r="M548" s="19">
        <v>4</v>
      </c>
      <c r="N548" s="19">
        <v>8.0399999999999991</v>
      </c>
      <c r="O548" s="19">
        <v>3.13</v>
      </c>
      <c r="Q548" s="19">
        <f t="shared" si="154"/>
        <v>5.4083921629623966</v>
      </c>
      <c r="R548" s="19">
        <f t="shared" si="160"/>
        <v>4.5065981469803775</v>
      </c>
      <c r="S548" s="19">
        <f t="shared" si="163"/>
        <v>4.5112826423264032</v>
      </c>
      <c r="T548" s="19">
        <f t="shared" si="161"/>
        <v>4.7720444270303979</v>
      </c>
      <c r="U548" s="23">
        <f t="shared" si="164"/>
        <v>4.7995793448248936</v>
      </c>
      <c r="V548" s="24">
        <f t="shared" si="151"/>
        <v>4.7707568328157031</v>
      </c>
      <c r="W548" s="24">
        <f t="shared" si="151"/>
        <v>4.2384250217215751</v>
      </c>
      <c r="X548" s="24">
        <f t="shared" si="151"/>
        <v>4.7223215216773937</v>
      </c>
      <c r="Y548" s="24">
        <f t="shared" si="151"/>
        <v>4.6204785529465049</v>
      </c>
      <c r="Z548" s="24">
        <f>AVERAGE(U537:U548)</f>
        <v>4.5879954822902933</v>
      </c>
      <c r="AA548" s="20">
        <v>0.63</v>
      </c>
      <c r="AB548" s="20">
        <v>0.293333333333333</v>
      </c>
      <c r="AC548" s="17">
        <v>315.421096302715</v>
      </c>
      <c r="AD548" s="17">
        <f t="shared" si="162"/>
        <v>314.55313569916416</v>
      </c>
      <c r="AE548" s="21">
        <v>133.227</v>
      </c>
      <c r="AF548" s="21">
        <v>197.59722222222229</v>
      </c>
      <c r="AG548" s="19">
        <v>3.9451458299250004</v>
      </c>
      <c r="AH548" s="21">
        <v>132.5</v>
      </c>
      <c r="AI548" s="22">
        <v>0.21583333333333299</v>
      </c>
      <c r="AJ548" s="21">
        <v>2099.9159999999974</v>
      </c>
      <c r="AK548" s="21" t="e">
        <f>VLOOKUP($B548,'[3]Rotoma level Monthly'!$C$2:$N$538,10,FALSE)</f>
        <v>#N/A</v>
      </c>
      <c r="AL548" s="21" t="e">
        <f>VLOOKUP($B548,'[3]Rotoma level Monthly'!$C$2:$N$538,11,FALSE)</f>
        <v>#N/A</v>
      </c>
      <c r="AM548" s="20">
        <v>3.6210644732471504</v>
      </c>
      <c r="AN548" s="21">
        <v>170.98333333333335</v>
      </c>
      <c r="AP548" s="19">
        <f t="shared" si="152"/>
        <v>11.800000000000002</v>
      </c>
      <c r="AQ548" s="19">
        <f t="shared" si="152"/>
        <v>3.1241666666666661</v>
      </c>
      <c r="AR548" s="19">
        <f t="shared" si="152"/>
        <v>611</v>
      </c>
      <c r="AS548" s="19">
        <f t="shared" si="152"/>
        <v>35.623402283798178</v>
      </c>
      <c r="AT548" s="19">
        <f t="shared" si="155"/>
        <v>4.9425802985575586</v>
      </c>
      <c r="AU548" s="19">
        <f t="shared" si="156"/>
        <v>4.1818639101187909</v>
      </c>
      <c r="AV548" s="19">
        <f t="shared" si="157"/>
        <v>4.7759840428300873</v>
      </c>
      <c r="AW548" s="19">
        <f t="shared" si="158"/>
        <v>4.7490673541745689</v>
      </c>
      <c r="AX548" s="25">
        <f t="shared" si="159"/>
        <v>4.662373901420251</v>
      </c>
    </row>
    <row r="549" spans="1:50" x14ac:dyDescent="0.25">
      <c r="A549" t="s">
        <v>85</v>
      </c>
      <c r="B549" s="15">
        <v>43009</v>
      </c>
      <c r="C549" s="16" t="s">
        <v>80</v>
      </c>
      <c r="D549" s="17">
        <v>2018</v>
      </c>
      <c r="E549" s="18" t="str">
        <f t="shared" si="153"/>
        <v>Ōkaro 2017/18</v>
      </c>
      <c r="F549" s="18" t="s">
        <v>72</v>
      </c>
      <c r="G549" s="19">
        <v>73.599999999999994</v>
      </c>
      <c r="H549" s="20">
        <v>1.5249999999999999</v>
      </c>
      <c r="I549" s="21">
        <v>1149</v>
      </c>
      <c r="J549" s="19">
        <v>42.136735617131507</v>
      </c>
      <c r="K549" s="19">
        <v>7.1251380280875765</v>
      </c>
      <c r="L549" s="19">
        <v>3</v>
      </c>
      <c r="M549" s="19">
        <v>5</v>
      </c>
      <c r="N549" s="19">
        <v>9.75</v>
      </c>
      <c r="O549" s="19">
        <v>14</v>
      </c>
      <c r="Q549" s="19">
        <f t="shared" si="154"/>
        <v>6.9618696484172471</v>
      </c>
      <c r="R549" s="19">
        <f t="shared" si="160"/>
        <v>5.0396068630811479</v>
      </c>
      <c r="S549" s="19">
        <f t="shared" si="163"/>
        <v>5.6015632863517375</v>
      </c>
      <c r="T549" s="19">
        <f t="shared" si="161"/>
        <v>4.9620097908191791</v>
      </c>
      <c r="U549" s="23">
        <f t="shared" si="164"/>
        <v>5.6412623971673277</v>
      </c>
      <c r="V549" s="24">
        <f t="shared" si="151"/>
        <v>4.8986938228575321</v>
      </c>
      <c r="W549" s="24">
        <f t="shared" si="151"/>
        <v>4.3023271442275766</v>
      </c>
      <c r="X549" s="24">
        <f t="shared" si="151"/>
        <v>4.8033726409949331</v>
      </c>
      <c r="Y549" s="24">
        <f t="shared" si="151"/>
        <v>4.6515943721091899</v>
      </c>
      <c r="Z549" s="24">
        <f t="shared" si="151"/>
        <v>4.6639969950473068</v>
      </c>
      <c r="AA549" s="20">
        <v>0.89</v>
      </c>
      <c r="AB549" s="20">
        <v>0.35499999999999998</v>
      </c>
      <c r="AC549" s="17">
        <v>315.557359709823</v>
      </c>
      <c r="AD549" s="17">
        <f t="shared" si="162"/>
        <v>314.66331655445589</v>
      </c>
      <c r="AE549" s="21">
        <v>98.180499999999995</v>
      </c>
      <c r="AF549" s="21">
        <v>172.65456989247306</v>
      </c>
      <c r="AG549" s="19">
        <v>4.113481179241937</v>
      </c>
      <c r="AH549" s="21">
        <v>174.6</v>
      </c>
      <c r="AI549" s="22">
        <v>0.21583333333333299</v>
      </c>
      <c r="AJ549" s="21">
        <v>2100.476999999998</v>
      </c>
      <c r="AK549" s="21" t="e">
        <f>VLOOKUP($B549,'[3]Rotoma level Monthly'!$C$2:$N$538,10,FALSE)</f>
        <v>#N/A</v>
      </c>
      <c r="AL549" s="21" t="e">
        <f>VLOOKUP($B549,'[3]Rotoma level Monthly'!$C$2:$N$538,11,FALSE)</f>
        <v>#N/A</v>
      </c>
      <c r="AM549" s="20">
        <v>3.6421126342411321</v>
      </c>
      <c r="AN549" s="21">
        <v>170.81666666666669</v>
      </c>
      <c r="AP549" s="19">
        <f t="shared" si="152"/>
        <v>16.408333333333335</v>
      </c>
      <c r="AQ549" s="19">
        <f t="shared" si="152"/>
        <v>3.0095833333333335</v>
      </c>
      <c r="AR549" s="19">
        <f t="shared" si="152"/>
        <v>661.25</v>
      </c>
      <c r="AS549" s="19">
        <f t="shared" si="152"/>
        <v>36.518985617131506</v>
      </c>
      <c r="AT549" s="19">
        <f t="shared" si="155"/>
        <v>5.3062637540298532</v>
      </c>
      <c r="AU549" s="19">
        <f t="shared" si="156"/>
        <v>4.2275594329761681</v>
      </c>
      <c r="AV549" s="19">
        <f t="shared" si="157"/>
        <v>4.879300711980159</v>
      </c>
      <c r="AW549" s="19">
        <f t="shared" si="158"/>
        <v>4.7805546206188207</v>
      </c>
      <c r="AX549" s="25">
        <f t="shared" si="159"/>
        <v>4.7984196299012503</v>
      </c>
    </row>
    <row r="550" spans="1:50" x14ac:dyDescent="0.25">
      <c r="A550" t="s">
        <v>85</v>
      </c>
      <c r="B550" s="15">
        <v>43040</v>
      </c>
      <c r="C550" s="16" t="s">
        <v>80</v>
      </c>
      <c r="D550" s="17">
        <v>2018</v>
      </c>
      <c r="E550" s="18" t="str">
        <f t="shared" si="153"/>
        <v>Ōkaro 2017/18</v>
      </c>
      <c r="F550" s="18" t="s">
        <v>72</v>
      </c>
      <c r="G550" s="19">
        <v>119</v>
      </c>
      <c r="H550" s="20">
        <v>0.5</v>
      </c>
      <c r="I550" s="21">
        <v>1373</v>
      </c>
      <c r="J550" s="19">
        <v>215.06573561713151</v>
      </c>
      <c r="K550" s="19">
        <v>181.68247136142091</v>
      </c>
      <c r="L550" s="19">
        <v>2</v>
      </c>
      <c r="M550" s="19">
        <v>1206</v>
      </c>
      <c r="N550" s="19">
        <v>7</v>
      </c>
      <c r="O550" s="19">
        <v>1.26</v>
      </c>
      <c r="Q550" s="19">
        <f t="shared" si="154"/>
        <v>7.4918892819370271</v>
      </c>
      <c r="R550" s="19">
        <f t="shared" si="160"/>
        <v>6.3284744599024449</v>
      </c>
      <c r="S550" s="19">
        <f t="shared" si="163"/>
        <v>5.8343883170826327</v>
      </c>
      <c r="T550" s="19">
        <f t="shared" si="161"/>
        <v>7.0291079737296203</v>
      </c>
      <c r="U550" s="23">
        <f t="shared" si="164"/>
        <v>6.6709650081629315</v>
      </c>
      <c r="V550" s="24">
        <f t="shared" si="151"/>
        <v>5.1480201953624745</v>
      </c>
      <c r="W550" s="24">
        <f t="shared" si="151"/>
        <v>4.5067271369619846</v>
      </c>
      <c r="X550" s="24">
        <f t="shared" si="151"/>
        <v>4.9308614263102211</v>
      </c>
      <c r="Y550" s="24">
        <f t="shared" si="151"/>
        <v>4.9043838888245093</v>
      </c>
      <c r="Z550" s="24">
        <f t="shared" si="151"/>
        <v>4.8724981618647965</v>
      </c>
      <c r="AA550" s="20">
        <v>1.08</v>
      </c>
      <c r="AB550" s="20">
        <v>0.48166666666666602</v>
      </c>
      <c r="AC550" s="17">
        <v>315.59448072262899</v>
      </c>
      <c r="AD550" s="17">
        <f t="shared" si="162"/>
        <v>314.77633816355132</v>
      </c>
      <c r="AE550" s="21">
        <v>75.331999999999994</v>
      </c>
      <c r="AF550" s="21">
        <v>154.47557471264378</v>
      </c>
      <c r="AG550" s="19">
        <v>3.9573786683563221</v>
      </c>
      <c r="AH550" s="21">
        <v>170.9</v>
      </c>
      <c r="AI550" s="22">
        <v>0.21583333333333299</v>
      </c>
      <c r="AJ550" s="21">
        <v>2079.8504999999982</v>
      </c>
      <c r="AK550" s="21" t="e">
        <f>VLOOKUP($B550,'[3]Rotoma level Monthly'!$C$2:$N$538,10,FALSE)</f>
        <v>#N/A</v>
      </c>
      <c r="AL550" s="21" t="e">
        <f>VLOOKUP($B550,'[3]Rotoma level Monthly'!$C$2:$N$538,11,FALSE)</f>
        <v>#N/A</v>
      </c>
      <c r="AM550" s="20">
        <v>3.644654757718929</v>
      </c>
      <c r="AN550" s="21">
        <v>167.96666666666667</v>
      </c>
      <c r="AP550" s="19">
        <f t="shared" si="152"/>
        <v>25.666666666666668</v>
      </c>
      <c r="AQ550" s="19">
        <f t="shared" si="152"/>
        <v>2.717916666666667</v>
      </c>
      <c r="AR550" s="19">
        <f t="shared" si="152"/>
        <v>740.16666666666663</v>
      </c>
      <c r="AS550" s="19">
        <f t="shared" si="152"/>
        <v>52.802318950464837</v>
      </c>
      <c r="AT550" s="19">
        <f t="shared" si="155"/>
        <v>5.7997984549501611</v>
      </c>
      <c r="AU550" s="19">
        <f t="shared" si="156"/>
        <v>4.3515305162702997</v>
      </c>
      <c r="AV550" s="19">
        <f t="shared" si="157"/>
        <v>5.0266818635979966</v>
      </c>
      <c r="AW550" s="19">
        <f t="shared" si="158"/>
        <v>5.2481467486662403</v>
      </c>
      <c r="AX550" s="25">
        <f t="shared" si="159"/>
        <v>5.1065393958711747</v>
      </c>
    </row>
    <row r="551" spans="1:50" x14ac:dyDescent="0.25">
      <c r="A551" t="s">
        <v>85</v>
      </c>
      <c r="B551" s="15">
        <v>43070</v>
      </c>
      <c r="C551" s="16" t="s">
        <v>80</v>
      </c>
      <c r="D551" s="17">
        <v>2018</v>
      </c>
      <c r="E551" s="18" t="str">
        <f t="shared" si="153"/>
        <v>Ōkaro 2017/18</v>
      </c>
      <c r="F551" s="18" t="s">
        <v>72</v>
      </c>
      <c r="G551" s="19">
        <v>43</v>
      </c>
      <c r="H551" s="20">
        <v>0.92500000000000004</v>
      </c>
      <c r="I551" s="21">
        <v>1530</v>
      </c>
      <c r="J551" s="19">
        <v>22.596735617131511</v>
      </c>
      <c r="K551" s="19">
        <v>-3.9528638579090281E-2</v>
      </c>
      <c r="L551" s="19">
        <v>4</v>
      </c>
      <c r="M551" s="19">
        <v>35</v>
      </c>
      <c r="N551" s="19">
        <v>9.68</v>
      </c>
      <c r="O551" s="19">
        <v>17.7</v>
      </c>
      <c r="Q551" s="19">
        <f t="shared" si="154"/>
        <v>6.3690098771721502</v>
      </c>
      <c r="R551" s="19">
        <f t="shared" si="160"/>
        <v>5.6216128828229959</v>
      </c>
      <c r="S551" s="19">
        <f t="shared" si="163"/>
        <v>5.9759212067609724</v>
      </c>
      <c r="T551" s="19">
        <f t="shared" si="161"/>
        <v>4.17181345677397</v>
      </c>
      <c r="U551" s="23">
        <f t="shared" si="164"/>
        <v>5.5345893558825221</v>
      </c>
      <c r="V551" s="24">
        <f t="shared" si="151"/>
        <v>5.2377570070486312</v>
      </c>
      <c r="W551" s="24">
        <f t="shared" si="151"/>
        <v>4.5819112617785125</v>
      </c>
      <c r="X551" s="24">
        <f t="shared" si="151"/>
        <v>5.0034197049087501</v>
      </c>
      <c r="Y551" s="24">
        <f t="shared" si="151"/>
        <v>4.8696500134834269</v>
      </c>
      <c r="Z551" s="24">
        <f t="shared" si="151"/>
        <v>4.9231844968048293</v>
      </c>
      <c r="AA551" s="20">
        <v>-0.23</v>
      </c>
      <c r="AB551" s="20">
        <v>0.60166666666666602</v>
      </c>
      <c r="AC551" s="17">
        <v>315.46102580459097</v>
      </c>
      <c r="AD551" s="17">
        <f t="shared" si="162"/>
        <v>314.8847502797766</v>
      </c>
      <c r="AE551" s="21">
        <v>33.085000000000001</v>
      </c>
      <c r="AF551" s="21">
        <v>171.78763440860217</v>
      </c>
      <c r="AG551" s="19">
        <v>3.6415613767822586</v>
      </c>
      <c r="AH551" s="21">
        <v>284.39999999999998</v>
      </c>
      <c r="AI551" s="22">
        <v>0.21583333333333299</v>
      </c>
      <c r="AJ551" s="21">
        <v>2022.4264999999991</v>
      </c>
      <c r="AK551" s="21" t="e">
        <f>VLOOKUP($B551,'[3]Rotoma level Monthly'!$C$2:$N$538,10,FALSE)</f>
        <v>#N/A</v>
      </c>
      <c r="AL551" s="21" t="e">
        <f>VLOOKUP($B551,'[3]Rotoma level Monthly'!$C$2:$N$538,11,FALSE)</f>
        <v>#N/A</v>
      </c>
      <c r="AM551" s="20">
        <v>3.5592486851731593</v>
      </c>
      <c r="AN551" s="21">
        <v>172.73333333333335</v>
      </c>
      <c r="AP551" s="19">
        <f t="shared" si="152"/>
        <v>27.900000000000002</v>
      </c>
      <c r="AQ551" s="19">
        <f t="shared" si="152"/>
        <v>2.6283333333333334</v>
      </c>
      <c r="AR551" s="19">
        <f t="shared" si="152"/>
        <v>802.16666666666663</v>
      </c>
      <c r="AS551" s="19">
        <f t="shared" si="152"/>
        <v>52.069568950464834</v>
      </c>
      <c r="AT551" s="19">
        <f t="shared" si="155"/>
        <v>5.8918346763149376</v>
      </c>
      <c r="AU551" s="19">
        <f t="shared" si="156"/>
        <v>4.3920852838962121</v>
      </c>
      <c r="AV551" s="19">
        <f t="shared" si="157"/>
        <v>5.1318364799940817</v>
      </c>
      <c r="AW551" s="19">
        <f t="shared" si="158"/>
        <v>5.2304252287647888</v>
      </c>
      <c r="AX551" s="25">
        <f t="shared" si="159"/>
        <v>5.1615454172425057</v>
      </c>
    </row>
    <row r="552" spans="1:50" x14ac:dyDescent="0.25">
      <c r="A552" t="s">
        <v>85</v>
      </c>
      <c r="B552" s="15">
        <v>43101</v>
      </c>
      <c r="C552" s="16" t="s">
        <v>80</v>
      </c>
      <c r="D552" s="17">
        <v>2018</v>
      </c>
      <c r="E552" s="18" t="str">
        <f t="shared" si="153"/>
        <v>Ōkaro 2017/18</v>
      </c>
      <c r="F552" s="18" t="s">
        <v>72</v>
      </c>
      <c r="G552" s="19">
        <v>8.9</v>
      </c>
      <c r="H552" s="20">
        <v>2.7</v>
      </c>
      <c r="I552" s="21">
        <v>830</v>
      </c>
      <c r="J552" s="19">
        <v>29.43573561713151</v>
      </c>
      <c r="K552" s="19">
        <v>-1.0165286385790901</v>
      </c>
      <c r="L552" s="19">
        <v>11</v>
      </c>
      <c r="M552" s="19">
        <v>66</v>
      </c>
      <c r="N552" s="19">
        <v>8.2899999999999991</v>
      </c>
      <c r="O552" s="19">
        <v>2.76</v>
      </c>
      <c r="Q552" s="19">
        <f t="shared" si="154"/>
        <v>4.6314506168780785</v>
      </c>
      <c r="R552" s="19">
        <f t="shared" si="160"/>
        <v>4.359541198436518</v>
      </c>
      <c r="S552" s="19">
        <f t="shared" si="163"/>
        <v>5.1764250580519811</v>
      </c>
      <c r="T552" s="19">
        <f t="shared" si="161"/>
        <v>4.5071146892242018</v>
      </c>
      <c r="U552" s="23">
        <f t="shared" si="164"/>
        <v>4.6686328906476948</v>
      </c>
      <c r="V552" s="24">
        <f t="shared" si="151"/>
        <v>5.2141968489136223</v>
      </c>
      <c r="W552" s="24">
        <f t="shared" si="151"/>
        <v>4.5358902250413724</v>
      </c>
      <c r="X552" s="24">
        <f t="shared" si="151"/>
        <v>5.0055401715200416</v>
      </c>
      <c r="Y552" s="24">
        <f t="shared" si="151"/>
        <v>4.8888272069452219</v>
      </c>
      <c r="Z552" s="24">
        <f t="shared" si="151"/>
        <v>4.9111136131050639</v>
      </c>
      <c r="AA552" s="20">
        <v>0.9</v>
      </c>
      <c r="AB552" s="20">
        <v>0.391666666666666</v>
      </c>
      <c r="AC552" s="17">
        <v>315.55624467496602</v>
      </c>
      <c r="AD552" s="17">
        <f t="shared" si="162"/>
        <v>315.01330950844135</v>
      </c>
      <c r="AE552" s="21">
        <v>249.627999999998</v>
      </c>
      <c r="AF552" s="21">
        <v>131.35080645161287</v>
      </c>
      <c r="AG552" s="19">
        <v>3.6823573743575255</v>
      </c>
      <c r="AH552" s="21">
        <v>158</v>
      </c>
      <c r="AI552" s="22">
        <v>0.25583333333333302</v>
      </c>
      <c r="AJ552" s="21">
        <v>2007.4589999999994</v>
      </c>
      <c r="AK552" s="21" t="e">
        <f>VLOOKUP($B552,'[3]Rotoma level Monthly'!$C$2:$N$538,10,FALSE)</f>
        <v>#N/A</v>
      </c>
      <c r="AL552" s="21" t="e">
        <f>VLOOKUP($B552,'[3]Rotoma level Monthly'!$C$2:$N$538,11,FALSE)</f>
        <v>#N/A</v>
      </c>
      <c r="AM552" s="20">
        <v>3.5268366108284006</v>
      </c>
      <c r="AN552" s="21">
        <v>164.65</v>
      </c>
      <c r="AP552" s="19">
        <f t="shared" si="152"/>
        <v>27.683333333333334</v>
      </c>
      <c r="AQ552" s="19">
        <f t="shared" si="152"/>
        <v>2.7116666666666664</v>
      </c>
      <c r="AR552" s="19">
        <f t="shared" si="152"/>
        <v>803.5</v>
      </c>
      <c r="AS552" s="19">
        <f t="shared" si="152"/>
        <v>52.476652283798167</v>
      </c>
      <c r="AT552" s="19">
        <f t="shared" si="155"/>
        <v>5.8832346904520874</v>
      </c>
      <c r="AU552" s="19">
        <f t="shared" si="156"/>
        <v>4.3543193637608972</v>
      </c>
      <c r="AV552" s="19">
        <f t="shared" si="157"/>
        <v>5.1340075021090836</v>
      </c>
      <c r="AW552" s="19">
        <f t="shared" si="158"/>
        <v>5.2403010753588939</v>
      </c>
      <c r="AX552" s="25">
        <f t="shared" si="159"/>
        <v>5.152965657920241</v>
      </c>
    </row>
    <row r="553" spans="1:50" x14ac:dyDescent="0.25">
      <c r="A553" t="s">
        <v>85</v>
      </c>
      <c r="B553" s="15">
        <v>43132</v>
      </c>
      <c r="C553" s="16" t="s">
        <v>80</v>
      </c>
      <c r="D553" s="17">
        <v>2018</v>
      </c>
      <c r="E553" s="18" t="str">
        <f t="shared" si="153"/>
        <v>Ōkaro 2017/18</v>
      </c>
      <c r="F553" s="18" t="s">
        <v>72</v>
      </c>
      <c r="G553" s="19">
        <v>4.8</v>
      </c>
      <c r="H553" s="20">
        <v>2.5499999999999998</v>
      </c>
      <c r="I553" s="21">
        <v>435</v>
      </c>
      <c r="J553" s="19">
        <v>22.596735617131511</v>
      </c>
      <c r="K553" s="19">
        <v>-1.0165286385790901</v>
      </c>
      <c r="L553" s="19">
        <v>1</v>
      </c>
      <c r="M553" s="19">
        <v>5</v>
      </c>
      <c r="N553" s="19">
        <v>8.2200000000000006</v>
      </c>
      <c r="O553" s="19">
        <v>1.64</v>
      </c>
      <c r="Q553" s="19">
        <f t="shared" si="154"/>
        <v>3.9503527429339917</v>
      </c>
      <c r="R553" s="19">
        <f t="shared" si="160"/>
        <v>4.428614290711276</v>
      </c>
      <c r="S553" s="19">
        <f t="shared" si="163"/>
        <v>4.3318526634334589</v>
      </c>
      <c r="T553" s="19">
        <f t="shared" si="161"/>
        <v>4.17181345677397</v>
      </c>
      <c r="U553" s="23">
        <f t="shared" si="164"/>
        <v>4.2206582884631736</v>
      </c>
      <c r="V553" s="24">
        <f t="shared" si="151"/>
        <v>5.1627537952750231</v>
      </c>
      <c r="W553" s="24">
        <f t="shared" si="151"/>
        <v>4.5211227716017826</v>
      </c>
      <c r="X553" s="24">
        <f t="shared" si="151"/>
        <v>4.981583072432783</v>
      </c>
      <c r="Y553" s="24">
        <f t="shared" si="151"/>
        <v>4.888827206945221</v>
      </c>
      <c r="Z553" s="24">
        <f t="shared" si="151"/>
        <v>4.8885717115637028</v>
      </c>
      <c r="AA553" s="20">
        <v>-0.55000000000000004</v>
      </c>
      <c r="AB553" s="20">
        <v>0.206666666666666</v>
      </c>
      <c r="AC553" s="17">
        <v>315.69406006697</v>
      </c>
      <c r="AD553" s="17">
        <f t="shared" si="162"/>
        <v>315.15935174807231</v>
      </c>
      <c r="AE553" s="21">
        <v>243.43199999999899</v>
      </c>
      <c r="AF553" s="21">
        <v>156.40625000000003</v>
      </c>
      <c r="AG553" s="19">
        <v>3.507714944059523</v>
      </c>
      <c r="AH553" s="21">
        <v>135.6</v>
      </c>
      <c r="AI553" s="22">
        <v>0.25583333333333302</v>
      </c>
      <c r="AJ553" s="21">
        <v>2208.5894999999973</v>
      </c>
      <c r="AK553" s="21" t="e">
        <f>VLOOKUP($B553,'[3]Rotoma level Monthly'!$C$2:$N$538,10,FALSE)</f>
        <v>#N/A</v>
      </c>
      <c r="AL553" s="21" t="e">
        <f>VLOOKUP($B553,'[3]Rotoma level Monthly'!$C$2:$N$538,11,FALSE)</f>
        <v>#N/A</v>
      </c>
      <c r="AM553" s="20">
        <v>3.4416144633512502</v>
      </c>
      <c r="AN553" s="21">
        <v>161.92499999999998</v>
      </c>
      <c r="AP553" s="19">
        <f t="shared" si="152"/>
        <v>27.383333333333329</v>
      </c>
      <c r="AQ553" s="19">
        <f t="shared" si="152"/>
        <v>2.7408333333333328</v>
      </c>
      <c r="AR553" s="19">
        <f t="shared" si="152"/>
        <v>794.58333333333337</v>
      </c>
      <c r="AS553" s="19">
        <f t="shared" si="152"/>
        <v>52.476652283798167</v>
      </c>
      <c r="AT553" s="19">
        <f t="shared" si="155"/>
        <v>5.8712152351506024</v>
      </c>
      <c r="AU553" s="19">
        <f t="shared" si="156"/>
        <v>4.3413553481934626</v>
      </c>
      <c r="AV553" s="19">
        <f t="shared" si="157"/>
        <v>5.1194197485165418</v>
      </c>
      <c r="AW553" s="19">
        <f t="shared" si="158"/>
        <v>5.2403010753588939</v>
      </c>
      <c r="AX553" s="25">
        <f t="shared" si="159"/>
        <v>5.1430728518048747</v>
      </c>
    </row>
    <row r="554" spans="1:50" x14ac:dyDescent="0.25">
      <c r="A554" t="s">
        <v>85</v>
      </c>
      <c r="B554" s="15">
        <v>43160</v>
      </c>
      <c r="C554" s="16" t="s">
        <v>80</v>
      </c>
      <c r="D554" s="17">
        <v>2018</v>
      </c>
      <c r="E554" s="18" t="str">
        <f t="shared" si="153"/>
        <v>Ōkaro 2017/18</v>
      </c>
      <c r="F554" s="18" t="s">
        <v>72</v>
      </c>
      <c r="G554" s="19">
        <v>7.8</v>
      </c>
      <c r="H554" s="20">
        <v>5.35</v>
      </c>
      <c r="I554" s="21">
        <v>376</v>
      </c>
      <c r="J554" s="19">
        <v>15.757735617131512</v>
      </c>
      <c r="K554" s="19">
        <v>-1.0165286385790901</v>
      </c>
      <c r="L554" s="19">
        <v>1</v>
      </c>
      <c r="M554" s="19">
        <v>3</v>
      </c>
      <c r="N554" s="19">
        <v>7.46</v>
      </c>
      <c r="O554" s="19">
        <v>1.1499999999999999</v>
      </c>
      <c r="Q554" s="19">
        <f t="shared" si="154"/>
        <v>4.4859202908338203</v>
      </c>
      <c r="R554" s="19">
        <f t="shared" si="160"/>
        <v>3.5041526105564502</v>
      </c>
      <c r="S554" s="19">
        <f t="shared" si="163"/>
        <v>4.1413154132322578</v>
      </c>
      <c r="T554" s="19">
        <f t="shared" si="161"/>
        <v>3.7146819240995526</v>
      </c>
      <c r="U554" s="23">
        <f t="shared" si="164"/>
        <v>3.9615175596805203</v>
      </c>
      <c r="V554" s="24">
        <f t="shared" si="151"/>
        <v>5.1853523377672284</v>
      </c>
      <c r="W554" s="24">
        <f t="shared" si="151"/>
        <v>4.4977552058204804</v>
      </c>
      <c r="X554" s="24">
        <f t="shared" si="151"/>
        <v>4.961047847110482</v>
      </c>
      <c r="Y554" s="24">
        <f t="shared" si="151"/>
        <v>4.8764738278740731</v>
      </c>
      <c r="Z554" s="24">
        <f t="shared" si="151"/>
        <v>4.8801573046430677</v>
      </c>
      <c r="AA554" s="20">
        <v>1.07</v>
      </c>
      <c r="AB554" s="20">
        <v>0.171666666666666</v>
      </c>
      <c r="AC554" s="17">
        <v>315.68441448335699</v>
      </c>
      <c r="AD554" s="17">
        <f t="shared" si="162"/>
        <v>315.28971353039691</v>
      </c>
      <c r="AE554" s="21">
        <v>73.680000000000007</v>
      </c>
      <c r="AF554" s="21">
        <v>143.80314009661831</v>
      </c>
      <c r="AG554" s="19">
        <v>3.1756226824416673</v>
      </c>
      <c r="AH554" s="21">
        <v>191.1</v>
      </c>
      <c r="AI554" s="22">
        <v>0.25583333333333302</v>
      </c>
      <c r="AJ554" s="21">
        <v>2225.8699999999949</v>
      </c>
      <c r="AK554" s="21" t="e">
        <f>VLOOKUP($B554,'[3]Rotoma level Monthly'!$C$2:$N$538,10,FALSE)</f>
        <v>#N/A</v>
      </c>
      <c r="AL554" s="21" t="e">
        <f>VLOOKUP($B554,'[3]Rotoma level Monthly'!$C$2:$N$538,11,FALSE)</f>
        <v>#N/A</v>
      </c>
      <c r="AM554" s="20">
        <v>3.4734163675345342</v>
      </c>
      <c r="AN554" s="21">
        <v>162.52499999999998</v>
      </c>
      <c r="AP554" s="19">
        <f t="shared" si="152"/>
        <v>27.524999999999995</v>
      </c>
      <c r="AQ554" s="19">
        <f t="shared" si="152"/>
        <v>2.8283333333333331</v>
      </c>
      <c r="AR554" s="19">
        <f t="shared" si="152"/>
        <v>788.08333333333337</v>
      </c>
      <c r="AS554" s="19">
        <f t="shared" si="152"/>
        <v>52.313818950464828</v>
      </c>
      <c r="AT554" s="19">
        <f t="shared" si="155"/>
        <v>5.8769074122152247</v>
      </c>
      <c r="AU554" s="19">
        <f t="shared" si="156"/>
        <v>4.3032157719228241</v>
      </c>
      <c r="AV554" s="19">
        <f t="shared" si="157"/>
        <v>5.1086821503958753</v>
      </c>
      <c r="AW554" s="19">
        <f t="shared" si="158"/>
        <v>5.2363599610814724</v>
      </c>
      <c r="AX554" s="25">
        <f t="shared" si="159"/>
        <v>5.1312913239038487</v>
      </c>
    </row>
    <row r="555" spans="1:50" x14ac:dyDescent="0.25">
      <c r="A555" t="s">
        <v>85</v>
      </c>
      <c r="B555" s="15">
        <v>43191</v>
      </c>
      <c r="C555" s="16" t="s">
        <v>80</v>
      </c>
      <c r="D555" s="17">
        <v>2018</v>
      </c>
      <c r="E555" s="18" t="str">
        <f t="shared" si="153"/>
        <v>Ōkaro 2017/18</v>
      </c>
      <c r="F555" s="18" t="s">
        <v>72</v>
      </c>
      <c r="G555" s="19">
        <v>7.6</v>
      </c>
      <c r="H555" s="20">
        <v>3.15</v>
      </c>
      <c r="I555" s="21">
        <v>415</v>
      </c>
      <c r="J555" s="19">
        <v>20.642735617131514</v>
      </c>
      <c r="K555" s="19">
        <v>-1.9935286385790902</v>
      </c>
      <c r="L555" s="19">
        <v>0</v>
      </c>
      <c r="M555" s="19">
        <v>4</v>
      </c>
      <c r="N555" s="19">
        <v>7.41</v>
      </c>
      <c r="O555" s="19">
        <v>1.36</v>
      </c>
      <c r="Q555" s="19">
        <f t="shared" si="154"/>
        <v>4.4572665243932104</v>
      </c>
      <c r="R555" s="19">
        <f t="shared" si="160"/>
        <v>4.1717740624015187</v>
      </c>
      <c r="S555" s="19">
        <f t="shared" si="163"/>
        <v>4.2703247711033985</v>
      </c>
      <c r="T555" s="19">
        <f t="shared" si="161"/>
        <v>4.0571203710318802</v>
      </c>
      <c r="U555" s="23">
        <f t="shared" si="164"/>
        <v>4.2391214322325022</v>
      </c>
      <c r="V555" s="24">
        <f t="shared" si="151"/>
        <v>5.2739169719113841</v>
      </c>
      <c r="W555" s="24">
        <f t="shared" si="151"/>
        <v>4.5300227610262676</v>
      </c>
      <c r="X555" s="24">
        <f t="shared" si="151"/>
        <v>4.9847018392771973</v>
      </c>
      <c r="Y555" s="24">
        <f t="shared" si="151"/>
        <v>4.8715869332949984</v>
      </c>
      <c r="Z555" s="24">
        <f t="shared" si="151"/>
        <v>4.9150571263774623</v>
      </c>
      <c r="AA555" s="20">
        <v>0.52</v>
      </c>
      <c r="AB555" s="20">
        <v>0.32833333333333298</v>
      </c>
      <c r="AC555" s="17">
        <v>315.58768783670399</v>
      </c>
      <c r="AD555" s="17">
        <f t="shared" si="162"/>
        <v>315.37483950637676</v>
      </c>
      <c r="AE555" s="21">
        <v>285.34800000000098</v>
      </c>
      <c r="AF555" s="21">
        <v>187.6875</v>
      </c>
      <c r="AG555" s="19">
        <v>3.8429714472972223</v>
      </c>
      <c r="AH555" s="21">
        <v>147.30000000000001</v>
      </c>
      <c r="AI555" s="22">
        <v>0.31083333333333296</v>
      </c>
      <c r="AJ555" s="21">
        <v>1910.9629999999981</v>
      </c>
      <c r="AK555" s="21" t="e">
        <f>VLOOKUP($B555,'[3]Rotoma level Monthly'!$C$2:$N$538,10,FALSE)</f>
        <v>#N/A</v>
      </c>
      <c r="AL555" s="21" t="e">
        <f>VLOOKUP($B555,'[3]Rotoma level Monthly'!$C$2:$N$538,11,FALSE)</f>
        <v>#N/A</v>
      </c>
      <c r="AM555" s="20">
        <v>3.4405519646855875</v>
      </c>
      <c r="AN555" s="21">
        <v>160.89166666666662</v>
      </c>
      <c r="AP555" s="19">
        <f t="shared" si="152"/>
        <v>27.916666666666668</v>
      </c>
      <c r="AQ555" s="19">
        <f t="shared" si="152"/>
        <v>2.7324999999999999</v>
      </c>
      <c r="AR555" s="19">
        <f t="shared" si="152"/>
        <v>794.83333333333337</v>
      </c>
      <c r="AS555" s="19">
        <f t="shared" si="152"/>
        <v>52.232402283798166</v>
      </c>
      <c r="AT555" s="19">
        <f t="shared" si="155"/>
        <v>5.8924934449126196</v>
      </c>
      <c r="AU555" s="19">
        <f t="shared" si="156"/>
        <v>4.3450462552875777</v>
      </c>
      <c r="AV555" s="19">
        <f t="shared" si="157"/>
        <v>5.1198309768711727</v>
      </c>
      <c r="AW555" s="19">
        <f t="shared" si="158"/>
        <v>5.2343848013457555</v>
      </c>
      <c r="AX555" s="25">
        <f t="shared" si="159"/>
        <v>5.1479388696042818</v>
      </c>
    </row>
    <row r="556" spans="1:50" x14ac:dyDescent="0.25">
      <c r="A556" t="s">
        <v>85</v>
      </c>
      <c r="B556" s="15">
        <v>43221</v>
      </c>
      <c r="C556" s="16" t="s">
        <v>80</v>
      </c>
      <c r="D556" s="17">
        <v>2018</v>
      </c>
      <c r="E556" s="18" t="str">
        <f t="shared" si="153"/>
        <v>Ōkaro 2017/18</v>
      </c>
      <c r="F556" s="18" t="s">
        <v>72</v>
      </c>
      <c r="G556" s="19">
        <v>14</v>
      </c>
      <c r="H556" s="20">
        <v>2.5499999999999998</v>
      </c>
      <c r="I556" s="21">
        <v>411</v>
      </c>
      <c r="J556" s="19">
        <v>29.43573561713151</v>
      </c>
      <c r="K556" s="19">
        <v>2.8914713614209093</v>
      </c>
      <c r="L556" s="19">
        <v>5</v>
      </c>
      <c r="M556" s="19">
        <v>25</v>
      </c>
      <c r="N556" s="19">
        <v>7.42</v>
      </c>
      <c r="O556" s="19">
        <v>1.1499999999999999</v>
      </c>
      <c r="Q556" s="19">
        <f t="shared" si="154"/>
        <v>5.1311652106227239</v>
      </c>
      <c r="R556" s="19">
        <f t="shared" si="160"/>
        <v>4.428614290711276</v>
      </c>
      <c r="S556" s="19">
        <f t="shared" si="163"/>
        <v>4.257663883846968</v>
      </c>
      <c r="T556" s="19">
        <f t="shared" si="161"/>
        <v>4.5071146892242018</v>
      </c>
      <c r="U556" s="23">
        <f t="shared" si="164"/>
        <v>4.581139518601292</v>
      </c>
      <c r="V556" s="24">
        <f t="shared" si="151"/>
        <v>5.3782507573808296</v>
      </c>
      <c r="W556" s="24">
        <f t="shared" si="151"/>
        <v>4.5786863218039064</v>
      </c>
      <c r="X556" s="24">
        <f t="shared" ref="X556:Z599" si="165">AVERAGE(S545:S556)</f>
        <v>4.9424036130360678</v>
      </c>
      <c r="Y556" s="24">
        <f t="shared" si="165"/>
        <v>4.8136501114492853</v>
      </c>
      <c r="Z556" s="24">
        <f t="shared" si="165"/>
        <v>4.928247700917523</v>
      </c>
      <c r="AA556" s="20">
        <v>0.32</v>
      </c>
      <c r="AB556" s="20">
        <v>0.40666666666666601</v>
      </c>
      <c r="AC556" s="17">
        <v>315.77129124856799</v>
      </c>
      <c r="AD556" s="17">
        <f t="shared" si="162"/>
        <v>315.45569318130498</v>
      </c>
      <c r="AE556" s="21">
        <v>134.67599999999999</v>
      </c>
      <c r="AF556" s="21">
        <v>185.36290322580646</v>
      </c>
      <c r="AG556" s="19">
        <v>3.2972154989435483</v>
      </c>
      <c r="AI556" s="22">
        <v>0.34166666666666645</v>
      </c>
      <c r="AJ556" s="21">
        <v>1866.9959999999965</v>
      </c>
      <c r="AK556" s="21" t="e">
        <f>VLOOKUP($B556,'[3]Rotoma level Monthly'!$C$2:$N$538,10,FALSE)</f>
        <v>#N/A</v>
      </c>
      <c r="AL556" s="21" t="e">
        <f>VLOOKUP($B556,'[3]Rotoma level Monthly'!$C$2:$N$538,11,FALSE)</f>
        <v>#N/A</v>
      </c>
      <c r="AM556" s="20">
        <v>3.5213804754182267</v>
      </c>
      <c r="AP556" s="19">
        <f t="shared" si="152"/>
        <v>28.708333333333332</v>
      </c>
      <c r="AQ556" s="19">
        <f t="shared" si="152"/>
        <v>2.6033333333333331</v>
      </c>
      <c r="AR556" s="19">
        <f t="shared" si="152"/>
        <v>778.58333333333337</v>
      </c>
      <c r="AS556" s="19">
        <f t="shared" si="152"/>
        <v>50.441235617131504</v>
      </c>
      <c r="AT556" s="19">
        <f t="shared" si="155"/>
        <v>5.9233402696978903</v>
      </c>
      <c r="AU556" s="19">
        <f t="shared" si="156"/>
        <v>4.4036321193236372</v>
      </c>
      <c r="AV556" s="19">
        <f t="shared" si="157"/>
        <v>5.0928283594280757</v>
      </c>
      <c r="AW556" s="19">
        <f t="shared" si="158"/>
        <v>5.1901342924230223</v>
      </c>
      <c r="AX556" s="25">
        <f t="shared" si="159"/>
        <v>5.1524837602181561</v>
      </c>
    </row>
    <row r="557" spans="1:50" x14ac:dyDescent="0.25">
      <c r="A557" t="s">
        <v>85</v>
      </c>
      <c r="B557" s="15">
        <v>43252</v>
      </c>
      <c r="C557" s="16" t="s">
        <v>80</v>
      </c>
      <c r="D557" s="17">
        <v>2018</v>
      </c>
      <c r="E557" s="18" t="str">
        <f t="shared" si="153"/>
        <v>Ōkaro 2017/18</v>
      </c>
      <c r="F557" s="18" t="s">
        <v>72</v>
      </c>
      <c r="G557" s="19">
        <v>48.2</v>
      </c>
      <c r="H557" s="20">
        <v>1.8</v>
      </c>
      <c r="I557" s="21">
        <v>945</v>
      </c>
      <c r="J557" s="19">
        <v>95.871735617131506</v>
      </c>
      <c r="K557" s="19">
        <v>35.132471361420912</v>
      </c>
      <c r="L557" s="19">
        <v>47</v>
      </c>
      <c r="M557" s="19">
        <v>274</v>
      </c>
      <c r="N557" s="19">
        <v>7.16</v>
      </c>
      <c r="O557" s="19">
        <v>1.65</v>
      </c>
      <c r="Q557" s="19">
        <f t="shared" si="154"/>
        <v>6.4949394771266782</v>
      </c>
      <c r="R557" s="19">
        <f t="shared" si="160"/>
        <v>4.8443002528491448</v>
      </c>
      <c r="S557" s="19">
        <f t="shared" si="163"/>
        <v>5.3460497436128822</v>
      </c>
      <c r="T557" s="19">
        <f t="shared" si="161"/>
        <v>6.0045365219442868</v>
      </c>
      <c r="U557" s="23">
        <f t="shared" si="164"/>
        <v>5.672456498883248</v>
      </c>
      <c r="V557" s="24">
        <f t="shared" ref="V557:X576" si="166">AVERAGE(Q546:Q557)</f>
        <v>5.5068382736466335</v>
      </c>
      <c r="W557" s="24">
        <f t="shared" si="166"/>
        <v>4.6567617787719087</v>
      </c>
      <c r="X557" s="24">
        <f t="shared" si="165"/>
        <v>4.948691240697797</v>
      </c>
      <c r="Y557" s="24">
        <f t="shared" si="165"/>
        <v>4.8569691985658965</v>
      </c>
      <c r="Z557" s="24">
        <f t="shared" si="165"/>
        <v>4.9923151229205596</v>
      </c>
      <c r="AA557" s="20">
        <v>-0.46</v>
      </c>
      <c r="AB557" s="20">
        <v>-0.51666666666666605</v>
      </c>
      <c r="AC557" s="17">
        <v>315.820866074398</v>
      </c>
      <c r="AD557" s="17">
        <f t="shared" si="162"/>
        <v>315.53252687462293</v>
      </c>
      <c r="AE557" s="21">
        <v>151.73099999999999</v>
      </c>
      <c r="AF557" s="21">
        <v>171.04166666666669</v>
      </c>
      <c r="AG557" s="19">
        <v>3.1774089478722218</v>
      </c>
      <c r="AH557" s="21">
        <v>121.6</v>
      </c>
      <c r="AI557" s="22">
        <v>0.34166666666666645</v>
      </c>
      <c r="AJ557" s="21">
        <v>1816.0489999999972</v>
      </c>
      <c r="AK557" s="21" t="e">
        <f>VLOOKUP($B557,'[3]Rotoma level Monthly'!$C$2:$N$538,10,FALSE)</f>
        <v>#N/A</v>
      </c>
      <c r="AL557" s="21" t="e">
        <f>VLOOKUP($B557,'[3]Rotoma level Monthly'!$C$2:$N$538,11,FALSE)</f>
        <v>#N/A</v>
      </c>
      <c r="AM557" s="20">
        <v>3.508646131542331</v>
      </c>
      <c r="AN557" s="21">
        <v>158.83333333333331</v>
      </c>
      <c r="AP557" s="19">
        <f t="shared" si="152"/>
        <v>31.733333333333334</v>
      </c>
      <c r="AQ557" s="19">
        <f t="shared" si="152"/>
        <v>2.4283333333333332</v>
      </c>
      <c r="AR557" s="19">
        <f t="shared" si="152"/>
        <v>783</v>
      </c>
      <c r="AS557" s="19">
        <f t="shared" si="152"/>
        <v>53.127985617131515</v>
      </c>
      <c r="AT557" s="19">
        <f t="shared" si="155"/>
        <v>6.0338498619086227</v>
      </c>
      <c r="AU557" s="19">
        <f t="shared" si="156"/>
        <v>4.4874796366323002</v>
      </c>
      <c r="AV557" s="19">
        <f t="shared" si="157"/>
        <v>5.1002229037944105</v>
      </c>
      <c r="AW557" s="19">
        <f t="shared" si="158"/>
        <v>5.255944181001678</v>
      </c>
      <c r="AX557" s="25">
        <f t="shared" si="159"/>
        <v>5.2193741458342524</v>
      </c>
    </row>
    <row r="558" spans="1:50" x14ac:dyDescent="0.25">
      <c r="A558" t="s">
        <v>85</v>
      </c>
      <c r="B558" s="15">
        <v>43282</v>
      </c>
      <c r="C558" s="16" t="s">
        <v>81</v>
      </c>
      <c r="D558" s="17">
        <v>2019</v>
      </c>
      <c r="E558" s="18" t="str">
        <f t="shared" si="153"/>
        <v>Ōkaro 2018/19</v>
      </c>
      <c r="F558" s="18" t="s">
        <v>72</v>
      </c>
      <c r="G558" s="19">
        <v>23.3</v>
      </c>
      <c r="H558" s="20">
        <v>1.8</v>
      </c>
      <c r="I558" s="21">
        <v>926</v>
      </c>
      <c r="J558" s="19">
        <v>90.009735617131511</v>
      </c>
      <c r="K558" s="19">
        <v>17.54647136142091</v>
      </c>
      <c r="L558" s="19">
        <v>88.5</v>
      </c>
      <c r="M558" s="19">
        <v>74</v>
      </c>
      <c r="N558" s="19">
        <v>7.7149999999999999</v>
      </c>
      <c r="O558" s="19">
        <v>2.98</v>
      </c>
      <c r="Q558" s="19">
        <f t="shared" si="154"/>
        <v>5.693084039406088</v>
      </c>
      <c r="R558" s="19">
        <f t="shared" si="160"/>
        <v>4.8443002528491448</v>
      </c>
      <c r="S558" s="19">
        <f t="shared" si="163"/>
        <v>5.3194990699126219</v>
      </c>
      <c r="T558" s="19">
        <f t="shared" si="161"/>
        <v>5.9245252993039044</v>
      </c>
      <c r="U558" s="23">
        <f t="shared" si="164"/>
        <v>5.4453521653679395</v>
      </c>
      <c r="V558" s="24">
        <f t="shared" si="166"/>
        <v>5.5060525794162913</v>
      </c>
      <c r="W558" s="24">
        <f t="shared" si="166"/>
        <v>4.6766348221771423</v>
      </c>
      <c r="X558" s="24">
        <f t="shared" si="165"/>
        <v>4.9611403346543197</v>
      </c>
      <c r="Y558" s="24">
        <f t="shared" si="165"/>
        <v>4.8799419491610783</v>
      </c>
      <c r="Z558" s="24">
        <f t="shared" si="165"/>
        <v>5.0059424213522066</v>
      </c>
      <c r="AA558" s="20">
        <v>0.2</v>
      </c>
      <c r="AB558" s="20">
        <v>-0.478333333333333</v>
      </c>
      <c r="AC558" s="17">
        <v>315.82266995125298</v>
      </c>
      <c r="AD558" s="17">
        <f t="shared" si="162"/>
        <v>315.5965165507161</v>
      </c>
      <c r="AE558" s="21">
        <v>98.460500000000394</v>
      </c>
      <c r="AF558" s="21">
        <v>169.07930107526883</v>
      </c>
      <c r="AG558" s="19">
        <v>3.1260797464032262</v>
      </c>
      <c r="AI558" s="22">
        <v>0.34166666666666645</v>
      </c>
      <c r="AJ558" s="21">
        <v>1881.7089999999969</v>
      </c>
      <c r="AK558" s="21" t="e">
        <f>VLOOKUP($B558,'[3]Rotoma level Monthly'!$C$2:$N$538,10,FALSE)</f>
        <v>#N/A</v>
      </c>
      <c r="AL558" s="21" t="e">
        <f>VLOOKUP($B558,'[3]Rotoma level Monthly'!$C$2:$N$538,11,FALSE)</f>
        <v>#N/A</v>
      </c>
      <c r="AM558" s="20">
        <v>3.5489859591823767</v>
      </c>
      <c r="AP558" s="19">
        <f t="shared" si="152"/>
        <v>31.716666666666669</v>
      </c>
      <c r="AQ558" s="19">
        <f t="shared" si="152"/>
        <v>2.395</v>
      </c>
      <c r="AR558" s="19">
        <f t="shared" si="152"/>
        <v>791.33333333333337</v>
      </c>
      <c r="AS558" s="19">
        <f t="shared" si="152"/>
        <v>54.593485617131506</v>
      </c>
      <c r="AT558" s="19">
        <f t="shared" si="155"/>
        <v>6.0332703462745769</v>
      </c>
      <c r="AU558" s="19">
        <f t="shared" si="156"/>
        <v>4.5040882182319182</v>
      </c>
      <c r="AV558" s="19">
        <f t="shared" si="157"/>
        <v>5.1140619742957192</v>
      </c>
      <c r="AW558" s="19">
        <f t="shared" si="158"/>
        <v>5.2904512045802852</v>
      </c>
      <c r="AX558" s="25">
        <f t="shared" si="159"/>
        <v>5.2354679358456249</v>
      </c>
    </row>
    <row r="559" spans="1:50" x14ac:dyDescent="0.25">
      <c r="A559" t="s">
        <v>85</v>
      </c>
      <c r="B559" s="15">
        <v>43313</v>
      </c>
      <c r="C559" s="16" t="s">
        <v>81</v>
      </c>
      <c r="D559" s="17">
        <v>2019</v>
      </c>
      <c r="E559" s="18" t="str">
        <f t="shared" si="153"/>
        <v>Ōkaro 2018/19</v>
      </c>
      <c r="F559" s="18" t="s">
        <v>72</v>
      </c>
      <c r="G559" s="19">
        <v>13.1</v>
      </c>
      <c r="H559" s="20">
        <v>2.75</v>
      </c>
      <c r="I559" s="21">
        <v>838</v>
      </c>
      <c r="J559" s="19">
        <v>87.078735617131514</v>
      </c>
      <c r="K559" s="19">
        <v>43.925471361420904</v>
      </c>
      <c r="L559" s="19">
        <v>132</v>
      </c>
      <c r="M559" s="19">
        <v>187</v>
      </c>
      <c r="N559" s="19">
        <v>7.31</v>
      </c>
      <c r="O559" s="19">
        <v>3.16</v>
      </c>
      <c r="Q559" s="19">
        <f t="shared" si="154"/>
        <v>5.0578690909656405</v>
      </c>
      <c r="R559" s="19">
        <f t="shared" si="160"/>
        <v>4.3373073390078254</v>
      </c>
      <c r="S559" s="19">
        <f t="shared" si="163"/>
        <v>5.1889644960771317</v>
      </c>
      <c r="T559" s="19">
        <f t="shared" si="161"/>
        <v>5.8825433742255901</v>
      </c>
      <c r="U559" s="23">
        <f t="shared" si="164"/>
        <v>5.1166710750690472</v>
      </c>
      <c r="V559" s="24">
        <f t="shared" si="166"/>
        <v>5.5111007469707545</v>
      </c>
      <c r="W559" s="24">
        <f t="shared" si="166"/>
        <v>4.701241387525843</v>
      </c>
      <c r="X559" s="24">
        <f t="shared" si="165"/>
        <v>4.9962708793160369</v>
      </c>
      <c r="Y559" s="24">
        <f t="shared" si="165"/>
        <v>4.9753688311817292</v>
      </c>
      <c r="Z559" s="24">
        <f t="shared" si="165"/>
        <v>5.0459954612485909</v>
      </c>
      <c r="AA559" s="20">
        <v>-0.65</v>
      </c>
      <c r="AB559" s="20">
        <v>-0.38166666666666599</v>
      </c>
      <c r="AC559" s="17">
        <v>315.91357671033302</v>
      </c>
      <c r="AD559" s="17">
        <f t="shared" si="162"/>
        <v>315.65706446552559</v>
      </c>
      <c r="AE559" s="21">
        <v>134.545500000001</v>
      </c>
      <c r="AF559" s="21">
        <v>175.72172619047618</v>
      </c>
      <c r="AG559" s="19">
        <v>3.0162367698809516</v>
      </c>
      <c r="AH559" s="21">
        <v>130.69999999999999</v>
      </c>
      <c r="AI559" s="22">
        <v>0.31083333333333296</v>
      </c>
      <c r="AJ559" s="21">
        <v>1785.7734999999975</v>
      </c>
      <c r="AK559" s="21" t="e">
        <f>VLOOKUP($B559,'[3]Rotoma level Monthly'!$C$2:$N$538,10,FALSE)</f>
        <v>#N/A</v>
      </c>
      <c r="AL559" s="21" t="e">
        <f>VLOOKUP($B559,'[3]Rotoma level Monthly'!$C$2:$N$538,11,FALSE)</f>
        <v>#N/A</v>
      </c>
      <c r="AM559" s="20">
        <v>3.5392479315125738</v>
      </c>
      <c r="AN559" s="21">
        <v>156.61666666666665</v>
      </c>
      <c r="AP559" s="19">
        <f t="shared" si="152"/>
        <v>31.775000000000006</v>
      </c>
      <c r="AQ559" s="19">
        <f t="shared" si="152"/>
        <v>2.3325</v>
      </c>
      <c r="AR559" s="19">
        <f t="shared" si="152"/>
        <v>810.58333333333337</v>
      </c>
      <c r="AS559" s="19">
        <f t="shared" si="152"/>
        <v>58.908568950464847</v>
      </c>
      <c r="AT559" s="19">
        <f t="shared" si="155"/>
        <v>6.0352973204341565</v>
      </c>
      <c r="AU559" s="19">
        <f t="shared" si="156"/>
        <v>4.5358213983095226</v>
      </c>
      <c r="AV559" s="19">
        <f t="shared" si="157"/>
        <v>5.14548098618185</v>
      </c>
      <c r="AW559" s="19">
        <f t="shared" si="158"/>
        <v>5.386921140192551</v>
      </c>
      <c r="AX559" s="25">
        <f t="shared" si="159"/>
        <v>5.27588021127952</v>
      </c>
    </row>
    <row r="560" spans="1:50" x14ac:dyDescent="0.25">
      <c r="A560" t="s">
        <v>85</v>
      </c>
      <c r="B560" s="15">
        <v>43344</v>
      </c>
      <c r="C560" s="16" t="s">
        <v>81</v>
      </c>
      <c r="D560" s="17">
        <v>2019</v>
      </c>
      <c r="E560" s="18" t="str">
        <f t="shared" si="153"/>
        <v>Ōkaro 2018/19</v>
      </c>
      <c r="F560" s="18" t="s">
        <v>72</v>
      </c>
      <c r="G560" s="19">
        <v>50.2</v>
      </c>
      <c r="H560" s="20">
        <v>1.05</v>
      </c>
      <c r="I560" s="21">
        <v>804</v>
      </c>
      <c r="J560" s="19">
        <v>83.170735617131513</v>
      </c>
      <c r="K560" s="19">
        <v>16.569471361420909</v>
      </c>
      <c r="L560" s="19">
        <v>56.419999999999995</v>
      </c>
      <c r="M560" s="19">
        <v>44</v>
      </c>
      <c r="N560" s="19">
        <v>8.65</v>
      </c>
      <c r="O560" s="19">
        <v>6.79</v>
      </c>
      <c r="Q560" s="19">
        <f t="shared" si="154"/>
        <v>6.5397874415483486</v>
      </c>
      <c r="R560" s="19">
        <f t="shared" si="160"/>
        <v>5.4748712461877744</v>
      </c>
      <c r="S560" s="19">
        <f t="shared" si="163"/>
        <v>5.1348207067328371</v>
      </c>
      <c r="T560" s="19">
        <f t="shared" si="161"/>
        <v>5.8243139846510843</v>
      </c>
      <c r="U560" s="23">
        <f t="shared" si="164"/>
        <v>5.7434483447800115</v>
      </c>
      <c r="V560" s="24">
        <f t="shared" si="166"/>
        <v>5.6053836868529174</v>
      </c>
      <c r="W560" s="24">
        <f t="shared" si="166"/>
        <v>4.7819308124597919</v>
      </c>
      <c r="X560" s="24">
        <f t="shared" si="165"/>
        <v>5.0482323846832395</v>
      </c>
      <c r="Y560" s="24">
        <f t="shared" si="165"/>
        <v>5.0630579609834534</v>
      </c>
      <c r="Z560" s="24">
        <f t="shared" si="165"/>
        <v>5.124651211244851</v>
      </c>
      <c r="AA560" s="20">
        <v>-1.04</v>
      </c>
      <c r="AB560" s="20">
        <v>-0.45333333333333298</v>
      </c>
      <c r="AC560" s="17">
        <v>315.95358849108402</v>
      </c>
      <c r="AD560" s="17">
        <f t="shared" si="162"/>
        <v>315.7014388145563</v>
      </c>
      <c r="AE560" s="21">
        <v>65.541500000000099</v>
      </c>
      <c r="AF560" s="21">
        <v>194.90972222222217</v>
      </c>
      <c r="AG560" s="19">
        <v>3.8858418176305549</v>
      </c>
      <c r="AH560" s="21">
        <v>193.9</v>
      </c>
      <c r="AI560" s="22">
        <v>0.26749999999999952</v>
      </c>
      <c r="AJ560" s="21">
        <v>1711.3254999999995</v>
      </c>
      <c r="AK560" s="21" t="e">
        <f>VLOOKUP($B560,'[3]Rotoma level Monthly'!$C$2:$N$538,10,FALSE)</f>
        <v>#N/A</v>
      </c>
      <c r="AL560" s="21" t="e">
        <f>VLOOKUP($B560,'[3]Rotoma level Monthly'!$C$2:$N$538,11,FALSE)</f>
        <v>#N/A</v>
      </c>
      <c r="AM560" s="20">
        <v>3.5402645387967842</v>
      </c>
      <c r="AN560" s="21">
        <v>163.71666666666667</v>
      </c>
      <c r="AP560" s="19">
        <f t="shared" si="152"/>
        <v>34.458333333333336</v>
      </c>
      <c r="AQ560" s="19">
        <f t="shared" si="152"/>
        <v>2.2208333333333337</v>
      </c>
      <c r="AR560" s="19">
        <f t="shared" si="152"/>
        <v>836</v>
      </c>
      <c r="AS560" s="19">
        <f t="shared" si="152"/>
        <v>62.816568950464848</v>
      </c>
      <c r="AT560" s="19">
        <f t="shared" si="155"/>
        <v>6.124727440315989</v>
      </c>
      <c r="AU560" s="19">
        <f t="shared" si="156"/>
        <v>4.5945586799760303</v>
      </c>
      <c r="AV560" s="19">
        <f t="shared" si="157"/>
        <v>5.1858408950914381</v>
      </c>
      <c r="AW560" s="19">
        <f t="shared" si="158"/>
        <v>5.4683766975410251</v>
      </c>
      <c r="AX560" s="25">
        <f t="shared" si="159"/>
        <v>5.3433759282311204</v>
      </c>
    </row>
    <row r="561" spans="1:50" x14ac:dyDescent="0.25">
      <c r="A561" t="s">
        <v>85</v>
      </c>
      <c r="B561" s="15">
        <v>43374</v>
      </c>
      <c r="C561" s="16" t="s">
        <v>81</v>
      </c>
      <c r="D561" s="17">
        <v>2019</v>
      </c>
      <c r="E561" s="18" t="str">
        <f t="shared" si="153"/>
        <v>Ōkaro 2018/19</v>
      </c>
      <c r="F561" s="18" t="s">
        <v>72</v>
      </c>
      <c r="G561" s="19">
        <v>68.5</v>
      </c>
      <c r="H561" s="20">
        <v>1.3</v>
      </c>
      <c r="I561" s="21">
        <v>1370</v>
      </c>
      <c r="J561" s="19">
        <v>69.492735617131501</v>
      </c>
      <c r="K561" s="19">
        <v>-3.9528638579090281E-2</v>
      </c>
      <c r="L561" s="19">
        <v>12</v>
      </c>
      <c r="M561" s="19">
        <v>7</v>
      </c>
      <c r="N561" s="19">
        <v>9.6999999999999993</v>
      </c>
      <c r="O561" s="19">
        <v>14.6</v>
      </c>
      <c r="Q561" s="19">
        <f t="shared" si="154"/>
        <v>6.8826540515907606</v>
      </c>
      <c r="R561" s="19">
        <f t="shared" si="160"/>
        <v>5.2264398155986918</v>
      </c>
      <c r="S561" s="19">
        <f t="shared" si="163"/>
        <v>5.8315289071407843</v>
      </c>
      <c r="T561" s="19">
        <f t="shared" si="161"/>
        <v>5.5964630720627984</v>
      </c>
      <c r="U561" s="23">
        <f t="shared" si="164"/>
        <v>5.8842714615982583</v>
      </c>
      <c r="V561" s="24">
        <f t="shared" si="166"/>
        <v>5.5987823871173772</v>
      </c>
      <c r="W561" s="24">
        <f t="shared" si="166"/>
        <v>4.7975002251695891</v>
      </c>
      <c r="X561" s="24">
        <f t="shared" si="165"/>
        <v>5.0673961864156611</v>
      </c>
      <c r="Y561" s="24">
        <f t="shared" si="165"/>
        <v>5.115929067753755</v>
      </c>
      <c r="Z561" s="24">
        <f t="shared" si="165"/>
        <v>5.1449019666140954</v>
      </c>
      <c r="AA561" s="20">
        <v>0.28999999999999998</v>
      </c>
      <c r="AB561" s="20">
        <v>-0.40500000000000003</v>
      </c>
      <c r="AC561" s="17">
        <v>315.85145155309101</v>
      </c>
      <c r="AD561" s="17">
        <f t="shared" si="162"/>
        <v>315.72594646816202</v>
      </c>
      <c r="AE561" s="21">
        <v>94.728710079275501</v>
      </c>
      <c r="AF561" s="21">
        <v>201.88844086021507</v>
      </c>
      <c r="AG561" s="19">
        <v>3.4534849133844094</v>
      </c>
      <c r="AH561" s="21">
        <v>229.6</v>
      </c>
      <c r="AI561" s="22">
        <v>0.18916666666666598</v>
      </c>
      <c r="AJ561" s="21">
        <v>1643.6399999999992</v>
      </c>
      <c r="AK561" s="21" t="e">
        <f>VLOOKUP($B561,'[3]Rotoma level Monthly'!$C$2:$N$538,10,FALSE)</f>
        <v>#N/A</v>
      </c>
      <c r="AL561" s="21" t="e">
        <f>VLOOKUP($B561,'[3]Rotoma level Monthly'!$C$2:$N$538,11,FALSE)</f>
        <v>#N/A</v>
      </c>
      <c r="AM561" s="20">
        <v>3.535322537772247</v>
      </c>
      <c r="AN561" s="21">
        <v>172.51666666666665</v>
      </c>
      <c r="AP561" s="19">
        <f t="shared" si="152"/>
        <v>34.033333333333339</v>
      </c>
      <c r="AQ561" s="19">
        <f t="shared" si="152"/>
        <v>2.2020833333333334</v>
      </c>
      <c r="AR561" s="19">
        <f t="shared" si="152"/>
        <v>854.41666666666663</v>
      </c>
      <c r="AS561" s="19">
        <f t="shared" si="152"/>
        <v>65.096235617131512</v>
      </c>
      <c r="AT561" s="19">
        <f t="shared" si="155"/>
        <v>6.111037397912809</v>
      </c>
      <c r="AU561" s="19">
        <f t="shared" si="156"/>
        <v>4.6046927170295389</v>
      </c>
      <c r="AV561" s="19">
        <f t="shared" si="157"/>
        <v>5.2143258310921574</v>
      </c>
      <c r="AW561" s="19">
        <f t="shared" si="158"/>
        <v>5.5135831547897514</v>
      </c>
      <c r="AX561" s="25">
        <f t="shared" si="159"/>
        <v>5.3609097752060642</v>
      </c>
    </row>
    <row r="562" spans="1:50" x14ac:dyDescent="0.25">
      <c r="A562" t="s">
        <v>85</v>
      </c>
      <c r="B562" s="15">
        <v>43435</v>
      </c>
      <c r="C562" s="16" t="s">
        <v>81</v>
      </c>
      <c r="D562" s="17">
        <v>2019</v>
      </c>
      <c r="E562" s="18" t="str">
        <f t="shared" si="153"/>
        <v>Ōkaro 2018/19</v>
      </c>
      <c r="F562" s="18" t="s">
        <v>72</v>
      </c>
      <c r="G562" s="19">
        <v>25.8</v>
      </c>
      <c r="H562" s="20">
        <v>1.45</v>
      </c>
      <c r="I562" s="21">
        <v>1220</v>
      </c>
      <c r="J562" s="19">
        <v>73.400735617131502</v>
      </c>
      <c r="K562" s="19">
        <v>2.8914713614209093</v>
      </c>
      <c r="L562" s="19">
        <v>8</v>
      </c>
      <c r="M562" s="19">
        <v>106</v>
      </c>
      <c r="N562" s="19">
        <v>8.7799999999999994</v>
      </c>
      <c r="O562" s="19">
        <v>4.99</v>
      </c>
      <c r="Q562" s="19">
        <f t="shared" si="154"/>
        <v>5.8055140531466041</v>
      </c>
      <c r="R562" s="19">
        <f t="shared" si="160"/>
        <v>5.0987506109425</v>
      </c>
      <c r="S562" s="19">
        <f t="shared" si="163"/>
        <v>5.6799430903309922</v>
      </c>
      <c r="T562" s="19">
        <f t="shared" si="161"/>
        <v>5.6658452042294698</v>
      </c>
      <c r="U562" s="23">
        <f t="shared" si="164"/>
        <v>5.5625132396623922</v>
      </c>
      <c r="V562" s="24">
        <f t="shared" si="166"/>
        <v>5.4582511180515079</v>
      </c>
      <c r="W562" s="24">
        <f t="shared" si="166"/>
        <v>4.69502323775626</v>
      </c>
      <c r="X562" s="24">
        <f t="shared" si="165"/>
        <v>5.0545257508530241</v>
      </c>
      <c r="Y562" s="24">
        <f t="shared" si="165"/>
        <v>5.0023238369620762</v>
      </c>
      <c r="Z562" s="24">
        <f t="shared" si="165"/>
        <v>5.052530985905717</v>
      </c>
      <c r="AA562" s="20">
        <v>0.85</v>
      </c>
      <c r="AB562" s="20">
        <v>-7.1666666666666601E-2</v>
      </c>
      <c r="AC562" s="17">
        <v>315.89719619892497</v>
      </c>
      <c r="AD562" s="17">
        <f t="shared" si="162"/>
        <v>315.75117275785334</v>
      </c>
      <c r="AE562" s="21">
        <v>231.283125707816</v>
      </c>
      <c r="AF562" s="21">
        <v>153.91522988505747</v>
      </c>
      <c r="AG562" s="19">
        <v>3.7456138217959749</v>
      </c>
      <c r="AH562" s="21">
        <v>204.6</v>
      </c>
      <c r="AI562" s="22">
        <v>-0.18083333333333329</v>
      </c>
      <c r="AJ562" s="21">
        <v>1688.5900719139302</v>
      </c>
      <c r="AK562" s="21" t="e">
        <f>VLOOKUP($B562,'[3]Rotoma level Monthly'!$C$2:$N$538,10,FALSE)</f>
        <v>#N/A</v>
      </c>
      <c r="AL562" s="21" t="e">
        <f>VLOOKUP($B562,'[3]Rotoma level Monthly'!$C$2:$N$538,11,FALSE)</f>
        <v>#N/A</v>
      </c>
      <c r="AM562" s="20">
        <v>3.4472102101791946</v>
      </c>
      <c r="AN562" s="21">
        <v>180.32500000000002</v>
      </c>
      <c r="AP562" s="19">
        <f t="shared" si="152"/>
        <v>26.266666666666669</v>
      </c>
      <c r="AQ562" s="19">
        <f t="shared" si="152"/>
        <v>2.28125</v>
      </c>
      <c r="AR562" s="19">
        <f t="shared" si="152"/>
        <v>841.66666666666663</v>
      </c>
      <c r="AS562" s="19">
        <f t="shared" si="152"/>
        <v>53.290818950464853</v>
      </c>
      <c r="AT562" s="19">
        <f t="shared" si="155"/>
        <v>5.825288605435528</v>
      </c>
      <c r="AU562" s="19">
        <f t="shared" si="156"/>
        <v>4.5624434884872196</v>
      </c>
      <c r="AV562" s="19">
        <f t="shared" si="157"/>
        <v>5.1946717844824022</v>
      </c>
      <c r="AW562" s="19">
        <f t="shared" si="158"/>
        <v>5.2598249914834598</v>
      </c>
      <c r="AX562" s="25">
        <f t="shared" si="159"/>
        <v>5.2105572174721519</v>
      </c>
    </row>
    <row r="563" spans="1:50" x14ac:dyDescent="0.25">
      <c r="A563" t="s">
        <v>85</v>
      </c>
      <c r="B563" s="15">
        <v>43466</v>
      </c>
      <c r="C563" s="16" t="s">
        <v>81</v>
      </c>
      <c r="D563" s="17">
        <v>2019</v>
      </c>
      <c r="E563" s="18" t="str">
        <f t="shared" si="153"/>
        <v>Ōkaro 2018/19</v>
      </c>
      <c r="F563" s="18" t="s">
        <v>72</v>
      </c>
      <c r="G563" s="19">
        <v>9.1999999999999993</v>
      </c>
      <c r="H563" s="20">
        <v>3.1</v>
      </c>
      <c r="N563" s="19">
        <v>7.66</v>
      </c>
      <c r="O563" s="19">
        <v>2.2000000000000002</v>
      </c>
      <c r="Q563" s="19">
        <f t="shared" si="154"/>
        <v>4.6680210814577103</v>
      </c>
      <c r="R563" s="19">
        <f t="shared" si="160"/>
        <v>4.1913721705917455</v>
      </c>
      <c r="V563" s="24">
        <f t="shared" si="166"/>
        <v>5.3165020517419714</v>
      </c>
      <c r="W563" s="24">
        <f t="shared" si="166"/>
        <v>4.5758365117369886</v>
      </c>
      <c r="X563" s="24">
        <f t="shared" si="165"/>
        <v>4.9707625275886649</v>
      </c>
      <c r="Y563" s="24">
        <f t="shared" si="165"/>
        <v>5.0778247806155399</v>
      </c>
      <c r="Z563" s="24">
        <f t="shared" si="165"/>
        <v>5.0087074977260082</v>
      </c>
      <c r="AA563" s="20">
        <v>-0.03</v>
      </c>
      <c r="AB563" s="20">
        <v>0.45166666666666599</v>
      </c>
      <c r="AC563" s="17">
        <v>315.869057694388</v>
      </c>
      <c r="AD563" s="17">
        <f t="shared" si="162"/>
        <v>315.78517541533643</v>
      </c>
      <c r="AE563" s="21">
        <v>61.279733750804901</v>
      </c>
      <c r="AF563" s="21">
        <v>199.34139784946237</v>
      </c>
      <c r="AG563" s="19">
        <v>4.1269646021693545</v>
      </c>
      <c r="AH563" s="21">
        <v>294.60000000000002</v>
      </c>
      <c r="AI563" s="22">
        <v>-0.18083333333333329</v>
      </c>
      <c r="AJ563" s="21">
        <v>1886.7881976217461</v>
      </c>
      <c r="AK563" s="21" t="e">
        <f>VLOOKUP($B563,'[3]Rotoma level Monthly'!$C$2:$N$538,10,FALSE)</f>
        <v>#N/A</v>
      </c>
      <c r="AL563" s="21" t="e">
        <f>VLOOKUP($B563,'[3]Rotoma level Monthly'!$C$2:$N$538,11,FALSE)</f>
        <v>#N/A</v>
      </c>
      <c r="AM563" s="20">
        <v>3.4558812472636711</v>
      </c>
      <c r="AN563" s="21">
        <v>190.63333333333333</v>
      </c>
      <c r="AP563" s="19">
        <f t="shared" si="152"/>
        <v>23.45</v>
      </c>
      <c r="AQ563" s="19">
        <f t="shared" si="152"/>
        <v>2.4625000000000004</v>
      </c>
      <c r="AR563" s="19">
        <f t="shared" si="152"/>
        <v>779.09090909090912</v>
      </c>
      <c r="AS563" s="19">
        <f t="shared" si="152"/>
        <v>56.081190162586061</v>
      </c>
      <c r="AT563" s="19">
        <f t="shared" si="155"/>
        <v>5.7001628315097985</v>
      </c>
      <c r="AU563" s="19">
        <f t="shared" si="156"/>
        <v>4.4706756982445066</v>
      </c>
      <c r="AV563" s="19">
        <f t="shared" si="157"/>
        <v>5.0936802916625687</v>
      </c>
      <c r="AW563" s="19">
        <f t="shared" si="158"/>
        <v>5.3245462874005209</v>
      </c>
      <c r="AX563" s="25">
        <f t="shared" si="159"/>
        <v>5.1472662772043485</v>
      </c>
    </row>
    <row r="564" spans="1:50" x14ac:dyDescent="0.25">
      <c r="A564" t="s">
        <v>85</v>
      </c>
      <c r="B564" s="15">
        <v>43497</v>
      </c>
      <c r="C564" s="16" t="s">
        <v>81</v>
      </c>
      <c r="D564" s="17">
        <v>2019</v>
      </c>
      <c r="E564" s="18" t="str">
        <f t="shared" si="153"/>
        <v>Ōkaro 2018/19</v>
      </c>
      <c r="F564" s="18" t="s">
        <v>72</v>
      </c>
      <c r="G564" s="19">
        <v>1.8</v>
      </c>
      <c r="H564" s="20">
        <v>4.2</v>
      </c>
      <c r="I564" s="21">
        <v>363</v>
      </c>
      <c r="J564" s="19">
        <v>15.073835617131515</v>
      </c>
      <c r="K564" s="19">
        <v>0.93747136142090959</v>
      </c>
      <c r="L564" s="19">
        <v>3.65</v>
      </c>
      <c r="M564" s="19">
        <v>7</v>
      </c>
      <c r="N564" s="19">
        <v>7.63</v>
      </c>
      <c r="O564" s="19">
        <v>0.89900000000000002</v>
      </c>
      <c r="Q564" s="19">
        <f t="shared" si="154"/>
        <v>2.8683921629623974</v>
      </c>
      <c r="R564" s="19">
        <f t="shared" si="160"/>
        <v>3.8142917367868296</v>
      </c>
      <c r="S564" s="19">
        <f t="shared" ref="S564:S599" si="167">-3.61+3.01*LOG($I564)</f>
        <v>4.0953189413586983</v>
      </c>
      <c r="T564" s="19">
        <f t="shared" ref="T564:T599" si="168">0.218+2.92*LOG($J564,10)</f>
        <v>3.6584134227159888</v>
      </c>
      <c r="U564" s="23">
        <f t="shared" ref="U564:U597" si="169">AVERAGE(Q564:T564)</f>
        <v>3.6091040659559788</v>
      </c>
      <c r="V564" s="24">
        <f t="shared" si="166"/>
        <v>5.1695805139156645</v>
      </c>
      <c r="W564" s="24">
        <f t="shared" si="166"/>
        <v>4.5303990565995145</v>
      </c>
      <c r="X564" s="24">
        <f t="shared" si="165"/>
        <v>4.8724801533438216</v>
      </c>
      <c r="Y564" s="24">
        <f t="shared" si="165"/>
        <v>5.0006701200238837</v>
      </c>
      <c r="Z564" s="24">
        <f t="shared" si="165"/>
        <v>4.912386695481306</v>
      </c>
      <c r="AA564" s="20">
        <v>-1.23</v>
      </c>
      <c r="AB564" s="20">
        <v>0.185</v>
      </c>
      <c r="AC564" s="17">
        <v>315.64084996621602</v>
      </c>
      <c r="AD564" s="17">
        <f t="shared" si="162"/>
        <v>315.79222585627389</v>
      </c>
      <c r="AE564" s="21">
        <v>22.823529411764699</v>
      </c>
      <c r="AF564" s="21">
        <v>169.82142857142858</v>
      </c>
      <c r="AG564" s="19">
        <v>3.7381431846011899</v>
      </c>
      <c r="AH564" s="21">
        <v>248.8</v>
      </c>
      <c r="AI564" s="22">
        <v>-0.18083333333333329</v>
      </c>
      <c r="AJ564" s="21">
        <v>1698.439931372553</v>
      </c>
      <c r="AK564" s="21" t="e">
        <f>VLOOKUP($B564,'[3]Rotoma level Monthly'!$C$2:$N$538,10,FALSE)</f>
        <v>#N/A</v>
      </c>
      <c r="AL564" s="21" t="e">
        <f>VLOOKUP($B564,'[3]Rotoma level Monthly'!$C$2:$N$538,11,FALSE)</f>
        <v>#N/A</v>
      </c>
      <c r="AM564" s="20">
        <v>3.4929318495813235</v>
      </c>
      <c r="AN564" s="21">
        <v>187.66666666666666</v>
      </c>
      <c r="AP564" s="19">
        <f t="shared" si="152"/>
        <v>22.858333333333334</v>
      </c>
      <c r="AQ564" s="19">
        <f t="shared" si="152"/>
        <v>2.5874999999999999</v>
      </c>
      <c r="AR564" s="19">
        <f t="shared" si="152"/>
        <v>736.63636363636363</v>
      </c>
      <c r="AS564" s="19">
        <f t="shared" si="152"/>
        <v>54.77556288985879</v>
      </c>
      <c r="AT564" s="19">
        <f t="shared" si="155"/>
        <v>5.6719731863545375</v>
      </c>
      <c r="AU564" s="19">
        <f t="shared" si="156"/>
        <v>4.4109985881438085</v>
      </c>
      <c r="AV564" s="19">
        <f t="shared" si="157"/>
        <v>5.0204319927841539</v>
      </c>
      <c r="AW564" s="19">
        <f t="shared" si="158"/>
        <v>5.2946735996465151</v>
      </c>
      <c r="AX564" s="25">
        <f t="shared" si="159"/>
        <v>5.099519341732254</v>
      </c>
    </row>
    <row r="565" spans="1:50" x14ac:dyDescent="0.25">
      <c r="A565" t="s">
        <v>85</v>
      </c>
      <c r="B565" s="15">
        <v>43525</v>
      </c>
      <c r="C565" s="16" t="s">
        <v>81</v>
      </c>
      <c r="D565" s="17">
        <v>2019</v>
      </c>
      <c r="E565" s="18" t="str">
        <f t="shared" si="153"/>
        <v>Ōkaro 2018/19</v>
      </c>
      <c r="F565" s="18" t="s">
        <v>72</v>
      </c>
      <c r="G565" s="19">
        <v>3.1</v>
      </c>
      <c r="H565" s="20">
        <v>5.7</v>
      </c>
      <c r="I565" s="21">
        <v>372.5</v>
      </c>
      <c r="J565" s="19">
        <v>14.19453561713151</v>
      </c>
      <c r="K565" s="19">
        <v>0.35127136142090976</v>
      </c>
      <c r="L565" s="19">
        <v>1.5</v>
      </c>
      <c r="M565" s="19">
        <v>5.3</v>
      </c>
      <c r="N565" s="19">
        <v>7.82</v>
      </c>
      <c r="O565" s="19">
        <v>1.02</v>
      </c>
      <c r="Q565" s="19">
        <f t="shared" si="154"/>
        <v>3.4680587023390528</v>
      </c>
      <c r="R565" s="19">
        <f t="shared" si="160"/>
        <v>3.4211341099100232</v>
      </c>
      <c r="S565" s="19">
        <f t="shared" si="167"/>
        <v>4.1290900940237769</v>
      </c>
      <c r="T565" s="19">
        <f t="shared" si="168"/>
        <v>3.582193871547386</v>
      </c>
      <c r="U565" s="23">
        <f t="shared" si="169"/>
        <v>3.6501191944550597</v>
      </c>
      <c r="V565" s="24">
        <f t="shared" si="166"/>
        <v>5.1293893438660865</v>
      </c>
      <c r="W565" s="24">
        <f t="shared" si="166"/>
        <v>4.4464423748660771</v>
      </c>
      <c r="X565" s="24">
        <f t="shared" si="165"/>
        <v>4.8540471924883954</v>
      </c>
      <c r="Y565" s="24">
        <f t="shared" si="165"/>
        <v>4.9470683395487409</v>
      </c>
      <c r="Z565" s="24">
        <f t="shared" si="165"/>
        <v>4.8605195051169323</v>
      </c>
      <c r="AA565" s="20">
        <v>-0.61</v>
      </c>
      <c r="AB565" s="20">
        <v>-2.1666666666666601E-2</v>
      </c>
      <c r="AC565" s="17">
        <v>315.45451661636798</v>
      </c>
      <c r="AD565" s="17">
        <f t="shared" si="162"/>
        <v>315.77226390205709</v>
      </c>
      <c r="AE565" s="21">
        <v>41.843137254901997</v>
      </c>
      <c r="AF565" s="21">
        <v>147.40591397849465</v>
      </c>
      <c r="AG565" s="19">
        <v>2.9732676198924728</v>
      </c>
      <c r="AH565" s="21">
        <v>190.7</v>
      </c>
      <c r="AI565" s="22">
        <v>-0.18083333333333329</v>
      </c>
      <c r="AJ565" s="21">
        <v>1477.8314607843186</v>
      </c>
      <c r="AK565" s="21" t="e">
        <f>VLOOKUP($B565,'[3]Rotoma level Monthly'!$C$2:$N$538,10,FALSE)</f>
        <v>#N/A</v>
      </c>
      <c r="AL565" s="21" t="e">
        <f>VLOOKUP($B565,'[3]Rotoma level Monthly'!$C$2:$N$538,11,FALSE)</f>
        <v>#N/A</v>
      </c>
      <c r="AM565" s="20">
        <v>3.5121342029597948</v>
      </c>
      <c r="AN565" s="21">
        <v>190.39166666666665</v>
      </c>
      <c r="AP565" s="19">
        <f t="shared" si="152"/>
        <v>22.716666666666669</v>
      </c>
      <c r="AQ565" s="19">
        <f t="shared" si="152"/>
        <v>2.85</v>
      </c>
      <c r="AR565" s="19">
        <f t="shared" si="152"/>
        <v>730.9545454545455</v>
      </c>
      <c r="AS565" s="19">
        <f t="shared" si="152"/>
        <v>54.011726526222425</v>
      </c>
      <c r="AT565" s="19">
        <f t="shared" si="155"/>
        <v>5.6651152978456167</v>
      </c>
      <c r="AU565" s="19">
        <f t="shared" si="156"/>
        <v>4.2939403135763161</v>
      </c>
      <c r="AV565" s="19">
        <f t="shared" si="157"/>
        <v>5.010310017052392</v>
      </c>
      <c r="AW565" s="19">
        <f t="shared" si="158"/>
        <v>5.2768651353721445</v>
      </c>
      <c r="AX565" s="25">
        <f t="shared" si="159"/>
        <v>5.0615576909616173</v>
      </c>
    </row>
    <row r="566" spans="1:50" x14ac:dyDescent="0.25">
      <c r="A566" t="s">
        <v>85</v>
      </c>
      <c r="B566" s="15">
        <v>43556</v>
      </c>
      <c r="C566" s="16" t="s">
        <v>81</v>
      </c>
      <c r="D566" s="17">
        <v>2019</v>
      </c>
      <c r="E566" s="18" t="str">
        <f t="shared" si="153"/>
        <v>Ōkaro 2018/19</v>
      </c>
      <c r="F566" s="18" t="s">
        <v>72</v>
      </c>
      <c r="G566" s="19">
        <v>3.5</v>
      </c>
      <c r="H566" s="20">
        <v>6.05</v>
      </c>
      <c r="I566" s="21">
        <v>389.90000000000003</v>
      </c>
      <c r="J566" s="19">
        <v>18.444485617131512</v>
      </c>
      <c r="K566" s="19">
        <v>0.44897136142090943</v>
      </c>
      <c r="L566" s="19">
        <v>3.2593999999999999</v>
      </c>
      <c r="M566" s="19">
        <v>59.05</v>
      </c>
      <c r="N566" s="19">
        <v>7.55</v>
      </c>
      <c r="O566" s="19">
        <v>1.48</v>
      </c>
      <c r="Q566" s="19">
        <f t="shared" si="154"/>
        <v>3.6019328326497</v>
      </c>
      <c r="R566" s="19">
        <f t="shared" si="160"/>
        <v>3.3422634728538316</v>
      </c>
      <c r="S566" s="19">
        <f t="shared" si="167"/>
        <v>4.188769237915837</v>
      </c>
      <c r="T566" s="19">
        <f t="shared" si="168"/>
        <v>3.9143303203214574</v>
      </c>
      <c r="U566" s="23">
        <f t="shared" si="169"/>
        <v>3.7618239659352066</v>
      </c>
      <c r="V566" s="24">
        <f t="shared" si="166"/>
        <v>5.0557237223507432</v>
      </c>
      <c r="W566" s="24">
        <f t="shared" si="166"/>
        <v>4.4329516133908582</v>
      </c>
      <c r="X566" s="24">
        <f t="shared" si="165"/>
        <v>4.858361176550539</v>
      </c>
      <c r="Y566" s="24">
        <f t="shared" si="165"/>
        <v>4.9652181937507311</v>
      </c>
      <c r="Z566" s="24">
        <f t="shared" si="165"/>
        <v>4.8423655420491762</v>
      </c>
      <c r="AA566" s="20">
        <v>0</v>
      </c>
      <c r="AB566" s="20">
        <v>-0.16999999999999901</v>
      </c>
      <c r="AC566" s="17">
        <v>315.38509600694402</v>
      </c>
      <c r="AD566" s="17">
        <f t="shared" si="162"/>
        <v>315.74732069568933</v>
      </c>
      <c r="AE566" s="21">
        <v>78.598122299767397</v>
      </c>
      <c r="AF566" s="21">
        <v>179.52083333333334</v>
      </c>
      <c r="AG566" s="19">
        <v>3.3328140403305553</v>
      </c>
      <c r="AI566" s="22">
        <v>-0.22999999999999948</v>
      </c>
      <c r="AJ566" s="21">
        <v>1445.9945980392208</v>
      </c>
      <c r="AK566" s="21" t="e">
        <f>VLOOKUP($B566,'[3]Rotoma level Monthly'!$C$2:$N$538,10,FALSE)</f>
        <v>#N/A</v>
      </c>
      <c r="AL566" s="21" t="e">
        <f>VLOOKUP($B566,'[3]Rotoma level Monthly'!$C$2:$N$538,11,FALSE)</f>
        <v>#N/A</v>
      </c>
      <c r="AM566" s="20">
        <v>3.4952712810806958</v>
      </c>
      <c r="AP566" s="19">
        <f t="shared" si="152"/>
        <v>22.358333333333338</v>
      </c>
      <c r="AQ566" s="19">
        <f t="shared" si="152"/>
        <v>2.9083333333333332</v>
      </c>
      <c r="AR566" s="19">
        <f t="shared" si="152"/>
        <v>732.21818181818173</v>
      </c>
      <c r="AS566" s="19">
        <f t="shared" si="152"/>
        <v>54.255976526222419</v>
      </c>
      <c r="AT566" s="19">
        <f t="shared" si="155"/>
        <v>5.6475761436257583</v>
      </c>
      <c r="AU566" s="19">
        <f t="shared" si="156"/>
        <v>4.2692876575879879</v>
      </c>
      <c r="AV566" s="19">
        <f t="shared" si="157"/>
        <v>5.0125679312172302</v>
      </c>
      <c r="AW566" s="19">
        <f t="shared" si="158"/>
        <v>5.2825869468483599</v>
      </c>
      <c r="AX566" s="25">
        <f t="shared" si="159"/>
        <v>5.0530046698198348</v>
      </c>
    </row>
    <row r="567" spans="1:50" x14ac:dyDescent="0.25">
      <c r="A567" t="s">
        <v>85</v>
      </c>
      <c r="B567" s="15">
        <v>43586</v>
      </c>
      <c r="C567" s="16" t="s">
        <v>81</v>
      </c>
      <c r="D567" s="17">
        <v>2019</v>
      </c>
      <c r="E567" s="18" t="str">
        <f t="shared" si="153"/>
        <v>Ōkaro 2018/19</v>
      </c>
      <c r="F567" s="18" t="s">
        <v>72</v>
      </c>
      <c r="G567" s="19">
        <v>11</v>
      </c>
      <c r="H567" s="20">
        <v>4.3</v>
      </c>
      <c r="I567" s="21">
        <v>411.8</v>
      </c>
      <c r="J567" s="19">
        <v>30.608135617131513</v>
      </c>
      <c r="K567" s="19">
        <v>8.7534713614209103</v>
      </c>
      <c r="L567" s="19">
        <v>2.2999999999999998</v>
      </c>
      <c r="M567" s="19">
        <v>41.6</v>
      </c>
      <c r="N567" s="19">
        <v>7.44</v>
      </c>
      <c r="O567" s="19">
        <v>1.27</v>
      </c>
      <c r="Q567" s="19">
        <f t="shared" si="154"/>
        <v>4.8651374203018918</v>
      </c>
      <c r="R567" s="19">
        <f t="shared" si="160"/>
        <v>3.7845633999320749</v>
      </c>
      <c r="S567" s="19">
        <f t="shared" si="167"/>
        <v>4.2602058902688587</v>
      </c>
      <c r="T567" s="19">
        <f t="shared" si="168"/>
        <v>4.556643680663834</v>
      </c>
      <c r="U567" s="23">
        <f t="shared" si="169"/>
        <v>4.3666375977916649</v>
      </c>
      <c r="V567" s="24">
        <f t="shared" si="166"/>
        <v>5.0897129636764662</v>
      </c>
      <c r="W567" s="24">
        <f t="shared" si="166"/>
        <v>4.4006840581850719</v>
      </c>
      <c r="X567" s="24">
        <f t="shared" si="165"/>
        <v>4.8574412782928542</v>
      </c>
      <c r="Y567" s="24">
        <f t="shared" si="165"/>
        <v>5.0106294037172727</v>
      </c>
      <c r="Z567" s="24">
        <f t="shared" si="165"/>
        <v>4.8539579207363737</v>
      </c>
      <c r="AA567" s="20">
        <v>-0.77</v>
      </c>
      <c r="AB567" s="20">
        <v>-0.478333333333333</v>
      </c>
      <c r="AC567" s="17">
        <v>315.269030745968</v>
      </c>
      <c r="AD567" s="17">
        <f t="shared" si="162"/>
        <v>315.72076593812801</v>
      </c>
      <c r="AE567" s="21">
        <v>79.956416464891007</v>
      </c>
      <c r="AF567" s="21">
        <v>179.22222222222223</v>
      </c>
      <c r="AG567" s="19">
        <v>3.0820223738805557</v>
      </c>
      <c r="AH567" s="21">
        <v>165</v>
      </c>
      <c r="AI567" s="22">
        <v>-0.33583333333333298</v>
      </c>
      <c r="AJ567" s="21">
        <v>1239.244720338987</v>
      </c>
      <c r="AK567" s="21" t="e">
        <f>VLOOKUP($B567,'[3]Rotoma level Monthly'!$C$2:$N$538,10,FALSE)</f>
        <v>#N/A</v>
      </c>
      <c r="AL567" s="21" t="e">
        <f>VLOOKUP($B567,'[3]Rotoma level Monthly'!$C$2:$N$538,11,FALSE)</f>
        <v>#N/A</v>
      </c>
      <c r="AM567" s="20">
        <v>3.4527581638334737</v>
      </c>
      <c r="AN567" s="21">
        <v>192.84166666666667</v>
      </c>
      <c r="AP567" s="19">
        <f t="shared" si="152"/>
        <v>22.641666666666669</v>
      </c>
      <c r="AQ567" s="19">
        <f t="shared" si="152"/>
        <v>3.0041666666666664</v>
      </c>
      <c r="AR567" s="19">
        <f t="shared" si="152"/>
        <v>731.92727272727268</v>
      </c>
      <c r="AS567" s="19">
        <f t="shared" si="152"/>
        <v>55.161921980767879</v>
      </c>
      <c r="AT567" s="19">
        <f t="shared" si="155"/>
        <v>5.6614673166204756</v>
      </c>
      <c r="AU567" s="19">
        <f t="shared" si="156"/>
        <v>4.2297588798465426</v>
      </c>
      <c r="AV567" s="19">
        <f t="shared" si="157"/>
        <v>5.0120484691040854</v>
      </c>
      <c r="AW567" s="19">
        <f t="shared" si="158"/>
        <v>5.3035870178794422</v>
      </c>
      <c r="AX567" s="25">
        <f t="shared" si="159"/>
        <v>5.0517154208626369</v>
      </c>
    </row>
    <row r="568" spans="1:50" x14ac:dyDescent="0.25">
      <c r="A568" t="s">
        <v>85</v>
      </c>
      <c r="B568" s="15">
        <v>43617</v>
      </c>
      <c r="C568" s="16" t="s">
        <v>81</v>
      </c>
      <c r="D568" s="17">
        <v>2019</v>
      </c>
      <c r="E568" s="18" t="str">
        <f t="shared" si="153"/>
        <v>Ōkaro 2018/19</v>
      </c>
      <c r="F568" s="18" t="s">
        <v>72</v>
      </c>
      <c r="G568" s="19">
        <v>2.6</v>
      </c>
      <c r="H568" s="20">
        <v>6.5</v>
      </c>
      <c r="I568" s="21">
        <v>973</v>
      </c>
      <c r="J568" s="19">
        <v>90.009735617131511</v>
      </c>
      <c r="K568" s="19">
        <v>57.603471361420915</v>
      </c>
      <c r="L568" s="19">
        <v>20</v>
      </c>
      <c r="M568" s="19">
        <v>477</v>
      </c>
      <c r="N568" s="19">
        <v>7.18</v>
      </c>
      <c r="O568" s="19">
        <v>2.1</v>
      </c>
      <c r="Q568" s="19">
        <f t="shared" si="154"/>
        <v>3.2740323038458774</v>
      </c>
      <c r="R568" s="19">
        <f t="shared" si="160"/>
        <v>3.2461857935716707</v>
      </c>
      <c r="S568" s="19">
        <f t="shared" si="167"/>
        <v>5.3842196492077399</v>
      </c>
      <c r="T568" s="19">
        <f t="shared" si="168"/>
        <v>5.9245252993039044</v>
      </c>
      <c r="U568" s="23">
        <f t="shared" si="169"/>
        <v>4.4572407614822982</v>
      </c>
      <c r="V568" s="24">
        <f t="shared" si="166"/>
        <v>4.9349518881117289</v>
      </c>
      <c r="W568" s="24">
        <f t="shared" si="166"/>
        <v>4.3021483500901043</v>
      </c>
      <c r="X568" s="24">
        <f t="shared" si="165"/>
        <v>4.9598554387801963</v>
      </c>
      <c r="Y568" s="24">
        <f t="shared" si="165"/>
        <v>5.1394849137245178</v>
      </c>
      <c r="Z568" s="24">
        <f t="shared" si="165"/>
        <v>4.8426943973619192</v>
      </c>
      <c r="AA568" s="20">
        <v>-0.95</v>
      </c>
      <c r="AB568" s="20">
        <v>-0.26333333333333298</v>
      </c>
      <c r="AC568" s="17">
        <v>315.20124270833298</v>
      </c>
      <c r="AD568" s="17">
        <f t="shared" si="162"/>
        <v>315.67326189310842</v>
      </c>
      <c r="AE568" s="21">
        <v>79.967301715573896</v>
      </c>
      <c r="AF568" s="21">
        <v>196.90972222222217</v>
      </c>
      <c r="AG568" s="19">
        <v>2.8415910469277765</v>
      </c>
      <c r="AH568" s="21">
        <v>158.6</v>
      </c>
      <c r="AI568" s="22">
        <v>-0.27666666666666651</v>
      </c>
      <c r="AJ568" s="21">
        <v>1184.525136803878</v>
      </c>
      <c r="AK568" s="21" t="e">
        <f>VLOOKUP($B568,'[3]Rotoma level Monthly'!$C$2:$N$538,10,FALSE)</f>
        <v>#N/A</v>
      </c>
      <c r="AL568" s="21" t="e">
        <f>VLOOKUP($B568,'[3]Rotoma level Monthly'!$C$2:$N$538,11,FALSE)</f>
        <v>#N/A</v>
      </c>
      <c r="AM568" s="20">
        <v>3.4348254034115571</v>
      </c>
      <c r="AN568" s="21">
        <v>190.13333333333333</v>
      </c>
      <c r="AP568" s="19">
        <f t="shared" si="152"/>
        <v>21.691666666666674</v>
      </c>
      <c r="AQ568" s="19">
        <f t="shared" si="152"/>
        <v>3.3333333333333335</v>
      </c>
      <c r="AR568" s="19">
        <f t="shared" si="152"/>
        <v>783.01818181818192</v>
      </c>
      <c r="AS568" s="19">
        <f t="shared" si="152"/>
        <v>60.66864925349514</v>
      </c>
      <c r="AT568" s="19">
        <f t="shared" si="155"/>
        <v>5.6141840220364916</v>
      </c>
      <c r="AU568" s="19">
        <f t="shared" si="156"/>
        <v>4.1022650039586823</v>
      </c>
      <c r="AV568" s="19">
        <f t="shared" si="157"/>
        <v>5.1002532581706639</v>
      </c>
      <c r="AW568" s="19">
        <f t="shared" si="158"/>
        <v>5.4242558312727365</v>
      </c>
      <c r="AX568" s="25">
        <f t="shared" si="159"/>
        <v>5.0602395288596433</v>
      </c>
    </row>
    <row r="569" spans="1:50" x14ac:dyDescent="0.25">
      <c r="A569" t="s">
        <v>85</v>
      </c>
      <c r="B569" s="15">
        <v>43647</v>
      </c>
      <c r="C569" s="16" t="s">
        <v>82</v>
      </c>
      <c r="D569" s="17">
        <v>2020</v>
      </c>
      <c r="E569" s="18" t="str">
        <f t="shared" si="153"/>
        <v>Ōkaro 2019/20</v>
      </c>
      <c r="F569" s="18" t="s">
        <v>72</v>
      </c>
      <c r="G569" s="19">
        <v>3.1</v>
      </c>
      <c r="H569" s="20">
        <v>6.2</v>
      </c>
      <c r="I569" s="21">
        <v>1004.8</v>
      </c>
      <c r="J569" s="19">
        <v>84.147735617131502</v>
      </c>
      <c r="K569" s="19">
        <v>50.764471361420902</v>
      </c>
      <c r="L569" s="19">
        <v>75</v>
      </c>
      <c r="M569" s="19">
        <v>605</v>
      </c>
      <c r="N569" s="19">
        <v>7.34</v>
      </c>
      <c r="O569" s="19">
        <v>1.37</v>
      </c>
      <c r="Q569" s="19">
        <f t="shared" si="154"/>
        <v>3.4680587023390528</v>
      </c>
      <c r="R569" s="19">
        <f t="shared" si="160"/>
        <v>3.3096090505737399</v>
      </c>
      <c r="S569" s="19">
        <f t="shared" si="167"/>
        <v>5.4262596754432941</v>
      </c>
      <c r="T569" s="19">
        <f t="shared" si="168"/>
        <v>5.839123906618112</v>
      </c>
      <c r="U569" s="23">
        <f t="shared" si="169"/>
        <v>4.5107628337435495</v>
      </c>
      <c r="V569" s="24">
        <f t="shared" si="166"/>
        <v>4.6827118235460929</v>
      </c>
      <c r="W569" s="24">
        <f t="shared" si="166"/>
        <v>4.174257416567154</v>
      </c>
      <c r="X569" s="24">
        <f t="shared" si="165"/>
        <v>4.9671472507647794</v>
      </c>
      <c r="Y569" s="24">
        <f t="shared" si="165"/>
        <v>5.1244474032403202</v>
      </c>
      <c r="Z569" s="24">
        <f t="shared" si="165"/>
        <v>4.737085882349219</v>
      </c>
      <c r="AA569" s="20">
        <v>-0.53</v>
      </c>
      <c r="AB569" s="20">
        <v>-0.24333333333333301</v>
      </c>
      <c r="AC569" s="17">
        <v>315.29873493503601</v>
      </c>
      <c r="AD569" s="17">
        <f t="shared" si="162"/>
        <v>315.62975096482825</v>
      </c>
      <c r="AE569" s="21">
        <v>208.843161856964</v>
      </c>
      <c r="AF569" s="21">
        <v>166.16935483870978</v>
      </c>
      <c r="AG569" s="19">
        <v>3.2972154989435492</v>
      </c>
      <c r="AH569" s="21">
        <v>119.5</v>
      </c>
      <c r="AI569" s="22">
        <v>-0.25333333333333297</v>
      </c>
      <c r="AJ569" s="21">
        <v>1112.761438519452</v>
      </c>
      <c r="AK569" s="21" t="e">
        <f>VLOOKUP($B569,'[3]Rotoma level Monthly'!$C$2:$N$538,10,FALSE)</f>
        <v>#N/A</v>
      </c>
      <c r="AL569" s="21" t="e">
        <f>VLOOKUP($B569,'[3]Rotoma level Monthly'!$C$2:$N$538,11,FALSE)</f>
        <v>#N/A</v>
      </c>
      <c r="AM569" s="20">
        <v>3.406840578332853</v>
      </c>
      <c r="AN569" s="21">
        <v>187.81666666666663</v>
      </c>
      <c r="AP569" s="19">
        <f t="shared" si="152"/>
        <v>17.933333333333334</v>
      </c>
      <c r="AQ569" s="19">
        <f t="shared" si="152"/>
        <v>3.7000000000000006</v>
      </c>
      <c r="AR569" s="19">
        <f t="shared" si="152"/>
        <v>788.4545454545455</v>
      </c>
      <c r="AS569" s="19">
        <f t="shared" si="152"/>
        <v>59.602831071676967</v>
      </c>
      <c r="AT569" s="19">
        <f t="shared" si="155"/>
        <v>5.4042989932046854</v>
      </c>
      <c r="AU569" s="19">
        <f t="shared" si="156"/>
        <v>3.9730767650670025</v>
      </c>
      <c r="AV569" s="19">
        <f t="shared" si="157"/>
        <v>5.1092977503086061</v>
      </c>
      <c r="AW569" s="19">
        <f t="shared" si="158"/>
        <v>5.4017793151805895</v>
      </c>
      <c r="AX569" s="25">
        <f t="shared" si="159"/>
        <v>4.9721132059402207</v>
      </c>
    </row>
    <row r="570" spans="1:50" x14ac:dyDescent="0.25">
      <c r="A570" t="s">
        <v>85</v>
      </c>
      <c r="B570" s="15">
        <v>43678</v>
      </c>
      <c r="C570" s="16" t="s">
        <v>82</v>
      </c>
      <c r="D570" s="17">
        <v>2020</v>
      </c>
      <c r="E570" s="18" t="str">
        <f t="shared" si="153"/>
        <v>Ōkaro 2019/20</v>
      </c>
      <c r="F570" s="18" t="s">
        <v>72</v>
      </c>
      <c r="G570" s="19">
        <v>15.1</v>
      </c>
      <c r="H570" s="20">
        <v>2.4</v>
      </c>
      <c r="I570" s="21">
        <v>960</v>
      </c>
      <c r="J570" s="19">
        <v>69.492735617131501</v>
      </c>
      <c r="K570" s="19">
        <v>17.54647136142091</v>
      </c>
      <c r="L570" s="19">
        <v>147</v>
      </c>
      <c r="M570" s="19">
        <v>323</v>
      </c>
      <c r="N570" s="19">
        <v>7.73</v>
      </c>
      <c r="O570" s="19">
        <v>3.38</v>
      </c>
      <c r="Q570" s="19">
        <f t="shared" si="154"/>
        <v>5.2146014461246502</v>
      </c>
      <c r="R570" s="19">
        <f t="shared" si="160"/>
        <v>4.5015831909090407</v>
      </c>
      <c r="S570" s="19">
        <f t="shared" si="167"/>
        <v>5.3666364114491003</v>
      </c>
      <c r="T570" s="19">
        <f t="shared" si="168"/>
        <v>5.5964630720627984</v>
      </c>
      <c r="U570" s="23">
        <f t="shared" si="169"/>
        <v>5.1698210301363972</v>
      </c>
      <c r="V570" s="24">
        <f t="shared" si="166"/>
        <v>4.6428382741059737</v>
      </c>
      <c r="W570" s="24">
        <f t="shared" si="166"/>
        <v>4.145697661405479</v>
      </c>
      <c r="X570" s="24">
        <f t="shared" si="165"/>
        <v>4.9714324636317322</v>
      </c>
      <c r="Y570" s="24">
        <f t="shared" si="165"/>
        <v>5.0946235644002194</v>
      </c>
      <c r="Z570" s="24">
        <f t="shared" si="165"/>
        <v>4.7120375973281687</v>
      </c>
      <c r="AA570" s="20">
        <v>-0.4</v>
      </c>
      <c r="AB570" s="20">
        <v>-0.13666666666666599</v>
      </c>
      <c r="AC570" s="17">
        <v>315.29390311379899</v>
      </c>
      <c r="AD570" s="17">
        <f t="shared" si="162"/>
        <v>315.58568706170706</v>
      </c>
      <c r="AE570" s="21">
        <v>128.20075282308699</v>
      </c>
      <c r="AF570" s="21">
        <v>211.45833333333331</v>
      </c>
      <c r="AG570" s="19">
        <v>4.242438019034946</v>
      </c>
      <c r="AH570" s="21">
        <v>175</v>
      </c>
      <c r="AI570" s="22">
        <v>-0.206666666666666</v>
      </c>
      <c r="AJ570" s="21">
        <v>1223.1441003764155</v>
      </c>
      <c r="AK570" s="21" t="e">
        <f>VLOOKUP($B570,'[3]Rotoma level Monthly'!$C$2:$N$538,10,FALSE)</f>
        <v>#N/A</v>
      </c>
      <c r="AL570" s="21" t="e">
        <f>VLOOKUP($B570,'[3]Rotoma level Monthly'!$C$2:$N$538,11,FALSE)</f>
        <v>#N/A</v>
      </c>
      <c r="AM570" s="20">
        <v>3.4211018910445468</v>
      </c>
      <c r="AN570" s="21">
        <v>192.26666666666665</v>
      </c>
      <c r="AP570" s="19">
        <f t="shared" si="152"/>
        <v>17.25</v>
      </c>
      <c r="AQ570" s="19">
        <f t="shared" si="152"/>
        <v>3.7500000000000004</v>
      </c>
      <c r="AR570" s="19">
        <f t="shared" si="152"/>
        <v>791.5454545454545</v>
      </c>
      <c r="AS570" s="19">
        <f t="shared" si="152"/>
        <v>57.73764925349515</v>
      </c>
      <c r="AT570" s="19">
        <f t="shared" si="155"/>
        <v>5.3614443124996045</v>
      </c>
      <c r="AU570" s="19">
        <f t="shared" si="156"/>
        <v>3.956363554813461</v>
      </c>
      <c r="AV570" s="19">
        <f t="shared" si="157"/>
        <v>5.1144123364968674</v>
      </c>
      <c r="AW570" s="19">
        <f t="shared" si="158"/>
        <v>5.3614605659260066</v>
      </c>
      <c r="AX570" s="25">
        <f t="shared" si="159"/>
        <v>4.9484201924339848</v>
      </c>
    </row>
    <row r="571" spans="1:50" x14ac:dyDescent="0.25">
      <c r="A571" t="s">
        <v>85</v>
      </c>
      <c r="B571" s="15">
        <v>43709</v>
      </c>
      <c r="C571" s="16" t="s">
        <v>82</v>
      </c>
      <c r="D571" s="17">
        <v>2020</v>
      </c>
      <c r="E571" s="18" t="str">
        <f t="shared" si="153"/>
        <v>Ōkaro 2019/20</v>
      </c>
      <c r="F571" s="18" t="s">
        <v>72</v>
      </c>
      <c r="G571" s="19">
        <v>9.5</v>
      </c>
      <c r="H571" s="20">
        <v>2.2000000000000002</v>
      </c>
      <c r="I571" s="21">
        <v>654</v>
      </c>
      <c r="J571" s="19">
        <v>25.527735617131512</v>
      </c>
      <c r="K571" s="19">
        <v>-1.9935286385790902</v>
      </c>
      <c r="L571" s="19">
        <v>61</v>
      </c>
      <c r="M571" s="19">
        <v>6</v>
      </c>
      <c r="N571" s="19">
        <v>9.36</v>
      </c>
      <c r="O571" s="19">
        <v>4.0599999999999996</v>
      </c>
      <c r="Q571" s="19">
        <f t="shared" si="154"/>
        <v>4.7034179574336736</v>
      </c>
      <c r="R571" s="19">
        <f t="shared" si="160"/>
        <v>4.6058237319863471</v>
      </c>
      <c r="S571" s="19">
        <f t="shared" si="167"/>
        <v>4.8648890224560439</v>
      </c>
      <c r="T571" s="19">
        <f t="shared" si="168"/>
        <v>4.3264758965966408</v>
      </c>
      <c r="U571" s="23">
        <f t="shared" si="169"/>
        <v>4.6251516521181761</v>
      </c>
      <c r="V571" s="24">
        <f t="shared" si="166"/>
        <v>4.6133006796449765</v>
      </c>
      <c r="W571" s="24">
        <f t="shared" si="166"/>
        <v>4.1680740274870223</v>
      </c>
      <c r="X571" s="24">
        <f t="shared" si="165"/>
        <v>4.9419710569389057</v>
      </c>
      <c r="Y571" s="24">
        <f t="shared" si="165"/>
        <v>4.9531628846157698</v>
      </c>
      <c r="Z571" s="24">
        <f t="shared" si="165"/>
        <v>4.6673540134235445</v>
      </c>
      <c r="AA571" s="20">
        <v>-1.28</v>
      </c>
      <c r="AB571" s="20">
        <v>-0.39833333333333298</v>
      </c>
      <c r="AC571" s="17">
        <v>315.30990636574103</v>
      </c>
      <c r="AD571" s="17">
        <f t="shared" si="162"/>
        <v>315.53538119965776</v>
      </c>
      <c r="AE571" s="21">
        <v>125.904944846104</v>
      </c>
      <c r="AF571" s="21">
        <v>193.85296934865897</v>
      </c>
      <c r="AG571" s="19">
        <v>4.3530672589042148</v>
      </c>
      <c r="AH571" s="21">
        <v>178.1</v>
      </c>
      <c r="AI571" s="22">
        <v>-0.206666666666666</v>
      </c>
      <c r="AJ571" s="21">
        <v>1216.7993531995016</v>
      </c>
      <c r="AK571" s="21" t="e">
        <f>VLOOKUP($B571,'[3]Rotoma level Monthly'!$C$2:$N$538,10,FALSE)</f>
        <v>#N/A</v>
      </c>
      <c r="AL571" s="21" t="e">
        <f>VLOOKUP($B571,'[3]Rotoma level Monthly'!$C$2:$N$538,11,FALSE)</f>
        <v>#N/A</v>
      </c>
      <c r="AM571" s="20">
        <v>3.5232853284740471</v>
      </c>
      <c r="AN571" s="21">
        <v>196.21666666666667</v>
      </c>
      <c r="AP571" s="19">
        <f t="shared" si="152"/>
        <v>16.95</v>
      </c>
      <c r="AQ571" s="19">
        <f t="shared" si="152"/>
        <v>3.7041666666666675</v>
      </c>
      <c r="AR571" s="19">
        <f t="shared" si="152"/>
        <v>774.81818181818187</v>
      </c>
      <c r="AS571" s="19">
        <f t="shared" si="152"/>
        <v>52.142103798949691</v>
      </c>
      <c r="AT571" s="19">
        <f t="shared" si="155"/>
        <v>5.342091044449317</v>
      </c>
      <c r="AU571" s="19">
        <f t="shared" si="156"/>
        <v>3.9716762797470584</v>
      </c>
      <c r="AV571" s="19">
        <f t="shared" si="157"/>
        <v>5.0864914078859638</v>
      </c>
      <c r="AW571" s="19">
        <f t="shared" si="158"/>
        <v>5.2321905655452099</v>
      </c>
      <c r="AX571" s="25">
        <f t="shared" si="159"/>
        <v>4.9081123244068872</v>
      </c>
    </row>
    <row r="572" spans="1:50" x14ac:dyDescent="0.25">
      <c r="A572" t="s">
        <v>85</v>
      </c>
      <c r="B572" s="15">
        <v>43739</v>
      </c>
      <c r="C572" s="16" t="s">
        <v>82</v>
      </c>
      <c r="D572" s="17">
        <v>2020</v>
      </c>
      <c r="E572" s="18" t="str">
        <f t="shared" si="153"/>
        <v>Ōkaro 2019/20</v>
      </c>
      <c r="F572" s="18" t="s">
        <v>72</v>
      </c>
      <c r="G572" s="19">
        <v>3.4</v>
      </c>
      <c r="H572" s="20">
        <v>3.15</v>
      </c>
      <c r="I572" s="21">
        <v>420</v>
      </c>
      <c r="J572" s="19">
        <v>24</v>
      </c>
      <c r="K572" s="19">
        <v>4</v>
      </c>
      <c r="L572" s="19">
        <v>1</v>
      </c>
      <c r="M572" s="19">
        <v>7</v>
      </c>
      <c r="N572" s="19">
        <v>9.24</v>
      </c>
      <c r="O572" s="19">
        <v>2.88</v>
      </c>
      <c r="Q572" s="19">
        <f t="shared" si="154"/>
        <v>3.5699564492873277</v>
      </c>
      <c r="R572" s="19">
        <f t="shared" si="160"/>
        <v>4.1717740624015187</v>
      </c>
      <c r="S572" s="19">
        <f t="shared" si="167"/>
        <v>4.2859803640976804</v>
      </c>
      <c r="T572" s="19">
        <f t="shared" si="168"/>
        <v>4.248216825797889</v>
      </c>
      <c r="U572" s="23">
        <f t="shared" si="169"/>
        <v>4.0689819253961037</v>
      </c>
      <c r="V572" s="24">
        <f t="shared" si="166"/>
        <v>4.3658147636232245</v>
      </c>
      <c r="W572" s="24">
        <f t="shared" si="166"/>
        <v>4.0594825955048348</v>
      </c>
      <c r="X572" s="24">
        <f t="shared" si="165"/>
        <v>4.8648037530629828</v>
      </c>
      <c r="Y572" s="24">
        <f t="shared" si="165"/>
        <v>4.8098813247200249</v>
      </c>
      <c r="Z572" s="24">
        <f t="shared" si="165"/>
        <v>4.5151297934795531</v>
      </c>
      <c r="AA572" s="20">
        <v>-0.54</v>
      </c>
      <c r="AB572" s="20">
        <v>-0.47499999999999998</v>
      </c>
      <c r="AC572" s="17">
        <v>315.32485735887099</v>
      </c>
      <c r="AD572" s="17">
        <f t="shared" si="162"/>
        <v>315.48298693863995</v>
      </c>
      <c r="AE572" s="21">
        <v>137.41368078175901</v>
      </c>
      <c r="AF572" s="21">
        <v>204.52956989247312</v>
      </c>
      <c r="AG572" s="19">
        <v>4.6808221285725802</v>
      </c>
      <c r="AH572" s="21">
        <v>209.8</v>
      </c>
      <c r="AI572" s="22">
        <v>-0.206666666666666</v>
      </c>
      <c r="AJ572" s="21">
        <v>1277.1627980456053</v>
      </c>
      <c r="AK572" s="21" t="e">
        <f>VLOOKUP($B572,'[3]Rotoma level Monthly'!$C$2:$N$538,10,FALSE)</f>
        <v>#N/A</v>
      </c>
      <c r="AL572" s="21" t="e">
        <f>VLOOKUP($B572,'[3]Rotoma level Monthly'!$C$2:$N$538,11,FALSE)</f>
        <v>#N/A</v>
      </c>
      <c r="AM572" s="20">
        <v>3.5622207819135183</v>
      </c>
      <c r="AN572" s="21">
        <v>197.54166666666666</v>
      </c>
      <c r="AP572" s="19">
        <f t="shared" si="152"/>
        <v>13.049999999999999</v>
      </c>
      <c r="AQ572" s="19">
        <f t="shared" si="152"/>
        <v>3.8791666666666669</v>
      </c>
      <c r="AR572" s="19">
        <f t="shared" si="152"/>
        <v>739.90909090909088</v>
      </c>
      <c r="AS572" s="19">
        <f t="shared" si="152"/>
        <v>46.762946015574101</v>
      </c>
      <c r="AT572" s="19">
        <f t="shared" si="155"/>
        <v>5.0536506996527208</v>
      </c>
      <c r="AU572" s="19">
        <f t="shared" si="156"/>
        <v>3.914094259669584</v>
      </c>
      <c r="AV572" s="19">
        <f t="shared" si="157"/>
        <v>5.0262268736023312</v>
      </c>
      <c r="AW572" s="19">
        <f t="shared" si="158"/>
        <v>5.0941134412431586</v>
      </c>
      <c r="AX572" s="25">
        <f t="shared" si="159"/>
        <v>4.7720213185419489</v>
      </c>
    </row>
    <row r="573" spans="1:50" x14ac:dyDescent="0.25">
      <c r="A573" t="s">
        <v>85</v>
      </c>
      <c r="B573" s="15">
        <v>43770</v>
      </c>
      <c r="C573" s="16" t="s">
        <v>82</v>
      </c>
      <c r="D573" s="17">
        <v>2020</v>
      </c>
      <c r="E573" s="18" t="str">
        <f t="shared" si="153"/>
        <v>Ōkaro 2019/20</v>
      </c>
      <c r="F573" s="18" t="s">
        <v>72</v>
      </c>
      <c r="G573" s="19">
        <v>5</v>
      </c>
      <c r="H573" s="20">
        <v>4.4000000000000004</v>
      </c>
      <c r="I573" s="21">
        <v>361</v>
      </c>
      <c r="J573" s="19">
        <v>19</v>
      </c>
      <c r="K573" s="19">
        <v>2</v>
      </c>
      <c r="L573" s="19">
        <v>0</v>
      </c>
      <c r="M573" s="19">
        <v>5</v>
      </c>
      <c r="N573" s="19">
        <v>8.51</v>
      </c>
      <c r="O573" s="19">
        <v>2</v>
      </c>
      <c r="Q573" s="19">
        <f t="shared" si="154"/>
        <v>3.9953838110134878</v>
      </c>
      <c r="R573" s="19">
        <f t="shared" si="160"/>
        <v>3.7554370584126855</v>
      </c>
      <c r="S573" s="19">
        <f t="shared" si="167"/>
        <v>4.0880966777360292</v>
      </c>
      <c r="T573" s="19">
        <f t="shared" si="168"/>
        <v>3.9519605147822601</v>
      </c>
      <c r="U573" s="23">
        <f t="shared" si="169"/>
        <v>3.9477195154861153</v>
      </c>
      <c r="V573" s="24">
        <f t="shared" si="166"/>
        <v>4.1252089102417848</v>
      </c>
      <c r="W573" s="24">
        <f t="shared" si="166"/>
        <v>3.9368990324060005</v>
      </c>
      <c r="X573" s="24">
        <f t="shared" si="165"/>
        <v>4.7063099140261873</v>
      </c>
      <c r="Y573" s="24">
        <f t="shared" si="165"/>
        <v>4.6603810922399758</v>
      </c>
      <c r="Z573" s="24">
        <f t="shared" si="165"/>
        <v>4.3390796165602676</v>
      </c>
      <c r="AA573" s="20">
        <v>-0.99</v>
      </c>
      <c r="AB573" s="20">
        <v>-0.78166666666666595</v>
      </c>
      <c r="AC573" s="17">
        <v>315.29632552083302</v>
      </c>
      <c r="AD573" s="17">
        <f t="shared" si="162"/>
        <v>315.43672643595181</v>
      </c>
      <c r="AE573" s="21">
        <v>72.566775244299805</v>
      </c>
      <c r="AF573" s="21">
        <v>188.48611111111114</v>
      </c>
      <c r="AG573" s="19">
        <v>4.0801874964750002</v>
      </c>
      <c r="AI573" s="22">
        <v>-0.206666666666666</v>
      </c>
      <c r="AJ573" s="21">
        <v>1319.8477687480888</v>
      </c>
      <c r="AK573" s="21" t="e">
        <f>VLOOKUP($B573,'[3]Rotoma level Monthly'!$C$2:$N$538,10,FALSE)</f>
        <v>#N/A</v>
      </c>
      <c r="AL573" s="21" t="e">
        <f>VLOOKUP($B573,'[3]Rotoma level Monthly'!$C$2:$N$538,11,FALSE)</f>
        <v>#N/A</v>
      </c>
      <c r="AM573" s="20">
        <v>3.6644988831791996</v>
      </c>
      <c r="AP573" s="19">
        <f t="shared" si="152"/>
        <v>7.7583333333333337</v>
      </c>
      <c r="AQ573" s="19">
        <f t="shared" si="152"/>
        <v>4.1375000000000002</v>
      </c>
      <c r="AR573" s="19">
        <f t="shared" si="152"/>
        <v>648.18181818181813</v>
      </c>
      <c r="AS573" s="19">
        <f t="shared" si="152"/>
        <v>42.172697323107599</v>
      </c>
      <c r="AT573" s="19">
        <f t="shared" si="155"/>
        <v>4.4800118247316423</v>
      </c>
      <c r="AU573" s="19">
        <f t="shared" si="156"/>
        <v>3.8331906641700249</v>
      </c>
      <c r="AV573" s="19">
        <f t="shared" si="157"/>
        <v>4.8532075025278569</v>
      </c>
      <c r="AW573" s="19">
        <f t="shared" si="158"/>
        <v>4.9630916265031315</v>
      </c>
      <c r="AX573" s="25">
        <f t="shared" si="159"/>
        <v>4.5323754044831635</v>
      </c>
    </row>
    <row r="574" spans="1:50" x14ac:dyDescent="0.25">
      <c r="A574" t="s">
        <v>85</v>
      </c>
      <c r="B574" s="15">
        <v>43800</v>
      </c>
      <c r="C574" s="16" t="s">
        <v>82</v>
      </c>
      <c r="D574" s="17">
        <v>2020</v>
      </c>
      <c r="E574" s="18" t="str">
        <f t="shared" si="153"/>
        <v>Ōkaro 2019/20</v>
      </c>
      <c r="F574" s="18" t="s">
        <v>72</v>
      </c>
      <c r="G574" s="19">
        <v>3</v>
      </c>
      <c r="H574" s="20">
        <v>6</v>
      </c>
      <c r="I574" s="21">
        <v>361</v>
      </c>
      <c r="J574" s="19">
        <v>17</v>
      </c>
      <c r="K574" s="19">
        <v>3</v>
      </c>
      <c r="L574" s="19">
        <v>1</v>
      </c>
      <c r="M574" s="19">
        <v>10</v>
      </c>
      <c r="N574" s="19">
        <v>9.19</v>
      </c>
      <c r="O574" s="19">
        <v>1.41</v>
      </c>
      <c r="Q574" s="19">
        <f t="shared" si="154"/>
        <v>3.4318879869879426</v>
      </c>
      <c r="R574" s="19">
        <f t="shared" si="160"/>
        <v>3.3532959558596875</v>
      </c>
      <c r="S574" s="19">
        <f t="shared" si="167"/>
        <v>4.0880966777360292</v>
      </c>
      <c r="T574" s="19">
        <f t="shared" si="168"/>
        <v>3.8109108504245595</v>
      </c>
      <c r="U574" s="23">
        <f t="shared" si="169"/>
        <v>3.6710478677520548</v>
      </c>
      <c r="V574" s="24">
        <f t="shared" si="166"/>
        <v>3.9274067380618973</v>
      </c>
      <c r="W574" s="24">
        <f t="shared" si="166"/>
        <v>3.7914444778157663</v>
      </c>
      <c r="X574" s="24">
        <f t="shared" si="165"/>
        <v>4.5615966037902815</v>
      </c>
      <c r="Y574" s="24">
        <f t="shared" si="165"/>
        <v>4.4917506964395306</v>
      </c>
      <c r="Z574" s="24">
        <f t="shared" si="165"/>
        <v>4.1671282191138737</v>
      </c>
      <c r="AA574" s="20">
        <v>-0.6</v>
      </c>
      <c r="AB574" s="20">
        <v>-0.72333333333333305</v>
      </c>
      <c r="AC574" s="17">
        <v>315.25864919354802</v>
      </c>
      <c r="AD574" s="17">
        <f t="shared" si="162"/>
        <v>315.38351418550371</v>
      </c>
      <c r="AE574" s="21">
        <v>194.15839709112899</v>
      </c>
      <c r="AF574" s="21">
        <v>176.50537634408605</v>
      </c>
      <c r="AG574" s="19">
        <v>4.6939598227069901</v>
      </c>
      <c r="AH574" s="21">
        <v>277.7</v>
      </c>
      <c r="AI574" s="22">
        <v>-0.25333333333333297</v>
      </c>
      <c r="AJ574" s="21">
        <v>1268.6806821577336</v>
      </c>
      <c r="AK574" s="21" t="e">
        <f>VLOOKUP($B574,'[3]Rotoma level Monthly'!$C$2:$N$538,10,FALSE)</f>
        <v>#N/A</v>
      </c>
      <c r="AL574" s="21" t="e">
        <f>VLOOKUP($B574,'[3]Rotoma level Monthly'!$C$2:$N$538,11,FALSE)</f>
        <v>#N/A</v>
      </c>
      <c r="AM574" s="20">
        <v>3.7078455909606807</v>
      </c>
      <c r="AN574" s="21">
        <v>201.54999999999998</v>
      </c>
      <c r="AP574" s="19">
        <f t="shared" si="152"/>
        <v>5.8583333333333343</v>
      </c>
      <c r="AQ574" s="19">
        <f t="shared" si="152"/>
        <v>4.5166666666666666</v>
      </c>
      <c r="AR574" s="19">
        <f t="shared" si="152"/>
        <v>570.09090909090912</v>
      </c>
      <c r="AS574" s="19">
        <f t="shared" si="152"/>
        <v>37.045357721550182</v>
      </c>
      <c r="AT574" s="19">
        <f t="shared" si="155"/>
        <v>4.1701461605893861</v>
      </c>
      <c r="AU574" s="19">
        <f t="shared" si="156"/>
        <v>3.7221805860134811</v>
      </c>
      <c r="AV574" s="19">
        <f t="shared" si="157"/>
        <v>4.6853917880075446</v>
      </c>
      <c r="AW574" s="19">
        <f t="shared" si="158"/>
        <v>4.7987026750399586</v>
      </c>
      <c r="AX574" s="25">
        <f t="shared" si="159"/>
        <v>4.3441053024125926</v>
      </c>
    </row>
    <row r="575" spans="1:50" x14ac:dyDescent="0.25">
      <c r="A575" t="s">
        <v>85</v>
      </c>
      <c r="B575" s="15">
        <v>43831</v>
      </c>
      <c r="C575" s="16" t="s">
        <v>82</v>
      </c>
      <c r="D575" s="17">
        <v>2020</v>
      </c>
      <c r="E575" s="18" t="str">
        <f t="shared" si="153"/>
        <v>Ōkaro 2019/20</v>
      </c>
      <c r="F575" s="18" t="s">
        <v>72</v>
      </c>
      <c r="G575" s="19">
        <v>1.8</v>
      </c>
      <c r="H575" s="20">
        <v>6.45</v>
      </c>
      <c r="I575" s="21">
        <v>309</v>
      </c>
      <c r="J575" s="19">
        <v>13</v>
      </c>
      <c r="K575" s="19">
        <v>1</v>
      </c>
      <c r="L575" s="19">
        <v>4</v>
      </c>
      <c r="M575" s="19">
        <v>12</v>
      </c>
      <c r="N575" s="19">
        <v>8.1300000000000008</v>
      </c>
      <c r="O575" s="19">
        <v>1.9</v>
      </c>
      <c r="Q575" s="19">
        <f t="shared" si="154"/>
        <v>2.8683921629623974</v>
      </c>
      <c r="R575" s="19">
        <f t="shared" si="160"/>
        <v>3.2565893282086296</v>
      </c>
      <c r="S575" s="19">
        <f t="shared" si="167"/>
        <v>3.8847750230687521</v>
      </c>
      <c r="T575" s="19">
        <f t="shared" si="168"/>
        <v>3.4707145887359632</v>
      </c>
      <c r="U575" s="23">
        <f t="shared" si="169"/>
        <v>3.3701177757439353</v>
      </c>
      <c r="V575" s="24">
        <f t="shared" si="166"/>
        <v>3.7774376615206209</v>
      </c>
      <c r="W575" s="24">
        <f t="shared" si="166"/>
        <v>3.7135459076171737</v>
      </c>
      <c r="X575" s="24">
        <f t="shared" si="166"/>
        <v>4.5051948053968216</v>
      </c>
      <c r="Y575" s="24">
        <f t="shared" si="165"/>
        <v>4.4066643541308999</v>
      </c>
      <c r="Z575" s="24">
        <f t="shared" si="165"/>
        <v>4.1007106821663788</v>
      </c>
      <c r="AA575" s="20"/>
      <c r="AB575" s="20"/>
      <c r="AC575" s="17">
        <v>315.10756093190003</v>
      </c>
      <c r="AD575" s="17">
        <f t="shared" si="162"/>
        <v>315.32005612196309</v>
      </c>
      <c r="AE575" s="21">
        <v>13.1511627906977</v>
      </c>
      <c r="AF575" s="21">
        <v>198.17204301075262</v>
      </c>
      <c r="AG575" s="19">
        <v>4.1079495185537649</v>
      </c>
      <c r="AH575" s="21">
        <v>335.8</v>
      </c>
      <c r="AI575" s="22">
        <v>-0.26333333333333298</v>
      </c>
      <c r="AJ575" s="21">
        <v>1231.5559535410468</v>
      </c>
      <c r="AK575" s="21" t="e">
        <f>VLOOKUP($B575,'[3]Rotoma level Monthly'!$C$2:$N$538,10,FALSE)</f>
        <v>#N/A</v>
      </c>
      <c r="AL575" s="21" t="e">
        <f>VLOOKUP($B575,'[3]Rotoma level Monthly'!$C$2:$N$538,11,FALSE)</f>
        <v>#N/A</v>
      </c>
      <c r="AM575" s="20">
        <v>3.7868744243699317</v>
      </c>
      <c r="AN575" s="21">
        <v>213.18333333333331</v>
      </c>
      <c r="AP575" s="19">
        <f t="shared" si="152"/>
        <v>5.2416666666666663</v>
      </c>
      <c r="AQ575" s="19">
        <f t="shared" si="152"/>
        <v>4.7958333333333334</v>
      </c>
      <c r="AR575" s="19">
        <f t="shared" si="152"/>
        <v>548.33333333333337</v>
      </c>
      <c r="AS575" s="19">
        <f t="shared" si="152"/>
        <v>35.041577911421001</v>
      </c>
      <c r="AT575" s="19">
        <f t="shared" si="155"/>
        <v>4.0474522744700163</v>
      </c>
      <c r="AU575" s="19">
        <f t="shared" si="156"/>
        <v>3.6455419874000148</v>
      </c>
      <c r="AV575" s="19">
        <f t="shared" si="157"/>
        <v>4.6345243891746559</v>
      </c>
      <c r="AW575" s="19">
        <f t="shared" si="158"/>
        <v>4.7281842699212708</v>
      </c>
      <c r="AX575" s="25">
        <f t="shared" si="159"/>
        <v>4.2639257302414899</v>
      </c>
    </row>
    <row r="576" spans="1:50" x14ac:dyDescent="0.25">
      <c r="A576" t="s">
        <v>85</v>
      </c>
      <c r="B576" s="15">
        <v>43862</v>
      </c>
      <c r="C576" s="16" t="s">
        <v>82</v>
      </c>
      <c r="D576" s="17">
        <v>2020</v>
      </c>
      <c r="E576" s="18" t="str">
        <f t="shared" si="153"/>
        <v>Ōkaro 2019/20</v>
      </c>
      <c r="F576" s="18" t="s">
        <v>72</v>
      </c>
      <c r="G576" s="19">
        <v>5.0999999999999996</v>
      </c>
      <c r="H576" s="20">
        <v>6.95</v>
      </c>
      <c r="I576" s="21">
        <v>333.5</v>
      </c>
      <c r="J576" s="19">
        <v>18.399999999999999</v>
      </c>
      <c r="K576" s="19">
        <v>1.3</v>
      </c>
      <c r="L576" s="19">
        <v>1.7</v>
      </c>
      <c r="M576" s="19">
        <v>7.9</v>
      </c>
      <c r="N576" s="19">
        <v>7.96</v>
      </c>
      <c r="O576" s="19">
        <v>3.12</v>
      </c>
      <c r="Q576" s="19">
        <f t="shared" si="154"/>
        <v>4.0172282472887586</v>
      </c>
      <c r="R576" s="19">
        <f t="shared" si="160"/>
        <v>3.1553293365493147</v>
      </c>
      <c r="S576" s="19">
        <f t="shared" si="167"/>
        <v>3.9845184731402292</v>
      </c>
      <c r="T576" s="19">
        <f t="shared" si="168"/>
        <v>3.9112680431878459</v>
      </c>
      <c r="U576" s="23">
        <f t="shared" si="169"/>
        <v>3.7670860250415372</v>
      </c>
      <c r="V576" s="24">
        <f t="shared" si="166"/>
        <v>3.8731740018811514</v>
      </c>
      <c r="W576" s="24">
        <f t="shared" si="166"/>
        <v>3.6586323742640467</v>
      </c>
      <c r="X576" s="24">
        <f t="shared" si="166"/>
        <v>4.4959614330452817</v>
      </c>
      <c r="Y576" s="24">
        <f t="shared" si="165"/>
        <v>4.427735572503555</v>
      </c>
      <c r="Z576" s="24">
        <f t="shared" si="165"/>
        <v>4.1138758454235074</v>
      </c>
      <c r="AA576" s="20"/>
      <c r="AB576" s="20"/>
      <c r="AC576" s="17">
        <v>314.87465846503801</v>
      </c>
      <c r="AD576" s="17">
        <f t="shared" si="162"/>
        <v>315.25620683019821</v>
      </c>
      <c r="AE576" s="21">
        <v>6.5755813953488298</v>
      </c>
      <c r="AF576" s="21">
        <v>175.86206896551727</v>
      </c>
      <c r="AG576" s="19">
        <v>3.6029589687902295</v>
      </c>
      <c r="AH576" s="21">
        <v>283.3</v>
      </c>
      <c r="AI576" s="22">
        <v>-0.33083333333333298</v>
      </c>
      <c r="AJ576" s="21">
        <v>1183.4273825809396</v>
      </c>
      <c r="AK576" s="21" t="e">
        <f>VLOOKUP($B576,'[3]Rotoma level Monthly'!$C$2:$N$538,10,FALSE)</f>
        <v>#N/A</v>
      </c>
      <c r="AL576" s="21" t="e">
        <f>VLOOKUP($B576,'[3]Rotoma level Monthly'!$C$2:$N$538,11,FALSE)</f>
        <v>#N/A</v>
      </c>
      <c r="AM576" s="20">
        <v>3.785289834068633</v>
      </c>
      <c r="AN576" s="21">
        <v>219.74166666666667</v>
      </c>
      <c r="AP576" s="19">
        <f t="shared" ref="AP576:AS591" si="170">AVERAGE(G565:G576)</f>
        <v>5.5166666666666666</v>
      </c>
      <c r="AQ576" s="19">
        <f t="shared" si="170"/>
        <v>5.0250000000000004</v>
      </c>
      <c r="AR576" s="19">
        <f t="shared" si="170"/>
        <v>545.875</v>
      </c>
      <c r="AS576" s="19">
        <f t="shared" si="170"/>
        <v>35.318758276660041</v>
      </c>
      <c r="AT576" s="19">
        <f t="shared" si="155"/>
        <v>4.1038589282158711</v>
      </c>
      <c r="AU576" s="19">
        <f t="shared" si="156"/>
        <v>3.5854603309327779</v>
      </c>
      <c r="AV576" s="19">
        <f t="shared" si="157"/>
        <v>4.6286505468374823</v>
      </c>
      <c r="AW576" s="19">
        <f t="shared" si="158"/>
        <v>4.7381758451327327</v>
      </c>
      <c r="AX576" s="25">
        <f t="shared" si="159"/>
        <v>4.2640364127797161</v>
      </c>
    </row>
    <row r="577" spans="1:50" s="32" customFormat="1" x14ac:dyDescent="0.25">
      <c r="A577" t="s">
        <v>85</v>
      </c>
      <c r="B577" s="15">
        <v>43891</v>
      </c>
      <c r="C577" s="16" t="s">
        <v>82</v>
      </c>
      <c r="D577" s="17">
        <v>2020</v>
      </c>
      <c r="E577" s="18" t="str">
        <f t="shared" si="153"/>
        <v>Ōkaro 2019/20</v>
      </c>
      <c r="F577" s="18" t="s">
        <v>72</v>
      </c>
      <c r="G577" s="27">
        <f>AVERAGE(G576,G578)</f>
        <v>14</v>
      </c>
      <c r="H577" s="27">
        <f t="shared" ref="H577:J577" si="171">AVERAGE(H576,H578)</f>
        <v>5.4249999999999998</v>
      </c>
      <c r="I577" s="27">
        <f t="shared" si="171"/>
        <v>555.95000000000005</v>
      </c>
      <c r="J577" s="27">
        <f t="shared" si="171"/>
        <v>49.400000000000006</v>
      </c>
      <c r="K577" s="27"/>
      <c r="L577" s="27"/>
      <c r="M577" s="27"/>
      <c r="N577" s="27"/>
      <c r="O577" s="27"/>
      <c r="P577" s="28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9"/>
      <c r="AB577" s="29"/>
      <c r="AC577" s="30"/>
      <c r="AD577" s="30"/>
      <c r="AE577" s="31"/>
      <c r="AF577" s="31"/>
      <c r="AG577" s="27"/>
      <c r="AH577" s="31"/>
      <c r="AI577" s="28"/>
      <c r="AJ577" s="31"/>
      <c r="AK577" s="31"/>
      <c r="AL577" s="31"/>
      <c r="AM577" s="29"/>
      <c r="AN577" s="31"/>
      <c r="AP577" s="27">
        <f>AVERAGE(G566:G577)</f>
        <v>6.4249999999999998</v>
      </c>
      <c r="AQ577" s="27">
        <f t="shared" si="170"/>
        <v>5.0020833333333332</v>
      </c>
      <c r="AR577" s="27">
        <f t="shared" si="170"/>
        <v>561.16250000000002</v>
      </c>
      <c r="AS577" s="27">
        <f t="shared" si="170"/>
        <v>38.252546975232413</v>
      </c>
      <c r="AT577" s="27"/>
      <c r="AU577" s="27"/>
      <c r="AV577" s="27"/>
      <c r="AW577" s="27"/>
      <c r="AX577" s="29"/>
    </row>
    <row r="578" spans="1:50" x14ac:dyDescent="0.25">
      <c r="A578" t="s">
        <v>85</v>
      </c>
      <c r="B578" s="15">
        <v>43983</v>
      </c>
      <c r="C578" s="16" t="s">
        <v>82</v>
      </c>
      <c r="D578" s="17">
        <v>2020</v>
      </c>
      <c r="E578" s="18" t="str">
        <f t="shared" si="153"/>
        <v>Ōkaro 2019/20</v>
      </c>
      <c r="F578" s="18" t="s">
        <v>72</v>
      </c>
      <c r="G578" s="19">
        <v>22.9</v>
      </c>
      <c r="H578" s="20">
        <v>3.9</v>
      </c>
      <c r="I578" s="21">
        <v>778.4</v>
      </c>
      <c r="J578" s="19">
        <v>80.400000000000006</v>
      </c>
      <c r="K578" s="19">
        <v>34.200000000000003</v>
      </c>
      <c r="L578" s="19">
        <v>54.699999999999996</v>
      </c>
      <c r="M578" s="19">
        <v>276.3</v>
      </c>
      <c r="N578" s="19">
        <v>7.22</v>
      </c>
      <c r="O578" s="19">
        <v>1.6</v>
      </c>
      <c r="Q578" s="19">
        <f t="shared" si="154"/>
        <v>5.6739821251433158</v>
      </c>
      <c r="R578" s="19">
        <f t="shared" si="160"/>
        <v>3.9073947692331101</v>
      </c>
      <c r="S578" s="19">
        <f t="shared" si="167"/>
        <v>5.0925205100534896</v>
      </c>
      <c r="T578" s="19">
        <f t="shared" si="168"/>
        <v>5.7813476623454774</v>
      </c>
      <c r="U578" s="23">
        <f t="shared" si="169"/>
        <v>5.1138112666938484</v>
      </c>
      <c r="V578" s="24">
        <f t="shared" ref="V578:Z588" si="172">AVERAGE(Q566:Q578)</f>
        <v>4.0570009537815066</v>
      </c>
      <c r="W578" s="24">
        <f t="shared" si="172"/>
        <v>3.6991540958743041</v>
      </c>
      <c r="X578" s="24">
        <f t="shared" si="172"/>
        <v>4.5762473010477578</v>
      </c>
      <c r="Y578" s="24">
        <f t="shared" si="172"/>
        <v>4.6109983884033952</v>
      </c>
      <c r="Z578" s="24">
        <f t="shared" si="172"/>
        <v>4.2358501847767398</v>
      </c>
      <c r="AA578" s="20"/>
      <c r="AB578" s="20"/>
      <c r="AC578" s="17">
        <v>314.49346116340399</v>
      </c>
      <c r="AD578" s="17">
        <f t="shared" ref="AD578:AD588" si="173">AVERAGE(AC566:AC578)</f>
        <v>315.17611887578454</v>
      </c>
      <c r="AE578" s="21">
        <v>185.69897475667199</v>
      </c>
      <c r="AF578" s="21">
        <v>149.72916666666666</v>
      </c>
      <c r="AG578" s="19">
        <v>3.516442126591667</v>
      </c>
      <c r="AH578" s="21">
        <v>112.2</v>
      </c>
      <c r="AI578" s="22">
        <v>-0.43666666666666648</v>
      </c>
      <c r="AJ578" s="21">
        <v>1156.6745374115164</v>
      </c>
      <c r="AK578" s="21" t="e">
        <f>VLOOKUP($B578,'[3]Rotoma level Monthly'!$C$2:$N$538,10,FALSE)</f>
        <v>#N/A</v>
      </c>
      <c r="AL578" s="21" t="e">
        <f>VLOOKUP($B578,'[3]Rotoma level Monthly'!$C$2:$N$538,11,FALSE)</f>
        <v>#N/A</v>
      </c>
      <c r="AM578" s="20">
        <v>3.7880773978291811</v>
      </c>
      <c r="AN578" s="21">
        <v>206.39166666666665</v>
      </c>
      <c r="AP578" s="19">
        <f>AVERAGE(G567:G578)</f>
        <v>8.0416666666666661</v>
      </c>
      <c r="AQ578" s="19">
        <f t="shared" si="170"/>
        <v>4.822916666666667</v>
      </c>
      <c r="AR578" s="19">
        <f t="shared" si="170"/>
        <v>593.53750000000002</v>
      </c>
      <c r="AS578" s="19">
        <f t="shared" si="170"/>
        <v>43.415506507138126</v>
      </c>
      <c r="AT578" s="19">
        <f t="shared" si="155"/>
        <v>4.519579010932266</v>
      </c>
      <c r="AU578" s="19">
        <f t="shared" si="156"/>
        <v>3.6383142035526896</v>
      </c>
      <c r="AV578" s="19">
        <f t="shared" si="157"/>
        <v>4.7380789709396591</v>
      </c>
      <c r="AW578" s="19">
        <f t="shared" si="158"/>
        <v>4.9999230264915333</v>
      </c>
      <c r="AX578" s="25">
        <f t="shared" si="159"/>
        <v>4.473973802979037</v>
      </c>
    </row>
    <row r="579" spans="1:50" x14ac:dyDescent="0.25">
      <c r="A579" t="s">
        <v>85</v>
      </c>
      <c r="B579" s="15">
        <v>44013</v>
      </c>
      <c r="C579" s="16" t="s">
        <v>83</v>
      </c>
      <c r="D579" s="17">
        <v>2021</v>
      </c>
      <c r="E579" s="18" t="str">
        <f t="shared" ref="E579:E642" si="174">CONCATENATE(A579," ",C579)</f>
        <v>Ōkaro 2020/21</v>
      </c>
      <c r="F579" s="18" t="s">
        <v>72</v>
      </c>
      <c r="G579" s="19">
        <v>10.7</v>
      </c>
      <c r="H579" s="20">
        <v>3.6</v>
      </c>
      <c r="I579" s="21">
        <v>751.4</v>
      </c>
      <c r="J579" s="19">
        <v>58.1</v>
      </c>
      <c r="K579" s="19">
        <v>30.4</v>
      </c>
      <c r="L579" s="19">
        <v>177.59999999999997</v>
      </c>
      <c r="M579" s="19">
        <v>181.5</v>
      </c>
      <c r="N579" s="19">
        <v>7.1749999999999998</v>
      </c>
      <c r="O579" s="19">
        <v>1.97</v>
      </c>
      <c r="Q579" s="19">
        <f t="shared" si="154"/>
        <v>4.8346347953204329</v>
      </c>
      <c r="R579" s="19">
        <f t="shared" si="160"/>
        <v>4.0071211180398958</v>
      </c>
      <c r="S579" s="19">
        <f t="shared" si="167"/>
        <v>5.0463722840893723</v>
      </c>
      <c r="T579" s="19">
        <f t="shared" si="168"/>
        <v>5.3693943065797658</v>
      </c>
      <c r="U579" s="23">
        <f t="shared" si="169"/>
        <v>4.8143806260073667</v>
      </c>
      <c r="V579" s="24">
        <f t="shared" si="172"/>
        <v>4.1597261173374003</v>
      </c>
      <c r="W579" s="24">
        <f t="shared" si="172"/>
        <v>3.7545588996398092</v>
      </c>
      <c r="X579" s="24">
        <f t="shared" si="172"/>
        <v>4.647714221562218</v>
      </c>
      <c r="Y579" s="24">
        <f t="shared" si="172"/>
        <v>4.7322537205915873</v>
      </c>
      <c r="Z579" s="24">
        <f t="shared" si="172"/>
        <v>4.3235632397827537</v>
      </c>
      <c r="AA579" s="20"/>
      <c r="AB579" s="20"/>
      <c r="AC579" s="17">
        <v>314.62044283862502</v>
      </c>
      <c r="AD579" s="17">
        <f t="shared" si="173"/>
        <v>315.11239777842462</v>
      </c>
      <c r="AE579" s="21">
        <v>142.96658097686401</v>
      </c>
      <c r="AF579" s="21">
        <v>176.29704301075267</v>
      </c>
      <c r="AG579" s="19">
        <v>3.2681742803306451</v>
      </c>
      <c r="AH579" s="21">
        <v>129</v>
      </c>
      <c r="AI579" s="22">
        <v>-0.47499999999999998</v>
      </c>
      <c r="AJ579" s="21">
        <v>1262.4062104526145</v>
      </c>
      <c r="AK579" s="21" t="e">
        <f>VLOOKUP($B579,'[3]Rotoma level Monthly'!$C$2:$N$538,10,FALSE)</f>
        <v>#N/A</v>
      </c>
      <c r="AL579" s="21" t="e">
        <f>VLOOKUP($B579,'[3]Rotoma level Monthly'!$C$2:$N$538,11,FALSE)</f>
        <v>#N/A</v>
      </c>
      <c r="AM579" s="20">
        <v>3.8443149878011726</v>
      </c>
      <c r="AN579" s="21">
        <v>203.92499999999998</v>
      </c>
      <c r="AP579" s="19">
        <f t="shared" ref="AP579:AP588" si="175">AVERAGE(G568:G579)</f>
        <v>8.0166666666666675</v>
      </c>
      <c r="AQ579" s="19">
        <f t="shared" si="170"/>
        <v>4.7645833333333334</v>
      </c>
      <c r="AR579" s="19">
        <f t="shared" si="170"/>
        <v>621.83749999999998</v>
      </c>
      <c r="AS579" s="19">
        <f t="shared" si="170"/>
        <v>45.706495205710503</v>
      </c>
      <c r="AT579" s="19">
        <f t="shared" si="155"/>
        <v>4.516144318015078</v>
      </c>
      <c r="AU579" s="19">
        <f t="shared" si="156"/>
        <v>3.6539256816276513</v>
      </c>
      <c r="AV579" s="19">
        <f t="shared" si="157"/>
        <v>4.7989674951514463</v>
      </c>
      <c r="AW579" s="19">
        <f t="shared" si="158"/>
        <v>5.065135528364884</v>
      </c>
      <c r="AX579" s="25">
        <f t="shared" si="159"/>
        <v>4.5085432557897649</v>
      </c>
    </row>
    <row r="580" spans="1:50" x14ac:dyDescent="0.25">
      <c r="A580" t="s">
        <v>85</v>
      </c>
      <c r="B580" s="15">
        <v>44044</v>
      </c>
      <c r="C580" s="16" t="s">
        <v>83</v>
      </c>
      <c r="D580" s="17">
        <v>2021</v>
      </c>
      <c r="E580" s="18" t="str">
        <f t="shared" si="174"/>
        <v>Ōkaro 2020/21</v>
      </c>
      <c r="F580" s="18" t="s">
        <v>72</v>
      </c>
      <c r="G580" s="19">
        <v>8.8000000000000007</v>
      </c>
      <c r="H580" s="20">
        <v>3.3</v>
      </c>
      <c r="I580" s="21">
        <v>739.1</v>
      </c>
      <c r="J580" s="19">
        <v>52.3</v>
      </c>
      <c r="K580" s="19">
        <v>23.3</v>
      </c>
      <c r="L580" s="19">
        <v>196.70000000000002</v>
      </c>
      <c r="M580" s="19">
        <v>98.3</v>
      </c>
      <c r="N580" s="19">
        <v>7.35</v>
      </c>
      <c r="O580" s="19">
        <v>2.54</v>
      </c>
      <c r="Q580" s="19">
        <f t="shared" si="154"/>
        <v>4.6189859872614285</v>
      </c>
      <c r="R580" s="19">
        <f t="shared" si="160"/>
        <v>4.1146395459202223</v>
      </c>
      <c r="S580" s="19">
        <f t="shared" si="167"/>
        <v>5.0247966388583958</v>
      </c>
      <c r="T580" s="19">
        <f t="shared" si="168"/>
        <v>5.2360249314924401</v>
      </c>
      <c r="U580" s="23">
        <f t="shared" si="169"/>
        <v>4.7486117758831217</v>
      </c>
      <c r="V580" s="24">
        <f t="shared" si="172"/>
        <v>4.1392134979173614</v>
      </c>
      <c r="W580" s="24">
        <f t="shared" si="172"/>
        <v>3.7820652451388219</v>
      </c>
      <c r="X580" s="24">
        <f t="shared" si="172"/>
        <v>4.7114301172780131</v>
      </c>
      <c r="Y580" s="24">
        <f t="shared" si="172"/>
        <v>4.788868824827305</v>
      </c>
      <c r="Z580" s="24">
        <f t="shared" si="172"/>
        <v>4.3553944212903763</v>
      </c>
      <c r="AA580" s="20"/>
      <c r="AB580" s="20"/>
      <c r="AC580" s="17">
        <v>314.63354366636099</v>
      </c>
      <c r="AD580" s="17">
        <f t="shared" si="173"/>
        <v>315.05944052179075</v>
      </c>
      <c r="AE580" s="21">
        <v>121.683022242093</v>
      </c>
      <c r="AF580" s="21">
        <v>182.69489247311833</v>
      </c>
      <c r="AG580" s="19">
        <v>3.4393100328709671</v>
      </c>
      <c r="AH580" s="21">
        <v>167.8</v>
      </c>
      <c r="AI580" s="22">
        <v>-0.59916666666666651</v>
      </c>
      <c r="AJ580" s="21">
        <v>1196.5296295725143</v>
      </c>
      <c r="AK580" s="21" t="e">
        <f>VLOOKUP($B580,'[3]Rotoma level Monthly'!$C$2:$N$538,10,FALSE)</f>
        <v>#N/A</v>
      </c>
      <c r="AL580" s="21" t="e">
        <f>VLOOKUP($B580,'[3]Rotoma level Monthly'!$C$2:$N$538,11,FALSE)</f>
        <v>#N/A</v>
      </c>
      <c r="AM580" s="20">
        <v>3.8418948862500972</v>
      </c>
      <c r="AN580" s="21">
        <v>207.95000000000002</v>
      </c>
      <c r="AP580" s="19">
        <f t="shared" si="175"/>
        <v>8.5333333333333332</v>
      </c>
      <c r="AQ580" s="19">
        <f t="shared" si="170"/>
        <v>4.4979166666666659</v>
      </c>
      <c r="AR580" s="19">
        <f t="shared" si="170"/>
        <v>602.3458333333333</v>
      </c>
      <c r="AS580" s="19">
        <f t="shared" si="170"/>
        <v>42.564017237616206</v>
      </c>
      <c r="AT580" s="19">
        <f t="shared" si="155"/>
        <v>4.5850415249041561</v>
      </c>
      <c r="AU580" s="19">
        <f t="shared" si="156"/>
        <v>3.7274743512436941</v>
      </c>
      <c r="AV580" s="19">
        <f t="shared" si="157"/>
        <v>4.7573361906045974</v>
      </c>
      <c r="AW580" s="19">
        <f t="shared" si="158"/>
        <v>4.974804422369739</v>
      </c>
      <c r="AX580" s="25">
        <f t="shared" si="159"/>
        <v>4.5111641222805465</v>
      </c>
    </row>
    <row r="581" spans="1:50" x14ac:dyDescent="0.25">
      <c r="A581" t="s">
        <v>85</v>
      </c>
      <c r="B581" s="15">
        <v>44075</v>
      </c>
      <c r="C581" s="16" t="s">
        <v>83</v>
      </c>
      <c r="D581" s="17">
        <v>2021</v>
      </c>
      <c r="E581" s="18" t="str">
        <f t="shared" si="174"/>
        <v>Ōkaro 2020/21</v>
      </c>
      <c r="F581" s="18" t="s">
        <v>72</v>
      </c>
      <c r="G581" s="19">
        <v>16.100000000000001</v>
      </c>
      <c r="H581" s="20">
        <v>2.4500000000000002</v>
      </c>
      <c r="I581" s="21">
        <v>737.1</v>
      </c>
      <c r="J581" s="19">
        <v>46</v>
      </c>
      <c r="K581" s="19">
        <v>4.1000000000000005</v>
      </c>
      <c r="L581" s="19">
        <v>156.5</v>
      </c>
      <c r="M581" s="19">
        <v>46.699999999999996</v>
      </c>
      <c r="N581" s="19">
        <v>7.68</v>
      </c>
      <c r="O581" s="19">
        <v>3.1</v>
      </c>
      <c r="Q581" s="19">
        <f t="shared" si="154"/>
        <v>5.2853377251208986</v>
      </c>
      <c r="R581" s="19">
        <f t="shared" si="160"/>
        <v>4.4767980506839997</v>
      </c>
      <c r="S581" s="19">
        <f t="shared" si="167"/>
        <v>5.0212544977112277</v>
      </c>
      <c r="T581" s="19">
        <f t="shared" si="168"/>
        <v>5.0732528685101954</v>
      </c>
      <c r="U581" s="23">
        <f t="shared" si="169"/>
        <v>4.9641607855065804</v>
      </c>
      <c r="V581" s="24">
        <f t="shared" si="172"/>
        <v>4.3068222830236138</v>
      </c>
      <c r="W581" s="24">
        <f t="shared" si="172"/>
        <v>3.8846162665648492</v>
      </c>
      <c r="X581" s="24">
        <f t="shared" si="172"/>
        <v>4.6811830213199705</v>
      </c>
      <c r="Y581" s="24">
        <f t="shared" si="172"/>
        <v>4.7179294555944953</v>
      </c>
      <c r="Z581" s="24">
        <f t="shared" si="172"/>
        <v>4.3976377566257314</v>
      </c>
      <c r="AA581" s="20"/>
      <c r="AB581" s="20"/>
      <c r="AC581" s="17">
        <v>314.58757158552299</v>
      </c>
      <c r="AD581" s="17">
        <f t="shared" si="173"/>
        <v>315.0083012615566</v>
      </c>
      <c r="AE581" s="21">
        <v>59.347826086956701</v>
      </c>
      <c r="AF581" s="21">
        <v>219.06250000000006</v>
      </c>
      <c r="AG581" s="19">
        <v>4.8522114155611105</v>
      </c>
      <c r="AH581" s="21">
        <v>217.2</v>
      </c>
      <c r="AI581" s="22">
        <v>-0.72333333333333305</v>
      </c>
      <c r="AJ581" s="21">
        <v>1190.0118989915206</v>
      </c>
      <c r="AK581" s="21" t="e">
        <f>VLOOKUP($B581,'[3]Rotoma level Monthly'!$C$2:$N$538,10,FALSE)</f>
        <v>#N/A</v>
      </c>
      <c r="AL581" s="21" t="e">
        <f>VLOOKUP($B581,'[3]Rotoma level Monthly'!$C$2:$N$538,11,FALSE)</f>
        <v>#N/A</v>
      </c>
      <c r="AM581" s="20">
        <v>3.7749675540697658</v>
      </c>
      <c r="AN581" s="21">
        <v>211.46666666666661</v>
      </c>
      <c r="AP581" s="19">
        <f t="shared" si="175"/>
        <v>9.6166666666666671</v>
      </c>
      <c r="AQ581" s="19">
        <f t="shared" si="170"/>
        <v>4.1854166666666659</v>
      </c>
      <c r="AR581" s="19">
        <f t="shared" si="170"/>
        <v>580.03750000000002</v>
      </c>
      <c r="AS581" s="19">
        <f t="shared" si="170"/>
        <v>39.385039269521926</v>
      </c>
      <c r="AT581" s="19">
        <f t="shared" si="155"/>
        <v>4.7168823894411034</v>
      </c>
      <c r="AU581" s="19">
        <f t="shared" si="156"/>
        <v>3.8186791518338259</v>
      </c>
      <c r="AV581" s="19">
        <f t="shared" si="157"/>
        <v>4.7080027768399297</v>
      </c>
      <c r="AW581" s="19">
        <f t="shared" si="158"/>
        <v>4.8763673458526089</v>
      </c>
      <c r="AX581" s="25">
        <f t="shared" si="159"/>
        <v>4.5299829159918676</v>
      </c>
    </row>
    <row r="582" spans="1:50" x14ac:dyDescent="0.25">
      <c r="A582" t="s">
        <v>85</v>
      </c>
      <c r="B582" s="15">
        <v>44105</v>
      </c>
      <c r="C582" s="16" t="s">
        <v>83</v>
      </c>
      <c r="D582" s="17">
        <v>2021</v>
      </c>
      <c r="E582" s="18" t="str">
        <f t="shared" si="174"/>
        <v>Ōkaro 2020/21</v>
      </c>
      <c r="F582" s="18" t="s">
        <v>72</v>
      </c>
      <c r="G582" s="19">
        <v>24.1</v>
      </c>
      <c r="H582" s="20">
        <v>2.5</v>
      </c>
      <c r="I582" s="21">
        <v>634</v>
      </c>
      <c r="J582" s="19">
        <v>33</v>
      </c>
      <c r="K582" s="19">
        <v>3</v>
      </c>
      <c r="L582" s="19">
        <v>1</v>
      </c>
      <c r="M582" s="19">
        <v>6</v>
      </c>
      <c r="N582" s="19">
        <v>9.7200000000000006</v>
      </c>
      <c r="O582" s="19">
        <v>3.86</v>
      </c>
      <c r="Q582" s="19">
        <f t="shared" si="154"/>
        <v>5.7303232881401662</v>
      </c>
      <c r="R582" s="19">
        <f t="shared" si="160"/>
        <v>4.4524812960920688</v>
      </c>
      <c r="S582" s="19">
        <f t="shared" si="167"/>
        <v>4.8242886662240156</v>
      </c>
      <c r="T582" s="19">
        <f t="shared" si="168"/>
        <v>4.6520607044434303</v>
      </c>
      <c r="U582" s="23">
        <f t="shared" si="169"/>
        <v>4.9147884887249198</v>
      </c>
      <c r="V582" s="24">
        <f t="shared" si="172"/>
        <v>4.4953443318403741</v>
      </c>
      <c r="W582" s="24">
        <f t="shared" si="172"/>
        <v>3.9798556203580429</v>
      </c>
      <c r="X582" s="24">
        <f t="shared" si="172"/>
        <v>4.6310187705516972</v>
      </c>
      <c r="Y582" s="24">
        <f t="shared" si="172"/>
        <v>4.6190075220799383</v>
      </c>
      <c r="Z582" s="24">
        <f t="shared" si="172"/>
        <v>4.4313065612075135</v>
      </c>
      <c r="AA582" s="20"/>
      <c r="AB582" s="20"/>
      <c r="AC582" s="17">
        <v>314.51140411987302</v>
      </c>
      <c r="AD582" s="17">
        <f t="shared" si="173"/>
        <v>314.94269036029306</v>
      </c>
      <c r="AE582" s="21">
        <v>63.9600000000001</v>
      </c>
      <c r="AF582" s="21">
        <v>143.62903225806451</v>
      </c>
      <c r="AG582" s="19">
        <v>3.5976538200698922</v>
      </c>
      <c r="AH582" s="21">
        <v>174.7</v>
      </c>
      <c r="AI582" s="22">
        <v>-0.7524999999999995</v>
      </c>
      <c r="AJ582" s="21">
        <v>1123.4547802323732</v>
      </c>
      <c r="AK582" s="21" t="e">
        <f>VLOOKUP($B582,'[3]Rotoma level Monthly'!$C$2:$N$538,10,FALSE)</f>
        <v>#N/A</v>
      </c>
      <c r="AL582" s="21" t="e">
        <f>VLOOKUP($B582,'[3]Rotoma level Monthly'!$C$2:$N$538,11,FALSE)</f>
        <v>#N/A</v>
      </c>
      <c r="AM582" s="20">
        <v>3.816562900457841</v>
      </c>
      <c r="AN582" s="21">
        <v>211.18333333333328</v>
      </c>
      <c r="AP582" s="19">
        <f t="shared" si="175"/>
        <v>10.366666666666665</v>
      </c>
      <c r="AQ582" s="19">
        <f t="shared" si="170"/>
        <v>4.1937499999999996</v>
      </c>
      <c r="AR582" s="19">
        <f t="shared" si="170"/>
        <v>552.87083333333339</v>
      </c>
      <c r="AS582" s="19">
        <f t="shared" si="170"/>
        <v>36.343977968094293</v>
      </c>
      <c r="AT582" s="19">
        <f t="shared" si="155"/>
        <v>4.7997234011402243</v>
      </c>
      <c r="AU582" s="19">
        <f t="shared" si="156"/>
        <v>3.8161704079569105</v>
      </c>
      <c r="AV582" s="19">
        <f t="shared" si="157"/>
        <v>4.6452972748870955</v>
      </c>
      <c r="AW582" s="19">
        <f t="shared" si="158"/>
        <v>4.774462784762517</v>
      </c>
      <c r="AX582" s="25">
        <f t="shared" si="159"/>
        <v>4.5089134671866864</v>
      </c>
    </row>
    <row r="583" spans="1:50" x14ac:dyDescent="0.25">
      <c r="A583" t="s">
        <v>85</v>
      </c>
      <c r="B583" s="15">
        <v>44136</v>
      </c>
      <c r="C583" s="16" t="s">
        <v>83</v>
      </c>
      <c r="D583" s="17">
        <v>2021</v>
      </c>
      <c r="E583" s="18" t="str">
        <f t="shared" si="174"/>
        <v>Ōkaro 2020/21</v>
      </c>
      <c r="F583" s="18" t="s">
        <v>72</v>
      </c>
      <c r="G583" s="19">
        <v>6.1</v>
      </c>
      <c r="H583" s="20">
        <v>4.7</v>
      </c>
      <c r="I583" s="21">
        <v>559</v>
      </c>
      <c r="J583" s="19">
        <v>34</v>
      </c>
      <c r="K583" s="19">
        <v>3</v>
      </c>
      <c r="L583" s="19">
        <v>5</v>
      </c>
      <c r="M583" s="19">
        <v>7</v>
      </c>
      <c r="N583" s="19">
        <v>9.6300000000000008</v>
      </c>
      <c r="O583" s="19">
        <v>2.37</v>
      </c>
      <c r="Q583" s="19">
        <f t="shared" ref="Q583:Q597" si="176">2.22+2.54*LOG($G583,10)</f>
        <v>4.2147377809273481</v>
      </c>
      <c r="R583" s="19">
        <f t="shared" si="160"/>
        <v>3.6714038259227708</v>
      </c>
      <c r="S583" s="19">
        <f t="shared" si="167"/>
        <v>4.6597095417381329</v>
      </c>
      <c r="T583" s="19">
        <f t="shared" si="168"/>
        <v>4.6899184377633851</v>
      </c>
      <c r="U583" s="23">
        <f t="shared" si="169"/>
        <v>4.3089423965879092</v>
      </c>
      <c r="V583" s="24">
        <f t="shared" si="172"/>
        <v>4.4120223597405976</v>
      </c>
      <c r="W583" s="24">
        <f t="shared" si="172"/>
        <v>3.9106740066091867</v>
      </c>
      <c r="X583" s="24">
        <f t="shared" si="172"/>
        <v>4.5721081980757825</v>
      </c>
      <c r="Y583" s="24">
        <f t="shared" si="172"/>
        <v>4.54346213588832</v>
      </c>
      <c r="Z583" s="24">
        <f t="shared" si="172"/>
        <v>4.3595666750784723</v>
      </c>
      <c r="AA583" s="20"/>
      <c r="AB583" s="20"/>
      <c r="AC583" s="17">
        <v>314.54144288194402</v>
      </c>
      <c r="AD583" s="17">
        <f t="shared" si="173"/>
        <v>314.87998534097176</v>
      </c>
      <c r="AE583" s="21">
        <v>189.69306122448901</v>
      </c>
      <c r="AF583" s="21">
        <v>174.94444444444449</v>
      </c>
      <c r="AG583" s="19">
        <v>4.3656327122777778</v>
      </c>
      <c r="AH583" s="21">
        <v>228.1</v>
      </c>
      <c r="AI583" s="22">
        <v>-0.72333333333333305</v>
      </c>
      <c r="AJ583" s="21">
        <v>1050.0010994506142</v>
      </c>
      <c r="AK583" s="21" t="e">
        <f>VLOOKUP($B583,'[3]Rotoma level Monthly'!$C$2:$N$538,10,FALSE)</f>
        <v>#N/A</v>
      </c>
      <c r="AL583" s="21" t="e">
        <f>VLOOKUP($B583,'[3]Rotoma level Monthly'!$C$2:$N$538,11,FALSE)</f>
        <v>#N/A</v>
      </c>
      <c r="AM583" s="20">
        <v>3.7262988747492831</v>
      </c>
      <c r="AN583" s="21">
        <v>212.70833333333329</v>
      </c>
      <c r="AP583" s="19">
        <f t="shared" si="175"/>
        <v>10.08333333333333</v>
      </c>
      <c r="AQ583" s="19">
        <f t="shared" si="170"/>
        <v>4.4020833333333336</v>
      </c>
      <c r="AR583" s="19">
        <f t="shared" si="170"/>
        <v>544.95416666666677</v>
      </c>
      <c r="AS583" s="19">
        <f t="shared" si="170"/>
        <v>37.050000000000004</v>
      </c>
      <c r="AT583" s="19">
        <f t="shared" si="155"/>
        <v>4.7691544756428161</v>
      </c>
      <c r="AU583" s="19">
        <f t="shared" si="156"/>
        <v>3.7548364607330411</v>
      </c>
      <c r="AV583" s="19">
        <f t="shared" si="157"/>
        <v>4.6264435322886879</v>
      </c>
      <c r="AW583" s="19">
        <f t="shared" si="158"/>
        <v>4.7988615799608132</v>
      </c>
      <c r="AX583" s="25">
        <f t="shared" si="159"/>
        <v>4.4873240121563391</v>
      </c>
    </row>
    <row r="584" spans="1:50" x14ac:dyDescent="0.25">
      <c r="A584" t="s">
        <v>85</v>
      </c>
      <c r="B584" s="15">
        <v>44166</v>
      </c>
      <c r="C584" s="16" t="s">
        <v>83</v>
      </c>
      <c r="D584" s="17">
        <v>2021</v>
      </c>
      <c r="E584" s="18" t="str">
        <f t="shared" si="174"/>
        <v>Ōkaro 2020/21</v>
      </c>
      <c r="F584" s="18" t="s">
        <v>72</v>
      </c>
      <c r="G584" s="19">
        <v>3.1</v>
      </c>
      <c r="H584" s="20">
        <v>2.5</v>
      </c>
      <c r="I584" s="21">
        <v>471</v>
      </c>
      <c r="J584" s="19">
        <v>29</v>
      </c>
      <c r="K584" s="19">
        <v>1</v>
      </c>
      <c r="L584" s="19">
        <v>4</v>
      </c>
      <c r="M584" s="19">
        <v>4</v>
      </c>
      <c r="N584" s="19">
        <v>8.85</v>
      </c>
      <c r="O584" s="19">
        <v>3.97</v>
      </c>
      <c r="Q584" s="19">
        <f t="shared" si="176"/>
        <v>3.4680587023390528</v>
      </c>
      <c r="R584" s="19">
        <f t="shared" si="160"/>
        <v>4.4524812960920688</v>
      </c>
      <c r="S584" s="19">
        <f t="shared" si="167"/>
        <v>4.4357929304579766</v>
      </c>
      <c r="T584" s="19">
        <f t="shared" si="168"/>
        <v>4.4882021538649512</v>
      </c>
      <c r="U584" s="23">
        <f t="shared" si="169"/>
        <v>4.2111337706885124</v>
      </c>
      <c r="V584" s="24">
        <f t="shared" si="172"/>
        <v>4.3090757551493795</v>
      </c>
      <c r="W584" s="24">
        <f t="shared" si="172"/>
        <v>3.8978954702846647</v>
      </c>
      <c r="X584" s="24">
        <f t="shared" si="172"/>
        <v>4.5363501904092773</v>
      </c>
      <c r="Y584" s="24">
        <f t="shared" si="172"/>
        <v>4.5569393239940137</v>
      </c>
      <c r="Z584" s="24">
        <f t="shared" si="172"/>
        <v>4.3250651849593336</v>
      </c>
      <c r="AA584" s="20"/>
      <c r="AB584" s="20"/>
      <c r="AC584" s="17">
        <v>314.47627021729397</v>
      </c>
      <c r="AD584" s="17">
        <f t="shared" si="173"/>
        <v>314.81051566193452</v>
      </c>
      <c r="AE584" s="21">
        <v>63.240816326530698</v>
      </c>
      <c r="AF584" s="21">
        <v>190.10080645161287</v>
      </c>
      <c r="AG584" s="19">
        <v>4.4007818062338719</v>
      </c>
      <c r="AH584" s="21">
        <v>320.8</v>
      </c>
      <c r="AI584" s="22">
        <v>0</v>
      </c>
      <c r="AJ584" s="21">
        <v>1167.1273854308033</v>
      </c>
      <c r="AK584" s="21" t="e">
        <f>VLOOKUP($B584,'[3]Rotoma level Monthly'!$C$2:$N$538,10,FALSE)</f>
        <v>#N/A</v>
      </c>
      <c r="AL584" s="21" t="e">
        <f>VLOOKUP($B584,'[3]Rotoma level Monthly'!$C$2:$N$538,11,FALSE)</f>
        <v>#N/A</v>
      </c>
      <c r="AM584" s="20">
        <v>3.7500859760661811</v>
      </c>
      <c r="AN584" s="21">
        <v>216.30000000000004</v>
      </c>
      <c r="AP584" s="19">
        <f t="shared" si="175"/>
        <v>10.058333333333332</v>
      </c>
      <c r="AQ584" s="19">
        <f t="shared" si="170"/>
        <v>4.3479166666666673</v>
      </c>
      <c r="AR584" s="19">
        <f t="shared" si="170"/>
        <v>549.20416666666677</v>
      </c>
      <c r="AS584" s="19">
        <f t="shared" si="170"/>
        <v>37.466666666666669</v>
      </c>
      <c r="AT584" s="19">
        <f t="shared" si="155"/>
        <v>4.7664161010862998</v>
      </c>
      <c r="AU584" s="19">
        <f t="shared" si="156"/>
        <v>3.7705336458867462</v>
      </c>
      <c r="AV584" s="19">
        <f t="shared" si="157"/>
        <v>4.6365988085980909</v>
      </c>
      <c r="AW584" s="19">
        <f t="shared" si="158"/>
        <v>4.8130435650190684</v>
      </c>
      <c r="AX584" s="25">
        <f t="shared" si="159"/>
        <v>4.4966480301475515</v>
      </c>
    </row>
    <row r="585" spans="1:50" x14ac:dyDescent="0.25">
      <c r="A585" t="s">
        <v>85</v>
      </c>
      <c r="B585" s="15">
        <v>44197</v>
      </c>
      <c r="C585" s="16" t="s">
        <v>83</v>
      </c>
      <c r="D585" s="17">
        <v>2021</v>
      </c>
      <c r="E585" s="18" t="str">
        <f t="shared" si="174"/>
        <v>Ōkaro 2020/21</v>
      </c>
      <c r="F585" s="18" t="s">
        <v>72</v>
      </c>
      <c r="G585" s="19">
        <v>1.5</v>
      </c>
      <c r="H585" s="20">
        <v>7.4</v>
      </c>
      <c r="I585" s="21">
        <v>338</v>
      </c>
      <c r="J585" s="19">
        <v>14</v>
      </c>
      <c r="K585" s="19">
        <v>1</v>
      </c>
      <c r="L585" s="19">
        <v>1</v>
      </c>
      <c r="M585" s="19">
        <v>5</v>
      </c>
      <c r="N585" s="19">
        <v>7.84</v>
      </c>
      <c r="O585" s="19">
        <v>1.76</v>
      </c>
      <c r="Q585" s="19">
        <f t="shared" si="176"/>
        <v>2.6672717980014307</v>
      </c>
      <c r="R585" s="19">
        <f t="shared" si="160"/>
        <v>3.0690073114234004</v>
      </c>
      <c r="S585" s="19">
        <f t="shared" si="167"/>
        <v>4.002039267835741</v>
      </c>
      <c r="T585" s="19">
        <f t="shared" si="168"/>
        <v>3.564693864180454</v>
      </c>
      <c r="U585" s="23">
        <f t="shared" si="169"/>
        <v>3.3257530603602565</v>
      </c>
      <c r="V585" s="24">
        <f t="shared" si="172"/>
        <v>4.2338520342088888</v>
      </c>
      <c r="W585" s="24">
        <f t="shared" si="172"/>
        <v>3.8059982410364874</v>
      </c>
      <c r="X585" s="24">
        <f t="shared" si="172"/>
        <v>4.5126884323874492</v>
      </c>
      <c r="Y585" s="24">
        <f t="shared" si="172"/>
        <v>4.4999790771925605</v>
      </c>
      <c r="Z585" s="24">
        <f t="shared" si="172"/>
        <v>4.2631294462063467</v>
      </c>
      <c r="AA585" s="20"/>
      <c r="AB585" s="20"/>
      <c r="AC585" s="17">
        <v>314.35821807795702</v>
      </c>
      <c r="AD585" s="17">
        <f t="shared" si="173"/>
        <v>314.72996238852505</v>
      </c>
      <c r="AE585" s="21">
        <v>76.187755102041095</v>
      </c>
      <c r="AF585" s="21">
        <v>186.68010752688173</v>
      </c>
      <c r="AG585" s="19">
        <v>3.9700037301424747</v>
      </c>
      <c r="AH585" s="21">
        <v>301</v>
      </c>
      <c r="AI585" s="22">
        <v>0</v>
      </c>
      <c r="AJ585" s="21">
        <v>1036.2098046662052</v>
      </c>
      <c r="AK585" s="21" t="e">
        <f>VLOOKUP($B585,'[3]Rotoma level Monthly'!$C$2:$N$538,10,FALSE)</f>
        <v>#N/A</v>
      </c>
      <c r="AL585" s="21" t="e">
        <f>VLOOKUP($B585,'[3]Rotoma level Monthly'!$C$2:$N$538,11,FALSE)</f>
        <v>#N/A</v>
      </c>
      <c r="AM585" s="20">
        <v>3.725654474693421</v>
      </c>
      <c r="AN585" s="21">
        <v>213.4</v>
      </c>
      <c r="AP585" s="19">
        <f t="shared" si="175"/>
        <v>9.7666666666666657</v>
      </c>
      <c r="AQ585" s="19">
        <f t="shared" si="170"/>
        <v>4.5979166666666664</v>
      </c>
      <c r="AR585" s="19">
        <f t="shared" si="170"/>
        <v>547.28750000000002</v>
      </c>
      <c r="AS585" s="19">
        <f t="shared" si="170"/>
        <v>37.050000000000004</v>
      </c>
      <c r="AT585" s="19">
        <f t="shared" si="155"/>
        <v>4.7339557687114953</v>
      </c>
      <c r="AU585" s="19">
        <f t="shared" si="156"/>
        <v>3.6994601055961267</v>
      </c>
      <c r="AV585" s="19">
        <f t="shared" si="157"/>
        <v>4.632028742310208</v>
      </c>
      <c r="AW585" s="19">
        <f t="shared" si="158"/>
        <v>4.7988615799608132</v>
      </c>
      <c r="AX585" s="25">
        <f t="shared" si="159"/>
        <v>4.4660765491446606</v>
      </c>
    </row>
    <row r="586" spans="1:50" x14ac:dyDescent="0.25">
      <c r="A586" t="s">
        <v>85</v>
      </c>
      <c r="B586" s="15">
        <v>44228</v>
      </c>
      <c r="C586" s="16" t="s">
        <v>83</v>
      </c>
      <c r="D586" s="17">
        <v>2021</v>
      </c>
      <c r="E586" s="18" t="str">
        <f t="shared" si="174"/>
        <v>Ōkaro 2020/21</v>
      </c>
      <c r="F586" s="18" t="s">
        <v>72</v>
      </c>
      <c r="G586" s="19">
        <v>2.5</v>
      </c>
      <c r="H586" s="20">
        <v>4.7</v>
      </c>
      <c r="I586" s="21">
        <v>321</v>
      </c>
      <c r="J586" s="19">
        <v>14</v>
      </c>
      <c r="K586" s="19">
        <v>1</v>
      </c>
      <c r="L586" s="19">
        <v>11</v>
      </c>
      <c r="M586" s="19">
        <v>10</v>
      </c>
      <c r="N586" s="19">
        <v>7.81</v>
      </c>
      <c r="O586" s="19">
        <v>1.1200000000000001</v>
      </c>
      <c r="Q586" s="19">
        <f t="shared" si="176"/>
        <v>3.2307676220269759</v>
      </c>
      <c r="R586" s="19">
        <f t="shared" si="160"/>
        <v>3.6714038259227708</v>
      </c>
      <c r="S586" s="19">
        <f t="shared" si="167"/>
        <v>3.9345801475386639</v>
      </c>
      <c r="T586" s="19">
        <f t="shared" si="168"/>
        <v>3.564693864180454</v>
      </c>
      <c r="U586" s="23">
        <f t="shared" si="169"/>
        <v>3.6003613649172159</v>
      </c>
      <c r="V586" s="24">
        <f t="shared" si="172"/>
        <v>4.1701340184600122</v>
      </c>
      <c r="W586" s="24">
        <f t="shared" si="172"/>
        <v>3.7989954716623284</v>
      </c>
      <c r="X586" s="24">
        <f t="shared" si="172"/>
        <v>4.4998953882043349</v>
      </c>
      <c r="Y586" s="24">
        <f t="shared" si="172"/>
        <v>4.4677068563090767</v>
      </c>
      <c r="Z586" s="24">
        <f t="shared" si="172"/>
        <v>4.2341829336589383</v>
      </c>
      <c r="AA586" s="20"/>
      <c r="AB586" s="20"/>
      <c r="AC586" s="17">
        <v>314.15395758928599</v>
      </c>
      <c r="AD586" s="17">
        <f t="shared" si="173"/>
        <v>314.63476506089609</v>
      </c>
      <c r="AE586" s="21">
        <v>59.382870389534901</v>
      </c>
      <c r="AF586" s="21">
        <v>141.44345238095244</v>
      </c>
      <c r="AG586" s="19">
        <v>3.5766137535238101</v>
      </c>
      <c r="AH586" s="21">
        <v>259.3</v>
      </c>
      <c r="AI586" s="22">
        <v>0</v>
      </c>
      <c r="AJ586" s="21">
        <v>1099.2463969775483</v>
      </c>
      <c r="AK586" s="21" t="e">
        <f>VLOOKUP($B586,'[3]Rotoma level Monthly'!$C$2:$N$538,10,FALSE)</f>
        <v>#N/A</v>
      </c>
      <c r="AL586" s="21" t="e">
        <f>VLOOKUP($B586,'[3]Rotoma level Monthly'!$C$2:$N$538,11,FALSE)</f>
        <v>#N/A</v>
      </c>
      <c r="AM586" s="20">
        <v>3.7141589923258138</v>
      </c>
      <c r="AN586" s="21">
        <v>211.4</v>
      </c>
      <c r="AP586" s="19">
        <f t="shared" si="175"/>
        <v>9.7249999999999996</v>
      </c>
      <c r="AQ586" s="19">
        <f t="shared" si="170"/>
        <v>4.4895833333333339</v>
      </c>
      <c r="AR586" s="19">
        <f t="shared" si="170"/>
        <v>543.95416666666665</v>
      </c>
      <c r="AS586" s="19">
        <f t="shared" si="170"/>
        <v>36.800000000000004</v>
      </c>
      <c r="AT586" s="19">
        <f t="shared" si="155"/>
        <v>4.7292396093942735</v>
      </c>
      <c r="AU586" s="19">
        <f t="shared" si="156"/>
        <v>3.7298333233245122</v>
      </c>
      <c r="AV586" s="19">
        <f t="shared" si="157"/>
        <v>4.6240425464242154</v>
      </c>
      <c r="AW586" s="19">
        <f t="shared" si="158"/>
        <v>4.7902756305266712</v>
      </c>
      <c r="AX586" s="25">
        <f t="shared" ref="AX586:AX597" si="177">AVERAGE(AT586:AW586)</f>
        <v>4.4683477774174181</v>
      </c>
    </row>
    <row r="587" spans="1:50" x14ac:dyDescent="0.25">
      <c r="A587" t="s">
        <v>85</v>
      </c>
      <c r="B587" s="15">
        <v>44256</v>
      </c>
      <c r="C587" s="16" t="s">
        <v>83</v>
      </c>
      <c r="D587" s="17">
        <v>2021</v>
      </c>
      <c r="E587" s="18" t="str">
        <f t="shared" si="174"/>
        <v>Ōkaro 2020/21</v>
      </c>
      <c r="F587" s="18" t="s">
        <v>72</v>
      </c>
      <c r="G587" s="19">
        <v>0.9</v>
      </c>
      <c r="H587" s="20">
        <v>8.0500000000000007</v>
      </c>
      <c r="I587" s="21">
        <v>294.3</v>
      </c>
      <c r="J587" s="19">
        <v>11.4</v>
      </c>
      <c r="K587" s="19">
        <v>1.7</v>
      </c>
      <c r="L587" s="19">
        <v>3.4</v>
      </c>
      <c r="M587" s="19">
        <v>4.2</v>
      </c>
      <c r="N587" s="19">
        <v>7.67</v>
      </c>
      <c r="O587" s="19">
        <v>0.84699999999999998</v>
      </c>
      <c r="Q587" s="19">
        <f t="shared" si="176"/>
        <v>2.1037759739758854</v>
      </c>
      <c r="R587" s="19">
        <f t="shared" si="160"/>
        <v>2.951198976076328</v>
      </c>
      <c r="S587" s="19">
        <f t="shared" si="167"/>
        <v>3.821058688919829</v>
      </c>
      <c r="T587" s="19">
        <f t="shared" si="168"/>
        <v>3.3041621659024996</v>
      </c>
      <c r="U587" s="23">
        <f t="shared" si="169"/>
        <v>3.0450489512186358</v>
      </c>
      <c r="V587" s="24">
        <f t="shared" si="172"/>
        <v>4.0594580173756736</v>
      </c>
      <c r="W587" s="24">
        <f t="shared" si="172"/>
        <v>3.7654873900137154</v>
      </c>
      <c r="X587" s="24">
        <f t="shared" si="172"/>
        <v>4.4776422224696519</v>
      </c>
      <c r="Y587" s="24">
        <f t="shared" si="172"/>
        <v>4.4254777992655727</v>
      </c>
      <c r="Z587" s="24">
        <f t="shared" si="172"/>
        <v>4.1820163572811531</v>
      </c>
      <c r="AA587" s="20"/>
      <c r="AB587" s="20"/>
      <c r="AC587" s="17">
        <v>314.00009643817202</v>
      </c>
      <c r="AD587" s="17">
        <f t="shared" si="173"/>
        <v>314.52988566461477</v>
      </c>
      <c r="AE587" s="21">
        <v>131.894523326572</v>
      </c>
      <c r="AF587" s="21">
        <v>145.83333333333331</v>
      </c>
      <c r="AG587" s="19">
        <v>3.4099230854650537</v>
      </c>
      <c r="AH587" s="21">
        <v>217</v>
      </c>
      <c r="AI587" s="22">
        <v>0</v>
      </c>
      <c r="AJ587" s="21">
        <v>1152.0536859717345</v>
      </c>
      <c r="AK587" s="21" t="e">
        <f>VLOOKUP($B587,'[3]Rotoma level Monthly'!$C$2:$N$538,10,FALSE)</f>
        <v>#N/A</v>
      </c>
      <c r="AL587" s="21" t="e">
        <f>VLOOKUP($B587,'[3]Rotoma level Monthly'!$C$2:$N$538,11,FALSE)</f>
        <v>#N/A</v>
      </c>
      <c r="AM587" s="20">
        <v>3.7119635577202783</v>
      </c>
      <c r="AN587" s="21">
        <v>210.02500000000001</v>
      </c>
      <c r="AP587" s="19">
        <f t="shared" si="175"/>
        <v>9.6499999999999986</v>
      </c>
      <c r="AQ587" s="19">
        <f t="shared" si="170"/>
        <v>4.6229166666666677</v>
      </c>
      <c r="AR587" s="19">
        <f t="shared" si="170"/>
        <v>542.72916666666663</v>
      </c>
      <c r="AS587" s="19">
        <f t="shared" si="170"/>
        <v>36.666666666666664</v>
      </c>
      <c r="AT587" s="19">
        <f t="shared" ref="AT587:AT597" si="178">2.22+2.54*LOG($AP587,10)</f>
        <v>4.7206993758932327</v>
      </c>
      <c r="AU587" s="19">
        <f t="shared" ref="AU587:AU597" si="179">5.56+2.6*LOG(((1/$AQ587)-(1/40)),10)</f>
        <v>3.6925395178905918</v>
      </c>
      <c r="AV587" s="19">
        <f t="shared" ref="AV587:AV597" si="180">-3.61+3.01*LOG($AR587)</f>
        <v>4.6210953161546549</v>
      </c>
      <c r="AW587" s="19">
        <f t="shared" ref="AW587:AW597" si="181">0.218+2.92*LOG($AS587,10)</f>
        <v>4.7856725768806028</v>
      </c>
      <c r="AX587" s="25">
        <f t="shared" si="177"/>
        <v>4.4550016967047705</v>
      </c>
    </row>
    <row r="588" spans="1:50" x14ac:dyDescent="0.25">
      <c r="A588" t="s">
        <v>85</v>
      </c>
      <c r="B588" s="15">
        <v>44287</v>
      </c>
      <c r="C588" s="16" t="s">
        <v>83</v>
      </c>
      <c r="D588" s="17">
        <v>2021</v>
      </c>
      <c r="E588" s="18" t="str">
        <f t="shared" si="174"/>
        <v>Ōkaro 2020/21</v>
      </c>
      <c r="F588" s="18" t="s">
        <v>72</v>
      </c>
      <c r="G588" s="19">
        <v>9.4</v>
      </c>
      <c r="H588" s="20">
        <v>4.9000000000000004</v>
      </c>
      <c r="I588" s="21">
        <v>373.09999999999997</v>
      </c>
      <c r="J588" s="19">
        <v>24</v>
      </c>
      <c r="K588" s="19">
        <v>2.7</v>
      </c>
      <c r="L588" s="19">
        <v>0.9</v>
      </c>
      <c r="M588" s="19">
        <v>2.6</v>
      </c>
      <c r="N588" s="19">
        <v>7.73</v>
      </c>
      <c r="O588" s="19">
        <v>2.89</v>
      </c>
      <c r="Q588" s="19">
        <f t="shared" si="176"/>
        <v>4.6917447481432344</v>
      </c>
      <c r="R588" s="19">
        <f t="shared" ref="R588:R598" si="182">5.56+2.6*LOG(((1/$H588)-(1/40)),10)</f>
        <v>3.6179327172843045</v>
      </c>
      <c r="S588" s="19">
        <f t="shared" si="167"/>
        <v>4.1311939996128952</v>
      </c>
      <c r="T588" s="19">
        <f t="shared" si="168"/>
        <v>4.248216825797889</v>
      </c>
      <c r="U588" s="23">
        <f t="shared" si="169"/>
        <v>4.172272072709581</v>
      </c>
      <c r="V588" s="24">
        <f t="shared" si="172"/>
        <v>4.2114040661407435</v>
      </c>
      <c r="W588" s="24">
        <f t="shared" si="172"/>
        <v>3.7955993391033545</v>
      </c>
      <c r="X588" s="24">
        <f t="shared" si="172"/>
        <v>4.4981771371816635</v>
      </c>
      <c r="Y588" s="24">
        <f t="shared" si="172"/>
        <v>4.4902696523540655</v>
      </c>
      <c r="Z588" s="24">
        <f t="shared" si="172"/>
        <v>4.2488625486949569</v>
      </c>
      <c r="AA588" s="20"/>
      <c r="AB588" s="20"/>
      <c r="AC588" s="17">
        <v>313.90777494213</v>
      </c>
      <c r="AD588" s="17">
        <f t="shared" si="173"/>
        <v>314.42990349880057</v>
      </c>
      <c r="AE588" s="21">
        <v>84.640973630831596</v>
      </c>
      <c r="AF588" s="21">
        <v>184.99305555555563</v>
      </c>
      <c r="AG588" s="19">
        <v>3.2474305527500014</v>
      </c>
      <c r="AH588" s="21">
        <v>194.1</v>
      </c>
      <c r="AI588" s="22">
        <v>0</v>
      </c>
      <c r="AJ588" s="21">
        <v>1200.2819836388173</v>
      </c>
      <c r="AK588" s="21" t="e">
        <f>VLOOKUP($B588,'[3]Rotoma level Monthly'!$C$2:$N$538,10,FALSE)</f>
        <v>#N/A</v>
      </c>
      <c r="AL588" s="21" t="e">
        <f>VLOOKUP($B588,'[3]Rotoma level Monthly'!$C$2:$N$538,11,FALSE)</f>
        <v>#N/A</v>
      </c>
      <c r="AM588" s="20">
        <v>3.7046168208688002</v>
      </c>
      <c r="AN588" s="21">
        <v>208.64999999999998</v>
      </c>
      <c r="AP588" s="19">
        <f t="shared" si="175"/>
        <v>10.008333333333333</v>
      </c>
      <c r="AQ588" s="19">
        <f t="shared" si="170"/>
        <v>4.4520833333333334</v>
      </c>
      <c r="AR588" s="19">
        <f t="shared" si="170"/>
        <v>546.0291666666667</v>
      </c>
      <c r="AS588" s="19">
        <f t="shared" si="170"/>
        <v>37.133333333333333</v>
      </c>
      <c r="AT588" s="19">
        <f t="shared" si="178"/>
        <v>4.7609188738424137</v>
      </c>
      <c r="AU588" s="19">
        <f t="shared" si="179"/>
        <v>3.7404962809398485</v>
      </c>
      <c r="AV588" s="19">
        <f t="shared" si="180"/>
        <v>4.6290196831457759</v>
      </c>
      <c r="AW588" s="19">
        <f t="shared" si="181"/>
        <v>4.801710693464698</v>
      </c>
      <c r="AX588" s="25">
        <f t="shared" si="177"/>
        <v>4.4830363828481836</v>
      </c>
    </row>
    <row r="589" spans="1:50" x14ac:dyDescent="0.25">
      <c r="A589" t="s">
        <v>85</v>
      </c>
      <c r="B589" s="15">
        <v>44317</v>
      </c>
      <c r="C589" s="16" t="s">
        <v>83</v>
      </c>
      <c r="D589" s="17">
        <v>2021</v>
      </c>
      <c r="E589" s="18" t="str">
        <f t="shared" si="174"/>
        <v>Ōkaro 2020/21</v>
      </c>
      <c r="F589" s="18" t="s">
        <v>72</v>
      </c>
      <c r="G589" s="19">
        <v>10.3</v>
      </c>
      <c r="H589" s="20">
        <v>3.3</v>
      </c>
      <c r="I589" s="21">
        <v>434.3</v>
      </c>
      <c r="J589" s="19">
        <v>26.3</v>
      </c>
      <c r="K589" s="19">
        <v>1.5</v>
      </c>
      <c r="L589" s="19">
        <v>3.1</v>
      </c>
      <c r="M589" s="19">
        <v>27.799999999999997</v>
      </c>
      <c r="N589" s="19">
        <v>7.26</v>
      </c>
      <c r="O589" s="19">
        <v>1.68</v>
      </c>
      <c r="Q589" s="19">
        <f t="shared" si="176"/>
        <v>4.7926065507511373</v>
      </c>
      <c r="R589" s="19">
        <f t="shared" si="182"/>
        <v>4.1146395459202223</v>
      </c>
      <c r="S589" s="19">
        <f t="shared" si="167"/>
        <v>4.3297473863803102</v>
      </c>
      <c r="T589" s="19">
        <f t="shared" si="168"/>
        <v>4.3642707855900928</v>
      </c>
      <c r="U589" s="23">
        <f t="shared" si="169"/>
        <v>4.4003160671604409</v>
      </c>
      <c r="V589" s="24">
        <f t="shared" ref="V589:X599" si="183">AVERAGE(Q578:Q589)</f>
        <v>4.2760189247626084</v>
      </c>
      <c r="W589" s="24">
        <f t="shared" si="183"/>
        <v>3.8755418565509299</v>
      </c>
      <c r="X589" s="24">
        <f t="shared" si="183"/>
        <v>4.5269462132850036</v>
      </c>
      <c r="Y589" s="24">
        <f t="shared" si="165"/>
        <v>4.5280198808875864</v>
      </c>
      <c r="Z589" s="24">
        <f t="shared" si="165"/>
        <v>4.3016317188715325</v>
      </c>
      <c r="AA589" s="20"/>
      <c r="AB589" s="20"/>
      <c r="AC589" s="17">
        <v>313.78864902553801</v>
      </c>
      <c r="AD589" s="17">
        <f t="shared" si="162"/>
        <v>314.33940271217563</v>
      </c>
      <c r="AE589" s="21">
        <v>78.4575999999999</v>
      </c>
      <c r="AF589" s="21">
        <v>165.23521505376348</v>
      </c>
      <c r="AG589" s="19">
        <v>3.3774245789220432</v>
      </c>
      <c r="AH589" s="21">
        <v>169</v>
      </c>
      <c r="AI589" s="22">
        <v>0</v>
      </c>
      <c r="AJ589" s="21">
        <v>1243.2265532070633</v>
      </c>
      <c r="AK589" s="21" t="e">
        <f>VLOOKUP($B589,'[3]Rotoma level Monthly'!$C$2:$N$538,10,FALSE)</f>
        <v>#N/A</v>
      </c>
      <c r="AL589" s="21" t="e">
        <f>VLOOKUP($B589,'[3]Rotoma level Monthly'!$C$2:$N$538,11,FALSE)</f>
        <v>#N/A</v>
      </c>
      <c r="AM589" s="20">
        <v>3.7176267874213469</v>
      </c>
      <c r="AN589" s="21">
        <v>207.51666666666665</v>
      </c>
      <c r="AP589" s="19">
        <f>AVERAGE(G578:G589)</f>
        <v>9.6999999999999993</v>
      </c>
      <c r="AQ589" s="19">
        <f t="shared" si="170"/>
        <v>4.2750000000000004</v>
      </c>
      <c r="AR589" s="19">
        <f t="shared" si="170"/>
        <v>535.89166666666677</v>
      </c>
      <c r="AS589" s="19">
        <f t="shared" si="170"/>
        <v>35.208333333333336</v>
      </c>
      <c r="AT589" s="19">
        <f t="shared" si="178"/>
        <v>4.7264002050362617</v>
      </c>
      <c r="AU589" s="19">
        <f t="shared" si="179"/>
        <v>3.7919379303842202</v>
      </c>
      <c r="AV589" s="19">
        <f t="shared" si="180"/>
        <v>4.6045217809573753</v>
      </c>
      <c r="AW589" s="19">
        <f t="shared" si="181"/>
        <v>4.7342047643352121</v>
      </c>
      <c r="AX589" s="25">
        <f t="shared" si="177"/>
        <v>4.4642661701782673</v>
      </c>
    </row>
    <row r="590" spans="1:50" x14ac:dyDescent="0.25">
      <c r="A590" t="s">
        <v>85</v>
      </c>
      <c r="B590" s="15">
        <v>44348</v>
      </c>
      <c r="C590" s="16" t="s">
        <v>83</v>
      </c>
      <c r="D590" s="17">
        <v>2021</v>
      </c>
      <c r="E590" s="18" t="str">
        <f t="shared" si="174"/>
        <v>Ōkaro 2020/21</v>
      </c>
      <c r="F590" s="18" t="s">
        <v>72</v>
      </c>
      <c r="G590" s="19">
        <v>13</v>
      </c>
      <c r="H590" s="20">
        <v>3.45</v>
      </c>
      <c r="I590" s="21">
        <v>685.4</v>
      </c>
      <c r="J590" s="19">
        <v>57.5</v>
      </c>
      <c r="K590" s="19">
        <v>10</v>
      </c>
      <c r="L590" s="19">
        <v>15.9</v>
      </c>
      <c r="M590" s="19">
        <v>159.80000000000001</v>
      </c>
      <c r="N590" s="19">
        <v>7.27</v>
      </c>
      <c r="O590" s="19">
        <v>1.55</v>
      </c>
      <c r="Q590" s="19">
        <f t="shared" si="176"/>
        <v>5.0494161148593655</v>
      </c>
      <c r="R590" s="19">
        <f t="shared" si="182"/>
        <v>4.0598215667208706</v>
      </c>
      <c r="S590" s="19">
        <f t="shared" si="167"/>
        <v>4.9261917412824818</v>
      </c>
      <c r="T590" s="19">
        <f t="shared" si="168"/>
        <v>5.3562301064937206</v>
      </c>
      <c r="U590" s="23">
        <f t="shared" si="169"/>
        <v>4.8479148823391096</v>
      </c>
      <c r="V590" s="24">
        <f t="shared" si="183"/>
        <v>4.2239717572389459</v>
      </c>
      <c r="W590" s="24">
        <f t="shared" si="183"/>
        <v>3.88824408967491</v>
      </c>
      <c r="X590" s="24">
        <f t="shared" si="183"/>
        <v>4.5130854825540867</v>
      </c>
      <c r="Y590" s="24">
        <f t="shared" si="165"/>
        <v>4.4925934178999398</v>
      </c>
      <c r="Z590" s="24">
        <f t="shared" si="165"/>
        <v>4.2794736868419712</v>
      </c>
      <c r="AA590" s="20"/>
      <c r="AB590" s="20"/>
      <c r="AC590" s="17">
        <v>313.81448912037001</v>
      </c>
      <c r="AD590" s="17">
        <f t="shared" si="162"/>
        <v>314.28282170858944</v>
      </c>
      <c r="AE590" s="21">
        <v>157.87199999999899</v>
      </c>
      <c r="AF590" s="21">
        <v>165.09722222222223</v>
      </c>
      <c r="AG590" s="19">
        <v>3.2549328675583329</v>
      </c>
      <c r="AH590" s="21">
        <v>127</v>
      </c>
      <c r="AI590" s="22">
        <v>0</v>
      </c>
      <c r="AJ590" s="21">
        <v>1257.1540040625853</v>
      </c>
      <c r="AK590" s="21" t="e">
        <f>VLOOKUP($B590,'[3]Rotoma level Monthly'!$C$2:$N$538,10,FALSE)</f>
        <v>#N/A</v>
      </c>
      <c r="AL590" s="21" t="e">
        <f>VLOOKUP($B590,'[3]Rotoma level Monthly'!$C$2:$N$538,11,FALSE)</f>
        <v>#N/A</v>
      </c>
      <c r="AM590" s="20">
        <v>3.7518001578949431</v>
      </c>
      <c r="AN590" s="21">
        <v>208.75</v>
      </c>
      <c r="AP590" s="19">
        <f t="shared" si="170"/>
        <v>8.875</v>
      </c>
      <c r="AQ590" s="19">
        <f t="shared" si="170"/>
        <v>4.2374999999999998</v>
      </c>
      <c r="AR590" s="19">
        <f t="shared" si="170"/>
        <v>528.14166666666677</v>
      </c>
      <c r="AS590" s="19">
        <f t="shared" si="170"/>
        <v>33.299999999999997</v>
      </c>
      <c r="AT590" s="19">
        <f t="shared" si="178"/>
        <v>4.6283476387869147</v>
      </c>
      <c r="AU590" s="19">
        <f t="shared" si="179"/>
        <v>3.8030712375129667</v>
      </c>
      <c r="AV590" s="19">
        <f t="shared" si="180"/>
        <v>4.5854787991861059</v>
      </c>
      <c r="AW590" s="19">
        <f t="shared" si="181"/>
        <v>4.6635371618384536</v>
      </c>
      <c r="AX590" s="25">
        <f t="shared" si="177"/>
        <v>4.4201087093311102</v>
      </c>
    </row>
    <row r="591" spans="1:50" x14ac:dyDescent="0.25">
      <c r="A591" t="s">
        <v>85</v>
      </c>
      <c r="B591" s="15">
        <v>44378</v>
      </c>
      <c r="C591" s="16" t="s">
        <v>84</v>
      </c>
      <c r="D591" s="17">
        <v>2022</v>
      </c>
      <c r="E591" s="18" t="str">
        <f t="shared" si="174"/>
        <v>Ōkaro 2021/22</v>
      </c>
      <c r="F591" s="18" t="s">
        <v>72</v>
      </c>
      <c r="G591" s="19">
        <v>31.8</v>
      </c>
      <c r="H591" s="20">
        <v>3.4</v>
      </c>
      <c r="I591" s="21">
        <v>693.9</v>
      </c>
      <c r="J591" s="19">
        <v>46.300000000000004</v>
      </c>
      <c r="K591" s="19">
        <v>9.2999999999999989</v>
      </c>
      <c r="L591" s="19">
        <v>117.45</v>
      </c>
      <c r="M591" s="19">
        <v>97.4</v>
      </c>
      <c r="N591" s="19">
        <v>7.375</v>
      </c>
      <c r="O591" s="19">
        <v>2.11</v>
      </c>
      <c r="Q591" s="19">
        <f t="shared" si="176"/>
        <v>6.036164884760459</v>
      </c>
      <c r="R591" s="19">
        <f t="shared" si="182"/>
        <v>4.0778496602629017</v>
      </c>
      <c r="S591" s="19">
        <f t="shared" si="167"/>
        <v>4.942303631345748</v>
      </c>
      <c r="T591" s="19">
        <f t="shared" si="168"/>
        <v>5.0814964937724225</v>
      </c>
      <c r="U591" s="23">
        <f t="shared" si="169"/>
        <v>5.0344536675353826</v>
      </c>
      <c r="V591" s="24">
        <f t="shared" si="183"/>
        <v>4.3240992646922818</v>
      </c>
      <c r="W591" s="24">
        <f t="shared" si="183"/>
        <v>3.8941381348601602</v>
      </c>
      <c r="X591" s="24">
        <f t="shared" si="183"/>
        <v>4.5044130948254519</v>
      </c>
      <c r="Y591" s="24">
        <f t="shared" si="165"/>
        <v>4.4686019334993281</v>
      </c>
      <c r="Z591" s="24">
        <f t="shared" si="165"/>
        <v>4.2978131069693051</v>
      </c>
      <c r="AA591" s="20"/>
      <c r="AB591" s="20"/>
      <c r="AC591" s="17">
        <v>313.88659475806497</v>
      </c>
      <c r="AD591" s="17">
        <f t="shared" si="162"/>
        <v>314.22166770187607</v>
      </c>
      <c r="AE591" s="21">
        <v>123.364723144104</v>
      </c>
      <c r="AF591" s="21">
        <v>176.2836021505376</v>
      </c>
      <c r="AG591" s="19">
        <v>3.5627352119758053</v>
      </c>
      <c r="AH591" s="21">
        <v>157.69999999999999</v>
      </c>
      <c r="AI591" s="22">
        <v>0</v>
      </c>
      <c r="AJ591" s="21">
        <v>1229.3270293059118</v>
      </c>
      <c r="AK591" s="21" t="e">
        <f>VLOOKUP($B591,'[3]Rotoma level Monthly'!$C$2:$N$538,10,FALSE)</f>
        <v>#N/A</v>
      </c>
      <c r="AL591" s="21" t="e">
        <f>VLOOKUP($B591,'[3]Rotoma level Monthly'!$C$2:$N$538,11,FALSE)</f>
        <v>#N/A</v>
      </c>
      <c r="AM591" s="20">
        <v>3.730007719642165</v>
      </c>
      <c r="AN591" s="21">
        <v>211.14166666666665</v>
      </c>
      <c r="AP591" s="19">
        <f t="shared" si="170"/>
        <v>10.633333333333333</v>
      </c>
      <c r="AQ591" s="19">
        <f t="shared" si="170"/>
        <v>4.2208333333333332</v>
      </c>
      <c r="AR591" s="19">
        <f t="shared" si="170"/>
        <v>523.35</v>
      </c>
      <c r="AS591" s="19">
        <f t="shared" si="170"/>
        <v>32.31666666666667</v>
      </c>
      <c r="AT591" s="19">
        <f t="shared" si="178"/>
        <v>4.8277403479772971</v>
      </c>
      <c r="AU591" s="19">
        <f t="shared" si="179"/>
        <v>3.8080472681472433</v>
      </c>
      <c r="AV591" s="19">
        <f t="shared" si="180"/>
        <v>4.5735646077964134</v>
      </c>
      <c r="AW591" s="19">
        <f t="shared" si="181"/>
        <v>4.6255255513895799</v>
      </c>
      <c r="AX591" s="25">
        <f t="shared" si="177"/>
        <v>4.4587194438276336</v>
      </c>
    </row>
    <row r="592" spans="1:50" x14ac:dyDescent="0.25">
      <c r="A592" t="s">
        <v>85</v>
      </c>
      <c r="B592" s="15">
        <v>44440</v>
      </c>
      <c r="C592" s="16" t="s">
        <v>84</v>
      </c>
      <c r="D592" s="17">
        <v>2022</v>
      </c>
      <c r="E592" s="18" t="str">
        <f t="shared" si="174"/>
        <v>Ōkaro 2021/22</v>
      </c>
      <c r="F592" s="18" t="s">
        <v>72</v>
      </c>
      <c r="G592" s="19">
        <v>20.7</v>
      </c>
      <c r="H592" s="20">
        <v>2.6</v>
      </c>
      <c r="I592" s="21">
        <v>729.19999999999993</v>
      </c>
      <c r="J592" s="19">
        <v>37</v>
      </c>
      <c r="K592" s="19">
        <v>20.6</v>
      </c>
      <c r="L592" s="19">
        <v>304.59999999999997</v>
      </c>
      <c r="M592" s="19">
        <v>74.300000000000011</v>
      </c>
      <c r="N592" s="19">
        <v>7.01</v>
      </c>
      <c r="O592" s="19">
        <v>1.24</v>
      </c>
      <c r="Q592" s="19">
        <f t="shared" si="176"/>
        <v>5.5625646774605713</v>
      </c>
      <c r="R592" s="19">
        <f t="shared" si="182"/>
        <v>4.4051794835444191</v>
      </c>
      <c r="S592" s="19">
        <f t="shared" si="167"/>
        <v>5.0071684465486452</v>
      </c>
      <c r="T592" s="19">
        <f t="shared" si="168"/>
        <v>4.7971490342756242</v>
      </c>
      <c r="U592" s="23">
        <f t="shared" si="169"/>
        <v>4.9430154104573152</v>
      </c>
      <c r="V592" s="24">
        <f t="shared" si="183"/>
        <v>4.4027308222088779</v>
      </c>
      <c r="W592" s="24">
        <f t="shared" si="183"/>
        <v>3.9183497963288438</v>
      </c>
      <c r="X592" s="24">
        <f t="shared" si="183"/>
        <v>4.5029440787996391</v>
      </c>
      <c r="Y592" s="24">
        <f t="shared" si="165"/>
        <v>4.4320289420645933</v>
      </c>
      <c r="Z592" s="24">
        <f t="shared" si="165"/>
        <v>4.3140134098504879</v>
      </c>
      <c r="AA592" s="20"/>
      <c r="AB592" s="20"/>
      <c r="AC592" s="17">
        <v>313.93716718749999</v>
      </c>
      <c r="AD592" s="17">
        <f t="shared" si="162"/>
        <v>314.16363632863766</v>
      </c>
      <c r="AE592" s="21">
        <v>178.86026200873201</v>
      </c>
      <c r="AF592" s="21">
        <v>197.31944444444446</v>
      </c>
      <c r="AG592" s="19">
        <v>4.0798302433888889</v>
      </c>
      <c r="AH592" s="21">
        <v>185.2</v>
      </c>
      <c r="AI592" s="22">
        <v>0</v>
      </c>
      <c r="AJ592" s="21">
        <v>1183.1120182266916</v>
      </c>
      <c r="AK592" s="21" t="e">
        <f>VLOOKUP($B592,'[3]Rotoma level Monthly'!$C$2:$N$538,10,FALSE)</f>
        <v>#N/A</v>
      </c>
      <c r="AL592" s="21" t="e">
        <f>VLOOKUP($B592,'[3]Rotoma level Monthly'!$C$2:$N$538,11,FALSE)</f>
        <v>#N/A</v>
      </c>
      <c r="AM592" s="20">
        <v>3.7520364059034996</v>
      </c>
      <c r="AN592" s="21">
        <v>208.23333333333332</v>
      </c>
      <c r="AP592" s="19">
        <f>AVERAGE(G582:G592)</f>
        <v>11.218181818181819</v>
      </c>
      <c r="AQ592" s="19">
        <f t="shared" ref="AQ592:AS597" si="184">AVERAGE(H582:H592)</f>
        <v>4.3181818181818183</v>
      </c>
      <c r="AR592" s="19">
        <f t="shared" si="184"/>
        <v>503.0181818181818</v>
      </c>
      <c r="AS592" s="19">
        <f>AVERAGE(J582:J592)</f>
        <v>29.681818181818183</v>
      </c>
      <c r="AT592" s="19">
        <f t="shared" si="178"/>
        <v>4.8868030853290545</v>
      </c>
      <c r="AU592" s="19">
        <f t="shared" si="179"/>
        <v>3.7792237563339501</v>
      </c>
      <c r="AV592" s="19">
        <f t="shared" si="180"/>
        <v>4.5217668861575095</v>
      </c>
      <c r="AW592" s="19">
        <f t="shared" si="181"/>
        <v>4.5176722613223737</v>
      </c>
      <c r="AX592" s="25">
        <f t="shared" si="177"/>
        <v>4.4263664972857217</v>
      </c>
    </row>
    <row r="593" spans="1:50" x14ac:dyDescent="0.25">
      <c r="A593" t="s">
        <v>85</v>
      </c>
      <c r="B593" s="15">
        <v>44470</v>
      </c>
      <c r="C593" s="16" t="s">
        <v>84</v>
      </c>
      <c r="D593" s="17">
        <v>2022</v>
      </c>
      <c r="E593" s="18" t="str">
        <f t="shared" si="174"/>
        <v>Ōkaro 2021/22</v>
      </c>
      <c r="F593" s="18" t="s">
        <v>72</v>
      </c>
      <c r="G593" s="19">
        <v>38.6</v>
      </c>
      <c r="H593" s="20">
        <v>2.6</v>
      </c>
      <c r="I593" s="21">
        <v>783.1</v>
      </c>
      <c r="J593" s="19">
        <v>74.2</v>
      </c>
      <c r="K593" s="19">
        <v>5.8999999999999995</v>
      </c>
      <c r="L593" s="19">
        <v>1.1000000000000001</v>
      </c>
      <c r="M593" s="19">
        <v>6.3</v>
      </c>
      <c r="N593" s="19">
        <v>9.6199999999999992</v>
      </c>
      <c r="O593" s="19">
        <v>3.11</v>
      </c>
      <c r="Q593" s="19">
        <f t="shared" si="176"/>
        <v>6.2499317538662567</v>
      </c>
      <c r="R593" s="19">
        <f t="shared" si="182"/>
        <v>4.4051794835444191</v>
      </c>
      <c r="S593" s="19">
        <f t="shared" si="167"/>
        <v>5.1003898441420645</v>
      </c>
      <c r="T593" s="19">
        <f t="shared" si="168"/>
        <v>5.679579403414758</v>
      </c>
      <c r="U593" s="23">
        <f t="shared" si="169"/>
        <v>5.358770121241875</v>
      </c>
      <c r="V593" s="24">
        <f t="shared" si="183"/>
        <v>4.4831136579376576</v>
      </c>
      <c r="W593" s="24">
        <f t="shared" si="183"/>
        <v>3.9123815824005441</v>
      </c>
      <c r="X593" s="24">
        <f t="shared" si="183"/>
        <v>4.5095386910022084</v>
      </c>
      <c r="Y593" s="24">
        <f t="shared" si="165"/>
        <v>4.48255615330664</v>
      </c>
      <c r="Z593" s="24">
        <f t="shared" si="165"/>
        <v>4.3468975211617629</v>
      </c>
      <c r="AA593" s="20"/>
      <c r="AB593" s="20"/>
      <c r="AC593" s="17">
        <v>314.01965585797501</v>
      </c>
      <c r="AD593" s="17">
        <f t="shared" si="162"/>
        <v>314.11631001800868</v>
      </c>
      <c r="AE593" s="21">
        <v>130.87554585152799</v>
      </c>
      <c r="AF593" s="21">
        <v>152.35887096774198</v>
      </c>
      <c r="AG593" s="19">
        <v>3.9980077623763433</v>
      </c>
      <c r="AH593" s="21">
        <v>190.7</v>
      </c>
      <c r="AI593" s="22">
        <v>0</v>
      </c>
      <c r="AJ593" s="21">
        <v>1302.6244541484671</v>
      </c>
      <c r="AK593" s="21" t="e">
        <f>VLOOKUP($B593,'[3]Rotoma level Monthly'!$C$2:$N$538,10,FALSE)</f>
        <v>#N/A</v>
      </c>
      <c r="AL593" s="21" t="e">
        <f>VLOOKUP($B593,'[3]Rotoma level Monthly'!$C$2:$N$538,11,FALSE)</f>
        <v>#N/A</v>
      </c>
      <c r="AM593" s="20">
        <v>3.6876713082224817</v>
      </c>
      <c r="AN593" s="21">
        <v>209.56666666666663</v>
      </c>
      <c r="AP593" s="19">
        <f>AVERAGE(G583:G593)</f>
        <v>12.536363636363637</v>
      </c>
      <c r="AQ593" s="19">
        <f t="shared" si="184"/>
        <v>4.3272727272727272</v>
      </c>
      <c r="AR593" s="19">
        <f t="shared" si="184"/>
        <v>516.57272727272732</v>
      </c>
      <c r="AS593" s="19">
        <f>AVERAGE(J583:J593)</f>
        <v>33.427272727272729</v>
      </c>
      <c r="AT593" s="19">
        <f>2.22+2.54*LOG($AP593,10)</f>
        <v>5.0093558157847671</v>
      </c>
      <c r="AU593" s="19">
        <f t="shared" si="179"/>
        <v>3.7765613421145838</v>
      </c>
      <c r="AV593" s="19">
        <f>-3.61+3.01*LOG($AR593)</f>
        <v>4.5565257356511761</v>
      </c>
      <c r="AW593" s="19">
        <f>0.218+2.92*LOG($AS593,10)</f>
        <v>4.6683747585550606</v>
      </c>
      <c r="AX593" s="25">
        <f>AVERAGE(AT593:AW593)</f>
        <v>4.5027044130263967</v>
      </c>
    </row>
    <row r="594" spans="1:50" x14ac:dyDescent="0.25">
      <c r="A594" t="s">
        <v>85</v>
      </c>
      <c r="B594" s="15">
        <v>44501</v>
      </c>
      <c r="C594" s="16" t="s">
        <v>84</v>
      </c>
      <c r="D594" s="17">
        <v>2022</v>
      </c>
      <c r="E594" s="18" t="str">
        <f t="shared" si="174"/>
        <v>Ōkaro 2021/22</v>
      </c>
      <c r="F594" s="18" t="s">
        <v>72</v>
      </c>
      <c r="G594" s="19">
        <v>26.1</v>
      </c>
      <c r="H594" s="20">
        <v>2.95</v>
      </c>
      <c r="I594" s="21">
        <v>814.2</v>
      </c>
      <c r="J594" s="19">
        <v>60.1</v>
      </c>
      <c r="K594" s="19">
        <v>8.4</v>
      </c>
      <c r="L594" s="19">
        <v>17.600000000000001</v>
      </c>
      <c r="M594" s="19">
        <v>6</v>
      </c>
      <c r="N594" s="19">
        <v>9.9499999999999993</v>
      </c>
      <c r="O594" s="19">
        <v>5.92</v>
      </c>
      <c r="Q594" s="19">
        <f t="shared" si="176"/>
        <v>5.8182668886392337</v>
      </c>
      <c r="R594" s="19">
        <f t="shared" si="182"/>
        <v>4.2519561330239757</v>
      </c>
      <c r="S594" s="19">
        <f t="shared" si="167"/>
        <v>5.1513006051105759</v>
      </c>
      <c r="T594" s="19">
        <f t="shared" si="168"/>
        <v>5.4123134582479979</v>
      </c>
      <c r="U594" s="23">
        <f t="shared" si="169"/>
        <v>5.1584592712554462</v>
      </c>
      <c r="V594" s="24">
        <f t="shared" si="183"/>
        <v>4.4904422913125792</v>
      </c>
      <c r="W594" s="24">
        <f t="shared" si="183"/>
        <v>3.8956711521448706</v>
      </c>
      <c r="X594" s="24">
        <f t="shared" si="183"/>
        <v>4.5367896859094232</v>
      </c>
      <c r="Y594" s="24">
        <f t="shared" si="165"/>
        <v>4.5459105494570204</v>
      </c>
      <c r="Z594" s="24">
        <f t="shared" si="165"/>
        <v>4.367203419705973</v>
      </c>
      <c r="AA594" s="20"/>
      <c r="AB594" s="20"/>
      <c r="AC594" s="17">
        <v>314.01168634259301</v>
      </c>
      <c r="AD594" s="17">
        <f t="shared" si="162"/>
        <v>314.07466686990199</v>
      </c>
      <c r="AE594" s="21">
        <v>57</v>
      </c>
      <c r="AF594" s="21">
        <v>190.86769005847961</v>
      </c>
      <c r="AG594" s="19">
        <v>4.0108741301714455</v>
      </c>
      <c r="AH594" s="21">
        <v>228.7</v>
      </c>
      <c r="AI594" s="22">
        <v>0</v>
      </c>
      <c r="AJ594" s="21">
        <v>1369.539999999995</v>
      </c>
      <c r="AK594" s="21" t="e">
        <f>VLOOKUP($B594,'[3]Rotoma level Monthly'!$C$2:$N$538,10,FALSE)</f>
        <v>#N/A</v>
      </c>
      <c r="AL594" s="21" t="e">
        <f>VLOOKUP($B594,'[3]Rotoma level Monthly'!$C$2:$N$538,11,FALSE)</f>
        <v>#N/A</v>
      </c>
      <c r="AM594" s="20">
        <v>3.7210341367480191</v>
      </c>
      <c r="AN594" s="21">
        <v>209.61666666666665</v>
      </c>
      <c r="AP594" s="19">
        <f t="shared" ref="AP594:AP597" si="185">AVERAGE(G584:G594)</f>
        <v>14.354545454545455</v>
      </c>
      <c r="AQ594" s="19">
        <f t="shared" si="184"/>
        <v>4.1681818181818189</v>
      </c>
      <c r="AR594" s="19">
        <f t="shared" si="184"/>
        <v>539.77272727272725</v>
      </c>
      <c r="AS594" s="19">
        <f t="shared" si="184"/>
        <v>35.800000000000004</v>
      </c>
      <c r="AT594" s="19">
        <f t="shared" si="178"/>
        <v>5.1587531899191754</v>
      </c>
      <c r="AU594" s="19">
        <f t="shared" si="179"/>
        <v>3.8238817188687415</v>
      </c>
      <c r="AV594" s="19">
        <f t="shared" si="180"/>
        <v>4.6139549217988414</v>
      </c>
      <c r="AW594" s="19">
        <f t="shared" si="181"/>
        <v>4.7553384378001127</v>
      </c>
      <c r="AX594" s="25">
        <f t="shared" si="177"/>
        <v>4.5879820670967177</v>
      </c>
    </row>
    <row r="595" spans="1:50" x14ac:dyDescent="0.25">
      <c r="A595" t="s">
        <v>85</v>
      </c>
      <c r="B595" s="15">
        <v>44531</v>
      </c>
      <c r="C595" s="16" t="s">
        <v>84</v>
      </c>
      <c r="D595" s="17">
        <v>2022</v>
      </c>
      <c r="E595" s="18" t="str">
        <f t="shared" si="174"/>
        <v>Ōkaro 2021/22</v>
      </c>
      <c r="F595" s="18" t="s">
        <v>72</v>
      </c>
      <c r="G595" s="19">
        <v>75.7</v>
      </c>
      <c r="H595" s="20">
        <v>1.6</v>
      </c>
      <c r="I595" s="21">
        <v>1279</v>
      </c>
      <c r="J595" s="19">
        <v>53.6</v>
      </c>
      <c r="K595" s="19">
        <v>4.7</v>
      </c>
      <c r="L595" s="19">
        <v>1.8</v>
      </c>
      <c r="M595" s="19">
        <v>8.2000000000000011</v>
      </c>
      <c r="N595" s="19">
        <v>9.8699999999999992</v>
      </c>
      <c r="O595" s="19">
        <v>14.3</v>
      </c>
      <c r="Q595" s="19">
        <f t="shared" si="176"/>
        <v>6.9929035339301855</v>
      </c>
      <c r="R595" s="19">
        <f t="shared" si="182"/>
        <v>4.9831932509974735</v>
      </c>
      <c r="S595" s="19">
        <f t="shared" si="167"/>
        <v>5.741680338880748</v>
      </c>
      <c r="T595" s="19">
        <f t="shared" si="168"/>
        <v>5.2671611859028884</v>
      </c>
      <c r="U595" s="23">
        <f>AVERAGE(Q595:T595)</f>
        <v>5.7462345774278241</v>
      </c>
      <c r="V595" s="24">
        <f t="shared" si="183"/>
        <v>4.7219561040628157</v>
      </c>
      <c r="W595" s="24">
        <f t="shared" si="183"/>
        <v>4.0049869375677627</v>
      </c>
      <c r="X595" s="24">
        <f t="shared" si="183"/>
        <v>4.6269539190046407</v>
      </c>
      <c r="Y595" s="24">
        <f t="shared" si="165"/>
        <v>4.5940141118019797</v>
      </c>
      <c r="Z595" s="24">
        <f>AVERAGE(U584:U595)</f>
        <v>4.4869777681092993</v>
      </c>
      <c r="AA595" s="20"/>
      <c r="AB595" s="20"/>
      <c r="AC595" s="17">
        <v>314.01168634259301</v>
      </c>
      <c r="AD595" s="17">
        <f t="shared" si="162"/>
        <v>314.03052049162272</v>
      </c>
      <c r="AE595" s="21"/>
      <c r="AF595" s="21"/>
      <c r="AG595" s="19"/>
      <c r="AH595" s="21">
        <v>240.7</v>
      </c>
      <c r="AP595" s="19">
        <f t="shared" si="185"/>
        <v>20.954545454545453</v>
      </c>
      <c r="AQ595" s="19">
        <f t="shared" si="184"/>
        <v>4.0863636363636369</v>
      </c>
      <c r="AR595" s="19">
        <f t="shared" si="184"/>
        <v>613.22727272727275</v>
      </c>
      <c r="AS595" s="19">
        <f t="shared" si="184"/>
        <v>38.036363636363639</v>
      </c>
      <c r="AT595" s="19">
        <f t="shared" si="178"/>
        <v>5.5760467412013028</v>
      </c>
      <c r="AU595" s="19">
        <f t="shared" si="179"/>
        <v>3.8488421847115943</v>
      </c>
      <c r="AV595" s="19">
        <f t="shared" si="180"/>
        <v>4.7807405990108478</v>
      </c>
      <c r="AW595" s="19">
        <f t="shared" si="181"/>
        <v>4.8321810528468987</v>
      </c>
      <c r="AX595" s="25">
        <f t="shared" si="177"/>
        <v>4.7594526444426606</v>
      </c>
    </row>
    <row r="596" spans="1:50" x14ac:dyDescent="0.25">
      <c r="A596" t="s">
        <v>85</v>
      </c>
      <c r="B596" s="15">
        <v>44562</v>
      </c>
      <c r="C596" s="16" t="s">
        <v>84</v>
      </c>
      <c r="D596" s="17">
        <v>2022</v>
      </c>
      <c r="E596" s="18" t="str">
        <f t="shared" si="174"/>
        <v>Ōkaro 2021/22</v>
      </c>
      <c r="F596" s="18" t="s">
        <v>72</v>
      </c>
      <c r="G596" s="19">
        <v>5</v>
      </c>
      <c r="H596" s="20">
        <v>4.3</v>
      </c>
      <c r="I596" s="21">
        <v>1063.3</v>
      </c>
      <c r="J596" s="19">
        <v>26.3</v>
      </c>
      <c r="K596" s="19">
        <v>6.2</v>
      </c>
      <c r="L596" s="19">
        <v>5.8999999999999995</v>
      </c>
      <c r="M596" s="19">
        <v>243.2</v>
      </c>
      <c r="N596" s="19">
        <v>7.78</v>
      </c>
      <c r="O596" s="19">
        <v>1.76</v>
      </c>
      <c r="Q596" s="19">
        <f t="shared" si="176"/>
        <v>3.9953838110134878</v>
      </c>
      <c r="R596" s="19">
        <f t="shared" si="182"/>
        <v>3.7845633999320749</v>
      </c>
      <c r="S596" s="19">
        <f t="shared" si="167"/>
        <v>5.5002339997698986</v>
      </c>
      <c r="T596" s="19">
        <f t="shared" si="168"/>
        <v>4.3642707855900928</v>
      </c>
      <c r="U596" s="23">
        <f t="shared" si="169"/>
        <v>4.4111129990763889</v>
      </c>
      <c r="V596" s="24">
        <f t="shared" si="183"/>
        <v>4.765899863119019</v>
      </c>
      <c r="W596" s="24">
        <f t="shared" si="183"/>
        <v>3.9493271128877634</v>
      </c>
      <c r="X596" s="24">
        <f t="shared" si="183"/>
        <v>4.7156573414473</v>
      </c>
      <c r="Y596" s="24">
        <f t="shared" si="165"/>
        <v>4.5836864977790741</v>
      </c>
      <c r="Z596" s="24">
        <f t="shared" si="165"/>
        <v>4.5036427038082882</v>
      </c>
      <c r="AA596" s="20"/>
      <c r="AB596" s="20"/>
      <c r="AC596" s="17">
        <v>314.01168634259301</v>
      </c>
      <c r="AD596" s="17">
        <f t="shared" ref="AD596:AD659" si="186">AVERAGE(AC585:AC596)</f>
        <v>313.99180516873099</v>
      </c>
      <c r="AE596" s="21"/>
      <c r="AF596" s="21"/>
      <c r="AG596" s="19"/>
      <c r="AH596" s="21">
        <v>336</v>
      </c>
      <c r="AP596" s="19">
        <f t="shared" si="185"/>
        <v>21.272727272727273</v>
      </c>
      <c r="AQ596" s="19">
        <f t="shared" si="184"/>
        <v>3.8045454545454547</v>
      </c>
      <c r="AR596" s="19">
        <f t="shared" si="184"/>
        <v>679.16363636363633</v>
      </c>
      <c r="AS596" s="19">
        <f t="shared" si="184"/>
        <v>39.154545454545456</v>
      </c>
      <c r="AT596" s="19">
        <f t="shared" si="178"/>
        <v>5.592670857519872</v>
      </c>
      <c r="AU596" s="19">
        <f t="shared" si="179"/>
        <v>3.9383572926530839</v>
      </c>
      <c r="AV596" s="19">
        <f t="shared" si="180"/>
        <v>4.9142430191136519</v>
      </c>
      <c r="AW596" s="19">
        <f t="shared" si="181"/>
        <v>4.8689239848847752</v>
      </c>
      <c r="AX596" s="25">
        <f t="shared" si="177"/>
        <v>4.8285487885428457</v>
      </c>
    </row>
    <row r="597" spans="1:50" x14ac:dyDescent="0.25">
      <c r="A597" t="s">
        <v>85</v>
      </c>
      <c r="B597" s="15">
        <v>44593</v>
      </c>
      <c r="C597" s="16" t="s">
        <v>84</v>
      </c>
      <c r="D597" s="17">
        <v>2022</v>
      </c>
      <c r="E597" s="18" t="str">
        <f t="shared" si="174"/>
        <v>Ōkaro 2021/22</v>
      </c>
      <c r="F597" s="18" t="s">
        <v>72</v>
      </c>
      <c r="G597" s="19">
        <v>24.6</v>
      </c>
      <c r="H597" s="20">
        <v>0.9</v>
      </c>
      <c r="I597" s="21">
        <v>952.5</v>
      </c>
      <c r="J597" s="19">
        <v>46.4</v>
      </c>
      <c r="K597" s="19">
        <v>3</v>
      </c>
      <c r="L597" s="19">
        <v>1.3</v>
      </c>
      <c r="M597" s="19">
        <v>2.8</v>
      </c>
      <c r="N597" s="19">
        <v>9.0500000000000007</v>
      </c>
      <c r="O597" s="19">
        <v>23.3</v>
      </c>
      <c r="Q597" s="19">
        <f t="shared" si="176"/>
        <v>5.7529751720425821</v>
      </c>
      <c r="R597" s="19">
        <f t="shared" si="182"/>
        <v>5.6532730672343066</v>
      </c>
      <c r="S597" s="19">
        <f t="shared" si="167"/>
        <v>5.3563836028864475</v>
      </c>
      <c r="T597" s="19">
        <f t="shared" si="168"/>
        <v>5.0842325032202513</v>
      </c>
      <c r="U597" s="23">
        <f t="shared" si="169"/>
        <v>5.4617160863458967</v>
      </c>
      <c r="V597" s="24">
        <f t="shared" si="183"/>
        <v>5.0230418109557808</v>
      </c>
      <c r="W597" s="24">
        <f t="shared" si="183"/>
        <v>4.1646825925386723</v>
      </c>
      <c r="X597" s="24">
        <f t="shared" si="183"/>
        <v>4.828519369368192</v>
      </c>
      <c r="Y597" s="24">
        <f t="shared" si="165"/>
        <v>4.710314717699057</v>
      </c>
      <c r="Z597" s="24">
        <f t="shared" si="165"/>
        <v>4.6816396226404251</v>
      </c>
      <c r="AA597" s="20"/>
      <c r="AB597" s="20"/>
      <c r="AC597" s="17">
        <v>314.01168634259301</v>
      </c>
      <c r="AD597" s="17">
        <f t="shared" si="186"/>
        <v>313.96292752411728</v>
      </c>
      <c r="AE597" s="21"/>
      <c r="AF597" s="21"/>
      <c r="AG597" s="19"/>
      <c r="AH597" s="21">
        <v>201.4</v>
      </c>
      <c r="AP597" s="19">
        <f t="shared" si="185"/>
        <v>23.281818181818185</v>
      </c>
      <c r="AQ597" s="19">
        <f t="shared" si="184"/>
        <v>3.459090909090909</v>
      </c>
      <c r="AR597" s="19">
        <f t="shared" si="184"/>
        <v>736.57272727272732</v>
      </c>
      <c r="AS597" s="19">
        <f t="shared" si="184"/>
        <v>42.1</v>
      </c>
      <c r="AT597" s="19">
        <f t="shared" si="178"/>
        <v>5.6922229090079197</v>
      </c>
      <c r="AU597" s="19">
        <f t="shared" si="179"/>
        <v>4.0565691894658364</v>
      </c>
      <c r="AV597" s="19">
        <f t="shared" si="180"/>
        <v>5.0203190595494789</v>
      </c>
      <c r="AW597" s="19">
        <f t="shared" si="181"/>
        <v>4.9609037198401502</v>
      </c>
      <c r="AX597" s="25">
        <f t="shared" si="177"/>
        <v>4.9325037194658465</v>
      </c>
    </row>
    <row r="598" spans="1:50" x14ac:dyDescent="0.25">
      <c r="A598" t="s">
        <v>85</v>
      </c>
      <c r="B598" s="15">
        <v>44621</v>
      </c>
      <c r="C598" s="16" t="s">
        <v>84</v>
      </c>
      <c r="D598" s="17">
        <v>2022</v>
      </c>
      <c r="E598" s="18" t="str">
        <f t="shared" si="174"/>
        <v>Ōkaro 2021/22</v>
      </c>
      <c r="F598" s="18" t="s">
        <v>72</v>
      </c>
      <c r="H598" s="20">
        <v>2.4</v>
      </c>
      <c r="I598" s="21">
        <v>645.80000000000007</v>
      </c>
      <c r="J598" s="19">
        <v>30.700000000000003</v>
      </c>
      <c r="K598" s="19">
        <v>2.8</v>
      </c>
      <c r="L598" s="19">
        <v>1.6</v>
      </c>
      <c r="M598" s="19">
        <v>3.5</v>
      </c>
      <c r="N598" s="19">
        <v>7.48</v>
      </c>
      <c r="O598" s="19">
        <v>4.47</v>
      </c>
      <c r="R598" s="19">
        <f t="shared" si="182"/>
        <v>4.5015831909090407</v>
      </c>
      <c r="S598" s="19">
        <f t="shared" si="167"/>
        <v>4.8483951024502403</v>
      </c>
      <c r="T598" s="19">
        <f t="shared" si="168"/>
        <v>4.5604440563933837</v>
      </c>
      <c r="W598" s="24">
        <f t="shared" si="183"/>
        <v>4.233864206287528</v>
      </c>
      <c r="X598" s="24">
        <f t="shared" si="183"/>
        <v>4.9046706156108231</v>
      </c>
      <c r="Y598" s="24">
        <f t="shared" si="165"/>
        <v>4.7932939003834685</v>
      </c>
      <c r="AA598" s="20"/>
      <c r="AB598" s="20"/>
      <c r="AC598" s="17">
        <v>314.01168634259301</v>
      </c>
      <c r="AD598" s="17">
        <f t="shared" si="186"/>
        <v>313.95107158689285</v>
      </c>
      <c r="AE598" s="21"/>
      <c r="AF598" s="21"/>
      <c r="AG598" s="19"/>
      <c r="AH598" s="21">
        <v>272.60000000000002</v>
      </c>
      <c r="AP598" s="26"/>
    </row>
    <row r="599" spans="1:50" x14ac:dyDescent="0.25">
      <c r="A599" t="s">
        <v>85</v>
      </c>
      <c r="B599" s="15">
        <v>44652</v>
      </c>
      <c r="C599" s="16" t="s">
        <v>84</v>
      </c>
      <c r="D599" s="17">
        <v>2022</v>
      </c>
      <c r="E599" s="18" t="str">
        <f t="shared" si="174"/>
        <v>Ōkaro 2021/22</v>
      </c>
      <c r="F599" s="18" t="s">
        <v>72</v>
      </c>
      <c r="I599" s="21">
        <v>498.40000000000003</v>
      </c>
      <c r="J599" s="19">
        <v>25.6</v>
      </c>
      <c r="K599" s="19">
        <v>1.6</v>
      </c>
      <c r="L599" s="19">
        <v>1.5</v>
      </c>
      <c r="M599" s="19">
        <v>10.9</v>
      </c>
      <c r="N599" s="19">
        <v>7.43</v>
      </c>
      <c r="O599" s="19">
        <v>4.47</v>
      </c>
      <c r="S599" s="19">
        <f t="shared" si="167"/>
        <v>4.5097098812898508</v>
      </c>
      <c r="T599" s="19">
        <f t="shared" si="168"/>
        <v>4.3300606987106001</v>
      </c>
      <c r="X599" s="24">
        <f t="shared" si="183"/>
        <v>4.9620582149749923</v>
      </c>
      <c r="Y599" s="24">
        <f t="shared" si="165"/>
        <v>4.8787854447841434</v>
      </c>
      <c r="AA599" s="20"/>
      <c r="AB599" s="20"/>
      <c r="AC599" s="17">
        <v>314.01168634259301</v>
      </c>
      <c r="AD599" s="17">
        <f t="shared" si="186"/>
        <v>313.95203741226129</v>
      </c>
      <c r="AE599" s="21"/>
      <c r="AF599" s="21"/>
      <c r="AG599" s="19"/>
      <c r="AP599" s="26"/>
    </row>
    <row r="600" spans="1:50" x14ac:dyDescent="0.25">
      <c r="A600" t="s">
        <v>86</v>
      </c>
      <c r="B600" s="15">
        <v>32082</v>
      </c>
      <c r="C600" s="16" t="s">
        <v>47</v>
      </c>
      <c r="D600" s="17">
        <v>1989</v>
      </c>
      <c r="E600" s="18" t="str">
        <f t="shared" si="174"/>
        <v>Ōkataina 1987/88</v>
      </c>
      <c r="F600" s="18" t="s">
        <v>48</v>
      </c>
      <c r="M600" s="19">
        <v>7.0000002000000006</v>
      </c>
      <c r="AA600" s="20">
        <v>-0.21</v>
      </c>
      <c r="AB600" s="20">
        <v>-1.17333333333333</v>
      </c>
      <c r="AC600" s="17">
        <v>314.22251822916701</v>
      </c>
      <c r="AE600" s="21">
        <v>100.41666666666301</v>
      </c>
      <c r="AF600" s="21">
        <v>154.18381344308648</v>
      </c>
      <c r="AG600" s="19">
        <v>3.8571347736637565</v>
      </c>
      <c r="AH600" s="21">
        <v>203.7</v>
      </c>
      <c r="AI600" s="22">
        <v>-0.75833333333333297</v>
      </c>
      <c r="AJ600" s="21">
        <v>1119.5699999999445</v>
      </c>
      <c r="AK600" s="21" t="e">
        <f>VLOOKUP($B600,'[3]Rotoma level Monthly'!$C$2:$N$538,10,FALSE)</f>
        <v>#N/A</v>
      </c>
      <c r="AL600" s="21" t="e">
        <f>VLOOKUP($B600,'[3]Rotoma level Monthly'!$C$2:$N$538,11,FALSE)</f>
        <v>#N/A</v>
      </c>
      <c r="AM600" s="20">
        <v>3.074619739509195</v>
      </c>
      <c r="AN600" s="21">
        <v>187.03333333333339</v>
      </c>
    </row>
    <row r="601" spans="1:50" x14ac:dyDescent="0.25">
      <c r="A601" t="s">
        <v>86</v>
      </c>
      <c r="B601" s="15">
        <v>32143</v>
      </c>
      <c r="C601" s="16" t="s">
        <v>47</v>
      </c>
      <c r="D601" s="17">
        <v>1989</v>
      </c>
      <c r="E601" s="18" t="str">
        <f t="shared" si="174"/>
        <v>Ōkataina 1987/88</v>
      </c>
      <c r="F601" s="18" t="s">
        <v>48</v>
      </c>
      <c r="I601" s="21">
        <v>69</v>
      </c>
      <c r="J601" s="19">
        <v>4.0000002000000006</v>
      </c>
      <c r="M601" s="19">
        <v>2.0000001000000003</v>
      </c>
      <c r="S601" s="19">
        <f t="shared" ref="S601" si="187">-3.61+3.01*LOG($I601)</f>
        <v>1.9249357631191377</v>
      </c>
      <c r="T601" s="19">
        <f t="shared" ref="T601" si="188">0.218+2.92*LOG($J601,10)</f>
        <v>1.976015238084643</v>
      </c>
      <c r="AA601" s="20">
        <v>-0.08</v>
      </c>
      <c r="AB601" s="20">
        <v>-0.61166666666666603</v>
      </c>
      <c r="AC601" s="17">
        <v>314.00701495295698</v>
      </c>
      <c r="AE601" s="21">
        <v>7.3333333333333304</v>
      </c>
      <c r="AF601" s="21">
        <v>162.88978494627165</v>
      </c>
      <c r="AG601" s="19">
        <v>3.8084386200729492</v>
      </c>
      <c r="AH601" s="21">
        <v>302.39999999999998</v>
      </c>
      <c r="AI601" s="22">
        <v>-0.87583333333333302</v>
      </c>
      <c r="AJ601" s="21">
        <v>1335.7191228069712</v>
      </c>
      <c r="AK601" s="21" t="e">
        <f>VLOOKUP($B601,'[3]Rotoma level Monthly'!$C$2:$N$538,10,FALSE)</f>
        <v>#N/A</v>
      </c>
      <c r="AL601" s="21" t="e">
        <f>VLOOKUP($B601,'[3]Rotoma level Monthly'!$C$2:$N$538,11,FALSE)</f>
        <v>#N/A</v>
      </c>
      <c r="AM601" s="20">
        <v>3.1506561969429772</v>
      </c>
      <c r="AN601" s="21">
        <v>187.19166666666669</v>
      </c>
    </row>
    <row r="602" spans="1:50" x14ac:dyDescent="0.25">
      <c r="A602" t="s">
        <v>86</v>
      </c>
      <c r="B602" s="15">
        <v>32203</v>
      </c>
      <c r="C602" s="16" t="s">
        <v>47</v>
      </c>
      <c r="D602" s="17">
        <v>1989</v>
      </c>
      <c r="E602" s="18" t="str">
        <f t="shared" si="174"/>
        <v>Ōkataina 1987/88</v>
      </c>
      <c r="F602" s="18" t="s">
        <v>48</v>
      </c>
      <c r="AA602" s="20">
        <v>0.28000000000000003</v>
      </c>
      <c r="AB602" s="20">
        <v>-0.43</v>
      </c>
      <c r="AC602" s="17">
        <v>313.99018177083298</v>
      </c>
      <c r="AE602" s="21">
        <v>173.85</v>
      </c>
      <c r="AF602" s="21">
        <v>130.5843953023639</v>
      </c>
      <c r="AG602" s="19">
        <v>3.8760733175081543</v>
      </c>
      <c r="AH602" s="21">
        <v>182.7</v>
      </c>
      <c r="AI602" s="22">
        <v>-0.65249999999999941</v>
      </c>
      <c r="AJ602" s="21">
        <v>1454.0755555555104</v>
      </c>
      <c r="AK602" s="21">
        <f>VLOOKUP($B602,'[3]Rotoma level Monthly'!$C$2:$N$538,10,FALSE)</f>
        <v>1208.4199999999535</v>
      </c>
      <c r="AL602" s="21">
        <f>VLOOKUP($B602,'[3]Rotoma level Monthly'!$C$2:$N$538,11,FALSE)</f>
        <v>1225.857797270912</v>
      </c>
      <c r="AM602" s="20">
        <v>3.2695673499855804</v>
      </c>
      <c r="AN602" s="21">
        <v>178.47499999999999</v>
      </c>
    </row>
    <row r="603" spans="1:50" x14ac:dyDescent="0.25">
      <c r="A603" t="s">
        <v>86</v>
      </c>
      <c r="B603" s="15">
        <v>32234</v>
      </c>
      <c r="C603" s="16" t="s">
        <v>47</v>
      </c>
      <c r="D603" s="17">
        <v>1989</v>
      </c>
      <c r="E603" s="18" t="str">
        <f t="shared" si="174"/>
        <v>Ōkataina 1987/88</v>
      </c>
      <c r="F603" s="18" t="s">
        <v>48</v>
      </c>
      <c r="I603" s="21">
        <v>114.00000009999999</v>
      </c>
      <c r="J603" s="19">
        <v>4.0000002000000006</v>
      </c>
      <c r="M603" s="19">
        <v>1</v>
      </c>
      <c r="S603" s="19">
        <f t="shared" ref="S603:S604" si="189">-3.61+3.01*LOG($I603)</f>
        <v>2.5812836036694713</v>
      </c>
      <c r="T603" s="19">
        <f t="shared" ref="T603" si="190">0.218+2.92*LOG($J603,10)</f>
        <v>1.976015238084643</v>
      </c>
      <c r="AA603" s="20">
        <v>0</v>
      </c>
      <c r="AB603" s="20">
        <v>-0.52833333333333299</v>
      </c>
      <c r="AC603" s="17">
        <v>313.86399306180903</v>
      </c>
      <c r="AE603" s="21">
        <v>37.6</v>
      </c>
      <c r="AF603" s="21">
        <v>126.2936507936508</v>
      </c>
      <c r="AG603" s="19">
        <v>2.5600595238095236</v>
      </c>
      <c r="AH603" s="21">
        <v>183.5</v>
      </c>
      <c r="AI603" s="22">
        <v>-0.63833333333333298</v>
      </c>
      <c r="AJ603" s="21">
        <v>1420.1366666666374</v>
      </c>
      <c r="AK603" s="21" t="e">
        <f>VLOOKUP($B603,'[3]Rotoma level Monthly'!$C$2:$N$538,10,FALSE)</f>
        <v>#N/A</v>
      </c>
      <c r="AL603" s="21" t="e">
        <f>VLOOKUP($B603,'[3]Rotoma level Monthly'!$C$2:$N$538,11,FALSE)</f>
        <v>#N/A</v>
      </c>
      <c r="AM603" s="20">
        <v>3.3285640351747516</v>
      </c>
      <c r="AN603" s="21">
        <v>178.5333333333333</v>
      </c>
    </row>
    <row r="604" spans="1:50" x14ac:dyDescent="0.25">
      <c r="A604" t="s">
        <v>86</v>
      </c>
      <c r="B604" s="15">
        <v>32325</v>
      </c>
      <c r="C604" s="16" t="s">
        <v>49</v>
      </c>
      <c r="D604" s="17">
        <v>1990</v>
      </c>
      <c r="E604" s="18" t="str">
        <f t="shared" si="174"/>
        <v>Ōkataina 1988/89</v>
      </c>
      <c r="F604" s="18" t="s">
        <v>51</v>
      </c>
      <c r="I604" s="21">
        <v>139.99999999999997</v>
      </c>
      <c r="M604" s="19">
        <v>1</v>
      </c>
      <c r="S604" s="19">
        <f t="shared" si="189"/>
        <v>2.8498453873914955</v>
      </c>
      <c r="AA604" s="20">
        <v>1.2</v>
      </c>
      <c r="AB604" s="20">
        <v>0.99333333333333296</v>
      </c>
      <c r="AC604" s="17">
        <v>313.61980845655501</v>
      </c>
      <c r="AE604" s="21">
        <v>153.06666666666601</v>
      </c>
      <c r="AF604" s="21">
        <v>160.34274193548387</v>
      </c>
      <c r="AG604" s="19">
        <v>3.4639314516129027</v>
      </c>
      <c r="AH604" s="21">
        <v>89.4</v>
      </c>
      <c r="AI604" s="22">
        <v>-0.61749999999999949</v>
      </c>
      <c r="AJ604" s="21">
        <v>1379.1366666666554</v>
      </c>
      <c r="AK604" s="21" t="e">
        <f>VLOOKUP($B604,'[3]Rotoma level Monthly'!$C$2:$N$538,10,FALSE)</f>
        <v>#N/A</v>
      </c>
      <c r="AL604" s="21" t="e">
        <f>VLOOKUP($B604,'[3]Rotoma level Monthly'!$C$2:$N$538,11,FALSE)</f>
        <v>#N/A</v>
      </c>
      <c r="AM604" s="20">
        <v>3.3906010874837018</v>
      </c>
      <c r="AN604" s="21">
        <v>168.04166666666666</v>
      </c>
    </row>
    <row r="605" spans="1:50" x14ac:dyDescent="0.25">
      <c r="A605" t="s">
        <v>86</v>
      </c>
      <c r="B605" s="15">
        <v>33055</v>
      </c>
      <c r="C605" s="16" t="s">
        <v>50</v>
      </c>
      <c r="D605" s="17">
        <v>1992</v>
      </c>
      <c r="E605" s="18" t="str">
        <f t="shared" si="174"/>
        <v>Ōkataina 1990/91</v>
      </c>
      <c r="F605" s="18" t="s">
        <v>51</v>
      </c>
      <c r="G605" s="19">
        <v>7.1999997999999996</v>
      </c>
      <c r="H605" s="20">
        <v>8.7141103744506836</v>
      </c>
      <c r="J605" s="19">
        <v>12</v>
      </c>
      <c r="K605" s="19">
        <v>4.0000002000000006</v>
      </c>
      <c r="M605" s="19">
        <v>3</v>
      </c>
      <c r="Q605" s="19">
        <f t="shared" ref="Q605:Q668" si="191">2.22+2.54*LOG($G605,10)</f>
        <v>4.3976245102935323</v>
      </c>
      <c r="R605" s="19">
        <f t="shared" ref="R605:R619" si="192">5.56+2.6*LOG(((1/$H605)-(1/40)),10)</f>
        <v>2.8379701985912589</v>
      </c>
      <c r="T605" s="19">
        <f t="shared" ref="T605:T633" si="193">0.218+2.92*LOG($J605,10)</f>
        <v>3.3692092384590637</v>
      </c>
      <c r="AA605" s="20">
        <v>0.6</v>
      </c>
      <c r="AB605" s="20">
        <v>-0.49333333333333301</v>
      </c>
      <c r="AC605" s="17">
        <v>315.04213961618899</v>
      </c>
      <c r="AE605" s="21">
        <v>137.43888888888901</v>
      </c>
      <c r="AF605" s="21">
        <v>130.10057471264369</v>
      </c>
      <c r="AG605" s="19">
        <v>2.7419971264367811</v>
      </c>
      <c r="AH605" s="21">
        <v>117.6</v>
      </c>
      <c r="AI605" s="22">
        <v>0.331666666666666</v>
      </c>
      <c r="AJ605" s="21">
        <v>1501.1611111110774</v>
      </c>
      <c r="AK605" s="21" t="e">
        <f>VLOOKUP($B605,'[3]Rotoma level Monthly'!$C$2:$N$538,10,FALSE)</f>
        <v>#N/A</v>
      </c>
      <c r="AL605" s="21" t="e">
        <f>VLOOKUP($B605,'[3]Rotoma level Monthly'!$C$2:$N$538,11,FALSE)</f>
        <v>#N/A</v>
      </c>
      <c r="AM605" s="20">
        <v>3.250575661232709</v>
      </c>
      <c r="AN605" s="21">
        <v>164.47499999999999</v>
      </c>
    </row>
    <row r="606" spans="1:50" x14ac:dyDescent="0.25">
      <c r="A606" t="s">
        <v>86</v>
      </c>
      <c r="B606" s="15">
        <v>33117</v>
      </c>
      <c r="C606" s="16" t="s">
        <v>50</v>
      </c>
      <c r="D606" s="17">
        <v>1992</v>
      </c>
      <c r="E606" s="18" t="str">
        <f t="shared" si="174"/>
        <v>Ōkataina 1990/91</v>
      </c>
      <c r="F606" s="18" t="s">
        <v>51</v>
      </c>
      <c r="G606" s="19">
        <v>3.7</v>
      </c>
      <c r="H606" s="20">
        <v>7.0383200645446777</v>
      </c>
      <c r="I606" s="21">
        <v>176.92999267578125</v>
      </c>
      <c r="J606" s="19">
        <v>22</v>
      </c>
      <c r="K606" s="19">
        <v>5</v>
      </c>
      <c r="M606" s="19">
        <v>6</v>
      </c>
      <c r="Q606" s="19">
        <f t="shared" si="191"/>
        <v>3.6632323791301675</v>
      </c>
      <c r="R606" s="19">
        <f t="shared" si="192"/>
        <v>3.1380488693121129</v>
      </c>
      <c r="S606" s="19">
        <f t="shared" ref="S606:S616" si="194">-3.61+3.01*LOG($I606)</f>
        <v>3.1558823931914906</v>
      </c>
      <c r="T606" s="19">
        <f t="shared" si="193"/>
        <v>4.1378742280008423</v>
      </c>
      <c r="U606" s="23">
        <f t="shared" ref="U606:U616" si="195">AVERAGE(Q606:T606)</f>
        <v>3.5237594674086532</v>
      </c>
      <c r="AA606" s="20">
        <v>-0.8</v>
      </c>
      <c r="AB606" s="20">
        <v>-0.54666666666666597</v>
      </c>
      <c r="AC606" s="17">
        <v>315.45738194444402</v>
      </c>
      <c r="AE606" s="21">
        <v>71.566666666654598</v>
      </c>
      <c r="AF606" s="21">
        <v>135.54315476190476</v>
      </c>
      <c r="AG606" s="19">
        <v>2.7956090561224491</v>
      </c>
      <c r="AH606" s="21">
        <v>180.2</v>
      </c>
      <c r="AI606" s="22">
        <v>0.25083333333333252</v>
      </c>
      <c r="AJ606" s="21">
        <v>1699.6611111110885</v>
      </c>
      <c r="AK606" s="21" t="e">
        <f>VLOOKUP($B606,'[3]Rotoma level Monthly'!$C$2:$N$538,10,FALSE)</f>
        <v>#N/A</v>
      </c>
      <c r="AL606" s="21" t="e">
        <f>VLOOKUP($B606,'[3]Rotoma level Monthly'!$C$2:$N$538,11,FALSE)</f>
        <v>#N/A</v>
      </c>
      <c r="AM606" s="20">
        <v>3.3121807586715892</v>
      </c>
      <c r="AN606" s="21">
        <v>167.85833333333332</v>
      </c>
    </row>
    <row r="607" spans="1:50" x14ac:dyDescent="0.25">
      <c r="A607" t="s">
        <v>86</v>
      </c>
      <c r="B607" s="15">
        <v>33178</v>
      </c>
      <c r="C607" s="16" t="s">
        <v>50</v>
      </c>
      <c r="D607" s="17">
        <v>1992</v>
      </c>
      <c r="E607" s="18" t="str">
        <f t="shared" si="174"/>
        <v>Ōkataina 1990/91</v>
      </c>
      <c r="F607" s="18" t="s">
        <v>51</v>
      </c>
      <c r="G607" s="19">
        <v>8.3999995999999992</v>
      </c>
      <c r="H607" s="20">
        <v>8.6023902893066406</v>
      </c>
      <c r="I607" s="21">
        <v>154.92999267578125</v>
      </c>
      <c r="J607" s="23">
        <v>77</v>
      </c>
      <c r="K607" s="19">
        <v>6</v>
      </c>
      <c r="M607" s="19">
        <v>8</v>
      </c>
      <c r="Q607" s="19">
        <f t="shared" si="191"/>
        <v>4.567669334068226</v>
      </c>
      <c r="R607" s="19">
        <f t="shared" si="192"/>
        <v>2.8565653771889394</v>
      </c>
      <c r="S607" s="19">
        <f t="shared" si="194"/>
        <v>2.9823078560415515</v>
      </c>
      <c r="T607" s="19">
        <f t="shared" si="193"/>
        <v>5.7265529175036471</v>
      </c>
      <c r="U607" s="23">
        <f t="shared" si="195"/>
        <v>4.0332738712005911</v>
      </c>
      <c r="AA607" s="20">
        <v>-0.6</v>
      </c>
      <c r="AB607" s="20">
        <v>-0.14833333333333301</v>
      </c>
      <c r="AC607" s="17">
        <v>315.59086088279099</v>
      </c>
      <c r="AE607" s="21">
        <v>158.47777777777799</v>
      </c>
      <c r="AF607" s="21">
        <v>125.60352115995352</v>
      </c>
      <c r="AG607" s="19">
        <v>3.521264690014505</v>
      </c>
      <c r="AH607" s="21">
        <v>195.1</v>
      </c>
      <c r="AI607" s="22">
        <v>-6.666666666666661E-2</v>
      </c>
      <c r="AJ607" s="21">
        <v>1485.7833333333033</v>
      </c>
      <c r="AK607" s="21" t="e">
        <f>VLOOKUP($B607,'[3]Rotoma level Monthly'!$C$2:$N$538,10,FALSE)</f>
        <v>#N/A</v>
      </c>
      <c r="AL607" s="21" t="e">
        <f>VLOOKUP($B607,'[3]Rotoma level Monthly'!$C$2:$N$538,11,FALSE)</f>
        <v>#N/A</v>
      </c>
      <c r="AM607" s="20">
        <v>3.2122709732743862</v>
      </c>
      <c r="AN607" s="21">
        <v>172.29999999999998</v>
      </c>
    </row>
    <row r="608" spans="1:50" x14ac:dyDescent="0.25">
      <c r="A608" t="s">
        <v>86</v>
      </c>
      <c r="B608" s="15">
        <v>33239</v>
      </c>
      <c r="C608" s="16" t="s">
        <v>50</v>
      </c>
      <c r="D608" s="17">
        <v>1992</v>
      </c>
      <c r="E608" s="18" t="str">
        <f t="shared" si="174"/>
        <v>Ōkataina 1990/91</v>
      </c>
      <c r="F608" s="18" t="s">
        <v>51</v>
      </c>
      <c r="G608" s="23">
        <v>10.9</v>
      </c>
      <c r="H608" s="20">
        <v>3.1281421184539795</v>
      </c>
      <c r="I608" s="21">
        <v>247.92999267578125</v>
      </c>
      <c r="J608" s="19">
        <v>12</v>
      </c>
      <c r="K608" s="19">
        <v>3</v>
      </c>
      <c r="M608" s="19">
        <v>5</v>
      </c>
      <c r="Q608" s="19">
        <f t="shared" si="191"/>
        <v>4.8550633047691836</v>
      </c>
      <c r="R608" s="19">
        <f t="shared" si="192"/>
        <v>4.1803062405349545</v>
      </c>
      <c r="S608" s="19">
        <f t="shared" si="194"/>
        <v>3.5969304933957225</v>
      </c>
      <c r="T608" s="19">
        <f t="shared" si="193"/>
        <v>3.3692092384590637</v>
      </c>
      <c r="U608" s="23">
        <f t="shared" si="195"/>
        <v>4.0003773192897309</v>
      </c>
      <c r="AA608" s="20">
        <v>0.53</v>
      </c>
      <c r="AB608" s="20">
        <v>4.83333333333332E-2</v>
      </c>
      <c r="AC608" s="17">
        <v>315.38459747257002</v>
      </c>
      <c r="AE608" s="21">
        <v>108.866666666667</v>
      </c>
      <c r="AF608" s="21">
        <v>171.07217524154635</v>
      </c>
      <c r="AG608" s="19">
        <v>3.9264441137600468</v>
      </c>
      <c r="AH608" s="21">
        <v>211.9</v>
      </c>
      <c r="AI608" s="22">
        <v>-6.666666666666661E-2</v>
      </c>
      <c r="AJ608" s="21">
        <v>1524.8499999999765</v>
      </c>
      <c r="AK608" s="21" t="e">
        <f>VLOOKUP($B608,'[3]Rotoma level Monthly'!$C$2:$N$538,10,FALSE)</f>
        <v>#N/A</v>
      </c>
      <c r="AL608" s="21" t="e">
        <f>VLOOKUP($B608,'[3]Rotoma level Monthly'!$C$2:$N$538,11,FALSE)</f>
        <v>#N/A</v>
      </c>
      <c r="AM608" s="20">
        <v>3.1704634999052153</v>
      </c>
      <c r="AN608" s="21">
        <v>178.21666666666667</v>
      </c>
    </row>
    <row r="609" spans="1:40" x14ac:dyDescent="0.25">
      <c r="A609" t="s">
        <v>86</v>
      </c>
      <c r="B609" s="15">
        <v>33270</v>
      </c>
      <c r="C609" s="16" t="s">
        <v>50</v>
      </c>
      <c r="D609" s="17">
        <v>1992</v>
      </c>
      <c r="E609" s="18" t="str">
        <f t="shared" si="174"/>
        <v>Ōkataina 1990/91</v>
      </c>
      <c r="F609" s="18" t="s">
        <v>51</v>
      </c>
      <c r="G609" s="19">
        <v>12</v>
      </c>
      <c r="H609" s="20">
        <v>4.4687743186950684</v>
      </c>
      <c r="I609" s="21">
        <v>226.92999267578125</v>
      </c>
      <c r="J609" s="19">
        <v>14</v>
      </c>
      <c r="K609" s="19">
        <v>4</v>
      </c>
      <c r="M609" s="19">
        <v>17</v>
      </c>
      <c r="Q609" s="19">
        <f t="shared" si="191"/>
        <v>4.9611203649609674</v>
      </c>
      <c r="R609" s="19">
        <f t="shared" si="192"/>
        <v>3.7357406156483064</v>
      </c>
      <c r="S609" s="19">
        <f t="shared" si="194"/>
        <v>3.481234616334405</v>
      </c>
      <c r="T609" s="19">
        <f t="shared" si="193"/>
        <v>3.564693864180454</v>
      </c>
      <c r="U609" s="23">
        <f t="shared" si="195"/>
        <v>3.9356973652810328</v>
      </c>
      <c r="AA609" s="20">
        <v>0.04</v>
      </c>
      <c r="AB609" s="20">
        <v>0.15333333333333299</v>
      </c>
      <c r="AC609" s="17">
        <v>315.39343043154798</v>
      </c>
      <c r="AE609" s="21">
        <v>81.799999999990106</v>
      </c>
      <c r="AF609" s="21">
        <v>179.63425925932032</v>
      </c>
      <c r="AG609" s="19">
        <v>3.0263055555570157</v>
      </c>
      <c r="AH609" s="21">
        <v>240.1</v>
      </c>
      <c r="AI609" s="22">
        <v>-6.666666666666661E-2</v>
      </c>
      <c r="AJ609" s="21">
        <v>1548.7166666666435</v>
      </c>
      <c r="AK609" s="21" t="e">
        <f>VLOOKUP($B609,'[3]Rotoma level Monthly'!$C$2:$N$538,10,FALSE)</f>
        <v>#N/A</v>
      </c>
      <c r="AL609" s="21" t="e">
        <f>VLOOKUP($B609,'[3]Rotoma level Monthly'!$C$2:$N$538,11,FALSE)</f>
        <v>#N/A</v>
      </c>
      <c r="AM609" s="20">
        <v>3.1967262681299915</v>
      </c>
      <c r="AN609" s="21">
        <v>180.625</v>
      </c>
    </row>
    <row r="610" spans="1:40" x14ac:dyDescent="0.25">
      <c r="A610" t="s">
        <v>86</v>
      </c>
      <c r="B610" s="15">
        <v>33298</v>
      </c>
      <c r="C610" s="16" t="s">
        <v>50</v>
      </c>
      <c r="D610" s="17">
        <v>1992</v>
      </c>
      <c r="E610" s="18" t="str">
        <f t="shared" si="174"/>
        <v>Ōkataina 1990/91</v>
      </c>
      <c r="F610" s="18" t="s">
        <v>51</v>
      </c>
      <c r="G610" s="19">
        <v>4.6999997999999996</v>
      </c>
      <c r="H610" s="20">
        <v>7.8203554153442383</v>
      </c>
      <c r="I610" s="21">
        <v>270.92999267578125</v>
      </c>
      <c r="J610" s="19">
        <v>20</v>
      </c>
      <c r="K610" s="19">
        <v>5</v>
      </c>
      <c r="M610" s="19">
        <v>2</v>
      </c>
      <c r="Q610" s="19">
        <f t="shared" si="191"/>
        <v>3.927128512215956</v>
      </c>
      <c r="R610" s="19">
        <f t="shared" si="192"/>
        <v>2.9919663778347476</v>
      </c>
      <c r="S610" s="19">
        <f t="shared" si="194"/>
        <v>3.7128998266228961</v>
      </c>
      <c r="T610" s="19">
        <f t="shared" si="193"/>
        <v>4.0170075873388251</v>
      </c>
      <c r="U610" s="23">
        <f t="shared" si="195"/>
        <v>3.6622505760031059</v>
      </c>
      <c r="AA610" s="20">
        <v>-0.98</v>
      </c>
      <c r="AB610" s="20">
        <v>-9.5000000000000001E-2</v>
      </c>
      <c r="AC610" s="17">
        <v>315.27871706989202</v>
      </c>
      <c r="AE610" s="21">
        <v>45.288888888888899</v>
      </c>
      <c r="AF610" s="21">
        <v>115.44771792932822</v>
      </c>
      <c r="AG610" s="19">
        <v>2.6752349646037015</v>
      </c>
      <c r="AH610" s="21">
        <v>199.1</v>
      </c>
      <c r="AI610" s="22">
        <v>-0.12166666666666651</v>
      </c>
      <c r="AJ610" s="21">
        <v>1507.4166666666338</v>
      </c>
      <c r="AK610" s="21" t="e">
        <f>VLOOKUP($B610,'[3]Rotoma level Monthly'!$C$2:$N$538,10,FALSE)</f>
        <v>#N/A</v>
      </c>
      <c r="AL610" s="21" t="e">
        <f>VLOOKUP($B610,'[3]Rotoma level Monthly'!$C$2:$N$538,11,FALSE)</f>
        <v>#N/A</v>
      </c>
      <c r="AM610" s="20">
        <v>3.2306516585485059</v>
      </c>
      <c r="AN610" s="21">
        <v>178.69166666666663</v>
      </c>
    </row>
    <row r="611" spans="1:40" x14ac:dyDescent="0.25">
      <c r="A611" t="s">
        <v>86</v>
      </c>
      <c r="B611" s="15">
        <v>33359</v>
      </c>
      <c r="C611" s="16" t="s">
        <v>50</v>
      </c>
      <c r="D611" s="17">
        <v>1992</v>
      </c>
      <c r="E611" s="18" t="str">
        <f t="shared" si="174"/>
        <v>Ōkataina 1990/91</v>
      </c>
      <c r="F611" s="18" t="s">
        <v>51</v>
      </c>
      <c r="G611" s="19">
        <v>0.5</v>
      </c>
      <c r="H611" s="20">
        <v>7.2617583274841309</v>
      </c>
      <c r="I611" s="21">
        <v>143.92999267578125</v>
      </c>
      <c r="J611" s="19">
        <v>18</v>
      </c>
      <c r="K611" s="19">
        <v>7</v>
      </c>
      <c r="M611" s="19">
        <v>2</v>
      </c>
      <c r="Q611" s="19">
        <f t="shared" si="191"/>
        <v>1.4553838110134882</v>
      </c>
      <c r="R611" s="19">
        <f t="shared" si="192"/>
        <v>3.0950792756797028</v>
      </c>
      <c r="S611" s="19">
        <f t="shared" si="194"/>
        <v>2.8860354229107243</v>
      </c>
      <c r="T611" s="19">
        <f t="shared" si="193"/>
        <v>3.8833957149016527</v>
      </c>
      <c r="U611" s="23">
        <f t="shared" si="195"/>
        <v>2.8299735561263919</v>
      </c>
      <c r="AA611" s="20">
        <v>-1.79</v>
      </c>
      <c r="AB611" s="20">
        <v>-0.63666666666666605</v>
      </c>
      <c r="AC611" s="17">
        <v>315.032909946237</v>
      </c>
      <c r="AD611" s="17">
        <f>AVERAGE(AC600:AC611)</f>
        <v>314.74029615291596</v>
      </c>
      <c r="AE611" s="21">
        <v>51.649999999998499</v>
      </c>
      <c r="AF611" s="21">
        <v>138.40725806451613</v>
      </c>
      <c r="AG611" s="19">
        <v>2.3472173667114702</v>
      </c>
      <c r="AH611" s="21">
        <v>155.80000000000001</v>
      </c>
      <c r="AI611" s="22">
        <v>-0.36583333333333301</v>
      </c>
      <c r="AJ611" s="21">
        <v>1408.5916666666153</v>
      </c>
      <c r="AK611" s="21" t="e">
        <f>VLOOKUP($B611,'[3]Rotoma level Monthly'!$C$2:$N$538,10,FALSE)</f>
        <v>#N/A</v>
      </c>
      <c r="AL611" s="21" t="e">
        <f>VLOOKUP($B611,'[3]Rotoma level Monthly'!$C$2:$N$538,11,FALSE)</f>
        <v>#N/A</v>
      </c>
      <c r="AM611" s="20">
        <v>3.1733144455229092</v>
      </c>
      <c r="AN611" s="21">
        <v>176.375</v>
      </c>
    </row>
    <row r="612" spans="1:40" x14ac:dyDescent="0.25">
      <c r="A612" t="s">
        <v>86</v>
      </c>
      <c r="B612" s="15">
        <v>33482</v>
      </c>
      <c r="C612" s="16" t="s">
        <v>52</v>
      </c>
      <c r="D612" s="17">
        <v>1993</v>
      </c>
      <c r="E612" s="18" t="str">
        <f t="shared" si="174"/>
        <v>Ōkataina 1991/92</v>
      </c>
      <c r="F612" s="18" t="s">
        <v>51</v>
      </c>
      <c r="G612" s="19">
        <v>2.4700000000000002</v>
      </c>
      <c r="H612" s="20">
        <v>6.4797229766845703</v>
      </c>
      <c r="I612" s="21">
        <v>130.92999267578125</v>
      </c>
      <c r="J612" s="19">
        <v>33</v>
      </c>
      <c r="K612" s="19">
        <v>9</v>
      </c>
      <c r="M612" s="19">
        <v>2</v>
      </c>
      <c r="P612" s="22">
        <v>0.20800000429153442</v>
      </c>
      <c r="Q612" s="19">
        <f t="shared" si="191"/>
        <v>3.2174502612795512</v>
      </c>
      <c r="R612" s="19">
        <f t="shared" si="192"/>
        <v>3.2503970384756276</v>
      </c>
      <c r="S612" s="19">
        <f t="shared" si="194"/>
        <v>2.7622878221856202</v>
      </c>
      <c r="T612" s="19">
        <f t="shared" si="193"/>
        <v>4.6520607044434303</v>
      </c>
      <c r="U612" s="23">
        <f t="shared" si="195"/>
        <v>3.4705489565960574</v>
      </c>
      <c r="AA612" s="20">
        <v>-1.69</v>
      </c>
      <c r="AB612" s="20">
        <v>-0.72833333333333306</v>
      </c>
      <c r="AC612" s="17">
        <v>314.89731235995401</v>
      </c>
      <c r="AD612" s="17">
        <f>AVERAGE(AC601:AC612)</f>
        <v>314.79652899714824</v>
      </c>
      <c r="AE612" s="21">
        <v>176.45555555553901</v>
      </c>
      <c r="AF612" s="21">
        <v>159.51388888888889</v>
      </c>
      <c r="AG612" s="19">
        <v>3.47</v>
      </c>
      <c r="AH612" s="21">
        <v>148.1</v>
      </c>
      <c r="AI612" s="22">
        <v>-0.46583333333333299</v>
      </c>
      <c r="AJ612" s="21">
        <v>1250.4013333332682</v>
      </c>
      <c r="AK612" s="21" t="e">
        <f>VLOOKUP($B612,'[3]Rotoma level Monthly'!$C$2:$N$538,10,FALSE)</f>
        <v>#N/A</v>
      </c>
      <c r="AL612" s="21" t="e">
        <f>VLOOKUP($B612,'[3]Rotoma level Monthly'!$C$2:$N$538,11,FALSE)</f>
        <v>#N/A</v>
      </c>
      <c r="AM612" s="20">
        <v>3.2055653693498498</v>
      </c>
      <c r="AN612" s="21">
        <v>174.63333333333333</v>
      </c>
    </row>
    <row r="613" spans="1:40" x14ac:dyDescent="0.25">
      <c r="A613" t="s">
        <v>86</v>
      </c>
      <c r="B613" s="15">
        <v>33543</v>
      </c>
      <c r="C613" s="16" t="s">
        <v>52</v>
      </c>
      <c r="D613" s="17">
        <v>1993</v>
      </c>
      <c r="E613" s="18" t="str">
        <f t="shared" si="174"/>
        <v>Ōkataina 1991/92</v>
      </c>
      <c r="F613" s="18" t="s">
        <v>51</v>
      </c>
      <c r="G613" s="19">
        <v>4.0999999000000003</v>
      </c>
      <c r="H613" s="20">
        <v>8.9375486373901367</v>
      </c>
      <c r="I613" s="21">
        <v>270.92999267578125</v>
      </c>
      <c r="J613" s="19">
        <v>13</v>
      </c>
      <c r="K613" s="19">
        <v>2</v>
      </c>
      <c r="M613" s="19">
        <v>4</v>
      </c>
      <c r="P613" s="22">
        <v>0.19699999690055847</v>
      </c>
      <c r="Q613" s="19">
        <f t="shared" si="191"/>
        <v>3.7764709691630554</v>
      </c>
      <c r="R613" s="19">
        <f t="shared" si="192"/>
        <v>2.8012890229642315</v>
      </c>
      <c r="S613" s="19">
        <f t="shared" si="194"/>
        <v>3.7128998266228961</v>
      </c>
      <c r="T613" s="19">
        <f t="shared" si="193"/>
        <v>3.4707145887359632</v>
      </c>
      <c r="U613" s="23">
        <f t="shared" si="195"/>
        <v>3.440343601871537</v>
      </c>
      <c r="AA613" s="20">
        <v>-0.79</v>
      </c>
      <c r="AB613" s="20">
        <v>-0.84</v>
      </c>
      <c r="AC613" s="17">
        <v>314.930254959938</v>
      </c>
      <c r="AD613" s="17">
        <f t="shared" si="186"/>
        <v>314.87346566439663</v>
      </c>
      <c r="AE613" s="21">
        <v>58.555555555551699</v>
      </c>
      <c r="AF613" s="21">
        <v>212.61656746031861</v>
      </c>
      <c r="AG613" s="19">
        <v>4.2045013434193388</v>
      </c>
      <c r="AH613" s="21">
        <v>203.8</v>
      </c>
      <c r="AI613" s="22">
        <v>-0.65833333333333299</v>
      </c>
      <c r="AJ613" s="21">
        <v>1334.7346666665974</v>
      </c>
      <c r="AK613" s="21" t="e">
        <f>VLOOKUP($B613,'[3]Rotoma level Monthly'!$C$2:$N$538,10,FALSE)</f>
        <v>#N/A</v>
      </c>
      <c r="AL613" s="21" t="e">
        <f>VLOOKUP($B613,'[3]Rotoma level Monthly'!$C$2:$N$538,11,FALSE)</f>
        <v>#N/A</v>
      </c>
      <c r="AM613" s="20">
        <v>3.2910981040627934</v>
      </c>
      <c r="AN613" s="21">
        <v>178.19166666666669</v>
      </c>
    </row>
    <row r="614" spans="1:40" x14ac:dyDescent="0.25">
      <c r="A614" t="s">
        <v>86</v>
      </c>
      <c r="B614" s="15">
        <v>33604</v>
      </c>
      <c r="C614" s="16" t="s">
        <v>52</v>
      </c>
      <c r="D614" s="17">
        <v>1993</v>
      </c>
      <c r="E614" s="18" t="str">
        <f t="shared" si="174"/>
        <v>Ōkataina 1991/92</v>
      </c>
      <c r="F614" s="18" t="s">
        <v>51</v>
      </c>
      <c r="G614" s="19">
        <v>0.40000001000000002</v>
      </c>
      <c r="H614" s="20">
        <v>6.9265999794006348</v>
      </c>
      <c r="I614" s="21">
        <v>248.92999267578125</v>
      </c>
      <c r="J614" s="19">
        <v>11</v>
      </c>
      <c r="K614" s="19">
        <v>3</v>
      </c>
      <c r="M614" s="19">
        <v>3</v>
      </c>
      <c r="N614" s="19">
        <v>7.8000001907348633</v>
      </c>
      <c r="P614" s="22">
        <v>0.22100000083446503</v>
      </c>
      <c r="Q614" s="19">
        <f t="shared" si="191"/>
        <v>1.209232405550724</v>
      </c>
      <c r="R614" s="19">
        <f t="shared" si="192"/>
        <v>3.1599367372007281</v>
      </c>
      <c r="S614" s="19">
        <f t="shared" si="194"/>
        <v>3.6021924512677228</v>
      </c>
      <c r="T614" s="19">
        <f t="shared" si="193"/>
        <v>3.2588666406620166</v>
      </c>
      <c r="U614" s="23">
        <f t="shared" si="195"/>
        <v>2.807557058670298</v>
      </c>
      <c r="V614" s="24">
        <f>AVERAGE(Q603:Q614)</f>
        <v>3.6030375852444849</v>
      </c>
      <c r="W614" s="24">
        <f t="shared" ref="W614:Z629" si="196">AVERAGE(R603:R614)</f>
        <v>3.2047299753430609</v>
      </c>
      <c r="X614" s="24">
        <f t="shared" si="196"/>
        <v>3.2112545181485448</v>
      </c>
      <c r="Y614" s="24">
        <f t="shared" si="196"/>
        <v>3.7659636327972366</v>
      </c>
      <c r="Z614" s="24">
        <f t="shared" si="196"/>
        <v>3.5226424191608223</v>
      </c>
      <c r="AA614" s="20">
        <v>-2.48</v>
      </c>
      <c r="AB614" s="20">
        <v>-0.75</v>
      </c>
      <c r="AC614" s="17">
        <v>314.709378506571</v>
      </c>
      <c r="AD614" s="17">
        <f t="shared" si="186"/>
        <v>314.93339872570817</v>
      </c>
      <c r="AE614" s="21">
        <v>127.71111111111099</v>
      </c>
      <c r="AF614" s="21">
        <v>163.4968873797431</v>
      </c>
      <c r="AG614" s="19">
        <v>3.36975018565651</v>
      </c>
      <c r="AI614" s="22">
        <v>-0.73916666666666653</v>
      </c>
      <c r="AJ614" s="21">
        <v>1273.3013333332328</v>
      </c>
      <c r="AK614" s="21" t="e">
        <f>VLOOKUP($B614,'[3]Rotoma level Monthly'!$C$2:$N$538,10,FALSE)</f>
        <v>#N/A</v>
      </c>
      <c r="AL614" s="21" t="e">
        <f>VLOOKUP($B614,'[3]Rotoma level Monthly'!$C$2:$N$538,11,FALSE)</f>
        <v>#N/A</v>
      </c>
      <c r="AM614" s="20">
        <v>3.3234193038683864</v>
      </c>
    </row>
    <row r="615" spans="1:40" x14ac:dyDescent="0.25">
      <c r="A615" t="s">
        <v>86</v>
      </c>
      <c r="B615" s="15">
        <v>33695</v>
      </c>
      <c r="C615" s="16" t="s">
        <v>52</v>
      </c>
      <c r="D615" s="17">
        <v>1993</v>
      </c>
      <c r="E615" s="18" t="str">
        <f t="shared" si="174"/>
        <v>Ōkataina 1991/92</v>
      </c>
      <c r="F615" s="18" t="s">
        <v>51</v>
      </c>
      <c r="G615" s="19">
        <v>7.5999999000000003</v>
      </c>
      <c r="H615" s="20">
        <v>9.4961452484130859</v>
      </c>
      <c r="I615" s="21">
        <v>161.92999267578125</v>
      </c>
      <c r="J615" s="19">
        <v>12</v>
      </c>
      <c r="K615" s="19">
        <v>3</v>
      </c>
      <c r="M615" s="19">
        <v>1</v>
      </c>
      <c r="N615" s="19">
        <v>7.8000001907348633</v>
      </c>
      <c r="P615" s="22">
        <v>0.18600000441074371</v>
      </c>
      <c r="Q615" s="19">
        <f t="shared" si="191"/>
        <v>4.4572665098786315</v>
      </c>
      <c r="R615" s="19">
        <f t="shared" si="192"/>
        <v>2.7123431990079436</v>
      </c>
      <c r="S615" s="19">
        <f t="shared" si="194"/>
        <v>3.0400751616661164</v>
      </c>
      <c r="T615" s="19">
        <f t="shared" si="193"/>
        <v>3.3692092384590637</v>
      </c>
      <c r="U615" s="23">
        <f t="shared" si="195"/>
        <v>3.394723527252939</v>
      </c>
      <c r="V615" s="24">
        <f t="shared" ref="V615:Z630" si="197">AVERAGE(Q604:Q615)</f>
        <v>3.680694760211225</v>
      </c>
      <c r="W615" s="24">
        <f t="shared" si="196"/>
        <v>3.1599675411307775</v>
      </c>
      <c r="X615" s="24">
        <f t="shared" si="196"/>
        <v>3.2529628416027858</v>
      </c>
      <c r="Y615" s="24">
        <f t="shared" si="196"/>
        <v>3.8926176328312749</v>
      </c>
      <c r="Z615" s="24">
        <f t="shared" si="196"/>
        <v>3.5098505299700333</v>
      </c>
      <c r="AA615" s="20">
        <v>-1.54</v>
      </c>
      <c r="AB615" s="20">
        <v>-1.3499999999999901</v>
      </c>
      <c r="AC615" s="17">
        <v>314.27264861111098</v>
      </c>
      <c r="AD615" s="17">
        <f t="shared" si="186"/>
        <v>314.96745335481666</v>
      </c>
      <c r="AE615" s="21">
        <v>73.400000000000006</v>
      </c>
      <c r="AF615" s="21">
        <v>178.68990940515872</v>
      </c>
      <c r="AG615" s="19">
        <v>2.8371738899536867</v>
      </c>
      <c r="AH615" s="21">
        <v>177.4</v>
      </c>
      <c r="AI615" s="22">
        <v>-0.83499999999999996</v>
      </c>
      <c r="AJ615" s="21">
        <v>1301.9124444443535</v>
      </c>
      <c r="AK615" s="21" t="e">
        <f>VLOOKUP($B615,'[3]Rotoma level Monthly'!$C$2:$N$538,10,FALSE)</f>
        <v>#N/A</v>
      </c>
      <c r="AL615" s="21" t="e">
        <f>VLOOKUP($B615,'[3]Rotoma level Monthly'!$C$2:$N$538,11,FALSE)</f>
        <v>#N/A</v>
      </c>
      <c r="AM615" s="20">
        <v>3.415142162987415</v>
      </c>
      <c r="AN615" s="21">
        <v>168.29166666666666</v>
      </c>
    </row>
    <row r="616" spans="1:40" x14ac:dyDescent="0.25">
      <c r="A616" t="s">
        <v>86</v>
      </c>
      <c r="B616" s="15">
        <v>33756</v>
      </c>
      <c r="C616" s="16" t="s">
        <v>52</v>
      </c>
      <c r="D616" s="17">
        <v>1993</v>
      </c>
      <c r="E616" s="18" t="str">
        <f t="shared" si="174"/>
        <v>Ōkataina 1991/92</v>
      </c>
      <c r="F616" s="18" t="s">
        <v>51</v>
      </c>
      <c r="G616" s="19">
        <v>1.1000000000000001</v>
      </c>
      <c r="H616" s="20">
        <v>9.2727069854736328</v>
      </c>
      <c r="I616" s="21">
        <v>127.93000030517578</v>
      </c>
      <c r="J616" s="19">
        <v>15</v>
      </c>
      <c r="K616" s="19">
        <v>8</v>
      </c>
      <c r="M616" s="19">
        <v>1</v>
      </c>
      <c r="N616" s="19">
        <v>7.3000001907348633</v>
      </c>
      <c r="P616" s="22">
        <v>0.21899999678134918</v>
      </c>
      <c r="Q616" s="19">
        <f t="shared" si="191"/>
        <v>2.3251374203018917</v>
      </c>
      <c r="R616" s="19">
        <f t="shared" si="192"/>
        <v>2.7474702126415589</v>
      </c>
      <c r="S616" s="19">
        <f t="shared" si="194"/>
        <v>2.7319869267772634</v>
      </c>
      <c r="T616" s="19">
        <f t="shared" si="193"/>
        <v>3.6521864764425889</v>
      </c>
      <c r="U616" s="23">
        <f t="shared" si="195"/>
        <v>2.8641952590408257</v>
      </c>
      <c r="V616" s="24">
        <f t="shared" si="197"/>
        <v>3.567731648552114</v>
      </c>
      <c r="W616" s="24">
        <f t="shared" si="196"/>
        <v>3.1255927637566763</v>
      </c>
      <c r="X616" s="24">
        <f t="shared" si="196"/>
        <v>3.2422484360924</v>
      </c>
      <c r="Y616" s="24">
        <f t="shared" si="196"/>
        <v>3.8725817031322176</v>
      </c>
      <c r="Z616" s="24">
        <f t="shared" si="196"/>
        <v>3.4511545962491965</v>
      </c>
      <c r="AA616" s="20">
        <v>-1.19</v>
      </c>
      <c r="AB616" s="20">
        <v>-0.98666666666666603</v>
      </c>
      <c r="AC616" s="17">
        <v>313.99841366550902</v>
      </c>
      <c r="AD616" s="17">
        <f t="shared" si="186"/>
        <v>314.99900378889612</v>
      </c>
      <c r="AE616" s="21">
        <v>84.4583333333333</v>
      </c>
      <c r="AF616" s="21">
        <v>185.42720959595698</v>
      </c>
      <c r="AG616" s="19">
        <v>2.9573949515286837</v>
      </c>
      <c r="AH616" s="21">
        <v>108.5</v>
      </c>
      <c r="AI616" s="22">
        <v>-0.84583333333333299</v>
      </c>
      <c r="AJ616" s="21">
        <v>1228.1596666666035</v>
      </c>
      <c r="AK616" s="21" t="e">
        <f>VLOOKUP($B616,'[3]Rotoma level Monthly'!$C$2:$N$538,10,FALSE)</f>
        <v>#N/A</v>
      </c>
      <c r="AL616" s="21" t="e">
        <f>VLOOKUP($B616,'[3]Rotoma level Monthly'!$C$2:$N$538,11,FALSE)</f>
        <v>#N/A</v>
      </c>
      <c r="AM616" s="20">
        <v>3.4669843421983835</v>
      </c>
      <c r="AN616" s="21">
        <v>158.18333333333334</v>
      </c>
    </row>
    <row r="617" spans="1:40" x14ac:dyDescent="0.25">
      <c r="A617" t="s">
        <v>86</v>
      </c>
      <c r="B617" s="15">
        <v>33848</v>
      </c>
      <c r="C617" s="16" t="s">
        <v>53</v>
      </c>
      <c r="D617" s="17">
        <v>1994</v>
      </c>
      <c r="E617" s="18" t="str">
        <f t="shared" si="174"/>
        <v>Ōkataina 1992/93</v>
      </c>
      <c r="F617" s="18" t="s">
        <v>51</v>
      </c>
      <c r="G617" s="19">
        <v>2.4300001</v>
      </c>
      <c r="H617" s="20">
        <v>9.4961452484130859</v>
      </c>
      <c r="J617" s="19">
        <v>2</v>
      </c>
      <c r="K617" s="19">
        <v>2</v>
      </c>
      <c r="M617" s="19">
        <v>10</v>
      </c>
      <c r="N617" s="19">
        <v>6.4000000953674316</v>
      </c>
      <c r="P617" s="22">
        <v>0.21299999952316284</v>
      </c>
      <c r="Q617" s="19">
        <f t="shared" si="191"/>
        <v>3.1994399803351024</v>
      </c>
      <c r="R617" s="19">
        <f t="shared" si="192"/>
        <v>2.7123431990079436</v>
      </c>
      <c r="T617" s="19">
        <f t="shared" si="193"/>
        <v>1.097007587338825</v>
      </c>
      <c r="V617" s="24">
        <f t="shared" si="197"/>
        <v>3.4678829377222455</v>
      </c>
      <c r="W617" s="24">
        <f t="shared" si="196"/>
        <v>3.1151238471247331</v>
      </c>
      <c r="X617" s="24">
        <f t="shared" si="196"/>
        <v>3.2422484360924</v>
      </c>
      <c r="Y617" s="24">
        <f t="shared" si="196"/>
        <v>3.6832315655388643</v>
      </c>
      <c r="Z617" s="24">
        <f t="shared" si="196"/>
        <v>3.4511545962491965</v>
      </c>
      <c r="AA617" s="20">
        <v>0.03</v>
      </c>
      <c r="AB617" s="20">
        <v>-0.68166666666666598</v>
      </c>
      <c r="AC617" s="17">
        <v>314.00608636363597</v>
      </c>
      <c r="AD617" s="17">
        <f t="shared" si="186"/>
        <v>314.91266601785009</v>
      </c>
      <c r="AE617" s="21">
        <v>86.3</v>
      </c>
      <c r="AF617" s="21">
        <v>186.65200138027382</v>
      </c>
      <c r="AG617" s="19">
        <v>3.3961315797148925</v>
      </c>
      <c r="AH617" s="21">
        <v>133.4</v>
      </c>
      <c r="AI617" s="22">
        <v>-0.90249999999999997</v>
      </c>
      <c r="AJ617" s="21">
        <v>1207.1222222221697</v>
      </c>
      <c r="AK617" s="21" t="e">
        <f>VLOOKUP($B617,'[3]Rotoma level Monthly'!$C$2:$N$538,10,FALSE)</f>
        <v>#N/A</v>
      </c>
      <c r="AL617" s="21" t="e">
        <f>VLOOKUP($B617,'[3]Rotoma level Monthly'!$C$2:$N$538,11,FALSE)</f>
        <v>#N/A</v>
      </c>
      <c r="AM617" s="20">
        <v>3.5535644209555475</v>
      </c>
      <c r="AN617" s="21">
        <v>152.54166666666666</v>
      </c>
    </row>
    <row r="618" spans="1:40" x14ac:dyDescent="0.25">
      <c r="A618" t="s">
        <v>86</v>
      </c>
      <c r="B618" s="15">
        <v>33878</v>
      </c>
      <c r="C618" s="16" t="s">
        <v>53</v>
      </c>
      <c r="D618" s="17">
        <v>1994</v>
      </c>
      <c r="E618" s="18" t="str">
        <f t="shared" si="174"/>
        <v>Ōkataina 1992/93</v>
      </c>
      <c r="F618" s="18" t="s">
        <v>51</v>
      </c>
      <c r="G618" s="19">
        <v>0.92000002000000003</v>
      </c>
      <c r="H618" s="20">
        <v>11.395374298095703</v>
      </c>
      <c r="I618" s="21">
        <v>109.93000030517578</v>
      </c>
      <c r="J618" s="19">
        <v>6</v>
      </c>
      <c r="K618" s="19">
        <v>8</v>
      </c>
      <c r="M618" s="19">
        <v>1</v>
      </c>
      <c r="N618" s="19">
        <v>7.6999998092651367</v>
      </c>
      <c r="P618" s="22">
        <v>0.1809999942779541</v>
      </c>
      <c r="Q618" s="19">
        <f t="shared" si="191"/>
        <v>2.1280211054383189</v>
      </c>
      <c r="R618" s="19">
        <f t="shared" si="192"/>
        <v>2.4338839762316722</v>
      </c>
      <c r="S618" s="19">
        <f t="shared" ref="S618:S621" si="198">-3.61+3.01*LOG($I618)</f>
        <v>2.5337598498171308</v>
      </c>
      <c r="T618" s="19">
        <f t="shared" si="193"/>
        <v>2.4902016511202389</v>
      </c>
      <c r="U618" s="23">
        <f t="shared" ref="U618:U621" si="199">AVERAGE(Q618:T618)</f>
        <v>2.3964666456518402</v>
      </c>
      <c r="V618" s="24">
        <f t="shared" si="197"/>
        <v>3.339948664914592</v>
      </c>
      <c r="W618" s="24">
        <f t="shared" si="196"/>
        <v>3.0564434393680293</v>
      </c>
      <c r="X618" s="24">
        <f t="shared" si="196"/>
        <v>3.1856918412401858</v>
      </c>
      <c r="Y618" s="24">
        <f t="shared" si="196"/>
        <v>3.5459255174654802</v>
      </c>
      <c r="Z618" s="24">
        <f t="shared" si="196"/>
        <v>3.3486734306349408</v>
      </c>
      <c r="AA618" s="20">
        <v>-1.67</v>
      </c>
      <c r="AB618" s="20">
        <v>-0.66666666666666596</v>
      </c>
      <c r="AC618" s="17">
        <v>314.07933020833298</v>
      </c>
      <c r="AD618" s="17">
        <f t="shared" si="186"/>
        <v>314.79782837317413</v>
      </c>
      <c r="AE618" s="21">
        <v>183.5</v>
      </c>
      <c r="AF618" s="21">
        <v>146.43095835908147</v>
      </c>
      <c r="AG618" s="19">
        <v>3.2963449798212308</v>
      </c>
      <c r="AH618" s="21">
        <v>157.9</v>
      </c>
      <c r="AI618" s="22">
        <v>-0.90249999999999997</v>
      </c>
      <c r="AJ618" s="21">
        <v>1116.9666666666308</v>
      </c>
      <c r="AK618" s="21" t="e">
        <f>VLOOKUP($B618,'[3]Rotoma level Monthly'!$C$2:$N$538,10,FALSE)</f>
        <v>#N/A</v>
      </c>
      <c r="AL618" s="21" t="e">
        <f>VLOOKUP($B618,'[3]Rotoma level Monthly'!$C$2:$N$538,11,FALSE)</f>
        <v>#N/A</v>
      </c>
      <c r="AM618" s="20">
        <v>3.5474087192651211</v>
      </c>
      <c r="AN618" s="21">
        <v>155.33333333333334</v>
      </c>
    </row>
    <row r="619" spans="1:40" x14ac:dyDescent="0.25">
      <c r="A619" t="s">
        <v>86</v>
      </c>
      <c r="B619" s="15">
        <v>33909</v>
      </c>
      <c r="C619" s="16" t="s">
        <v>53</v>
      </c>
      <c r="D619" s="17">
        <v>1994</v>
      </c>
      <c r="E619" s="18" t="str">
        <f t="shared" si="174"/>
        <v>Ōkataina 1992/93</v>
      </c>
      <c r="F619" s="18" t="s">
        <v>51</v>
      </c>
      <c r="G619" s="19">
        <v>0.82999997999999997</v>
      </c>
      <c r="H619" s="20">
        <v>11.17193603515625</v>
      </c>
      <c r="I619" s="21">
        <v>218</v>
      </c>
      <c r="J619" s="19">
        <v>4</v>
      </c>
      <c r="K619" s="19">
        <v>1</v>
      </c>
      <c r="M619" s="19">
        <v>1</v>
      </c>
      <c r="N619" s="19">
        <v>7.8000001907348633</v>
      </c>
      <c r="P619" s="22">
        <v>0.17299999296665192</v>
      </c>
      <c r="Q619" s="19">
        <f t="shared" si="191"/>
        <v>2.0144583280543125</v>
      </c>
      <c r="R619" s="19">
        <f t="shared" si="192"/>
        <v>2.4650303175309931</v>
      </c>
      <c r="S619" s="19">
        <f t="shared" si="198"/>
        <v>3.4287540457498591</v>
      </c>
      <c r="T619" s="19">
        <f t="shared" si="193"/>
        <v>1.9760151746776498</v>
      </c>
      <c r="U619" s="23">
        <f t="shared" si="199"/>
        <v>2.4710644665032038</v>
      </c>
      <c r="V619" s="24">
        <f t="shared" si="197"/>
        <v>3.1271810810800988</v>
      </c>
      <c r="W619" s="24">
        <f t="shared" si="196"/>
        <v>3.0238155177298673</v>
      </c>
      <c r="X619" s="24">
        <f t="shared" si="196"/>
        <v>3.2262778584863967</v>
      </c>
      <c r="Y619" s="24">
        <f t="shared" si="196"/>
        <v>3.2333807055633135</v>
      </c>
      <c r="Z619" s="24">
        <f t="shared" si="196"/>
        <v>3.2066543938442691</v>
      </c>
      <c r="AA619" s="20">
        <v>-0.79</v>
      </c>
      <c r="AB619" s="20">
        <v>-0.68333333333333302</v>
      </c>
      <c r="AC619" s="17">
        <v>314.07933020833298</v>
      </c>
      <c r="AD619" s="17">
        <f t="shared" si="186"/>
        <v>314.67186748363594</v>
      </c>
      <c r="AE619" s="21">
        <v>107.966666666634</v>
      </c>
      <c r="AF619" s="21">
        <v>164.64050925926372</v>
      </c>
      <c r="AG619" s="19">
        <v>3.8865536373963829</v>
      </c>
      <c r="AH619" s="21">
        <v>130.9</v>
      </c>
    </row>
    <row r="620" spans="1:40" x14ac:dyDescent="0.25">
      <c r="A620" t="s">
        <v>86</v>
      </c>
      <c r="B620" s="15">
        <v>33970</v>
      </c>
      <c r="C620" s="16" t="s">
        <v>53</v>
      </c>
      <c r="D620" s="17">
        <v>1994</v>
      </c>
      <c r="E620" s="18" t="str">
        <f t="shared" si="174"/>
        <v>Ōkataina 1992/93</v>
      </c>
      <c r="F620" s="18" t="s">
        <v>51</v>
      </c>
      <c r="G620" s="19">
        <v>1.22</v>
      </c>
      <c r="I620" s="21">
        <v>133.92999267578125</v>
      </c>
      <c r="J620" s="19">
        <v>5</v>
      </c>
      <c r="K620" s="19">
        <v>1</v>
      </c>
      <c r="M620" s="19">
        <v>2</v>
      </c>
      <c r="N620" s="19">
        <v>7.8000001907348633</v>
      </c>
      <c r="Q620" s="19">
        <f t="shared" si="191"/>
        <v>2.4393539699138609</v>
      </c>
      <c r="S620" s="19">
        <f t="shared" si="198"/>
        <v>2.7919023137059704</v>
      </c>
      <c r="T620" s="19">
        <f t="shared" si="193"/>
        <v>2.2589924126611747</v>
      </c>
      <c r="U620" s="23">
        <f t="shared" si="199"/>
        <v>2.496749565427002</v>
      </c>
      <c r="V620" s="24">
        <f t="shared" si="197"/>
        <v>2.9258719698421554</v>
      </c>
      <c r="W620" s="24">
        <f t="shared" si="196"/>
        <v>2.9186799974748596</v>
      </c>
      <c r="X620" s="24">
        <f t="shared" si="196"/>
        <v>3.1530934785146001</v>
      </c>
      <c r="Y620" s="24">
        <f t="shared" si="196"/>
        <v>3.1408626367468231</v>
      </c>
      <c r="Z620" s="24">
        <f t="shared" si="196"/>
        <v>3.0699609616749304</v>
      </c>
      <c r="AA620" s="20">
        <v>-0.79</v>
      </c>
      <c r="AB620" s="20">
        <v>-1.1683333333333299</v>
      </c>
      <c r="AC620" s="17">
        <v>314.09740549395201</v>
      </c>
      <c r="AD620" s="17">
        <f t="shared" si="186"/>
        <v>314.56460148541777</v>
      </c>
      <c r="AE620" s="21">
        <v>12.5</v>
      </c>
      <c r="AF620" s="21">
        <v>226.18145161290391</v>
      </c>
      <c r="AG620" s="19">
        <v>4.1501205891900659</v>
      </c>
      <c r="AH620" s="21">
        <v>297.8</v>
      </c>
      <c r="AI620" s="22">
        <v>-0.8899999999999999</v>
      </c>
      <c r="AJ620" s="21">
        <v>1405.7666666666294</v>
      </c>
      <c r="AK620" s="21" t="e">
        <f>VLOOKUP($B620,'[3]Rotoma level Monthly'!$C$2:$N$538,10,FALSE)</f>
        <v>#N/A</v>
      </c>
      <c r="AL620" s="21" t="e">
        <f>VLOOKUP($B620,'[3]Rotoma level Monthly'!$C$2:$N$538,11,FALSE)</f>
        <v>#N/A</v>
      </c>
      <c r="AM620" s="20">
        <v>3.4829704531485395</v>
      </c>
      <c r="AN620" s="21">
        <v>160.69166666666669</v>
      </c>
    </row>
    <row r="621" spans="1:40" x14ac:dyDescent="0.25">
      <c r="A621" t="s">
        <v>86</v>
      </c>
      <c r="B621" s="15">
        <v>34060</v>
      </c>
      <c r="C621" s="16" t="s">
        <v>53</v>
      </c>
      <c r="D621" s="17">
        <v>1994</v>
      </c>
      <c r="E621" s="18" t="str">
        <f t="shared" si="174"/>
        <v>Ōkataina 1992/93</v>
      </c>
      <c r="F621" s="18" t="s">
        <v>51</v>
      </c>
      <c r="G621" s="19">
        <v>2.9929999999999999</v>
      </c>
      <c r="H621" s="20">
        <v>14.076640129089355</v>
      </c>
      <c r="I621" s="21">
        <v>175.92999267578125</v>
      </c>
      <c r="J621" s="19">
        <v>14</v>
      </c>
      <c r="M621" s="19">
        <v>170</v>
      </c>
      <c r="N621" s="19">
        <v>7.6999998092651367</v>
      </c>
      <c r="P621" s="22">
        <v>0.1809999942779541</v>
      </c>
      <c r="Q621" s="19">
        <f t="shared" si="191"/>
        <v>3.4293110607740864</v>
      </c>
      <c r="R621" s="19">
        <f t="shared" ref="R621:R635" si="200">5.56+2.6*LOG(((1/$H621)-(1/40)),10)</f>
        <v>2.0841439527708663</v>
      </c>
      <c r="S621" s="19">
        <f t="shared" si="198"/>
        <v>3.148473052691211</v>
      </c>
      <c r="T621" s="19">
        <f t="shared" si="193"/>
        <v>3.564693864180454</v>
      </c>
      <c r="U621" s="23">
        <f t="shared" si="199"/>
        <v>3.0566554826041541</v>
      </c>
      <c r="V621" s="24">
        <f t="shared" si="197"/>
        <v>2.798221194493248</v>
      </c>
      <c r="W621" s="24">
        <f t="shared" si="196"/>
        <v>2.768534846304183</v>
      </c>
      <c r="X621" s="24">
        <f t="shared" si="196"/>
        <v>3.1228424272743101</v>
      </c>
      <c r="Y621" s="24">
        <f t="shared" si="196"/>
        <v>3.140862636746824</v>
      </c>
      <c r="Z621" s="24">
        <f t="shared" si="196"/>
        <v>2.9900480632497595</v>
      </c>
      <c r="AA621" s="20">
        <v>-1.76</v>
      </c>
      <c r="AB621" s="20">
        <v>-1.1000000000000001</v>
      </c>
      <c r="AC621" s="17">
        <v>313.64936041666698</v>
      </c>
      <c r="AD621" s="17">
        <f t="shared" si="186"/>
        <v>314.41926231751108</v>
      </c>
      <c r="AE621" s="21">
        <v>64.5</v>
      </c>
      <c r="AF621" s="21">
        <v>175.08194444445172</v>
      </c>
      <c r="AG621" s="19">
        <v>2.8501795301485644</v>
      </c>
      <c r="AH621" s="21">
        <v>160.19999999999999</v>
      </c>
      <c r="AI621" s="22">
        <v>-1.000833333333333</v>
      </c>
      <c r="AJ621" s="21">
        <v>1308.5999999999631</v>
      </c>
      <c r="AK621" s="21" t="e">
        <f>VLOOKUP($B621,'[3]Rotoma level Monthly'!$C$2:$N$538,10,FALSE)</f>
        <v>#N/A</v>
      </c>
      <c r="AL621" s="21" t="e">
        <f>VLOOKUP($B621,'[3]Rotoma level Monthly'!$C$2:$N$538,11,FALSE)</f>
        <v>#N/A</v>
      </c>
      <c r="AM621" s="20">
        <v>3.5067793700596828</v>
      </c>
      <c r="AN621" s="21">
        <v>156.69166666666666</v>
      </c>
    </row>
    <row r="622" spans="1:40" x14ac:dyDescent="0.25">
      <c r="A622" t="s">
        <v>86</v>
      </c>
      <c r="B622" s="15">
        <v>34121</v>
      </c>
      <c r="C622" s="16" t="s">
        <v>53</v>
      </c>
      <c r="D622" s="17">
        <v>1994</v>
      </c>
      <c r="E622" s="18" t="str">
        <f t="shared" si="174"/>
        <v>Ōkataina 1992/93</v>
      </c>
      <c r="F622" s="18" t="s">
        <v>51</v>
      </c>
      <c r="G622" s="19">
        <v>3.1229998999999999</v>
      </c>
      <c r="H622" s="20">
        <v>9.3844261169433594</v>
      </c>
      <c r="J622" s="19">
        <v>23</v>
      </c>
      <c r="K622" s="19">
        <v>2</v>
      </c>
      <c r="M622" s="19">
        <v>18</v>
      </c>
      <c r="N622" s="19">
        <v>7.3000001907348633</v>
      </c>
      <c r="P622" s="22">
        <v>0.17700000107288361</v>
      </c>
      <c r="Q622" s="19">
        <f t="shared" si="191"/>
        <v>3.4762128046226421</v>
      </c>
      <c r="R622" s="19">
        <f t="shared" si="200"/>
        <v>2.7298342038811176</v>
      </c>
      <c r="T622" s="19">
        <f t="shared" si="193"/>
        <v>4.1942452811713711</v>
      </c>
      <c r="V622" s="24">
        <f t="shared" si="197"/>
        <v>2.7606448855271388</v>
      </c>
      <c r="W622" s="24">
        <f t="shared" si="196"/>
        <v>2.7447046486720352</v>
      </c>
      <c r="X622" s="24">
        <f t="shared" si="196"/>
        <v>3.0638366873394518</v>
      </c>
      <c r="Y622" s="24">
        <f t="shared" si="196"/>
        <v>3.1556324445662027</v>
      </c>
      <c r="Z622" s="24">
        <f t="shared" si="196"/>
        <v>2.9228278119744249</v>
      </c>
      <c r="AA622" s="20">
        <v>-1.52</v>
      </c>
      <c r="AB622" s="20">
        <v>-0.94333333333333302</v>
      </c>
      <c r="AC622" s="17">
        <v>313.61678003472201</v>
      </c>
      <c r="AD622" s="17">
        <f t="shared" si="186"/>
        <v>314.28076756458023</v>
      </c>
      <c r="AE622" s="21">
        <v>237.9</v>
      </c>
      <c r="AF622" s="21">
        <v>175.4757511595096</v>
      </c>
      <c r="AG622" s="19">
        <v>4.2579943801408691</v>
      </c>
      <c r="AH622" s="21">
        <v>92</v>
      </c>
      <c r="AI622" s="22">
        <v>-0.975833333333333</v>
      </c>
      <c r="AJ622" s="21">
        <v>1405.9583333332964</v>
      </c>
      <c r="AK622" s="21" t="e">
        <f>VLOOKUP($B622,'[3]Rotoma level Monthly'!$C$2:$N$538,10,FALSE)</f>
        <v>#N/A</v>
      </c>
      <c r="AL622" s="21" t="e">
        <f>VLOOKUP($B622,'[3]Rotoma level Monthly'!$C$2:$N$538,11,FALSE)</f>
        <v>#N/A</v>
      </c>
      <c r="AM622" s="20">
        <v>3.4916445882176994</v>
      </c>
      <c r="AN622" s="21">
        <v>156.07500000000002</v>
      </c>
    </row>
    <row r="623" spans="1:40" x14ac:dyDescent="0.25">
      <c r="A623" t="s">
        <v>86</v>
      </c>
      <c r="B623" s="15">
        <v>34243</v>
      </c>
      <c r="C623" s="16" t="s">
        <v>54</v>
      </c>
      <c r="D623" s="17">
        <v>1995</v>
      </c>
      <c r="E623" s="18" t="str">
        <f t="shared" si="174"/>
        <v>Ōkataina 1993/94</v>
      </c>
      <c r="F623" s="18" t="s">
        <v>51</v>
      </c>
      <c r="G623" s="19">
        <v>1</v>
      </c>
      <c r="H623" s="20">
        <v>9.0492687225341797</v>
      </c>
      <c r="I623" s="21">
        <v>123.93000030517578</v>
      </c>
      <c r="J623" s="19">
        <v>1</v>
      </c>
      <c r="K623" s="19">
        <v>7</v>
      </c>
      <c r="M623" s="19">
        <v>1</v>
      </c>
      <c r="N623" s="19">
        <v>7.6999998092651367</v>
      </c>
      <c r="P623" s="22">
        <v>0.19499999284744263</v>
      </c>
      <c r="Q623" s="19">
        <f t="shared" si="191"/>
        <v>2.2200000000000002</v>
      </c>
      <c r="R623" s="19">
        <f t="shared" si="200"/>
        <v>2.7831933395632324</v>
      </c>
      <c r="S623" s="19">
        <f t="shared" ref="S623:S633" si="201">-3.61+3.01*LOG($I623)</f>
        <v>2.6904611168047325</v>
      </c>
      <c r="T623" s="19">
        <f t="shared" si="193"/>
        <v>0.218</v>
      </c>
      <c r="U623" s="23">
        <f t="shared" ref="U623:U633" si="202">AVERAGE(Q623:T623)</f>
        <v>1.9779136140919911</v>
      </c>
      <c r="V623" s="24">
        <f t="shared" si="197"/>
        <v>2.824362901276015</v>
      </c>
      <c r="W623" s="24">
        <f t="shared" si="196"/>
        <v>2.7163513817523559</v>
      </c>
      <c r="X623" s="24">
        <f t="shared" si="196"/>
        <v>3.0442792567288528</v>
      </c>
      <c r="Y623" s="24">
        <f t="shared" si="196"/>
        <v>2.850182801657732</v>
      </c>
      <c r="Z623" s="24">
        <f t="shared" si="196"/>
        <v>2.8376218177709851</v>
      </c>
      <c r="AA623" s="20">
        <v>-1.31</v>
      </c>
      <c r="AB623" s="20">
        <v>-1.22166666666666</v>
      </c>
      <c r="AC623" s="17">
        <v>312.99227604865399</v>
      </c>
      <c r="AD623" s="17">
        <f t="shared" si="186"/>
        <v>314.11071473978166</v>
      </c>
      <c r="AE623" s="21">
        <v>63.488</v>
      </c>
      <c r="AF623" s="21">
        <v>191.84881954184306</v>
      </c>
      <c r="AG623" s="19">
        <v>3.5626589794816961</v>
      </c>
      <c r="AH623" s="21">
        <v>189.4</v>
      </c>
      <c r="AI623" s="22">
        <v>-1.0991666666666651</v>
      </c>
      <c r="AJ623" s="21">
        <v>1305.085999999967</v>
      </c>
      <c r="AK623" s="21" t="e">
        <f>VLOOKUP($B623,'[3]Rotoma level Monthly'!$C$2:$N$538,10,FALSE)</f>
        <v>#N/A</v>
      </c>
      <c r="AL623" s="21" t="e">
        <f>VLOOKUP($B623,'[3]Rotoma level Monthly'!$C$2:$N$538,11,FALSE)</f>
        <v>#N/A</v>
      </c>
      <c r="AM623" s="20">
        <v>3.4512462561908386</v>
      </c>
      <c r="AN623" s="21">
        <v>167.90000000000003</v>
      </c>
    </row>
    <row r="624" spans="1:40" x14ac:dyDescent="0.25">
      <c r="A624" t="s">
        <v>86</v>
      </c>
      <c r="B624" s="15">
        <v>34304</v>
      </c>
      <c r="C624" s="16" t="s">
        <v>54</v>
      </c>
      <c r="D624" s="17">
        <v>1995</v>
      </c>
      <c r="E624" s="18" t="str">
        <f t="shared" si="174"/>
        <v>Ōkataina 1993/94</v>
      </c>
      <c r="F624" s="18" t="s">
        <v>51</v>
      </c>
      <c r="G624" s="19">
        <v>0.89999998000000003</v>
      </c>
      <c r="H624" s="20">
        <v>10.948497772216797</v>
      </c>
      <c r="I624" s="21">
        <v>96.930000305175781</v>
      </c>
      <c r="J624" s="19">
        <v>4</v>
      </c>
      <c r="K624" s="19">
        <v>6</v>
      </c>
      <c r="M624" s="19">
        <v>1</v>
      </c>
      <c r="N624" s="19">
        <v>8</v>
      </c>
      <c r="P624" s="22">
        <v>0.17900000512599945</v>
      </c>
      <c r="Q624" s="19">
        <f t="shared" si="191"/>
        <v>2.1037759494623742</v>
      </c>
      <c r="R624" s="19">
        <f t="shared" si="200"/>
        <v>2.4965605784390652</v>
      </c>
      <c r="S624" s="19">
        <f t="shared" si="201"/>
        <v>2.3692392244549825</v>
      </c>
      <c r="T624" s="19">
        <f t="shared" si="193"/>
        <v>1.9760151746776498</v>
      </c>
      <c r="U624" s="23">
        <f t="shared" si="202"/>
        <v>2.236397731758518</v>
      </c>
      <c r="V624" s="24">
        <f t="shared" si="197"/>
        <v>2.7315567086245829</v>
      </c>
      <c r="W624" s="24">
        <f t="shared" si="196"/>
        <v>2.6478207944763046</v>
      </c>
      <c r="X624" s="24">
        <f t="shared" si="196"/>
        <v>3.0049743969557889</v>
      </c>
      <c r="Y624" s="24">
        <f t="shared" si="196"/>
        <v>2.6271790075105828</v>
      </c>
      <c r="Z624" s="24">
        <f t="shared" si="196"/>
        <v>2.7142066952872308</v>
      </c>
      <c r="AA624" s="20">
        <v>0.08</v>
      </c>
      <c r="AB624" s="20">
        <v>-0.76500000000000001</v>
      </c>
      <c r="AC624" s="17">
        <v>312.99227604865399</v>
      </c>
      <c r="AD624" s="17">
        <f t="shared" si="186"/>
        <v>313.95196171383998</v>
      </c>
      <c r="AE624" s="21">
        <v>74.751000000000005</v>
      </c>
      <c r="AF624" s="21">
        <v>189.76488095238096</v>
      </c>
      <c r="AG624" s="19">
        <v>3.61039943211764</v>
      </c>
      <c r="AH624" s="21">
        <v>207</v>
      </c>
      <c r="AI624" s="22">
        <v>-1.0991666666666651</v>
      </c>
      <c r="AJ624" s="21">
        <v>1247.0883333333329</v>
      </c>
      <c r="AK624" s="21" t="e">
        <f>VLOOKUP($B624,'[3]Rotoma level Monthly'!$C$2:$N$538,10,FALSE)</f>
        <v>#N/A</v>
      </c>
      <c r="AL624" s="21" t="e">
        <f>VLOOKUP($B624,'[3]Rotoma level Monthly'!$C$2:$N$538,11,FALSE)</f>
        <v>#N/A</v>
      </c>
      <c r="AM624" s="20">
        <v>3.4599183308111048</v>
      </c>
      <c r="AN624" s="21">
        <v>174.19166666666669</v>
      </c>
    </row>
    <row r="625" spans="1:40" x14ac:dyDescent="0.25">
      <c r="A625" t="s">
        <v>86</v>
      </c>
      <c r="B625" s="15">
        <v>34366</v>
      </c>
      <c r="C625" s="16" t="s">
        <v>54</v>
      </c>
      <c r="D625" s="17">
        <v>1995</v>
      </c>
      <c r="E625" s="18" t="str">
        <f t="shared" si="174"/>
        <v>Ōkataina 1993/94</v>
      </c>
      <c r="F625" s="18" t="s">
        <v>51</v>
      </c>
      <c r="G625" s="19">
        <v>1.1000000000000001</v>
      </c>
      <c r="H625" s="20">
        <v>11.17193603515625</v>
      </c>
      <c r="I625" s="21">
        <v>111</v>
      </c>
      <c r="J625" s="19">
        <v>5</v>
      </c>
      <c r="K625" s="19">
        <v>2</v>
      </c>
      <c r="M625" s="19">
        <v>4</v>
      </c>
      <c r="N625" s="19">
        <v>8.1000003814697266</v>
      </c>
      <c r="P625" s="22">
        <v>0.18700000643730164</v>
      </c>
      <c r="Q625" s="19">
        <f t="shared" si="191"/>
        <v>2.3251374203018917</v>
      </c>
      <c r="R625" s="19">
        <f t="shared" si="200"/>
        <v>2.4650303175309931</v>
      </c>
      <c r="S625" s="19">
        <f t="shared" si="201"/>
        <v>2.5464221661478388</v>
      </c>
      <c r="T625" s="19">
        <f t="shared" si="193"/>
        <v>2.2589924126611747</v>
      </c>
      <c r="U625" s="23">
        <f t="shared" si="202"/>
        <v>2.3988955791604747</v>
      </c>
      <c r="V625" s="24">
        <f t="shared" si="197"/>
        <v>2.6106122462194863</v>
      </c>
      <c r="W625" s="24">
        <f t="shared" si="196"/>
        <v>2.6172518212551013</v>
      </c>
      <c r="X625" s="24">
        <f t="shared" si="196"/>
        <v>2.8883266309082831</v>
      </c>
      <c r="Y625" s="24">
        <f t="shared" si="196"/>
        <v>2.5262021595043507</v>
      </c>
      <c r="Z625" s="24">
        <f t="shared" si="196"/>
        <v>2.6100618930161246</v>
      </c>
      <c r="AA625" s="20">
        <v>0.04</v>
      </c>
      <c r="AB625" s="20">
        <v>-0.52666666666666595</v>
      </c>
      <c r="AC625" s="17">
        <v>312.59714295775399</v>
      </c>
      <c r="AD625" s="17">
        <f t="shared" si="186"/>
        <v>313.757535713658</v>
      </c>
      <c r="AE625" s="21">
        <v>97.159000000000006</v>
      </c>
      <c r="AF625" s="21">
        <v>126.14182692307762</v>
      </c>
      <c r="AG625" s="19">
        <v>2.8666801745870245</v>
      </c>
      <c r="AH625" s="21">
        <v>198.4</v>
      </c>
      <c r="AI625" s="22">
        <v>-1.0833333333333299</v>
      </c>
      <c r="AJ625" s="21">
        <v>1105.0619999999999</v>
      </c>
      <c r="AK625" s="21" t="e">
        <f>VLOOKUP($B625,'[3]Rotoma level Monthly'!$C$2:$N$538,10,FALSE)</f>
        <v>#N/A</v>
      </c>
      <c r="AL625" s="21" t="e">
        <f>VLOOKUP($B625,'[3]Rotoma level Monthly'!$C$2:$N$538,11,FALSE)</f>
        <v>#N/A</v>
      </c>
      <c r="AM625" s="20">
        <v>3.3950851491600607</v>
      </c>
      <c r="AN625" s="21">
        <v>170.37500000000003</v>
      </c>
    </row>
    <row r="626" spans="1:40" x14ac:dyDescent="0.25">
      <c r="A626" t="s">
        <v>86</v>
      </c>
      <c r="B626" s="15">
        <v>34425</v>
      </c>
      <c r="C626" s="16" t="s">
        <v>54</v>
      </c>
      <c r="D626" s="17">
        <v>1995</v>
      </c>
      <c r="E626" s="18" t="str">
        <f t="shared" si="174"/>
        <v>Ōkataina 1993/94</v>
      </c>
      <c r="F626" s="18" t="s">
        <v>51</v>
      </c>
      <c r="G626" s="19">
        <v>2.0999998999999998</v>
      </c>
      <c r="H626" s="20">
        <v>10.836777687072754</v>
      </c>
      <c r="I626" s="21">
        <v>156.5</v>
      </c>
      <c r="J626" s="19">
        <v>4</v>
      </c>
      <c r="K626" s="19">
        <v>1</v>
      </c>
      <c r="M626" s="19">
        <v>1</v>
      </c>
      <c r="N626" s="19">
        <v>7.9000000953674316</v>
      </c>
      <c r="P626" s="22">
        <v>0.17900000512599945</v>
      </c>
      <c r="Q626" s="19">
        <f t="shared" si="191"/>
        <v>3.038436956095202</v>
      </c>
      <c r="R626" s="19">
        <f t="shared" si="200"/>
        <v>2.5124759181529308</v>
      </c>
      <c r="S626" s="19">
        <f t="shared" si="201"/>
        <v>2.9954881690662254</v>
      </c>
      <c r="T626" s="19">
        <f t="shared" si="193"/>
        <v>1.9760151746776498</v>
      </c>
      <c r="U626" s="23">
        <f t="shared" si="202"/>
        <v>2.6306040544980021</v>
      </c>
      <c r="V626" s="24">
        <f t="shared" si="197"/>
        <v>2.7630459587648595</v>
      </c>
      <c r="W626" s="24">
        <f t="shared" si="196"/>
        <v>2.5583917467962105</v>
      </c>
      <c r="X626" s="24">
        <f t="shared" si="196"/>
        <v>2.8276562026881331</v>
      </c>
      <c r="Y626" s="24">
        <f t="shared" si="196"/>
        <v>2.4192978706723203</v>
      </c>
      <c r="Z626" s="24">
        <f t="shared" si="196"/>
        <v>2.5923665925988955</v>
      </c>
      <c r="AA626" s="20">
        <v>-1.91</v>
      </c>
      <c r="AB626" s="20">
        <v>-0.73499999999999999</v>
      </c>
      <c r="AC626" s="17">
        <v>312.48596005566299</v>
      </c>
      <c r="AD626" s="17">
        <f t="shared" si="186"/>
        <v>313.57225084274893</v>
      </c>
      <c r="AE626" s="21">
        <v>194.00899999999999</v>
      </c>
      <c r="AF626" s="21">
        <v>170.77843108402183</v>
      </c>
      <c r="AG626" s="19">
        <v>2.7839170145986309</v>
      </c>
      <c r="AH626" s="21">
        <v>167.8</v>
      </c>
      <c r="AI626" s="22">
        <v>-1.057499999999995</v>
      </c>
      <c r="AJ626" s="21">
        <v>1134.2649999999999</v>
      </c>
      <c r="AK626" s="21" t="e">
        <f>VLOOKUP($B626,'[3]Rotoma level Monthly'!$C$2:$N$538,10,FALSE)</f>
        <v>#N/A</v>
      </c>
      <c r="AL626" s="21" t="e">
        <f>VLOOKUP($B626,'[3]Rotoma level Monthly'!$C$2:$N$538,11,FALSE)</f>
        <v>#N/A</v>
      </c>
      <c r="AM626" s="20">
        <v>3.333811664725943</v>
      </c>
      <c r="AN626" s="21">
        <v>176.12500000000003</v>
      </c>
    </row>
    <row r="627" spans="1:40" x14ac:dyDescent="0.25">
      <c r="A627" t="s">
        <v>86</v>
      </c>
      <c r="B627" s="15">
        <v>34486</v>
      </c>
      <c r="C627" s="16" t="s">
        <v>54</v>
      </c>
      <c r="D627" s="17">
        <v>1995</v>
      </c>
      <c r="E627" s="18" t="str">
        <f t="shared" si="174"/>
        <v>Ōkataina 1993/94</v>
      </c>
      <c r="F627" s="18" t="s">
        <v>51</v>
      </c>
      <c r="G627" s="19">
        <v>2.7</v>
      </c>
      <c r="H627" s="20">
        <v>6.0328454971313477</v>
      </c>
      <c r="I627" s="21">
        <v>149</v>
      </c>
      <c r="J627" s="19">
        <v>6</v>
      </c>
      <c r="K627" s="19">
        <v>6</v>
      </c>
      <c r="M627" s="19">
        <v>6</v>
      </c>
      <c r="N627" s="19">
        <v>7.5999999046325684</v>
      </c>
      <c r="P627" s="22">
        <v>0.17900000512599945</v>
      </c>
      <c r="Q627" s="19">
        <f t="shared" si="191"/>
        <v>3.3156639609638279</v>
      </c>
      <c r="R627" s="19">
        <f t="shared" si="200"/>
        <v>3.3460401279408529</v>
      </c>
      <c r="S627" s="19">
        <f t="shared" si="201"/>
        <v>2.9312906679209445</v>
      </c>
      <c r="T627" s="19">
        <f t="shared" si="193"/>
        <v>2.4902016511202389</v>
      </c>
      <c r="U627" s="23">
        <f t="shared" si="202"/>
        <v>3.0207991019864662</v>
      </c>
      <c r="V627" s="24">
        <f t="shared" si="197"/>
        <v>2.6679124130219591</v>
      </c>
      <c r="W627" s="24">
        <f t="shared" si="196"/>
        <v>2.6160005585173844</v>
      </c>
      <c r="X627" s="24">
        <f t="shared" si="196"/>
        <v>2.8167777533136156</v>
      </c>
      <c r="Y627" s="24">
        <f t="shared" si="196"/>
        <v>2.3460472383940845</v>
      </c>
      <c r="Z627" s="24">
        <f t="shared" si="196"/>
        <v>2.5549741500722476</v>
      </c>
      <c r="AA627" s="20">
        <v>-0.95</v>
      </c>
      <c r="AB627" s="20">
        <v>-0.53500000000000003</v>
      </c>
      <c r="AC627" s="17">
        <v>312.26122731675599</v>
      </c>
      <c r="AD627" s="17">
        <f t="shared" si="186"/>
        <v>313.4046324015527</v>
      </c>
      <c r="AE627" s="21">
        <v>205</v>
      </c>
      <c r="AF627" s="21">
        <v>176.13781454900254</v>
      </c>
      <c r="AG627" s="19">
        <v>3.5229896469547626</v>
      </c>
      <c r="AH627" s="21">
        <v>131.1</v>
      </c>
      <c r="AI627" s="22">
        <v>-1.0233333333333299</v>
      </c>
      <c r="AJ627" s="21">
        <v>1198.2739999999997</v>
      </c>
      <c r="AK627" s="21" t="e">
        <f>VLOOKUP($B627,'[3]Rotoma level Monthly'!$C$2:$N$538,10,FALSE)</f>
        <v>#N/A</v>
      </c>
      <c r="AL627" s="21" t="e">
        <f>VLOOKUP($B627,'[3]Rotoma level Monthly'!$C$2:$N$538,11,FALSE)</f>
        <v>#N/A</v>
      </c>
      <c r="AM627" s="20">
        <v>3.3885958600040653</v>
      </c>
      <c r="AN627" s="21">
        <v>181.10833333333335</v>
      </c>
    </row>
    <row r="628" spans="1:40" x14ac:dyDescent="0.25">
      <c r="A628" t="s">
        <v>86</v>
      </c>
      <c r="B628" s="15">
        <v>34578</v>
      </c>
      <c r="C628" s="16" t="s">
        <v>55</v>
      </c>
      <c r="D628" s="17">
        <v>1996</v>
      </c>
      <c r="E628" s="18" t="str">
        <f t="shared" si="174"/>
        <v>Ōkataina 1994/95</v>
      </c>
      <c r="F628" s="18" t="s">
        <v>51</v>
      </c>
      <c r="G628" s="19">
        <v>0.92000002000000003</v>
      </c>
      <c r="H628" s="20">
        <v>9.4961452484130859</v>
      </c>
      <c r="I628" s="21">
        <v>153</v>
      </c>
      <c r="J628" s="19">
        <v>6</v>
      </c>
      <c r="K628" s="19">
        <v>5</v>
      </c>
      <c r="M628" s="19">
        <v>2</v>
      </c>
      <c r="N628" s="19">
        <v>7.5999999046325684</v>
      </c>
      <c r="P628" s="22">
        <v>0.19499999284744263</v>
      </c>
      <c r="Q628" s="19">
        <f t="shared" si="191"/>
        <v>2.1280211054383189</v>
      </c>
      <c r="R628" s="19">
        <f t="shared" si="200"/>
        <v>2.7123431990079436</v>
      </c>
      <c r="S628" s="19">
        <f t="shared" si="201"/>
        <v>2.9659212067609722</v>
      </c>
      <c r="T628" s="19">
        <f t="shared" si="193"/>
        <v>2.4902016511202389</v>
      </c>
      <c r="U628" s="23">
        <f t="shared" si="202"/>
        <v>2.5741217905818687</v>
      </c>
      <c r="V628" s="24">
        <f t="shared" si="197"/>
        <v>2.6514860534499949</v>
      </c>
      <c r="W628" s="24">
        <f t="shared" si="196"/>
        <v>2.6128071936416011</v>
      </c>
      <c r="X628" s="24">
        <f t="shared" si="196"/>
        <v>2.8401711813119865</v>
      </c>
      <c r="Y628" s="24">
        <f t="shared" si="196"/>
        <v>2.2492151696172216</v>
      </c>
      <c r="Z628" s="24">
        <f t="shared" si="196"/>
        <v>2.525966803226352</v>
      </c>
      <c r="AA628" s="20">
        <v>-1.75</v>
      </c>
      <c r="AB628" s="20">
        <v>-1.3499999999999901</v>
      </c>
      <c r="AC628" s="17">
        <v>312.57953414450702</v>
      </c>
      <c r="AD628" s="17">
        <f t="shared" si="186"/>
        <v>313.28639244146922</v>
      </c>
      <c r="AE628" s="21">
        <v>40.457999999999998</v>
      </c>
      <c r="AF628" s="21">
        <v>193.59027777777777</v>
      </c>
      <c r="AG628" s="19">
        <v>4.0760415895061719</v>
      </c>
      <c r="AH628" s="21">
        <v>126.3</v>
      </c>
      <c r="AI628" s="22">
        <v>-0.97249999999999659</v>
      </c>
      <c r="AJ628" s="21">
        <v>1426.838</v>
      </c>
      <c r="AK628" s="21" t="e">
        <f>VLOOKUP($B628,'[3]Rotoma level Monthly'!$C$2:$N$538,10,FALSE)</f>
        <v>#N/A</v>
      </c>
      <c r="AL628" s="21" t="e">
        <f>VLOOKUP($B628,'[3]Rotoma level Monthly'!$C$2:$N$538,11,FALSE)</f>
        <v>#N/A</v>
      </c>
      <c r="AM628" s="20">
        <v>3.4296504676431003</v>
      </c>
      <c r="AN628" s="21">
        <v>180.09166666666667</v>
      </c>
    </row>
    <row r="629" spans="1:40" x14ac:dyDescent="0.25">
      <c r="A629" t="s">
        <v>86</v>
      </c>
      <c r="B629" s="15">
        <v>34608</v>
      </c>
      <c r="C629" s="16" t="s">
        <v>55</v>
      </c>
      <c r="D629" s="17">
        <v>1996</v>
      </c>
      <c r="E629" s="18" t="str">
        <f t="shared" si="174"/>
        <v>Ōkataina 1994/95</v>
      </c>
      <c r="F629" s="18" t="s">
        <v>51</v>
      </c>
      <c r="G629" s="19">
        <v>1.04</v>
      </c>
      <c r="H629" s="20">
        <v>9.831303596496582</v>
      </c>
      <c r="I629" s="21">
        <v>99</v>
      </c>
      <c r="J629" s="19">
        <v>4</v>
      </c>
      <c r="K629" s="19">
        <v>1</v>
      </c>
      <c r="M629" s="19">
        <v>6</v>
      </c>
      <c r="N629" s="19">
        <v>7.6999998092651367</v>
      </c>
      <c r="P629" s="22">
        <v>0.18000000715255737</v>
      </c>
      <c r="Q629" s="19">
        <f t="shared" si="191"/>
        <v>2.2632646818189022</v>
      </c>
      <c r="R629" s="19">
        <f t="shared" si="200"/>
        <v>2.660702158831854</v>
      </c>
      <c r="S629" s="19">
        <f t="shared" si="201"/>
        <v>2.3968619357386252</v>
      </c>
      <c r="T629" s="19">
        <f t="shared" si="193"/>
        <v>1.9760151746776498</v>
      </c>
      <c r="U629" s="23">
        <f t="shared" si="202"/>
        <v>2.3242109877667581</v>
      </c>
      <c r="V629" s="24">
        <f t="shared" si="197"/>
        <v>2.5734714452403118</v>
      </c>
      <c r="W629" s="24">
        <f t="shared" si="196"/>
        <v>2.6081125536255927</v>
      </c>
      <c r="X629" s="24">
        <f t="shared" si="196"/>
        <v>2.7998703408053172</v>
      </c>
      <c r="Y629" s="24">
        <f t="shared" si="196"/>
        <v>2.3224658018954574</v>
      </c>
      <c r="Z629" s="24">
        <f t="shared" si="196"/>
        <v>2.5076253654572978</v>
      </c>
      <c r="AA629" s="20">
        <v>-1.37</v>
      </c>
      <c r="AB629" s="20">
        <v>-1.38333333333333</v>
      </c>
      <c r="AC629" s="17">
        <v>312.66518856918498</v>
      </c>
      <c r="AD629" s="17">
        <f t="shared" si="186"/>
        <v>313.17465095859831</v>
      </c>
      <c r="AE629" s="21">
        <v>89</v>
      </c>
      <c r="AF629" s="21">
        <v>186.29194595727748</v>
      </c>
      <c r="AG629" s="19">
        <v>4.2531314216883498</v>
      </c>
      <c r="AH629" s="21">
        <v>160</v>
      </c>
      <c r="AI629" s="22">
        <v>-0.97249999999999659</v>
      </c>
      <c r="AJ629" s="21">
        <v>1421.9810000000002</v>
      </c>
      <c r="AK629" s="21" t="e">
        <f>VLOOKUP($B629,'[3]Rotoma level Monthly'!$C$2:$N$538,10,FALSE)</f>
        <v>#N/A</v>
      </c>
      <c r="AL629" s="21" t="e">
        <f>VLOOKUP($B629,'[3]Rotoma level Monthly'!$C$2:$N$538,11,FALSE)</f>
        <v>#N/A</v>
      </c>
      <c r="AM629" s="20">
        <v>3.457887391423121</v>
      </c>
      <c r="AN629" s="21">
        <v>180.64166666666665</v>
      </c>
    </row>
    <row r="630" spans="1:40" x14ac:dyDescent="0.25">
      <c r="A630" t="s">
        <v>86</v>
      </c>
      <c r="B630" s="15">
        <v>34669</v>
      </c>
      <c r="C630" s="16" t="s">
        <v>55</v>
      </c>
      <c r="D630" s="17">
        <v>1996</v>
      </c>
      <c r="E630" s="18" t="str">
        <f t="shared" si="174"/>
        <v>Ōkataina 1994/95</v>
      </c>
      <c r="F630" s="18" t="s">
        <v>51</v>
      </c>
      <c r="G630" s="19">
        <v>0.94999999000000002</v>
      </c>
      <c r="H630" s="20">
        <v>10.278181076049805</v>
      </c>
      <c r="I630" s="21">
        <v>117</v>
      </c>
      <c r="J630" s="19">
        <v>2</v>
      </c>
      <c r="K630" s="19">
        <v>2</v>
      </c>
      <c r="M630" s="19">
        <v>1</v>
      </c>
      <c r="N630" s="19">
        <v>7.8000001907348633</v>
      </c>
      <c r="P630" s="22">
        <v>0.18000000715255737</v>
      </c>
      <c r="Q630" s="19">
        <f t="shared" si="191"/>
        <v>2.1634179458220104</v>
      </c>
      <c r="R630" s="19">
        <f t="shared" si="200"/>
        <v>2.5936577328981905</v>
      </c>
      <c r="S630" s="19">
        <f t="shared" si="201"/>
        <v>2.6152394438559461</v>
      </c>
      <c r="T630" s="19">
        <f t="shared" si="193"/>
        <v>1.097007587338825</v>
      </c>
      <c r="U630" s="23">
        <f t="shared" si="202"/>
        <v>2.1173306774787428</v>
      </c>
      <c r="V630" s="24">
        <f t="shared" si="197"/>
        <v>2.5764211819389526</v>
      </c>
      <c r="W630" s="24">
        <f t="shared" si="197"/>
        <v>2.6226374405952764</v>
      </c>
      <c r="X630" s="24">
        <f t="shared" si="197"/>
        <v>2.8072775766270275</v>
      </c>
      <c r="Y630" s="24">
        <f t="shared" si="197"/>
        <v>2.2063662965803394</v>
      </c>
      <c r="Z630" s="24">
        <f t="shared" si="197"/>
        <v>2.4822493683506526</v>
      </c>
      <c r="AA630" s="20">
        <v>-1.25</v>
      </c>
      <c r="AB630" s="20">
        <v>-1.4366666666666601</v>
      </c>
      <c r="AC630" s="17">
        <v>312.51185709595899</v>
      </c>
      <c r="AD630" s="17">
        <f t="shared" si="186"/>
        <v>313.04402819923382</v>
      </c>
      <c r="AE630" s="21">
        <v>62.5</v>
      </c>
      <c r="AF630" s="21">
        <v>192.21774193548563</v>
      </c>
      <c r="AG630" s="19">
        <v>3.8106173648447088</v>
      </c>
      <c r="AH630" s="21">
        <v>272.10000000000002</v>
      </c>
      <c r="AI630" s="22">
        <v>-1.0166666666666599</v>
      </c>
      <c r="AJ630" s="21">
        <v>1391.5120000000002</v>
      </c>
      <c r="AK630" s="21" t="e">
        <f>VLOOKUP($B630,'[3]Rotoma level Monthly'!$C$2:$N$538,10,FALSE)</f>
        <v>#N/A</v>
      </c>
      <c r="AL630" s="21" t="e">
        <f>VLOOKUP($B630,'[3]Rotoma level Monthly'!$C$2:$N$538,11,FALSE)</f>
        <v>#N/A</v>
      </c>
      <c r="AM630" s="20">
        <v>3.6035238682249537</v>
      </c>
      <c r="AN630" s="21">
        <v>191.85833333333332</v>
      </c>
    </row>
    <row r="631" spans="1:40" x14ac:dyDescent="0.25">
      <c r="A631" t="s">
        <v>86</v>
      </c>
      <c r="B631" s="15">
        <v>34731</v>
      </c>
      <c r="C631" s="16" t="s">
        <v>55</v>
      </c>
      <c r="D631" s="17">
        <v>1996</v>
      </c>
      <c r="E631" s="18" t="str">
        <f t="shared" si="174"/>
        <v>Ōkataina 1994/95</v>
      </c>
      <c r="F631" s="18" t="s">
        <v>51</v>
      </c>
      <c r="G631" s="19">
        <v>0.87</v>
      </c>
      <c r="H631" s="20">
        <v>13.629761695861816</v>
      </c>
      <c r="I631" s="21">
        <v>113</v>
      </c>
      <c r="J631" s="19">
        <v>8</v>
      </c>
      <c r="K631" s="19">
        <v>2</v>
      </c>
      <c r="M631" s="19">
        <v>4</v>
      </c>
      <c r="N631" s="19">
        <v>7.5999999046325684</v>
      </c>
      <c r="P631" s="22">
        <v>0.17100000381469727</v>
      </c>
      <c r="Q631" s="19">
        <f t="shared" si="191"/>
        <v>2.0663789016512912</v>
      </c>
      <c r="R631" s="19">
        <f t="shared" si="200"/>
        <v>2.1398710812719295</v>
      </c>
      <c r="S631" s="19">
        <f t="shared" si="201"/>
        <v>2.5697661148850925</v>
      </c>
      <c r="T631" s="19">
        <f t="shared" si="193"/>
        <v>2.8550227620164748</v>
      </c>
      <c r="U631" s="23">
        <f t="shared" si="202"/>
        <v>2.4077597149561969</v>
      </c>
      <c r="V631" s="24">
        <f t="shared" ref="V631:Z654" si="203">AVERAGE(Q620:Q631)</f>
        <v>2.5807478964053678</v>
      </c>
      <c r="W631" s="24">
        <f t="shared" si="203"/>
        <v>2.5930775100262706</v>
      </c>
      <c r="X631" s="24">
        <f t="shared" si="203"/>
        <v>2.7291877647302303</v>
      </c>
      <c r="Y631" s="24">
        <f t="shared" si="203"/>
        <v>2.2796169288585748</v>
      </c>
      <c r="Z631" s="24">
        <f t="shared" si="203"/>
        <v>2.4764943909372885</v>
      </c>
      <c r="AA631" s="20">
        <v>-0.3</v>
      </c>
      <c r="AB631" s="20">
        <v>-0.45166666666666599</v>
      </c>
      <c r="AC631" s="17">
        <v>312.31736216783202</v>
      </c>
      <c r="AD631" s="17">
        <f t="shared" si="186"/>
        <v>312.89719752919206</v>
      </c>
      <c r="AE631" s="21">
        <v>67.421000000000006</v>
      </c>
      <c r="AF631" s="21">
        <v>171.47321428571601</v>
      </c>
      <c r="AG631" s="19">
        <v>3.4777524801588027</v>
      </c>
      <c r="AH631" s="21">
        <v>195.6</v>
      </c>
      <c r="AI631" s="22">
        <v>-0.77333333333333298</v>
      </c>
      <c r="AJ631" s="21">
        <v>1459.9</v>
      </c>
      <c r="AK631" s="21" t="e">
        <f>VLOOKUP($B631,'[3]Rotoma level Monthly'!$C$2:$N$538,10,FALSE)</f>
        <v>#N/A</v>
      </c>
      <c r="AL631" s="21" t="e">
        <f>VLOOKUP($B631,'[3]Rotoma level Monthly'!$C$2:$N$538,11,FALSE)</f>
        <v>#N/A</v>
      </c>
      <c r="AM631" s="20">
        <v>3.6241491999826372</v>
      </c>
      <c r="AN631" s="21">
        <v>190.68333333333331</v>
      </c>
    </row>
    <row r="632" spans="1:40" x14ac:dyDescent="0.25">
      <c r="A632" t="s">
        <v>86</v>
      </c>
      <c r="B632" s="15">
        <v>34820</v>
      </c>
      <c r="C632" s="16" t="s">
        <v>55</v>
      </c>
      <c r="D632" s="17">
        <v>1996</v>
      </c>
      <c r="E632" s="18" t="str">
        <f t="shared" si="174"/>
        <v>Ōkataina 1994/95</v>
      </c>
      <c r="F632" s="18" t="s">
        <v>51</v>
      </c>
      <c r="G632" s="19">
        <v>2.3499998999999998</v>
      </c>
      <c r="H632" s="20">
        <v>13.629761695861816</v>
      </c>
      <c r="I632" s="21">
        <v>111</v>
      </c>
      <c r="J632" s="19">
        <v>9</v>
      </c>
      <c r="K632" s="19">
        <v>1</v>
      </c>
      <c r="M632" s="19">
        <v>2</v>
      </c>
      <c r="N632" s="19">
        <v>7.1999998092651367</v>
      </c>
      <c r="P632" s="22">
        <v>0.17000000178813934</v>
      </c>
      <c r="Q632" s="19">
        <f t="shared" si="191"/>
        <v>3.1625123232294436</v>
      </c>
      <c r="R632" s="19">
        <f t="shared" si="200"/>
        <v>2.1398710812719295</v>
      </c>
      <c r="S632" s="19">
        <f t="shared" si="201"/>
        <v>2.5464221661478388</v>
      </c>
      <c r="T632" s="19">
        <f t="shared" si="193"/>
        <v>3.0043881275628284</v>
      </c>
      <c r="U632" s="23">
        <f t="shared" si="202"/>
        <v>2.7132984245530101</v>
      </c>
      <c r="V632" s="24">
        <f t="shared" si="203"/>
        <v>2.6410110925149994</v>
      </c>
      <c r="W632" s="24">
        <f t="shared" si="203"/>
        <v>2.5553103076300756</v>
      </c>
      <c r="X632" s="24">
        <f t="shared" si="203"/>
        <v>2.7068713876794912</v>
      </c>
      <c r="Y632" s="24">
        <f t="shared" si="203"/>
        <v>2.3417332384337128</v>
      </c>
      <c r="Z632" s="24">
        <f t="shared" si="203"/>
        <v>2.4961806508578346</v>
      </c>
      <c r="AA632" s="20">
        <v>-0.77</v>
      </c>
      <c r="AB632" s="20">
        <v>-0.36333333333333301</v>
      </c>
      <c r="AC632" s="17">
        <v>312.47414284813902</v>
      </c>
      <c r="AD632" s="17">
        <f t="shared" si="186"/>
        <v>312.76192564204098</v>
      </c>
      <c r="AE632" s="21">
        <v>150.56</v>
      </c>
      <c r="AF632" s="21">
        <v>145.52776338452531</v>
      </c>
      <c r="AG632" s="19">
        <v>3.2003222924446986</v>
      </c>
      <c r="AH632" s="21">
        <v>162.69999999999999</v>
      </c>
      <c r="AI632" s="22">
        <v>-0.71083333333333298</v>
      </c>
      <c r="AJ632" s="21">
        <v>1522.5920000000001</v>
      </c>
      <c r="AK632" s="21" t="e">
        <f>VLOOKUP($B632,'[3]Rotoma level Monthly'!$C$2:$N$538,10,FALSE)</f>
        <v>#N/A</v>
      </c>
      <c r="AL632" s="21" t="e">
        <f>VLOOKUP($B632,'[3]Rotoma level Monthly'!$C$2:$N$538,11,FALSE)</f>
        <v>#N/A</v>
      </c>
      <c r="AM632" s="20">
        <v>3.7576937568409661</v>
      </c>
      <c r="AN632" s="21">
        <v>177.00833333333333</v>
      </c>
    </row>
    <row r="633" spans="1:40" x14ac:dyDescent="0.25">
      <c r="A633" t="s">
        <v>86</v>
      </c>
      <c r="B633" s="15">
        <v>34881</v>
      </c>
      <c r="C633" s="16" t="s">
        <v>56</v>
      </c>
      <c r="D633" s="17">
        <v>1997</v>
      </c>
      <c r="E633" s="18" t="str">
        <f t="shared" si="174"/>
        <v>Ōkataina 1995/96</v>
      </c>
      <c r="F633" s="18" t="s">
        <v>51</v>
      </c>
      <c r="G633" s="19">
        <v>2.6400001</v>
      </c>
      <c r="H633" s="20">
        <v>7.9320745468139648</v>
      </c>
      <c r="I633" s="21">
        <v>104</v>
      </c>
      <c r="J633" s="19">
        <v>8</v>
      </c>
      <c r="K633" s="19">
        <v>5</v>
      </c>
      <c r="M633" s="19">
        <v>3</v>
      </c>
      <c r="N633" s="19">
        <v>7.4000000953674316</v>
      </c>
      <c r="P633" s="22">
        <v>0.20800000429153442</v>
      </c>
      <c r="Q633" s="19">
        <f t="shared" si="191"/>
        <v>3.2908740160337633</v>
      </c>
      <c r="R633" s="19">
        <f t="shared" si="200"/>
        <v>2.9720226259346472</v>
      </c>
      <c r="S633" s="19">
        <f t="shared" si="201"/>
        <v>2.4612703512893286</v>
      </c>
      <c r="T633" s="19">
        <f t="shared" si="193"/>
        <v>2.8550227620164748</v>
      </c>
      <c r="U633" s="23">
        <f t="shared" si="202"/>
        <v>2.8947974388185536</v>
      </c>
      <c r="V633" s="24">
        <f t="shared" si="203"/>
        <v>2.6294746721199722</v>
      </c>
      <c r="W633" s="24">
        <f t="shared" si="203"/>
        <v>2.6293001970603904</v>
      </c>
      <c r="X633" s="24">
        <f t="shared" si="203"/>
        <v>2.6443984148247748</v>
      </c>
      <c r="Y633" s="24">
        <f t="shared" si="203"/>
        <v>2.2825939799200481</v>
      </c>
      <c r="Z633" s="24">
        <f t="shared" si="203"/>
        <v>2.481466283240962</v>
      </c>
      <c r="AA633" s="20">
        <v>0.47</v>
      </c>
      <c r="AB633" s="20">
        <v>0.36166666666666603</v>
      </c>
      <c r="AC633" s="17">
        <v>312.789720928343</v>
      </c>
      <c r="AD633" s="17">
        <f t="shared" si="186"/>
        <v>312.69028901801397</v>
      </c>
      <c r="AE633" s="21">
        <v>219.09300000000101</v>
      </c>
      <c r="AF633" s="21">
        <v>187.75224014337081</v>
      </c>
      <c r="AG633" s="19">
        <v>3.8411520075732413</v>
      </c>
      <c r="AH633" s="21">
        <v>126.8</v>
      </c>
      <c r="AI633" s="22">
        <v>-0.54999999999999949</v>
      </c>
      <c r="AJ633" s="21">
        <v>1546.163</v>
      </c>
      <c r="AK633" s="21" t="e">
        <f>VLOOKUP($B633,'[3]Rotoma level Monthly'!$C$2:$N$538,10,FALSE)</f>
        <v>#N/A</v>
      </c>
      <c r="AL633" s="21" t="e">
        <f>VLOOKUP($B633,'[3]Rotoma level Monthly'!$C$2:$N$538,11,FALSE)</f>
        <v>#N/A</v>
      </c>
      <c r="AM633" s="20">
        <v>3.6513343717339715</v>
      </c>
      <c r="AN633" s="21">
        <v>175.625</v>
      </c>
    </row>
    <row r="634" spans="1:40" x14ac:dyDescent="0.25">
      <c r="A634" t="s">
        <v>86</v>
      </c>
      <c r="B634" s="15">
        <v>34973</v>
      </c>
      <c r="C634" s="16" t="s">
        <v>56</v>
      </c>
      <c r="D634" s="17">
        <v>1997</v>
      </c>
      <c r="E634" s="18" t="str">
        <f t="shared" si="174"/>
        <v>Ōkataina 1995/96</v>
      </c>
      <c r="F634" s="18" t="s">
        <v>51</v>
      </c>
      <c r="G634" s="19">
        <v>0.81999999000000001</v>
      </c>
      <c r="H634" s="20">
        <v>11.730532646179199</v>
      </c>
      <c r="Q634" s="19">
        <f t="shared" si="191"/>
        <v>2.0010871716021041</v>
      </c>
      <c r="R634" s="19">
        <f t="shared" si="200"/>
        <v>2.3878437448803149</v>
      </c>
      <c r="V634" s="24">
        <f t="shared" si="203"/>
        <v>2.5065475360349274</v>
      </c>
      <c r="W634" s="24">
        <f t="shared" si="203"/>
        <v>2.600800992143657</v>
      </c>
      <c r="X634" s="24">
        <f t="shared" si="203"/>
        <v>2.6443984148247748</v>
      </c>
      <c r="Y634" s="24">
        <f t="shared" si="203"/>
        <v>2.1088074979881095</v>
      </c>
      <c r="Z634" s="24">
        <f t="shared" si="203"/>
        <v>2.481466283240962</v>
      </c>
      <c r="AA634" s="20">
        <v>-0.12</v>
      </c>
      <c r="AB634" s="20">
        <v>0.14499999999999899</v>
      </c>
      <c r="AC634" s="17">
        <v>313.24928587508299</v>
      </c>
      <c r="AD634" s="17">
        <f t="shared" si="186"/>
        <v>312.65966450471075</v>
      </c>
      <c r="AE634" s="21">
        <v>141.65</v>
      </c>
      <c r="AF634" s="21">
        <v>161.27419354838707</v>
      </c>
      <c r="AG634" s="19">
        <v>3.8945834042712062</v>
      </c>
      <c r="AH634" s="21">
        <v>171.2</v>
      </c>
    </row>
    <row r="635" spans="1:40" x14ac:dyDescent="0.25">
      <c r="A635" t="s">
        <v>86</v>
      </c>
      <c r="B635" s="15">
        <v>35034</v>
      </c>
      <c r="C635" s="16" t="s">
        <v>56</v>
      </c>
      <c r="D635" s="17">
        <v>1997</v>
      </c>
      <c r="E635" s="18" t="str">
        <f t="shared" si="174"/>
        <v>Ōkataina 1995/96</v>
      </c>
      <c r="F635" s="18" t="s">
        <v>51</v>
      </c>
      <c r="G635" s="19">
        <v>0.98000001999999997</v>
      </c>
      <c r="H635" s="20">
        <v>11.663500785827637</v>
      </c>
      <c r="I635" s="21">
        <v>128</v>
      </c>
      <c r="J635" s="19">
        <v>4</v>
      </c>
      <c r="K635" s="19">
        <v>5</v>
      </c>
      <c r="M635" s="19">
        <v>1</v>
      </c>
      <c r="N635" s="19">
        <v>7.9000000953674316</v>
      </c>
      <c r="P635" s="22">
        <v>0.18799999356269836</v>
      </c>
      <c r="Q635" s="19">
        <f t="shared" si="191"/>
        <v>2.1977142547713449</v>
      </c>
      <c r="R635" s="19">
        <f t="shared" si="200"/>
        <v>2.3969889299398668</v>
      </c>
      <c r="S635" s="19">
        <f t="shared" ref="S635" si="204">-3.61+3.01*LOG($I635)</f>
        <v>2.7327020086400835</v>
      </c>
      <c r="T635" s="19">
        <f t="shared" ref="T635" si="205">0.218+2.92*LOG($J635,10)</f>
        <v>1.9760151746776498</v>
      </c>
      <c r="U635" s="23">
        <f t="shared" ref="U635" si="206">AVERAGE(Q635:T635)</f>
        <v>2.3258550920072363</v>
      </c>
      <c r="V635" s="24">
        <f t="shared" si="203"/>
        <v>2.5046903905992064</v>
      </c>
      <c r="W635" s="24">
        <f t="shared" si="203"/>
        <v>2.5686172913417096</v>
      </c>
      <c r="X635" s="24">
        <f t="shared" si="203"/>
        <v>2.6482384959007157</v>
      </c>
      <c r="Y635" s="24">
        <f t="shared" si="203"/>
        <v>2.2686270593224411</v>
      </c>
      <c r="Z635" s="24">
        <f t="shared" si="203"/>
        <v>2.5130973266878027</v>
      </c>
      <c r="AA635" s="20">
        <v>-0.59</v>
      </c>
      <c r="AB635" s="20">
        <v>2.1666666666666501E-2</v>
      </c>
      <c r="AC635" s="17">
        <v>313.44189406436101</v>
      </c>
      <c r="AD635" s="17">
        <f t="shared" si="186"/>
        <v>312.69713267268628</v>
      </c>
      <c r="AE635" s="21">
        <v>195.94900000000001</v>
      </c>
      <c r="AF635" s="21">
        <v>149.55645161290505</v>
      </c>
      <c r="AG635" s="19">
        <v>4.4533599910395072</v>
      </c>
      <c r="AH635" s="21">
        <v>225</v>
      </c>
      <c r="AI635" s="22">
        <v>-0.10833333333333325</v>
      </c>
      <c r="AJ635" s="21">
        <v>1657.421000000001</v>
      </c>
      <c r="AK635" s="21" t="e">
        <f>VLOOKUP($B635,'[3]Rotoma level Monthly'!$C$2:$N$538,10,FALSE)</f>
        <v>#N/A</v>
      </c>
      <c r="AL635" s="21" t="e">
        <f>VLOOKUP($B635,'[3]Rotoma level Monthly'!$C$2:$N$538,11,FALSE)</f>
        <v>#N/A</v>
      </c>
      <c r="AM635" s="20">
        <v>3.5655395278329896</v>
      </c>
      <c r="AN635" s="21">
        <v>174.52500000000001</v>
      </c>
    </row>
    <row r="636" spans="1:40" x14ac:dyDescent="0.25">
      <c r="A636" t="s">
        <v>86</v>
      </c>
      <c r="B636" s="15">
        <v>35125</v>
      </c>
      <c r="C636" s="16" t="s">
        <v>56</v>
      </c>
      <c r="D636" s="17">
        <v>1997</v>
      </c>
      <c r="E636" s="18" t="str">
        <f t="shared" si="174"/>
        <v>Ōkataina 1995/96</v>
      </c>
      <c r="F636" s="18" t="s">
        <v>51</v>
      </c>
      <c r="G636" s="19">
        <v>2.4100001</v>
      </c>
      <c r="P636" s="22">
        <v>0.17599999904632568</v>
      </c>
      <c r="Q636" s="19">
        <f t="shared" si="191"/>
        <v>3.1903233339122803</v>
      </c>
      <c r="V636" s="24">
        <f t="shared" si="203"/>
        <v>2.5952360059700319</v>
      </c>
      <c r="W636" s="24">
        <f t="shared" si="203"/>
        <v>2.5751679016055871</v>
      </c>
      <c r="X636" s="24">
        <f t="shared" si="203"/>
        <v>2.6761384230452894</v>
      </c>
      <c r="Y636" s="24">
        <f t="shared" si="203"/>
        <v>2.2978882477869207</v>
      </c>
      <c r="Z636" s="24">
        <f t="shared" si="203"/>
        <v>2.5407672861807304</v>
      </c>
      <c r="AA636" s="20">
        <v>0.65</v>
      </c>
      <c r="AB636" s="20">
        <v>-0.31</v>
      </c>
      <c r="AC636" s="17">
        <v>313.618602173618</v>
      </c>
      <c r="AD636" s="17">
        <f t="shared" si="186"/>
        <v>312.74932651643331</v>
      </c>
      <c r="AE636" s="21">
        <v>135.613</v>
      </c>
      <c r="AF636" s="21">
        <v>176.01724137931038</v>
      </c>
      <c r="AG636" s="19">
        <v>3.671675154212203</v>
      </c>
      <c r="AH636" s="21">
        <v>226.1</v>
      </c>
      <c r="AI636" s="22">
        <v>-0.10833333333333325</v>
      </c>
      <c r="AJ636" s="21">
        <v>1828.536000000001</v>
      </c>
      <c r="AK636" s="21">
        <f>VLOOKUP($B636,'[3]Rotoma level Monthly'!$C$2:$N$538,10,FALSE)</f>
        <v>1739.889000000001</v>
      </c>
      <c r="AL636" s="21">
        <f>VLOOKUP($B636,'[3]Rotoma level Monthly'!$C$2:$N$538,11,FALSE)</f>
        <v>1574.2332500000005</v>
      </c>
      <c r="AM636" s="20">
        <v>3.6320864143062526</v>
      </c>
      <c r="AN636" s="21">
        <v>177.20833333333334</v>
      </c>
    </row>
    <row r="637" spans="1:40" x14ac:dyDescent="0.25">
      <c r="A637" t="s">
        <v>86</v>
      </c>
      <c r="B637" s="15">
        <v>36557</v>
      </c>
      <c r="C637" s="16" t="s">
        <v>60</v>
      </c>
      <c r="D637" s="17">
        <v>2001</v>
      </c>
      <c r="E637" s="18" t="str">
        <f t="shared" si="174"/>
        <v>Ōkataina 1999/00</v>
      </c>
      <c r="F637" s="18" t="s">
        <v>61</v>
      </c>
      <c r="G637" s="19">
        <v>1.5</v>
      </c>
      <c r="H637" s="20">
        <v>11.395374298095703</v>
      </c>
      <c r="I637" s="21">
        <v>142</v>
      </c>
      <c r="J637" s="19">
        <v>2</v>
      </c>
      <c r="K637" s="19">
        <v>1</v>
      </c>
      <c r="M637" s="19">
        <v>4</v>
      </c>
      <c r="N637" s="19">
        <v>7.5999999046325684</v>
      </c>
      <c r="P637" s="22">
        <v>0.23199999332427979</v>
      </c>
      <c r="Q637" s="19">
        <f t="shared" si="191"/>
        <v>2.6672717980014307</v>
      </c>
      <c r="R637" s="19">
        <f t="shared" ref="R637:R682" si="207">5.56+2.6*LOG(((1/$H637)-(1/40)),10)</f>
        <v>2.4338839762316722</v>
      </c>
      <c r="S637" s="19">
        <f t="shared" ref="S637:S639" si="208">-3.61+3.01*LOG($I637)</f>
        <v>2.8683879165929986</v>
      </c>
      <c r="T637" s="19">
        <f t="shared" ref="T637:T638" si="209">0.218+2.92*LOG($J637,10)</f>
        <v>1.097007587338825</v>
      </c>
      <c r="U637" s="23">
        <f t="shared" ref="U637:U638" si="210">AVERAGE(Q637:T637)</f>
        <v>2.2666378195412316</v>
      </c>
      <c r="V637" s="24">
        <f t="shared" si="203"/>
        <v>2.6237472041116603</v>
      </c>
      <c r="W637" s="24">
        <f t="shared" si="203"/>
        <v>2.5723364160329214</v>
      </c>
      <c r="X637" s="24">
        <f t="shared" si="203"/>
        <v>2.7083349980898053</v>
      </c>
      <c r="Y637" s="24">
        <f t="shared" si="203"/>
        <v>2.1816897652546854</v>
      </c>
      <c r="Z637" s="24">
        <f t="shared" si="203"/>
        <v>2.5275415102188061</v>
      </c>
      <c r="AA637" s="20">
        <v>1.1299999999999999</v>
      </c>
      <c r="AB637" s="20">
        <v>1.02999999999999</v>
      </c>
      <c r="AC637" s="17">
        <v>314.68543283046</v>
      </c>
      <c r="AD637" s="17">
        <f t="shared" si="186"/>
        <v>312.92335067249212</v>
      </c>
      <c r="AE637" s="21">
        <v>6.5</v>
      </c>
      <c r="AF637" s="21">
        <v>171.87787356322019</v>
      </c>
      <c r="AG637" s="19">
        <v>3.4576548180840718</v>
      </c>
      <c r="AH637" s="21">
        <v>250.6</v>
      </c>
      <c r="AI637" s="22">
        <v>0.66749999999999909</v>
      </c>
      <c r="AJ637" s="21">
        <v>1344.5</v>
      </c>
      <c r="AK637" s="21" t="e">
        <f>VLOOKUP($B637,'[3]Rotoma level Monthly'!$C$2:$N$538,10,FALSE)</f>
        <v>#N/A</v>
      </c>
      <c r="AL637" s="21" t="e">
        <f>VLOOKUP($B637,'[3]Rotoma level Monthly'!$C$2:$N$538,11,FALSE)</f>
        <v>#N/A</v>
      </c>
      <c r="AM637" s="20">
        <v>3.4076300530789649</v>
      </c>
      <c r="AN637" s="21">
        <v>176.75833333333333</v>
      </c>
    </row>
    <row r="638" spans="1:40" x14ac:dyDescent="0.25">
      <c r="A638" t="s">
        <v>86</v>
      </c>
      <c r="B638" s="15">
        <v>36617</v>
      </c>
      <c r="C638" s="16" t="s">
        <v>60</v>
      </c>
      <c r="D638" s="17">
        <v>2001</v>
      </c>
      <c r="E638" s="18" t="str">
        <f t="shared" si="174"/>
        <v>Ōkataina 1999/00</v>
      </c>
      <c r="F638" s="18" t="s">
        <v>61</v>
      </c>
      <c r="G638" s="19">
        <v>2.48</v>
      </c>
      <c r="H638" s="20">
        <v>10.278181076049805</v>
      </c>
      <c r="I638" s="21">
        <v>123</v>
      </c>
      <c r="J638" s="19">
        <v>4</v>
      </c>
      <c r="K638" s="19">
        <v>3</v>
      </c>
      <c r="M638" s="19">
        <v>4</v>
      </c>
      <c r="N638" s="19">
        <v>7.3000001907348633</v>
      </c>
      <c r="P638" s="22">
        <v>0.20999999344348907</v>
      </c>
      <c r="Q638" s="19">
        <f t="shared" si="191"/>
        <v>3.2219072692985895</v>
      </c>
      <c r="R638" s="19">
        <f t="shared" si="207"/>
        <v>2.5936577328981905</v>
      </c>
      <c r="S638" s="19">
        <f t="shared" si="208"/>
        <v>2.6806143854325879</v>
      </c>
      <c r="T638" s="19">
        <f t="shared" si="209"/>
        <v>1.9760151746776498</v>
      </c>
      <c r="U638" s="23">
        <f t="shared" si="210"/>
        <v>2.6180486405767547</v>
      </c>
      <c r="V638" s="24">
        <f t="shared" si="203"/>
        <v>2.639036396878609</v>
      </c>
      <c r="W638" s="24">
        <f t="shared" si="203"/>
        <v>2.5797165810097624</v>
      </c>
      <c r="X638" s="24">
        <f t="shared" si="203"/>
        <v>2.6768476197264417</v>
      </c>
      <c r="Y638" s="24">
        <f t="shared" si="203"/>
        <v>2.1816897652546854</v>
      </c>
      <c r="Z638" s="24">
        <f t="shared" si="203"/>
        <v>2.5262859688266817</v>
      </c>
      <c r="AA638" s="20">
        <v>1.62</v>
      </c>
      <c r="AB638" s="20">
        <v>1.1083333333333301</v>
      </c>
      <c r="AC638" s="17">
        <v>314.45042847222197</v>
      </c>
      <c r="AD638" s="17">
        <f t="shared" si="186"/>
        <v>313.08705637387203</v>
      </c>
      <c r="AE638" s="21">
        <v>195</v>
      </c>
      <c r="AF638" s="21">
        <v>152.17499999999714</v>
      </c>
      <c r="AG638" s="19">
        <v>3.1644416590597069</v>
      </c>
      <c r="AH638" s="21">
        <v>110.6</v>
      </c>
      <c r="AI638" s="22">
        <v>0.74083333333333257</v>
      </c>
      <c r="AJ638" s="21">
        <v>1273</v>
      </c>
      <c r="AK638" s="21" t="e">
        <f>VLOOKUP($B638,'[3]Rotoma level Monthly'!$C$2:$N$538,10,FALSE)</f>
        <v>#N/A</v>
      </c>
      <c r="AL638" s="21" t="e">
        <f>VLOOKUP($B638,'[3]Rotoma level Monthly'!$C$2:$N$538,11,FALSE)</f>
        <v>#N/A</v>
      </c>
      <c r="AM638" s="20">
        <v>3.4448770493263474</v>
      </c>
      <c r="AN638" s="21">
        <v>177.04999999999998</v>
      </c>
    </row>
    <row r="639" spans="1:40" x14ac:dyDescent="0.25">
      <c r="A639" t="s">
        <v>86</v>
      </c>
      <c r="B639" s="15">
        <v>36647</v>
      </c>
      <c r="C639" s="16" t="s">
        <v>60</v>
      </c>
      <c r="D639" s="17">
        <v>2001</v>
      </c>
      <c r="E639" s="18" t="str">
        <f t="shared" si="174"/>
        <v>Ōkataina 1999/00</v>
      </c>
      <c r="F639" s="18" t="s">
        <v>61</v>
      </c>
      <c r="G639" s="19">
        <v>2.8399999</v>
      </c>
      <c r="H639" s="20">
        <v>13.909060478210449</v>
      </c>
      <c r="I639" s="21">
        <v>115</v>
      </c>
      <c r="K639" s="19">
        <v>2</v>
      </c>
      <c r="M639" s="19">
        <v>4</v>
      </c>
      <c r="N639" s="19">
        <v>7.5</v>
      </c>
      <c r="P639" s="22">
        <v>0.20399999618530273</v>
      </c>
      <c r="Q639" s="19">
        <f t="shared" si="191"/>
        <v>3.3714285448776451</v>
      </c>
      <c r="R639" s="19">
        <f t="shared" si="207"/>
        <v>2.1049430213583369</v>
      </c>
      <c r="S639" s="19">
        <f t="shared" si="208"/>
        <v>2.5927004994643714</v>
      </c>
      <c r="V639" s="24">
        <f t="shared" si="203"/>
        <v>2.6436834455380933</v>
      </c>
      <c r="W639" s="24">
        <f t="shared" si="203"/>
        <v>2.4668895713204431</v>
      </c>
      <c r="X639" s="24">
        <f t="shared" si="203"/>
        <v>2.6429886028807843</v>
      </c>
      <c r="Y639" s="24">
        <f t="shared" si="203"/>
        <v>2.1474106668251793</v>
      </c>
      <c r="Z639" s="24">
        <f t="shared" si="203"/>
        <v>2.471340065142261</v>
      </c>
      <c r="AA639" s="20">
        <v>0.48</v>
      </c>
      <c r="AB639" s="20">
        <v>0.99833333333333296</v>
      </c>
      <c r="AC639" s="17">
        <v>314.46579905914001</v>
      </c>
      <c r="AD639" s="17">
        <f t="shared" si="186"/>
        <v>313.27077068573743</v>
      </c>
      <c r="AE639" s="21">
        <v>73.5</v>
      </c>
      <c r="AF639" s="21">
        <v>157.88039025802942</v>
      </c>
      <c r="AG639" s="19">
        <v>3.1777946851043937</v>
      </c>
      <c r="AH639" s="21">
        <v>145.9</v>
      </c>
      <c r="AI639" s="22">
        <v>0.81249999999999956</v>
      </c>
      <c r="AJ639" s="21">
        <v>1404.5</v>
      </c>
      <c r="AK639" s="21" t="e">
        <f>VLOOKUP($B639,'[3]Rotoma level Monthly'!$C$2:$N$538,10,FALSE)</f>
        <v>#N/A</v>
      </c>
      <c r="AL639" s="21" t="e">
        <f>VLOOKUP($B639,'[3]Rotoma level Monthly'!$C$2:$N$538,11,FALSE)</f>
        <v>#N/A</v>
      </c>
      <c r="AM639" s="20">
        <v>3.441463136796814</v>
      </c>
      <c r="AN639" s="21">
        <v>177.44999999999996</v>
      </c>
    </row>
    <row r="640" spans="1:40" x14ac:dyDescent="0.25">
      <c r="A640" t="s">
        <v>86</v>
      </c>
      <c r="B640" s="15">
        <v>36678</v>
      </c>
      <c r="C640" s="16" t="s">
        <v>60</v>
      </c>
      <c r="D640" s="17">
        <v>2001</v>
      </c>
      <c r="E640" s="18" t="str">
        <f t="shared" si="174"/>
        <v>Ōkataina 1999/00</v>
      </c>
      <c r="F640" s="18" t="s">
        <v>61</v>
      </c>
      <c r="G640" s="19">
        <v>2</v>
      </c>
      <c r="H640" s="20">
        <v>12.635459899902344</v>
      </c>
      <c r="P640" s="22">
        <v>0.22599999606609344</v>
      </c>
      <c r="Q640" s="19">
        <f t="shared" si="191"/>
        <v>2.9846161889865122</v>
      </c>
      <c r="R640" s="19">
        <f t="shared" si="207"/>
        <v>2.2671964820335186</v>
      </c>
      <c r="V640" s="24">
        <f t="shared" si="203"/>
        <v>2.71506636916711</v>
      </c>
      <c r="W640" s="24">
        <f t="shared" si="203"/>
        <v>2.4264216879591318</v>
      </c>
      <c r="X640" s="24">
        <f t="shared" si="203"/>
        <v>2.6071072024496527</v>
      </c>
      <c r="Y640" s="24">
        <f t="shared" si="203"/>
        <v>2.1045617937882972</v>
      </c>
      <c r="Z640" s="24">
        <f t="shared" si="203"/>
        <v>2.4584923494623108</v>
      </c>
      <c r="AA640" s="20">
        <v>-0.46</v>
      </c>
      <c r="AB640" s="20">
        <v>0.25499999999999901</v>
      </c>
      <c r="AC640" s="17">
        <v>314.51557256944398</v>
      </c>
      <c r="AD640" s="17">
        <f t="shared" si="186"/>
        <v>313.43210722114878</v>
      </c>
      <c r="AE640" s="21">
        <v>137.5</v>
      </c>
      <c r="AF640" s="21">
        <v>164.4311038011688</v>
      </c>
      <c r="AG640" s="19">
        <v>3.6483052487325542</v>
      </c>
      <c r="AH640" s="21">
        <v>101.1</v>
      </c>
      <c r="AI640" s="22">
        <v>0.74416666666666598</v>
      </c>
      <c r="AJ640" s="21">
        <v>1261.5</v>
      </c>
      <c r="AK640" s="21" t="e">
        <f>VLOOKUP($B640,'[3]Rotoma level Monthly'!$C$2:$N$538,10,FALSE)</f>
        <v>#N/A</v>
      </c>
      <c r="AL640" s="21" t="e">
        <f>VLOOKUP($B640,'[3]Rotoma level Monthly'!$C$2:$N$538,11,FALSE)</f>
        <v>#N/A</v>
      </c>
      <c r="AM640" s="20">
        <v>3.4559352419403546</v>
      </c>
      <c r="AN640" s="21">
        <v>175.54166666666666</v>
      </c>
    </row>
    <row r="641" spans="1:40" x14ac:dyDescent="0.25">
      <c r="A641" t="s">
        <v>86</v>
      </c>
      <c r="B641" s="15">
        <v>37073</v>
      </c>
      <c r="C641" s="16" t="s">
        <v>63</v>
      </c>
      <c r="D641" s="17">
        <v>2003</v>
      </c>
      <c r="E641" s="18" t="str">
        <f t="shared" si="174"/>
        <v>Ōkataina 2001/02</v>
      </c>
      <c r="F641" s="18" t="s">
        <v>61</v>
      </c>
      <c r="G641" s="19">
        <v>4.4000000999999997</v>
      </c>
      <c r="H641" s="20">
        <v>7.6500000953674316</v>
      </c>
      <c r="P641" s="22">
        <v>0.40200001001358032</v>
      </c>
      <c r="Q641" s="19">
        <f t="shared" si="191"/>
        <v>3.8543698233455519</v>
      </c>
      <c r="R641" s="19">
        <f t="shared" si="207"/>
        <v>3.0227974147548418</v>
      </c>
      <c r="V641" s="24">
        <f t="shared" si="203"/>
        <v>2.8476584642943306</v>
      </c>
      <c r="W641" s="24">
        <f t="shared" si="203"/>
        <v>2.4593394384975853</v>
      </c>
      <c r="X641" s="24">
        <f t="shared" si="203"/>
        <v>2.633387860788531</v>
      </c>
      <c r="Y641" s="24">
        <f t="shared" si="203"/>
        <v>2.1229255965183897</v>
      </c>
      <c r="Z641" s="24">
        <f t="shared" si="203"/>
        <v>2.4776754011331041</v>
      </c>
      <c r="AA641" s="20">
        <v>-0.33</v>
      </c>
      <c r="AB641" s="20">
        <v>-0.228333333333333</v>
      </c>
      <c r="AC641" s="17">
        <v>314.48597419523901</v>
      </c>
      <c r="AD641" s="17">
        <f t="shared" si="186"/>
        <v>313.5838393566533</v>
      </c>
      <c r="AE641" s="21">
        <v>66</v>
      </c>
      <c r="AF641" s="21">
        <v>171.4967694774648</v>
      </c>
      <c r="AG641" s="19">
        <v>2.5979351862899192</v>
      </c>
      <c r="AH641" s="21">
        <v>151</v>
      </c>
      <c r="AI641" s="22">
        <v>0.57999999999999952</v>
      </c>
      <c r="AJ641" s="21">
        <v>1327.5</v>
      </c>
      <c r="AK641" s="21" t="e">
        <f>VLOOKUP($B641,'[3]Rotoma level Monthly'!$C$2:$N$538,10,FALSE)</f>
        <v>#N/A</v>
      </c>
      <c r="AL641" s="21" t="e">
        <f>VLOOKUP($B641,'[3]Rotoma level Monthly'!$C$2:$N$538,11,FALSE)</f>
        <v>#N/A</v>
      </c>
      <c r="AM641" s="20">
        <v>3.5387640934272588</v>
      </c>
      <c r="AN641" s="21">
        <v>179.25833333333333</v>
      </c>
    </row>
    <row r="642" spans="1:40" x14ac:dyDescent="0.25">
      <c r="A642" t="s">
        <v>86</v>
      </c>
      <c r="B642" s="15">
        <v>37104</v>
      </c>
      <c r="C642" s="16" t="s">
        <v>63</v>
      </c>
      <c r="D642" s="17">
        <v>2003</v>
      </c>
      <c r="E642" s="18" t="str">
        <f t="shared" si="174"/>
        <v>Ōkataina 2001/02</v>
      </c>
      <c r="F642" s="18" t="s">
        <v>61</v>
      </c>
      <c r="G642" s="19">
        <v>8.8000001999999995</v>
      </c>
      <c r="H642" s="20">
        <v>6.119999885559082</v>
      </c>
      <c r="I642" s="21">
        <v>139.99999</v>
      </c>
      <c r="J642" s="19">
        <v>8.9999995999999989</v>
      </c>
      <c r="K642" s="19">
        <v>3</v>
      </c>
      <c r="L642" s="19">
        <v>3</v>
      </c>
      <c r="M642" s="19">
        <v>2.0000001000000003</v>
      </c>
      <c r="N642" s="19">
        <v>6.5</v>
      </c>
      <c r="O642" s="19">
        <v>0.68000000999999999</v>
      </c>
      <c r="P642" s="22">
        <v>0.35400000214576721</v>
      </c>
      <c r="Q642" s="19">
        <f t="shared" si="191"/>
        <v>4.6189860123320639</v>
      </c>
      <c r="R642" s="19">
        <f t="shared" si="207"/>
        <v>3.3269431942103389</v>
      </c>
      <c r="S642" s="19">
        <f t="shared" ref="S642:S646" si="211">-3.61+3.01*LOG($I642)</f>
        <v>2.8498452940181793</v>
      </c>
      <c r="T642" s="19">
        <f t="shared" ref="T642:T698" si="212">0.218+2.92*LOG($J642,10)</f>
        <v>3.004388071201054</v>
      </c>
      <c r="U642" s="23">
        <f t="shared" ref="U642:U646" si="213">AVERAGE(Q642:T642)</f>
        <v>3.4500406429404089</v>
      </c>
      <c r="V642" s="24">
        <f t="shared" si="203"/>
        <v>3.0522891365035019</v>
      </c>
      <c r="W642" s="24">
        <f t="shared" si="203"/>
        <v>2.5260017531623262</v>
      </c>
      <c r="X642" s="24">
        <f t="shared" si="203"/>
        <v>2.6627135920588105</v>
      </c>
      <c r="Y642" s="24">
        <f t="shared" si="203"/>
        <v>2.3954085227844222</v>
      </c>
      <c r="Z642" s="24">
        <f t="shared" si="203"/>
        <v>2.6680625390561987</v>
      </c>
      <c r="AA642" s="20">
        <v>-0.84</v>
      </c>
      <c r="AB642" s="20">
        <v>-0.48</v>
      </c>
      <c r="AC642" s="17">
        <v>314.42187133726702</v>
      </c>
      <c r="AD642" s="17">
        <f t="shared" si="186"/>
        <v>313.74300721009564</v>
      </c>
      <c r="AE642" s="21">
        <v>68.5</v>
      </c>
      <c r="AF642" s="21">
        <v>171.57945134576451</v>
      </c>
      <c r="AG642" s="19">
        <v>3.0907628463306969</v>
      </c>
      <c r="AH642" s="21">
        <v>154.1</v>
      </c>
      <c r="AI642" s="22">
        <v>0.57999999999999952</v>
      </c>
      <c r="AJ642" s="21">
        <v>1254</v>
      </c>
      <c r="AK642" s="21" t="e">
        <f>VLOOKUP($B642,'[3]Rotoma level Monthly'!$C$2:$N$538,10,FALSE)</f>
        <v>#N/A</v>
      </c>
      <c r="AL642" s="21" t="e">
        <f>VLOOKUP($B642,'[3]Rotoma level Monthly'!$C$2:$N$538,11,FALSE)</f>
        <v>#N/A</v>
      </c>
      <c r="AM642" s="20">
        <v>3.4360719752412172</v>
      </c>
      <c r="AN642" s="21">
        <v>177.73333333333335</v>
      </c>
    </row>
    <row r="643" spans="1:40" x14ac:dyDescent="0.25">
      <c r="A643" t="s">
        <v>86</v>
      </c>
      <c r="B643" s="15">
        <v>37135</v>
      </c>
      <c r="C643" s="16" t="s">
        <v>63</v>
      </c>
      <c r="D643" s="17">
        <v>2003</v>
      </c>
      <c r="E643" s="18" t="str">
        <f t="shared" ref="E643:E706" si="214">CONCATENATE(A643," ",C643)</f>
        <v>Ōkataina 2001/02</v>
      </c>
      <c r="F643" s="18" t="s">
        <v>61</v>
      </c>
      <c r="G643" s="19">
        <v>3.3</v>
      </c>
      <c r="H643" s="20">
        <v>7.440000057220459</v>
      </c>
      <c r="I643" s="21">
        <v>131</v>
      </c>
      <c r="J643" s="19">
        <v>4.9999998999999997</v>
      </c>
      <c r="K643" s="19">
        <v>4.0000002000000006</v>
      </c>
      <c r="L643" s="19">
        <v>1</v>
      </c>
      <c r="M643" s="19">
        <v>8.0000004000000011</v>
      </c>
      <c r="N643" s="19">
        <v>7.5</v>
      </c>
      <c r="O643" s="19">
        <v>0.51999998000000003</v>
      </c>
      <c r="P643" s="22">
        <v>0.21799999475479126</v>
      </c>
      <c r="Q643" s="19">
        <f t="shared" si="191"/>
        <v>3.5370254072898342</v>
      </c>
      <c r="R643" s="19">
        <f t="shared" si="207"/>
        <v>3.0615338096239348</v>
      </c>
      <c r="S643" s="19">
        <f t="shared" si="211"/>
        <v>2.7629865999238503</v>
      </c>
      <c r="T643" s="19">
        <f t="shared" si="212"/>
        <v>2.2589923872983766</v>
      </c>
      <c r="U643" s="23">
        <f t="shared" si="213"/>
        <v>2.9051345510339992</v>
      </c>
      <c r="V643" s="24">
        <f t="shared" si="203"/>
        <v>3.1748430119733801</v>
      </c>
      <c r="W643" s="24">
        <f t="shared" si="203"/>
        <v>2.6097892739215993</v>
      </c>
      <c r="X643" s="24">
        <f t="shared" si="203"/>
        <v>2.6868661526886548</v>
      </c>
      <c r="Y643" s="24">
        <f t="shared" si="203"/>
        <v>2.3102613263961227</v>
      </c>
      <c r="Z643" s="24">
        <f t="shared" si="203"/>
        <v>2.7391160870673135</v>
      </c>
      <c r="AA643" s="20">
        <v>0.09</v>
      </c>
      <c r="AB643" s="20">
        <v>-0.39</v>
      </c>
      <c r="AC643" s="17">
        <v>314.45240080621699</v>
      </c>
      <c r="AD643" s="17">
        <f t="shared" si="186"/>
        <v>313.92092709662774</v>
      </c>
      <c r="AE643" s="21">
        <v>82.5</v>
      </c>
      <c r="AF643" s="21">
        <v>165.84722222222041</v>
      </c>
      <c r="AG643" s="19">
        <v>3.0261111882716496</v>
      </c>
      <c r="AH643" s="21">
        <v>178.4</v>
      </c>
      <c r="AI643" s="22">
        <v>0.57999999999999952</v>
      </c>
      <c r="AJ643" s="21">
        <v>1195.5</v>
      </c>
      <c r="AK643" s="21" t="e">
        <f>VLOOKUP($B643,'[3]Rotoma level Monthly'!$C$2:$N$538,10,FALSE)</f>
        <v>#N/A</v>
      </c>
      <c r="AL643" s="21" t="e">
        <f>VLOOKUP($B643,'[3]Rotoma level Monthly'!$C$2:$N$538,11,FALSE)</f>
        <v>#N/A</v>
      </c>
      <c r="AM643" s="20">
        <v>3.4194683620961697</v>
      </c>
      <c r="AN643" s="21">
        <v>178.22499999999999</v>
      </c>
    </row>
    <row r="644" spans="1:40" x14ac:dyDescent="0.25">
      <c r="A644" t="s">
        <v>86</v>
      </c>
      <c r="B644" s="15">
        <v>37165</v>
      </c>
      <c r="C644" s="16" t="s">
        <v>63</v>
      </c>
      <c r="D644" s="17">
        <v>2003</v>
      </c>
      <c r="E644" s="18" t="str">
        <f t="shared" si="214"/>
        <v>Ōkataina 2001/02</v>
      </c>
      <c r="F644" s="18" t="s">
        <v>61</v>
      </c>
      <c r="G644" s="19">
        <v>1.5</v>
      </c>
      <c r="H644" s="20">
        <v>8.9600000000000009</v>
      </c>
      <c r="I644" s="21">
        <v>130.0000101</v>
      </c>
      <c r="J644" s="19">
        <v>4.0000002000000006</v>
      </c>
      <c r="K644" s="19">
        <v>2.0000001000000003</v>
      </c>
      <c r="L644" s="19">
        <v>2.0000001000000003</v>
      </c>
      <c r="M644" s="19">
        <v>4.9999998999999997</v>
      </c>
      <c r="N644" s="19">
        <v>7.5</v>
      </c>
      <c r="O644" s="19">
        <v>0.38999999000000002</v>
      </c>
      <c r="P644" s="22">
        <v>0.18199999630451202</v>
      </c>
      <c r="Q644" s="19">
        <f t="shared" si="191"/>
        <v>2.6672717980014307</v>
      </c>
      <c r="R644" s="19">
        <f t="shared" si="207"/>
        <v>2.7976396501497645</v>
      </c>
      <c r="S644" s="19">
        <f t="shared" si="211"/>
        <v>2.7529695920050092</v>
      </c>
      <c r="T644" s="19">
        <f t="shared" si="212"/>
        <v>1.976015238084643</v>
      </c>
      <c r="U644" s="23">
        <f t="shared" si="213"/>
        <v>2.5484740695602115</v>
      </c>
      <c r="V644" s="24">
        <f t="shared" si="203"/>
        <v>3.1335729682043794</v>
      </c>
      <c r="W644" s="24">
        <f t="shared" si="203"/>
        <v>2.6695864165468572</v>
      </c>
      <c r="X644" s="24">
        <f t="shared" si="203"/>
        <v>2.7126845809208007</v>
      </c>
      <c r="Y644" s="24">
        <f t="shared" si="203"/>
        <v>2.1633509136135243</v>
      </c>
      <c r="Z644" s="24">
        <f t="shared" si="203"/>
        <v>2.7155697506397707</v>
      </c>
      <c r="AA644" s="20">
        <v>-0.18</v>
      </c>
      <c r="AB644" s="20">
        <v>-0.38333333333333303</v>
      </c>
      <c r="AC644" s="17">
        <v>314.51455735850101</v>
      </c>
      <c r="AD644" s="17">
        <f t="shared" si="186"/>
        <v>314.09096163915797</v>
      </c>
      <c r="AE644" s="21">
        <v>175</v>
      </c>
      <c r="AF644" s="21">
        <v>165.41724924265642</v>
      </c>
      <c r="AG644" s="19">
        <v>4.1471930058325199</v>
      </c>
      <c r="AH644" s="21">
        <v>153</v>
      </c>
      <c r="AI644" s="22">
        <v>0.57999999999999952</v>
      </c>
      <c r="AJ644" s="21">
        <v>1193.5</v>
      </c>
      <c r="AK644" s="21" t="e">
        <f>VLOOKUP($B644,'[3]Rotoma level Monthly'!$C$2:$N$538,10,FALSE)</f>
        <v>#N/A</v>
      </c>
      <c r="AL644" s="21" t="e">
        <f>VLOOKUP($B644,'[3]Rotoma level Monthly'!$C$2:$N$538,11,FALSE)</f>
        <v>#N/A</v>
      </c>
      <c r="AM644" s="20">
        <v>3.3642544840883559</v>
      </c>
      <c r="AN644" s="21">
        <v>172.92500000000004</v>
      </c>
    </row>
    <row r="645" spans="1:40" x14ac:dyDescent="0.25">
      <c r="A645" t="s">
        <v>86</v>
      </c>
      <c r="B645" s="15">
        <v>37196</v>
      </c>
      <c r="C645" s="16" t="s">
        <v>63</v>
      </c>
      <c r="D645" s="17">
        <v>2003</v>
      </c>
      <c r="E645" s="18" t="str">
        <f t="shared" si="214"/>
        <v>Ōkataina 2001/02</v>
      </c>
      <c r="F645" s="18" t="s">
        <v>61</v>
      </c>
      <c r="G645" s="19">
        <v>2.8</v>
      </c>
      <c r="H645" s="20">
        <v>8.9099998474121094</v>
      </c>
      <c r="I645" s="21">
        <v>195.999999</v>
      </c>
      <c r="J645" s="19">
        <v>4.9999998999999997</v>
      </c>
      <c r="K645" s="19">
        <v>2.0000001000000003</v>
      </c>
      <c r="L645" s="19">
        <v>41.999999000000003</v>
      </c>
      <c r="M645" s="19">
        <v>4.9999998999999997</v>
      </c>
      <c r="N645" s="19">
        <v>7.5900002000000004</v>
      </c>
      <c r="O645" s="19">
        <v>0.99000001000000004</v>
      </c>
      <c r="P645" s="22">
        <v>0.21199999749660492</v>
      </c>
      <c r="Q645" s="19">
        <f t="shared" si="191"/>
        <v>3.3557813996092367</v>
      </c>
      <c r="R645" s="19">
        <f t="shared" si="207"/>
        <v>2.8057758942430868</v>
      </c>
      <c r="S645" s="19">
        <f t="shared" si="211"/>
        <v>3.2896907681134704</v>
      </c>
      <c r="T645" s="19">
        <f t="shared" si="212"/>
        <v>2.2589923872983766</v>
      </c>
      <c r="U645" s="23">
        <f t="shared" si="213"/>
        <v>2.9275601123160424</v>
      </c>
      <c r="V645" s="24">
        <f t="shared" si="203"/>
        <v>3.1389819168356685</v>
      </c>
      <c r="W645" s="24">
        <f t="shared" si="203"/>
        <v>2.6544730773021699</v>
      </c>
      <c r="X645" s="24">
        <f t="shared" si="203"/>
        <v>2.8162371330238187</v>
      </c>
      <c r="Y645" s="24">
        <f t="shared" si="203"/>
        <v>2.0782037172252248</v>
      </c>
      <c r="Z645" s="24">
        <f t="shared" si="203"/>
        <v>2.7202501325679833</v>
      </c>
      <c r="AA645" s="20">
        <v>0.62</v>
      </c>
      <c r="AB645" s="20">
        <v>-6.0000000000000102E-2</v>
      </c>
      <c r="AC645" s="17">
        <v>314.550309430499</v>
      </c>
      <c r="AD645" s="17">
        <f t="shared" si="186"/>
        <v>314.23767734767097</v>
      </c>
      <c r="AE645" s="21">
        <v>168.5</v>
      </c>
      <c r="AF645" s="21">
        <v>153.97536549706371</v>
      </c>
      <c r="AG645" s="19">
        <v>4.1421338045150389</v>
      </c>
      <c r="AH645" s="21">
        <v>164.7</v>
      </c>
      <c r="AI645" s="22">
        <v>0.23666666666666641</v>
      </c>
      <c r="AJ645" s="21">
        <v>1275.5</v>
      </c>
      <c r="AK645" s="21" t="e">
        <f>VLOOKUP($B645,'[3]Rotoma level Monthly'!$C$2:$N$538,10,FALSE)</f>
        <v>#N/A</v>
      </c>
      <c r="AL645" s="21" t="e">
        <f>VLOOKUP($B645,'[3]Rotoma level Monthly'!$C$2:$N$538,11,FALSE)</f>
        <v>#N/A</v>
      </c>
      <c r="AM645" s="20">
        <v>3.3358161064714325</v>
      </c>
      <c r="AN645" s="21">
        <v>169.53333333333333</v>
      </c>
    </row>
    <row r="646" spans="1:40" x14ac:dyDescent="0.25">
      <c r="A646" t="s">
        <v>86</v>
      </c>
      <c r="B646" s="15">
        <v>37226</v>
      </c>
      <c r="C646" s="16" t="s">
        <v>63</v>
      </c>
      <c r="D646" s="17">
        <v>2003</v>
      </c>
      <c r="E646" s="18" t="str">
        <f t="shared" si="214"/>
        <v>Ōkataina 2001/02</v>
      </c>
      <c r="F646" s="18" t="s">
        <v>61</v>
      </c>
      <c r="G646" s="19">
        <v>3.4000001000000002</v>
      </c>
      <c r="H646" s="20">
        <v>6.4899997711181641</v>
      </c>
      <c r="I646" s="21">
        <v>157.50001001999999</v>
      </c>
      <c r="J646" s="19">
        <v>4.0000002000000006</v>
      </c>
      <c r="K646" s="19">
        <v>3</v>
      </c>
      <c r="L646" s="19">
        <v>0.50000001999999999</v>
      </c>
      <c r="M646" s="19">
        <v>2.0000001000000003</v>
      </c>
      <c r="N646" s="19">
        <v>7.0500002000000004</v>
      </c>
      <c r="O646" s="19">
        <v>1.2</v>
      </c>
      <c r="Q646" s="19">
        <f t="shared" si="191"/>
        <v>3.5699564817316802</v>
      </c>
      <c r="R646" s="19">
        <f t="shared" si="207"/>
        <v>3.2482613707726453</v>
      </c>
      <c r="S646" s="19">
        <f t="shared" si="211"/>
        <v>3.0038145631226087</v>
      </c>
      <c r="T646" s="19">
        <f t="shared" si="212"/>
        <v>1.976015238084643</v>
      </c>
      <c r="U646" s="23">
        <f t="shared" si="213"/>
        <v>2.9495119134278944</v>
      </c>
      <c r="V646" s="24">
        <f t="shared" si="203"/>
        <v>3.2697210260131335</v>
      </c>
      <c r="W646" s="24">
        <f t="shared" si="203"/>
        <v>2.7326928614742001</v>
      </c>
      <c r="X646" s="24">
        <f t="shared" si="203"/>
        <v>2.8370790697014621</v>
      </c>
      <c r="Y646" s="24">
        <f t="shared" si="203"/>
        <v>2.0654301573326519</v>
      </c>
      <c r="Z646" s="24">
        <f t="shared" si="203"/>
        <v>2.7489078551754722</v>
      </c>
      <c r="AA646" s="20">
        <v>-1</v>
      </c>
      <c r="AB646" s="20">
        <v>-0.27333333333333298</v>
      </c>
      <c r="AC646" s="17">
        <v>314.76129344694101</v>
      </c>
      <c r="AD646" s="17">
        <f t="shared" si="186"/>
        <v>314.3636779786591</v>
      </c>
      <c r="AE646" s="21">
        <v>243.5</v>
      </c>
      <c r="AF646" s="21">
        <v>151.0940161988579</v>
      </c>
      <c r="AG646" s="19">
        <v>4.2388444364162208</v>
      </c>
      <c r="AH646" s="21">
        <v>163.30000000000001</v>
      </c>
      <c r="AI646" s="22">
        <v>-9.2500000000000054E-2</v>
      </c>
      <c r="AJ646" s="21">
        <v>1349.5</v>
      </c>
      <c r="AK646" s="21" t="e">
        <f>VLOOKUP($B646,'[3]Rotoma level Monthly'!$C$2:$N$538,10,FALSE)</f>
        <v>#N/A</v>
      </c>
      <c r="AL646" s="21" t="e">
        <f>VLOOKUP($B646,'[3]Rotoma level Monthly'!$C$2:$N$538,11,FALSE)</f>
        <v>#N/A</v>
      </c>
      <c r="AM646" s="20">
        <v>3.3286212929844781</v>
      </c>
      <c r="AN646" s="21">
        <v>168.41666666666666</v>
      </c>
    </row>
    <row r="647" spans="1:40" x14ac:dyDescent="0.25">
      <c r="A647" t="s">
        <v>86</v>
      </c>
      <c r="B647" s="15">
        <v>37257</v>
      </c>
      <c r="C647" s="16" t="s">
        <v>63</v>
      </c>
      <c r="D647" s="17">
        <v>2003</v>
      </c>
      <c r="E647" s="18" t="str">
        <f t="shared" si="214"/>
        <v>Ōkataina 2001/02</v>
      </c>
      <c r="F647" s="18" t="s">
        <v>61</v>
      </c>
      <c r="G647" s="19">
        <v>3.0999998999999998</v>
      </c>
      <c r="H647" s="20">
        <v>7.9499998092651367</v>
      </c>
      <c r="J647" s="19">
        <v>7.0000002000000006</v>
      </c>
      <c r="K647" s="19">
        <v>2.0000001000000003</v>
      </c>
      <c r="M647" s="19">
        <v>13</v>
      </c>
      <c r="N647" s="19">
        <v>7.5999999000000003</v>
      </c>
      <c r="O647" s="19">
        <v>0.54000002000000003</v>
      </c>
      <c r="P647" s="22">
        <v>0.2460000067949295</v>
      </c>
      <c r="Q647" s="19">
        <f t="shared" si="191"/>
        <v>3.4680586667549234</v>
      </c>
      <c r="R647" s="19">
        <f t="shared" si="207"/>
        <v>2.9688424098736257</v>
      </c>
      <c r="T647" s="19">
        <f t="shared" si="212"/>
        <v>2.6856863130741973</v>
      </c>
      <c r="V647" s="24">
        <f t="shared" si="203"/>
        <v>3.3755830603450985</v>
      </c>
      <c r="W647" s="24">
        <f t="shared" si="203"/>
        <v>2.7846795414681784</v>
      </c>
      <c r="X647" s="24">
        <f t="shared" si="203"/>
        <v>2.8501262023341347</v>
      </c>
      <c r="Y647" s="24">
        <f t="shared" si="203"/>
        <v>2.1541390496322204</v>
      </c>
      <c r="Z647" s="24">
        <f t="shared" si="203"/>
        <v>2.8093439641995057</v>
      </c>
      <c r="AA647" s="20">
        <v>0.28999999999999998</v>
      </c>
      <c r="AB647" s="20">
        <v>0.92166666666666597</v>
      </c>
      <c r="AC647" s="17">
        <v>314.82040026638703</v>
      </c>
      <c r="AD647" s="17">
        <f t="shared" si="186"/>
        <v>314.47855349549462</v>
      </c>
      <c r="AE647" s="21">
        <v>101</v>
      </c>
      <c r="AF647" s="21">
        <v>167.39889718160234</v>
      </c>
      <c r="AG647" s="19">
        <v>3.2064573334238693</v>
      </c>
      <c r="AH647" s="21">
        <v>246.4</v>
      </c>
      <c r="AI647" s="22">
        <v>-9.2500000000000054E-2</v>
      </c>
      <c r="AJ647" s="21">
        <v>1430</v>
      </c>
      <c r="AK647" s="21" t="e">
        <f>VLOOKUP($B647,'[3]Rotoma level Monthly'!$C$2:$N$538,10,FALSE)</f>
        <v>#N/A</v>
      </c>
      <c r="AL647" s="21" t="e">
        <f>VLOOKUP($B647,'[3]Rotoma level Monthly'!$C$2:$N$538,11,FALSE)</f>
        <v>#N/A</v>
      </c>
      <c r="AM647" s="20">
        <v>3.3805480869107218</v>
      </c>
      <c r="AN647" s="21">
        <v>168.70000000000002</v>
      </c>
    </row>
    <row r="648" spans="1:40" x14ac:dyDescent="0.25">
      <c r="A648" t="s">
        <v>86</v>
      </c>
      <c r="B648" s="15">
        <v>37288</v>
      </c>
      <c r="C648" s="16" t="s">
        <v>63</v>
      </c>
      <c r="D648" s="17">
        <v>2003</v>
      </c>
      <c r="E648" s="18" t="str">
        <f t="shared" si="214"/>
        <v>Ōkataina 2001/02</v>
      </c>
      <c r="F648" s="18" t="s">
        <v>61</v>
      </c>
      <c r="G648" s="19">
        <v>3.0999998999999998</v>
      </c>
      <c r="H648" s="20">
        <v>7.7100000381469727</v>
      </c>
      <c r="I648" s="21">
        <v>122.50000002</v>
      </c>
      <c r="J648" s="19">
        <v>7.0000002000000006</v>
      </c>
      <c r="K648" s="19">
        <v>2.0000001000000003</v>
      </c>
      <c r="L648" s="19">
        <v>0.50000001999999999</v>
      </c>
      <c r="M648" s="19">
        <v>8.0000004000000011</v>
      </c>
      <c r="N648" s="19">
        <v>7.4000000999999997</v>
      </c>
      <c r="O648" s="19">
        <v>0.57999997999999997</v>
      </c>
      <c r="P648" s="22">
        <v>0.17800000309944153</v>
      </c>
      <c r="Q648" s="19">
        <f t="shared" si="191"/>
        <v>3.4680586667549234</v>
      </c>
      <c r="R648" s="19">
        <f t="shared" si="207"/>
        <v>3.0118795497386457</v>
      </c>
      <c r="S648" s="19">
        <f t="shared" ref="S648:S651" si="215">-3.61+3.01*LOG($I648)</f>
        <v>2.6752896272020839</v>
      </c>
      <c r="T648" s="19">
        <f t="shared" si="212"/>
        <v>2.6856863130741973</v>
      </c>
      <c r="U648" s="23">
        <f t="shared" ref="U648:U651" si="216">AVERAGE(Q648:T648)</f>
        <v>2.9602285391924621</v>
      </c>
      <c r="V648" s="24">
        <f t="shared" si="203"/>
        <v>3.3987276714153185</v>
      </c>
      <c r="W648" s="24">
        <f t="shared" si="203"/>
        <v>2.8036128754907175</v>
      </c>
      <c r="X648" s="24">
        <f t="shared" si="203"/>
        <v>2.830699916208351</v>
      </c>
      <c r="Y648" s="24">
        <f t="shared" si="203"/>
        <v>2.2131998566813289</v>
      </c>
      <c r="Z648" s="24">
        <f t="shared" si="203"/>
        <v>2.828204536073625</v>
      </c>
      <c r="AA648" s="20">
        <v>0.67</v>
      </c>
      <c r="AB648" s="20">
        <v>0.93999999999999895</v>
      </c>
      <c r="AC648" s="17">
        <v>314.706962347135</v>
      </c>
      <c r="AD648" s="17">
        <f t="shared" si="186"/>
        <v>314.56925017662098</v>
      </c>
      <c r="AE648" s="21">
        <v>54.5</v>
      </c>
      <c r="AF648" s="21">
        <v>150.03382034632133</v>
      </c>
      <c r="AG648" s="19">
        <v>4.019923714650175</v>
      </c>
      <c r="AH648" s="21">
        <v>217.3</v>
      </c>
      <c r="AI648" s="22">
        <v>-9.2500000000000054E-2</v>
      </c>
      <c r="AJ648" s="21">
        <v>1507.5</v>
      </c>
      <c r="AK648" s="21" t="e">
        <f>VLOOKUP($B648,'[3]Rotoma level Monthly'!$C$2:$N$538,10,FALSE)</f>
        <v>#N/A</v>
      </c>
      <c r="AL648" s="21" t="e">
        <f>VLOOKUP($B648,'[3]Rotoma level Monthly'!$C$2:$N$538,11,FALSE)</f>
        <v>#N/A</v>
      </c>
      <c r="AM648" s="20">
        <v>3.3242873131229564</v>
      </c>
      <c r="AN648" s="21">
        <v>172.70000000000002</v>
      </c>
    </row>
    <row r="649" spans="1:40" x14ac:dyDescent="0.25">
      <c r="A649" t="s">
        <v>86</v>
      </c>
      <c r="B649" s="15">
        <v>37316</v>
      </c>
      <c r="C649" s="16" t="s">
        <v>63</v>
      </c>
      <c r="D649" s="17">
        <v>2003</v>
      </c>
      <c r="E649" s="18" t="str">
        <f t="shared" si="214"/>
        <v>Ōkataina 2001/02</v>
      </c>
      <c r="F649" s="18" t="s">
        <v>61</v>
      </c>
      <c r="G649" s="19">
        <v>2.5</v>
      </c>
      <c r="H649" s="20">
        <v>8.0600004196166992</v>
      </c>
      <c r="I649" s="21">
        <v>163</v>
      </c>
      <c r="J649" s="19">
        <v>7.0000002000000006</v>
      </c>
      <c r="K649" s="19">
        <v>2.0000001000000003</v>
      </c>
      <c r="L649" s="19">
        <v>1</v>
      </c>
      <c r="M649" s="19">
        <v>7.0000002000000006</v>
      </c>
      <c r="N649" s="19">
        <v>7.7800001999999999</v>
      </c>
      <c r="O649" s="19">
        <v>1</v>
      </c>
      <c r="P649" s="22">
        <v>0.18299999833106995</v>
      </c>
      <c r="Q649" s="19">
        <f t="shared" si="191"/>
        <v>3.2307676220269759</v>
      </c>
      <c r="R649" s="19">
        <f t="shared" si="207"/>
        <v>2.9494436109196824</v>
      </c>
      <c r="S649" s="19">
        <f t="shared" si="215"/>
        <v>3.0486846892559121</v>
      </c>
      <c r="T649" s="19">
        <f t="shared" si="212"/>
        <v>2.6856863130741973</v>
      </c>
      <c r="U649" s="23">
        <f t="shared" si="216"/>
        <v>2.978645558819192</v>
      </c>
      <c r="V649" s="24">
        <f t="shared" si="203"/>
        <v>3.4456856567507796</v>
      </c>
      <c r="W649" s="24">
        <f t="shared" si="203"/>
        <v>2.8465761783813845</v>
      </c>
      <c r="X649" s="24">
        <f t="shared" si="203"/>
        <v>2.8507328909486751</v>
      </c>
      <c r="Y649" s="24">
        <f t="shared" si="203"/>
        <v>2.3897197150963705</v>
      </c>
      <c r="Z649" s="24">
        <f t="shared" si="203"/>
        <v>2.917205503483371</v>
      </c>
      <c r="AA649" s="20">
        <v>-0.45</v>
      </c>
      <c r="AB649" s="20">
        <v>0.70999999999999897</v>
      </c>
      <c r="AC649" s="17">
        <v>314.57326828348903</v>
      </c>
      <c r="AD649" s="17">
        <f t="shared" si="186"/>
        <v>314.55990313104013</v>
      </c>
      <c r="AE649" s="21">
        <v>64</v>
      </c>
      <c r="AF649" s="21">
        <v>183.38844086022903</v>
      </c>
      <c r="AG649" s="19">
        <v>3.3353603845916515</v>
      </c>
      <c r="AH649" s="21">
        <v>236.6</v>
      </c>
      <c r="AI649" s="22">
        <v>-9.2500000000000054E-2</v>
      </c>
      <c r="AJ649" s="21">
        <v>1384.5</v>
      </c>
      <c r="AK649" s="21" t="e">
        <f>VLOOKUP($B649,'[3]Rotoma level Monthly'!$C$2:$N$538,10,FALSE)</f>
        <v>#N/A</v>
      </c>
      <c r="AL649" s="21" t="e">
        <f>VLOOKUP($B649,'[3]Rotoma level Monthly'!$C$2:$N$538,11,FALSE)</f>
        <v>#N/A</v>
      </c>
      <c r="AM649" s="20">
        <v>3.4035359688284585</v>
      </c>
      <c r="AN649" s="21">
        <v>174.45833333333334</v>
      </c>
    </row>
    <row r="650" spans="1:40" x14ac:dyDescent="0.25">
      <c r="A650" t="s">
        <v>86</v>
      </c>
      <c r="B650" s="15">
        <v>37347</v>
      </c>
      <c r="C650" s="16" t="s">
        <v>63</v>
      </c>
      <c r="D650" s="17">
        <v>2003</v>
      </c>
      <c r="E650" s="18" t="str">
        <f t="shared" si="214"/>
        <v>Ōkataina 2001/02</v>
      </c>
      <c r="F650" s="18" t="s">
        <v>61</v>
      </c>
      <c r="G650" s="19">
        <v>2.2999999999999998</v>
      </c>
      <c r="H650" s="20">
        <v>9.0399999618530273</v>
      </c>
      <c r="I650" s="21">
        <v>129.49999002000001</v>
      </c>
      <c r="J650" s="19">
        <v>4.0000002000000006</v>
      </c>
      <c r="K650" s="19">
        <v>4.0000002000000006</v>
      </c>
      <c r="L650" s="19">
        <v>0.50000001999999999</v>
      </c>
      <c r="M650" s="19">
        <v>6.0000000999999994</v>
      </c>
      <c r="N650" s="19">
        <v>7.6999997999999996</v>
      </c>
      <c r="O650" s="19">
        <v>0.47</v>
      </c>
      <c r="P650" s="22">
        <v>0.18999999761581421</v>
      </c>
      <c r="Q650" s="19">
        <f t="shared" si="191"/>
        <v>3.138788703484686</v>
      </c>
      <c r="R650" s="19">
        <f t="shared" si="207"/>
        <v>2.7846885846957137</v>
      </c>
      <c r="S650" s="19">
        <f t="shared" si="215"/>
        <v>2.7479319021937463</v>
      </c>
      <c r="T650" s="19">
        <f t="shared" si="212"/>
        <v>1.976015238084643</v>
      </c>
      <c r="U650" s="23">
        <f t="shared" si="216"/>
        <v>2.6618561071146969</v>
      </c>
      <c r="V650" s="24">
        <f t="shared" si="203"/>
        <v>3.4387591095996215</v>
      </c>
      <c r="W650" s="24">
        <f t="shared" si="203"/>
        <v>2.862495416031178</v>
      </c>
      <c r="X650" s="24">
        <f t="shared" si="203"/>
        <v>2.8582126150332474</v>
      </c>
      <c r="Y650" s="24">
        <f t="shared" si="203"/>
        <v>2.3897197221415913</v>
      </c>
      <c r="Z650" s="24">
        <f t="shared" si="203"/>
        <v>2.9226814368006133</v>
      </c>
      <c r="AA650" s="20">
        <v>-0.22</v>
      </c>
      <c r="AB650" s="20">
        <v>0.51499999999999901</v>
      </c>
      <c r="AC650" s="17">
        <v>314.40170181802898</v>
      </c>
      <c r="AD650" s="17">
        <f t="shared" si="186"/>
        <v>314.55584257652396</v>
      </c>
      <c r="AE650" s="21">
        <v>135.5</v>
      </c>
      <c r="AF650" s="21">
        <v>159.59549587952128</v>
      </c>
      <c r="AG650" s="19">
        <v>2.8519871943646589</v>
      </c>
      <c r="AH650" s="21">
        <v>180</v>
      </c>
      <c r="AI650" s="22">
        <v>-9.2500000000000054E-2</v>
      </c>
      <c r="AJ650" s="21">
        <v>1393.5</v>
      </c>
      <c r="AK650" s="21" t="e">
        <f>VLOOKUP($B650,'[3]Rotoma level Monthly'!$C$2:$N$538,10,FALSE)</f>
        <v>#N/A</v>
      </c>
      <c r="AL650" s="21" t="e">
        <f>VLOOKUP($B650,'[3]Rotoma level Monthly'!$C$2:$N$538,11,FALSE)</f>
        <v>#N/A</v>
      </c>
      <c r="AM650" s="20">
        <v>3.4549132442701573</v>
      </c>
      <c r="AN650" s="21">
        <v>174.84166666666667</v>
      </c>
    </row>
    <row r="651" spans="1:40" x14ac:dyDescent="0.25">
      <c r="A651" t="s">
        <v>86</v>
      </c>
      <c r="B651" s="15">
        <v>37377</v>
      </c>
      <c r="C651" s="16" t="s">
        <v>63</v>
      </c>
      <c r="D651" s="17">
        <v>2003</v>
      </c>
      <c r="E651" s="18" t="str">
        <f t="shared" si="214"/>
        <v>Ōkataina 2001/02</v>
      </c>
      <c r="F651" s="18" t="s">
        <v>61</v>
      </c>
      <c r="G651" s="19">
        <v>3.9000001000000002</v>
      </c>
      <c r="H651" s="20">
        <v>10.199999809265137</v>
      </c>
      <c r="I651" s="21">
        <v>238</v>
      </c>
      <c r="J651" s="19">
        <v>4.9999998999999997</v>
      </c>
      <c r="K651" s="19">
        <v>2.0000001000000003</v>
      </c>
      <c r="L651" s="19">
        <v>1</v>
      </c>
      <c r="M651" s="19">
        <v>7.0000002000000006</v>
      </c>
      <c r="N651" s="19">
        <v>7.5</v>
      </c>
      <c r="O651" s="19">
        <v>0.56999999000000001</v>
      </c>
      <c r="P651" s="22">
        <v>0.17200000584125519</v>
      </c>
      <c r="Q651" s="19">
        <f t="shared" si="191"/>
        <v>3.7213041301321281</v>
      </c>
      <c r="R651" s="19">
        <f t="shared" si="207"/>
        <v>2.6052458909066281</v>
      </c>
      <c r="S651" s="19">
        <f t="shared" si="215"/>
        <v>3.5434966407400998</v>
      </c>
      <c r="T651" s="19">
        <f t="shared" si="212"/>
        <v>2.2589923872983766</v>
      </c>
      <c r="U651" s="23">
        <f t="shared" si="216"/>
        <v>3.0322597622693079</v>
      </c>
      <c r="V651" s="24">
        <f t="shared" si="203"/>
        <v>3.4679154083708283</v>
      </c>
      <c r="W651" s="24">
        <f t="shared" si="203"/>
        <v>2.904187321826869</v>
      </c>
      <c r="X651" s="24">
        <f t="shared" si="203"/>
        <v>2.9638566307305507</v>
      </c>
      <c r="Y651" s="24">
        <f t="shared" si="203"/>
        <v>2.3766469886572699</v>
      </c>
      <c r="Z651" s="24">
        <f t="shared" si="203"/>
        <v>2.9348568062971352</v>
      </c>
      <c r="AA651" s="20">
        <v>-1.32</v>
      </c>
      <c r="AB651" s="20">
        <v>-5.6666666666666803E-2</v>
      </c>
      <c r="AC651" s="17">
        <v>314.40170181802898</v>
      </c>
      <c r="AD651" s="17">
        <f t="shared" si="186"/>
        <v>314.55050113976478</v>
      </c>
      <c r="AE651" s="21">
        <v>82</v>
      </c>
      <c r="AF651" s="21">
        <v>191.23631154499625</v>
      </c>
      <c r="AG651" s="19">
        <v>3.7514200090546557</v>
      </c>
      <c r="AH651" s="21">
        <v>117.3</v>
      </c>
      <c r="AI651" s="22">
        <v>-9.2500000000000054E-2</v>
      </c>
      <c r="AJ651" s="21">
        <v>1410</v>
      </c>
      <c r="AK651" s="21" t="e">
        <f>VLOOKUP($B651,'[3]Rotoma level Monthly'!$C$2:$N$538,10,FALSE)</f>
        <v>#N/A</v>
      </c>
      <c r="AL651" s="21" t="e">
        <f>VLOOKUP($B651,'[3]Rotoma level Monthly'!$C$2:$N$538,11,FALSE)</f>
        <v>#N/A</v>
      </c>
      <c r="AM651" s="20">
        <v>3.4215246685004423</v>
      </c>
      <c r="AN651" s="21">
        <v>175.38333333333333</v>
      </c>
    </row>
    <row r="652" spans="1:40" x14ac:dyDescent="0.25">
      <c r="A652" t="s">
        <v>86</v>
      </c>
      <c r="B652" s="15">
        <v>37408</v>
      </c>
      <c r="C652" s="16" t="s">
        <v>63</v>
      </c>
      <c r="D652" s="17">
        <v>2003</v>
      </c>
      <c r="E652" s="18" t="str">
        <f t="shared" si="214"/>
        <v>Ōkataina 2001/02</v>
      </c>
      <c r="F652" s="18" t="s">
        <v>61</v>
      </c>
      <c r="G652" s="19">
        <v>5</v>
      </c>
      <c r="H652" s="20">
        <v>8.7899999618530273</v>
      </c>
      <c r="J652" s="19">
        <v>4.0000002000000006</v>
      </c>
      <c r="K652" s="19">
        <v>4.0000002000000006</v>
      </c>
      <c r="M652" s="19">
        <v>1</v>
      </c>
      <c r="N652" s="19">
        <v>7.5999999000000003</v>
      </c>
      <c r="O652" s="19">
        <v>0.33000001000000001</v>
      </c>
      <c r="P652" s="22">
        <v>0.19499999284744263</v>
      </c>
      <c r="Q652" s="19">
        <f t="shared" si="191"/>
        <v>3.9953838110134878</v>
      </c>
      <c r="R652" s="19">
        <f t="shared" si="207"/>
        <v>2.8254367521658685</v>
      </c>
      <c r="T652" s="19">
        <f t="shared" si="212"/>
        <v>1.976015238084643</v>
      </c>
      <c r="V652" s="24">
        <f t="shared" si="203"/>
        <v>3.5521460435397434</v>
      </c>
      <c r="W652" s="24">
        <f t="shared" si="203"/>
        <v>2.9507073443378986</v>
      </c>
      <c r="X652" s="24">
        <f t="shared" si="203"/>
        <v>2.9638566307305507</v>
      </c>
      <c r="Y652" s="24">
        <f t="shared" si="203"/>
        <v>2.3402259204233946</v>
      </c>
      <c r="Z652" s="24">
        <f t="shared" si="203"/>
        <v>2.9348568062971352</v>
      </c>
      <c r="AA652" s="20">
        <v>-0.54</v>
      </c>
      <c r="AB652" s="20">
        <v>-0.49833333333333302</v>
      </c>
      <c r="AC652" s="17">
        <v>314.40170181802898</v>
      </c>
      <c r="AD652" s="17">
        <f t="shared" si="186"/>
        <v>314.54101191048017</v>
      </c>
      <c r="AE652" s="21">
        <v>131</v>
      </c>
      <c r="AF652" s="21">
        <v>186.89374999999561</v>
      </c>
      <c r="AG652" s="19">
        <v>4.0735705933538968</v>
      </c>
      <c r="AH652" s="21">
        <v>85</v>
      </c>
      <c r="AI652" s="22">
        <v>-0.14416666666666655</v>
      </c>
      <c r="AJ652" s="21">
        <v>1272.5</v>
      </c>
      <c r="AK652" s="21" t="e">
        <f>VLOOKUP($B652,'[3]Rotoma level Monthly'!$C$2:$N$538,10,FALSE)</f>
        <v>#N/A</v>
      </c>
      <c r="AL652" s="21" t="e">
        <f>VLOOKUP($B652,'[3]Rotoma level Monthly'!$C$2:$N$538,11,FALSE)</f>
        <v>#N/A</v>
      </c>
      <c r="AM652" s="20">
        <v>3.3961716495818188</v>
      </c>
      <c r="AN652" s="21">
        <v>170.59166666666667</v>
      </c>
    </row>
    <row r="653" spans="1:40" x14ac:dyDescent="0.25">
      <c r="A653" t="s">
        <v>86</v>
      </c>
      <c r="B653" s="15">
        <v>37438</v>
      </c>
      <c r="C653" s="16" t="s">
        <v>64</v>
      </c>
      <c r="D653" s="17">
        <v>2004</v>
      </c>
      <c r="E653" s="18" t="str">
        <f t="shared" si="214"/>
        <v>Ōkataina 2002/03</v>
      </c>
      <c r="F653" s="18" t="s">
        <v>61</v>
      </c>
      <c r="G653" s="19">
        <v>4</v>
      </c>
      <c r="H653" s="20">
        <v>7.4800000190734863</v>
      </c>
      <c r="I653" s="21">
        <v>123.00000010000001</v>
      </c>
      <c r="J653" s="19">
        <v>4.9999998999999997</v>
      </c>
      <c r="K653" s="19">
        <v>14</v>
      </c>
      <c r="L653" s="19">
        <v>6.0000000999999994</v>
      </c>
      <c r="M653" s="19">
        <v>2.0000001000000003</v>
      </c>
      <c r="N653" s="19">
        <v>7.0900002000000004</v>
      </c>
      <c r="O653" s="19">
        <v>1</v>
      </c>
      <c r="P653" s="22">
        <v>0.37999999523162842</v>
      </c>
      <c r="Q653" s="19">
        <f t="shared" si="191"/>
        <v>3.7492323779730246</v>
      </c>
      <c r="R653" s="19">
        <f t="shared" si="207"/>
        <v>3.0540912605554094</v>
      </c>
      <c r="S653" s="19">
        <f t="shared" ref="S653:S700" si="217">-3.61+3.01*LOG($I653)</f>
        <v>2.6806143864953724</v>
      </c>
      <c r="T653" s="19">
        <f t="shared" si="212"/>
        <v>2.2589923872983766</v>
      </c>
      <c r="U653" s="23">
        <f t="shared" ref="U653:U698" si="218">AVERAGE(Q653:T653)</f>
        <v>2.9357326030805462</v>
      </c>
      <c r="V653" s="24">
        <f t="shared" si="203"/>
        <v>3.5433845897586997</v>
      </c>
      <c r="W653" s="24">
        <f t="shared" si="203"/>
        <v>2.9533151648212788</v>
      </c>
      <c r="X653" s="24">
        <f t="shared" si="203"/>
        <v>2.9355324063070327</v>
      </c>
      <c r="Y653" s="24">
        <f t="shared" si="203"/>
        <v>2.3334564593296432</v>
      </c>
      <c r="Z653" s="24">
        <f t="shared" si="203"/>
        <v>2.9349443859754762</v>
      </c>
      <c r="AA653" s="20">
        <v>-0.73</v>
      </c>
      <c r="AB653" s="20">
        <v>-0.59</v>
      </c>
      <c r="AC653" s="17">
        <v>314.51668098456099</v>
      </c>
      <c r="AD653" s="17">
        <f t="shared" si="186"/>
        <v>314.54357080959028</v>
      </c>
      <c r="AE653" s="21">
        <v>103.5</v>
      </c>
      <c r="AF653" s="21">
        <v>185.86304470854603</v>
      </c>
      <c r="AG653" s="19">
        <v>3.7529458822909425</v>
      </c>
      <c r="AH653" s="21">
        <v>118.2</v>
      </c>
      <c r="AI653" s="22">
        <v>-0.1766666666666665</v>
      </c>
      <c r="AJ653" s="21">
        <v>1372</v>
      </c>
      <c r="AK653" s="21" t="e">
        <f>VLOOKUP($B653,'[3]Rotoma level Monthly'!$C$2:$N$538,10,FALSE)</f>
        <v>#N/A</v>
      </c>
      <c r="AL653" s="21" t="e">
        <f>VLOOKUP($B653,'[3]Rotoma level Monthly'!$C$2:$N$538,11,FALSE)</f>
        <v>#N/A</v>
      </c>
      <c r="AM653" s="20">
        <v>3.5401416414245799</v>
      </c>
      <c r="AN653" s="21">
        <v>167.85833333333332</v>
      </c>
    </row>
    <row r="654" spans="1:40" x14ac:dyDescent="0.25">
      <c r="A654" t="s">
        <v>86</v>
      </c>
      <c r="B654" s="15">
        <v>37469</v>
      </c>
      <c r="C654" s="16" t="s">
        <v>64</v>
      </c>
      <c r="D654" s="17">
        <v>2004</v>
      </c>
      <c r="E654" s="18" t="str">
        <f t="shared" si="214"/>
        <v>Ōkataina 2002/03</v>
      </c>
      <c r="F654" s="18" t="s">
        <v>61</v>
      </c>
      <c r="G654" s="19">
        <v>7.1999997999999996</v>
      </c>
      <c r="H654" s="20">
        <v>7.0199999809265137</v>
      </c>
      <c r="I654" s="21">
        <v>92.999999899999992</v>
      </c>
      <c r="J654" s="19">
        <v>8.9999995999999989</v>
      </c>
      <c r="K654" s="19">
        <v>6.0000000999999994</v>
      </c>
      <c r="L654" s="19">
        <v>4.9999998999999997</v>
      </c>
      <c r="M654" s="19">
        <v>4.0000002000000006</v>
      </c>
      <c r="N654" s="19">
        <v>7.4499997999999996</v>
      </c>
      <c r="O654" s="19">
        <v>0.60000001999999997</v>
      </c>
      <c r="P654" s="22">
        <v>0.32100000977516174</v>
      </c>
      <c r="Q654" s="19">
        <f t="shared" si="191"/>
        <v>4.3976245102935323</v>
      </c>
      <c r="R654" s="19">
        <f t="shared" si="207"/>
        <v>3.1416192281329067</v>
      </c>
      <c r="S654" s="19">
        <f t="shared" si="217"/>
        <v>2.3151336737417245</v>
      </c>
      <c r="T654" s="19">
        <f t="shared" si="212"/>
        <v>3.004388071201054</v>
      </c>
      <c r="U654" s="23">
        <f t="shared" si="218"/>
        <v>3.2146913708423046</v>
      </c>
      <c r="V654" s="24">
        <f t="shared" si="203"/>
        <v>3.524937797922155</v>
      </c>
      <c r="W654" s="24">
        <f t="shared" si="203"/>
        <v>2.9378715009814926</v>
      </c>
      <c r="X654" s="24">
        <f t="shared" si="203"/>
        <v>2.8820612442793871</v>
      </c>
      <c r="Y654" s="24">
        <f t="shared" si="203"/>
        <v>2.3334564593296432</v>
      </c>
      <c r="Z654" s="24">
        <f t="shared" si="203"/>
        <v>2.9114094587656658</v>
      </c>
      <c r="AA654" s="20">
        <v>-1.42</v>
      </c>
      <c r="AB654" s="20">
        <v>-0.71333333333333304</v>
      </c>
      <c r="AC654" s="17">
        <v>314.49153713196398</v>
      </c>
      <c r="AD654" s="17">
        <f t="shared" si="186"/>
        <v>314.54937629248167</v>
      </c>
      <c r="AE654" s="21">
        <v>52.722000000000001</v>
      </c>
      <c r="AF654" s="21">
        <v>181.40581965667192</v>
      </c>
      <c r="AG654" s="19">
        <v>3.868514288352674</v>
      </c>
      <c r="AH654" s="21">
        <v>179.2</v>
      </c>
      <c r="AI654" s="22">
        <v>-0.25083333333333302</v>
      </c>
      <c r="AJ654" s="21">
        <v>1409.5</v>
      </c>
      <c r="AK654" s="21" t="e">
        <f>VLOOKUP($B654,'[3]Rotoma level Monthly'!$C$2:$N$538,10,FALSE)</f>
        <v>#N/A</v>
      </c>
      <c r="AL654" s="21" t="e">
        <f>VLOOKUP($B654,'[3]Rotoma level Monthly'!$C$2:$N$538,11,FALSE)</f>
        <v>#N/A</v>
      </c>
      <c r="AM654" s="20">
        <v>3.6363925327579985</v>
      </c>
      <c r="AN654" s="21">
        <v>169.95</v>
      </c>
    </row>
    <row r="655" spans="1:40" x14ac:dyDescent="0.25">
      <c r="A655" t="s">
        <v>86</v>
      </c>
      <c r="B655" s="15">
        <v>37500</v>
      </c>
      <c r="C655" s="16" t="s">
        <v>64</v>
      </c>
      <c r="D655" s="17">
        <v>2004</v>
      </c>
      <c r="E655" s="18" t="str">
        <f t="shared" si="214"/>
        <v>Ōkataina 2002/03</v>
      </c>
      <c r="F655" s="18" t="s">
        <v>61</v>
      </c>
      <c r="G655" s="19">
        <v>2</v>
      </c>
      <c r="H655" s="20">
        <v>7.070000171661377</v>
      </c>
      <c r="I655" s="21">
        <v>97.000003000000007</v>
      </c>
      <c r="J655" s="19">
        <v>12</v>
      </c>
      <c r="K655" s="19">
        <v>0.5</v>
      </c>
      <c r="L655" s="19">
        <v>11</v>
      </c>
      <c r="M655" s="19">
        <v>6.0000000999999994</v>
      </c>
      <c r="N655" s="19">
        <v>7.46</v>
      </c>
      <c r="O655" s="19">
        <v>1.5</v>
      </c>
      <c r="Q655" s="19">
        <f t="shared" si="191"/>
        <v>2.9846161889865122</v>
      </c>
      <c r="R655" s="19">
        <f t="shared" si="207"/>
        <v>3.1318920132236463</v>
      </c>
      <c r="S655" s="19">
        <f t="shared" si="217"/>
        <v>2.370182960571078</v>
      </c>
      <c r="T655" s="19">
        <f t="shared" si="212"/>
        <v>3.3692092384590637</v>
      </c>
      <c r="U655" s="23">
        <f t="shared" si="218"/>
        <v>2.9639751003100749</v>
      </c>
      <c r="V655" s="24">
        <f t="shared" ref="V655:Z705" si="219">AVERAGE(Q644:Q655)</f>
        <v>3.4789036963968787</v>
      </c>
      <c r="W655" s="24">
        <f t="shared" si="219"/>
        <v>2.9437346846148018</v>
      </c>
      <c r="X655" s="24">
        <f t="shared" si="219"/>
        <v>2.8427808803441104</v>
      </c>
      <c r="Y655" s="24">
        <f t="shared" si="219"/>
        <v>2.4259745302597007</v>
      </c>
      <c r="Z655" s="24">
        <f t="shared" si="219"/>
        <v>2.9172935136932732</v>
      </c>
      <c r="AA655" s="20">
        <v>-0.8</v>
      </c>
      <c r="AB655" s="20">
        <v>-0.745</v>
      </c>
      <c r="AC655" s="17">
        <v>314.42815408971501</v>
      </c>
      <c r="AD655" s="17">
        <f t="shared" si="186"/>
        <v>314.54735573277321</v>
      </c>
      <c r="AE655" s="21">
        <v>217.34</v>
      </c>
      <c r="AF655" s="21">
        <v>205.46037507562829</v>
      </c>
      <c r="AG655" s="19">
        <v>4.0986292202899861</v>
      </c>
      <c r="AH655" s="21">
        <v>173.3</v>
      </c>
      <c r="AI655" s="22">
        <v>-0.32833333333333303</v>
      </c>
      <c r="AJ655" s="21">
        <v>1393.722</v>
      </c>
      <c r="AK655" s="21" t="e">
        <f>VLOOKUP($B655,'[3]Rotoma level Monthly'!$C$2:$N$538,10,FALSE)</f>
        <v>#N/A</v>
      </c>
      <c r="AL655" s="21" t="e">
        <f>VLOOKUP($B655,'[3]Rotoma level Monthly'!$C$2:$N$538,11,FALSE)</f>
        <v>#N/A</v>
      </c>
      <c r="AM655" s="20">
        <v>3.7012051529264962</v>
      </c>
      <c r="AN655" s="21">
        <v>169.52500000000001</v>
      </c>
    </row>
    <row r="656" spans="1:40" x14ac:dyDescent="0.25">
      <c r="A656" t="s">
        <v>86</v>
      </c>
      <c r="B656" s="15">
        <v>37530</v>
      </c>
      <c r="C656" s="16" t="s">
        <v>64</v>
      </c>
      <c r="D656" s="17">
        <v>2004</v>
      </c>
      <c r="E656" s="18" t="str">
        <f t="shared" si="214"/>
        <v>Ōkataina 2002/03</v>
      </c>
      <c r="F656" s="18" t="s">
        <v>61</v>
      </c>
      <c r="G656" s="19">
        <v>2.9000001000000002</v>
      </c>
      <c r="H656" s="20">
        <v>7.4800000190734863</v>
      </c>
      <c r="I656" s="21">
        <v>88.500000020000002</v>
      </c>
      <c r="J656" s="19">
        <v>4.0000002000000006</v>
      </c>
      <c r="K656" s="19">
        <v>4.0000002000000006</v>
      </c>
      <c r="L656" s="19">
        <v>0.50000001999999999</v>
      </c>
      <c r="M656" s="19">
        <v>20</v>
      </c>
      <c r="N656" s="19">
        <v>7.6500000999999997</v>
      </c>
      <c r="O656" s="19">
        <v>0.67000002000000003</v>
      </c>
      <c r="P656" s="22">
        <v>0.20299999415874481</v>
      </c>
      <c r="Q656" s="19">
        <f t="shared" si="191"/>
        <v>3.3944909527015543</v>
      </c>
      <c r="R656" s="19">
        <f t="shared" si="207"/>
        <v>3.0540912605554094</v>
      </c>
      <c r="S656" s="19">
        <f t="shared" si="217"/>
        <v>2.250299245095873</v>
      </c>
      <c r="T656" s="19">
        <f t="shared" si="212"/>
        <v>1.976015238084643</v>
      </c>
      <c r="U656" s="23">
        <f t="shared" si="218"/>
        <v>2.6687241741093697</v>
      </c>
      <c r="V656" s="24">
        <f t="shared" si="219"/>
        <v>3.5395052926218882</v>
      </c>
      <c r="W656" s="24">
        <f t="shared" si="219"/>
        <v>2.9651056521486061</v>
      </c>
      <c r="X656" s="24">
        <f t="shared" si="219"/>
        <v>2.7925138456531968</v>
      </c>
      <c r="Y656" s="24">
        <f t="shared" si="219"/>
        <v>2.4259745302597007</v>
      </c>
      <c r="Z656" s="24">
        <f t="shared" si="219"/>
        <v>2.9293185241481892</v>
      </c>
      <c r="AA656" s="20">
        <v>-0.72</v>
      </c>
      <c r="AB656" s="20">
        <v>-0.80333333333333301</v>
      </c>
      <c r="AC656" s="17">
        <v>314.34304943008101</v>
      </c>
      <c r="AD656" s="17">
        <f t="shared" si="186"/>
        <v>314.5330634054049</v>
      </c>
      <c r="AE656" s="21">
        <v>47.5</v>
      </c>
      <c r="AF656" s="21">
        <v>215.27688172043005</v>
      </c>
      <c r="AG656" s="19">
        <v>4.6009409125214678</v>
      </c>
      <c r="AH656" s="21">
        <v>268.8</v>
      </c>
      <c r="AI656" s="22">
        <v>-0.32833333333333303</v>
      </c>
      <c r="AJ656" s="21">
        <v>1528.5619999999999</v>
      </c>
      <c r="AK656" s="21" t="e">
        <f>VLOOKUP($B656,'[3]Rotoma level Monthly'!$C$2:$N$538,10,FALSE)</f>
        <v>#N/A</v>
      </c>
      <c r="AL656" s="21" t="e">
        <f>VLOOKUP($B656,'[3]Rotoma level Monthly'!$C$2:$N$538,11,FALSE)</f>
        <v>#N/A</v>
      </c>
      <c r="AM656" s="20">
        <v>3.790581655594691</v>
      </c>
      <c r="AN656" s="21">
        <v>179.17499999999998</v>
      </c>
    </row>
    <row r="657" spans="1:40" x14ac:dyDescent="0.25">
      <c r="A657" t="s">
        <v>86</v>
      </c>
      <c r="B657" s="15">
        <v>37561</v>
      </c>
      <c r="C657" s="16" t="s">
        <v>64</v>
      </c>
      <c r="D657" s="17">
        <v>2004</v>
      </c>
      <c r="E657" s="18" t="str">
        <f t="shared" si="214"/>
        <v>Ōkataina 2002/03</v>
      </c>
      <c r="F657" s="18" t="s">
        <v>61</v>
      </c>
      <c r="G657" s="19">
        <v>1.9</v>
      </c>
      <c r="H657" s="20">
        <v>11.520000457763672</v>
      </c>
      <c r="I657" s="21">
        <v>102.50000002</v>
      </c>
      <c r="J657" s="19">
        <v>4.0000002000000006</v>
      </c>
      <c r="K657" s="19">
        <v>0.5</v>
      </c>
      <c r="L657" s="19">
        <v>0.50000001999999999</v>
      </c>
      <c r="M657" s="19">
        <v>4.9999998999999997</v>
      </c>
      <c r="N657" s="19">
        <v>7.9000000999999997</v>
      </c>
      <c r="O657" s="19">
        <v>0.67000002000000003</v>
      </c>
      <c r="P657" s="22">
        <v>0.20900000631809235</v>
      </c>
      <c r="Q657" s="19">
        <f t="shared" si="191"/>
        <v>2.9280341464201856</v>
      </c>
      <c r="R657" s="19">
        <f t="shared" si="207"/>
        <v>2.4166714748108498</v>
      </c>
      <c r="S657" s="19">
        <f t="shared" si="217"/>
        <v>2.4422788350843052</v>
      </c>
      <c r="T657" s="19">
        <f t="shared" si="212"/>
        <v>1.976015238084643</v>
      </c>
      <c r="U657" s="23">
        <f t="shared" si="218"/>
        <v>2.4407499235999959</v>
      </c>
      <c r="V657" s="24">
        <f t="shared" si="219"/>
        <v>3.5038596881894684</v>
      </c>
      <c r="W657" s="24">
        <f t="shared" si="219"/>
        <v>2.9326802838625858</v>
      </c>
      <c r="X657" s="24">
        <f t="shared" si="219"/>
        <v>2.7077726523502803</v>
      </c>
      <c r="Y657" s="24">
        <f t="shared" si="219"/>
        <v>2.4023931011585562</v>
      </c>
      <c r="Z657" s="24">
        <f t="shared" si="219"/>
        <v>2.8806375052765842</v>
      </c>
      <c r="AA657" s="20">
        <v>-0.66</v>
      </c>
      <c r="AB657" s="20">
        <v>-0.81166666666666598</v>
      </c>
      <c r="AC657" s="17">
        <v>314.23595507510697</v>
      </c>
      <c r="AD657" s="17">
        <f t="shared" si="186"/>
        <v>314.50686720912222</v>
      </c>
      <c r="AE657" s="21">
        <v>47</v>
      </c>
      <c r="AF657" s="21">
        <v>213.71388888888967</v>
      </c>
      <c r="AG657" s="19">
        <v>4.4376105640707681</v>
      </c>
      <c r="AH657" s="21">
        <v>210.7</v>
      </c>
      <c r="AI657" s="22">
        <v>-0.32833333333333303</v>
      </c>
      <c r="AJ657" s="21">
        <v>1401.0619999999999</v>
      </c>
      <c r="AK657" s="21" t="e">
        <f>VLOOKUP($B657,'[3]Rotoma level Monthly'!$C$2:$N$538,10,FALSE)</f>
        <v>#N/A</v>
      </c>
      <c r="AL657" s="21" t="e">
        <f>VLOOKUP($B657,'[3]Rotoma level Monthly'!$C$2:$N$538,11,FALSE)</f>
        <v>#N/A</v>
      </c>
      <c r="AM657" s="20">
        <v>3.8283939811521024</v>
      </c>
      <c r="AN657" s="21">
        <v>183.00833333333333</v>
      </c>
    </row>
    <row r="658" spans="1:40" x14ac:dyDescent="0.25">
      <c r="A658" t="s">
        <v>86</v>
      </c>
      <c r="B658" s="15">
        <v>37591</v>
      </c>
      <c r="C658" s="16" t="s">
        <v>64</v>
      </c>
      <c r="D658" s="17">
        <v>2004</v>
      </c>
      <c r="E658" s="18" t="str">
        <f t="shared" si="214"/>
        <v>Ōkataina 2002/03</v>
      </c>
      <c r="F658" s="18" t="s">
        <v>61</v>
      </c>
      <c r="G658" s="19">
        <v>1.3</v>
      </c>
      <c r="H658" s="20">
        <v>8.3599996566772461</v>
      </c>
      <c r="I658" s="21">
        <v>115</v>
      </c>
      <c r="J658" s="19">
        <v>4.9999998999999997</v>
      </c>
      <c r="K658" s="19">
        <v>3</v>
      </c>
      <c r="L658" s="19">
        <v>1</v>
      </c>
      <c r="M658" s="19">
        <v>1</v>
      </c>
      <c r="N658" s="19">
        <v>7.8000002000000004</v>
      </c>
      <c r="O658" s="19">
        <v>0.56999999000000001</v>
      </c>
      <c r="P658" s="22">
        <v>0.20399999618530273</v>
      </c>
      <c r="Q658" s="19">
        <f t="shared" si="191"/>
        <v>2.5094161148593654</v>
      </c>
      <c r="R658" s="19">
        <f t="shared" si="207"/>
        <v>2.8975225943767922</v>
      </c>
      <c r="S658" s="19">
        <f t="shared" si="217"/>
        <v>2.5927004994643714</v>
      </c>
      <c r="T658" s="19">
        <f t="shared" si="212"/>
        <v>2.2589923872983766</v>
      </c>
      <c r="U658" s="23">
        <f t="shared" si="218"/>
        <v>2.5646578989997266</v>
      </c>
      <c r="V658" s="24">
        <f t="shared" si="219"/>
        <v>3.4154813242834412</v>
      </c>
      <c r="W658" s="24">
        <f t="shared" si="219"/>
        <v>2.9034520524962648</v>
      </c>
      <c r="X658" s="24">
        <f t="shared" si="219"/>
        <v>2.6666612459844568</v>
      </c>
      <c r="Y658" s="24">
        <f t="shared" si="219"/>
        <v>2.4259745302597007</v>
      </c>
      <c r="Z658" s="24">
        <f t="shared" si="219"/>
        <v>2.8421521038337674</v>
      </c>
      <c r="AA658" s="20">
        <v>-1.1499999999999999</v>
      </c>
      <c r="AB658" s="20">
        <v>-0.913333333333333</v>
      </c>
      <c r="AC658" s="17">
        <v>314.13084264217599</v>
      </c>
      <c r="AD658" s="17">
        <f t="shared" si="186"/>
        <v>314.4543296420585</v>
      </c>
      <c r="AE658" s="21">
        <v>118.5</v>
      </c>
      <c r="AF658" s="21">
        <v>189.78763440860493</v>
      </c>
      <c r="AG658" s="19">
        <v>4.1771736067290215</v>
      </c>
      <c r="AH658" s="21">
        <v>231.6</v>
      </c>
      <c r="AI658" s="22">
        <v>-0.38583333333333303</v>
      </c>
      <c r="AJ658" s="21">
        <v>1279.5619999999999</v>
      </c>
      <c r="AK658" s="21" t="e">
        <f>VLOOKUP($B658,'[3]Rotoma level Monthly'!$C$2:$N$538,10,FALSE)</f>
        <v>#N/A</v>
      </c>
      <c r="AL658" s="21" t="e">
        <f>VLOOKUP($B658,'[3]Rotoma level Monthly'!$C$2:$N$538,11,FALSE)</f>
        <v>#N/A</v>
      </c>
      <c r="AM658" s="20">
        <v>3.8530170444484129</v>
      </c>
      <c r="AN658" s="21">
        <v>188.70000000000002</v>
      </c>
    </row>
    <row r="659" spans="1:40" x14ac:dyDescent="0.25">
      <c r="A659" t="s">
        <v>86</v>
      </c>
      <c r="B659" s="15">
        <v>37622</v>
      </c>
      <c r="C659" s="16" t="s">
        <v>64</v>
      </c>
      <c r="D659" s="17">
        <v>2004</v>
      </c>
      <c r="E659" s="18" t="str">
        <f t="shared" si="214"/>
        <v>Ōkataina 2002/03</v>
      </c>
      <c r="F659" s="18" t="s">
        <v>61</v>
      </c>
      <c r="G659" s="19">
        <v>2</v>
      </c>
      <c r="H659" s="20">
        <v>8.3299999237060547</v>
      </c>
      <c r="I659" s="21">
        <v>113.50000002</v>
      </c>
      <c r="J659" s="19">
        <v>7.0000002000000006</v>
      </c>
      <c r="K659" s="19">
        <v>2.0000001000000003</v>
      </c>
      <c r="L659" s="19">
        <v>0.50000001999999999</v>
      </c>
      <c r="M659" s="19">
        <v>1</v>
      </c>
      <c r="N659" s="19">
        <v>8</v>
      </c>
      <c r="O659" s="19">
        <v>1.4</v>
      </c>
      <c r="P659" s="22">
        <v>0.1679999977350235</v>
      </c>
      <c r="Q659" s="19">
        <f t="shared" si="191"/>
        <v>2.9846161889865122</v>
      </c>
      <c r="R659" s="19">
        <f t="shared" si="207"/>
        <v>2.9026519967187707</v>
      </c>
      <c r="S659" s="19">
        <f t="shared" si="217"/>
        <v>2.575537543433065</v>
      </c>
      <c r="T659" s="19">
        <f t="shared" si="212"/>
        <v>2.6856863130741973</v>
      </c>
      <c r="U659" s="23">
        <f t="shared" si="218"/>
        <v>2.7871230105531364</v>
      </c>
      <c r="V659" s="24">
        <f t="shared" si="219"/>
        <v>3.3751944511360743</v>
      </c>
      <c r="W659" s="24">
        <f t="shared" si="219"/>
        <v>2.8979361847333602</v>
      </c>
      <c r="X659" s="24">
        <f t="shared" si="219"/>
        <v>2.6583772730252395</v>
      </c>
      <c r="Y659" s="24">
        <f t="shared" si="219"/>
        <v>2.4259745302597007</v>
      </c>
      <c r="Z659" s="24">
        <f t="shared" si="219"/>
        <v>2.8371494589900736</v>
      </c>
      <c r="AA659" s="20">
        <v>-0.18</v>
      </c>
      <c r="AB659" s="20">
        <v>-0.24833333333333299</v>
      </c>
      <c r="AC659" s="17">
        <v>314.05644106108502</v>
      </c>
      <c r="AD659" s="17">
        <f t="shared" si="186"/>
        <v>314.39066637495</v>
      </c>
      <c r="AE659" s="21">
        <v>72</v>
      </c>
      <c r="AF659" s="21">
        <v>175.58198924731673</v>
      </c>
      <c r="AG659" s="19">
        <v>4.1257497588604988</v>
      </c>
      <c r="AH659" s="21">
        <v>256.60000000000002</v>
      </c>
      <c r="AI659" s="22">
        <v>-0.38583333333333303</v>
      </c>
      <c r="AJ659" s="21">
        <v>1154.5619999999999</v>
      </c>
      <c r="AK659" s="21" t="e">
        <f>VLOOKUP($B659,'[3]Rotoma level Monthly'!$C$2:$N$538,10,FALSE)</f>
        <v>#N/A</v>
      </c>
      <c r="AL659" s="21" t="e">
        <f>VLOOKUP($B659,'[3]Rotoma level Monthly'!$C$2:$N$538,11,FALSE)</f>
        <v>#N/A</v>
      </c>
      <c r="AM659" s="20">
        <v>3.8478778086411469</v>
      </c>
      <c r="AN659" s="21">
        <v>189.54999999999998</v>
      </c>
    </row>
    <row r="660" spans="1:40" x14ac:dyDescent="0.25">
      <c r="A660" t="s">
        <v>86</v>
      </c>
      <c r="B660" s="15">
        <v>37653</v>
      </c>
      <c r="C660" s="16" t="s">
        <v>64</v>
      </c>
      <c r="D660" s="17">
        <v>2004</v>
      </c>
      <c r="E660" s="18" t="str">
        <f t="shared" si="214"/>
        <v>Ōkataina 2002/03</v>
      </c>
      <c r="F660" s="18" t="s">
        <v>61</v>
      </c>
      <c r="G660" s="19">
        <v>2.5</v>
      </c>
      <c r="H660" s="20">
        <v>8.0200004577636719</v>
      </c>
      <c r="I660" s="21">
        <v>96.500001019999999</v>
      </c>
      <c r="J660" s="19">
        <v>12</v>
      </c>
      <c r="K660" s="19">
        <v>2.0000001000000003</v>
      </c>
      <c r="L660" s="19">
        <v>0.50000001999999999</v>
      </c>
      <c r="M660" s="19">
        <v>0.50000001999999999</v>
      </c>
      <c r="N660" s="19">
        <v>8</v>
      </c>
      <c r="O660" s="19">
        <v>0.69999999000000002</v>
      </c>
      <c r="P660" s="22">
        <v>0.17100000381469727</v>
      </c>
      <c r="Q660" s="19">
        <f t="shared" si="191"/>
        <v>3.2307676220269759</v>
      </c>
      <c r="R660" s="19">
        <f t="shared" si="207"/>
        <v>2.9564745788618385</v>
      </c>
      <c r="S660" s="19">
        <f t="shared" si="217"/>
        <v>2.3634272269821301</v>
      </c>
      <c r="T660" s="19">
        <f t="shared" si="212"/>
        <v>3.3692092384590637</v>
      </c>
      <c r="U660" s="23">
        <f t="shared" si="218"/>
        <v>2.9799696665825022</v>
      </c>
      <c r="V660" s="24">
        <f t="shared" si="219"/>
        <v>3.3554201974087445</v>
      </c>
      <c r="W660" s="24">
        <f t="shared" si="219"/>
        <v>2.8933191038269594</v>
      </c>
      <c r="X660" s="24">
        <f t="shared" si="219"/>
        <v>2.6300261457325163</v>
      </c>
      <c r="Y660" s="24">
        <f t="shared" si="219"/>
        <v>2.4829347740417727</v>
      </c>
      <c r="Z660" s="24">
        <f t="shared" si="219"/>
        <v>2.8389441069346231</v>
      </c>
      <c r="AA660" s="20">
        <v>-0.68</v>
      </c>
      <c r="AB660" s="20">
        <v>-0.22166666666666601</v>
      </c>
      <c r="AC660" s="17">
        <v>313.85493353737797</v>
      </c>
      <c r="AD660" s="17">
        <f t="shared" ref="AD660:AD723" si="220">AVERAGE(AC649:AC660)</f>
        <v>314.31966397413686</v>
      </c>
      <c r="AE660" s="21">
        <v>19</v>
      </c>
      <c r="AF660" s="21">
        <v>173.39062500000151</v>
      </c>
      <c r="AG660" s="19">
        <v>3.4779148165232789</v>
      </c>
      <c r="AH660" s="21">
        <v>204.7</v>
      </c>
      <c r="AI660" s="22">
        <v>-0.37333333333333302</v>
      </c>
      <c r="AJ660" s="21">
        <v>1125.5619999999999</v>
      </c>
      <c r="AK660" s="21" t="e">
        <f>VLOOKUP($B660,'[3]Rotoma level Monthly'!$C$2:$N$538,10,FALSE)</f>
        <v>#N/A</v>
      </c>
      <c r="AL660" s="21" t="e">
        <f>VLOOKUP($B660,'[3]Rotoma level Monthly'!$C$2:$N$538,11,FALSE)</f>
        <v>#N/A</v>
      </c>
      <c r="AM660" s="20">
        <v>3.9244855107608658</v>
      </c>
      <c r="AN660" s="21">
        <v>188.49999999999997</v>
      </c>
    </row>
    <row r="661" spans="1:40" x14ac:dyDescent="0.25">
      <c r="A661" t="s">
        <v>86</v>
      </c>
      <c r="B661" s="15">
        <v>37681</v>
      </c>
      <c r="C661" s="16" t="s">
        <v>64</v>
      </c>
      <c r="D661" s="17">
        <v>2004</v>
      </c>
      <c r="E661" s="18" t="str">
        <f t="shared" si="214"/>
        <v>Ōkataina 2002/03</v>
      </c>
      <c r="F661" s="18" t="s">
        <v>61</v>
      </c>
      <c r="G661" s="19">
        <v>2.8</v>
      </c>
      <c r="H661" s="20">
        <v>10.869999885559082</v>
      </c>
      <c r="I661" s="21">
        <v>216.50001001999999</v>
      </c>
      <c r="J661" s="19">
        <v>6.0000000999999994</v>
      </c>
      <c r="K661" s="19">
        <v>4.9999998999999997</v>
      </c>
      <c r="L661" s="19">
        <v>0.50000001999999999</v>
      </c>
      <c r="M661" s="19">
        <v>8.9999995999999989</v>
      </c>
      <c r="N661" s="19">
        <v>7.5999999000000003</v>
      </c>
      <c r="O661" s="19">
        <v>0.61000001000000004</v>
      </c>
      <c r="P661" s="22">
        <v>0.210999995470047</v>
      </c>
      <c r="Q661" s="19">
        <f t="shared" si="191"/>
        <v>3.3557813996092367</v>
      </c>
      <c r="R661" s="19">
        <f t="shared" si="207"/>
        <v>2.5077324842789555</v>
      </c>
      <c r="S661" s="19">
        <f t="shared" si="217"/>
        <v>3.4197283415757762</v>
      </c>
      <c r="T661" s="19">
        <f t="shared" si="212"/>
        <v>2.4902016722559037</v>
      </c>
      <c r="U661" s="23">
        <f t="shared" si="218"/>
        <v>2.943360974429968</v>
      </c>
      <c r="V661" s="24">
        <f t="shared" si="219"/>
        <v>3.3658380122072664</v>
      </c>
      <c r="W661" s="24">
        <f t="shared" si="219"/>
        <v>2.8565098432735656</v>
      </c>
      <c r="X661" s="24">
        <f t="shared" si="219"/>
        <v>2.6637573868525037</v>
      </c>
      <c r="Y661" s="24">
        <f t="shared" si="219"/>
        <v>2.4666443873069155</v>
      </c>
      <c r="Z661" s="24">
        <f t="shared" si="219"/>
        <v>2.8357364174446933</v>
      </c>
      <c r="AA661" s="20">
        <v>-0.61</v>
      </c>
      <c r="AB661" s="20">
        <v>-0.33833333333333299</v>
      </c>
      <c r="AC661" s="17">
        <v>313.83199187388601</v>
      </c>
      <c r="AD661" s="17">
        <f t="shared" si="220"/>
        <v>314.25789094000334</v>
      </c>
      <c r="AE661" s="21">
        <v>148</v>
      </c>
      <c r="AF661" s="21">
        <v>129.98456919425237</v>
      </c>
      <c r="AG661" s="19">
        <v>3.0204532153170387</v>
      </c>
      <c r="AH661" s="21">
        <v>165.5</v>
      </c>
      <c r="AI661" s="22">
        <v>-0.418333333333333</v>
      </c>
      <c r="AJ661" s="21">
        <v>1090.0619999999999</v>
      </c>
      <c r="AK661" s="21" t="e">
        <f>VLOOKUP($B661,'[3]Rotoma level Monthly'!$C$2:$N$538,10,FALSE)</f>
        <v>#N/A</v>
      </c>
      <c r="AL661" s="21" t="e">
        <f>VLOOKUP($B661,'[3]Rotoma level Monthly'!$C$2:$N$538,11,FALSE)</f>
        <v>#N/A</v>
      </c>
      <c r="AM661" s="20">
        <v>3.8793181025836252</v>
      </c>
      <c r="AN661" s="21">
        <v>182.57499999999996</v>
      </c>
    </row>
    <row r="662" spans="1:40" x14ac:dyDescent="0.25">
      <c r="A662" t="s">
        <v>86</v>
      </c>
      <c r="B662" s="15">
        <v>37712</v>
      </c>
      <c r="C662" s="16" t="s">
        <v>64</v>
      </c>
      <c r="D662" s="17">
        <v>2004</v>
      </c>
      <c r="E662" s="18" t="str">
        <f t="shared" si="214"/>
        <v>Ōkataina 2002/03</v>
      </c>
      <c r="F662" s="18" t="s">
        <v>61</v>
      </c>
      <c r="G662" s="19">
        <v>2.8</v>
      </c>
      <c r="H662" s="20">
        <v>9.0600004196166992</v>
      </c>
      <c r="I662" s="21">
        <v>121.50000002</v>
      </c>
      <c r="J662" s="19">
        <v>4.0000002000000006</v>
      </c>
      <c r="K662" s="19">
        <v>2.0000001000000003</v>
      </c>
      <c r="L662" s="19">
        <v>0.50000001999999999</v>
      </c>
      <c r="M662" s="19">
        <v>8.0000004000000011</v>
      </c>
      <c r="N662" s="19">
        <v>7.8000002000000004</v>
      </c>
      <c r="O662" s="19">
        <v>0.5</v>
      </c>
      <c r="P662" s="22">
        <v>0.17700000107288361</v>
      </c>
      <c r="Q662" s="19">
        <f t="shared" si="191"/>
        <v>3.3557813996092367</v>
      </c>
      <c r="R662" s="19">
        <f t="shared" si="207"/>
        <v>2.7814634453205831</v>
      </c>
      <c r="S662" s="19">
        <f t="shared" si="217"/>
        <v>2.6645745967975176</v>
      </c>
      <c r="T662" s="19">
        <f t="shared" si="212"/>
        <v>1.976015238084643</v>
      </c>
      <c r="U662" s="23">
        <f t="shared" si="218"/>
        <v>2.6944586699529953</v>
      </c>
      <c r="V662" s="24">
        <f t="shared" si="219"/>
        <v>3.3839207368843121</v>
      </c>
      <c r="W662" s="24">
        <f t="shared" si="219"/>
        <v>2.8562410816589714</v>
      </c>
      <c r="X662" s="24">
        <f t="shared" si="219"/>
        <v>2.6561794499983011</v>
      </c>
      <c r="Y662" s="24">
        <f t="shared" si="219"/>
        <v>2.466644387306915</v>
      </c>
      <c r="Z662" s="24">
        <f t="shared" si="219"/>
        <v>2.83870028679363</v>
      </c>
      <c r="AA662" s="20">
        <v>-0.37</v>
      </c>
      <c r="AB662" s="20">
        <v>-0.37</v>
      </c>
      <c r="AC662" s="17">
        <v>313.96426754365302</v>
      </c>
      <c r="AD662" s="17">
        <f t="shared" si="220"/>
        <v>314.22143808380531</v>
      </c>
      <c r="AE662" s="21">
        <v>64</v>
      </c>
      <c r="AF662" s="21">
        <v>148.8125000000089</v>
      </c>
      <c r="AG662" s="19">
        <v>2.4255551697532329</v>
      </c>
      <c r="AH662" s="21">
        <v>183.9</v>
      </c>
      <c r="AI662" s="22">
        <v>-0.43416666666666648</v>
      </c>
      <c r="AJ662" s="21">
        <v>1174.0619999999999</v>
      </c>
      <c r="AK662" s="21" t="e">
        <f>VLOOKUP($B662,'[3]Rotoma level Monthly'!$C$2:$N$538,10,FALSE)</f>
        <v>#N/A</v>
      </c>
      <c r="AL662" s="21" t="e">
        <f>VLOOKUP($B662,'[3]Rotoma level Monthly'!$C$2:$N$538,11,FALSE)</f>
        <v>#N/A</v>
      </c>
      <c r="AM662" s="20">
        <v>3.8530758384774075</v>
      </c>
      <c r="AN662" s="21">
        <v>182.89999999999998</v>
      </c>
    </row>
    <row r="663" spans="1:40" x14ac:dyDescent="0.25">
      <c r="A663" t="s">
        <v>86</v>
      </c>
      <c r="B663" s="15">
        <v>37742</v>
      </c>
      <c r="C663" s="16" t="s">
        <v>64</v>
      </c>
      <c r="D663" s="17">
        <v>2004</v>
      </c>
      <c r="E663" s="18" t="str">
        <f t="shared" si="214"/>
        <v>Ōkataina 2002/03</v>
      </c>
      <c r="F663" s="18" t="s">
        <v>61</v>
      </c>
      <c r="G663" s="19">
        <v>3.8</v>
      </c>
      <c r="H663" s="20">
        <v>7.559999942779541</v>
      </c>
      <c r="I663" s="21">
        <v>106</v>
      </c>
      <c r="J663" s="19">
        <v>6.0000000999999994</v>
      </c>
      <c r="K663" s="19">
        <v>4.0000002000000006</v>
      </c>
      <c r="L663" s="19">
        <v>1</v>
      </c>
      <c r="M663" s="19">
        <v>3</v>
      </c>
      <c r="N663" s="19">
        <v>7.5</v>
      </c>
      <c r="O663" s="19">
        <v>0.44999999000000002</v>
      </c>
      <c r="P663" s="22">
        <v>0.20000000298023224</v>
      </c>
      <c r="Q663" s="19">
        <f t="shared" si="191"/>
        <v>3.6926503354066975</v>
      </c>
      <c r="R663" s="19">
        <f t="shared" si="207"/>
        <v>3.0392975631840664</v>
      </c>
      <c r="S663" s="19">
        <f t="shared" si="217"/>
        <v>2.4861706544469588</v>
      </c>
      <c r="T663" s="19">
        <f t="shared" si="212"/>
        <v>2.4902016722559037</v>
      </c>
      <c r="U663" s="23">
        <f t="shared" si="218"/>
        <v>2.9270800563234065</v>
      </c>
      <c r="V663" s="24">
        <f t="shared" si="219"/>
        <v>3.3815329206571931</v>
      </c>
      <c r="W663" s="24">
        <f t="shared" si="219"/>
        <v>2.8924120543487573</v>
      </c>
      <c r="X663" s="24">
        <f t="shared" si="219"/>
        <v>2.5600589057898335</v>
      </c>
      <c r="Y663" s="24">
        <f t="shared" si="219"/>
        <v>2.4859118277200425</v>
      </c>
      <c r="Z663" s="24">
        <f t="shared" si="219"/>
        <v>2.8291384953440017</v>
      </c>
      <c r="AA663" s="20">
        <v>-0.61</v>
      </c>
      <c r="AB663" s="20">
        <v>-0.57499999999999996</v>
      </c>
      <c r="AC663" s="17">
        <v>313.924078549706</v>
      </c>
      <c r="AD663" s="17">
        <f t="shared" si="220"/>
        <v>314.18163614477845</v>
      </c>
      <c r="AE663" s="21">
        <v>103</v>
      </c>
      <c r="AF663" s="21">
        <v>151.74059139785157</v>
      </c>
      <c r="AG663" s="19">
        <v>2.8312481518817267</v>
      </c>
      <c r="AH663" s="21">
        <v>142.5</v>
      </c>
      <c r="AI663" s="22">
        <v>-0.53666666666666651</v>
      </c>
      <c r="AJ663" s="21">
        <v>1102.5619999999999</v>
      </c>
      <c r="AK663" s="21" t="e">
        <f>VLOOKUP($B663,'[3]Rotoma level Monthly'!$C$2:$N$538,10,FALSE)</f>
        <v>#N/A</v>
      </c>
      <c r="AL663" s="21" t="e">
        <f>VLOOKUP($B663,'[3]Rotoma level Monthly'!$C$2:$N$538,11,FALSE)</f>
        <v>#N/A</v>
      </c>
      <c r="AM663" s="20">
        <v>3.8175398364264552</v>
      </c>
      <c r="AN663" s="21">
        <v>185</v>
      </c>
    </row>
    <row r="664" spans="1:40" x14ac:dyDescent="0.25">
      <c r="A664" t="s">
        <v>86</v>
      </c>
      <c r="B664" s="15">
        <v>37773</v>
      </c>
      <c r="C664" s="16" t="s">
        <v>64</v>
      </c>
      <c r="D664" s="17">
        <v>2004</v>
      </c>
      <c r="E664" s="18" t="str">
        <f t="shared" si="214"/>
        <v>Ōkataina 2002/03</v>
      </c>
      <c r="F664" s="18" t="s">
        <v>61</v>
      </c>
      <c r="G664" s="19">
        <v>4.0999999000000003</v>
      </c>
      <c r="H664" s="20">
        <v>5.630000114440918</v>
      </c>
      <c r="I664" s="21">
        <v>117.50000002000002</v>
      </c>
      <c r="J664" s="19">
        <v>4.0000002000000006</v>
      </c>
      <c r="K664" s="19">
        <v>3</v>
      </c>
      <c r="L664" s="19">
        <v>0.50000001999999999</v>
      </c>
      <c r="M664" s="19">
        <v>2.0000001000000003</v>
      </c>
      <c r="N664" s="19">
        <v>7.4000000999999997</v>
      </c>
      <c r="O664" s="19">
        <v>0.80000000999999998</v>
      </c>
      <c r="P664" s="22">
        <v>0.20000000298023224</v>
      </c>
      <c r="Q664" s="19">
        <f t="shared" si="191"/>
        <v>3.7764709691630554</v>
      </c>
      <c r="R664" s="19">
        <f t="shared" si="207"/>
        <v>3.4373889527782975</v>
      </c>
      <c r="S664" s="19">
        <f t="shared" si="217"/>
        <v>2.6208139787118498</v>
      </c>
      <c r="T664" s="19">
        <f t="shared" si="212"/>
        <v>1.976015238084643</v>
      </c>
      <c r="U664" s="23">
        <f t="shared" si="218"/>
        <v>2.9526722846844615</v>
      </c>
      <c r="V664" s="24">
        <f t="shared" si="219"/>
        <v>3.3632901838363236</v>
      </c>
      <c r="W664" s="24">
        <f t="shared" si="219"/>
        <v>2.9434080710664605</v>
      </c>
      <c r="X664" s="24">
        <f t="shared" si="219"/>
        <v>2.5651218285333353</v>
      </c>
      <c r="Y664" s="24">
        <f t="shared" si="219"/>
        <v>2.485911827720042</v>
      </c>
      <c r="Z664" s="24">
        <f t="shared" si="219"/>
        <v>2.8394329777890399</v>
      </c>
      <c r="AA664" s="20">
        <v>-1.19</v>
      </c>
      <c r="AB664" s="20">
        <v>-0.211666666666666</v>
      </c>
      <c r="AC664" s="17">
        <v>313.99271234927699</v>
      </c>
      <c r="AD664" s="17">
        <f t="shared" si="220"/>
        <v>314.14755368904906</v>
      </c>
      <c r="AE664" s="21">
        <v>143</v>
      </c>
      <c r="AF664" s="21">
        <v>146.36111111111657</v>
      </c>
      <c r="AG664" s="19">
        <v>3.5092357060186155</v>
      </c>
      <c r="AH664" s="21">
        <v>104</v>
      </c>
      <c r="AI664" s="22">
        <v>-0.58250000000000002</v>
      </c>
      <c r="AJ664" s="21">
        <v>1123.5619999999999</v>
      </c>
      <c r="AK664" s="21" t="e">
        <f>VLOOKUP($B664,'[3]Rotoma level Monthly'!$C$2:$N$538,10,FALSE)</f>
        <v>#N/A</v>
      </c>
      <c r="AL664" s="21" t="e">
        <f>VLOOKUP($B664,'[3]Rotoma level Monthly'!$C$2:$N$538,11,FALSE)</f>
        <v>#N/A</v>
      </c>
      <c r="AM664" s="20">
        <v>3.7408588483287111</v>
      </c>
      <c r="AN664" s="21">
        <v>186.58333333333334</v>
      </c>
    </row>
    <row r="665" spans="1:40" x14ac:dyDescent="0.25">
      <c r="A665" t="s">
        <v>86</v>
      </c>
      <c r="B665" s="15">
        <v>37803</v>
      </c>
      <c r="C665" s="16" t="s">
        <v>65</v>
      </c>
      <c r="D665" s="17">
        <v>2005</v>
      </c>
      <c r="E665" s="18" t="str">
        <f t="shared" si="214"/>
        <v>Ōkataina 2003/04</v>
      </c>
      <c r="F665" s="18" t="s">
        <v>61</v>
      </c>
      <c r="G665" s="19">
        <v>4.6999997999999996</v>
      </c>
      <c r="H665" s="20">
        <v>6.929999828338623</v>
      </c>
      <c r="I665" s="21">
        <v>242.00001</v>
      </c>
      <c r="J665" s="19">
        <v>12</v>
      </c>
      <c r="K665" s="19">
        <v>4.0000002000000006</v>
      </c>
      <c r="L665" s="19">
        <v>70</v>
      </c>
      <c r="M665" s="19">
        <v>6.0000000999999994</v>
      </c>
      <c r="N665" s="19">
        <v>7.1999997999999996</v>
      </c>
      <c r="O665" s="19">
        <v>1.2</v>
      </c>
      <c r="P665" s="22">
        <v>0.37200000882148743</v>
      </c>
      <c r="Q665" s="19">
        <f t="shared" si="191"/>
        <v>3.927128512215956</v>
      </c>
      <c r="R665" s="19">
        <f t="shared" si="207"/>
        <v>3.1592665531638495</v>
      </c>
      <c r="S665" s="19">
        <f t="shared" si="217"/>
        <v>3.5652843056187158</v>
      </c>
      <c r="T665" s="19">
        <f t="shared" si="212"/>
        <v>3.3692092384590637</v>
      </c>
      <c r="U665" s="23">
        <f t="shared" si="218"/>
        <v>3.5052221523643965</v>
      </c>
      <c r="V665" s="24">
        <f t="shared" si="219"/>
        <v>3.3781148616899017</v>
      </c>
      <c r="W665" s="24">
        <f t="shared" si="219"/>
        <v>2.9521726787838305</v>
      </c>
      <c r="X665" s="24">
        <f t="shared" si="219"/>
        <v>2.6388443217936137</v>
      </c>
      <c r="Y665" s="24">
        <f t="shared" si="219"/>
        <v>2.5784298986500995</v>
      </c>
      <c r="Z665" s="24">
        <f t="shared" si="219"/>
        <v>2.8868904402293611</v>
      </c>
      <c r="AA665" s="20">
        <v>0.34</v>
      </c>
      <c r="AB665" s="20">
        <v>2.9999999999999801E-2</v>
      </c>
      <c r="AC665" s="17">
        <v>313.99923584418798</v>
      </c>
      <c r="AD665" s="17">
        <f t="shared" si="220"/>
        <v>314.10443326068474</v>
      </c>
      <c r="AE665" s="21">
        <v>28.5</v>
      </c>
      <c r="AF665" s="21">
        <v>129.37500000000321</v>
      </c>
      <c r="AG665" s="19">
        <v>2.5473772961470367</v>
      </c>
      <c r="AH665" s="21">
        <v>143.80000000000001</v>
      </c>
      <c r="AI665" s="22">
        <v>-0.47249999999999998</v>
      </c>
      <c r="AJ665" s="21">
        <v>1135.5619999999999</v>
      </c>
      <c r="AK665" s="21" t="e">
        <f>VLOOKUP($B665,'[3]Rotoma level Monthly'!$C$2:$N$538,10,FALSE)</f>
        <v>#N/A</v>
      </c>
      <c r="AL665" s="21" t="e">
        <f>VLOOKUP($B665,'[3]Rotoma level Monthly'!$C$2:$N$538,11,FALSE)</f>
        <v>#N/A</v>
      </c>
      <c r="AM665" s="20">
        <v>3.6938309410507704</v>
      </c>
      <c r="AN665" s="21">
        <v>188.7166666666667</v>
      </c>
    </row>
    <row r="666" spans="1:40" x14ac:dyDescent="0.25">
      <c r="A666" t="s">
        <v>86</v>
      </c>
      <c r="B666" s="15">
        <v>37834</v>
      </c>
      <c r="C666" s="16" t="s">
        <v>65</v>
      </c>
      <c r="D666" s="17">
        <v>2005</v>
      </c>
      <c r="E666" s="18" t="str">
        <f t="shared" si="214"/>
        <v>Ōkataina 2003/04</v>
      </c>
      <c r="F666" s="18" t="s">
        <v>61</v>
      </c>
      <c r="G666" s="19">
        <v>5</v>
      </c>
      <c r="H666" s="20">
        <v>7.1500000953674316</v>
      </c>
      <c r="I666" s="21">
        <v>184.50000001999999</v>
      </c>
      <c r="J666" s="19">
        <v>4.0000002000000006</v>
      </c>
      <c r="K666" s="19">
        <v>4.0000002000000006</v>
      </c>
      <c r="L666" s="19">
        <v>0.50000001999999999</v>
      </c>
      <c r="M666" s="19">
        <v>1</v>
      </c>
      <c r="N666" s="19">
        <v>7.3000002000000004</v>
      </c>
      <c r="O666" s="19">
        <v>1</v>
      </c>
      <c r="P666" s="22">
        <v>0.36383906006813049</v>
      </c>
      <c r="Q666" s="19">
        <f t="shared" si="191"/>
        <v>3.9953838110134878</v>
      </c>
      <c r="R666" s="19">
        <f t="shared" si="207"/>
        <v>3.1164402676545384</v>
      </c>
      <c r="S666" s="19">
        <f t="shared" si="217"/>
        <v>3.2106490753318933</v>
      </c>
      <c r="T666" s="19">
        <f t="shared" si="212"/>
        <v>1.976015238084643</v>
      </c>
      <c r="U666" s="23">
        <f t="shared" si="218"/>
        <v>3.0746220980211403</v>
      </c>
      <c r="V666" s="24">
        <f t="shared" si="219"/>
        <v>3.3445948034165647</v>
      </c>
      <c r="W666" s="24">
        <f t="shared" si="219"/>
        <v>2.9500744320772996</v>
      </c>
      <c r="X666" s="24">
        <f t="shared" si="219"/>
        <v>2.7134706052594613</v>
      </c>
      <c r="Y666" s="24">
        <f t="shared" si="219"/>
        <v>2.4927321625570653</v>
      </c>
      <c r="Z666" s="24">
        <f t="shared" si="219"/>
        <v>2.8752180008275974</v>
      </c>
      <c r="AA666" s="20">
        <v>-0.14000000000000001</v>
      </c>
      <c r="AB666" s="20">
        <v>-0.125</v>
      </c>
      <c r="AC666" s="17">
        <v>313.922679752612</v>
      </c>
      <c r="AD666" s="17">
        <f t="shared" si="220"/>
        <v>314.05702847907202</v>
      </c>
      <c r="AE666" s="21">
        <v>52</v>
      </c>
      <c r="AF666" s="21">
        <v>122.89986559140273</v>
      </c>
      <c r="AG666" s="19">
        <v>2.9426056600955284</v>
      </c>
      <c r="AH666" s="21">
        <v>152.5</v>
      </c>
      <c r="AI666" s="22">
        <v>-0.35416666666666652</v>
      </c>
      <c r="AJ666" s="21">
        <v>1060.5619999999999</v>
      </c>
      <c r="AK666" s="21" t="e">
        <f>VLOOKUP($B666,'[3]Rotoma level Monthly'!$C$2:$N$538,10,FALSE)</f>
        <v>#N/A</v>
      </c>
      <c r="AL666" s="21" t="e">
        <f>VLOOKUP($B666,'[3]Rotoma level Monthly'!$C$2:$N$538,11,FALSE)</f>
        <v>#N/A</v>
      </c>
      <c r="AM666" s="20">
        <v>3.5933668922054451</v>
      </c>
      <c r="AN666" s="21">
        <v>186.49166666666667</v>
      </c>
    </row>
    <row r="667" spans="1:40" x14ac:dyDescent="0.25">
      <c r="A667" t="s">
        <v>86</v>
      </c>
      <c r="B667" s="15">
        <v>37865</v>
      </c>
      <c r="C667" s="16" t="s">
        <v>65</v>
      </c>
      <c r="D667" s="17">
        <v>2005</v>
      </c>
      <c r="E667" s="18" t="str">
        <f t="shared" si="214"/>
        <v>Ōkataina 2003/04</v>
      </c>
      <c r="F667" s="18" t="s">
        <v>61</v>
      </c>
      <c r="G667" s="19">
        <v>3.3</v>
      </c>
      <c r="H667" s="20">
        <v>8.130000114440918</v>
      </c>
      <c r="I667" s="21">
        <v>138.50000002000002</v>
      </c>
      <c r="J667" s="19">
        <v>7.0000002000000006</v>
      </c>
      <c r="K667" s="19">
        <v>2.0000001000000003</v>
      </c>
      <c r="L667" s="19">
        <v>0.50000001999999999</v>
      </c>
      <c r="M667" s="19">
        <v>1</v>
      </c>
      <c r="N667" s="19">
        <v>7.3000002000000004</v>
      </c>
      <c r="O667" s="19">
        <v>0.82999997999999997</v>
      </c>
      <c r="P667" s="22">
        <v>0.31799998879432678</v>
      </c>
      <c r="Q667" s="19">
        <f t="shared" si="191"/>
        <v>3.5370254072898342</v>
      </c>
      <c r="R667" s="19">
        <f t="shared" si="207"/>
        <v>2.9372019490851846</v>
      </c>
      <c r="S667" s="19">
        <f t="shared" si="217"/>
        <v>2.8357638181241751</v>
      </c>
      <c r="T667" s="19">
        <f t="shared" si="212"/>
        <v>2.6856863130741973</v>
      </c>
      <c r="U667" s="23">
        <f t="shared" si="218"/>
        <v>2.998919371893348</v>
      </c>
      <c r="V667" s="24">
        <f t="shared" si="219"/>
        <v>3.3906289049418419</v>
      </c>
      <c r="W667" s="24">
        <f t="shared" si="219"/>
        <v>2.933850260065761</v>
      </c>
      <c r="X667" s="24">
        <f t="shared" si="219"/>
        <v>2.7522690100555529</v>
      </c>
      <c r="Y667" s="24">
        <f t="shared" si="219"/>
        <v>2.4357719187749933</v>
      </c>
      <c r="Z667" s="24">
        <f t="shared" si="219"/>
        <v>2.8781300234595371</v>
      </c>
      <c r="AA667" s="20">
        <v>-0.26</v>
      </c>
      <c r="AB667" s="20">
        <v>-0.18</v>
      </c>
      <c r="AC667" s="17">
        <v>313.973332638204</v>
      </c>
      <c r="AD667" s="17">
        <f t="shared" si="220"/>
        <v>314.01912669144605</v>
      </c>
      <c r="AE667" s="21">
        <v>222</v>
      </c>
      <c r="AF667" s="21">
        <v>196.8845394736874</v>
      </c>
      <c r="AG667" s="19">
        <v>4.3637373415503653</v>
      </c>
      <c r="AH667" s="21">
        <v>139.80000000000001</v>
      </c>
      <c r="AI667" s="22">
        <v>-0.293333333333333</v>
      </c>
      <c r="AJ667" s="21">
        <v>1059.8400000000001</v>
      </c>
      <c r="AK667" s="21" t="e">
        <f>VLOOKUP($B667,'[3]Rotoma level Monthly'!$C$2:$N$538,10,FALSE)</f>
        <v>#N/A</v>
      </c>
      <c r="AL667" s="21" t="e">
        <f>VLOOKUP($B667,'[3]Rotoma level Monthly'!$C$2:$N$538,11,FALSE)</f>
        <v>#N/A</v>
      </c>
      <c r="AM667" s="20">
        <v>3.5162078398506824</v>
      </c>
      <c r="AN667" s="21">
        <v>183.70000000000005</v>
      </c>
    </row>
    <row r="668" spans="1:40" x14ac:dyDescent="0.25">
      <c r="A668" t="s">
        <v>86</v>
      </c>
      <c r="B668" s="15">
        <v>37895</v>
      </c>
      <c r="C668" s="16" t="s">
        <v>65</v>
      </c>
      <c r="D668" s="17">
        <v>2005</v>
      </c>
      <c r="E668" s="18" t="str">
        <f t="shared" si="214"/>
        <v>Ōkataina 2003/04</v>
      </c>
      <c r="F668" s="18" t="s">
        <v>61</v>
      </c>
      <c r="G668" s="19">
        <v>1.3</v>
      </c>
      <c r="H668" s="20">
        <v>9.4600000381469727</v>
      </c>
      <c r="I668" s="21">
        <v>64.000000999999997</v>
      </c>
      <c r="J668" s="19">
        <v>3</v>
      </c>
      <c r="K668" s="19">
        <v>3</v>
      </c>
      <c r="L668" s="19">
        <v>1</v>
      </c>
      <c r="M668" s="19">
        <v>2.0000001000000003</v>
      </c>
      <c r="N668" s="19">
        <v>7.5999999000000003</v>
      </c>
      <c r="O668" s="19">
        <v>0.41999998999999999</v>
      </c>
      <c r="P668" s="22">
        <v>0.22099535167217255</v>
      </c>
      <c r="Q668" s="19">
        <f t="shared" si="191"/>
        <v>2.5094161148593654</v>
      </c>
      <c r="R668" s="19">
        <f t="shared" si="207"/>
        <v>2.7179865470119582</v>
      </c>
      <c r="S668" s="19">
        <f t="shared" si="217"/>
        <v>1.8266017421169116</v>
      </c>
      <c r="T668" s="19">
        <f t="shared" si="212"/>
        <v>1.6111940637814142</v>
      </c>
      <c r="U668" s="23">
        <f t="shared" si="218"/>
        <v>2.1662996169424122</v>
      </c>
      <c r="V668" s="24">
        <f t="shared" si="219"/>
        <v>3.3168726684549914</v>
      </c>
      <c r="W668" s="24">
        <f t="shared" si="219"/>
        <v>2.9058415339371404</v>
      </c>
      <c r="X668" s="24">
        <f t="shared" si="219"/>
        <v>2.7169608848073055</v>
      </c>
      <c r="Y668" s="24">
        <f t="shared" si="219"/>
        <v>2.4053701542497241</v>
      </c>
      <c r="Z668" s="24">
        <f t="shared" si="219"/>
        <v>2.8362613103622905</v>
      </c>
      <c r="AA668" s="20">
        <v>-0.18</v>
      </c>
      <c r="AB668" s="20">
        <v>-1.66666666666677E-3</v>
      </c>
      <c r="AC668" s="17">
        <v>314.14554336429802</v>
      </c>
      <c r="AD668" s="17">
        <f t="shared" si="220"/>
        <v>314.00266785263085</v>
      </c>
      <c r="AE668" s="21">
        <v>117.5</v>
      </c>
      <c r="AF668" s="21">
        <v>178.26915377504818</v>
      </c>
      <c r="AG668" s="19">
        <v>4.0476127983588226</v>
      </c>
      <c r="AH668" s="21">
        <v>206.1</v>
      </c>
      <c r="AI668" s="22">
        <v>-0.23499999999999949</v>
      </c>
      <c r="AJ668" s="21">
        <v>1064.5</v>
      </c>
      <c r="AK668" s="21" t="e">
        <f>VLOOKUP($B668,'[3]Rotoma level Monthly'!$C$2:$N$538,10,FALSE)</f>
        <v>#N/A</v>
      </c>
      <c r="AL668" s="21" t="e">
        <f>VLOOKUP($B668,'[3]Rotoma level Monthly'!$C$2:$N$538,11,FALSE)</f>
        <v>#N/A</v>
      </c>
      <c r="AM668" s="20">
        <v>3.5383001832890479</v>
      </c>
      <c r="AN668" s="21">
        <v>178.47499999999999</v>
      </c>
    </row>
    <row r="669" spans="1:40" x14ac:dyDescent="0.25">
      <c r="A669" t="s">
        <v>86</v>
      </c>
      <c r="B669" s="15">
        <v>37926</v>
      </c>
      <c r="C669" s="16" t="s">
        <v>65</v>
      </c>
      <c r="D669" s="17">
        <v>2005</v>
      </c>
      <c r="E669" s="18" t="str">
        <f t="shared" si="214"/>
        <v>Ōkataina 2003/04</v>
      </c>
      <c r="F669" s="18" t="s">
        <v>61</v>
      </c>
      <c r="G669" s="19">
        <v>1.4</v>
      </c>
      <c r="H669" s="20">
        <v>13.720000267028809</v>
      </c>
      <c r="I669" s="21">
        <v>132.00000010000002</v>
      </c>
      <c r="J669" s="19">
        <v>4.9999998999999997</v>
      </c>
      <c r="K669" s="19">
        <v>0.5</v>
      </c>
      <c r="L669" s="19">
        <v>2.0000001000000003</v>
      </c>
      <c r="M669" s="19">
        <v>1</v>
      </c>
      <c r="N669" s="19">
        <v>7.8000002000000004</v>
      </c>
      <c r="O669" s="19">
        <v>0.62</v>
      </c>
      <c r="P669" s="22">
        <v>0.14831513166427612</v>
      </c>
      <c r="Q669" s="19">
        <f t="shared" ref="Q669:Q732" si="221">2.22+2.54*LOG($G669,10)</f>
        <v>2.5911652106227248</v>
      </c>
      <c r="R669" s="19">
        <f t="shared" si="207"/>
        <v>2.1285492378415114</v>
      </c>
      <c r="S669" s="19">
        <f t="shared" si="217"/>
        <v>2.7729275339199311</v>
      </c>
      <c r="T669" s="19">
        <f t="shared" si="212"/>
        <v>2.2589923872983766</v>
      </c>
      <c r="U669" s="23">
        <f t="shared" si="218"/>
        <v>2.4379085924206363</v>
      </c>
      <c r="V669" s="24">
        <f t="shared" si="219"/>
        <v>3.2888002571385369</v>
      </c>
      <c r="W669" s="24">
        <f t="shared" si="219"/>
        <v>2.8818313475230291</v>
      </c>
      <c r="X669" s="24">
        <f t="shared" si="219"/>
        <v>2.7445149430436082</v>
      </c>
      <c r="Y669" s="24">
        <f t="shared" si="219"/>
        <v>2.4289515833508686</v>
      </c>
      <c r="Z669" s="24">
        <f t="shared" si="219"/>
        <v>2.8360245327640103</v>
      </c>
      <c r="AA669" s="20">
        <v>-0.41</v>
      </c>
      <c r="AB669" s="20">
        <v>-0.30666666666666598</v>
      </c>
      <c r="AC669" s="17">
        <v>314.15144006709397</v>
      </c>
      <c r="AD669" s="17">
        <f t="shared" si="220"/>
        <v>313.99562493529646</v>
      </c>
      <c r="AE669" s="21">
        <v>95</v>
      </c>
      <c r="AF669" s="21">
        <v>218.20138888888897</v>
      </c>
      <c r="AG669" s="19">
        <v>4.3430537422839519</v>
      </c>
      <c r="AH669" s="21">
        <v>189.1</v>
      </c>
      <c r="AI669" s="22">
        <v>-0.23499999999999949</v>
      </c>
      <c r="AJ669" s="21">
        <v>1134.5</v>
      </c>
      <c r="AK669" s="21" t="e">
        <f>VLOOKUP($B669,'[3]Rotoma level Monthly'!$C$2:$N$538,10,FALSE)</f>
        <v>#N/A</v>
      </c>
      <c r="AL669" s="21" t="e">
        <f>VLOOKUP($B669,'[3]Rotoma level Monthly'!$C$2:$N$538,11,FALSE)</f>
        <v>#N/A</v>
      </c>
      <c r="AM669" s="20">
        <v>3.4921895071088276</v>
      </c>
      <c r="AN669" s="21">
        <v>176.67499999999998</v>
      </c>
    </row>
    <row r="670" spans="1:40" x14ac:dyDescent="0.25">
      <c r="A670" t="s">
        <v>86</v>
      </c>
      <c r="B670" s="15">
        <v>37956</v>
      </c>
      <c r="C670" s="16" t="s">
        <v>65</v>
      </c>
      <c r="D670" s="17">
        <v>2005</v>
      </c>
      <c r="E670" s="18" t="str">
        <f t="shared" si="214"/>
        <v>Ōkataina 2003/04</v>
      </c>
      <c r="F670" s="18" t="s">
        <v>61</v>
      </c>
      <c r="G670" s="19">
        <v>0.69999999000000002</v>
      </c>
      <c r="H670" s="20">
        <v>17.059999465942383</v>
      </c>
      <c r="I670" s="21">
        <v>92.000004099999984</v>
      </c>
      <c r="J670" s="19">
        <v>8.9999995999999989</v>
      </c>
      <c r="K670" s="19">
        <v>3</v>
      </c>
      <c r="L670" s="19">
        <v>2.0000001000000003</v>
      </c>
      <c r="M670" s="19">
        <v>3</v>
      </c>
      <c r="N670" s="19">
        <v>7.6999997999999996</v>
      </c>
      <c r="O670" s="19">
        <v>1.3</v>
      </c>
      <c r="P670" s="22">
        <v>0.18923619389533997</v>
      </c>
      <c r="Q670" s="19">
        <f t="shared" si="221"/>
        <v>1.8265490058775271</v>
      </c>
      <c r="R670" s="19">
        <f t="shared" si="207"/>
        <v>1.729041489690875</v>
      </c>
      <c r="S670" s="19">
        <f t="shared" si="217"/>
        <v>2.3010014185669481</v>
      </c>
      <c r="T670" s="19">
        <f t="shared" si="212"/>
        <v>3.004388071201054</v>
      </c>
      <c r="U670" s="23">
        <f t="shared" si="218"/>
        <v>2.2152449963341012</v>
      </c>
      <c r="V670" s="24">
        <f t="shared" si="219"/>
        <v>3.2318946647233839</v>
      </c>
      <c r="W670" s="24">
        <f t="shared" si="219"/>
        <v>2.7844579221325354</v>
      </c>
      <c r="X670" s="24">
        <f t="shared" si="219"/>
        <v>2.7202066863021557</v>
      </c>
      <c r="Y670" s="24">
        <f t="shared" si="219"/>
        <v>2.4910678903427583</v>
      </c>
      <c r="Z670" s="24">
        <f t="shared" si="219"/>
        <v>2.806906790875209</v>
      </c>
      <c r="AA670" s="20">
        <v>0.85</v>
      </c>
      <c r="AB670" s="20">
        <v>3.3333333333333201E-2</v>
      </c>
      <c r="AC670" s="17">
        <v>314.09459850824101</v>
      </c>
      <c r="AD670" s="17">
        <f t="shared" si="220"/>
        <v>313.99260459080182</v>
      </c>
      <c r="AE670" s="21">
        <v>218</v>
      </c>
      <c r="AF670" s="21">
        <v>204.46550179211471</v>
      </c>
      <c r="AG670" s="19">
        <v>3.9554719655194126</v>
      </c>
      <c r="AH670" s="21">
        <v>217.3</v>
      </c>
      <c r="AI670" s="22">
        <v>-0.21666666666666601</v>
      </c>
      <c r="AJ670" s="21">
        <v>1182.5</v>
      </c>
      <c r="AK670" s="21" t="e">
        <f>VLOOKUP($B670,'[3]Rotoma level Monthly'!$C$2:$N$538,10,FALSE)</f>
        <v>#N/A</v>
      </c>
      <c r="AL670" s="21" t="e">
        <f>VLOOKUP($B670,'[3]Rotoma level Monthly'!$C$2:$N$538,11,FALSE)</f>
        <v>#N/A</v>
      </c>
      <c r="AM670" s="20">
        <v>3.4843097719599263</v>
      </c>
      <c r="AN670" s="21">
        <v>175.48333333333332</v>
      </c>
    </row>
    <row r="671" spans="1:40" x14ac:dyDescent="0.25">
      <c r="A671" t="s">
        <v>86</v>
      </c>
      <c r="B671" s="15">
        <v>37987</v>
      </c>
      <c r="C671" s="16" t="s">
        <v>65</v>
      </c>
      <c r="D671" s="17">
        <v>2005</v>
      </c>
      <c r="E671" s="18" t="str">
        <f t="shared" si="214"/>
        <v>Ōkataina 2003/04</v>
      </c>
      <c r="F671" s="18" t="s">
        <v>61</v>
      </c>
      <c r="G671" s="19">
        <v>1.7</v>
      </c>
      <c r="H671" s="20">
        <v>14.020000457763672</v>
      </c>
      <c r="I671" s="21">
        <v>142.50000001999999</v>
      </c>
      <c r="J671" s="19">
        <v>48.999999000000003</v>
      </c>
      <c r="K671" s="19">
        <v>3</v>
      </c>
      <c r="L671" s="19">
        <v>0.50000001999999999</v>
      </c>
      <c r="M671" s="19">
        <v>4.0000002000000006</v>
      </c>
      <c r="N671" s="19">
        <v>8</v>
      </c>
      <c r="O671" s="19">
        <v>0.38999999000000002</v>
      </c>
      <c r="P671" s="22">
        <v>0.16933831572532654</v>
      </c>
      <c r="Q671" s="19">
        <f t="shared" si="221"/>
        <v>2.8053402603008157</v>
      </c>
      <c r="R671" s="19">
        <f t="shared" si="207"/>
        <v>2.0911609118600119</v>
      </c>
      <c r="S671" s="19">
        <f t="shared" si="217"/>
        <v>2.8729827418605018</v>
      </c>
      <c r="T671" s="19">
        <f t="shared" si="212"/>
        <v>5.153372527802853</v>
      </c>
      <c r="U671" s="23">
        <f t="shared" si="218"/>
        <v>3.2307141104560455</v>
      </c>
      <c r="V671" s="24">
        <f t="shared" si="219"/>
        <v>3.2169550039995762</v>
      </c>
      <c r="W671" s="24">
        <f t="shared" si="219"/>
        <v>2.7168336650609723</v>
      </c>
      <c r="X671" s="24">
        <f t="shared" si="219"/>
        <v>2.7449937861711091</v>
      </c>
      <c r="Y671" s="24">
        <f t="shared" si="219"/>
        <v>2.6967084082368129</v>
      </c>
      <c r="Z671" s="24">
        <f t="shared" si="219"/>
        <v>2.8438727158671178</v>
      </c>
      <c r="AA671" s="20">
        <v>-1.1100000000000001</v>
      </c>
      <c r="AB671" s="20">
        <v>-0.97666666666666602</v>
      </c>
      <c r="AC671" s="17">
        <v>313.97677124731098</v>
      </c>
      <c r="AD671" s="17">
        <f t="shared" si="220"/>
        <v>313.98596543965397</v>
      </c>
      <c r="AE671" s="21">
        <v>104.5</v>
      </c>
      <c r="AF671" s="21">
        <v>168.66397849462277</v>
      </c>
      <c r="AG671" s="19">
        <v>3.1927327681870334</v>
      </c>
      <c r="AH671" s="21">
        <v>248.5</v>
      </c>
      <c r="AI671" s="22">
        <v>-0.21666666666666601</v>
      </c>
      <c r="AJ671" s="21">
        <v>1282</v>
      </c>
      <c r="AK671" s="21" t="e">
        <f>VLOOKUP($B671,'[3]Rotoma level Monthly'!$C$2:$N$538,10,FALSE)</f>
        <v>#N/A</v>
      </c>
      <c r="AL671" s="21" t="e">
        <f>VLOOKUP($B671,'[3]Rotoma level Monthly'!$C$2:$N$538,11,FALSE)</f>
        <v>#N/A</v>
      </c>
      <c r="AM671" s="20">
        <v>3.4658346351924592</v>
      </c>
      <c r="AN671" s="21">
        <v>174.80833333333331</v>
      </c>
    </row>
    <row r="672" spans="1:40" x14ac:dyDescent="0.25">
      <c r="A672" t="s">
        <v>86</v>
      </c>
      <c r="B672" s="15">
        <v>38018</v>
      </c>
      <c r="C672" s="16" t="s">
        <v>65</v>
      </c>
      <c r="D672" s="17">
        <v>2005</v>
      </c>
      <c r="E672" s="18" t="str">
        <f t="shared" si="214"/>
        <v>Ōkataina 2003/04</v>
      </c>
      <c r="F672" s="18" t="s">
        <v>61</v>
      </c>
      <c r="G672" s="19">
        <v>1.9</v>
      </c>
      <c r="H672" s="20">
        <v>12.875</v>
      </c>
      <c r="I672" s="21">
        <v>108.0000002</v>
      </c>
      <c r="J672" s="19">
        <v>6.0000000999999994</v>
      </c>
      <c r="K672" s="19">
        <v>3</v>
      </c>
      <c r="L672" s="19">
        <v>4.0000002000000006</v>
      </c>
      <c r="M672" s="19">
        <v>13</v>
      </c>
      <c r="N672" s="19">
        <v>7.8000002000000004</v>
      </c>
      <c r="O672" s="19">
        <v>0.79000002000000003</v>
      </c>
      <c r="P672" s="22">
        <v>0.16136211156845093</v>
      </c>
      <c r="Q672" s="19">
        <f t="shared" si="221"/>
        <v>2.9280341464201856</v>
      </c>
      <c r="R672" s="19">
        <f t="shared" si="207"/>
        <v>2.2360625463200261</v>
      </c>
      <c r="S672" s="19">
        <f t="shared" si="217"/>
        <v>2.5106055064365074</v>
      </c>
      <c r="T672" s="19">
        <f t="shared" si="212"/>
        <v>2.4902016722559037</v>
      </c>
      <c r="U672" s="23">
        <f t="shared" si="218"/>
        <v>2.5412259678581557</v>
      </c>
      <c r="V672" s="24">
        <f t="shared" si="219"/>
        <v>3.1917272143656774</v>
      </c>
      <c r="W672" s="24">
        <f t="shared" si="219"/>
        <v>2.6567993290158216</v>
      </c>
      <c r="X672" s="24">
        <f t="shared" si="219"/>
        <v>2.7572586427923067</v>
      </c>
      <c r="Y672" s="24">
        <f t="shared" si="219"/>
        <v>2.6234577777198829</v>
      </c>
      <c r="Z672" s="24">
        <f t="shared" si="219"/>
        <v>2.8073107409734219</v>
      </c>
      <c r="AA672" s="20">
        <v>0.79</v>
      </c>
      <c r="AB672" s="20">
        <v>-0.60833333333333295</v>
      </c>
      <c r="AC672" s="17">
        <v>313.96244457728699</v>
      </c>
      <c r="AD672" s="17">
        <f t="shared" si="220"/>
        <v>313.99492469297974</v>
      </c>
      <c r="AE672" s="21">
        <v>293.5</v>
      </c>
      <c r="AF672" s="21">
        <v>190.62068965517244</v>
      </c>
      <c r="AG672" s="19">
        <v>5.1650688282962154</v>
      </c>
      <c r="AH672" s="21">
        <v>155</v>
      </c>
      <c r="AI672" s="22">
        <v>-0.25916666666666599</v>
      </c>
      <c r="AJ672" s="21">
        <v>1314.5</v>
      </c>
      <c r="AK672" s="21" t="e">
        <f>VLOOKUP($B672,'[3]Rotoma level Monthly'!$C$2:$N$538,10,FALSE)</f>
        <v>#N/A</v>
      </c>
      <c r="AL672" s="21" t="e">
        <f>VLOOKUP($B672,'[3]Rotoma level Monthly'!$C$2:$N$538,11,FALSE)</f>
        <v>#N/A</v>
      </c>
      <c r="AM672" s="20">
        <v>3.3880832193030042</v>
      </c>
      <c r="AN672" s="21">
        <v>170.66666666666666</v>
      </c>
    </row>
    <row r="673" spans="1:40" x14ac:dyDescent="0.25">
      <c r="A673" t="s">
        <v>86</v>
      </c>
      <c r="B673" s="15">
        <v>38047</v>
      </c>
      <c r="C673" s="16" t="s">
        <v>65</v>
      </c>
      <c r="D673" s="17">
        <v>2005</v>
      </c>
      <c r="E673" s="18" t="str">
        <f t="shared" si="214"/>
        <v>Ōkataina 2003/04</v>
      </c>
      <c r="F673" s="18" t="s">
        <v>61</v>
      </c>
      <c r="G673" s="19">
        <v>6.5</v>
      </c>
      <c r="H673" s="20">
        <v>10.960000038146973</v>
      </c>
      <c r="I673" s="21">
        <v>107.50000002</v>
      </c>
      <c r="J673" s="19">
        <v>3</v>
      </c>
      <c r="K673" s="19">
        <v>8.0000004000000011</v>
      </c>
      <c r="L673" s="19">
        <v>0.50000001999999999</v>
      </c>
      <c r="M673" s="19">
        <v>13</v>
      </c>
      <c r="N673" s="19">
        <v>7</v>
      </c>
      <c r="O673" s="19">
        <v>0.64999998000000003</v>
      </c>
      <c r="P673" s="22">
        <v>0.19023290276527405</v>
      </c>
      <c r="Q673" s="19">
        <f t="shared" si="221"/>
        <v>4.2847999258728535</v>
      </c>
      <c r="R673" s="19">
        <f t="shared" si="207"/>
        <v>2.4949277676211272</v>
      </c>
      <c r="S673" s="19">
        <f t="shared" si="217"/>
        <v>2.5045394776405927</v>
      </c>
      <c r="T673" s="19">
        <f t="shared" si="212"/>
        <v>1.6111940637814142</v>
      </c>
      <c r="U673" s="23">
        <f t="shared" si="218"/>
        <v>2.723865308728997</v>
      </c>
      <c r="V673" s="24">
        <f t="shared" si="219"/>
        <v>3.269145424887645</v>
      </c>
      <c r="W673" s="24">
        <f t="shared" si="219"/>
        <v>2.6557322692943361</v>
      </c>
      <c r="X673" s="24">
        <f t="shared" si="219"/>
        <v>2.6809929041310419</v>
      </c>
      <c r="Y673" s="24">
        <f t="shared" si="219"/>
        <v>2.5502071436803426</v>
      </c>
      <c r="Z673" s="24">
        <f t="shared" si="219"/>
        <v>2.7890194354983415</v>
      </c>
      <c r="AA673" s="20">
        <v>7.0000000000000007E-2</v>
      </c>
      <c r="AB673" s="20">
        <v>-0.46333333333333299</v>
      </c>
      <c r="AC673" s="17">
        <v>313.96645238770498</v>
      </c>
      <c r="AD673" s="17">
        <f t="shared" si="220"/>
        <v>314.00612973579797</v>
      </c>
      <c r="AE673" s="21">
        <v>13</v>
      </c>
      <c r="AF673" s="21">
        <v>190.72715053763616</v>
      </c>
      <c r="AG673" s="19">
        <v>3.3633303868483377</v>
      </c>
      <c r="AH673" s="21">
        <v>273.2</v>
      </c>
      <c r="AI673" s="22">
        <v>-0.25916666666666599</v>
      </c>
      <c r="AJ673" s="21">
        <v>1589</v>
      </c>
      <c r="AK673" s="21">
        <f>VLOOKUP($B673,'[3]Rotoma level Monthly'!$C$2:$N$538,10,FALSE)</f>
        <v>1314.5</v>
      </c>
      <c r="AL673" s="21">
        <f>VLOOKUP($B673,'[3]Rotoma level Monthly'!$C$2:$N$538,11,FALSE)</f>
        <v>1143.6843333333334</v>
      </c>
      <c r="AM673" s="20">
        <v>3.5286793869507487</v>
      </c>
      <c r="AN673" s="21">
        <v>179.64166666666665</v>
      </c>
    </row>
    <row r="674" spans="1:40" x14ac:dyDescent="0.25">
      <c r="A674" t="s">
        <v>86</v>
      </c>
      <c r="B674" s="15">
        <v>38078</v>
      </c>
      <c r="C674" s="16" t="s">
        <v>65</v>
      </c>
      <c r="D674" s="17">
        <v>2005</v>
      </c>
      <c r="E674" s="18" t="str">
        <f t="shared" si="214"/>
        <v>Ōkataina 2003/04</v>
      </c>
      <c r="F674" s="18" t="s">
        <v>61</v>
      </c>
      <c r="G674" s="19">
        <v>1.6</v>
      </c>
      <c r="H674" s="20">
        <v>11.029999732971191</v>
      </c>
      <c r="I674" s="21">
        <v>126.50000002</v>
      </c>
      <c r="J674" s="19">
        <v>7.0000002000000006</v>
      </c>
      <c r="K674" s="19">
        <v>18.999998999999999</v>
      </c>
      <c r="L674" s="19">
        <v>0.50000001999999999</v>
      </c>
      <c r="M674" s="19">
        <v>6.0000000999999994</v>
      </c>
      <c r="N674" s="19">
        <v>7.9000000999999997</v>
      </c>
      <c r="O674" s="19">
        <v>0.44999999000000002</v>
      </c>
      <c r="P674" s="22">
        <v>0.18109510838985443</v>
      </c>
      <c r="Q674" s="19">
        <f t="shared" si="221"/>
        <v>2.7384647559460493</v>
      </c>
      <c r="R674" s="19">
        <f t="shared" si="207"/>
        <v>2.485013815476917</v>
      </c>
      <c r="S674" s="19">
        <f t="shared" si="217"/>
        <v>2.7172924819973043</v>
      </c>
      <c r="T674" s="19">
        <f t="shared" si="212"/>
        <v>2.6856863130741973</v>
      </c>
      <c r="U674" s="23">
        <f t="shared" si="218"/>
        <v>2.6566143416236168</v>
      </c>
      <c r="V674" s="24">
        <f t="shared" si="219"/>
        <v>3.2177023712490462</v>
      </c>
      <c r="W674" s="24">
        <f t="shared" si="219"/>
        <v>2.6310281334740306</v>
      </c>
      <c r="X674" s="24">
        <f t="shared" si="219"/>
        <v>2.6853860612310236</v>
      </c>
      <c r="Y674" s="24">
        <f t="shared" si="219"/>
        <v>2.6093463999294721</v>
      </c>
      <c r="Z674" s="24">
        <f t="shared" si="219"/>
        <v>2.7858657414708934</v>
      </c>
      <c r="AA674" s="20">
        <v>-1.25</v>
      </c>
      <c r="AB674" s="20">
        <v>-0.55166666666666597</v>
      </c>
      <c r="AC674" s="17">
        <v>313.76326442428302</v>
      </c>
      <c r="AD674" s="17">
        <f t="shared" si="220"/>
        <v>313.98937947585046</v>
      </c>
      <c r="AE674" s="21">
        <v>32.5</v>
      </c>
      <c r="AF674" s="21">
        <v>170.83881150286851</v>
      </c>
      <c r="AG674" s="19">
        <v>2.8307140028512352</v>
      </c>
      <c r="AH674" s="21">
        <v>160.80000000000001</v>
      </c>
      <c r="AI674" s="22">
        <v>-0.25916666666666599</v>
      </c>
      <c r="AJ674" s="21">
        <v>1454</v>
      </c>
      <c r="AK674" s="21" t="e">
        <f>VLOOKUP($B674,'[3]Rotoma level Monthly'!$C$2:$N$538,10,FALSE)</f>
        <v>#N/A</v>
      </c>
      <c r="AL674" s="21" t="e">
        <f>VLOOKUP($B674,'[3]Rotoma level Monthly'!$C$2:$N$538,11,FALSE)</f>
        <v>#N/A</v>
      </c>
      <c r="AM674" s="20">
        <v>3.5572524845783566</v>
      </c>
      <c r="AN674" s="21">
        <v>177.71666666666667</v>
      </c>
    </row>
    <row r="675" spans="1:40" x14ac:dyDescent="0.25">
      <c r="A675" t="s">
        <v>86</v>
      </c>
      <c r="B675" s="15">
        <v>38108</v>
      </c>
      <c r="C675" s="16" t="s">
        <v>65</v>
      </c>
      <c r="D675" s="17">
        <v>2005</v>
      </c>
      <c r="E675" s="18" t="str">
        <f t="shared" si="214"/>
        <v>Ōkataina 2003/04</v>
      </c>
      <c r="F675" s="18" t="s">
        <v>61</v>
      </c>
      <c r="G675" s="19">
        <v>2.9000001000000002</v>
      </c>
      <c r="H675" s="20">
        <v>8.9899997711181641</v>
      </c>
      <c r="I675" s="21">
        <v>174.49999001999998</v>
      </c>
      <c r="J675" s="19">
        <v>27.000000999999997</v>
      </c>
      <c r="K675" s="19">
        <v>2.0000001000000003</v>
      </c>
      <c r="L675" s="19">
        <v>0.50000001999999999</v>
      </c>
      <c r="M675" s="19">
        <v>14</v>
      </c>
      <c r="N675" s="19">
        <v>7.8000002000000004</v>
      </c>
      <c r="O675" s="19">
        <v>4</v>
      </c>
      <c r="P675" s="22">
        <v>0.23114202916622162</v>
      </c>
      <c r="Q675" s="19">
        <f t="shared" si="221"/>
        <v>3.3944909527015543</v>
      </c>
      <c r="R675" s="19">
        <f t="shared" si="207"/>
        <v>2.7927734533403248</v>
      </c>
      <c r="S675" s="19">
        <f t="shared" si="217"/>
        <v>3.1378041734356841</v>
      </c>
      <c r="T675" s="19">
        <f t="shared" si="212"/>
        <v>4.3975822383123848</v>
      </c>
      <c r="U675" s="23">
        <f t="shared" si="218"/>
        <v>3.4306627044474869</v>
      </c>
      <c r="V675" s="24">
        <f t="shared" si="219"/>
        <v>3.1928557560236173</v>
      </c>
      <c r="W675" s="24">
        <f t="shared" si="219"/>
        <v>2.6104844576537185</v>
      </c>
      <c r="X675" s="24">
        <f t="shared" si="219"/>
        <v>2.7396888544800846</v>
      </c>
      <c r="Y675" s="24">
        <f t="shared" si="219"/>
        <v>2.7682947804341786</v>
      </c>
      <c r="Z675" s="24">
        <f t="shared" si="219"/>
        <v>2.8278309621478996</v>
      </c>
      <c r="AA675" s="20">
        <v>1.42</v>
      </c>
      <c r="AB675" s="20">
        <v>-0.20499999999999999</v>
      </c>
      <c r="AC675" s="17">
        <v>313.87295040799302</v>
      </c>
      <c r="AD675" s="17">
        <f t="shared" si="220"/>
        <v>313.98511879737435</v>
      </c>
      <c r="AE675" s="21">
        <v>122</v>
      </c>
      <c r="AF675" s="21">
        <v>163.05852669308319</v>
      </c>
      <c r="AG675" s="19">
        <v>3.7042517248114146</v>
      </c>
      <c r="AH675" s="21">
        <v>150.30000000000001</v>
      </c>
      <c r="AI675" s="22">
        <v>-0.20833333333333298</v>
      </c>
      <c r="AJ675" s="21">
        <v>1422.5</v>
      </c>
      <c r="AK675" s="21" t="e">
        <f>VLOOKUP($B675,'[3]Rotoma level Monthly'!$C$2:$N$538,10,FALSE)</f>
        <v>#N/A</v>
      </c>
      <c r="AL675" s="21" t="e">
        <f>VLOOKUP($B675,'[3]Rotoma level Monthly'!$C$2:$N$538,11,FALSE)</f>
        <v>#N/A</v>
      </c>
      <c r="AM675" s="20">
        <v>3.5910157206698567</v>
      </c>
      <c r="AN675" s="21">
        <v>178.36666666666667</v>
      </c>
    </row>
    <row r="676" spans="1:40" x14ac:dyDescent="0.25">
      <c r="A676" t="s">
        <v>86</v>
      </c>
      <c r="B676" s="15">
        <v>38169</v>
      </c>
      <c r="C676" s="16" t="s">
        <v>66</v>
      </c>
      <c r="D676" s="17">
        <v>2006</v>
      </c>
      <c r="E676" s="18" t="str">
        <f t="shared" si="214"/>
        <v>Ōkataina 2004/05</v>
      </c>
      <c r="F676" s="18" t="s">
        <v>61</v>
      </c>
      <c r="G676" s="19">
        <v>2.5999998999999998</v>
      </c>
      <c r="H676" s="20">
        <v>2.6800000667572021</v>
      </c>
      <c r="I676" s="21">
        <v>159</v>
      </c>
      <c r="J676" s="19">
        <v>13</v>
      </c>
      <c r="K676" s="19">
        <v>8.0000004000000011</v>
      </c>
      <c r="L676" s="19">
        <v>14</v>
      </c>
      <c r="M676" s="19">
        <v>12</v>
      </c>
      <c r="N676" s="19">
        <v>7.1900000999999998</v>
      </c>
      <c r="O676" s="19">
        <v>3.3</v>
      </c>
      <c r="P676" s="22">
        <v>0.4351402223110199</v>
      </c>
      <c r="Q676" s="19">
        <f t="shared" si="221"/>
        <v>3.2740322614186468</v>
      </c>
      <c r="R676" s="19">
        <f t="shared" si="207"/>
        <v>4.3685417791193792</v>
      </c>
      <c r="S676" s="19">
        <f t="shared" si="217"/>
        <v>3.016205344204558</v>
      </c>
      <c r="T676" s="19">
        <f t="shared" si="212"/>
        <v>3.4707145887359632</v>
      </c>
      <c r="U676" s="23">
        <f t="shared" si="218"/>
        <v>3.5323734933696365</v>
      </c>
      <c r="V676" s="24">
        <f t="shared" si="219"/>
        <v>3.1509858637115831</v>
      </c>
      <c r="W676" s="24">
        <f t="shared" si="219"/>
        <v>2.6880805265154755</v>
      </c>
      <c r="X676" s="24">
        <f t="shared" si="219"/>
        <v>2.7726381349378104</v>
      </c>
      <c r="Y676" s="24">
        <f t="shared" si="219"/>
        <v>2.8928530596551223</v>
      </c>
      <c r="Z676" s="24">
        <f t="shared" si="219"/>
        <v>2.8761393962049979</v>
      </c>
      <c r="AA676" s="20">
        <v>-0.66</v>
      </c>
      <c r="AB676" s="20">
        <v>-1.13333333333333</v>
      </c>
      <c r="AC676" s="17">
        <v>314.21124479924902</v>
      </c>
      <c r="AD676" s="17">
        <f t="shared" si="220"/>
        <v>314.00332983487209</v>
      </c>
      <c r="AE676" s="21">
        <v>209</v>
      </c>
      <c r="AF676" s="21">
        <v>165.71908602151063</v>
      </c>
      <c r="AG676" s="19">
        <v>3.3317869063621099</v>
      </c>
      <c r="AH676" s="21">
        <v>140.4</v>
      </c>
      <c r="AI676" s="22">
        <v>-0.38499999999999945</v>
      </c>
      <c r="AJ676" s="21">
        <v>1451</v>
      </c>
      <c r="AK676" s="21" t="e">
        <f>VLOOKUP($B676,'[3]Rotoma level Monthly'!$C$2:$N$538,10,FALSE)</f>
        <v>#N/A</v>
      </c>
      <c r="AL676" s="21" t="e">
        <f>VLOOKUP($B676,'[3]Rotoma level Monthly'!$C$2:$N$538,11,FALSE)</f>
        <v>#N/A</v>
      </c>
      <c r="AM676" s="20">
        <v>3.6895489658947214</v>
      </c>
      <c r="AN676" s="21">
        <v>177.99166666666667</v>
      </c>
    </row>
    <row r="677" spans="1:40" x14ac:dyDescent="0.25">
      <c r="A677" t="s">
        <v>86</v>
      </c>
      <c r="B677" s="15">
        <v>38200</v>
      </c>
      <c r="C677" s="16" t="s">
        <v>66</v>
      </c>
      <c r="D677" s="17">
        <v>2006</v>
      </c>
      <c r="E677" s="18" t="str">
        <f t="shared" si="214"/>
        <v>Ōkataina 2004/05</v>
      </c>
      <c r="F677" s="18" t="s">
        <v>61</v>
      </c>
      <c r="G677" s="19">
        <v>3.7</v>
      </c>
      <c r="H677" s="20">
        <v>6.25</v>
      </c>
      <c r="I677" s="21">
        <v>138.00000019999999</v>
      </c>
      <c r="J677" s="19">
        <v>6.0000000999999994</v>
      </c>
      <c r="K677" s="19">
        <v>3</v>
      </c>
      <c r="L677" s="19">
        <v>7.0000002000000006</v>
      </c>
      <c r="M677" s="19">
        <v>1</v>
      </c>
      <c r="N677" s="19">
        <v>7.29</v>
      </c>
      <c r="O677" s="19">
        <v>1.3</v>
      </c>
      <c r="P677" s="22">
        <v>0.27890521287918091</v>
      </c>
      <c r="Q677" s="19">
        <f t="shared" si="221"/>
        <v>3.6632323791301675</v>
      </c>
      <c r="R677" s="19">
        <f t="shared" si="207"/>
        <v>3.2988677980870156</v>
      </c>
      <c r="S677" s="19">
        <f t="shared" si="217"/>
        <v>2.8310360519622519</v>
      </c>
      <c r="T677" s="19">
        <f t="shared" si="212"/>
        <v>2.4902016722559037</v>
      </c>
      <c r="U677" s="23">
        <f t="shared" si="218"/>
        <v>3.0708344753588346</v>
      </c>
      <c r="V677" s="24">
        <f t="shared" si="219"/>
        <v>3.1289945192877671</v>
      </c>
      <c r="W677" s="24">
        <f t="shared" si="219"/>
        <v>2.6997139635924055</v>
      </c>
      <c r="X677" s="24">
        <f t="shared" si="219"/>
        <v>2.7114507804664378</v>
      </c>
      <c r="Y677" s="24">
        <f t="shared" si="219"/>
        <v>2.8196024291381918</v>
      </c>
      <c r="Z677" s="24">
        <f t="shared" si="219"/>
        <v>2.8399404231212007</v>
      </c>
      <c r="AA677" s="20">
        <v>-0.72</v>
      </c>
      <c r="AB677" s="20">
        <v>-0.82499999999999996</v>
      </c>
      <c r="AC677" s="17">
        <v>314.432651745307</v>
      </c>
      <c r="AD677" s="17">
        <f t="shared" si="220"/>
        <v>314.039447826632</v>
      </c>
      <c r="AE677" s="21">
        <v>73</v>
      </c>
      <c r="AF677" s="21">
        <v>202.50000000000824</v>
      </c>
      <c r="AG677" s="19">
        <v>3.6655899230886129</v>
      </c>
      <c r="AH677" s="21">
        <v>170.5</v>
      </c>
      <c r="AI677" s="22">
        <v>-0.50749999999999951</v>
      </c>
      <c r="AJ677" s="21">
        <v>1631.5</v>
      </c>
      <c r="AK677" s="21" t="e">
        <f>VLOOKUP($B677,'[3]Rotoma level Monthly'!$C$2:$N$538,10,FALSE)</f>
        <v>#N/A</v>
      </c>
      <c r="AL677" s="21" t="e">
        <f>VLOOKUP($B677,'[3]Rotoma level Monthly'!$C$2:$N$538,11,FALSE)</f>
        <v>#N/A</v>
      </c>
      <c r="AM677" s="20">
        <v>3.7549164334126441</v>
      </c>
      <c r="AN677" s="21">
        <v>179.49166666666667</v>
      </c>
    </row>
    <row r="678" spans="1:40" x14ac:dyDescent="0.25">
      <c r="A678" t="s">
        <v>86</v>
      </c>
      <c r="B678" s="15">
        <v>38231</v>
      </c>
      <c r="C678" s="16" t="s">
        <v>66</v>
      </c>
      <c r="D678" s="17">
        <v>2006</v>
      </c>
      <c r="E678" s="18" t="str">
        <f t="shared" si="214"/>
        <v>Ōkataina 2004/05</v>
      </c>
      <c r="F678" s="18" t="s">
        <v>61</v>
      </c>
      <c r="G678" s="19">
        <v>1.9</v>
      </c>
      <c r="H678" s="20">
        <v>8.7399997711181641</v>
      </c>
      <c r="I678" s="21">
        <v>150.00000009999999</v>
      </c>
      <c r="J678" s="19">
        <v>8.9999995999999989</v>
      </c>
      <c r="K678" s="19">
        <v>0.5</v>
      </c>
      <c r="L678" s="19">
        <v>2.0000001000000003</v>
      </c>
      <c r="M678" s="19">
        <v>16.000001000000001</v>
      </c>
      <c r="N678" s="19">
        <v>7.6100000999999997</v>
      </c>
      <c r="O678" s="19">
        <v>0.74000001000000004</v>
      </c>
      <c r="P678" s="22">
        <v>0.23466227948665619</v>
      </c>
      <c r="Q678" s="19">
        <f t="shared" si="221"/>
        <v>2.9280341464201856</v>
      </c>
      <c r="R678" s="19">
        <f t="shared" si="207"/>
        <v>2.833685667112122</v>
      </c>
      <c r="S678" s="19">
        <f t="shared" si="217"/>
        <v>2.9400346906290848</v>
      </c>
      <c r="T678" s="19">
        <f t="shared" si="212"/>
        <v>3.004388071201054</v>
      </c>
      <c r="U678" s="23">
        <f t="shared" si="218"/>
        <v>2.9265356438406118</v>
      </c>
      <c r="V678" s="24">
        <f t="shared" si="219"/>
        <v>3.0400487139049925</v>
      </c>
      <c r="W678" s="24">
        <f t="shared" si="219"/>
        <v>2.6761510802138715</v>
      </c>
      <c r="X678" s="24">
        <f t="shared" si="219"/>
        <v>2.6888995817412038</v>
      </c>
      <c r="Y678" s="24">
        <f t="shared" si="219"/>
        <v>2.9053001652312265</v>
      </c>
      <c r="Z678" s="24">
        <f t="shared" si="219"/>
        <v>2.8275998852728232</v>
      </c>
      <c r="AA678" s="20">
        <v>-0.32</v>
      </c>
      <c r="AB678" s="20">
        <v>-0.89</v>
      </c>
      <c r="AC678" s="17">
        <v>314.42181783654399</v>
      </c>
      <c r="AD678" s="17">
        <f t="shared" si="220"/>
        <v>314.08104266695966</v>
      </c>
      <c r="AE678" s="21">
        <v>100</v>
      </c>
      <c r="AF678" s="21">
        <v>196.07290372670801</v>
      </c>
      <c r="AG678" s="19">
        <v>4.1887107510764405</v>
      </c>
      <c r="AH678" s="21">
        <v>156.5</v>
      </c>
      <c r="AI678" s="22">
        <v>-0.5799999999999994</v>
      </c>
      <c r="AJ678" s="21">
        <v>1652.5</v>
      </c>
      <c r="AK678" s="21" t="e">
        <f>VLOOKUP($B678,'[3]Rotoma level Monthly'!$C$2:$N$538,10,FALSE)</f>
        <v>#N/A</v>
      </c>
      <c r="AL678" s="21" t="e">
        <f>VLOOKUP($B678,'[3]Rotoma level Monthly'!$C$2:$N$538,11,FALSE)</f>
        <v>#N/A</v>
      </c>
      <c r="AM678" s="20">
        <v>3.8151651219954013</v>
      </c>
      <c r="AN678" s="21">
        <v>180.88333333333335</v>
      </c>
    </row>
    <row r="679" spans="1:40" x14ac:dyDescent="0.25">
      <c r="A679" t="s">
        <v>86</v>
      </c>
      <c r="B679" s="15">
        <v>38261</v>
      </c>
      <c r="C679" s="16" t="s">
        <v>66</v>
      </c>
      <c r="D679" s="17">
        <v>2006</v>
      </c>
      <c r="E679" s="18" t="str">
        <f t="shared" si="214"/>
        <v>Ōkataina 2004/05</v>
      </c>
      <c r="F679" s="18" t="s">
        <v>61</v>
      </c>
      <c r="G679" s="19">
        <v>1.6</v>
      </c>
      <c r="H679" s="20">
        <v>9.3900003433227539</v>
      </c>
      <c r="I679" s="21">
        <v>196.49999002000001</v>
      </c>
      <c r="J679" s="19">
        <v>6.0000000999999994</v>
      </c>
      <c r="K679" s="19">
        <v>9.9999997999999994</v>
      </c>
      <c r="L679" s="19">
        <v>0.50000001999999999</v>
      </c>
      <c r="M679" s="19">
        <v>6.0000000999999994</v>
      </c>
      <c r="N679" s="19">
        <v>7.6999997999999996</v>
      </c>
      <c r="O679" s="19">
        <v>0.44999999000000002</v>
      </c>
      <c r="P679" s="22">
        <v>0.21017958223819733</v>
      </c>
      <c r="Q679" s="19">
        <f t="shared" si="221"/>
        <v>2.7384647559460493</v>
      </c>
      <c r="R679" s="19">
        <f t="shared" si="207"/>
        <v>2.7289580856584963</v>
      </c>
      <c r="S679" s="19">
        <f t="shared" si="217"/>
        <v>3.2930212232889837</v>
      </c>
      <c r="T679" s="19">
        <f t="shared" si="212"/>
        <v>2.4902016722559037</v>
      </c>
      <c r="U679" s="23">
        <f t="shared" si="218"/>
        <v>2.8126614342873579</v>
      </c>
      <c r="V679" s="24">
        <f t="shared" si="219"/>
        <v>2.9735019929596764</v>
      </c>
      <c r="W679" s="24">
        <f t="shared" si="219"/>
        <v>2.6587974249283137</v>
      </c>
      <c r="X679" s="24">
        <f t="shared" si="219"/>
        <v>2.7270043655049379</v>
      </c>
      <c r="Y679" s="24">
        <f t="shared" si="219"/>
        <v>2.8890097784963689</v>
      </c>
      <c r="Z679" s="24">
        <f t="shared" si="219"/>
        <v>2.8120783904723243</v>
      </c>
      <c r="AA679" s="20">
        <v>-0.36</v>
      </c>
      <c r="AB679" s="20">
        <v>-0.80333333333333301</v>
      </c>
      <c r="AC679" s="17">
        <v>314.49776031667</v>
      </c>
      <c r="AD679" s="17">
        <f t="shared" si="220"/>
        <v>314.12474497349848</v>
      </c>
      <c r="AE679" s="21">
        <v>122</v>
      </c>
      <c r="AF679" s="21">
        <v>184.15994623655919</v>
      </c>
      <c r="AG679" s="19">
        <v>4.3271506309737147</v>
      </c>
      <c r="AH679" s="21">
        <v>171.9</v>
      </c>
      <c r="AI679" s="22">
        <v>-0.70583333333333298</v>
      </c>
      <c r="AJ679" s="21">
        <v>1530.5</v>
      </c>
      <c r="AK679" s="21" t="e">
        <f>VLOOKUP($B679,'[3]Rotoma level Monthly'!$C$2:$N$538,10,FALSE)</f>
        <v>#N/A</v>
      </c>
      <c r="AL679" s="21" t="e">
        <f>VLOOKUP($B679,'[3]Rotoma level Monthly'!$C$2:$N$538,11,FALSE)</f>
        <v>#N/A</v>
      </c>
      <c r="AM679" s="20">
        <v>3.8005795727892404</v>
      </c>
      <c r="AN679" s="21">
        <v>178.03333333333333</v>
      </c>
    </row>
    <row r="680" spans="1:40" x14ac:dyDescent="0.25">
      <c r="A680" t="s">
        <v>86</v>
      </c>
      <c r="B680" s="15">
        <v>38292</v>
      </c>
      <c r="C680" s="16" t="s">
        <v>66</v>
      </c>
      <c r="D680" s="17">
        <v>2006</v>
      </c>
      <c r="E680" s="18" t="str">
        <f t="shared" si="214"/>
        <v>Ōkataina 2004/05</v>
      </c>
      <c r="F680" s="18" t="s">
        <v>61</v>
      </c>
      <c r="G680" s="19">
        <v>1.6</v>
      </c>
      <c r="H680" s="20">
        <v>10.649999618530273</v>
      </c>
      <c r="I680" s="21">
        <v>166.00000010000002</v>
      </c>
      <c r="J680" s="19">
        <v>8.9999995999999989</v>
      </c>
      <c r="K680" s="19">
        <v>3</v>
      </c>
      <c r="L680" s="19">
        <v>2.0000001000000003</v>
      </c>
      <c r="M680" s="19">
        <v>0.50000001999999999</v>
      </c>
      <c r="N680" s="19">
        <v>7.4000000999999997</v>
      </c>
      <c r="O680" s="19">
        <v>0.79000002000000003</v>
      </c>
      <c r="P680" s="22">
        <v>0.18813697993755341</v>
      </c>
      <c r="Q680" s="19">
        <f t="shared" si="221"/>
        <v>2.7384647559460493</v>
      </c>
      <c r="R680" s="19">
        <f t="shared" si="207"/>
        <v>2.5393161719717487</v>
      </c>
      <c r="S680" s="19">
        <f t="shared" si="217"/>
        <v>3.0725253457880508</v>
      </c>
      <c r="T680" s="19">
        <f t="shared" si="212"/>
        <v>3.004388071201054</v>
      </c>
      <c r="U680" s="23">
        <f t="shared" si="218"/>
        <v>2.8386735862267258</v>
      </c>
      <c r="V680" s="24">
        <f t="shared" si="219"/>
        <v>2.9925893797169003</v>
      </c>
      <c r="W680" s="24">
        <f t="shared" si="219"/>
        <v>2.6439082270082963</v>
      </c>
      <c r="X680" s="24">
        <f t="shared" si="219"/>
        <v>2.8308313324775329</v>
      </c>
      <c r="Y680" s="24">
        <f t="shared" si="219"/>
        <v>3.0051092791146718</v>
      </c>
      <c r="Z680" s="24">
        <f t="shared" si="219"/>
        <v>2.8681095545793505</v>
      </c>
      <c r="AA680" s="20">
        <v>-0.92</v>
      </c>
      <c r="AB680" s="20">
        <v>-0.73666666666666603</v>
      </c>
      <c r="AC680" s="17">
        <v>314.49510927057901</v>
      </c>
      <c r="AD680" s="17">
        <f t="shared" si="220"/>
        <v>314.1538754656886</v>
      </c>
      <c r="AE680" s="21">
        <v>38</v>
      </c>
      <c r="AF680" s="21">
        <v>169.26388888889269</v>
      </c>
      <c r="AG680" s="19">
        <v>4.0503239539413265</v>
      </c>
      <c r="AH680" s="21">
        <v>171.3</v>
      </c>
      <c r="AI680" s="22">
        <v>-0.76999999999999957</v>
      </c>
      <c r="AJ680" s="21">
        <v>1535</v>
      </c>
      <c r="AK680" s="21" t="e">
        <f>VLOOKUP($B680,'[3]Rotoma level Monthly'!$C$2:$N$538,10,FALSE)</f>
        <v>#N/A</v>
      </c>
      <c r="AL680" s="21" t="e">
        <f>VLOOKUP($B680,'[3]Rotoma level Monthly'!$C$2:$N$538,11,FALSE)</f>
        <v>#N/A</v>
      </c>
      <c r="AM680" s="20">
        <v>3.8238743921738148</v>
      </c>
      <c r="AN680" s="21">
        <v>176.55000000000004</v>
      </c>
    </row>
    <row r="681" spans="1:40" x14ac:dyDescent="0.25">
      <c r="A681" t="s">
        <v>86</v>
      </c>
      <c r="B681" s="15">
        <v>38322</v>
      </c>
      <c r="C681" s="16" t="s">
        <v>66</v>
      </c>
      <c r="D681" s="17">
        <v>2006</v>
      </c>
      <c r="E681" s="18" t="str">
        <f t="shared" si="214"/>
        <v>Ōkataina 2004/05</v>
      </c>
      <c r="F681" s="18" t="s">
        <v>61</v>
      </c>
      <c r="G681" s="19">
        <v>2.4000001000000002</v>
      </c>
      <c r="H681" s="20">
        <v>9.1599998474121094</v>
      </c>
      <c r="I681" s="21">
        <v>122.50000002</v>
      </c>
      <c r="J681" s="19">
        <v>9.9999997999999994</v>
      </c>
      <c r="K681" s="19">
        <v>3</v>
      </c>
      <c r="L681" s="19">
        <v>0.50000001999999999</v>
      </c>
      <c r="M681" s="27"/>
      <c r="N681" s="19">
        <v>7.8000002000000004</v>
      </c>
      <c r="O681" s="19">
        <v>2.4000001000000002</v>
      </c>
      <c r="P681" s="22">
        <v>0.19809155166149139</v>
      </c>
      <c r="Q681" s="19">
        <f t="shared" si="221"/>
        <v>3.1857365999103111</v>
      </c>
      <c r="R681" s="19">
        <f t="shared" si="207"/>
        <v>2.765413175792597</v>
      </c>
      <c r="S681" s="19">
        <f t="shared" si="217"/>
        <v>2.6752896272020839</v>
      </c>
      <c r="T681" s="19">
        <f t="shared" si="212"/>
        <v>3.1379999746372018</v>
      </c>
      <c r="U681" s="23">
        <f t="shared" si="218"/>
        <v>2.9411098443855486</v>
      </c>
      <c r="V681" s="24">
        <f t="shared" si="219"/>
        <v>3.0421369954908664</v>
      </c>
      <c r="W681" s="24">
        <f t="shared" si="219"/>
        <v>2.6969802218375531</v>
      </c>
      <c r="X681" s="24">
        <f t="shared" si="219"/>
        <v>2.8226948402510459</v>
      </c>
      <c r="Y681" s="24">
        <f t="shared" si="219"/>
        <v>3.0783599113929072</v>
      </c>
      <c r="Z681" s="24">
        <f t="shared" si="219"/>
        <v>2.9100429922430924</v>
      </c>
      <c r="AA681" s="20">
        <v>-0.9</v>
      </c>
      <c r="AB681" s="20">
        <v>-0.64666666666666595</v>
      </c>
      <c r="AC681" s="17">
        <v>314.41393138803397</v>
      </c>
      <c r="AD681" s="17">
        <f t="shared" si="220"/>
        <v>314.1757497424336</v>
      </c>
      <c r="AE681" s="21">
        <v>193.5</v>
      </c>
      <c r="AF681" s="21">
        <v>209.91263440860325</v>
      </c>
      <c r="AG681" s="19">
        <v>5.0489912634409064</v>
      </c>
      <c r="AH681" s="21">
        <v>182.6</v>
      </c>
      <c r="AI681" s="22">
        <v>-0.76999999999999957</v>
      </c>
      <c r="AJ681" s="21">
        <v>1478</v>
      </c>
      <c r="AK681" s="21" t="e">
        <f>VLOOKUP($B681,'[3]Rotoma level Monthly'!$C$2:$N$538,10,FALSE)</f>
        <v>#N/A</v>
      </c>
      <c r="AL681" s="21" t="e">
        <f>VLOOKUP($B681,'[3]Rotoma level Monthly'!$C$2:$N$538,11,FALSE)</f>
        <v>#N/A</v>
      </c>
      <c r="AM681" s="20">
        <v>3.7994802431452626</v>
      </c>
      <c r="AN681" s="21">
        <v>173.65833333333333</v>
      </c>
    </row>
    <row r="682" spans="1:40" x14ac:dyDescent="0.25">
      <c r="A682" t="s">
        <v>86</v>
      </c>
      <c r="B682" s="15">
        <v>38353</v>
      </c>
      <c r="C682" s="16" t="s">
        <v>66</v>
      </c>
      <c r="D682" s="17">
        <v>2006</v>
      </c>
      <c r="E682" s="18" t="str">
        <f t="shared" si="214"/>
        <v>Ōkataina 2004/05</v>
      </c>
      <c r="F682" s="18" t="s">
        <v>61</v>
      </c>
      <c r="G682" s="19">
        <v>1.3</v>
      </c>
      <c r="H682" s="20">
        <v>12.390000343322754</v>
      </c>
      <c r="I682" s="21">
        <v>111.50000002</v>
      </c>
      <c r="J682" s="19">
        <v>4.0000002000000006</v>
      </c>
      <c r="K682" s="19">
        <v>0.5</v>
      </c>
      <c r="L682" s="19">
        <v>0.50000001999999999</v>
      </c>
      <c r="M682" s="19">
        <v>4.0000002000000006</v>
      </c>
      <c r="N682" s="19">
        <v>7.4000000999999997</v>
      </c>
      <c r="O682" s="19">
        <v>0.44999999000000002</v>
      </c>
      <c r="P682" s="22">
        <v>0.15729837119579315</v>
      </c>
      <c r="Q682" s="19">
        <f t="shared" si="221"/>
        <v>2.5094161148593654</v>
      </c>
      <c r="R682" s="19">
        <f t="shared" si="207"/>
        <v>2.2994312379019508</v>
      </c>
      <c r="S682" s="19">
        <f t="shared" si="217"/>
        <v>2.5522973510608602</v>
      </c>
      <c r="T682" s="19">
        <f t="shared" si="212"/>
        <v>1.976015238084643</v>
      </c>
      <c r="U682" s="23">
        <f t="shared" si="218"/>
        <v>2.3342899854767047</v>
      </c>
      <c r="V682" s="24">
        <f t="shared" si="219"/>
        <v>3.0990425879060193</v>
      </c>
      <c r="W682" s="24">
        <f t="shared" si="219"/>
        <v>2.7445127008551431</v>
      </c>
      <c r="X682" s="24">
        <f t="shared" si="219"/>
        <v>2.8436361679588718</v>
      </c>
      <c r="Y682" s="24">
        <f t="shared" si="219"/>
        <v>2.9926621752998721</v>
      </c>
      <c r="Z682" s="24">
        <f t="shared" si="219"/>
        <v>2.919963408004977</v>
      </c>
      <c r="AA682" s="20">
        <v>0.2</v>
      </c>
      <c r="AB682" s="20">
        <v>9.99999999999991E-3</v>
      </c>
      <c r="AC682" s="17">
        <v>314.36943507373297</v>
      </c>
      <c r="AD682" s="17">
        <f t="shared" si="220"/>
        <v>314.19865278955791</v>
      </c>
      <c r="AE682" s="21">
        <v>35.5</v>
      </c>
      <c r="AF682" s="21">
        <v>186.07930107526889</v>
      </c>
      <c r="AG682" s="19">
        <v>3.7220547282464009</v>
      </c>
      <c r="AH682" s="21">
        <v>290.89999999999998</v>
      </c>
      <c r="AI682" s="22">
        <v>-0.69166666666666599</v>
      </c>
      <c r="AJ682" s="21">
        <v>1453.5</v>
      </c>
      <c r="AK682" s="21" t="e">
        <f>VLOOKUP($B682,'[3]Rotoma level Monthly'!$C$2:$N$538,10,FALSE)</f>
        <v>#N/A</v>
      </c>
      <c r="AL682" s="21" t="e">
        <f>VLOOKUP($B682,'[3]Rotoma level Monthly'!$C$2:$N$538,11,FALSE)</f>
        <v>#N/A</v>
      </c>
      <c r="AM682" s="20">
        <v>3.8906068513053871</v>
      </c>
      <c r="AN682" s="21">
        <v>177.19166666666663</v>
      </c>
    </row>
    <row r="683" spans="1:40" x14ac:dyDescent="0.25">
      <c r="A683" t="s">
        <v>86</v>
      </c>
      <c r="B683" s="15">
        <v>38384</v>
      </c>
      <c r="C683" s="16" t="s">
        <v>66</v>
      </c>
      <c r="D683" s="17">
        <v>2006</v>
      </c>
      <c r="E683" s="18" t="str">
        <f t="shared" si="214"/>
        <v>Ōkataina 2004/05</v>
      </c>
      <c r="F683" s="18" t="s">
        <v>61</v>
      </c>
      <c r="G683" s="19">
        <v>1.8</v>
      </c>
      <c r="I683" s="21">
        <v>59.000000100000008</v>
      </c>
      <c r="J683" s="19">
        <v>8.9999995999999989</v>
      </c>
      <c r="K683" s="19">
        <v>7.0000002000000006</v>
      </c>
      <c r="L683" s="19">
        <v>2.0000001000000003</v>
      </c>
      <c r="M683" s="19">
        <v>8.0000004000000011</v>
      </c>
      <c r="N683" s="19">
        <v>8</v>
      </c>
      <c r="O683" s="19">
        <v>0.55000000999999998</v>
      </c>
      <c r="Q683" s="19">
        <f t="shared" si="221"/>
        <v>2.8683921629623974</v>
      </c>
      <c r="S683" s="19">
        <f t="shared" si="217"/>
        <v>1.7202645572584916</v>
      </c>
      <c r="T683" s="19">
        <f t="shared" si="212"/>
        <v>3.004388071201054</v>
      </c>
      <c r="U683" s="23">
        <f t="shared" si="218"/>
        <v>2.5310149304739813</v>
      </c>
      <c r="V683" s="24">
        <f t="shared" si="219"/>
        <v>3.1042969131278171</v>
      </c>
      <c r="W683" s="24">
        <f t="shared" si="219"/>
        <v>2.8039083180365183</v>
      </c>
      <c r="X683" s="24">
        <f t="shared" si="219"/>
        <v>2.7475763192420377</v>
      </c>
      <c r="Y683" s="24">
        <f t="shared" si="219"/>
        <v>2.8135801372497227</v>
      </c>
      <c r="Z683" s="24">
        <f t="shared" si="219"/>
        <v>2.8616551430064714</v>
      </c>
      <c r="AA683" s="20">
        <v>-2.57</v>
      </c>
      <c r="AB683" s="20">
        <v>-0.39500000000000002</v>
      </c>
      <c r="AC683" s="17">
        <v>314.36943507373297</v>
      </c>
      <c r="AD683" s="17">
        <f t="shared" si="220"/>
        <v>314.23137477509306</v>
      </c>
      <c r="AE683" s="21">
        <v>53.5</v>
      </c>
      <c r="AF683" s="21">
        <v>168.59226190476528</v>
      </c>
      <c r="AG683" s="19">
        <v>3.3910403034447145</v>
      </c>
      <c r="AH683" s="21">
        <v>186.7</v>
      </c>
      <c r="AI683" s="22">
        <v>-0.69166666666666599</v>
      </c>
      <c r="AJ683" s="21">
        <v>1384.5</v>
      </c>
      <c r="AK683" s="21" t="e">
        <f>VLOOKUP($B683,'[3]Rotoma level Monthly'!$C$2:$N$538,10,FALSE)</f>
        <v>#N/A</v>
      </c>
      <c r="AL683" s="21" t="e">
        <f>VLOOKUP($B683,'[3]Rotoma level Monthly'!$C$2:$N$538,11,FALSE)</f>
        <v>#N/A</v>
      </c>
      <c r="AM683" s="20">
        <v>3.9347170146436667</v>
      </c>
      <c r="AN683" s="21">
        <v>179.83333333333329</v>
      </c>
    </row>
    <row r="684" spans="1:40" x14ac:dyDescent="0.25">
      <c r="A684" t="s">
        <v>86</v>
      </c>
      <c r="B684" s="15">
        <v>38412</v>
      </c>
      <c r="C684" s="16" t="s">
        <v>66</v>
      </c>
      <c r="D684" s="17">
        <v>2006</v>
      </c>
      <c r="E684" s="18" t="str">
        <f t="shared" si="214"/>
        <v>Ōkataina 2004/05</v>
      </c>
      <c r="F684" s="18" t="s">
        <v>61</v>
      </c>
      <c r="G684" s="19">
        <v>1.8</v>
      </c>
      <c r="H684" s="20">
        <v>12.539999961853027</v>
      </c>
      <c r="I684" s="21">
        <v>164.50000002000002</v>
      </c>
      <c r="J684" s="19">
        <v>6.0000000999999994</v>
      </c>
      <c r="K684" s="19">
        <v>2.0000001000000003</v>
      </c>
      <c r="L684" s="19">
        <v>0.50000001999999999</v>
      </c>
      <c r="M684" s="19">
        <v>0.50000001999999999</v>
      </c>
      <c r="N684" s="19">
        <v>7.4000000999999997</v>
      </c>
      <c r="O684" s="19">
        <v>0.5</v>
      </c>
      <c r="P684" s="22">
        <v>0.20054145157337189</v>
      </c>
      <c r="Q684" s="19">
        <f t="shared" si="221"/>
        <v>2.8683921629623974</v>
      </c>
      <c r="R684" s="19">
        <f t="shared" ref="R684:R747" si="222">5.56+2.6*LOG(((1/$H684)-(1/40)),10)</f>
        <v>2.2796918182065644</v>
      </c>
      <c r="S684" s="19">
        <f t="shared" si="217"/>
        <v>3.0606593660397725</v>
      </c>
      <c r="T684" s="19">
        <f t="shared" si="212"/>
        <v>2.4902016722559037</v>
      </c>
      <c r="U684" s="23">
        <f t="shared" si="218"/>
        <v>2.6747362548661595</v>
      </c>
      <c r="V684" s="24">
        <f t="shared" si="219"/>
        <v>3.0993267478396689</v>
      </c>
      <c r="W684" s="24">
        <f t="shared" si="219"/>
        <v>2.8078746154807495</v>
      </c>
      <c r="X684" s="24">
        <f t="shared" si="219"/>
        <v>2.7934141408756434</v>
      </c>
      <c r="Y684" s="24">
        <f t="shared" si="219"/>
        <v>2.8135801372497227</v>
      </c>
      <c r="Z684" s="24">
        <f t="shared" si="219"/>
        <v>2.8727810002571381</v>
      </c>
      <c r="AA684" s="20">
        <v>7.0000000000000007E-2</v>
      </c>
      <c r="AB684" s="20">
        <v>-0.34</v>
      </c>
      <c r="AC684" s="17">
        <v>314.23415555158198</v>
      </c>
      <c r="AD684" s="17">
        <f t="shared" si="220"/>
        <v>314.25401735628429</v>
      </c>
      <c r="AE684" s="21">
        <v>148</v>
      </c>
      <c r="AF684" s="21">
        <v>187.65013615417098</v>
      </c>
      <c r="AG684" s="19">
        <v>3.1306054952390023</v>
      </c>
      <c r="AH684" s="21">
        <v>208.4</v>
      </c>
      <c r="AI684" s="22">
        <v>-0.64666666666666595</v>
      </c>
      <c r="AJ684" s="21">
        <v>1144.5</v>
      </c>
      <c r="AK684" s="21" t="e">
        <f>VLOOKUP($B684,'[3]Rotoma level Monthly'!$C$2:$N$538,10,FALSE)</f>
        <v>#N/A</v>
      </c>
      <c r="AL684" s="21" t="e">
        <f>VLOOKUP($B684,'[3]Rotoma level Monthly'!$C$2:$N$538,11,FALSE)</f>
        <v>#N/A</v>
      </c>
      <c r="AM684" s="20">
        <v>3.7868813042393756</v>
      </c>
      <c r="AN684" s="21">
        <v>174.43333333333331</v>
      </c>
    </row>
    <row r="685" spans="1:40" x14ac:dyDescent="0.25">
      <c r="A685" t="s">
        <v>86</v>
      </c>
      <c r="B685" s="15">
        <v>38443</v>
      </c>
      <c r="C685" s="16" t="s">
        <v>66</v>
      </c>
      <c r="D685" s="17">
        <v>2006</v>
      </c>
      <c r="E685" s="18" t="str">
        <f t="shared" si="214"/>
        <v>Ōkataina 2004/05</v>
      </c>
      <c r="F685" s="18" t="s">
        <v>61</v>
      </c>
      <c r="G685" s="19">
        <v>1.4</v>
      </c>
      <c r="H685" s="20">
        <v>13.270000457763672</v>
      </c>
      <c r="I685" s="21">
        <v>113.50000002</v>
      </c>
      <c r="J685" s="19">
        <v>6.0000000999999994</v>
      </c>
      <c r="K685" s="19">
        <v>0.5</v>
      </c>
      <c r="L685" s="19">
        <v>0.50000001999999999</v>
      </c>
      <c r="M685" s="19">
        <v>1</v>
      </c>
      <c r="N685" s="19">
        <v>7.6999997999999996</v>
      </c>
      <c r="O685" s="19">
        <v>0.44</v>
      </c>
      <c r="P685" s="22">
        <v>0.17551906406879425</v>
      </c>
      <c r="Q685" s="19">
        <f t="shared" si="221"/>
        <v>2.5911652106227248</v>
      </c>
      <c r="R685" s="19">
        <f t="shared" si="222"/>
        <v>2.1853768575774284</v>
      </c>
      <c r="S685" s="19">
        <f t="shared" si="217"/>
        <v>2.575537543433065</v>
      </c>
      <c r="T685" s="19">
        <f t="shared" si="212"/>
        <v>2.4902016722559037</v>
      </c>
      <c r="U685" s="23">
        <f t="shared" si="218"/>
        <v>2.4605703209722805</v>
      </c>
      <c r="V685" s="24">
        <f t="shared" si="219"/>
        <v>2.9581905215688251</v>
      </c>
      <c r="W685" s="24">
        <f t="shared" si="219"/>
        <v>2.7797336236585952</v>
      </c>
      <c r="X685" s="24">
        <f t="shared" si="219"/>
        <v>2.7993306463583494</v>
      </c>
      <c r="Y685" s="24">
        <f t="shared" si="219"/>
        <v>2.8868307712892638</v>
      </c>
      <c r="Z685" s="24">
        <f t="shared" si="219"/>
        <v>2.8508397512774124</v>
      </c>
      <c r="AA685" s="20">
        <v>-0.88</v>
      </c>
      <c r="AB685" s="20">
        <v>-0.456666666666666</v>
      </c>
      <c r="AC685" s="17">
        <v>314.22598237310598</v>
      </c>
      <c r="AD685" s="17">
        <f t="shared" si="220"/>
        <v>314.2756448550677</v>
      </c>
      <c r="AE685" s="21">
        <v>15</v>
      </c>
      <c r="AF685" s="21">
        <v>181.41557017544025</v>
      </c>
      <c r="AG685" s="19">
        <v>2.8411419358102017</v>
      </c>
      <c r="AH685" s="21">
        <v>212.9</v>
      </c>
      <c r="AI685" s="22">
        <v>-0.64666666666666595</v>
      </c>
      <c r="AJ685" s="21">
        <v>1279.5</v>
      </c>
      <c r="AK685" s="21" t="e">
        <f>VLOOKUP($B685,'[3]Rotoma level Monthly'!$C$2:$N$538,10,FALSE)</f>
        <v>#N/A</v>
      </c>
      <c r="AL685" s="21" t="e">
        <f>VLOOKUP($B685,'[3]Rotoma level Monthly'!$C$2:$N$538,11,FALSE)</f>
        <v>#N/A</v>
      </c>
      <c r="AM685" s="20">
        <v>3.7674875632719309</v>
      </c>
      <c r="AN685" s="21">
        <v>178.77499999999998</v>
      </c>
    </row>
    <row r="686" spans="1:40" x14ac:dyDescent="0.25">
      <c r="A686" t="s">
        <v>86</v>
      </c>
      <c r="B686" s="15">
        <v>38473</v>
      </c>
      <c r="C686" s="16" t="s">
        <v>66</v>
      </c>
      <c r="D686" s="17">
        <v>2006</v>
      </c>
      <c r="E686" s="18" t="str">
        <f t="shared" si="214"/>
        <v>Ōkataina 2004/05</v>
      </c>
      <c r="F686" s="18" t="s">
        <v>61</v>
      </c>
      <c r="G686" s="19">
        <v>2.2999999999999998</v>
      </c>
      <c r="H686" s="20">
        <v>13.300000190734863</v>
      </c>
      <c r="I686" s="21">
        <v>130.50000002000002</v>
      </c>
      <c r="J686" s="19">
        <v>8.9999995999999989</v>
      </c>
      <c r="K686" s="19">
        <v>2.0000001000000003</v>
      </c>
      <c r="L686" s="19">
        <v>0.50000001999999999</v>
      </c>
      <c r="M686" s="19">
        <v>0.50000001999999999</v>
      </c>
      <c r="N686" s="19">
        <v>7.5999999000000003</v>
      </c>
      <c r="O686" s="19">
        <v>0.44999999000000002</v>
      </c>
      <c r="P686" s="22">
        <v>0.16236782073974609</v>
      </c>
      <c r="Q686" s="19">
        <f t="shared" si="221"/>
        <v>3.138788703484686</v>
      </c>
      <c r="R686" s="19">
        <f t="shared" si="222"/>
        <v>2.1815590113211036</v>
      </c>
      <c r="S686" s="19">
        <f t="shared" si="217"/>
        <v>2.7579876403399832</v>
      </c>
      <c r="T686" s="19">
        <f t="shared" si="212"/>
        <v>3.004388071201054</v>
      </c>
      <c r="U686" s="23">
        <f t="shared" si="218"/>
        <v>2.7706808565867069</v>
      </c>
      <c r="V686" s="24">
        <f t="shared" si="219"/>
        <v>2.9915508505303783</v>
      </c>
      <c r="W686" s="24">
        <f t="shared" si="219"/>
        <v>2.7521468232807935</v>
      </c>
      <c r="X686" s="24">
        <f t="shared" si="219"/>
        <v>2.8027219095535725</v>
      </c>
      <c r="Y686" s="24">
        <f t="shared" si="219"/>
        <v>2.913389251133168</v>
      </c>
      <c r="Z686" s="24">
        <f t="shared" si="219"/>
        <v>2.8603452941910028</v>
      </c>
      <c r="AA686" s="20">
        <v>-1.32</v>
      </c>
      <c r="AB686" s="20">
        <v>-0.60833333333333295</v>
      </c>
      <c r="AC686" s="17">
        <v>314.15683838369802</v>
      </c>
      <c r="AD686" s="17">
        <f t="shared" si="220"/>
        <v>314.30844268501897</v>
      </c>
      <c r="AE686" s="21">
        <v>151.5</v>
      </c>
      <c r="AF686" s="21">
        <v>162.61827956988665</v>
      </c>
      <c r="AG686" s="19">
        <v>3.0298086515032847</v>
      </c>
      <c r="AH686" s="21">
        <v>123.9</v>
      </c>
      <c r="AI686" s="22">
        <v>-0.64666666666666595</v>
      </c>
      <c r="AJ686" s="21">
        <v>1262</v>
      </c>
      <c r="AK686" s="21" t="e">
        <f>VLOOKUP($B686,'[3]Rotoma level Monthly'!$C$2:$N$538,10,FALSE)</f>
        <v>#N/A</v>
      </c>
      <c r="AL686" s="21" t="e">
        <f>VLOOKUP($B686,'[3]Rotoma level Monthly'!$C$2:$N$538,11,FALSE)</f>
        <v>#N/A</v>
      </c>
      <c r="AM686" s="20">
        <v>3.7683565576851783</v>
      </c>
      <c r="AN686" s="21">
        <v>176.57500000000002</v>
      </c>
    </row>
    <row r="687" spans="1:40" x14ac:dyDescent="0.25">
      <c r="A687" t="s">
        <v>86</v>
      </c>
      <c r="B687" s="15">
        <v>38504</v>
      </c>
      <c r="C687" s="16" t="s">
        <v>66</v>
      </c>
      <c r="D687" s="17">
        <v>2006</v>
      </c>
      <c r="E687" s="18" t="str">
        <f t="shared" si="214"/>
        <v>Ōkataina 2004/05</v>
      </c>
      <c r="F687" s="18" t="s">
        <v>61</v>
      </c>
      <c r="G687" s="19">
        <v>3.0999998999999998</v>
      </c>
      <c r="H687" s="20">
        <v>14.310000419616699</v>
      </c>
      <c r="I687" s="21">
        <v>105.50000002</v>
      </c>
      <c r="J687" s="19">
        <v>8.9999995999999989</v>
      </c>
      <c r="K687" s="19">
        <v>3</v>
      </c>
      <c r="L687" s="19">
        <v>0.50000001999999999</v>
      </c>
      <c r="M687" s="19">
        <v>12</v>
      </c>
      <c r="N687" s="19">
        <v>7.3000002000000004</v>
      </c>
      <c r="O687" s="19">
        <v>0.38999999000000002</v>
      </c>
      <c r="P687" s="22">
        <v>0.13682360947132111</v>
      </c>
      <c r="Q687" s="19">
        <f t="shared" si="221"/>
        <v>3.4680586667549234</v>
      </c>
      <c r="R687" s="19">
        <f t="shared" si="222"/>
        <v>2.0553675943098679</v>
      </c>
      <c r="S687" s="19">
        <f t="shared" si="217"/>
        <v>2.4799899037452877</v>
      </c>
      <c r="T687" s="19">
        <f t="shared" si="212"/>
        <v>3.004388071201054</v>
      </c>
      <c r="U687" s="23">
        <f t="shared" si="218"/>
        <v>2.7519510590027836</v>
      </c>
      <c r="V687" s="24">
        <f t="shared" si="219"/>
        <v>2.9976814933681584</v>
      </c>
      <c r="W687" s="24">
        <f t="shared" si="219"/>
        <v>2.6851099270052976</v>
      </c>
      <c r="X687" s="24">
        <f t="shared" si="219"/>
        <v>2.7479040537460393</v>
      </c>
      <c r="Y687" s="24">
        <f t="shared" si="219"/>
        <v>2.7972897372072243</v>
      </c>
      <c r="Z687" s="24">
        <f t="shared" si="219"/>
        <v>2.8037859904039446</v>
      </c>
      <c r="AA687" s="20">
        <v>0.36</v>
      </c>
      <c r="AB687" s="20">
        <v>0.59499999999999897</v>
      </c>
      <c r="AC687" s="17">
        <v>314.23013702421798</v>
      </c>
      <c r="AD687" s="17">
        <f t="shared" si="220"/>
        <v>314.33820823637103</v>
      </c>
      <c r="AE687" s="21">
        <v>102</v>
      </c>
      <c r="AF687" s="21">
        <v>176.37606576829151</v>
      </c>
      <c r="AG687" s="19">
        <v>3.5461060500989605</v>
      </c>
      <c r="AH687" s="21">
        <v>144.6</v>
      </c>
      <c r="AI687" s="22">
        <v>-0.64666666666666595</v>
      </c>
      <c r="AJ687" s="21">
        <v>1291.5</v>
      </c>
      <c r="AK687" s="21" t="e">
        <f>VLOOKUP($B687,'[3]Rotoma level Monthly'!$C$2:$N$538,10,FALSE)</f>
        <v>#N/A</v>
      </c>
      <c r="AL687" s="21" t="e">
        <f>VLOOKUP($B687,'[3]Rotoma level Monthly'!$C$2:$N$538,11,FALSE)</f>
        <v>#N/A</v>
      </c>
      <c r="AM687" s="20">
        <v>3.7121529682428345</v>
      </c>
      <c r="AN687" s="21">
        <v>180.05000000000004</v>
      </c>
    </row>
    <row r="688" spans="1:40" x14ac:dyDescent="0.25">
      <c r="A688" t="s">
        <v>86</v>
      </c>
      <c r="B688" s="15">
        <v>38534</v>
      </c>
      <c r="C688" s="16" t="s">
        <v>67</v>
      </c>
      <c r="D688" s="17">
        <v>2007</v>
      </c>
      <c r="E688" s="18" t="str">
        <f t="shared" si="214"/>
        <v>Ōkataina 2005/06</v>
      </c>
      <c r="F688" s="18" t="s">
        <v>61</v>
      </c>
      <c r="G688" s="19">
        <v>2.8</v>
      </c>
      <c r="H688" s="20">
        <v>6.7849998474121094</v>
      </c>
      <c r="I688" s="21">
        <v>138.50000002000002</v>
      </c>
      <c r="J688" s="19">
        <v>17.999998999999999</v>
      </c>
      <c r="K688" s="19">
        <v>2.0000001000000003</v>
      </c>
      <c r="L688" s="19">
        <v>0.50000001999999999</v>
      </c>
      <c r="M688" s="19">
        <v>2.0000001000000003</v>
      </c>
      <c r="N688" s="19">
        <v>7.0999999000000003</v>
      </c>
      <c r="O688" s="19">
        <v>0.5</v>
      </c>
      <c r="P688" s="22">
        <v>0.28499999642372131</v>
      </c>
      <c r="Q688" s="19">
        <f t="shared" si="221"/>
        <v>3.3557813996092367</v>
      </c>
      <c r="R688" s="19">
        <f t="shared" si="222"/>
        <v>3.1880835055611461</v>
      </c>
      <c r="S688" s="19">
        <f t="shared" si="217"/>
        <v>2.8357638181241751</v>
      </c>
      <c r="T688" s="19">
        <f t="shared" si="212"/>
        <v>3.8833956444494353</v>
      </c>
      <c r="U688" s="23">
        <f t="shared" si="218"/>
        <v>3.3157560919359979</v>
      </c>
      <c r="V688" s="24">
        <f t="shared" si="219"/>
        <v>3.0044939215507074</v>
      </c>
      <c r="W688" s="24">
        <f t="shared" si="219"/>
        <v>2.5777955385000033</v>
      </c>
      <c r="X688" s="24">
        <f t="shared" si="219"/>
        <v>2.732867259906008</v>
      </c>
      <c r="Y688" s="24">
        <f t="shared" si="219"/>
        <v>2.8316798251833468</v>
      </c>
      <c r="Z688" s="24">
        <f t="shared" si="219"/>
        <v>2.7857345402844746</v>
      </c>
      <c r="AA688" s="20">
        <v>0.14000000000000001</v>
      </c>
      <c r="AB688" s="20">
        <v>0.40499999999999903</v>
      </c>
      <c r="AC688" s="17">
        <v>314.28644292280302</v>
      </c>
      <c r="AD688" s="17">
        <f t="shared" si="220"/>
        <v>314.34447474666723</v>
      </c>
      <c r="AE688" s="21">
        <v>135</v>
      </c>
      <c r="AF688" s="21">
        <v>159.0234153933319</v>
      </c>
      <c r="AG688" s="19">
        <v>3.1789152579438738</v>
      </c>
      <c r="AH688" s="21">
        <v>101.9</v>
      </c>
      <c r="AI688" s="22">
        <v>-0.60833333333333295</v>
      </c>
      <c r="AJ688" s="21">
        <v>1241</v>
      </c>
      <c r="AK688" s="21" t="e">
        <f>VLOOKUP($B688,'[3]Rotoma level Monthly'!$C$2:$N$538,10,FALSE)</f>
        <v>#N/A</v>
      </c>
      <c r="AL688" s="21" t="e">
        <f>VLOOKUP($B688,'[3]Rotoma level Monthly'!$C$2:$N$538,11,FALSE)</f>
        <v>#N/A</v>
      </c>
      <c r="AM688" s="20">
        <v>3.6894425494354732</v>
      </c>
      <c r="AN688" s="21">
        <v>176.8416666666667</v>
      </c>
    </row>
    <row r="689" spans="1:40" x14ac:dyDescent="0.25">
      <c r="A689" t="s">
        <v>86</v>
      </c>
      <c r="B689" s="15">
        <v>38565</v>
      </c>
      <c r="C689" s="16" t="s">
        <v>67</v>
      </c>
      <c r="D689" s="17">
        <v>2007</v>
      </c>
      <c r="E689" s="18" t="str">
        <f t="shared" si="214"/>
        <v>Ōkataina 2005/06</v>
      </c>
      <c r="F689" s="18" t="s">
        <v>61</v>
      </c>
      <c r="G689" s="19">
        <v>2.2000000000000002</v>
      </c>
      <c r="H689" s="20">
        <v>9.75</v>
      </c>
      <c r="I689" s="21">
        <v>113.00000009999999</v>
      </c>
      <c r="J689" s="19">
        <v>7.0000002000000006</v>
      </c>
      <c r="K689" s="19">
        <v>2.0000001000000003</v>
      </c>
      <c r="L689" s="19">
        <v>2.0000001000000003</v>
      </c>
      <c r="M689" s="19">
        <v>2.0000001000000003</v>
      </c>
      <c r="N689" s="19">
        <v>7.4000000999999997</v>
      </c>
      <c r="O689" s="19">
        <v>0.86000001000000004</v>
      </c>
      <c r="P689" s="22">
        <v>0.25600001215934753</v>
      </c>
      <c r="Q689" s="19">
        <f t="shared" si="221"/>
        <v>3.0897536092884041</v>
      </c>
      <c r="R689" s="19">
        <f t="shared" si="222"/>
        <v>2.67311800710117</v>
      </c>
      <c r="S689" s="19">
        <f t="shared" si="217"/>
        <v>2.5697661160419307</v>
      </c>
      <c r="T689" s="19">
        <f t="shared" si="212"/>
        <v>2.6856863130741973</v>
      </c>
      <c r="U689" s="23">
        <f t="shared" si="218"/>
        <v>2.754581011376426</v>
      </c>
      <c r="V689" s="24">
        <f t="shared" si="219"/>
        <v>2.9567040240638942</v>
      </c>
      <c r="W689" s="24">
        <f t="shared" si="219"/>
        <v>2.5209091938649268</v>
      </c>
      <c r="X689" s="24">
        <f t="shared" si="219"/>
        <v>2.7110947652459809</v>
      </c>
      <c r="Y689" s="24">
        <f t="shared" si="219"/>
        <v>2.8479702119182044</v>
      </c>
      <c r="Z689" s="24">
        <f t="shared" si="219"/>
        <v>2.7593800849526073</v>
      </c>
      <c r="AA689" s="20">
        <v>-0.65</v>
      </c>
      <c r="AB689" s="20">
        <v>0.29833333333333301</v>
      </c>
      <c r="AC689" s="17">
        <v>314.35320067531302</v>
      </c>
      <c r="AD689" s="17">
        <f t="shared" si="220"/>
        <v>314.33785382416772</v>
      </c>
      <c r="AE689" s="21">
        <v>113</v>
      </c>
      <c r="AF689" s="21">
        <v>157.78512327090797</v>
      </c>
      <c r="AG689" s="19">
        <v>2.3051482977718631</v>
      </c>
      <c r="AH689" s="21">
        <v>187.5</v>
      </c>
      <c r="AI689" s="22">
        <v>-0.456666666666666</v>
      </c>
      <c r="AJ689" s="21">
        <v>1167</v>
      </c>
      <c r="AK689" s="21" t="e">
        <f>VLOOKUP($B689,'[3]Rotoma level Monthly'!$C$2:$N$538,10,FALSE)</f>
        <v>#N/A</v>
      </c>
      <c r="AL689" s="21" t="e">
        <f>VLOOKUP($B689,'[3]Rotoma level Monthly'!$C$2:$N$538,11,FALSE)</f>
        <v>#N/A</v>
      </c>
      <c r="AM689" s="20">
        <v>3.6767032454006205</v>
      </c>
      <c r="AN689" s="21">
        <v>178.25833333333335</v>
      </c>
    </row>
    <row r="690" spans="1:40" x14ac:dyDescent="0.25">
      <c r="A690" t="s">
        <v>86</v>
      </c>
      <c r="B690" s="15">
        <v>38596</v>
      </c>
      <c r="C690" s="16" t="s">
        <v>67</v>
      </c>
      <c r="D690" s="17">
        <v>2007</v>
      </c>
      <c r="E690" s="18" t="str">
        <f t="shared" si="214"/>
        <v>Ōkataina 2005/06</v>
      </c>
      <c r="F690" s="18" t="s">
        <v>61</v>
      </c>
      <c r="G690" s="19">
        <v>1</v>
      </c>
      <c r="H690" s="20">
        <v>10.670000076293945</v>
      </c>
      <c r="I690" s="21">
        <v>186</v>
      </c>
      <c r="J690" s="19">
        <v>17.000001000000001</v>
      </c>
      <c r="L690" s="19">
        <v>3</v>
      </c>
      <c r="N690" s="19">
        <v>7.5999999000000003</v>
      </c>
      <c r="O690" s="19">
        <v>0.60000001999999997</v>
      </c>
      <c r="P690" s="22">
        <v>0.20200000703334808</v>
      </c>
      <c r="Q690" s="19">
        <f t="shared" si="221"/>
        <v>2.2200000000000002</v>
      </c>
      <c r="R690" s="19">
        <f t="shared" si="222"/>
        <v>2.5364278847819981</v>
      </c>
      <c r="S690" s="19">
        <f t="shared" si="217"/>
        <v>3.2212339620959285</v>
      </c>
      <c r="T690" s="19">
        <f t="shared" si="212"/>
        <v>3.8109109250210214</v>
      </c>
      <c r="U690" s="23">
        <f t="shared" si="218"/>
        <v>2.9471431929747371</v>
      </c>
      <c r="V690" s="24">
        <f t="shared" si="219"/>
        <v>2.8977011785288784</v>
      </c>
      <c r="W690" s="24">
        <f t="shared" si="219"/>
        <v>2.4938857591076422</v>
      </c>
      <c r="X690" s="24">
        <f t="shared" si="219"/>
        <v>2.7345280378682175</v>
      </c>
      <c r="Y690" s="24">
        <f t="shared" si="219"/>
        <v>2.9151804497365355</v>
      </c>
      <c r="Z690" s="24">
        <f t="shared" si="219"/>
        <v>2.7610973807137849</v>
      </c>
      <c r="AA690" s="20">
        <v>0.33</v>
      </c>
      <c r="AB690" s="20">
        <v>0.12166666666666601</v>
      </c>
      <c r="AC690" s="17">
        <v>314.36449932703403</v>
      </c>
      <c r="AD690" s="17">
        <f t="shared" si="220"/>
        <v>314.3330772817086</v>
      </c>
      <c r="AE690" s="21">
        <v>108.5</v>
      </c>
      <c r="AF690" s="21">
        <v>174.20833333333334</v>
      </c>
      <c r="AG690" s="19">
        <v>3.2442361111111118</v>
      </c>
      <c r="AH690" s="21">
        <v>144.30000000000001</v>
      </c>
      <c r="AI690" s="22">
        <v>-0.39500000000000002</v>
      </c>
      <c r="AJ690" s="21">
        <v>1207</v>
      </c>
      <c r="AK690" s="21" t="e">
        <f>VLOOKUP($B690,'[3]Rotoma level Monthly'!$C$2:$N$538,10,FALSE)</f>
        <v>#N/A</v>
      </c>
      <c r="AL690" s="21" t="e">
        <f>VLOOKUP($B690,'[3]Rotoma level Monthly'!$C$2:$N$538,11,FALSE)</f>
        <v>#N/A</v>
      </c>
      <c r="AM690" s="20">
        <v>3.5633331099575578</v>
      </c>
      <c r="AN690" s="21">
        <v>177.2416666666667</v>
      </c>
    </row>
    <row r="691" spans="1:40" x14ac:dyDescent="0.25">
      <c r="A691" t="s">
        <v>86</v>
      </c>
      <c r="B691" s="15">
        <v>38626</v>
      </c>
      <c r="C691" s="16" t="s">
        <v>67</v>
      </c>
      <c r="D691" s="17">
        <v>2007</v>
      </c>
      <c r="E691" s="18" t="str">
        <f t="shared" si="214"/>
        <v>Ōkataina 2005/06</v>
      </c>
      <c r="F691" s="18" t="s">
        <v>61</v>
      </c>
      <c r="G691" s="19">
        <v>1.2</v>
      </c>
      <c r="H691" s="20">
        <v>14.970000267028809</v>
      </c>
      <c r="I691" s="21">
        <v>118.99999990000001</v>
      </c>
      <c r="J691" s="19">
        <v>4.9999998999999997</v>
      </c>
      <c r="K691" s="19">
        <v>2.0000001000000003</v>
      </c>
      <c r="L691" s="19">
        <v>4.9999998999999997</v>
      </c>
      <c r="M691" s="19">
        <v>4.9999998999999997</v>
      </c>
      <c r="N691" s="19">
        <v>7.6999997999999996</v>
      </c>
      <c r="O691" s="19">
        <v>0.50999998999999996</v>
      </c>
      <c r="P691" s="22">
        <v>0.16899999976158142</v>
      </c>
      <c r="Q691" s="19">
        <f t="shared" si="221"/>
        <v>2.4211203649609674</v>
      </c>
      <c r="R691" s="19">
        <f t="shared" si="222"/>
        <v>1.9750655184488064</v>
      </c>
      <c r="S691" s="19">
        <f t="shared" si="217"/>
        <v>2.6373963526930084</v>
      </c>
      <c r="T691" s="19">
        <f t="shared" si="212"/>
        <v>2.2589923872983766</v>
      </c>
      <c r="U691" s="23">
        <f t="shared" si="218"/>
        <v>2.3231436558502896</v>
      </c>
      <c r="V691" s="24">
        <f t="shared" si="219"/>
        <v>2.8712558126134557</v>
      </c>
      <c r="W691" s="24">
        <f t="shared" si="219"/>
        <v>2.4253500711794889</v>
      </c>
      <c r="X691" s="24">
        <f t="shared" si="219"/>
        <v>2.6798926319852199</v>
      </c>
      <c r="Y691" s="24">
        <f t="shared" si="219"/>
        <v>2.895913009323408</v>
      </c>
      <c r="Z691" s="24">
        <f t="shared" si="219"/>
        <v>2.7203042325106952</v>
      </c>
      <c r="AA691" s="20">
        <v>1.07</v>
      </c>
      <c r="AB691" s="20">
        <v>6.6666666666666499E-2</v>
      </c>
      <c r="AC691" s="17">
        <v>314.48265333269802</v>
      </c>
      <c r="AD691" s="17">
        <f t="shared" si="220"/>
        <v>314.3318183663776</v>
      </c>
      <c r="AE691" s="21">
        <v>243</v>
      </c>
      <c r="AF691" s="21">
        <v>163.92249103942657</v>
      </c>
      <c r="AG691" s="19">
        <v>3.4815636200716855</v>
      </c>
      <c r="AH691" s="21">
        <v>178.3</v>
      </c>
      <c r="AI691" s="22">
        <v>-0.34</v>
      </c>
      <c r="AJ691" s="21">
        <v>1215.5</v>
      </c>
      <c r="AK691" s="21" t="e">
        <f>VLOOKUP($B691,'[3]Rotoma level Monthly'!$C$2:$N$538,10,FALSE)</f>
        <v>#N/A</v>
      </c>
      <c r="AL691" s="21" t="e">
        <f>VLOOKUP($B691,'[3]Rotoma level Monthly'!$C$2:$N$538,11,FALSE)</f>
        <v>#N/A</v>
      </c>
      <c r="AM691" s="20">
        <v>3.4846268899604471</v>
      </c>
      <c r="AN691" s="21">
        <v>177.77500000000001</v>
      </c>
    </row>
    <row r="692" spans="1:40" x14ac:dyDescent="0.25">
      <c r="A692" t="s">
        <v>86</v>
      </c>
      <c r="B692" s="15">
        <v>38657</v>
      </c>
      <c r="C692" s="16" t="s">
        <v>67</v>
      </c>
      <c r="D692" s="17">
        <v>2007</v>
      </c>
      <c r="E692" s="18" t="str">
        <f t="shared" si="214"/>
        <v>Ōkataina 2005/06</v>
      </c>
      <c r="F692" s="18" t="s">
        <v>61</v>
      </c>
      <c r="G692" s="19">
        <v>0.80000000999999998</v>
      </c>
      <c r="H692" s="20">
        <v>15.850000381469727</v>
      </c>
      <c r="I692" s="21">
        <v>105</v>
      </c>
      <c r="J692" s="19">
        <v>7.0000002000000006</v>
      </c>
      <c r="K692" s="19">
        <v>3</v>
      </c>
      <c r="L692" s="19">
        <v>1</v>
      </c>
      <c r="M692" s="19">
        <v>6.0000000999999994</v>
      </c>
      <c r="N692" s="19">
        <v>7.8000002000000004</v>
      </c>
      <c r="O692" s="19">
        <v>0.34</v>
      </c>
      <c r="P692" s="22">
        <v>0.17599999904632568</v>
      </c>
      <c r="Q692" s="19">
        <f t="shared" si="221"/>
        <v>1.9738485807483865</v>
      </c>
      <c r="R692" s="19">
        <f t="shared" si="222"/>
        <v>1.8701524357227628</v>
      </c>
      <c r="S692" s="19">
        <f t="shared" si="217"/>
        <v>2.4737797902005139</v>
      </c>
      <c r="T692" s="19">
        <f t="shared" si="212"/>
        <v>2.6856863130741973</v>
      </c>
      <c r="U692" s="23">
        <f t="shared" si="218"/>
        <v>2.250866779936465</v>
      </c>
      <c r="V692" s="24">
        <f t="shared" si="219"/>
        <v>2.8075377980136502</v>
      </c>
      <c r="W692" s="24">
        <f t="shared" si="219"/>
        <v>2.3645170042477628</v>
      </c>
      <c r="X692" s="24">
        <f t="shared" si="219"/>
        <v>2.6299971690195916</v>
      </c>
      <c r="Y692" s="24">
        <f t="shared" si="219"/>
        <v>2.8693545294795033</v>
      </c>
      <c r="Z692" s="24">
        <f t="shared" si="219"/>
        <v>2.6713203319865069</v>
      </c>
      <c r="AA692" s="20">
        <v>-0.28000000000000003</v>
      </c>
      <c r="AB692" s="20">
        <v>0.16166666666666599</v>
      </c>
      <c r="AC692" s="17">
        <v>314.48402620036899</v>
      </c>
      <c r="AD692" s="17">
        <f t="shared" si="220"/>
        <v>314.33089477719346</v>
      </c>
      <c r="AE692" s="21">
        <v>38</v>
      </c>
      <c r="AF692" s="21">
        <v>192.9652777777778</v>
      </c>
      <c r="AG692" s="19">
        <v>4.0140972222222224</v>
      </c>
      <c r="AH692" s="21">
        <v>225.1</v>
      </c>
      <c r="AI692" s="22">
        <v>9.99999999999991E-3</v>
      </c>
      <c r="AJ692" s="21">
        <v>1336.5</v>
      </c>
      <c r="AK692" s="21" t="e">
        <f>VLOOKUP($B692,'[3]Rotoma level Monthly'!$C$2:$N$538,10,FALSE)</f>
        <v>#N/A</v>
      </c>
      <c r="AL692" s="21" t="e">
        <f>VLOOKUP($B692,'[3]Rotoma level Monthly'!$C$2:$N$538,11,FALSE)</f>
        <v>#N/A</v>
      </c>
      <c r="AM692" s="20">
        <v>3.4141613057186113</v>
      </c>
      <c r="AN692" s="21">
        <v>182.25833333333333</v>
      </c>
    </row>
    <row r="693" spans="1:40" x14ac:dyDescent="0.25">
      <c r="A693" t="s">
        <v>86</v>
      </c>
      <c r="B693" s="15">
        <v>38687</v>
      </c>
      <c r="C693" s="16" t="s">
        <v>67</v>
      </c>
      <c r="D693" s="17">
        <v>2007</v>
      </c>
      <c r="E693" s="18" t="str">
        <f t="shared" si="214"/>
        <v>Ōkataina 2005/06</v>
      </c>
      <c r="F693" s="18" t="s">
        <v>61</v>
      </c>
      <c r="G693" s="19">
        <v>2</v>
      </c>
      <c r="H693" s="20">
        <v>11.819999694824219</v>
      </c>
      <c r="I693" s="21">
        <v>197.50000002000002</v>
      </c>
      <c r="J693" s="19">
        <v>4.0000002000000006</v>
      </c>
      <c r="K693" s="19">
        <v>9.9999997999999994</v>
      </c>
      <c r="L693" s="19">
        <v>0.50000001999999999</v>
      </c>
      <c r="M693" s="19">
        <v>8.9999995999999989</v>
      </c>
      <c r="N693" s="19">
        <v>7.8000002000000004</v>
      </c>
      <c r="O693" s="19">
        <v>0.44</v>
      </c>
      <c r="P693" s="22">
        <v>0.1809999942779541</v>
      </c>
      <c r="Q693" s="19">
        <f t="shared" si="221"/>
        <v>2.9846161889865122</v>
      </c>
      <c r="R693" s="19">
        <f t="shared" si="222"/>
        <v>2.3756851957221481</v>
      </c>
      <c r="S693" s="19">
        <f t="shared" si="217"/>
        <v>3.2996569710194392</v>
      </c>
      <c r="T693" s="19">
        <f t="shared" si="212"/>
        <v>1.976015238084643</v>
      </c>
      <c r="U693" s="23">
        <f t="shared" si="218"/>
        <v>2.6589933984531857</v>
      </c>
      <c r="V693" s="24">
        <f t="shared" si="219"/>
        <v>2.7907777637700004</v>
      </c>
      <c r="W693" s="24">
        <f t="shared" si="219"/>
        <v>2.3290871878777222</v>
      </c>
      <c r="X693" s="24">
        <f t="shared" si="219"/>
        <v>2.6820277810043716</v>
      </c>
      <c r="Y693" s="24">
        <f t="shared" si="219"/>
        <v>2.7725224681001239</v>
      </c>
      <c r="Z693" s="24">
        <f t="shared" si="219"/>
        <v>2.6478106281588096</v>
      </c>
      <c r="AA693" s="20">
        <v>-0.08</v>
      </c>
      <c r="AB693" s="20">
        <v>8.8333333333333194E-2</v>
      </c>
      <c r="AC693" s="17">
        <v>314.44811836568499</v>
      </c>
      <c r="AD693" s="17">
        <f t="shared" si="220"/>
        <v>314.33374369199765</v>
      </c>
      <c r="AE693" s="21">
        <v>206</v>
      </c>
      <c r="AF693" s="21">
        <v>176.65322580645162</v>
      </c>
      <c r="AG693" s="19">
        <v>4.0546370967741936</v>
      </c>
      <c r="AH693" s="21">
        <v>197.8</v>
      </c>
      <c r="AI693" s="22">
        <v>6.6666666666666499E-2</v>
      </c>
      <c r="AJ693" s="21">
        <v>1336.5</v>
      </c>
      <c r="AK693" s="21" t="e">
        <f>VLOOKUP($B693,'[3]Rotoma level Monthly'!$C$2:$N$538,10,FALSE)</f>
        <v>#N/A</v>
      </c>
      <c r="AL693" s="21" t="e">
        <f>VLOOKUP($B693,'[3]Rotoma level Monthly'!$C$2:$N$538,11,FALSE)</f>
        <v>#N/A</v>
      </c>
      <c r="AM693" s="20">
        <v>3.4111424114086852</v>
      </c>
      <c r="AN693" s="21">
        <v>183.52499999999998</v>
      </c>
    </row>
    <row r="694" spans="1:40" x14ac:dyDescent="0.25">
      <c r="A694" t="s">
        <v>86</v>
      </c>
      <c r="B694" s="15">
        <v>38718</v>
      </c>
      <c r="C694" s="16" t="s">
        <v>67</v>
      </c>
      <c r="D694" s="17">
        <v>2007</v>
      </c>
      <c r="E694" s="18" t="str">
        <f t="shared" si="214"/>
        <v>Ōkataina 2005/06</v>
      </c>
      <c r="F694" s="18" t="s">
        <v>61</v>
      </c>
      <c r="G694" s="19">
        <v>1.9</v>
      </c>
      <c r="H694" s="20">
        <v>13.359999656677246</v>
      </c>
      <c r="I694" s="21">
        <v>160.50000002000002</v>
      </c>
      <c r="J694" s="19">
        <v>4.9999998999999997</v>
      </c>
      <c r="K694" s="19">
        <v>4.9999998999999997</v>
      </c>
      <c r="L694" s="19">
        <v>0.50000001999999999</v>
      </c>
      <c r="M694" s="19">
        <v>8.9999995999999989</v>
      </c>
      <c r="N694" s="19">
        <v>7.9000000999999997</v>
      </c>
      <c r="O694" s="19">
        <v>0.5</v>
      </c>
      <c r="P694" s="22">
        <v>0.17700000107288361</v>
      </c>
      <c r="Q694" s="19">
        <f t="shared" si="221"/>
        <v>2.9280341464201856</v>
      </c>
      <c r="R694" s="19">
        <f t="shared" si="222"/>
        <v>2.1739362482492104</v>
      </c>
      <c r="S694" s="19">
        <f t="shared" si="217"/>
        <v>3.0284798607529759</v>
      </c>
      <c r="T694" s="19">
        <f t="shared" si="212"/>
        <v>2.2589923872983766</v>
      </c>
      <c r="U694" s="23">
        <f t="shared" si="218"/>
        <v>2.5973606606801871</v>
      </c>
      <c r="V694" s="24">
        <f t="shared" si="219"/>
        <v>2.8256625997334015</v>
      </c>
      <c r="W694" s="24">
        <f t="shared" si="219"/>
        <v>2.3176785524547459</v>
      </c>
      <c r="X694" s="24">
        <f t="shared" si="219"/>
        <v>2.7217096568120476</v>
      </c>
      <c r="Y694" s="24">
        <f t="shared" si="219"/>
        <v>2.796103897201268</v>
      </c>
      <c r="Z694" s="24">
        <f t="shared" si="219"/>
        <v>2.6697331844257666</v>
      </c>
      <c r="AA694" s="20">
        <v>1.28</v>
      </c>
      <c r="AB694" s="20">
        <v>-0.32333333333333297</v>
      </c>
      <c r="AC694" s="17">
        <v>314.39014364850698</v>
      </c>
      <c r="AD694" s="17">
        <f t="shared" si="220"/>
        <v>314.3354694065622</v>
      </c>
      <c r="AE694" s="21">
        <v>134.5</v>
      </c>
      <c r="AF694" s="21">
        <v>180.93413978494624</v>
      </c>
      <c r="AG694" s="19">
        <v>4.1580645161290324</v>
      </c>
      <c r="AH694" s="21">
        <v>234.5</v>
      </c>
      <c r="AI694" s="22">
        <v>6.6666666666666499E-2</v>
      </c>
      <c r="AJ694" s="21">
        <v>1349</v>
      </c>
      <c r="AK694" s="21" t="e">
        <f>VLOOKUP($B694,'[3]Rotoma level Monthly'!$C$2:$N$538,10,FALSE)</f>
        <v>#N/A</v>
      </c>
      <c r="AL694" s="21" t="e">
        <f>VLOOKUP($B694,'[3]Rotoma level Monthly'!$C$2:$N$538,11,FALSE)</f>
        <v>#N/A</v>
      </c>
      <c r="AM694" s="20">
        <v>3.3282795641864591</v>
      </c>
      <c r="AN694" s="21">
        <v>178.82499999999996</v>
      </c>
    </row>
    <row r="695" spans="1:40" x14ac:dyDescent="0.25">
      <c r="A695" t="s">
        <v>86</v>
      </c>
      <c r="B695" s="15">
        <v>38749</v>
      </c>
      <c r="C695" s="16" t="s">
        <v>67</v>
      </c>
      <c r="D695" s="17">
        <v>2007</v>
      </c>
      <c r="E695" s="18" t="str">
        <f t="shared" si="214"/>
        <v>Ōkataina 2005/06</v>
      </c>
      <c r="F695" s="18" t="s">
        <v>61</v>
      </c>
      <c r="G695" s="19">
        <v>2.5</v>
      </c>
      <c r="H695" s="20">
        <v>10.470000267028809</v>
      </c>
      <c r="I695" s="21">
        <v>210.99999989999998</v>
      </c>
      <c r="J695" s="19">
        <v>4.9999998999999997</v>
      </c>
      <c r="K695" s="19">
        <v>0.5</v>
      </c>
      <c r="L695" s="19">
        <v>4.9999998999999997</v>
      </c>
      <c r="M695" s="19">
        <v>0.50000001999999999</v>
      </c>
      <c r="N695" s="19">
        <v>8</v>
      </c>
      <c r="O695" s="19">
        <v>0.69</v>
      </c>
      <c r="P695" s="22">
        <v>0.19900000095367432</v>
      </c>
      <c r="Q695" s="19">
        <f t="shared" si="221"/>
        <v>3.2307676220269759</v>
      </c>
      <c r="R695" s="19">
        <f t="shared" si="222"/>
        <v>2.5654675732824379</v>
      </c>
      <c r="S695" s="19">
        <f t="shared" si="217"/>
        <v>3.3860901898265152</v>
      </c>
      <c r="T695" s="19">
        <f t="shared" si="212"/>
        <v>2.2589923872983766</v>
      </c>
      <c r="U695" s="23">
        <f t="shared" si="218"/>
        <v>2.8603294431085766</v>
      </c>
      <c r="V695" s="24">
        <f t="shared" si="219"/>
        <v>2.855860554655449</v>
      </c>
      <c r="W695" s="24">
        <f t="shared" si="219"/>
        <v>2.3383276375237201</v>
      </c>
      <c r="X695" s="24">
        <f t="shared" si="219"/>
        <v>2.8605284595260496</v>
      </c>
      <c r="Y695" s="24">
        <f t="shared" si="219"/>
        <v>2.7339875902093778</v>
      </c>
      <c r="Z695" s="24">
        <f t="shared" si="219"/>
        <v>2.6971760604786499</v>
      </c>
      <c r="AA695" s="20">
        <v>-0.01</v>
      </c>
      <c r="AB695" s="20">
        <v>-0.20499999999999999</v>
      </c>
      <c r="AC695" s="17">
        <v>314.669870385612</v>
      </c>
      <c r="AD695" s="17">
        <f t="shared" si="220"/>
        <v>314.36050568255206</v>
      </c>
      <c r="AE695" s="21">
        <v>184.5</v>
      </c>
      <c r="AF695" s="21">
        <v>177.62648809523816</v>
      </c>
      <c r="AG695" s="19">
        <v>3.1681547619047632</v>
      </c>
      <c r="AH695" s="21">
        <v>253</v>
      </c>
      <c r="AI695" s="22">
        <v>7.7499999999999847E-2</v>
      </c>
      <c r="AJ695" s="21">
        <v>1448</v>
      </c>
      <c r="AK695" s="21" t="e">
        <f>VLOOKUP($B695,'[3]Rotoma level Monthly'!$C$2:$N$538,10,FALSE)</f>
        <v>#N/A</v>
      </c>
      <c r="AL695" s="21" t="e">
        <f>VLOOKUP($B695,'[3]Rotoma level Monthly'!$C$2:$N$538,11,FALSE)</f>
        <v>#N/A</v>
      </c>
      <c r="AM695" s="20">
        <v>3.3646137131766789</v>
      </c>
      <c r="AN695" s="21">
        <v>184.35</v>
      </c>
    </row>
    <row r="696" spans="1:40" x14ac:dyDescent="0.25">
      <c r="A696" t="s">
        <v>86</v>
      </c>
      <c r="B696" s="15">
        <v>38777</v>
      </c>
      <c r="C696" s="16" t="s">
        <v>67</v>
      </c>
      <c r="D696" s="17">
        <v>2007</v>
      </c>
      <c r="E696" s="18" t="str">
        <f t="shared" si="214"/>
        <v>Ōkataina 2005/06</v>
      </c>
      <c r="F696" s="18" t="s">
        <v>61</v>
      </c>
      <c r="G696" s="19">
        <v>2.2999999999999998</v>
      </c>
      <c r="H696" s="20">
        <v>11.130000114440918</v>
      </c>
      <c r="I696" s="21">
        <v>50.500001020000006</v>
      </c>
      <c r="J696" s="19">
        <v>4.9999998999999997</v>
      </c>
      <c r="K696" s="19">
        <v>0.5</v>
      </c>
      <c r="L696" s="19">
        <v>0.50000001999999999</v>
      </c>
      <c r="M696" s="19">
        <v>1</v>
      </c>
      <c r="N696" s="19">
        <v>7.9000000999999997</v>
      </c>
      <c r="O696" s="19">
        <v>0.57999997999999997</v>
      </c>
      <c r="P696" s="22">
        <v>0.23000000417232513</v>
      </c>
      <c r="Q696" s="19">
        <f t="shared" si="221"/>
        <v>3.138788703484686</v>
      </c>
      <c r="R696" s="19">
        <f t="shared" si="222"/>
        <v>2.4709182172805972</v>
      </c>
      <c r="S696" s="19">
        <f t="shared" si="217"/>
        <v>1.5169070745405553</v>
      </c>
      <c r="T696" s="19">
        <f t="shared" si="212"/>
        <v>2.2589923872983766</v>
      </c>
      <c r="U696" s="23">
        <f t="shared" si="218"/>
        <v>2.346401595651054</v>
      </c>
      <c r="V696" s="24">
        <f t="shared" si="219"/>
        <v>2.8783935996989736</v>
      </c>
      <c r="W696" s="24">
        <f t="shared" si="219"/>
        <v>2.3542631707798898</v>
      </c>
      <c r="X696" s="24">
        <f t="shared" si="219"/>
        <v>2.7318824352344482</v>
      </c>
      <c r="Y696" s="24">
        <f t="shared" si="219"/>
        <v>2.7147201497962512</v>
      </c>
      <c r="Z696" s="24">
        <f t="shared" si="219"/>
        <v>2.6698148388773908</v>
      </c>
      <c r="AA696" s="20">
        <v>1.39</v>
      </c>
      <c r="AB696" s="20">
        <v>7.9999999999999793E-2</v>
      </c>
      <c r="AC696" s="17">
        <v>314.65436409180302</v>
      </c>
      <c r="AD696" s="17">
        <f t="shared" si="220"/>
        <v>314.39552306090383</v>
      </c>
      <c r="AE696" s="21">
        <v>112</v>
      </c>
      <c r="AF696" s="21">
        <v>175.30913978494621</v>
      </c>
      <c r="AG696" s="19">
        <v>3.4807123655913967</v>
      </c>
      <c r="AH696" s="21">
        <v>180.8</v>
      </c>
      <c r="AI696" s="22">
        <v>8.4166666666666501E-2</v>
      </c>
      <c r="AJ696" s="21">
        <v>1579</v>
      </c>
      <c r="AK696" s="21" t="e">
        <f>VLOOKUP($B696,'[3]Rotoma level Monthly'!$C$2:$N$538,10,FALSE)</f>
        <v>#N/A</v>
      </c>
      <c r="AL696" s="21" t="e">
        <f>VLOOKUP($B696,'[3]Rotoma level Monthly'!$C$2:$N$538,11,FALSE)</f>
        <v>#N/A</v>
      </c>
      <c r="AM696" s="20">
        <v>3.3460399180483495</v>
      </c>
      <c r="AN696" s="21">
        <v>182.04999999999998</v>
      </c>
    </row>
    <row r="697" spans="1:40" x14ac:dyDescent="0.25">
      <c r="A697" t="s">
        <v>86</v>
      </c>
      <c r="B697" s="15">
        <v>38808</v>
      </c>
      <c r="C697" s="16" t="s">
        <v>67</v>
      </c>
      <c r="D697" s="17">
        <v>2007</v>
      </c>
      <c r="E697" s="18" t="str">
        <f t="shared" si="214"/>
        <v>Ōkataina 2005/06</v>
      </c>
      <c r="F697" s="18" t="s">
        <v>61</v>
      </c>
      <c r="G697" s="19">
        <v>1.5</v>
      </c>
      <c r="H697" s="20">
        <v>13.079999923706055</v>
      </c>
      <c r="I697" s="21">
        <v>206.99999019999998</v>
      </c>
      <c r="J697" s="19">
        <v>8.9999995999999989</v>
      </c>
      <c r="K697" s="19">
        <v>0.5</v>
      </c>
      <c r="L697" s="19">
        <v>4.0000002000000006</v>
      </c>
      <c r="M697" s="19">
        <v>2.0000001000000003</v>
      </c>
      <c r="N697" s="19">
        <v>7.8000002000000004</v>
      </c>
      <c r="O697" s="19">
        <v>0.83999997000000004</v>
      </c>
      <c r="P697" s="22">
        <v>0.17100000381469727</v>
      </c>
      <c r="Q697" s="19">
        <f t="shared" si="221"/>
        <v>2.6672717980014307</v>
      </c>
      <c r="R697" s="19">
        <f t="shared" si="222"/>
        <v>2.2096590423993381</v>
      </c>
      <c r="S697" s="19">
        <f t="shared" si="217"/>
        <v>3.3610706779373083</v>
      </c>
      <c r="T697" s="19">
        <f t="shared" si="212"/>
        <v>3.004388071201054</v>
      </c>
      <c r="U697" s="23">
        <f t="shared" si="218"/>
        <v>2.8105973973847829</v>
      </c>
      <c r="V697" s="24">
        <f t="shared" si="219"/>
        <v>2.8847358153138658</v>
      </c>
      <c r="W697" s="24">
        <f t="shared" si="219"/>
        <v>2.3562866861817153</v>
      </c>
      <c r="X697" s="24">
        <f t="shared" si="219"/>
        <v>2.7973435297764682</v>
      </c>
      <c r="Y697" s="24">
        <f t="shared" si="219"/>
        <v>2.7575690163750135</v>
      </c>
      <c r="Z697" s="24">
        <f t="shared" si="219"/>
        <v>2.6989837619117658</v>
      </c>
      <c r="AA697" s="20">
        <v>1.4</v>
      </c>
      <c r="AB697" s="20">
        <v>0.37333333333333302</v>
      </c>
      <c r="AC697" s="17">
        <v>314.74825934970698</v>
      </c>
      <c r="AD697" s="17">
        <f t="shared" si="220"/>
        <v>314.43904614228722</v>
      </c>
      <c r="AE697" s="21">
        <v>199</v>
      </c>
      <c r="AF697" s="21">
        <v>165.16666666666663</v>
      </c>
      <c r="AG697" s="19">
        <v>3.2061805555555565</v>
      </c>
      <c r="AH697" s="21">
        <v>162.19999999999999</v>
      </c>
      <c r="AI697" s="22">
        <v>0.10499999999999959</v>
      </c>
      <c r="AJ697" s="21">
        <v>1543</v>
      </c>
      <c r="AK697" s="21" t="e">
        <f>VLOOKUP($B697,'[3]Rotoma level Monthly'!$C$2:$N$538,10,FALSE)</f>
        <v>#N/A</v>
      </c>
      <c r="AL697" s="21" t="e">
        <f>VLOOKUP($B697,'[3]Rotoma level Monthly'!$C$2:$N$538,11,FALSE)</f>
        <v>#N/A</v>
      </c>
      <c r="AM697" s="20">
        <v>3.3752154905777161</v>
      </c>
      <c r="AN697" s="21">
        <v>177.82499999999996</v>
      </c>
    </row>
    <row r="698" spans="1:40" x14ac:dyDescent="0.25">
      <c r="A698" t="s">
        <v>86</v>
      </c>
      <c r="B698" s="15">
        <v>38838</v>
      </c>
      <c r="C698" s="16" t="s">
        <v>67</v>
      </c>
      <c r="D698" s="17">
        <v>2007</v>
      </c>
      <c r="E698" s="18" t="str">
        <f t="shared" si="214"/>
        <v>Ōkataina 2005/06</v>
      </c>
      <c r="F698" s="18" t="s">
        <v>61</v>
      </c>
      <c r="G698" s="19">
        <v>2.8</v>
      </c>
      <c r="H698" s="20">
        <v>11.239999771118164</v>
      </c>
      <c r="I698" s="21">
        <v>97.000003000000007</v>
      </c>
      <c r="J698" s="19">
        <v>8.0000004000000011</v>
      </c>
      <c r="K698" s="19">
        <v>12</v>
      </c>
      <c r="L698" s="19">
        <v>4.0000002000000006</v>
      </c>
      <c r="M698" s="19">
        <v>57</v>
      </c>
      <c r="N698" s="19">
        <v>7.5</v>
      </c>
      <c r="O698" s="19">
        <v>0.44999999000000002</v>
      </c>
      <c r="P698" s="22">
        <v>0.18899999558925629</v>
      </c>
      <c r="Q698" s="19">
        <f t="shared" si="221"/>
        <v>3.3557813996092367</v>
      </c>
      <c r="R698" s="19">
        <f t="shared" si="222"/>
        <v>2.4555027377692409</v>
      </c>
      <c r="S698" s="19">
        <f t="shared" si="217"/>
        <v>2.370182960571078</v>
      </c>
      <c r="T698" s="19">
        <f t="shared" si="212"/>
        <v>2.8550228254234682</v>
      </c>
      <c r="U698" s="23">
        <f t="shared" si="218"/>
        <v>2.759122480843256</v>
      </c>
      <c r="V698" s="24">
        <f t="shared" si="219"/>
        <v>2.9028185399909119</v>
      </c>
      <c r="W698" s="24">
        <f t="shared" si="219"/>
        <v>2.3791153300523935</v>
      </c>
      <c r="X698" s="24">
        <f t="shared" si="219"/>
        <v>2.7650264731290597</v>
      </c>
      <c r="Y698" s="24">
        <f t="shared" si="219"/>
        <v>2.7451219125602146</v>
      </c>
      <c r="Z698" s="24">
        <f t="shared" si="219"/>
        <v>2.6980205639331447</v>
      </c>
      <c r="AA698" s="20">
        <v>-0.85</v>
      </c>
      <c r="AB698" s="20">
        <v>0.38499999999999901</v>
      </c>
      <c r="AC698" s="17">
        <v>314.926235095962</v>
      </c>
      <c r="AD698" s="17">
        <f t="shared" si="220"/>
        <v>314.50316253497596</v>
      </c>
      <c r="AE698" s="21">
        <v>184.5</v>
      </c>
      <c r="AF698" s="21">
        <v>160.88037634408607</v>
      </c>
      <c r="AG698" s="19">
        <v>2.997647849462366</v>
      </c>
      <c r="AH698" s="21">
        <v>142</v>
      </c>
      <c r="AI698" s="22">
        <v>0.141666666666666</v>
      </c>
      <c r="AJ698" s="21">
        <v>1727</v>
      </c>
      <c r="AK698" s="21" t="e">
        <f>VLOOKUP($B698,'[3]Rotoma level Monthly'!$C$2:$N$538,10,FALSE)</f>
        <v>#N/A</v>
      </c>
      <c r="AL698" s="21" t="e">
        <f>VLOOKUP($B698,'[3]Rotoma level Monthly'!$C$2:$N$538,11,FALSE)</f>
        <v>#N/A</v>
      </c>
      <c r="AM698" s="20">
        <v>3.405635375556495</v>
      </c>
      <c r="AN698" s="21">
        <v>179.33333333333334</v>
      </c>
    </row>
    <row r="699" spans="1:40" x14ac:dyDescent="0.25">
      <c r="A699" t="s">
        <v>86</v>
      </c>
      <c r="B699" s="15">
        <v>38869</v>
      </c>
      <c r="C699" s="16" t="s">
        <v>67</v>
      </c>
      <c r="D699" s="17">
        <v>2007</v>
      </c>
      <c r="E699" s="18" t="str">
        <f t="shared" si="214"/>
        <v>Ōkataina 2005/06</v>
      </c>
      <c r="F699" s="18" t="s">
        <v>61</v>
      </c>
      <c r="G699" s="19">
        <v>1.7</v>
      </c>
      <c r="H699" s="20">
        <v>9.2200002670288086</v>
      </c>
      <c r="I699" s="21">
        <v>93.999997000000008</v>
      </c>
      <c r="K699" s="19">
        <v>4.0000002000000006</v>
      </c>
      <c r="L699" s="19">
        <v>4.0000002000000006</v>
      </c>
      <c r="M699" s="19">
        <v>4.9999998999999997</v>
      </c>
      <c r="N699" s="19">
        <v>7.3000002000000004</v>
      </c>
      <c r="O699" s="19">
        <v>0.69</v>
      </c>
      <c r="P699" s="22">
        <v>0.24899999797344208</v>
      </c>
      <c r="Q699" s="19">
        <f t="shared" si="221"/>
        <v>2.8053402603008157</v>
      </c>
      <c r="R699" s="19">
        <f t="shared" si="222"/>
        <v>2.7558419855973</v>
      </c>
      <c r="S699" s="19">
        <f t="shared" si="217"/>
        <v>2.3291147976151003</v>
      </c>
      <c r="V699" s="24">
        <f t="shared" si="219"/>
        <v>2.8475920061197364</v>
      </c>
      <c r="W699" s="24">
        <f t="shared" si="219"/>
        <v>2.4374881959930126</v>
      </c>
      <c r="X699" s="24">
        <f t="shared" si="219"/>
        <v>2.7524535476182108</v>
      </c>
      <c r="Y699" s="24">
        <f t="shared" si="219"/>
        <v>2.7215522617746837</v>
      </c>
      <c r="Z699" s="24">
        <f t="shared" si="219"/>
        <v>2.6931177916540867</v>
      </c>
      <c r="AA699" s="20">
        <v>-0.54</v>
      </c>
      <c r="AB699" s="20">
        <v>-0.31166666666666598</v>
      </c>
      <c r="AC699" s="17">
        <v>315.08739038970799</v>
      </c>
      <c r="AD699" s="17">
        <f t="shared" si="220"/>
        <v>314.57460031543343</v>
      </c>
      <c r="AE699" s="21">
        <v>88.5</v>
      </c>
      <c r="AF699" s="21">
        <v>180.75694444444446</v>
      </c>
      <c r="AG699" s="19">
        <v>3.414861111111112</v>
      </c>
      <c r="AH699" s="21">
        <v>161.69999999999999</v>
      </c>
      <c r="AI699" s="22">
        <v>0.10499999999999959</v>
      </c>
      <c r="AJ699" s="21">
        <v>1760</v>
      </c>
      <c r="AK699" s="21" t="e">
        <f>VLOOKUP($B699,'[3]Rotoma level Monthly'!$C$2:$N$538,10,FALSE)</f>
        <v>#N/A</v>
      </c>
      <c r="AL699" s="21" t="e">
        <f>VLOOKUP($B699,'[3]Rotoma level Monthly'!$C$2:$N$538,11,FALSE)</f>
        <v>#N/A</v>
      </c>
      <c r="AM699" s="20">
        <v>3.4029553087197524</v>
      </c>
      <c r="AN699" s="21">
        <v>180.75833333333333</v>
      </c>
    </row>
    <row r="700" spans="1:40" x14ac:dyDescent="0.25">
      <c r="A700" t="s">
        <v>86</v>
      </c>
      <c r="B700" s="15">
        <v>38899</v>
      </c>
      <c r="C700" s="16" t="s">
        <v>68</v>
      </c>
      <c r="D700" s="17">
        <v>2008</v>
      </c>
      <c r="E700" s="18" t="str">
        <f t="shared" si="214"/>
        <v>Ōkataina 2006/07</v>
      </c>
      <c r="F700" s="18" t="s">
        <v>61</v>
      </c>
      <c r="G700" s="19">
        <v>2.7</v>
      </c>
      <c r="H700" s="20">
        <v>8.0600004196166992</v>
      </c>
      <c r="I700" s="21">
        <v>100.50000002</v>
      </c>
      <c r="J700" s="19">
        <v>8.0000004000000011</v>
      </c>
      <c r="K700" s="19">
        <v>2.0000001000000003</v>
      </c>
      <c r="L700" s="19">
        <v>0.50000001999999999</v>
      </c>
      <c r="M700" s="19">
        <v>4.9999998999999997</v>
      </c>
      <c r="N700" s="19">
        <v>7.1999997999999996</v>
      </c>
      <c r="O700" s="19">
        <v>0.85000001999999997</v>
      </c>
      <c r="P700" s="22">
        <v>0.37099999189376831</v>
      </c>
      <c r="Q700" s="19">
        <f t="shared" si="221"/>
        <v>3.3156639609638279</v>
      </c>
      <c r="R700" s="19">
        <f t="shared" si="222"/>
        <v>2.9494436109196824</v>
      </c>
      <c r="S700" s="19">
        <f t="shared" si="217"/>
        <v>2.4165198461472328</v>
      </c>
      <c r="T700" s="19">
        <f t="shared" ref="T700:T763" si="223">0.218+2.92*LOG($J700,10)</f>
        <v>2.8550228254234682</v>
      </c>
      <c r="U700" s="23">
        <f t="shared" ref="U700" si="224">AVERAGE(Q700:T700)</f>
        <v>2.8841625608635528</v>
      </c>
      <c r="V700" s="24">
        <f t="shared" si="219"/>
        <v>2.8442488862326187</v>
      </c>
      <c r="W700" s="24">
        <f t="shared" si="219"/>
        <v>2.4176015381062244</v>
      </c>
      <c r="X700" s="24">
        <f t="shared" si="219"/>
        <v>2.7175165499534657</v>
      </c>
      <c r="Y700" s="24">
        <f t="shared" si="219"/>
        <v>2.6280638236814142</v>
      </c>
      <c r="Z700" s="24">
        <f t="shared" si="219"/>
        <v>2.6538820161020467</v>
      </c>
      <c r="AA700" s="20">
        <v>-0.73</v>
      </c>
      <c r="AB700" s="20">
        <v>-0.31833333333333302</v>
      </c>
      <c r="AC700" s="17">
        <v>315.07053217538999</v>
      </c>
      <c r="AD700" s="17">
        <f t="shared" si="220"/>
        <v>314.63994108648234</v>
      </c>
      <c r="AE700" s="21">
        <v>98</v>
      </c>
      <c r="AF700" s="21">
        <v>177.62096774193546</v>
      </c>
      <c r="AG700" s="19">
        <v>3.0542338709677432</v>
      </c>
      <c r="AH700" s="21">
        <v>140</v>
      </c>
      <c r="AI700" s="22">
        <v>8.4166666666666501E-2</v>
      </c>
      <c r="AJ700" s="21">
        <v>1746.5</v>
      </c>
      <c r="AK700" s="21" t="e">
        <f>VLOOKUP($B700,'[3]Rotoma level Monthly'!$C$2:$N$538,10,FALSE)</f>
        <v>#N/A</v>
      </c>
      <c r="AL700" s="21" t="e">
        <f>VLOOKUP($B700,'[3]Rotoma level Monthly'!$C$2:$N$538,11,FALSE)</f>
        <v>#N/A</v>
      </c>
      <c r="AM700" s="20">
        <v>3.3920182304707649</v>
      </c>
      <c r="AN700" s="21">
        <v>183.93333333333331</v>
      </c>
    </row>
    <row r="701" spans="1:40" x14ac:dyDescent="0.25">
      <c r="A701" t="s">
        <v>86</v>
      </c>
      <c r="B701" s="15">
        <v>38930</v>
      </c>
      <c r="C701" s="16" t="s">
        <v>68</v>
      </c>
      <c r="D701" s="17">
        <v>2008</v>
      </c>
      <c r="E701" s="18" t="str">
        <f t="shared" si="214"/>
        <v>Ōkataina 2006/07</v>
      </c>
      <c r="F701" s="18" t="s">
        <v>61</v>
      </c>
      <c r="G701" s="19">
        <v>5.0999999000000003</v>
      </c>
      <c r="H701" s="20">
        <v>9.0500001907348633</v>
      </c>
      <c r="J701" s="19">
        <v>0.5</v>
      </c>
      <c r="K701" s="19">
        <v>4.9999998999999997</v>
      </c>
      <c r="L701" s="19">
        <v>1</v>
      </c>
      <c r="M701" s="19">
        <v>7.0000002000000006</v>
      </c>
      <c r="N701" s="19">
        <v>7.4000000999999997</v>
      </c>
      <c r="O701" s="19">
        <v>0.54000002000000003</v>
      </c>
      <c r="P701" s="22">
        <v>0.29699999094009399</v>
      </c>
      <c r="Q701" s="19">
        <f t="shared" si="221"/>
        <v>4.0172282256591902</v>
      </c>
      <c r="R701" s="19">
        <f t="shared" si="222"/>
        <v>2.7830753845831122</v>
      </c>
      <c r="T701" s="19">
        <v>0</v>
      </c>
      <c r="V701" s="24">
        <f t="shared" si="219"/>
        <v>2.9215384375968516</v>
      </c>
      <c r="W701" s="24">
        <f t="shared" si="219"/>
        <v>2.4267646528963862</v>
      </c>
      <c r="X701" s="24">
        <f t="shared" si="219"/>
        <v>2.7309484075817871</v>
      </c>
      <c r="Y701" s="24">
        <f t="shared" si="219"/>
        <v>2.383910522492851</v>
      </c>
      <c r="Z701" s="24">
        <f t="shared" si="219"/>
        <v>2.6438121165746091</v>
      </c>
      <c r="AA701" s="20">
        <v>-1.55</v>
      </c>
      <c r="AB701" s="20">
        <v>-0.53333333333333299</v>
      </c>
      <c r="AC701" s="17">
        <v>315.210063785427</v>
      </c>
      <c r="AD701" s="17">
        <f t="shared" si="220"/>
        <v>314.71134634565857</v>
      </c>
      <c r="AE701" s="21">
        <v>121</v>
      </c>
      <c r="AF701" s="21">
        <v>184.48252688172039</v>
      </c>
      <c r="AG701" s="19">
        <v>3.2007392473118288</v>
      </c>
      <c r="AH701" s="21">
        <v>153.9</v>
      </c>
      <c r="AI701" s="22">
        <v>7.3333333333333139E-2</v>
      </c>
      <c r="AJ701" s="21">
        <v>1709.5</v>
      </c>
      <c r="AK701" s="21" t="e">
        <f>VLOOKUP($B701,'[3]Rotoma level Monthly'!$C$2:$N$538,10,FALSE)</f>
        <v>#N/A</v>
      </c>
      <c r="AL701" s="21" t="e">
        <f>VLOOKUP($B701,'[3]Rotoma level Monthly'!$C$2:$N$538,11,FALSE)</f>
        <v>#N/A</v>
      </c>
      <c r="AM701" s="20">
        <v>3.3816281148894212</v>
      </c>
      <c r="AN701" s="21">
        <v>181.13333333333333</v>
      </c>
    </row>
    <row r="702" spans="1:40" x14ac:dyDescent="0.25">
      <c r="A702" t="s">
        <v>86</v>
      </c>
      <c r="B702" s="15">
        <v>38961</v>
      </c>
      <c r="C702" s="16" t="s">
        <v>68</v>
      </c>
      <c r="D702" s="17">
        <v>2008</v>
      </c>
      <c r="E702" s="18" t="str">
        <f t="shared" si="214"/>
        <v>Ōkataina 2006/07</v>
      </c>
      <c r="F702" s="18" t="s">
        <v>61</v>
      </c>
      <c r="G702" s="19">
        <v>0.80000000999999998</v>
      </c>
      <c r="H702" s="20">
        <v>11.920000076293945</v>
      </c>
      <c r="I702" s="21">
        <v>253</v>
      </c>
      <c r="J702" s="19">
        <v>8.9999995999999989</v>
      </c>
      <c r="K702" s="19">
        <v>2.0000001000000003</v>
      </c>
      <c r="L702" s="19">
        <v>1</v>
      </c>
      <c r="M702" s="19">
        <v>18.999998999999999</v>
      </c>
      <c r="N702" s="19">
        <v>7.5999999000000003</v>
      </c>
      <c r="O702" s="19">
        <v>0.41</v>
      </c>
      <c r="P702" s="22">
        <v>0.20999999344348907</v>
      </c>
      <c r="Q702" s="19">
        <f t="shared" si="221"/>
        <v>1.9738485807483865</v>
      </c>
      <c r="R702" s="19">
        <f t="shared" si="222"/>
        <v>2.3621582171913378</v>
      </c>
      <c r="S702" s="19">
        <f t="shared" ref="S702:S765" si="225">-3.61+3.01*LOG($I702)</f>
        <v>3.6233927687392113</v>
      </c>
      <c r="T702" s="19">
        <f t="shared" si="223"/>
        <v>3.004388071201054</v>
      </c>
      <c r="U702" s="23">
        <f t="shared" ref="U702:U765" si="226">AVERAGE(Q702:T702)</f>
        <v>2.7409469094699976</v>
      </c>
      <c r="V702" s="24">
        <f t="shared" si="219"/>
        <v>2.9010258193258838</v>
      </c>
      <c r="W702" s="24">
        <f t="shared" si="219"/>
        <v>2.4122421805971643</v>
      </c>
      <c r="X702" s="24">
        <f t="shared" si="219"/>
        <v>2.7675082990948128</v>
      </c>
      <c r="Y702" s="24">
        <f t="shared" si="219"/>
        <v>2.3105902630546717</v>
      </c>
      <c r="Z702" s="24">
        <f t="shared" si="219"/>
        <v>2.6231924882241353</v>
      </c>
      <c r="AA702" s="20">
        <v>-0.62</v>
      </c>
      <c r="AB702" s="20">
        <v>-0.62166666666666603</v>
      </c>
      <c r="AC702" s="17">
        <v>315.18984123419102</v>
      </c>
      <c r="AD702" s="17">
        <f t="shared" si="220"/>
        <v>314.78012483792162</v>
      </c>
      <c r="AE702" s="21">
        <v>32</v>
      </c>
      <c r="AF702" s="21">
        <v>185.50287356321832</v>
      </c>
      <c r="AG702" s="19">
        <v>3.2134339080459786</v>
      </c>
      <c r="AH702" s="21">
        <v>195.2</v>
      </c>
      <c r="AI702" s="22">
        <v>-6.9166666666666737E-2</v>
      </c>
      <c r="AJ702" s="21">
        <v>1717.5</v>
      </c>
      <c r="AK702" s="21" t="e">
        <f>VLOOKUP($B702,'[3]Rotoma level Monthly'!$C$2:$N$538,10,FALSE)</f>
        <v>#N/A</v>
      </c>
      <c r="AL702" s="21" t="e">
        <f>VLOOKUP($B702,'[3]Rotoma level Monthly'!$C$2:$N$538,11,FALSE)</f>
        <v>#N/A</v>
      </c>
      <c r="AM702" s="20">
        <v>3.4562606940177516</v>
      </c>
      <c r="AN702" s="21">
        <v>185.375</v>
      </c>
    </row>
    <row r="703" spans="1:40" x14ac:dyDescent="0.25">
      <c r="A703" t="s">
        <v>86</v>
      </c>
      <c r="B703" s="15">
        <v>38991</v>
      </c>
      <c r="C703" s="16" t="s">
        <v>68</v>
      </c>
      <c r="D703" s="17">
        <v>2008</v>
      </c>
      <c r="E703" s="18" t="str">
        <f t="shared" si="214"/>
        <v>Ōkataina 2006/07</v>
      </c>
      <c r="F703" s="18" t="s">
        <v>61</v>
      </c>
      <c r="G703" s="19">
        <v>1.1000000000000001</v>
      </c>
      <c r="H703" s="20">
        <v>14.569999694824219</v>
      </c>
      <c r="I703" s="21">
        <v>95.000002099999989</v>
      </c>
      <c r="J703" s="19">
        <v>4.9999998999999997</v>
      </c>
      <c r="K703" s="19">
        <v>0.5</v>
      </c>
      <c r="L703" s="19">
        <v>2.0000001000000003</v>
      </c>
      <c r="M703" s="19">
        <v>3</v>
      </c>
      <c r="N703" s="19">
        <v>7.6999997999999996</v>
      </c>
      <c r="O703" s="19">
        <v>0.47</v>
      </c>
      <c r="P703" s="22">
        <v>0.24300000071525574</v>
      </c>
      <c r="Q703" s="19">
        <f t="shared" si="221"/>
        <v>2.3251374203018917</v>
      </c>
      <c r="R703" s="19">
        <f t="shared" si="222"/>
        <v>2.0235497616037819</v>
      </c>
      <c r="S703" s="19">
        <f t="shared" si="225"/>
        <v>2.3429480808160146</v>
      </c>
      <c r="T703" s="19">
        <f t="shared" si="223"/>
        <v>2.2589923872983766</v>
      </c>
      <c r="U703" s="23">
        <f t="shared" si="226"/>
        <v>2.2376569125050159</v>
      </c>
      <c r="V703" s="24">
        <f t="shared" si="219"/>
        <v>2.8930272406042943</v>
      </c>
      <c r="W703" s="24">
        <f t="shared" si="219"/>
        <v>2.4162825341934124</v>
      </c>
      <c r="X703" s="24">
        <f t="shared" si="219"/>
        <v>2.7407402743787226</v>
      </c>
      <c r="Y703" s="24">
        <f t="shared" si="219"/>
        <v>2.3105902630546717</v>
      </c>
      <c r="Z703" s="24">
        <f t="shared" si="219"/>
        <v>2.6146438138896073</v>
      </c>
      <c r="AA703" s="20">
        <v>-1.55</v>
      </c>
      <c r="AB703" s="20">
        <v>-0.85666666666666602</v>
      </c>
      <c r="AC703" s="17">
        <v>315.08083667130597</v>
      </c>
      <c r="AD703" s="17">
        <f t="shared" si="220"/>
        <v>314.82997344947222</v>
      </c>
      <c r="AE703" s="21">
        <v>111</v>
      </c>
      <c r="AF703" s="21">
        <v>207.3387096774193</v>
      </c>
      <c r="AG703" s="19">
        <v>4.7618951612903215</v>
      </c>
      <c r="AH703" s="21">
        <v>192.8</v>
      </c>
      <c r="AI703" s="22">
        <v>-0.25833333333333297</v>
      </c>
      <c r="AJ703" s="21">
        <v>1641</v>
      </c>
      <c r="AK703" s="21" t="e">
        <f>VLOOKUP($B703,'[3]Rotoma level Monthly'!$C$2:$N$538,10,FALSE)</f>
        <v>#N/A</v>
      </c>
      <c r="AL703" s="21" t="e">
        <f>VLOOKUP($B703,'[3]Rotoma level Monthly'!$C$2:$N$538,11,FALSE)</f>
        <v>#N/A</v>
      </c>
      <c r="AM703" s="20">
        <v>3.4536938437623235</v>
      </c>
      <c r="AN703" s="21">
        <v>186.58333333333337</v>
      </c>
    </row>
    <row r="704" spans="1:40" x14ac:dyDescent="0.25">
      <c r="A704" t="s">
        <v>86</v>
      </c>
      <c r="B704" s="15">
        <v>39022</v>
      </c>
      <c r="C704" s="16" t="s">
        <v>68</v>
      </c>
      <c r="D704" s="17">
        <v>2008</v>
      </c>
      <c r="E704" s="18" t="str">
        <f t="shared" si="214"/>
        <v>Ōkataina 2006/07</v>
      </c>
      <c r="F704" s="18" t="s">
        <v>61</v>
      </c>
      <c r="G704" s="19">
        <v>1.1000000000000001</v>
      </c>
      <c r="H704" s="20">
        <v>13.390000343322754</v>
      </c>
      <c r="I704" s="21">
        <v>121.00000010000001</v>
      </c>
      <c r="J704" s="19">
        <v>7.0000002000000006</v>
      </c>
      <c r="K704" s="19">
        <v>3</v>
      </c>
      <c r="L704" s="19">
        <v>6.0000000999999994</v>
      </c>
      <c r="M704" s="19">
        <v>2.0000001000000003</v>
      </c>
      <c r="N704" s="19">
        <v>6.6599997999999996</v>
      </c>
      <c r="O704" s="19">
        <v>0.57999997999999997</v>
      </c>
      <c r="P704" s="22">
        <v>0.25499999523162842</v>
      </c>
      <c r="Q704" s="19">
        <f t="shared" si="221"/>
        <v>2.3251374203018917</v>
      </c>
      <c r="R704" s="19">
        <f t="shared" si="222"/>
        <v>2.1701311526290943</v>
      </c>
      <c r="S704" s="19">
        <f t="shared" si="225"/>
        <v>2.6591839657328671</v>
      </c>
      <c r="T704" s="19">
        <f t="shared" si="223"/>
        <v>2.6856863130741973</v>
      </c>
      <c r="U704" s="23">
        <f t="shared" si="226"/>
        <v>2.4600347129345126</v>
      </c>
      <c r="V704" s="24">
        <f t="shared" si="219"/>
        <v>2.9223013105670863</v>
      </c>
      <c r="W704" s="24">
        <f t="shared" si="219"/>
        <v>2.4412807606022731</v>
      </c>
      <c r="X704" s="24">
        <f t="shared" si="219"/>
        <v>2.7575951994271182</v>
      </c>
      <c r="Y704" s="24">
        <f t="shared" si="219"/>
        <v>2.3105902630546717</v>
      </c>
      <c r="Z704" s="24">
        <f t="shared" si="219"/>
        <v>2.635560607189412</v>
      </c>
      <c r="AA704" s="20">
        <v>-0.21</v>
      </c>
      <c r="AB704" s="20">
        <v>-0.86666666666666603</v>
      </c>
      <c r="AC704" s="17">
        <v>315.01677262141499</v>
      </c>
      <c r="AD704" s="17">
        <f t="shared" si="220"/>
        <v>314.8743689845594</v>
      </c>
      <c r="AE704" s="21">
        <v>113</v>
      </c>
      <c r="AF704" s="21">
        <v>206.5833333333334</v>
      </c>
      <c r="AG704" s="19">
        <v>4.9511805555555561</v>
      </c>
      <c r="AH704" s="21">
        <v>185.1</v>
      </c>
      <c r="AI704" s="22">
        <v>-0.3149999999999995</v>
      </c>
      <c r="AJ704" s="21">
        <v>1509</v>
      </c>
      <c r="AK704" s="21" t="e">
        <f>VLOOKUP($B704,'[3]Rotoma level Monthly'!$C$2:$N$538,10,FALSE)</f>
        <v>#N/A</v>
      </c>
      <c r="AL704" s="21" t="e">
        <f>VLOOKUP($B704,'[3]Rotoma level Monthly'!$C$2:$N$538,11,FALSE)</f>
        <v>#N/A</v>
      </c>
      <c r="AM704" s="20">
        <v>3.5603881388638752</v>
      </c>
      <c r="AN704" s="21">
        <v>183.25</v>
      </c>
    </row>
    <row r="705" spans="1:40" x14ac:dyDescent="0.25">
      <c r="A705" t="s">
        <v>86</v>
      </c>
      <c r="B705" s="15">
        <v>39052</v>
      </c>
      <c r="C705" s="16" t="s">
        <v>68</v>
      </c>
      <c r="D705" s="17">
        <v>2008</v>
      </c>
      <c r="E705" s="18" t="str">
        <f t="shared" si="214"/>
        <v>Ōkataina 2006/07</v>
      </c>
      <c r="F705" s="18" t="s">
        <v>61</v>
      </c>
      <c r="G705" s="19">
        <v>0.30000000999999998</v>
      </c>
      <c r="H705" s="20">
        <v>11.859999656677246</v>
      </c>
      <c r="I705" s="21">
        <v>117.50000002000002</v>
      </c>
      <c r="J705" s="19">
        <v>12</v>
      </c>
      <c r="K705" s="19">
        <v>3</v>
      </c>
      <c r="L705" s="19">
        <v>0.50000001999999999</v>
      </c>
      <c r="M705" s="19">
        <v>9.9999997999999994</v>
      </c>
      <c r="N705" s="19">
        <v>7.9000000999999997</v>
      </c>
      <c r="O705" s="19">
        <v>0.50999998999999996</v>
      </c>
      <c r="P705" s="22">
        <v>0.17000000178813934</v>
      </c>
      <c r="Q705" s="19">
        <f t="shared" si="221"/>
        <v>0.8918880237582083</v>
      </c>
      <c r="R705" s="19">
        <f t="shared" si="222"/>
        <v>2.3702665195940038</v>
      </c>
      <c r="S705" s="19">
        <f t="shared" si="225"/>
        <v>2.6208139787118498</v>
      </c>
      <c r="T705" s="19">
        <f t="shared" si="223"/>
        <v>3.3692092384590637</v>
      </c>
      <c r="U705" s="23">
        <f t="shared" si="226"/>
        <v>2.3130444401307813</v>
      </c>
      <c r="V705" s="24">
        <f t="shared" si="219"/>
        <v>2.7479072967980609</v>
      </c>
      <c r="W705" s="24">
        <f t="shared" si="219"/>
        <v>2.4408292042582613</v>
      </c>
      <c r="X705" s="24">
        <f t="shared" si="219"/>
        <v>2.6958822001264284</v>
      </c>
      <c r="Y705" s="24">
        <f t="shared" si="219"/>
        <v>2.4372442630887101</v>
      </c>
      <c r="Z705" s="24">
        <f t="shared" si="219"/>
        <v>2.6009657113571718</v>
      </c>
      <c r="AA705" s="20">
        <v>-0.43</v>
      </c>
      <c r="AB705" s="20">
        <v>-0.84833333333333305</v>
      </c>
      <c r="AC705" s="17">
        <v>314.87586997385301</v>
      </c>
      <c r="AD705" s="17">
        <f t="shared" si="220"/>
        <v>314.91001495190676</v>
      </c>
      <c r="AE705" s="21">
        <v>75.5</v>
      </c>
      <c r="AF705" s="21">
        <v>201.2634408602151</v>
      </c>
      <c r="AG705" s="19">
        <v>4.1117607526881725</v>
      </c>
      <c r="AH705" s="21">
        <v>242.4</v>
      </c>
      <c r="AI705" s="22">
        <v>-0.32083333333333297</v>
      </c>
      <c r="AJ705" s="21">
        <v>1584</v>
      </c>
      <c r="AK705" s="21" t="e">
        <f>VLOOKUP($B705,'[3]Rotoma level Monthly'!$C$2:$N$538,10,FALSE)</f>
        <v>#N/A</v>
      </c>
      <c r="AL705" s="21" t="e">
        <f>VLOOKUP($B705,'[3]Rotoma level Monthly'!$C$2:$N$538,11,FALSE)</f>
        <v>#N/A</v>
      </c>
      <c r="AM705" s="20">
        <v>3.6384784166416537</v>
      </c>
      <c r="AN705" s="21">
        <v>186.96666666666667</v>
      </c>
    </row>
    <row r="706" spans="1:40" x14ac:dyDescent="0.25">
      <c r="A706" t="s">
        <v>86</v>
      </c>
      <c r="B706" s="15">
        <v>39083</v>
      </c>
      <c r="C706" s="16" t="s">
        <v>68</v>
      </c>
      <c r="D706" s="17">
        <v>2008</v>
      </c>
      <c r="E706" s="18" t="str">
        <f t="shared" si="214"/>
        <v>Ōkataina 2006/07</v>
      </c>
      <c r="F706" s="18" t="s">
        <v>61</v>
      </c>
      <c r="G706" s="19">
        <v>1.8</v>
      </c>
      <c r="H706" s="20">
        <v>8.1899995803833008</v>
      </c>
      <c r="I706" s="21">
        <v>212</v>
      </c>
      <c r="J706" s="19">
        <v>14</v>
      </c>
      <c r="K706" s="19">
        <v>4.9999998999999997</v>
      </c>
      <c r="L706" s="19">
        <v>1</v>
      </c>
      <c r="M706" s="19">
        <v>13</v>
      </c>
      <c r="N706" s="19">
        <v>7.8000002000000004</v>
      </c>
      <c r="P706" s="22">
        <v>0.31000000238418579</v>
      </c>
      <c r="Q706" s="19">
        <f t="shared" si="221"/>
        <v>2.8683921629623974</v>
      </c>
      <c r="R706" s="19">
        <f t="shared" si="222"/>
        <v>2.9267714903976545</v>
      </c>
      <c r="S706" s="19">
        <f t="shared" si="225"/>
        <v>3.3922709413955405</v>
      </c>
      <c r="T706" s="19">
        <f t="shared" si="223"/>
        <v>3.564693864180454</v>
      </c>
      <c r="U706" s="23">
        <f t="shared" si="226"/>
        <v>3.1880321147340114</v>
      </c>
      <c r="V706" s="24">
        <f t="shared" ref="V706:Z756" si="227">AVERAGE(Q695:Q706)</f>
        <v>2.7429371315099118</v>
      </c>
      <c r="W706" s="24">
        <f t="shared" si="227"/>
        <v>2.5035654744372979</v>
      </c>
      <c r="X706" s="24">
        <f t="shared" si="227"/>
        <v>2.7289541165484796</v>
      </c>
      <c r="Y706" s="24">
        <f t="shared" si="227"/>
        <v>2.5559443973507174</v>
      </c>
      <c r="Z706" s="24">
        <f t="shared" si="227"/>
        <v>2.6600328567625544</v>
      </c>
      <c r="AA706" s="20">
        <v>-0.69</v>
      </c>
      <c r="AB706" s="20">
        <v>-5.00000000000001E-2</v>
      </c>
      <c r="AC706" s="17">
        <v>314.86613343872801</v>
      </c>
      <c r="AD706" s="17">
        <f t="shared" si="220"/>
        <v>314.94968076775848</v>
      </c>
      <c r="AE706" s="21">
        <v>175.5</v>
      </c>
      <c r="AF706" s="21">
        <v>168.0645161290322</v>
      </c>
      <c r="AG706" s="19">
        <v>3.9665322580645164</v>
      </c>
      <c r="AH706" s="21">
        <v>214</v>
      </c>
      <c r="AI706" s="22">
        <v>-0.3149999999999995</v>
      </c>
      <c r="AJ706" s="21">
        <v>1453.5</v>
      </c>
      <c r="AK706" s="21" t="e">
        <f>VLOOKUP($B706,'[3]Rotoma level Monthly'!$C$2:$N$538,10,FALSE)</f>
        <v>#N/A</v>
      </c>
      <c r="AL706" s="21" t="e">
        <f>VLOOKUP($B706,'[3]Rotoma level Monthly'!$C$2:$N$538,11,FALSE)</f>
        <v>#N/A</v>
      </c>
      <c r="AM706" s="20">
        <v>3.6432387213011523</v>
      </c>
      <c r="AN706" s="21">
        <v>185.25833333333335</v>
      </c>
    </row>
    <row r="707" spans="1:40" x14ac:dyDescent="0.25">
      <c r="A707" t="s">
        <v>86</v>
      </c>
      <c r="B707" s="15">
        <v>39114</v>
      </c>
      <c r="C707" s="16" t="s">
        <v>68</v>
      </c>
      <c r="D707" s="17">
        <v>2008</v>
      </c>
      <c r="E707" s="18" t="str">
        <f t="shared" ref="E707:E770" si="228">CONCATENATE(A707," ",C707)</f>
        <v>Ōkataina 2006/07</v>
      </c>
      <c r="F707" s="18" t="s">
        <v>61</v>
      </c>
      <c r="G707" s="19">
        <v>1.7</v>
      </c>
      <c r="H707" s="20">
        <v>12</v>
      </c>
      <c r="I707" s="21">
        <v>170.5</v>
      </c>
      <c r="J707" s="19">
        <v>7.0000002000000006</v>
      </c>
      <c r="K707" s="19">
        <v>4.9999998999999997</v>
      </c>
      <c r="L707" s="19">
        <v>0.5</v>
      </c>
      <c r="M707" s="19">
        <v>7.0000002000000006</v>
      </c>
      <c r="N707" s="19">
        <v>7.5999999000000003</v>
      </c>
      <c r="O707" s="19">
        <v>0.52999996999999999</v>
      </c>
      <c r="P707" s="22">
        <v>0.21600000560283661</v>
      </c>
      <c r="Q707" s="19">
        <f t="shared" si="221"/>
        <v>2.8053402603008157</v>
      </c>
      <c r="R707" s="19">
        <f t="shared" si="222"/>
        <v>2.3513836643132429</v>
      </c>
      <c r="S707" s="19">
        <f t="shared" si="225"/>
        <v>3.1074903938188334</v>
      </c>
      <c r="T707" s="19">
        <f t="shared" si="223"/>
        <v>2.6856863130741973</v>
      </c>
      <c r="U707" s="23">
        <f t="shared" si="226"/>
        <v>2.737475157876772</v>
      </c>
      <c r="V707" s="24">
        <f t="shared" si="227"/>
        <v>2.7074848513660652</v>
      </c>
      <c r="W707" s="24">
        <f t="shared" si="227"/>
        <v>2.4857251486898657</v>
      </c>
      <c r="X707" s="24">
        <f t="shared" si="227"/>
        <v>2.7036268623659629</v>
      </c>
      <c r="Y707" s="24">
        <f t="shared" si="227"/>
        <v>2.5947347542394281</v>
      </c>
      <c r="Z707" s="24">
        <f t="shared" si="227"/>
        <v>2.6477474282393736</v>
      </c>
      <c r="AA707" s="20">
        <v>-0.26</v>
      </c>
      <c r="AB707" s="20">
        <v>1.49999999999998E-2</v>
      </c>
      <c r="AC707" s="17">
        <v>314.74204480765002</v>
      </c>
      <c r="AD707" s="17">
        <f t="shared" si="220"/>
        <v>314.95569530292829</v>
      </c>
      <c r="AE707" s="21">
        <v>38</v>
      </c>
      <c r="AF707" s="21">
        <v>167.53720238095238</v>
      </c>
      <c r="AG707" s="19">
        <v>2.9465773809523816</v>
      </c>
      <c r="AH707" s="21">
        <v>235.7</v>
      </c>
      <c r="AI707" s="22">
        <v>-0.3149999999999995</v>
      </c>
      <c r="AJ707" s="21">
        <v>1494.5</v>
      </c>
      <c r="AK707" s="21" t="e">
        <f>VLOOKUP($B707,'[3]Rotoma level Monthly'!$C$2:$N$538,10,FALSE)</f>
        <v>#N/A</v>
      </c>
      <c r="AL707" s="21" t="e">
        <f>VLOOKUP($B707,'[3]Rotoma level Monthly'!$C$2:$N$538,11,FALSE)</f>
        <v>#N/A</v>
      </c>
      <c r="AM707" s="20">
        <v>3.6272776997957763</v>
      </c>
      <c r="AN707" s="21">
        <v>183.81666666666663</v>
      </c>
    </row>
    <row r="708" spans="1:40" x14ac:dyDescent="0.25">
      <c r="A708" t="s">
        <v>86</v>
      </c>
      <c r="B708" s="15">
        <v>39142</v>
      </c>
      <c r="C708" s="16" t="s">
        <v>68</v>
      </c>
      <c r="D708" s="17">
        <v>2008</v>
      </c>
      <c r="E708" s="18" t="str">
        <f t="shared" si="228"/>
        <v>Ōkataina 2006/07</v>
      </c>
      <c r="F708" s="18" t="s">
        <v>61</v>
      </c>
      <c r="G708" s="19">
        <v>1.3</v>
      </c>
      <c r="H708" s="20">
        <v>9.4499998000000005</v>
      </c>
      <c r="I708" s="21">
        <v>136.00001</v>
      </c>
      <c r="J708" s="19">
        <v>7.0000002000000006</v>
      </c>
      <c r="K708" s="19">
        <v>4.9999998999999997</v>
      </c>
      <c r="L708" s="19">
        <v>1</v>
      </c>
      <c r="M708" s="19">
        <v>1</v>
      </c>
      <c r="N708" s="19">
        <v>7.8000002000000004</v>
      </c>
      <c r="O708" s="19">
        <v>0.50999998999999996</v>
      </c>
      <c r="P708" s="22">
        <v>0.19799999892711639</v>
      </c>
      <c r="Q708" s="19">
        <f t="shared" si="221"/>
        <v>2.5094161148593654</v>
      </c>
      <c r="R708" s="19">
        <f t="shared" si="222"/>
        <v>2.7195505096174357</v>
      </c>
      <c r="S708" s="19">
        <f t="shared" si="225"/>
        <v>2.8119522103139389</v>
      </c>
      <c r="T708" s="19">
        <f t="shared" si="223"/>
        <v>2.6856863130741973</v>
      </c>
      <c r="U708" s="23">
        <f t="shared" si="226"/>
        <v>2.6816512869662343</v>
      </c>
      <c r="V708" s="24">
        <f t="shared" si="227"/>
        <v>2.6550371356472886</v>
      </c>
      <c r="W708" s="24">
        <f t="shared" si="227"/>
        <v>2.5064445063846019</v>
      </c>
      <c r="X708" s="24">
        <f t="shared" si="227"/>
        <v>2.8213582383453617</v>
      </c>
      <c r="Y708" s="24">
        <f t="shared" si="227"/>
        <v>2.6335251111281393</v>
      </c>
      <c r="Z708" s="24">
        <f t="shared" si="227"/>
        <v>2.6812723973708912</v>
      </c>
      <c r="AA708" s="20">
        <v>-0.09</v>
      </c>
      <c r="AB708" s="20">
        <v>-5.5000000000000097E-2</v>
      </c>
      <c r="AC708" s="17">
        <v>314.59273997073399</v>
      </c>
      <c r="AD708" s="17">
        <f t="shared" si="220"/>
        <v>314.95055995950594</v>
      </c>
      <c r="AE708" s="21">
        <v>160.5</v>
      </c>
      <c r="AF708" s="21">
        <v>162.37903225806457</v>
      </c>
      <c r="AG708" s="19">
        <v>3.7531586021505374</v>
      </c>
      <c r="AH708" s="21">
        <v>172.5</v>
      </c>
      <c r="AI708" s="22">
        <v>-0.3149999999999995</v>
      </c>
      <c r="AJ708" s="21">
        <v>1348</v>
      </c>
      <c r="AK708" s="21" t="e">
        <f>VLOOKUP($B708,'[3]Rotoma level Monthly'!$C$2:$N$538,10,FALSE)</f>
        <v>#N/A</v>
      </c>
      <c r="AL708" s="21" t="e">
        <f>VLOOKUP($B708,'[3]Rotoma level Monthly'!$C$2:$N$538,11,FALSE)</f>
        <v>#N/A</v>
      </c>
      <c r="AM708" s="20">
        <v>3.6088129180497446</v>
      </c>
      <c r="AN708" s="21">
        <v>183.125</v>
      </c>
    </row>
    <row r="709" spans="1:40" x14ac:dyDescent="0.25">
      <c r="A709" t="s">
        <v>86</v>
      </c>
      <c r="B709" s="15">
        <v>39173</v>
      </c>
      <c r="C709" s="16" t="s">
        <v>68</v>
      </c>
      <c r="D709" s="17">
        <v>2008</v>
      </c>
      <c r="E709" s="18" t="str">
        <f t="shared" si="228"/>
        <v>Ōkataina 2006/07</v>
      </c>
      <c r="F709" s="18" t="s">
        <v>61</v>
      </c>
      <c r="G709" s="19">
        <v>1.3</v>
      </c>
      <c r="H709" s="20">
        <v>13.489999771118164</v>
      </c>
      <c r="I709" s="21">
        <v>184.00000009999999</v>
      </c>
      <c r="J709" s="19">
        <v>8.9999995999999989</v>
      </c>
      <c r="K709" s="19">
        <v>3</v>
      </c>
      <c r="L709" s="19">
        <v>2.0000001000000003</v>
      </c>
      <c r="M709" s="19">
        <v>4.0000002000000006</v>
      </c>
      <c r="N709" s="19">
        <v>7.6999997999999996</v>
      </c>
      <c r="O709" s="19">
        <v>0.51999998000000003</v>
      </c>
      <c r="P709" s="22">
        <v>0.16699999570846558</v>
      </c>
      <c r="Q709" s="19">
        <f t="shared" si="221"/>
        <v>2.5094161148593654</v>
      </c>
      <c r="R709" s="19">
        <f t="shared" si="222"/>
        <v>2.1574782744136747</v>
      </c>
      <c r="S709" s="19">
        <f t="shared" si="225"/>
        <v>3.2071016479691541</v>
      </c>
      <c r="T709" s="19">
        <f t="shared" si="223"/>
        <v>3.004388071201054</v>
      </c>
      <c r="U709" s="23">
        <f t="shared" si="226"/>
        <v>2.7195960271108119</v>
      </c>
      <c r="V709" s="24">
        <f t="shared" si="227"/>
        <v>2.6418824953854498</v>
      </c>
      <c r="W709" s="24">
        <f t="shared" si="227"/>
        <v>2.5020961090524634</v>
      </c>
      <c r="X709" s="24">
        <f t="shared" si="227"/>
        <v>2.807361053802802</v>
      </c>
      <c r="Y709" s="24">
        <f t="shared" si="227"/>
        <v>2.6335251111281388</v>
      </c>
      <c r="Z709" s="24">
        <f t="shared" si="227"/>
        <v>2.6721722603434941</v>
      </c>
      <c r="AA709" s="20">
        <v>-0.14000000000000001</v>
      </c>
      <c r="AB709" s="20">
        <v>-0.25666666666666599</v>
      </c>
      <c r="AC709" s="17">
        <v>314.550253340197</v>
      </c>
      <c r="AD709" s="17">
        <f t="shared" si="220"/>
        <v>314.93405945871342</v>
      </c>
      <c r="AE709" s="21">
        <v>55</v>
      </c>
      <c r="AF709" s="21">
        <v>178.51388888888889</v>
      </c>
      <c r="AG709" s="19">
        <v>2.430416666666666</v>
      </c>
      <c r="AH709" s="21">
        <v>206.5</v>
      </c>
      <c r="AI709" s="22">
        <v>-0.3149999999999995</v>
      </c>
      <c r="AJ709" s="21">
        <v>1396.5</v>
      </c>
      <c r="AK709" s="21" t="e">
        <f>VLOOKUP($B709,'[3]Rotoma level Monthly'!$C$2:$N$538,10,FALSE)</f>
        <v>#N/A</v>
      </c>
      <c r="AL709" s="21" t="e">
        <f>VLOOKUP($B709,'[3]Rotoma level Monthly'!$C$2:$N$538,11,FALSE)</f>
        <v>#N/A</v>
      </c>
      <c r="AM709" s="20">
        <v>3.6315167710963396</v>
      </c>
      <c r="AN709" s="21">
        <v>186.81666666666669</v>
      </c>
    </row>
    <row r="710" spans="1:40" x14ac:dyDescent="0.25">
      <c r="A710" t="s">
        <v>86</v>
      </c>
      <c r="B710" s="15">
        <v>39203</v>
      </c>
      <c r="C710" s="16" t="s">
        <v>68</v>
      </c>
      <c r="D710" s="17">
        <v>2008</v>
      </c>
      <c r="E710" s="18" t="str">
        <f t="shared" si="228"/>
        <v>Ōkataina 2006/07</v>
      </c>
      <c r="F710" s="18" t="s">
        <v>61</v>
      </c>
      <c r="G710" s="19">
        <v>1.5</v>
      </c>
      <c r="H710" s="20">
        <v>13.039999961853027</v>
      </c>
      <c r="I710" s="21">
        <v>166.49999001999998</v>
      </c>
      <c r="J710" s="19">
        <v>7.0000002000000006</v>
      </c>
      <c r="K710" s="19">
        <v>3</v>
      </c>
      <c r="L710" s="19">
        <v>0.50000001999999999</v>
      </c>
      <c r="M710" s="19">
        <v>6.0000000999999994</v>
      </c>
      <c r="N710" s="19">
        <v>7.5999999000000003</v>
      </c>
      <c r="O710" s="19">
        <v>0.36000000999999998</v>
      </c>
      <c r="P710" s="22">
        <v>0.22200000286102295</v>
      </c>
      <c r="Q710" s="19">
        <f t="shared" si="221"/>
        <v>2.6672717980014307</v>
      </c>
      <c r="R710" s="19">
        <f t="shared" si="222"/>
        <v>2.2147939982634375</v>
      </c>
      <c r="S710" s="19">
        <f t="shared" si="225"/>
        <v>3.0764567775503653</v>
      </c>
      <c r="T710" s="19">
        <f t="shared" si="223"/>
        <v>2.6856863130741973</v>
      </c>
      <c r="U710" s="23">
        <f t="shared" si="226"/>
        <v>2.6610522217223576</v>
      </c>
      <c r="V710" s="24">
        <f t="shared" si="227"/>
        <v>2.5845066952514659</v>
      </c>
      <c r="W710" s="24">
        <f t="shared" si="227"/>
        <v>2.4820370474269797</v>
      </c>
      <c r="X710" s="24">
        <f t="shared" si="227"/>
        <v>2.8715677644372826</v>
      </c>
      <c r="Y710" s="24">
        <f t="shared" si="227"/>
        <v>2.6181308827327503</v>
      </c>
      <c r="Z710" s="24">
        <f t="shared" si="227"/>
        <v>2.6623652344314044</v>
      </c>
      <c r="AA710" s="20">
        <v>-0.15</v>
      </c>
      <c r="AB710" s="20">
        <v>-0.23499999999999999</v>
      </c>
      <c r="AC710" s="17">
        <v>314.44042414693598</v>
      </c>
      <c r="AD710" s="17">
        <f t="shared" si="220"/>
        <v>314.8935752129612</v>
      </c>
      <c r="AE710" s="21">
        <v>59</v>
      </c>
      <c r="AF710" s="21">
        <v>179.16666666666669</v>
      </c>
      <c r="AG710" s="19">
        <v>2.5378360215053766</v>
      </c>
      <c r="AH710" s="21">
        <v>186.2</v>
      </c>
      <c r="AI710" s="22">
        <v>-0.3149999999999995</v>
      </c>
      <c r="AJ710" s="21">
        <v>1252.5</v>
      </c>
      <c r="AK710" s="21" t="e">
        <f>VLOOKUP($B710,'[3]Rotoma level Monthly'!$C$2:$N$538,10,FALSE)</f>
        <v>#N/A</v>
      </c>
      <c r="AL710" s="21" t="e">
        <f>VLOOKUP($B710,'[3]Rotoma level Monthly'!$C$2:$N$538,11,FALSE)</f>
        <v>#N/A</v>
      </c>
      <c r="AM710" s="20">
        <v>3.566869780355598</v>
      </c>
      <c r="AN710" s="21">
        <v>190.5</v>
      </c>
    </row>
    <row r="711" spans="1:40" x14ac:dyDescent="0.25">
      <c r="A711" t="s">
        <v>86</v>
      </c>
      <c r="B711" s="15">
        <v>39234</v>
      </c>
      <c r="C711" s="16" t="s">
        <v>68</v>
      </c>
      <c r="D711" s="17">
        <v>2008</v>
      </c>
      <c r="E711" s="18" t="str">
        <f t="shared" si="228"/>
        <v>Ōkataina 2006/07</v>
      </c>
      <c r="F711" s="18" t="s">
        <v>61</v>
      </c>
      <c r="G711" s="19">
        <v>1.1000000000000001</v>
      </c>
      <c r="H711" s="20">
        <v>12.050000190734863</v>
      </c>
      <c r="I711" s="21">
        <v>145.50000001999999</v>
      </c>
      <c r="J711" s="19">
        <v>7.0000002000000006</v>
      </c>
      <c r="K711" s="19">
        <v>8.9999995999999989</v>
      </c>
      <c r="L711" s="19">
        <v>0.50000001999999999</v>
      </c>
      <c r="M711" s="19">
        <v>6.0000000999999994</v>
      </c>
      <c r="N711" s="19">
        <v>7.1999997999999996</v>
      </c>
      <c r="O711" s="19">
        <v>0.47999998999999999</v>
      </c>
      <c r="P711" s="22">
        <v>0.19900000095367432</v>
      </c>
      <c r="Q711" s="19">
        <f t="shared" si="221"/>
        <v>2.3251374203018917</v>
      </c>
      <c r="R711" s="19">
        <f t="shared" si="222"/>
        <v>2.3446703867786165</v>
      </c>
      <c r="S711" s="19">
        <f t="shared" si="225"/>
        <v>2.9002176100786845</v>
      </c>
      <c r="T711" s="19">
        <f t="shared" si="223"/>
        <v>2.6856863130741973</v>
      </c>
      <c r="U711" s="23">
        <f t="shared" si="226"/>
        <v>2.5639279325583475</v>
      </c>
      <c r="V711" s="24">
        <f t="shared" si="227"/>
        <v>2.5444897919182221</v>
      </c>
      <c r="W711" s="24">
        <f t="shared" si="227"/>
        <v>2.447772747525423</v>
      </c>
      <c r="X711" s="24">
        <f t="shared" si="227"/>
        <v>2.9234862019339718</v>
      </c>
      <c r="Y711" s="24">
        <f t="shared" si="227"/>
        <v>2.6237605019278711</v>
      </c>
      <c r="Z711" s="24">
        <f t="shared" si="227"/>
        <v>2.6534163888065811</v>
      </c>
      <c r="AA711" s="20">
        <v>0.6</v>
      </c>
      <c r="AB711" s="20">
        <v>0.90666666666666595</v>
      </c>
      <c r="AC711" s="17">
        <v>314.29867986631001</v>
      </c>
      <c r="AD711" s="17">
        <f t="shared" si="220"/>
        <v>314.82784933601141</v>
      </c>
      <c r="AE711" s="21">
        <v>113</v>
      </c>
      <c r="AF711" s="21">
        <v>187.7777777777778</v>
      </c>
      <c r="AG711" s="19">
        <v>3.9652083333333326</v>
      </c>
      <c r="AH711" s="21">
        <v>106</v>
      </c>
      <c r="AI711" s="22">
        <v>-0.28749999999999953</v>
      </c>
      <c r="AJ711" s="21">
        <v>1127</v>
      </c>
      <c r="AK711" s="21" t="e">
        <f>VLOOKUP($B711,'[3]Rotoma level Monthly'!$C$2:$N$538,10,FALSE)</f>
        <v>#N/A</v>
      </c>
      <c r="AL711" s="21" t="e">
        <f>VLOOKUP($B711,'[3]Rotoma level Monthly'!$C$2:$N$538,11,FALSE)</f>
        <v>#N/A</v>
      </c>
      <c r="AM711" s="20">
        <v>3.5285521280258494</v>
      </c>
      <c r="AN711" s="21">
        <v>185.85833333333335</v>
      </c>
    </row>
    <row r="712" spans="1:40" x14ac:dyDescent="0.25">
      <c r="A712" t="s">
        <v>86</v>
      </c>
      <c r="B712" s="15">
        <v>39264</v>
      </c>
      <c r="C712" s="16" t="s">
        <v>69</v>
      </c>
      <c r="D712" s="17">
        <v>2009</v>
      </c>
      <c r="E712" s="18" t="str">
        <f t="shared" si="228"/>
        <v>Ōkataina 2007/08</v>
      </c>
      <c r="F712" s="18" t="s">
        <v>61</v>
      </c>
      <c r="G712" s="19">
        <v>3.2</v>
      </c>
      <c r="H712" s="20">
        <v>8.6800003051757813</v>
      </c>
      <c r="I712" s="21">
        <v>171</v>
      </c>
      <c r="J712" s="19">
        <v>8.9999995999999989</v>
      </c>
      <c r="K712" s="19">
        <v>3</v>
      </c>
      <c r="L712" s="19">
        <v>33</v>
      </c>
      <c r="M712" s="19">
        <v>14</v>
      </c>
      <c r="N712" s="19">
        <v>7.1999997999999996</v>
      </c>
      <c r="O712" s="19">
        <v>0.68000000999999999</v>
      </c>
      <c r="P712" s="22">
        <v>0.28869867324829102</v>
      </c>
      <c r="Q712" s="19">
        <f t="shared" si="221"/>
        <v>3.5030809449325613</v>
      </c>
      <c r="R712" s="19">
        <f t="shared" si="222"/>
        <v>2.843629245189641</v>
      </c>
      <c r="S712" s="19">
        <f t="shared" si="225"/>
        <v>3.1113182922803824</v>
      </c>
      <c r="T712" s="19">
        <f t="shared" si="223"/>
        <v>3.004388071201054</v>
      </c>
      <c r="U712" s="23">
        <f t="shared" si="226"/>
        <v>3.1156041384009097</v>
      </c>
      <c r="V712" s="24">
        <f t="shared" si="227"/>
        <v>2.5601078739156162</v>
      </c>
      <c r="W712" s="24">
        <f t="shared" si="227"/>
        <v>2.4389548837145862</v>
      </c>
      <c r="X712" s="24">
        <f t="shared" si="227"/>
        <v>2.9866496970369854</v>
      </c>
      <c r="Y712" s="24">
        <f t="shared" si="227"/>
        <v>2.6362076057426695</v>
      </c>
      <c r="Z712" s="24">
        <f t="shared" si="227"/>
        <v>2.6744565322190681</v>
      </c>
      <c r="AA712" s="20">
        <v>-0.46</v>
      </c>
      <c r="AB712" s="20">
        <v>0.59333333333333305</v>
      </c>
      <c r="AC712" s="17">
        <v>314.353843874213</v>
      </c>
      <c r="AD712" s="17">
        <f t="shared" si="220"/>
        <v>314.76812531091332</v>
      </c>
      <c r="AE712" s="21">
        <v>216.5</v>
      </c>
      <c r="AF712" s="21">
        <v>159.56989247311824</v>
      </c>
      <c r="AG712" s="19">
        <v>3.4693548387096769</v>
      </c>
      <c r="AH712" s="21">
        <v>93.5</v>
      </c>
      <c r="AI712" s="22">
        <v>-0.24583333333333299</v>
      </c>
      <c r="AJ712" s="21">
        <v>1151.5</v>
      </c>
      <c r="AK712" s="21" t="e">
        <f>VLOOKUP($B712,'[3]Rotoma level Monthly'!$C$2:$N$538,10,FALSE)</f>
        <v>#N/A</v>
      </c>
      <c r="AL712" s="21" t="e">
        <f>VLOOKUP($B712,'[3]Rotoma level Monthly'!$C$2:$N$538,11,FALSE)</f>
        <v>#N/A</v>
      </c>
      <c r="AM712" s="20">
        <v>3.5744143965443675</v>
      </c>
      <c r="AN712" s="21">
        <v>181.98333333333335</v>
      </c>
    </row>
    <row r="713" spans="1:40" x14ac:dyDescent="0.25">
      <c r="A713" t="s">
        <v>86</v>
      </c>
      <c r="B713" s="15">
        <v>39295</v>
      </c>
      <c r="C713" s="16" t="s">
        <v>69</v>
      </c>
      <c r="D713" s="17">
        <v>2009</v>
      </c>
      <c r="E713" s="18" t="str">
        <f t="shared" si="228"/>
        <v>Ōkataina 2007/08</v>
      </c>
      <c r="F713" s="18" t="s">
        <v>61</v>
      </c>
      <c r="G713" s="19">
        <v>4.9000000999999997</v>
      </c>
      <c r="H713" s="20">
        <v>7.6500000953674316</v>
      </c>
      <c r="I713" s="21">
        <v>146.00000000000003</v>
      </c>
      <c r="J713" s="19">
        <v>16.000001000000001</v>
      </c>
      <c r="K713" s="19">
        <v>4.9999998999999997</v>
      </c>
      <c r="L713" s="19">
        <v>14</v>
      </c>
      <c r="M713" s="19">
        <v>12</v>
      </c>
      <c r="N713" s="19">
        <v>7.29</v>
      </c>
      <c r="O713" s="19">
        <v>0.76999998000000003</v>
      </c>
      <c r="P713" s="22">
        <v>0.39474236965179443</v>
      </c>
      <c r="Q713" s="19">
        <f t="shared" si="221"/>
        <v>3.973098065784832</v>
      </c>
      <c r="R713" s="19">
        <f t="shared" si="222"/>
        <v>3.0227974147548418</v>
      </c>
      <c r="S713" s="19">
        <f t="shared" si="225"/>
        <v>2.9047020959111554</v>
      </c>
      <c r="T713" s="19">
        <f t="shared" si="223"/>
        <v>3.7340304286140404</v>
      </c>
      <c r="U713" s="23">
        <f t="shared" si="226"/>
        <v>3.4086570012662176</v>
      </c>
      <c r="V713" s="24">
        <f t="shared" si="227"/>
        <v>2.5564303605927532</v>
      </c>
      <c r="W713" s="24">
        <f t="shared" si="227"/>
        <v>2.45893171956223</v>
      </c>
      <c r="X713" s="24">
        <f t="shared" si="227"/>
        <v>2.9798207302764994</v>
      </c>
      <c r="Y713" s="24">
        <f t="shared" si="227"/>
        <v>2.947376808127173</v>
      </c>
      <c r="Z713" s="24">
        <f t="shared" si="227"/>
        <v>2.735639904639664</v>
      </c>
      <c r="AA713" s="20">
        <v>0.31</v>
      </c>
      <c r="AB713" s="20">
        <v>0.32999999999999902</v>
      </c>
      <c r="AC713" s="17">
        <v>314.43462985253001</v>
      </c>
      <c r="AD713" s="17">
        <f t="shared" si="220"/>
        <v>314.70350581650524</v>
      </c>
      <c r="AE713" s="21">
        <v>133.5</v>
      </c>
      <c r="AF713" s="21">
        <v>205.45698924731184</v>
      </c>
      <c r="AG713" s="19">
        <v>3.7325940860215066</v>
      </c>
      <c r="AH713" s="21">
        <v>160.4</v>
      </c>
      <c r="AI713" s="22">
        <v>-0.14500000000000005</v>
      </c>
      <c r="AJ713" s="21">
        <v>1270</v>
      </c>
      <c r="AK713" s="21" t="e">
        <f>VLOOKUP($B713,'[3]Rotoma level Monthly'!$C$2:$N$538,10,FALSE)</f>
        <v>#N/A</v>
      </c>
      <c r="AL713" s="21" t="e">
        <f>VLOOKUP($B713,'[3]Rotoma level Monthly'!$C$2:$N$538,11,FALSE)</f>
        <v>#N/A</v>
      </c>
      <c r="AM713" s="20">
        <v>3.6090078105228618</v>
      </c>
      <c r="AN713" s="21">
        <v>182.52500000000001</v>
      </c>
    </row>
    <row r="714" spans="1:40" x14ac:dyDescent="0.25">
      <c r="A714" t="s">
        <v>86</v>
      </c>
      <c r="B714" s="15">
        <v>39326</v>
      </c>
      <c r="C714" s="16" t="s">
        <v>69</v>
      </c>
      <c r="D714" s="17">
        <v>2009</v>
      </c>
      <c r="E714" s="18" t="str">
        <f t="shared" si="228"/>
        <v>Ōkataina 2007/08</v>
      </c>
      <c r="F714" s="18" t="s">
        <v>61</v>
      </c>
      <c r="G714" s="19">
        <v>2.0999998999999998</v>
      </c>
      <c r="H714" s="20">
        <v>9.6400003433227539</v>
      </c>
      <c r="I714" s="21">
        <v>172.50001002000002</v>
      </c>
      <c r="J714" s="19">
        <v>11</v>
      </c>
      <c r="K714" s="19">
        <v>14</v>
      </c>
      <c r="L714" s="19">
        <v>0.50000001999999999</v>
      </c>
      <c r="M714" s="19">
        <v>0.50000001999999999</v>
      </c>
      <c r="N714" s="19">
        <v>7.4000000999999997</v>
      </c>
      <c r="O714" s="19">
        <v>0.51999998000000003</v>
      </c>
      <c r="P714" s="22">
        <v>0.2400156706571579</v>
      </c>
      <c r="Q714" s="19">
        <f t="shared" si="221"/>
        <v>3.038436956095202</v>
      </c>
      <c r="R714" s="19">
        <f t="shared" si="222"/>
        <v>2.6900282761972929</v>
      </c>
      <c r="S714" s="19">
        <f t="shared" si="225"/>
        <v>3.122735265154772</v>
      </c>
      <c r="T714" s="19">
        <f t="shared" si="223"/>
        <v>3.2588666406620166</v>
      </c>
      <c r="U714" s="23">
        <f t="shared" si="226"/>
        <v>3.0275167845273208</v>
      </c>
      <c r="V714" s="24">
        <f t="shared" si="227"/>
        <v>2.6451460585383213</v>
      </c>
      <c r="W714" s="24">
        <f t="shared" si="227"/>
        <v>2.486254224479393</v>
      </c>
      <c r="X714" s="24">
        <f t="shared" si="227"/>
        <v>2.9380992716444632</v>
      </c>
      <c r="Y714" s="24">
        <f t="shared" si="227"/>
        <v>2.9685833555822527</v>
      </c>
      <c r="Z714" s="24">
        <f t="shared" si="227"/>
        <v>2.7595207275611071</v>
      </c>
      <c r="AA714" s="20">
        <v>0.09</v>
      </c>
      <c r="AB714" s="20">
        <v>0.13999999999999899</v>
      </c>
      <c r="AC714" s="17">
        <v>314.39995953023703</v>
      </c>
      <c r="AD714" s="17">
        <f t="shared" si="220"/>
        <v>314.63768234117578</v>
      </c>
      <c r="AE714" s="21">
        <v>84.5</v>
      </c>
      <c r="AF714" s="21">
        <v>155.01388888888894</v>
      </c>
      <c r="AG714" s="19">
        <v>3.0348842592592584</v>
      </c>
      <c r="AH714" s="21">
        <v>143.4</v>
      </c>
      <c r="AI714" s="22">
        <v>-5.2500000000000102E-2</v>
      </c>
      <c r="AJ714" s="21">
        <v>1282.5</v>
      </c>
      <c r="AK714" s="21" t="e">
        <f>VLOOKUP($B714,'[3]Rotoma level Monthly'!$C$2:$N$538,10,FALSE)</f>
        <v>#N/A</v>
      </c>
      <c r="AL714" s="21" t="e">
        <f>VLOOKUP($B714,'[3]Rotoma level Monthly'!$C$2:$N$538,11,FALSE)</f>
        <v>#N/A</v>
      </c>
      <c r="AM714" s="20">
        <v>3.6533290470820017</v>
      </c>
      <c r="AN714" s="21">
        <v>178.20833333333334</v>
      </c>
    </row>
    <row r="715" spans="1:40" x14ac:dyDescent="0.25">
      <c r="A715" t="s">
        <v>86</v>
      </c>
      <c r="B715" s="15">
        <v>39356</v>
      </c>
      <c r="C715" s="16" t="s">
        <v>69</v>
      </c>
      <c r="D715" s="17">
        <v>2009</v>
      </c>
      <c r="E715" s="18" t="str">
        <f t="shared" si="228"/>
        <v>Ōkataina 2007/08</v>
      </c>
      <c r="F715" s="18" t="s">
        <v>61</v>
      </c>
      <c r="G715" s="19">
        <v>1.7</v>
      </c>
      <c r="H715" s="20">
        <v>9.9899997711181641</v>
      </c>
      <c r="I715" s="21">
        <v>120</v>
      </c>
      <c r="J715" s="19">
        <v>2.0000001000000003</v>
      </c>
      <c r="K715" s="19">
        <v>3</v>
      </c>
      <c r="L715" s="19">
        <v>1</v>
      </c>
      <c r="M715" s="19">
        <v>2.0000001000000003</v>
      </c>
      <c r="N715" s="19">
        <v>7.4000000999999997</v>
      </c>
      <c r="O715" s="19">
        <v>0.69999999000000002</v>
      </c>
      <c r="P715" s="22">
        <v>0.21447722613811493</v>
      </c>
      <c r="Q715" s="19">
        <f t="shared" si="221"/>
        <v>2.8053402603008157</v>
      </c>
      <c r="R715" s="19">
        <f t="shared" si="222"/>
        <v>2.6366653757467611</v>
      </c>
      <c r="S715" s="19">
        <f t="shared" si="225"/>
        <v>2.6483355506033504</v>
      </c>
      <c r="T715" s="19">
        <f t="shared" si="223"/>
        <v>1.097007650745818</v>
      </c>
      <c r="U715" s="23">
        <f t="shared" si="226"/>
        <v>2.2968372093491864</v>
      </c>
      <c r="V715" s="24">
        <f t="shared" si="227"/>
        <v>2.6851629618715651</v>
      </c>
      <c r="W715" s="24">
        <f t="shared" si="227"/>
        <v>2.5373471923246416</v>
      </c>
      <c r="X715" s="24">
        <f t="shared" si="227"/>
        <v>2.9635482274600746</v>
      </c>
      <c r="Y715" s="24">
        <f t="shared" si="227"/>
        <v>2.8717512942028733</v>
      </c>
      <c r="Z715" s="24">
        <f t="shared" si="227"/>
        <v>2.7644524189647885</v>
      </c>
      <c r="AA715" s="20">
        <v>0.53</v>
      </c>
      <c r="AB715" s="20">
        <v>0.141666666666666</v>
      </c>
      <c r="AC715" s="17">
        <v>314.37808519808698</v>
      </c>
      <c r="AD715" s="17">
        <f t="shared" si="220"/>
        <v>314.57911971840753</v>
      </c>
      <c r="AE715" s="21">
        <v>81.5</v>
      </c>
      <c r="AF715" s="21">
        <v>222.91666666666671</v>
      </c>
      <c r="AG715" s="19">
        <v>5.3009408602150518</v>
      </c>
      <c r="AH715" s="21">
        <v>241</v>
      </c>
      <c r="AI715" s="22">
        <v>-1.7500000000000147E-2</v>
      </c>
      <c r="AJ715" s="21">
        <v>1335</v>
      </c>
      <c r="AK715" s="21" t="e">
        <f>VLOOKUP($B715,'[3]Rotoma level Monthly'!$C$2:$N$538,10,FALSE)</f>
        <v>#N/A</v>
      </c>
      <c r="AL715" s="21" t="e">
        <f>VLOOKUP($B715,'[3]Rotoma level Monthly'!$C$2:$N$538,11,FALSE)</f>
        <v>#N/A</v>
      </c>
      <c r="AM715" s="20">
        <v>3.6384499096831084</v>
      </c>
      <c r="AN715" s="21">
        <v>182.22500000000002</v>
      </c>
    </row>
    <row r="716" spans="1:40" x14ac:dyDescent="0.25">
      <c r="A716" t="s">
        <v>86</v>
      </c>
      <c r="B716" s="15">
        <v>39387</v>
      </c>
      <c r="C716" s="16" t="s">
        <v>69</v>
      </c>
      <c r="D716" s="17">
        <v>2009</v>
      </c>
      <c r="E716" s="18" t="str">
        <f t="shared" si="228"/>
        <v>Ōkataina 2007/08</v>
      </c>
      <c r="F716" s="18" t="s">
        <v>61</v>
      </c>
      <c r="G716" s="19">
        <v>1.7</v>
      </c>
      <c r="H716" s="20">
        <v>10.625</v>
      </c>
      <c r="I716" s="21">
        <v>138.99999009999999</v>
      </c>
      <c r="J716" s="19">
        <v>11</v>
      </c>
      <c r="K716" s="19">
        <v>2.0000001000000003</v>
      </c>
      <c r="L716" s="19">
        <v>2.0000001000000003</v>
      </c>
      <c r="M716" s="19">
        <v>4.0000002000000006</v>
      </c>
      <c r="N716" s="19">
        <v>7.5999999000000003</v>
      </c>
      <c r="O716" s="19">
        <v>0.81</v>
      </c>
      <c r="P716" s="22">
        <v>0.18196310102939606</v>
      </c>
      <c r="Q716" s="19">
        <f t="shared" si="221"/>
        <v>2.8053402603008157</v>
      </c>
      <c r="R716" s="19">
        <f t="shared" si="222"/>
        <v>2.542931257596651</v>
      </c>
      <c r="S716" s="19">
        <f t="shared" si="225"/>
        <v>2.8404744556602082</v>
      </c>
      <c r="T716" s="19">
        <f t="shared" si="223"/>
        <v>3.2588666406620166</v>
      </c>
      <c r="U716" s="23">
        <f t="shared" si="226"/>
        <v>2.8619031535549229</v>
      </c>
      <c r="V716" s="24">
        <f t="shared" si="227"/>
        <v>2.7251798652048085</v>
      </c>
      <c r="W716" s="24">
        <f t="shared" si="227"/>
        <v>2.5684138677386041</v>
      </c>
      <c r="X716" s="24">
        <f t="shared" si="227"/>
        <v>2.9786557682873531</v>
      </c>
      <c r="Y716" s="24">
        <f t="shared" si="227"/>
        <v>2.9195163215018591</v>
      </c>
      <c r="Z716" s="24">
        <f t="shared" si="227"/>
        <v>2.7979414556831563</v>
      </c>
      <c r="AA716" s="20">
        <v>0.82</v>
      </c>
      <c r="AB716" s="20">
        <v>0.314999999999999</v>
      </c>
      <c r="AC716" s="17">
        <v>314.23142702857098</v>
      </c>
      <c r="AD716" s="17">
        <f t="shared" si="220"/>
        <v>314.51367425233718</v>
      </c>
      <c r="AE716" s="21">
        <v>27</v>
      </c>
      <c r="AF716" s="21">
        <v>190.70138888888886</v>
      </c>
      <c r="AG716" s="19">
        <v>3.4504861111111103</v>
      </c>
      <c r="AH716" s="21">
        <v>245.3</v>
      </c>
      <c r="AI716" s="22">
        <v>7.7499999999999389E-2</v>
      </c>
      <c r="AJ716" s="21">
        <v>1305.5</v>
      </c>
      <c r="AK716" s="21" t="e">
        <f>VLOOKUP($B716,'[3]Rotoma level Monthly'!$C$2:$N$538,10,FALSE)</f>
        <v>#N/A</v>
      </c>
      <c r="AL716" s="21" t="e">
        <f>VLOOKUP($B716,'[3]Rotoma level Monthly'!$C$2:$N$538,11,FALSE)</f>
        <v>#N/A</v>
      </c>
      <c r="AM716" s="20">
        <v>3.6833703845935033</v>
      </c>
      <c r="AN716" s="21">
        <v>187.24166666666667</v>
      </c>
    </row>
    <row r="717" spans="1:40" x14ac:dyDescent="0.25">
      <c r="A717" t="s">
        <v>86</v>
      </c>
      <c r="B717" s="15">
        <v>39417</v>
      </c>
      <c r="C717" s="16" t="s">
        <v>69</v>
      </c>
      <c r="D717" s="17">
        <v>2009</v>
      </c>
      <c r="E717" s="18" t="str">
        <f t="shared" si="228"/>
        <v>Ōkataina 2007/08</v>
      </c>
      <c r="F717" s="18" t="s">
        <v>61</v>
      </c>
      <c r="G717" s="19">
        <v>1.9</v>
      </c>
      <c r="H717" s="20">
        <v>9.9099998474121094</v>
      </c>
      <c r="I717" s="21">
        <v>157.50001001999999</v>
      </c>
      <c r="J717" s="19">
        <v>14</v>
      </c>
      <c r="K717" s="19">
        <v>9.9999997999999994</v>
      </c>
      <c r="L717" s="19">
        <v>0.50000001999999999</v>
      </c>
      <c r="M717" s="19">
        <v>6.0000000999999994</v>
      </c>
      <c r="N717" s="19">
        <v>7.4000000999999997</v>
      </c>
      <c r="O717" s="19">
        <v>0.72000003000000001</v>
      </c>
      <c r="P717" s="22">
        <v>0.17903316020965576</v>
      </c>
      <c r="Q717" s="19">
        <f t="shared" si="221"/>
        <v>2.9280341464201856</v>
      </c>
      <c r="R717" s="19">
        <f t="shared" si="222"/>
        <v>2.6487502321220231</v>
      </c>
      <c r="S717" s="19">
        <f t="shared" si="225"/>
        <v>3.0038145631226087</v>
      </c>
      <c r="T717" s="19">
        <f t="shared" si="223"/>
        <v>3.564693864180454</v>
      </c>
      <c r="U717" s="23">
        <f t="shared" si="226"/>
        <v>3.0363232014613177</v>
      </c>
      <c r="V717" s="24">
        <f t="shared" si="227"/>
        <v>2.894858708759974</v>
      </c>
      <c r="W717" s="24">
        <f t="shared" si="227"/>
        <v>2.5916208437826058</v>
      </c>
      <c r="X717" s="24">
        <f t="shared" si="227"/>
        <v>3.0105724836549164</v>
      </c>
      <c r="Y717" s="24">
        <f t="shared" si="227"/>
        <v>2.9358067069786418</v>
      </c>
      <c r="Z717" s="24">
        <f t="shared" si="227"/>
        <v>2.8582146857940338</v>
      </c>
      <c r="AA717" s="20">
        <v>1.36</v>
      </c>
      <c r="AB717" s="20">
        <v>0.44166666666666599</v>
      </c>
      <c r="AC717" s="17">
        <v>314.11589907859002</v>
      </c>
      <c r="AD717" s="17">
        <f t="shared" si="220"/>
        <v>314.45034334439856</v>
      </c>
      <c r="AE717" s="21">
        <v>110.5</v>
      </c>
      <c r="AF717" s="21">
        <v>134.36155913978487</v>
      </c>
      <c r="AG717" s="19">
        <v>3.8898521505376347</v>
      </c>
      <c r="AH717" s="21">
        <v>150.1</v>
      </c>
      <c r="AI717" s="22">
        <v>0.14083333333333248</v>
      </c>
      <c r="AJ717" s="21">
        <v>1219.5</v>
      </c>
      <c r="AK717" s="21" t="e">
        <f>VLOOKUP($B717,'[3]Rotoma level Monthly'!$C$2:$N$538,10,FALSE)</f>
        <v>#N/A</v>
      </c>
      <c r="AL717" s="21" t="e">
        <f>VLOOKUP($B717,'[3]Rotoma level Monthly'!$C$2:$N$538,11,FALSE)</f>
        <v>#N/A</v>
      </c>
      <c r="AM717" s="20">
        <v>3.5583125142231324</v>
      </c>
      <c r="AN717" s="21">
        <v>179.55000000000004</v>
      </c>
    </row>
    <row r="718" spans="1:40" x14ac:dyDescent="0.25">
      <c r="A718" t="s">
        <v>86</v>
      </c>
      <c r="B718" s="15">
        <v>39448</v>
      </c>
      <c r="C718" s="16" t="s">
        <v>69</v>
      </c>
      <c r="D718" s="17">
        <v>2009</v>
      </c>
      <c r="E718" s="18" t="str">
        <f t="shared" si="228"/>
        <v>Ōkataina 2007/08</v>
      </c>
      <c r="F718" s="18" t="s">
        <v>61</v>
      </c>
      <c r="G718" s="19">
        <v>1.8</v>
      </c>
      <c r="H718" s="20">
        <v>13.189999580383301</v>
      </c>
      <c r="I718" s="21">
        <v>40.499999020000004</v>
      </c>
      <c r="J718" s="19">
        <v>7.0000002000000006</v>
      </c>
      <c r="K718" s="19">
        <v>0.5</v>
      </c>
      <c r="L718" s="19">
        <v>0.50000001999999999</v>
      </c>
      <c r="M718" s="19">
        <v>4.0000002000000006</v>
      </c>
      <c r="N718" s="19">
        <v>8</v>
      </c>
      <c r="O718" s="19">
        <v>0.47999998999999999</v>
      </c>
      <c r="P718" s="22">
        <v>0.17569461464881897</v>
      </c>
      <c r="Q718" s="19">
        <f t="shared" si="221"/>
        <v>2.8683921629623974</v>
      </c>
      <c r="R718" s="19">
        <f t="shared" si="222"/>
        <v>2.1955793240777939</v>
      </c>
      <c r="S718" s="19">
        <f t="shared" si="225"/>
        <v>1.2284395882445005</v>
      </c>
      <c r="T718" s="19">
        <f t="shared" si="223"/>
        <v>2.6856863130741973</v>
      </c>
      <c r="U718" s="23">
        <f t="shared" si="226"/>
        <v>2.2445243470897225</v>
      </c>
      <c r="V718" s="24">
        <f t="shared" si="227"/>
        <v>2.8948587087599731</v>
      </c>
      <c r="W718" s="24">
        <f t="shared" si="227"/>
        <v>2.530688163255951</v>
      </c>
      <c r="X718" s="24">
        <f t="shared" si="227"/>
        <v>2.8302532042256625</v>
      </c>
      <c r="Y718" s="24">
        <f t="shared" si="227"/>
        <v>2.8625560777197872</v>
      </c>
      <c r="Z718" s="24">
        <f t="shared" si="227"/>
        <v>2.779589038490343</v>
      </c>
      <c r="AA718" s="20">
        <v>1.42</v>
      </c>
      <c r="AB718" s="20">
        <v>-0.49</v>
      </c>
      <c r="AC718" s="17">
        <v>313.96536046013199</v>
      </c>
      <c r="AD718" s="17">
        <f t="shared" si="220"/>
        <v>314.37527892951556</v>
      </c>
      <c r="AE718" s="21">
        <v>34</v>
      </c>
      <c r="AF718" s="21">
        <v>163.24596774193546</v>
      </c>
      <c r="AG718" s="19">
        <v>3.6786962365591389</v>
      </c>
      <c r="AH718" s="21">
        <v>266.8</v>
      </c>
      <c r="AI718" s="22">
        <v>0.14083333333333248</v>
      </c>
      <c r="AJ718" s="21">
        <v>1254.5</v>
      </c>
      <c r="AK718" s="21" t="e">
        <f>VLOOKUP($B718,'[3]Rotoma level Monthly'!$C$2:$N$538,10,FALSE)</f>
        <v>#N/A</v>
      </c>
      <c r="AL718" s="21" t="e">
        <f>VLOOKUP($B718,'[3]Rotoma level Monthly'!$C$2:$N$538,11,FALSE)</f>
        <v>#N/A</v>
      </c>
      <c r="AM718" s="20">
        <v>3.5398201307105879</v>
      </c>
      <c r="AN718" s="21">
        <v>183.95000000000002</v>
      </c>
    </row>
    <row r="719" spans="1:40" x14ac:dyDescent="0.25">
      <c r="A719" t="s">
        <v>86</v>
      </c>
      <c r="B719" s="15">
        <v>39479</v>
      </c>
      <c r="C719" s="16" t="s">
        <v>69</v>
      </c>
      <c r="D719" s="17">
        <v>2009</v>
      </c>
      <c r="E719" s="18" t="str">
        <f t="shared" si="228"/>
        <v>Ōkataina 2007/08</v>
      </c>
      <c r="F719" s="18" t="s">
        <v>61</v>
      </c>
      <c r="G719" s="19">
        <v>1.9</v>
      </c>
      <c r="H719" s="20">
        <v>11.100000381469727</v>
      </c>
      <c r="I719" s="21">
        <v>162.50000002000002</v>
      </c>
      <c r="J719" s="19">
        <v>8.9999995999999989</v>
      </c>
      <c r="K719" s="19">
        <v>2.0000001000000003</v>
      </c>
      <c r="L719" s="19">
        <v>0.50000001999999999</v>
      </c>
      <c r="M719" s="19">
        <v>4.0000002000000006</v>
      </c>
      <c r="N719" s="19">
        <v>7.9000000999999997</v>
      </c>
      <c r="O719" s="19">
        <v>0.69999999000000002</v>
      </c>
      <c r="P719" s="22">
        <v>0.18639400601387024</v>
      </c>
      <c r="Q719" s="19">
        <f t="shared" si="221"/>
        <v>2.9280341464201856</v>
      </c>
      <c r="R719" s="19">
        <f t="shared" si="222"/>
        <v>2.4751386151587962</v>
      </c>
      <c r="S719" s="19">
        <f t="shared" si="225"/>
        <v>3.0446686297587173</v>
      </c>
      <c r="T719" s="19">
        <f t="shared" si="223"/>
        <v>3.004388071201054</v>
      </c>
      <c r="U719" s="23">
        <f t="shared" si="226"/>
        <v>2.8630573656346883</v>
      </c>
      <c r="V719" s="24">
        <f t="shared" si="227"/>
        <v>2.9050831992699209</v>
      </c>
      <c r="W719" s="24">
        <f t="shared" si="227"/>
        <v>2.5410010758264137</v>
      </c>
      <c r="X719" s="24">
        <f t="shared" si="227"/>
        <v>2.8250180572206531</v>
      </c>
      <c r="Y719" s="24">
        <f t="shared" si="227"/>
        <v>2.8891145575636918</v>
      </c>
      <c r="Z719" s="24">
        <f t="shared" si="227"/>
        <v>2.7900542224701699</v>
      </c>
      <c r="AA719" s="20">
        <v>1.89</v>
      </c>
      <c r="AB719" s="20">
        <v>8.3333333333333107E-2</v>
      </c>
      <c r="AC719" s="17">
        <v>313.83425039652298</v>
      </c>
      <c r="AD719" s="17">
        <f t="shared" si="220"/>
        <v>314.29962939525495</v>
      </c>
      <c r="AE719" s="21">
        <v>47.5</v>
      </c>
      <c r="AF719" s="21">
        <v>156.21264367816093</v>
      </c>
      <c r="AG719" s="19">
        <v>3.9029166666666661</v>
      </c>
      <c r="AH719" s="21">
        <v>228.9</v>
      </c>
      <c r="AI719" s="22">
        <v>0.14083333333333248</v>
      </c>
      <c r="AJ719" s="21">
        <v>1113</v>
      </c>
      <c r="AK719" s="21" t="e">
        <f>VLOOKUP($B719,'[3]Rotoma level Monthly'!$C$2:$N$538,10,FALSE)</f>
        <v>#N/A</v>
      </c>
      <c r="AL719" s="21" t="e">
        <f>VLOOKUP($B719,'[3]Rotoma level Monthly'!$C$2:$N$538,11,FALSE)</f>
        <v>#N/A</v>
      </c>
      <c r="AM719" s="20">
        <v>3.5158337955851398</v>
      </c>
      <c r="AN719" s="21">
        <v>183.38333333333333</v>
      </c>
    </row>
    <row r="720" spans="1:40" x14ac:dyDescent="0.25">
      <c r="A720" t="s">
        <v>86</v>
      </c>
      <c r="B720" s="15">
        <v>39508</v>
      </c>
      <c r="C720" s="16" t="s">
        <v>69</v>
      </c>
      <c r="D720" s="17">
        <v>2009</v>
      </c>
      <c r="E720" s="18" t="str">
        <f t="shared" si="228"/>
        <v>Ōkataina 2007/08</v>
      </c>
      <c r="F720" s="18" t="s">
        <v>61</v>
      </c>
      <c r="G720" s="19">
        <v>2.2999999999999998</v>
      </c>
      <c r="H720" s="20">
        <v>9.9499998092651367</v>
      </c>
      <c r="I720" s="21">
        <v>142.00001019999999</v>
      </c>
      <c r="J720" s="19">
        <v>2.0000001000000003</v>
      </c>
      <c r="K720" s="19">
        <v>0.5</v>
      </c>
      <c r="L720" s="19">
        <v>7.0000002000000006</v>
      </c>
      <c r="M720" s="19">
        <v>15</v>
      </c>
      <c r="N720" s="19">
        <v>8</v>
      </c>
      <c r="O720" s="19">
        <v>0.46000001000000001</v>
      </c>
      <c r="P720" s="22">
        <v>0.20436954498291016</v>
      </c>
      <c r="Q720" s="19">
        <f t="shared" si="221"/>
        <v>3.138788703484686</v>
      </c>
      <c r="R720" s="19">
        <f t="shared" si="222"/>
        <v>2.6426996799016318</v>
      </c>
      <c r="S720" s="19">
        <f t="shared" si="225"/>
        <v>2.8683880104923563</v>
      </c>
      <c r="T720" s="19">
        <f t="shared" si="223"/>
        <v>1.097007650745818</v>
      </c>
      <c r="U720" s="23">
        <f t="shared" si="226"/>
        <v>2.4367210111561231</v>
      </c>
      <c r="V720" s="24">
        <f t="shared" si="227"/>
        <v>2.9575309149886979</v>
      </c>
      <c r="W720" s="24">
        <f t="shared" si="227"/>
        <v>2.5345968400167638</v>
      </c>
      <c r="X720" s="24">
        <f t="shared" si="227"/>
        <v>2.8297210405688542</v>
      </c>
      <c r="Y720" s="24">
        <f t="shared" si="227"/>
        <v>2.7567246690363265</v>
      </c>
      <c r="Z720" s="24">
        <f t="shared" si="227"/>
        <v>2.7696433661526605</v>
      </c>
      <c r="AA720" s="20">
        <v>1.23</v>
      </c>
      <c r="AB720" s="20">
        <v>0.391666666666666</v>
      </c>
      <c r="AC720" s="17">
        <v>313.72171431558002</v>
      </c>
      <c r="AD720" s="17">
        <f t="shared" si="220"/>
        <v>314.2270439239922</v>
      </c>
      <c r="AE720" s="21">
        <v>47.5</v>
      </c>
      <c r="AF720" s="21">
        <v>146.46505376344086</v>
      </c>
      <c r="AG720" s="19">
        <v>3.2938172043010763</v>
      </c>
      <c r="AH720" s="21">
        <v>209.9</v>
      </c>
      <c r="AI720" s="22">
        <v>0.2283333333333325</v>
      </c>
      <c r="AJ720" s="21">
        <v>1122.5</v>
      </c>
      <c r="AK720" s="21">
        <f>VLOOKUP($B720,'[3]Rotoma level Monthly'!$C$2:$N$538,10,FALSE)</f>
        <v>1113</v>
      </c>
      <c r="AL720" s="21">
        <f>VLOOKUP($B720,'[3]Rotoma level Monthly'!$C$2:$N$538,11,FALSE)</f>
        <v>1254.625</v>
      </c>
      <c r="AM720" s="20">
        <v>3.5955287360613304</v>
      </c>
      <c r="AN720" s="21">
        <v>186.5</v>
      </c>
    </row>
    <row r="721" spans="1:40" x14ac:dyDescent="0.25">
      <c r="A721" t="s">
        <v>86</v>
      </c>
      <c r="B721" s="15">
        <v>39539</v>
      </c>
      <c r="C721" s="16" t="s">
        <v>69</v>
      </c>
      <c r="D721" s="17">
        <v>2009</v>
      </c>
      <c r="E721" s="18" t="str">
        <f t="shared" si="228"/>
        <v>Ōkataina 2007/08</v>
      </c>
      <c r="F721" s="18" t="s">
        <v>61</v>
      </c>
      <c r="G721" s="19">
        <v>1.7</v>
      </c>
      <c r="H721" s="20">
        <v>10.510000228881836</v>
      </c>
      <c r="I721" s="21">
        <v>343.99998999999997</v>
      </c>
      <c r="J721" s="19">
        <v>7.0000002000000006</v>
      </c>
      <c r="K721" s="19">
        <v>2.0000001000000003</v>
      </c>
      <c r="L721" s="19">
        <v>1</v>
      </c>
      <c r="M721" s="19">
        <v>8.9999995999999989</v>
      </c>
      <c r="N721" s="19">
        <v>7.5999999000000003</v>
      </c>
      <c r="O721" s="19">
        <v>0.43000000999999999</v>
      </c>
      <c r="P721" s="22">
        <v>0.19487360119819641</v>
      </c>
      <c r="Q721" s="19">
        <f t="shared" si="221"/>
        <v>2.8053402603008157</v>
      </c>
      <c r="R721" s="19">
        <f t="shared" si="222"/>
        <v>2.5596313361542689</v>
      </c>
      <c r="S721" s="19">
        <f t="shared" si="225"/>
        <v>4.0250408741395365</v>
      </c>
      <c r="T721" s="19">
        <f t="shared" si="223"/>
        <v>2.6856863130741973</v>
      </c>
      <c r="U721" s="23">
        <f t="shared" si="226"/>
        <v>3.0189246959172049</v>
      </c>
      <c r="V721" s="24">
        <f t="shared" si="227"/>
        <v>2.9821912604421517</v>
      </c>
      <c r="W721" s="24">
        <f t="shared" si="227"/>
        <v>2.5681095951618129</v>
      </c>
      <c r="X721" s="24">
        <f t="shared" si="227"/>
        <v>2.8978826427497197</v>
      </c>
      <c r="Y721" s="24">
        <f t="shared" si="227"/>
        <v>2.7301661891924223</v>
      </c>
      <c r="Z721" s="24">
        <f t="shared" si="227"/>
        <v>2.794587421886527</v>
      </c>
      <c r="AA721" s="20">
        <v>0.52</v>
      </c>
      <c r="AB721" s="20">
        <v>0.73666666666666603</v>
      </c>
      <c r="AC721" s="17">
        <v>313.70416319131601</v>
      </c>
      <c r="AD721" s="17">
        <f t="shared" si="220"/>
        <v>314.15653641158548</v>
      </c>
      <c r="AE721" s="21">
        <v>257</v>
      </c>
      <c r="AF721" s="21">
        <v>150.63194444444449</v>
      </c>
      <c r="AG721" s="19">
        <v>3.6145833333333344</v>
      </c>
      <c r="AH721" s="21">
        <v>142.30000000000001</v>
      </c>
      <c r="AI721" s="22">
        <v>0.32249999999999901</v>
      </c>
      <c r="AJ721" s="21">
        <v>1009.5</v>
      </c>
      <c r="AK721" s="21" t="e">
        <f>VLOOKUP($B721,'[3]Rotoma level Monthly'!$C$2:$N$538,10,FALSE)</f>
        <v>#N/A</v>
      </c>
      <c r="AL721" s="21" t="e">
        <f>VLOOKUP($B721,'[3]Rotoma level Monthly'!$C$2:$N$538,11,FALSE)</f>
        <v>#N/A</v>
      </c>
      <c r="AM721" s="20">
        <v>3.5572502862405408</v>
      </c>
      <c r="AN721" s="21">
        <v>181.15</v>
      </c>
    </row>
    <row r="722" spans="1:40" x14ac:dyDescent="0.25">
      <c r="A722" t="s">
        <v>86</v>
      </c>
      <c r="B722" s="15">
        <v>39569</v>
      </c>
      <c r="C722" s="16" t="s">
        <v>69</v>
      </c>
      <c r="D722" s="17">
        <v>2009</v>
      </c>
      <c r="E722" s="18" t="str">
        <f t="shared" si="228"/>
        <v>Ōkataina 2007/08</v>
      </c>
      <c r="F722" s="18" t="s">
        <v>61</v>
      </c>
      <c r="G722" s="19">
        <v>1.8</v>
      </c>
      <c r="H722" s="20">
        <v>11.210000038146973</v>
      </c>
      <c r="I722" s="21">
        <v>195.49999002000001</v>
      </c>
      <c r="J722" s="19">
        <v>12</v>
      </c>
      <c r="K722" s="19">
        <v>0.5</v>
      </c>
      <c r="L722" s="19">
        <v>0.50000001999999999</v>
      </c>
      <c r="M722" s="19">
        <v>28.000001000000001</v>
      </c>
      <c r="N722" s="19">
        <v>7.5</v>
      </c>
      <c r="O722" s="19">
        <v>0.93000000999999999</v>
      </c>
      <c r="P722" s="22">
        <v>0.18710902333259583</v>
      </c>
      <c r="Q722" s="19">
        <f t="shared" si="221"/>
        <v>2.8683921629623974</v>
      </c>
      <c r="R722" s="19">
        <f t="shared" si="222"/>
        <v>2.4596977531447428</v>
      </c>
      <c r="S722" s="19">
        <f t="shared" si="225"/>
        <v>3.2863516860809061</v>
      </c>
      <c r="T722" s="19">
        <f t="shared" si="223"/>
        <v>3.3692092384590637</v>
      </c>
      <c r="U722" s="23">
        <f t="shared" si="226"/>
        <v>2.9959127101617775</v>
      </c>
      <c r="V722" s="24">
        <f t="shared" si="227"/>
        <v>2.9989512908555653</v>
      </c>
      <c r="W722" s="24">
        <f t="shared" si="227"/>
        <v>2.5885182414019217</v>
      </c>
      <c r="X722" s="24">
        <f t="shared" si="227"/>
        <v>2.915373885127265</v>
      </c>
      <c r="Y722" s="24">
        <f t="shared" si="227"/>
        <v>2.7871264329744938</v>
      </c>
      <c r="Z722" s="24">
        <f t="shared" si="227"/>
        <v>2.8224924625898118</v>
      </c>
      <c r="AA722" s="20">
        <v>-0.22</v>
      </c>
      <c r="AB722" s="20">
        <v>0.73499999999999899</v>
      </c>
      <c r="AC722" s="17">
        <v>313.92990050791099</v>
      </c>
      <c r="AD722" s="17">
        <f t="shared" si="220"/>
        <v>314.11399277499999</v>
      </c>
      <c r="AE722" s="21">
        <v>89</v>
      </c>
      <c r="AF722" s="21">
        <v>168.89784946236557</v>
      </c>
      <c r="AG722" s="19">
        <v>2.5903225806451617</v>
      </c>
      <c r="AH722" s="21">
        <v>178.7</v>
      </c>
      <c r="AI722" s="22">
        <v>0.36083333333333251</v>
      </c>
      <c r="AJ722" s="21">
        <v>1211.5</v>
      </c>
      <c r="AK722" s="21" t="e">
        <f>VLOOKUP($B722,'[3]Rotoma level Monthly'!$C$2:$N$538,10,FALSE)</f>
        <v>#N/A</v>
      </c>
      <c r="AL722" s="21" t="e">
        <f>VLOOKUP($B722,'[3]Rotoma level Monthly'!$C$2:$N$538,11,FALSE)</f>
        <v>#N/A</v>
      </c>
      <c r="AM722" s="20">
        <v>3.6559308417960974</v>
      </c>
      <c r="AN722" s="21">
        <v>180.52499999999998</v>
      </c>
    </row>
    <row r="723" spans="1:40" x14ac:dyDescent="0.25">
      <c r="A723" t="s">
        <v>86</v>
      </c>
      <c r="B723" s="15">
        <v>39600</v>
      </c>
      <c r="C723" s="16" t="s">
        <v>69</v>
      </c>
      <c r="D723" s="17">
        <v>2009</v>
      </c>
      <c r="E723" s="18" t="str">
        <f t="shared" si="228"/>
        <v>Ōkataina 2007/08</v>
      </c>
      <c r="F723" s="18" t="s">
        <v>61</v>
      </c>
      <c r="G723" s="19">
        <v>2.5999998999999998</v>
      </c>
      <c r="H723" s="20">
        <v>9.9899997711181641</v>
      </c>
      <c r="I723" s="21">
        <v>438.49999001999998</v>
      </c>
      <c r="J723" s="19">
        <v>4.0000002000000006</v>
      </c>
      <c r="K723" s="19">
        <v>0.5</v>
      </c>
      <c r="L723" s="19">
        <v>0.50000001999999999</v>
      </c>
      <c r="M723" s="19">
        <v>0.50000001999999999</v>
      </c>
      <c r="N723" s="19">
        <v>7.3000002000000004</v>
      </c>
      <c r="O723" s="19">
        <v>0.61000001000000004</v>
      </c>
      <c r="P723" s="22">
        <v>0.18942587077617645</v>
      </c>
      <c r="Q723" s="19">
        <f t="shared" si="221"/>
        <v>3.2740322614186468</v>
      </c>
      <c r="R723" s="19">
        <f t="shared" si="222"/>
        <v>2.6366653757467611</v>
      </c>
      <c r="S723" s="19">
        <f t="shared" si="225"/>
        <v>4.342328459331501</v>
      </c>
      <c r="T723" s="19">
        <f t="shared" si="223"/>
        <v>1.976015238084643</v>
      </c>
      <c r="U723" s="23">
        <f t="shared" si="226"/>
        <v>3.0572603336453881</v>
      </c>
      <c r="V723" s="24">
        <f t="shared" si="227"/>
        <v>3.0780258609486286</v>
      </c>
      <c r="W723" s="24">
        <f t="shared" si="227"/>
        <v>2.612851157149267</v>
      </c>
      <c r="X723" s="24">
        <f t="shared" si="227"/>
        <v>3.0355497892316663</v>
      </c>
      <c r="Y723" s="24">
        <f t="shared" si="227"/>
        <v>2.7279871767253643</v>
      </c>
      <c r="Z723" s="24">
        <f t="shared" si="227"/>
        <v>2.8636034960137322</v>
      </c>
      <c r="AA723" s="20">
        <v>0.52</v>
      </c>
      <c r="AB723" s="20">
        <v>0.52999999999999903</v>
      </c>
      <c r="AC723" s="17">
        <v>313.890627911872</v>
      </c>
      <c r="AD723" s="17">
        <f t="shared" si="220"/>
        <v>314.07998844546353</v>
      </c>
      <c r="AE723" s="21">
        <v>172</v>
      </c>
      <c r="AF723" s="21">
        <v>185.22916666666666</v>
      </c>
      <c r="AG723" s="19">
        <v>3.2428472222222222</v>
      </c>
      <c r="AH723" s="21">
        <v>116.7</v>
      </c>
      <c r="AI723" s="22">
        <v>0.36083333333333251</v>
      </c>
      <c r="AJ723" s="21">
        <v>1241.5</v>
      </c>
      <c r="AK723" s="21" t="e">
        <f>VLOOKUP($B723,'[3]Rotoma level Monthly'!$C$2:$N$538,10,FALSE)</f>
        <v>#N/A</v>
      </c>
      <c r="AL723" s="21" t="e">
        <f>VLOOKUP($B723,'[3]Rotoma level Monthly'!$C$2:$N$538,11,FALSE)</f>
        <v>#N/A</v>
      </c>
      <c r="AM723" s="20">
        <v>3.6603047217244136</v>
      </c>
      <c r="AN723" s="21">
        <v>181.41666666666663</v>
      </c>
    </row>
    <row r="724" spans="1:40" x14ac:dyDescent="0.25">
      <c r="A724" t="s">
        <v>86</v>
      </c>
      <c r="B724" s="15">
        <v>39661</v>
      </c>
      <c r="C724" s="16" t="s">
        <v>70</v>
      </c>
      <c r="D724" s="17">
        <v>2010</v>
      </c>
      <c r="E724" s="18" t="str">
        <f t="shared" si="228"/>
        <v>Ōkataina 2008/09</v>
      </c>
      <c r="F724" s="18" t="s">
        <v>72</v>
      </c>
      <c r="G724" s="19">
        <v>2.3499999999999996</v>
      </c>
      <c r="H724" s="20">
        <v>10.420000076293945</v>
      </c>
      <c r="I724" s="21">
        <v>127.00000020000002</v>
      </c>
      <c r="J724" s="19">
        <v>10.249999899999999</v>
      </c>
      <c r="K724" s="19">
        <v>7.5000003000000008</v>
      </c>
      <c r="L724" s="19">
        <v>10.000000200000001</v>
      </c>
      <c r="M724" s="19">
        <v>13.500000400000001</v>
      </c>
      <c r="N724" s="19">
        <v>7.2049998999999998</v>
      </c>
      <c r="O724" s="19">
        <v>0.52500000499999999</v>
      </c>
      <c r="P724" s="22">
        <v>0.25299074500799179</v>
      </c>
      <c r="Q724" s="19">
        <f t="shared" si="221"/>
        <v>3.16251237017021</v>
      </c>
      <c r="R724" s="19">
        <f t="shared" si="222"/>
        <v>2.5727831831804533</v>
      </c>
      <c r="S724" s="19">
        <f t="shared" si="225"/>
        <v>2.7224492021360542</v>
      </c>
      <c r="T724" s="19">
        <f t="shared" si="223"/>
        <v>3.1693136745718804</v>
      </c>
      <c r="U724" s="23">
        <f t="shared" si="226"/>
        <v>2.9067646075146496</v>
      </c>
      <c r="V724" s="24">
        <f t="shared" si="227"/>
        <v>3.0496451463850991</v>
      </c>
      <c r="W724" s="24">
        <f t="shared" si="227"/>
        <v>2.5902806519818351</v>
      </c>
      <c r="X724" s="24">
        <f t="shared" si="227"/>
        <v>3.0031440317196387</v>
      </c>
      <c r="Y724" s="24">
        <f t="shared" si="227"/>
        <v>2.7417309770062666</v>
      </c>
      <c r="Z724" s="24">
        <f t="shared" si="227"/>
        <v>2.8462002017732106</v>
      </c>
      <c r="AA724" s="20">
        <v>0.95</v>
      </c>
      <c r="AB724" s="20">
        <v>0.358333333333333</v>
      </c>
      <c r="AC724" s="17">
        <v>314.32363813554798</v>
      </c>
      <c r="AD724" s="17">
        <f t="shared" ref="AD724:AD787" si="229">AVERAGE(AC713:AC724)</f>
        <v>314.0774713005747</v>
      </c>
      <c r="AE724" s="21">
        <v>191.5</v>
      </c>
      <c r="AF724" s="21">
        <v>195.15456989247312</v>
      </c>
      <c r="AG724" s="19">
        <v>3.5536290322580637</v>
      </c>
      <c r="AH724" s="21">
        <v>164.1</v>
      </c>
      <c r="AI724" s="22">
        <v>0.3749999999999995</v>
      </c>
      <c r="AJ724" s="21">
        <v>1309</v>
      </c>
      <c r="AK724" s="21" t="e">
        <f>VLOOKUP($B724,'[3]Rotoma level Monthly'!$C$2:$N$538,10,FALSE)</f>
        <v>#N/A</v>
      </c>
      <c r="AL724" s="21" t="e">
        <f>VLOOKUP($B724,'[3]Rotoma level Monthly'!$C$2:$N$538,11,FALSE)</f>
        <v>#N/A</v>
      </c>
      <c r="AM724" s="20">
        <v>3.6414946112106734</v>
      </c>
      <c r="AN724" s="21">
        <v>183.55000000000004</v>
      </c>
    </row>
    <row r="725" spans="1:40" x14ac:dyDescent="0.25">
      <c r="A725" t="s">
        <v>86</v>
      </c>
      <c r="B725" s="15">
        <v>39692</v>
      </c>
      <c r="C725" s="16" t="s">
        <v>70</v>
      </c>
      <c r="D725" s="17">
        <v>2010</v>
      </c>
      <c r="E725" s="18" t="str">
        <f t="shared" si="228"/>
        <v>Ōkataina 2008/09</v>
      </c>
      <c r="F725" s="18" t="s">
        <v>72</v>
      </c>
      <c r="G725" s="19">
        <v>3.4000001000000002</v>
      </c>
      <c r="H725" s="20">
        <v>8.630000114440918</v>
      </c>
      <c r="I725" s="21">
        <v>205.50000001999999</v>
      </c>
      <c r="J725" s="19">
        <v>11</v>
      </c>
      <c r="K725" s="19">
        <v>0.5</v>
      </c>
      <c r="L725" s="19">
        <v>0.50000001999999999</v>
      </c>
      <c r="M725" s="19">
        <v>0.50000001999999999</v>
      </c>
      <c r="N725" s="19">
        <v>7.5999999000000003</v>
      </c>
      <c r="O725" s="19">
        <v>0.80000000999999998</v>
      </c>
      <c r="P725" s="22">
        <v>0.25351765751838684</v>
      </c>
      <c r="Q725" s="19">
        <f t="shared" si="221"/>
        <v>3.5699564817316802</v>
      </c>
      <c r="R725" s="19">
        <f t="shared" si="222"/>
        <v>2.8519536832089116</v>
      </c>
      <c r="S725" s="19">
        <f t="shared" si="225"/>
        <v>3.3515635970256086</v>
      </c>
      <c r="T725" s="19">
        <f t="shared" si="223"/>
        <v>3.2588666406620166</v>
      </c>
      <c r="U725" s="23">
        <f t="shared" si="226"/>
        <v>3.2580851006570541</v>
      </c>
      <c r="V725" s="24">
        <f t="shared" si="227"/>
        <v>3.0160500143806694</v>
      </c>
      <c r="W725" s="24">
        <f t="shared" si="227"/>
        <v>2.5760436743530075</v>
      </c>
      <c r="X725" s="24">
        <f t="shared" si="227"/>
        <v>3.0403824901458432</v>
      </c>
      <c r="Y725" s="24">
        <f t="shared" si="227"/>
        <v>2.7021339946769309</v>
      </c>
      <c r="Z725" s="24">
        <f t="shared" si="227"/>
        <v>2.8336525433891135</v>
      </c>
      <c r="AA725" s="20">
        <v>1.28</v>
      </c>
      <c r="AB725" s="20">
        <v>0.55999999999999905</v>
      </c>
      <c r="AC725" s="17">
        <v>314.49951174246598</v>
      </c>
      <c r="AD725" s="17">
        <f t="shared" si="229"/>
        <v>314.08287812473606</v>
      </c>
      <c r="AE725" s="21">
        <v>106</v>
      </c>
      <c r="AF725" s="21">
        <v>177.03472222222226</v>
      </c>
      <c r="AG725" s="19">
        <v>3.5933333333333328</v>
      </c>
      <c r="AH725" s="21">
        <v>193.3</v>
      </c>
      <c r="AI725" s="22">
        <v>0.40416666666666601</v>
      </c>
      <c r="AJ725" s="21">
        <v>1367</v>
      </c>
      <c r="AK725" s="21" t="e">
        <f>VLOOKUP($B725,'[3]Rotoma level Monthly'!$C$2:$N$538,10,FALSE)</f>
        <v>#N/A</v>
      </c>
      <c r="AL725" s="21" t="e">
        <f>VLOOKUP($B725,'[3]Rotoma level Monthly'!$C$2:$N$538,11,FALSE)</f>
        <v>#N/A</v>
      </c>
      <c r="AM725" s="20">
        <v>3.6265808567303868</v>
      </c>
      <c r="AN725" s="21">
        <v>187.70833333333337</v>
      </c>
    </row>
    <row r="726" spans="1:40" x14ac:dyDescent="0.25">
      <c r="A726" t="s">
        <v>86</v>
      </c>
      <c r="B726" s="15">
        <v>39722</v>
      </c>
      <c r="C726" s="16" t="s">
        <v>70</v>
      </c>
      <c r="D726" s="17">
        <v>2010</v>
      </c>
      <c r="E726" s="18" t="str">
        <f t="shared" si="228"/>
        <v>Ōkataina 2008/09</v>
      </c>
      <c r="F726" s="18" t="s">
        <v>72</v>
      </c>
      <c r="G726" s="19">
        <v>2.0999998999999998</v>
      </c>
      <c r="H726" s="20">
        <v>10.229999542236328</v>
      </c>
      <c r="I726" s="21">
        <v>130.50000002000002</v>
      </c>
      <c r="J726" s="19">
        <v>4.9999998999999997</v>
      </c>
      <c r="K726" s="19">
        <v>2.0000001000000003</v>
      </c>
      <c r="L726" s="19">
        <v>0.50000001999999999</v>
      </c>
      <c r="M726" s="19">
        <v>12</v>
      </c>
      <c r="N726" s="19">
        <v>7.6300001000000002</v>
      </c>
      <c r="O726" s="19">
        <v>1.4</v>
      </c>
      <c r="P726" s="22">
        <v>0.21070533990859985</v>
      </c>
      <c r="Q726" s="19">
        <f t="shared" si="221"/>
        <v>3.038436956095202</v>
      </c>
      <c r="R726" s="19">
        <f t="shared" si="222"/>
        <v>2.6007924128669631</v>
      </c>
      <c r="S726" s="19">
        <f t="shared" si="225"/>
        <v>2.7579876403399832</v>
      </c>
      <c r="T726" s="19">
        <f t="shared" si="223"/>
        <v>2.2589923872983766</v>
      </c>
      <c r="U726" s="23">
        <f t="shared" si="226"/>
        <v>2.6640523491501309</v>
      </c>
      <c r="V726" s="24">
        <f t="shared" si="227"/>
        <v>3.0160500143806703</v>
      </c>
      <c r="W726" s="24">
        <f t="shared" si="227"/>
        <v>2.5686073524088129</v>
      </c>
      <c r="X726" s="24">
        <f t="shared" si="227"/>
        <v>3.0099868547446107</v>
      </c>
      <c r="Y726" s="24">
        <f t="shared" si="227"/>
        <v>2.6188111402299614</v>
      </c>
      <c r="Z726" s="24">
        <f t="shared" si="227"/>
        <v>2.8033638404410142</v>
      </c>
      <c r="AA726" s="20">
        <v>1.3</v>
      </c>
      <c r="AB726" s="20">
        <v>0.63</v>
      </c>
      <c r="AC726" s="17">
        <v>314.524333064438</v>
      </c>
      <c r="AD726" s="17">
        <f t="shared" si="229"/>
        <v>314.09324258591954</v>
      </c>
      <c r="AE726" s="21">
        <v>155</v>
      </c>
      <c r="AF726" s="21">
        <v>190.35080645161295</v>
      </c>
      <c r="AG726" s="19">
        <v>4.268830645161291</v>
      </c>
      <c r="AH726" s="21">
        <v>198.8</v>
      </c>
      <c r="AI726" s="22">
        <v>0.42916666666666603</v>
      </c>
      <c r="AJ726" s="21">
        <v>1388.5</v>
      </c>
      <c r="AK726" s="21" t="e">
        <f>VLOOKUP($B726,'[3]Rotoma level Monthly'!$C$2:$N$538,10,FALSE)</f>
        <v>#N/A</v>
      </c>
      <c r="AL726" s="21" t="e">
        <f>VLOOKUP($B726,'[3]Rotoma level Monthly'!$C$2:$N$538,11,FALSE)</f>
        <v>#N/A</v>
      </c>
      <c r="AM726" s="20">
        <v>3.6731182795698927</v>
      </c>
      <c r="AN726" s="21">
        <v>184.19166666666669</v>
      </c>
    </row>
    <row r="727" spans="1:40" x14ac:dyDescent="0.25">
      <c r="A727" t="s">
        <v>86</v>
      </c>
      <c r="B727" s="15">
        <v>39753</v>
      </c>
      <c r="C727" s="16" t="s">
        <v>70</v>
      </c>
      <c r="D727" s="17">
        <v>2010</v>
      </c>
      <c r="E727" s="18" t="str">
        <f t="shared" si="228"/>
        <v>Ōkataina 2008/09</v>
      </c>
      <c r="F727" s="18" t="s">
        <v>72</v>
      </c>
      <c r="G727" s="19">
        <v>2</v>
      </c>
      <c r="H727" s="20">
        <v>10.465000152587891</v>
      </c>
      <c r="I727" s="21">
        <v>50.500001020000006</v>
      </c>
      <c r="J727" s="19">
        <v>5.2</v>
      </c>
      <c r="L727" s="19">
        <v>0.50000001999999999</v>
      </c>
      <c r="N727" s="19">
        <v>7.73</v>
      </c>
      <c r="O727" s="19">
        <v>0.47999998999999999</v>
      </c>
      <c r="P727" s="22">
        <v>0.19336928427219391</v>
      </c>
      <c r="Q727" s="19">
        <f t="shared" si="221"/>
        <v>2.9846161889865122</v>
      </c>
      <c r="R727" s="19">
        <f t="shared" si="222"/>
        <v>2.5661981307991688</v>
      </c>
      <c r="S727" s="19">
        <f t="shared" si="225"/>
        <v>1.5169070745405553</v>
      </c>
      <c r="T727" s="19">
        <f t="shared" si="223"/>
        <v>2.3087297634136132</v>
      </c>
      <c r="U727" s="23">
        <f t="shared" si="226"/>
        <v>2.3441127894349623</v>
      </c>
      <c r="V727" s="24">
        <f t="shared" si="227"/>
        <v>3.0309896751044776</v>
      </c>
      <c r="W727" s="24">
        <f t="shared" si="227"/>
        <v>2.562735081996514</v>
      </c>
      <c r="X727" s="24">
        <f t="shared" si="227"/>
        <v>2.9157011484060447</v>
      </c>
      <c r="Y727" s="24">
        <f t="shared" si="227"/>
        <v>2.719787982952278</v>
      </c>
      <c r="Z727" s="24">
        <f t="shared" si="227"/>
        <v>2.8073034721148287</v>
      </c>
      <c r="AA727" s="20">
        <v>1.59</v>
      </c>
      <c r="AB727" s="20">
        <v>0.98499999999999999</v>
      </c>
      <c r="AC727" s="17">
        <v>314.48741153246698</v>
      </c>
      <c r="AD727" s="17">
        <f t="shared" si="229"/>
        <v>314.10235311378449</v>
      </c>
      <c r="AE727" s="21">
        <v>54</v>
      </c>
      <c r="AF727" s="21">
        <v>165.68055555555557</v>
      </c>
      <c r="AG727" s="19">
        <v>4.0179861111111119</v>
      </c>
      <c r="AH727" s="21">
        <v>234.8</v>
      </c>
      <c r="AI727" s="22">
        <v>0.48583333333333251</v>
      </c>
      <c r="AJ727" s="21">
        <v>1462</v>
      </c>
      <c r="AK727" s="21" t="e">
        <f>VLOOKUP($B727,'[3]Rotoma level Monthly'!$C$2:$N$538,10,FALSE)</f>
        <v>#N/A</v>
      </c>
      <c r="AL727" s="21" t="e">
        <f>VLOOKUP($B727,'[3]Rotoma level Monthly'!$C$2:$N$538,11,FALSE)</f>
        <v>#N/A</v>
      </c>
      <c r="AM727" s="20">
        <v>3.587109094982079</v>
      </c>
      <c r="AN727" s="21">
        <v>183.31666666666669</v>
      </c>
    </row>
    <row r="728" spans="1:40" x14ac:dyDescent="0.25">
      <c r="A728" t="s">
        <v>86</v>
      </c>
      <c r="B728" s="15">
        <v>39783</v>
      </c>
      <c r="C728" s="16" t="s">
        <v>70</v>
      </c>
      <c r="D728" s="17">
        <v>2010</v>
      </c>
      <c r="E728" s="18" t="str">
        <f t="shared" si="228"/>
        <v>Ōkataina 2008/09</v>
      </c>
      <c r="F728" s="18" t="s">
        <v>72</v>
      </c>
      <c r="G728" s="19">
        <v>1.3</v>
      </c>
      <c r="H728" s="20">
        <v>14.449999809265137</v>
      </c>
      <c r="I728" s="21">
        <v>53.000001000000005</v>
      </c>
      <c r="J728" s="19">
        <v>2.0000001000000003</v>
      </c>
      <c r="K728" s="19">
        <v>2.0000001000000003</v>
      </c>
      <c r="L728" s="19">
        <v>3</v>
      </c>
      <c r="M728" s="19">
        <v>4.9999998999999997</v>
      </c>
      <c r="N728" s="19">
        <v>7.6399999000000003</v>
      </c>
      <c r="O728" s="19">
        <v>0.5</v>
      </c>
      <c r="P728" s="22">
        <v>0.1762106716632843</v>
      </c>
      <c r="Q728" s="19">
        <f t="shared" si="221"/>
        <v>2.5094161148593654</v>
      </c>
      <c r="R728" s="19">
        <f t="shared" si="222"/>
        <v>2.0382039950645154</v>
      </c>
      <c r="S728" s="19">
        <f t="shared" si="225"/>
        <v>1.5800703921630235</v>
      </c>
      <c r="T728" s="19">
        <f t="shared" si="223"/>
        <v>1.097007650745818</v>
      </c>
      <c r="U728" s="23">
        <f t="shared" si="226"/>
        <v>1.8061745382081806</v>
      </c>
      <c r="V728" s="24">
        <f t="shared" si="227"/>
        <v>3.0063293296510234</v>
      </c>
      <c r="W728" s="24">
        <f t="shared" si="227"/>
        <v>2.5206744767855027</v>
      </c>
      <c r="X728" s="24">
        <f t="shared" si="227"/>
        <v>2.8106674764479465</v>
      </c>
      <c r="Y728" s="24">
        <f t="shared" si="227"/>
        <v>2.5396330671259277</v>
      </c>
      <c r="Z728" s="24">
        <f t="shared" si="227"/>
        <v>2.7193260875026</v>
      </c>
      <c r="AA728" s="20">
        <v>1.21</v>
      </c>
      <c r="AB728" s="20">
        <v>1.0999999999999901</v>
      </c>
      <c r="AC728" s="17">
        <v>314.40889366313098</v>
      </c>
      <c r="AD728" s="17">
        <f t="shared" si="229"/>
        <v>314.11714199999784</v>
      </c>
      <c r="AE728" s="21">
        <v>128</v>
      </c>
      <c r="AF728" s="21">
        <v>171.38440860215053</v>
      </c>
      <c r="AG728" s="19">
        <v>3.7621639784946255</v>
      </c>
      <c r="AH728" s="21">
        <v>210.9</v>
      </c>
      <c r="AI728" s="22">
        <v>0.54499999999999904</v>
      </c>
      <c r="AJ728" s="21">
        <v>1489</v>
      </c>
      <c r="AK728" s="21" t="e">
        <f>VLOOKUP($B728,'[3]Rotoma level Monthly'!$C$2:$N$538,10,FALSE)</f>
        <v>#N/A</v>
      </c>
      <c r="AL728" s="21" t="e">
        <f>VLOOKUP($B728,'[3]Rotoma level Monthly'!$C$2:$N$538,11,FALSE)</f>
        <v>#N/A</v>
      </c>
      <c r="AM728" s="20">
        <v>3.6344007616487453</v>
      </c>
      <c r="AN728" s="21">
        <v>188.38333333333335</v>
      </c>
    </row>
    <row r="729" spans="1:40" x14ac:dyDescent="0.25">
      <c r="A729" t="s">
        <v>86</v>
      </c>
      <c r="B729" s="15">
        <v>39814</v>
      </c>
      <c r="C729" s="16" t="s">
        <v>70</v>
      </c>
      <c r="D729" s="17">
        <v>2010</v>
      </c>
      <c r="E729" s="18" t="str">
        <f t="shared" si="228"/>
        <v>Ōkataina 2008/09</v>
      </c>
      <c r="F729" s="18" t="s">
        <v>72</v>
      </c>
      <c r="G729" s="19">
        <v>1.1000000000000001</v>
      </c>
      <c r="H729" s="20">
        <v>13.75</v>
      </c>
      <c r="I729" s="21">
        <v>50.500001020000006</v>
      </c>
      <c r="J729" s="19">
        <v>7.1999998999999999</v>
      </c>
      <c r="K729" s="19">
        <v>2.0000001000000003</v>
      </c>
      <c r="L729" s="19">
        <v>0.50000001999999999</v>
      </c>
      <c r="M729" s="19">
        <v>4.9999998999999997</v>
      </c>
      <c r="N729" s="19">
        <v>7.6950002</v>
      </c>
      <c r="O729" s="19">
        <v>0.43000000999999999</v>
      </c>
      <c r="P729" s="22">
        <v>0.17328770458698273</v>
      </c>
      <c r="Q729" s="19">
        <f t="shared" si="221"/>
        <v>2.3251374203018917</v>
      </c>
      <c r="R729" s="19">
        <f t="shared" si="222"/>
        <v>2.1247932074441023</v>
      </c>
      <c r="S729" s="19">
        <f t="shared" si="225"/>
        <v>1.5169070745405553</v>
      </c>
      <c r="T729" s="19">
        <f t="shared" si="223"/>
        <v>2.7214108719662495</v>
      </c>
      <c r="U729" s="23">
        <f t="shared" si="226"/>
        <v>2.1720621435631995</v>
      </c>
      <c r="V729" s="24">
        <f t="shared" si="227"/>
        <v>2.9560879358078327</v>
      </c>
      <c r="W729" s="24">
        <f t="shared" si="227"/>
        <v>2.4770113913956755</v>
      </c>
      <c r="X729" s="24">
        <f t="shared" si="227"/>
        <v>2.6867585190661085</v>
      </c>
      <c r="Y729" s="24">
        <f t="shared" si="227"/>
        <v>2.4693594844414108</v>
      </c>
      <c r="Z729" s="24">
        <f t="shared" si="227"/>
        <v>2.6473043326777566</v>
      </c>
      <c r="AA729" s="20">
        <v>0.95</v>
      </c>
      <c r="AB729" s="20">
        <v>0.67666666666666597</v>
      </c>
      <c r="AC729" s="17">
        <v>314.28598601465598</v>
      </c>
      <c r="AD729" s="17">
        <f t="shared" si="229"/>
        <v>314.13131591133663</v>
      </c>
      <c r="AE729" s="21">
        <v>19</v>
      </c>
      <c r="AF729" s="21">
        <v>189.26075268817203</v>
      </c>
      <c r="AG729" s="19">
        <v>3.416868279569893</v>
      </c>
      <c r="AH729" s="21">
        <v>296.39999999999998</v>
      </c>
      <c r="AI729" s="22">
        <v>0.59499999999999953</v>
      </c>
      <c r="AJ729" s="21">
        <v>1506.5</v>
      </c>
      <c r="AK729" s="21" t="e">
        <f>VLOOKUP($B729,'[3]Rotoma level Monthly'!$C$2:$N$538,10,FALSE)</f>
        <v>#N/A</v>
      </c>
      <c r="AL729" s="21" t="e">
        <f>VLOOKUP($B729,'[3]Rotoma level Monthly'!$C$2:$N$538,11,FALSE)</f>
        <v>#N/A</v>
      </c>
      <c r="AM729" s="20">
        <v>3.6237600806451611</v>
      </c>
      <c r="AN729" s="21">
        <v>190.85</v>
      </c>
    </row>
    <row r="730" spans="1:40" x14ac:dyDescent="0.25">
      <c r="A730" t="s">
        <v>86</v>
      </c>
      <c r="B730" s="15">
        <v>39845</v>
      </c>
      <c r="C730" s="16" t="s">
        <v>70</v>
      </c>
      <c r="D730" s="17">
        <v>2010</v>
      </c>
      <c r="E730" s="18" t="str">
        <f t="shared" si="228"/>
        <v>Ōkataina 2008/09</v>
      </c>
      <c r="F730" s="18" t="s">
        <v>72</v>
      </c>
      <c r="G730" s="19">
        <v>1.9</v>
      </c>
      <c r="H730" s="20">
        <v>12.510000228881836</v>
      </c>
      <c r="I730" s="21">
        <v>193.2899999</v>
      </c>
      <c r="J730" s="19">
        <v>8.0000004000000011</v>
      </c>
      <c r="K730" s="19">
        <v>2.0000001000000003</v>
      </c>
      <c r="L730" s="19">
        <v>3.2899998999999998</v>
      </c>
      <c r="M730" s="19">
        <v>4.9999998999999997</v>
      </c>
      <c r="N730" s="19">
        <v>7.8000002000000004</v>
      </c>
      <c r="P730" s="22">
        <v>0.17307223379611969</v>
      </c>
      <c r="Q730" s="19">
        <f t="shared" si="221"/>
        <v>2.9280341464201856</v>
      </c>
      <c r="R730" s="19">
        <f t="shared" si="222"/>
        <v>2.2836293108768735</v>
      </c>
      <c r="S730" s="19">
        <f t="shared" si="225"/>
        <v>3.2714902513823829</v>
      </c>
      <c r="T730" s="19">
        <f t="shared" si="223"/>
        <v>2.8550228254234682</v>
      </c>
      <c r="U730" s="23">
        <f t="shared" si="226"/>
        <v>2.8345441335257275</v>
      </c>
      <c r="V730" s="24">
        <f t="shared" si="227"/>
        <v>2.9610581010959813</v>
      </c>
      <c r="W730" s="24">
        <f t="shared" si="227"/>
        <v>2.4843488902955992</v>
      </c>
      <c r="X730" s="24">
        <f t="shared" si="227"/>
        <v>2.8570127409942647</v>
      </c>
      <c r="Y730" s="24">
        <f t="shared" si="227"/>
        <v>2.4834708604705162</v>
      </c>
      <c r="Z730" s="24">
        <f t="shared" si="227"/>
        <v>2.6964726482140904</v>
      </c>
      <c r="AA730" s="20">
        <v>1.3</v>
      </c>
      <c r="AB730" s="20">
        <v>0.84166666666666601</v>
      </c>
      <c r="AC730" s="17">
        <v>314.123157404219</v>
      </c>
      <c r="AD730" s="17">
        <f t="shared" si="229"/>
        <v>314.14446565667726</v>
      </c>
      <c r="AE730" s="21">
        <v>162</v>
      </c>
      <c r="AF730" s="21">
        <v>169.6577380952381</v>
      </c>
      <c r="AG730" s="19">
        <v>3.4715773809523802</v>
      </c>
      <c r="AH730" s="21">
        <v>210.2</v>
      </c>
      <c r="AI730" s="22">
        <v>0.65333333333333299</v>
      </c>
      <c r="AJ730" s="21">
        <v>1491.5</v>
      </c>
      <c r="AK730" s="21" t="e">
        <f>VLOOKUP($B730,'[3]Rotoma level Monthly'!$C$2:$N$538,10,FALSE)</f>
        <v>#N/A</v>
      </c>
      <c r="AL730" s="21" t="e">
        <f>VLOOKUP($B730,'[3]Rotoma level Monthly'!$C$2:$N$538,11,FALSE)</f>
        <v>#N/A</v>
      </c>
      <c r="AM730" s="20">
        <v>3.6019410842293911</v>
      </c>
      <c r="AN730" s="21">
        <v>189.29166666666666</v>
      </c>
    </row>
    <row r="731" spans="1:40" x14ac:dyDescent="0.25">
      <c r="A731" t="s">
        <v>86</v>
      </c>
      <c r="B731" s="15">
        <v>39873</v>
      </c>
      <c r="C731" s="16" t="s">
        <v>70</v>
      </c>
      <c r="D731" s="17">
        <v>2010</v>
      </c>
      <c r="E731" s="18" t="str">
        <f t="shared" si="228"/>
        <v>Ōkataina 2008/09</v>
      </c>
      <c r="F731" s="18" t="s">
        <v>72</v>
      </c>
      <c r="G731" s="19">
        <v>3.7</v>
      </c>
      <c r="H731" s="20">
        <v>9.5</v>
      </c>
      <c r="I731" s="21">
        <v>51.000001000000005</v>
      </c>
      <c r="J731" s="19">
        <v>9.9999997999999994</v>
      </c>
      <c r="K731" s="19">
        <v>2.0000001000000003</v>
      </c>
      <c r="L731" s="19">
        <v>1</v>
      </c>
      <c r="M731" s="19">
        <v>4.9999998999999997</v>
      </c>
      <c r="N731" s="19">
        <v>7.8600000999999997</v>
      </c>
      <c r="O731" s="19">
        <v>0.92000002000000003</v>
      </c>
      <c r="P731" s="22">
        <v>0.20712853968143463</v>
      </c>
      <c r="Q731" s="19">
        <f t="shared" si="221"/>
        <v>3.6632323791301675</v>
      </c>
      <c r="R731" s="19">
        <f t="shared" si="222"/>
        <v>2.7117422310979364</v>
      </c>
      <c r="S731" s="19">
        <f t="shared" si="225"/>
        <v>1.5297862556866781</v>
      </c>
      <c r="T731" s="19">
        <f t="shared" si="223"/>
        <v>3.1379999746372018</v>
      </c>
      <c r="U731" s="23">
        <f t="shared" si="226"/>
        <v>2.7606902101379962</v>
      </c>
      <c r="V731" s="24">
        <f t="shared" si="227"/>
        <v>3.0223246204884799</v>
      </c>
      <c r="W731" s="24">
        <f t="shared" si="227"/>
        <v>2.5040658582905273</v>
      </c>
      <c r="X731" s="24">
        <f t="shared" si="227"/>
        <v>2.7307725431549286</v>
      </c>
      <c r="Y731" s="24">
        <f t="shared" si="227"/>
        <v>2.4946051857568623</v>
      </c>
      <c r="Z731" s="24">
        <f t="shared" si="227"/>
        <v>2.6879420519226991</v>
      </c>
      <c r="AA731" s="20">
        <v>7.0000000000000007E-2</v>
      </c>
      <c r="AB731" s="20">
        <v>0.83833333333333304</v>
      </c>
      <c r="AC731" s="17">
        <v>314.13184893107001</v>
      </c>
      <c r="AD731" s="17">
        <f t="shared" si="229"/>
        <v>314.16926553455613</v>
      </c>
      <c r="AE731" s="21">
        <v>47.5</v>
      </c>
      <c r="AF731" s="21">
        <v>179.81854838709671</v>
      </c>
      <c r="AG731" s="19">
        <v>3.520631720430107</v>
      </c>
      <c r="AH731" s="21">
        <v>232.9</v>
      </c>
      <c r="AI731" s="22">
        <v>0.70583333333333242</v>
      </c>
      <c r="AJ731" s="21">
        <v>1606</v>
      </c>
      <c r="AK731" s="21" t="e">
        <f>VLOOKUP($B731,'[3]Rotoma level Monthly'!$C$2:$N$538,10,FALSE)</f>
        <v>#N/A</v>
      </c>
      <c r="AL731" s="21" t="e">
        <f>VLOOKUP($B731,'[3]Rotoma level Monthly'!$C$2:$N$538,11,FALSE)</f>
        <v>#N/A</v>
      </c>
      <c r="AM731" s="20">
        <v>3.5659961437532002</v>
      </c>
      <c r="AN731" s="21">
        <v>191.20833333333334</v>
      </c>
    </row>
    <row r="732" spans="1:40" x14ac:dyDescent="0.25">
      <c r="A732" t="s">
        <v>86</v>
      </c>
      <c r="B732" s="15">
        <v>39904</v>
      </c>
      <c r="C732" s="16" t="s">
        <v>70</v>
      </c>
      <c r="D732" s="17">
        <v>2010</v>
      </c>
      <c r="E732" s="18" t="str">
        <f t="shared" si="228"/>
        <v>Ōkataina 2008/09</v>
      </c>
      <c r="F732" s="18" t="s">
        <v>72</v>
      </c>
      <c r="G732" s="19">
        <v>3.4000001000000002</v>
      </c>
      <c r="H732" s="20">
        <v>9.2749996185302734</v>
      </c>
      <c r="I732" s="21">
        <v>50.500001020000006</v>
      </c>
      <c r="J732" s="19">
        <v>11</v>
      </c>
      <c r="K732" s="19">
        <v>2.0000001000000003</v>
      </c>
      <c r="L732" s="19">
        <v>0.50000001999999999</v>
      </c>
      <c r="M732" s="19">
        <v>4.9999998999999997</v>
      </c>
      <c r="N732" s="19">
        <v>7.5999999000000003</v>
      </c>
      <c r="O732" s="19">
        <v>0.95999997999999997</v>
      </c>
      <c r="P732" s="22">
        <v>0.24284666776657104</v>
      </c>
      <c r="Q732" s="19">
        <f t="shared" si="221"/>
        <v>3.5699564817316802</v>
      </c>
      <c r="R732" s="19">
        <f t="shared" si="222"/>
        <v>2.7471068135134855</v>
      </c>
      <c r="S732" s="19">
        <f t="shared" si="225"/>
        <v>1.5169070745405553</v>
      </c>
      <c r="T732" s="19">
        <f t="shared" si="223"/>
        <v>3.2588666406620166</v>
      </c>
      <c r="U732" s="23">
        <f t="shared" si="226"/>
        <v>2.7732092526119345</v>
      </c>
      <c r="V732" s="24">
        <f t="shared" si="227"/>
        <v>3.0582552686757296</v>
      </c>
      <c r="W732" s="24">
        <f t="shared" si="227"/>
        <v>2.5127664527581817</v>
      </c>
      <c r="X732" s="24">
        <f t="shared" si="227"/>
        <v>2.6181491318256112</v>
      </c>
      <c r="Y732" s="24">
        <f t="shared" si="227"/>
        <v>2.6747601015832121</v>
      </c>
      <c r="Z732" s="24">
        <f t="shared" si="227"/>
        <v>2.7159827387106836</v>
      </c>
      <c r="AA732" s="20">
        <v>0.88</v>
      </c>
      <c r="AB732" s="20">
        <v>0.89666666666666595</v>
      </c>
      <c r="AC732" s="17">
        <v>313.941225931806</v>
      </c>
      <c r="AD732" s="17">
        <f t="shared" si="229"/>
        <v>314.18755816924164</v>
      </c>
      <c r="AE732" s="21">
        <v>75</v>
      </c>
      <c r="AF732" s="21">
        <v>144.97916666666666</v>
      </c>
      <c r="AG732" s="19">
        <v>3.2160416666666665</v>
      </c>
      <c r="AH732" s="21">
        <v>172.3</v>
      </c>
      <c r="AI732" s="22">
        <v>0.70583333333333242</v>
      </c>
      <c r="AJ732" s="21">
        <v>1606</v>
      </c>
      <c r="AK732" s="21" t="e">
        <f>VLOOKUP($B732,'[3]Rotoma level Monthly'!$C$2:$N$538,10,FALSE)</f>
        <v>#N/A</v>
      </c>
      <c r="AL732" s="21" t="e">
        <f>VLOOKUP($B732,'[3]Rotoma level Monthly'!$C$2:$N$538,11,FALSE)</f>
        <v>#N/A</v>
      </c>
      <c r="AM732" s="20">
        <v>3.5848973534306201</v>
      </c>
      <c r="AN732" s="21">
        <v>193.70833333333334</v>
      </c>
    </row>
    <row r="733" spans="1:40" x14ac:dyDescent="0.25">
      <c r="A733" t="s">
        <v>86</v>
      </c>
      <c r="B733" s="15">
        <v>39934</v>
      </c>
      <c r="C733" s="16" t="s">
        <v>70</v>
      </c>
      <c r="D733" s="17">
        <v>2010</v>
      </c>
      <c r="E733" s="18" t="str">
        <f t="shared" si="228"/>
        <v>Ōkataina 2008/09</v>
      </c>
      <c r="F733" s="18" t="s">
        <v>72</v>
      </c>
      <c r="G733" s="19">
        <v>3.5</v>
      </c>
      <c r="H733" s="20">
        <v>11.810000419616699</v>
      </c>
      <c r="I733" s="21">
        <v>50.500001020000006</v>
      </c>
      <c r="J733" s="19">
        <v>11</v>
      </c>
      <c r="K733" s="19">
        <v>2.0000001000000003</v>
      </c>
      <c r="L733" s="19">
        <v>0.50000001999999999</v>
      </c>
      <c r="M733" s="19">
        <v>4.9999998999999997</v>
      </c>
      <c r="N733" s="19">
        <v>7.4000000999999997</v>
      </c>
      <c r="O733" s="19">
        <v>1.1000000000000001</v>
      </c>
      <c r="P733" s="22">
        <v>0.19449560344219208</v>
      </c>
      <c r="Q733" s="19">
        <f t="shared" ref="Q733:Q796" si="230">2.22+2.54*LOG($G733,10)</f>
        <v>3.6019328326497</v>
      </c>
      <c r="R733" s="19">
        <f t="shared" si="222"/>
        <v>2.3770414290903887</v>
      </c>
      <c r="S733" s="19">
        <f t="shared" si="225"/>
        <v>1.5169070745405553</v>
      </c>
      <c r="T733" s="19">
        <f t="shared" si="223"/>
        <v>3.2588666406620166</v>
      </c>
      <c r="U733" s="23">
        <f t="shared" si="226"/>
        <v>2.688686994235665</v>
      </c>
      <c r="V733" s="24">
        <f t="shared" si="227"/>
        <v>3.1246379830381366</v>
      </c>
      <c r="W733" s="24">
        <f t="shared" si="227"/>
        <v>2.4975506271695251</v>
      </c>
      <c r="X733" s="24">
        <f t="shared" si="227"/>
        <v>2.4091379818590295</v>
      </c>
      <c r="Y733" s="24">
        <f t="shared" si="227"/>
        <v>2.722525128882197</v>
      </c>
      <c r="Z733" s="24">
        <f t="shared" si="227"/>
        <v>2.6884629302372218</v>
      </c>
      <c r="AA733" s="20">
        <v>-0.54</v>
      </c>
      <c r="AB733" s="20">
        <v>0.66999999999999904</v>
      </c>
      <c r="AC733" s="17">
        <v>313.868874841143</v>
      </c>
      <c r="AD733" s="17">
        <f t="shared" si="229"/>
        <v>314.20128414006058</v>
      </c>
      <c r="AE733" s="21">
        <v>97</v>
      </c>
      <c r="AF733" s="21">
        <v>186.56586021505379</v>
      </c>
      <c r="AG733" s="19">
        <v>3.3713709677419361</v>
      </c>
      <c r="AH733" s="21">
        <v>157.19999999999999</v>
      </c>
      <c r="AI733" s="22">
        <v>0.67333333333333245</v>
      </c>
      <c r="AJ733" s="21">
        <v>1424</v>
      </c>
      <c r="AK733" s="21" t="e">
        <f>VLOOKUP($B733,'[3]Rotoma level Monthly'!$C$2:$N$538,10,FALSE)</f>
        <v>#N/A</v>
      </c>
      <c r="AL733" s="21" t="e">
        <f>VLOOKUP($B733,'[3]Rotoma level Monthly'!$C$2:$N$538,11,FALSE)</f>
        <v>#N/A</v>
      </c>
      <c r="AM733" s="20">
        <v>3.5516855478750649</v>
      </c>
      <c r="AN733" s="21">
        <v>191.91666666666666</v>
      </c>
    </row>
    <row r="734" spans="1:40" x14ac:dyDescent="0.25">
      <c r="A734" t="s">
        <v>86</v>
      </c>
      <c r="B734" s="15">
        <v>39965</v>
      </c>
      <c r="C734" s="16" t="s">
        <v>70</v>
      </c>
      <c r="D734" s="17">
        <v>2010</v>
      </c>
      <c r="E734" s="18" t="str">
        <f t="shared" si="228"/>
        <v>Ōkataina 2008/09</v>
      </c>
      <c r="F734" s="18" t="s">
        <v>72</v>
      </c>
      <c r="G734" s="19">
        <v>2.5</v>
      </c>
      <c r="H734" s="20">
        <v>8.6499996185302734</v>
      </c>
      <c r="I734" s="21">
        <v>101.9</v>
      </c>
      <c r="J734" s="19">
        <v>8.8000000000000007</v>
      </c>
      <c r="K734" s="19">
        <v>2.0000001000000003</v>
      </c>
      <c r="L734" s="19">
        <v>1.9</v>
      </c>
      <c r="M734" s="19">
        <v>4.9999998999999997</v>
      </c>
      <c r="N734" s="19">
        <v>7.3000002000000004</v>
      </c>
      <c r="O734" s="19">
        <v>1.1000000000000001</v>
      </c>
      <c r="P734" s="22">
        <v>0.32950004935264587</v>
      </c>
      <c r="Q734" s="19">
        <f t="shared" si="230"/>
        <v>3.2307676220269759</v>
      </c>
      <c r="R734" s="19">
        <f t="shared" si="222"/>
        <v>2.8486198241089085</v>
      </c>
      <c r="S734" s="19">
        <f t="shared" si="225"/>
        <v>2.4346042938593428</v>
      </c>
      <c r="T734" s="19">
        <f t="shared" si="223"/>
        <v>2.9758894026784923</v>
      </c>
      <c r="U734" s="23">
        <f t="shared" si="226"/>
        <v>2.8724702856684297</v>
      </c>
      <c r="V734" s="24">
        <f t="shared" si="227"/>
        <v>3.1548359379601845</v>
      </c>
      <c r="W734" s="24">
        <f t="shared" si="227"/>
        <v>2.5299607997498721</v>
      </c>
      <c r="X734" s="24">
        <f t="shared" si="227"/>
        <v>2.338159032507233</v>
      </c>
      <c r="Y734" s="24">
        <f t="shared" si="227"/>
        <v>2.6897484759004828</v>
      </c>
      <c r="Z734" s="24">
        <f t="shared" si="227"/>
        <v>2.678176061529443</v>
      </c>
      <c r="AA734" s="20">
        <v>-0.13</v>
      </c>
      <c r="AB734" s="20">
        <v>-0.14333333333333301</v>
      </c>
      <c r="AC734" s="17">
        <v>313.833310444029</v>
      </c>
      <c r="AD734" s="17">
        <f t="shared" si="229"/>
        <v>314.19323496807039</v>
      </c>
      <c r="AE734" s="21">
        <v>163</v>
      </c>
      <c r="AF734" s="21">
        <v>160.48541666666668</v>
      </c>
      <c r="AG734" s="19">
        <v>3.3215972222222221</v>
      </c>
      <c r="AH734" s="21">
        <v>151</v>
      </c>
      <c r="AI734" s="22">
        <v>0.67333333333333245</v>
      </c>
      <c r="AJ734" s="21">
        <v>1432</v>
      </c>
      <c r="AK734" s="21" t="e">
        <f>VLOOKUP($B734,'[3]Rotoma level Monthly'!$C$2:$N$538,10,FALSE)</f>
        <v>#N/A</v>
      </c>
      <c r="AL734" s="21" t="e">
        <f>VLOOKUP($B734,'[3]Rotoma level Monthly'!$C$2:$N$538,11,FALSE)</f>
        <v>#N/A</v>
      </c>
      <c r="AM734" s="20">
        <v>3.6167729134664626</v>
      </c>
      <c r="AN734" s="21">
        <v>194.77500000000001</v>
      </c>
    </row>
    <row r="735" spans="1:40" x14ac:dyDescent="0.25">
      <c r="A735" t="s">
        <v>86</v>
      </c>
      <c r="B735" s="15">
        <v>39995</v>
      </c>
      <c r="C735" s="16" t="s">
        <v>71</v>
      </c>
      <c r="D735" s="17">
        <v>2011</v>
      </c>
      <c r="E735" s="18" t="str">
        <f t="shared" si="228"/>
        <v>Ōkataina 2009/10</v>
      </c>
      <c r="F735" s="18" t="s">
        <v>72</v>
      </c>
      <c r="G735" s="19">
        <v>2.5999998999999998</v>
      </c>
      <c r="H735" s="20">
        <v>10.020000457763672</v>
      </c>
      <c r="I735" s="21">
        <v>59.100001400000004</v>
      </c>
      <c r="J735" s="19">
        <v>9.9999997999999994</v>
      </c>
      <c r="K735" s="19">
        <v>5.2</v>
      </c>
      <c r="L735" s="19">
        <v>9.9999997999999994</v>
      </c>
      <c r="M735" s="19">
        <v>11</v>
      </c>
      <c r="N735" s="19">
        <v>7.25</v>
      </c>
      <c r="O735" s="19">
        <v>0.51999998000000003</v>
      </c>
      <c r="P735" s="22">
        <v>0.29399999976158142</v>
      </c>
      <c r="Q735" s="19">
        <f t="shared" si="230"/>
        <v>3.2740322614186468</v>
      </c>
      <c r="R735" s="19">
        <f t="shared" si="222"/>
        <v>2.6321501118708617</v>
      </c>
      <c r="S735" s="19">
        <f t="shared" si="225"/>
        <v>1.7224783484190236</v>
      </c>
      <c r="T735" s="19">
        <f t="shared" si="223"/>
        <v>3.1379999746372018</v>
      </c>
      <c r="U735" s="23">
        <f t="shared" si="226"/>
        <v>2.6916651740864337</v>
      </c>
      <c r="V735" s="24">
        <f t="shared" si="227"/>
        <v>3.1548359379601845</v>
      </c>
      <c r="W735" s="24">
        <f t="shared" si="227"/>
        <v>2.529584527760214</v>
      </c>
      <c r="X735" s="24">
        <f t="shared" si="227"/>
        <v>2.1198381899311931</v>
      </c>
      <c r="Y735" s="24">
        <f t="shared" si="227"/>
        <v>2.7865805372798627</v>
      </c>
      <c r="Z735" s="24">
        <f t="shared" si="227"/>
        <v>2.6477097982328637</v>
      </c>
      <c r="AA735" s="20">
        <v>0.27</v>
      </c>
      <c r="AB735" s="20">
        <v>6.3333333333333297E-2</v>
      </c>
      <c r="AC735" s="17">
        <v>313.908202498528</v>
      </c>
      <c r="AD735" s="17">
        <f t="shared" si="229"/>
        <v>314.19469951695845</v>
      </c>
      <c r="AE735" s="21">
        <v>178</v>
      </c>
      <c r="AF735" s="21">
        <v>182.99126344086022</v>
      </c>
      <c r="AG735" s="19">
        <v>3.5262096774193559</v>
      </c>
      <c r="AH735" s="21">
        <v>121.4</v>
      </c>
      <c r="AI735" s="22">
        <v>0.67333333333333245</v>
      </c>
      <c r="AJ735" s="21">
        <v>1423</v>
      </c>
      <c r="AK735" s="21" t="e">
        <f>VLOOKUP($B735,'[3]Rotoma level Monthly'!$C$2:$N$538,10,FALSE)</f>
        <v>#N/A</v>
      </c>
      <c r="AL735" s="21" t="e">
        <f>VLOOKUP($B735,'[3]Rotoma level Monthly'!$C$2:$N$538,11,FALSE)</f>
        <v>#N/A</v>
      </c>
      <c r="AM735" s="20">
        <v>3.6233354134664633</v>
      </c>
      <c r="AN735" s="21">
        <v>195.27500000000001</v>
      </c>
    </row>
    <row r="736" spans="1:40" x14ac:dyDescent="0.25">
      <c r="A736" t="s">
        <v>86</v>
      </c>
      <c r="B736" s="15">
        <v>40026</v>
      </c>
      <c r="C736" s="16" t="s">
        <v>71</v>
      </c>
      <c r="D736" s="17">
        <v>2011</v>
      </c>
      <c r="E736" s="18" t="str">
        <f t="shared" si="228"/>
        <v>Ōkataina 2009/10</v>
      </c>
      <c r="F736" s="18" t="s">
        <v>72</v>
      </c>
      <c r="G736" s="19">
        <v>4.0999999000000003</v>
      </c>
      <c r="H736" s="20">
        <v>8.2700004577636719</v>
      </c>
      <c r="I736" s="21">
        <v>55.000000899999996</v>
      </c>
      <c r="J736" s="19">
        <v>8.9999995999999989</v>
      </c>
      <c r="K736" s="19">
        <v>2.0000001000000003</v>
      </c>
      <c r="L736" s="19">
        <v>4.9999998999999997</v>
      </c>
      <c r="M736" s="19">
        <v>4.9999998999999997</v>
      </c>
      <c r="N736" s="19">
        <v>7.4000000999999997</v>
      </c>
      <c r="O736" s="19">
        <v>0.80000000999999998</v>
      </c>
      <c r="P736" s="22">
        <v>0.29699999094009399</v>
      </c>
      <c r="Q736" s="19">
        <f t="shared" si="230"/>
        <v>3.7764709691630554</v>
      </c>
      <c r="R736" s="19">
        <f t="shared" si="222"/>
        <v>2.9129518063795192</v>
      </c>
      <c r="S736" s="19">
        <f t="shared" si="225"/>
        <v>1.6284917167686506</v>
      </c>
      <c r="T736" s="19">
        <f t="shared" si="223"/>
        <v>3.004388071201054</v>
      </c>
      <c r="U736" s="23">
        <f t="shared" si="226"/>
        <v>2.8305756408780698</v>
      </c>
      <c r="V736" s="24">
        <f t="shared" si="227"/>
        <v>3.2059991545429223</v>
      </c>
      <c r="W736" s="24">
        <f t="shared" si="227"/>
        <v>2.5579319130268026</v>
      </c>
      <c r="X736" s="24">
        <f t="shared" si="227"/>
        <v>2.0286750661505764</v>
      </c>
      <c r="Y736" s="24">
        <f t="shared" si="227"/>
        <v>2.7728367369989608</v>
      </c>
      <c r="Z736" s="24">
        <f t="shared" si="227"/>
        <v>2.6413607176798157</v>
      </c>
      <c r="AA736" s="20">
        <v>-0.4</v>
      </c>
      <c r="AB736" s="20">
        <v>0.215</v>
      </c>
      <c r="AC736" s="17">
        <v>313.99660406824199</v>
      </c>
      <c r="AD736" s="17">
        <f t="shared" si="229"/>
        <v>314.16744667801623</v>
      </c>
      <c r="AE736" s="21">
        <v>186</v>
      </c>
      <c r="AF736" s="21">
        <v>154.27822580645159</v>
      </c>
      <c r="AG736" s="19">
        <v>4.080645161290323</v>
      </c>
      <c r="AH736" s="21">
        <v>130.30000000000001</v>
      </c>
      <c r="AI736" s="22">
        <v>0.67333333333333245</v>
      </c>
      <c r="AJ736" s="21">
        <v>1376</v>
      </c>
      <c r="AK736" s="21" t="e">
        <f>VLOOKUP($B736,'[3]Rotoma level Monthly'!$C$2:$N$538,10,FALSE)</f>
        <v>#N/A</v>
      </c>
      <c r="AL736" s="21" t="e">
        <f>VLOOKUP($B736,'[3]Rotoma level Monthly'!$C$2:$N$538,11,FALSE)</f>
        <v>#N/A</v>
      </c>
      <c r="AM736" s="20">
        <v>3.5866866679467493</v>
      </c>
      <c r="AN736" s="21">
        <v>192.45833333333337</v>
      </c>
    </row>
    <row r="737" spans="1:40" x14ac:dyDescent="0.25">
      <c r="A737" t="s">
        <v>86</v>
      </c>
      <c r="B737" s="15">
        <v>40057</v>
      </c>
      <c r="C737" s="16" t="s">
        <v>71</v>
      </c>
      <c r="D737" s="17">
        <v>2011</v>
      </c>
      <c r="E737" s="18" t="str">
        <f t="shared" si="228"/>
        <v>Ōkataina 2009/10</v>
      </c>
      <c r="F737" s="18" t="s">
        <v>72</v>
      </c>
      <c r="G737" s="19">
        <v>1.6</v>
      </c>
      <c r="H737" s="20">
        <v>7.440000057220459</v>
      </c>
      <c r="I737" s="21">
        <v>120.50000002</v>
      </c>
      <c r="J737" s="19">
        <v>4.9999998999999997</v>
      </c>
      <c r="K737" s="19">
        <v>2.0000001000000003</v>
      </c>
      <c r="L737" s="19">
        <v>0.50000001999999999</v>
      </c>
      <c r="M737" s="19">
        <v>4.9999998999999997</v>
      </c>
      <c r="N737" s="19">
        <v>7.3000002000000004</v>
      </c>
      <c r="O737" s="19">
        <v>1.5</v>
      </c>
      <c r="P737" s="22">
        <v>0.22400000691413879</v>
      </c>
      <c r="Q737" s="19">
        <f t="shared" si="230"/>
        <v>2.7384647559460493</v>
      </c>
      <c r="R737" s="19">
        <f t="shared" si="222"/>
        <v>3.0615338096239348</v>
      </c>
      <c r="S737" s="19">
        <f t="shared" si="225"/>
        <v>2.6537710114187374</v>
      </c>
      <c r="T737" s="19">
        <f t="shared" si="223"/>
        <v>2.2589923872983766</v>
      </c>
      <c r="U737" s="23">
        <f t="shared" si="226"/>
        <v>2.6781904910717742</v>
      </c>
      <c r="V737" s="24">
        <f t="shared" si="227"/>
        <v>3.1367081773941194</v>
      </c>
      <c r="W737" s="24">
        <f t="shared" si="227"/>
        <v>2.5753969235613883</v>
      </c>
      <c r="X737" s="24">
        <f t="shared" si="227"/>
        <v>1.9705256840166703</v>
      </c>
      <c r="Y737" s="24">
        <f t="shared" si="227"/>
        <v>2.6895138825519904</v>
      </c>
      <c r="Z737" s="24">
        <f t="shared" si="227"/>
        <v>2.5930361668810424</v>
      </c>
      <c r="AA737" s="20">
        <v>0.33</v>
      </c>
      <c r="AB737" s="20">
        <v>0.44166666666666599</v>
      </c>
      <c r="AC737" s="17">
        <v>314.08933177462302</v>
      </c>
      <c r="AD737" s="17">
        <f t="shared" si="229"/>
        <v>314.13326501402935</v>
      </c>
      <c r="AE737" s="21">
        <v>119</v>
      </c>
      <c r="AF737" s="21">
        <v>154.40555555555557</v>
      </c>
      <c r="AG737" s="19">
        <v>3.2923611111111106</v>
      </c>
      <c r="AH737" s="21">
        <v>176.1</v>
      </c>
      <c r="AI737" s="22">
        <v>0.67333333333333245</v>
      </c>
      <c r="AJ737" s="21">
        <v>1370.5</v>
      </c>
      <c r="AK737" s="21" t="e">
        <f>VLOOKUP($B737,'[3]Rotoma level Monthly'!$C$2:$N$538,10,FALSE)</f>
        <v>#N/A</v>
      </c>
      <c r="AL737" s="21" t="e">
        <f>VLOOKUP($B737,'[3]Rotoma level Monthly'!$C$2:$N$538,11,FALSE)</f>
        <v>#N/A</v>
      </c>
      <c r="AM737" s="20">
        <v>3.6306046786994366</v>
      </c>
      <c r="AN737" s="21">
        <v>191.02500000000001</v>
      </c>
    </row>
    <row r="738" spans="1:40" x14ac:dyDescent="0.25">
      <c r="A738" t="s">
        <v>86</v>
      </c>
      <c r="B738" s="15">
        <v>40087</v>
      </c>
      <c r="C738" s="16" t="s">
        <v>71</v>
      </c>
      <c r="D738" s="17">
        <v>2011</v>
      </c>
      <c r="E738" s="18" t="str">
        <f t="shared" si="228"/>
        <v>Ōkataina 2009/10</v>
      </c>
      <c r="F738" s="18" t="s">
        <v>72</v>
      </c>
      <c r="G738" s="19">
        <v>1.6</v>
      </c>
      <c r="H738" s="20">
        <v>10.149999618530273</v>
      </c>
      <c r="I738" s="21">
        <v>50.500001020000006</v>
      </c>
      <c r="J738" s="19">
        <v>8.0000004000000011</v>
      </c>
      <c r="K738" s="19">
        <v>2.0000001000000003</v>
      </c>
      <c r="L738" s="19">
        <v>0.50000001999999999</v>
      </c>
      <c r="M738" s="19">
        <v>4.9999998999999997</v>
      </c>
      <c r="N738" s="19">
        <v>7.1999997999999996</v>
      </c>
      <c r="O738" s="19">
        <v>0.69999999000000002</v>
      </c>
      <c r="P738" s="22">
        <v>0.18999999761581421</v>
      </c>
      <c r="Q738" s="19">
        <f t="shared" si="230"/>
        <v>2.7384647559460493</v>
      </c>
      <c r="R738" s="19">
        <f t="shared" si="222"/>
        <v>2.6126876417772253</v>
      </c>
      <c r="S738" s="19">
        <f t="shared" si="225"/>
        <v>1.5169070745405553</v>
      </c>
      <c r="T738" s="19">
        <f t="shared" si="223"/>
        <v>2.8550228254234682</v>
      </c>
      <c r="U738" s="23">
        <f t="shared" si="226"/>
        <v>2.4307705744218246</v>
      </c>
      <c r="V738" s="24">
        <f t="shared" si="227"/>
        <v>3.1117104940483564</v>
      </c>
      <c r="W738" s="24">
        <f t="shared" si="227"/>
        <v>2.5763881926372432</v>
      </c>
      <c r="X738" s="24">
        <f t="shared" si="227"/>
        <v>1.8671023035333845</v>
      </c>
      <c r="Y738" s="24">
        <f t="shared" si="227"/>
        <v>2.7391830857290813</v>
      </c>
      <c r="Z738" s="24">
        <f t="shared" si="227"/>
        <v>2.5735960189870166</v>
      </c>
      <c r="AA738" s="20">
        <v>-1.43</v>
      </c>
      <c r="AB738" s="20">
        <v>-4.1666666666666602E-2</v>
      </c>
      <c r="AC738" s="17">
        <v>314.21656344605702</v>
      </c>
      <c r="AD738" s="17">
        <f t="shared" si="229"/>
        <v>314.10761754583092</v>
      </c>
      <c r="AE738" s="21">
        <v>155.5</v>
      </c>
      <c r="AF738" s="21">
        <v>202.75940860215061</v>
      </c>
      <c r="AG738" s="19">
        <v>4.4103494623655912</v>
      </c>
      <c r="AH738" s="21">
        <v>205.1</v>
      </c>
      <c r="AI738" s="22">
        <v>0.67333333333333245</v>
      </c>
      <c r="AJ738" s="21">
        <v>1383.5</v>
      </c>
      <c r="AK738" s="21" t="e">
        <f>VLOOKUP($B738,'[3]Rotoma level Monthly'!$C$2:$N$538,10,FALSE)</f>
        <v>#N/A</v>
      </c>
      <c r="AL738" s="21" t="e">
        <f>VLOOKUP($B738,'[3]Rotoma level Monthly'!$C$2:$N$538,11,FALSE)</f>
        <v>#N/A</v>
      </c>
      <c r="AM738" s="20">
        <v>3.6055236601809182</v>
      </c>
      <c r="AN738" s="21">
        <v>191.54999999999998</v>
      </c>
    </row>
    <row r="739" spans="1:40" x14ac:dyDescent="0.25">
      <c r="A739" t="s">
        <v>86</v>
      </c>
      <c r="B739" s="15">
        <v>40118</v>
      </c>
      <c r="C739" s="16" t="s">
        <v>71</v>
      </c>
      <c r="D739" s="17">
        <v>2011</v>
      </c>
      <c r="E739" s="18" t="str">
        <f t="shared" si="228"/>
        <v>Ōkataina 2009/10</v>
      </c>
      <c r="F739" s="18" t="s">
        <v>72</v>
      </c>
      <c r="G739" s="19">
        <v>1.3</v>
      </c>
      <c r="H739" s="20">
        <v>10.380000114440918</v>
      </c>
      <c r="I739" s="21">
        <v>112</v>
      </c>
      <c r="J739" s="19">
        <v>8.0000004000000011</v>
      </c>
      <c r="K739" s="19">
        <v>1</v>
      </c>
      <c r="L739" s="19">
        <v>1</v>
      </c>
      <c r="M739" s="19">
        <v>3</v>
      </c>
      <c r="N739" s="19">
        <v>7.5</v>
      </c>
      <c r="O739" s="19">
        <v>0.40000001000000002</v>
      </c>
      <c r="P739" s="22">
        <v>0.32400000095367432</v>
      </c>
      <c r="Q739" s="19">
        <f t="shared" si="230"/>
        <v>2.5094161148593654</v>
      </c>
      <c r="R739" s="19">
        <f t="shared" si="222"/>
        <v>2.5786520274845581</v>
      </c>
      <c r="S739" s="19">
        <f t="shared" si="225"/>
        <v>2.5581462482372461</v>
      </c>
      <c r="T739" s="19">
        <f t="shared" si="223"/>
        <v>2.8550228254234682</v>
      </c>
      <c r="U739" s="23">
        <f t="shared" si="226"/>
        <v>2.6253093040011595</v>
      </c>
      <c r="V739" s="24">
        <f t="shared" si="227"/>
        <v>3.0721104878710936</v>
      </c>
      <c r="W739" s="24">
        <f t="shared" si="227"/>
        <v>2.5774260173610255</v>
      </c>
      <c r="X739" s="24">
        <f t="shared" si="227"/>
        <v>1.9538722346747754</v>
      </c>
      <c r="Y739" s="24">
        <f t="shared" si="227"/>
        <v>2.7847075075632355</v>
      </c>
      <c r="Z739" s="24">
        <f t="shared" si="227"/>
        <v>2.5970290618675329</v>
      </c>
      <c r="AA739" s="20">
        <v>-0.73</v>
      </c>
      <c r="AB739" s="20">
        <v>-0.348333333333333</v>
      </c>
      <c r="AC739" s="17">
        <v>314.13204024518001</v>
      </c>
      <c r="AD739" s="17">
        <f t="shared" si="229"/>
        <v>314.07800327189034</v>
      </c>
      <c r="AE739" s="21">
        <v>35.5</v>
      </c>
      <c r="AF739" s="21">
        <v>221.38047385620911</v>
      </c>
      <c r="AG739" s="19">
        <v>4.3239624183006535</v>
      </c>
      <c r="AH739" s="21">
        <v>226</v>
      </c>
      <c r="AI739" s="22">
        <v>0.55583333333333251</v>
      </c>
      <c r="AJ739" s="21">
        <v>1384</v>
      </c>
      <c r="AK739" s="21" t="e">
        <f>VLOOKUP($B739,'[3]Rotoma level Monthly'!$C$2:$N$538,10,FALSE)</f>
        <v>#N/A</v>
      </c>
      <c r="AL739" s="21" t="e">
        <f>VLOOKUP($B739,'[3]Rotoma level Monthly'!$C$2:$N$538,11,FALSE)</f>
        <v>#N/A</v>
      </c>
      <c r="AM739" s="20">
        <v>3.617316894947944</v>
      </c>
      <c r="AN739" s="21">
        <v>190.81666666666669</v>
      </c>
    </row>
    <row r="740" spans="1:40" x14ac:dyDescent="0.25">
      <c r="A740" t="s">
        <v>86</v>
      </c>
      <c r="B740" s="15">
        <v>40148</v>
      </c>
      <c r="C740" s="16" t="s">
        <v>71</v>
      </c>
      <c r="D740" s="17">
        <v>2011</v>
      </c>
      <c r="E740" s="18" t="str">
        <f t="shared" si="228"/>
        <v>Ōkataina 2009/10</v>
      </c>
      <c r="F740" s="18" t="s">
        <v>72</v>
      </c>
      <c r="G740" s="19">
        <v>1.4</v>
      </c>
      <c r="H740" s="20">
        <v>9.5249996185302734</v>
      </c>
      <c r="I740" s="21">
        <v>86.999996999999993</v>
      </c>
      <c r="J740" s="19">
        <v>8.0000004000000011</v>
      </c>
      <c r="K740" s="19">
        <v>2.0000001000000003</v>
      </c>
      <c r="L740" s="19">
        <v>0.50000001999999999</v>
      </c>
      <c r="M740" s="19">
        <v>0.50000001999999999</v>
      </c>
      <c r="N740" s="19">
        <v>7.5</v>
      </c>
      <c r="O740" s="19">
        <v>0.5</v>
      </c>
      <c r="P740" s="22">
        <v>0.18705232441425323</v>
      </c>
      <c r="Q740" s="19">
        <f t="shared" si="230"/>
        <v>2.5911652106227248</v>
      </c>
      <c r="R740" s="19">
        <f t="shared" si="222"/>
        <v>2.707848779755083</v>
      </c>
      <c r="S740" s="19">
        <f t="shared" si="225"/>
        <v>2.2279529053052687</v>
      </c>
      <c r="T740" s="19">
        <f t="shared" si="223"/>
        <v>2.8550228254234682</v>
      </c>
      <c r="U740" s="23">
        <f t="shared" si="226"/>
        <v>2.595497430276636</v>
      </c>
      <c r="V740" s="24">
        <f t="shared" si="227"/>
        <v>3.0789229125180406</v>
      </c>
      <c r="W740" s="24">
        <f t="shared" si="227"/>
        <v>2.633229749418573</v>
      </c>
      <c r="X740" s="24">
        <f t="shared" si="227"/>
        <v>2.0078624441032962</v>
      </c>
      <c r="Y740" s="24">
        <f t="shared" si="227"/>
        <v>2.9312087721197071</v>
      </c>
      <c r="Z740" s="24">
        <f t="shared" si="227"/>
        <v>2.6628059695399044</v>
      </c>
      <c r="AA740" s="20">
        <v>-0.79</v>
      </c>
      <c r="AB740" s="20">
        <v>-0.45833333333333298</v>
      </c>
      <c r="AC740" s="17">
        <v>314.01543545828099</v>
      </c>
      <c r="AD740" s="17">
        <f t="shared" si="229"/>
        <v>314.04521508815287</v>
      </c>
      <c r="AE740" s="21">
        <v>79.5</v>
      </c>
      <c r="AF740" s="21">
        <v>216.42405913978487</v>
      </c>
      <c r="AG740" s="19">
        <v>3.7655241935483867</v>
      </c>
      <c r="AH740" s="21">
        <v>256.89999999999998</v>
      </c>
      <c r="AI740" s="22">
        <v>0.32833333333333298</v>
      </c>
      <c r="AJ740" s="21">
        <v>1365.5</v>
      </c>
      <c r="AK740" s="21" t="e">
        <f>VLOOKUP($B740,'[3]Rotoma level Monthly'!$C$2:$N$538,10,FALSE)</f>
        <v>#N/A</v>
      </c>
      <c r="AL740" s="21" t="e">
        <f>VLOOKUP($B740,'[3]Rotoma level Monthly'!$C$2:$N$538,11,FALSE)</f>
        <v>#N/A</v>
      </c>
      <c r="AM740" s="20">
        <v>3.6428149205470723</v>
      </c>
      <c r="AN740" s="21">
        <v>194.64999999999998</v>
      </c>
    </row>
    <row r="741" spans="1:40" x14ac:dyDescent="0.25">
      <c r="A741" t="s">
        <v>86</v>
      </c>
      <c r="B741" s="15">
        <v>40179</v>
      </c>
      <c r="C741" s="16" t="s">
        <v>71</v>
      </c>
      <c r="D741" s="17">
        <v>2011</v>
      </c>
      <c r="E741" s="18" t="str">
        <f t="shared" si="228"/>
        <v>Ōkataina 2009/10</v>
      </c>
      <c r="F741" s="18" t="s">
        <v>72</v>
      </c>
      <c r="G741" s="19">
        <v>1.5</v>
      </c>
      <c r="H741" s="20">
        <v>11.010000228881836</v>
      </c>
      <c r="I741" s="21">
        <v>97.999997000000008</v>
      </c>
      <c r="J741" s="19">
        <v>8.0000004000000011</v>
      </c>
      <c r="K741" s="19">
        <v>2.0000001000000003</v>
      </c>
      <c r="L741" s="19">
        <v>2.0000001000000003</v>
      </c>
      <c r="M741" s="19">
        <v>4.0000002000000006</v>
      </c>
      <c r="N741" s="19">
        <v>7.8000002000000004</v>
      </c>
      <c r="O741" s="19">
        <v>0.40000001000000002</v>
      </c>
      <c r="P741" s="22">
        <v>0.18500000238418579</v>
      </c>
      <c r="Q741" s="19">
        <f t="shared" si="230"/>
        <v>2.6672717980014307</v>
      </c>
      <c r="R741" s="19">
        <f t="shared" si="222"/>
        <v>2.4878423207550417</v>
      </c>
      <c r="S741" s="19">
        <f t="shared" si="225"/>
        <v>2.3835904478172742</v>
      </c>
      <c r="T741" s="19">
        <f t="shared" si="223"/>
        <v>2.8550228254234682</v>
      </c>
      <c r="U741" s="23">
        <f t="shared" si="226"/>
        <v>2.5984318479993038</v>
      </c>
      <c r="V741" s="24">
        <f t="shared" si="227"/>
        <v>3.107434110659669</v>
      </c>
      <c r="W741" s="24">
        <f t="shared" si="227"/>
        <v>2.6634838421944846</v>
      </c>
      <c r="X741" s="24">
        <f t="shared" si="227"/>
        <v>2.0800860585430225</v>
      </c>
      <c r="Y741" s="24">
        <f t="shared" si="227"/>
        <v>2.9423431015744757</v>
      </c>
      <c r="Z741" s="24">
        <f t="shared" si="227"/>
        <v>2.6983367782429131</v>
      </c>
      <c r="AA741" s="20">
        <v>-0.97</v>
      </c>
      <c r="AB741" s="20">
        <v>0.89333333333333298</v>
      </c>
      <c r="AC741" s="17">
        <v>313.83423790165102</v>
      </c>
      <c r="AD741" s="17">
        <f t="shared" si="229"/>
        <v>314.00756941206913</v>
      </c>
      <c r="AE741" s="21">
        <v>139</v>
      </c>
      <c r="AF741" s="21">
        <v>173.76142473118281</v>
      </c>
      <c r="AG741" s="19">
        <v>3.673185483870967</v>
      </c>
      <c r="AH741" s="21">
        <v>232.1</v>
      </c>
      <c r="AI741" s="22">
        <v>0.32833333333333298</v>
      </c>
      <c r="AJ741" s="21">
        <v>1317</v>
      </c>
      <c r="AK741" s="21" t="e">
        <f>VLOOKUP($B741,'[3]Rotoma level Monthly'!$C$2:$N$538,10,FALSE)</f>
        <v>#N/A</v>
      </c>
      <c r="AL741" s="21" t="e">
        <f>VLOOKUP($B741,'[3]Rotoma level Monthly'!$C$2:$N$538,11,FALSE)</f>
        <v>#N/A</v>
      </c>
      <c r="AM741" s="20">
        <v>3.6430949384682187</v>
      </c>
      <c r="AN741" s="21">
        <v>189.29166666666666</v>
      </c>
    </row>
    <row r="742" spans="1:40" x14ac:dyDescent="0.25">
      <c r="A742" t="s">
        <v>86</v>
      </c>
      <c r="B742" s="15">
        <v>40210</v>
      </c>
      <c r="C742" s="16" t="s">
        <v>71</v>
      </c>
      <c r="D742" s="17">
        <v>2011</v>
      </c>
      <c r="E742" s="18" t="str">
        <f t="shared" si="228"/>
        <v>Ōkataina 2009/10</v>
      </c>
      <c r="F742" s="18" t="s">
        <v>72</v>
      </c>
      <c r="G742" s="19">
        <v>2.2000000000000002</v>
      </c>
      <c r="H742" s="20">
        <v>12.649999618530273</v>
      </c>
      <c r="I742" s="21">
        <v>97.000003000000007</v>
      </c>
      <c r="J742" s="19">
        <v>6.0000000999999994</v>
      </c>
      <c r="K742" s="19">
        <v>2.0000001000000003</v>
      </c>
      <c r="L742" s="19">
        <v>4.0000002000000006</v>
      </c>
      <c r="M742" s="19">
        <v>2.0000001000000003</v>
      </c>
      <c r="N742" s="19">
        <v>7.5</v>
      </c>
      <c r="O742" s="19">
        <v>0.60000001999999997</v>
      </c>
      <c r="P742" s="22">
        <v>0.1809999942779541</v>
      </c>
      <c r="Q742" s="19">
        <f t="shared" si="230"/>
        <v>3.0897536092884041</v>
      </c>
      <c r="R742" s="19">
        <f t="shared" si="222"/>
        <v>2.2652977657571522</v>
      </c>
      <c r="S742" s="19">
        <f t="shared" si="225"/>
        <v>2.370182960571078</v>
      </c>
      <c r="T742" s="19">
        <f t="shared" si="223"/>
        <v>2.4902016722559037</v>
      </c>
      <c r="U742" s="23">
        <f t="shared" si="226"/>
        <v>2.5538590019681346</v>
      </c>
      <c r="V742" s="24">
        <f t="shared" si="227"/>
        <v>3.1209107325653531</v>
      </c>
      <c r="W742" s="24">
        <f t="shared" si="227"/>
        <v>2.6619562134345078</v>
      </c>
      <c r="X742" s="24">
        <f t="shared" si="227"/>
        <v>2.0049771176420803</v>
      </c>
      <c r="Y742" s="24">
        <f t="shared" si="227"/>
        <v>2.9119413388105122</v>
      </c>
      <c r="Z742" s="24">
        <f t="shared" si="227"/>
        <v>2.6749463506131135</v>
      </c>
      <c r="AA742" s="20">
        <v>-1.31</v>
      </c>
      <c r="AB742" s="20">
        <v>0.51666666666666605</v>
      </c>
      <c r="AC742" s="17">
        <v>313.80107326970898</v>
      </c>
      <c r="AD742" s="17">
        <f t="shared" si="229"/>
        <v>313.98072906752657</v>
      </c>
      <c r="AE742" s="21">
        <v>60.5</v>
      </c>
      <c r="AF742" s="21">
        <v>151.10267857142853</v>
      </c>
      <c r="AG742" s="19">
        <v>2.7612351190476194</v>
      </c>
      <c r="AH742" s="21">
        <v>206.6</v>
      </c>
      <c r="AI742" s="22">
        <v>0.32833333333333298</v>
      </c>
      <c r="AJ742" s="21">
        <v>1437</v>
      </c>
      <c r="AK742" s="21" t="e">
        <f>VLOOKUP($B742,'[3]Rotoma level Monthly'!$C$2:$N$538,10,FALSE)</f>
        <v>#N/A</v>
      </c>
      <c r="AL742" s="21" t="e">
        <f>VLOOKUP($B742,'[3]Rotoma level Monthly'!$C$2:$N$538,11,FALSE)</f>
        <v>#N/A</v>
      </c>
      <c r="AM742" s="20">
        <v>3.6644547054933079</v>
      </c>
      <c r="AN742" s="21">
        <v>188.99166666666665</v>
      </c>
    </row>
    <row r="743" spans="1:40" x14ac:dyDescent="0.25">
      <c r="A743" t="s">
        <v>86</v>
      </c>
      <c r="B743" s="15">
        <v>40238</v>
      </c>
      <c r="C743" s="16" t="s">
        <v>71</v>
      </c>
      <c r="D743" s="17">
        <v>2011</v>
      </c>
      <c r="E743" s="18" t="str">
        <f t="shared" si="228"/>
        <v>Ōkataina 2009/10</v>
      </c>
      <c r="F743" s="18" t="s">
        <v>72</v>
      </c>
      <c r="G743" s="19">
        <v>1.9</v>
      </c>
      <c r="H743" s="20">
        <v>12.149999618530273</v>
      </c>
      <c r="I743" s="21">
        <v>108</v>
      </c>
      <c r="J743" s="19">
        <v>8.9999995999999989</v>
      </c>
      <c r="K743" s="19">
        <v>1</v>
      </c>
      <c r="L743" s="19">
        <v>0.50000001999999999</v>
      </c>
      <c r="M743" s="19">
        <v>4.0000002000000006</v>
      </c>
      <c r="N743" s="19">
        <v>7.5999999000000003</v>
      </c>
      <c r="O743" s="19">
        <v>0.76999998000000003</v>
      </c>
      <c r="P743" s="22">
        <v>0.20299999415874481</v>
      </c>
      <c r="Q743" s="19">
        <f t="shared" si="230"/>
        <v>2.9280341464201856</v>
      </c>
      <c r="R743" s="19">
        <f t="shared" si="222"/>
        <v>2.3312912695619579</v>
      </c>
      <c r="S743" s="19">
        <f t="shared" si="225"/>
        <v>2.5106055040157185</v>
      </c>
      <c r="T743" s="19">
        <f t="shared" si="223"/>
        <v>3.004388071201054</v>
      </c>
      <c r="U743" s="23">
        <f t="shared" si="226"/>
        <v>2.693579747799729</v>
      </c>
      <c r="V743" s="24">
        <f t="shared" si="227"/>
        <v>3.0596442131728554</v>
      </c>
      <c r="W743" s="24">
        <f t="shared" si="227"/>
        <v>2.6302519666398432</v>
      </c>
      <c r="X743" s="24">
        <f t="shared" si="227"/>
        <v>2.0867120550028337</v>
      </c>
      <c r="Y743" s="24">
        <f t="shared" si="227"/>
        <v>2.9008070135241657</v>
      </c>
      <c r="Z743" s="24">
        <f t="shared" si="227"/>
        <v>2.6693538120849247</v>
      </c>
      <c r="AA743" s="20">
        <v>-1.03</v>
      </c>
      <c r="AB743" s="20">
        <v>0.13166666666666599</v>
      </c>
      <c r="AC743" s="17">
        <v>313.59252846282601</v>
      </c>
      <c r="AD743" s="17">
        <f t="shared" si="229"/>
        <v>313.93578569517291</v>
      </c>
      <c r="AE743" s="21">
        <v>20.5</v>
      </c>
      <c r="AF743" s="21">
        <v>194.67607526881719</v>
      </c>
      <c r="AG743" s="19">
        <v>3.4506048387096775</v>
      </c>
      <c r="AH743" s="21">
        <v>238.1</v>
      </c>
      <c r="AI743" s="22">
        <v>0.17333333333333301</v>
      </c>
      <c r="AJ743" s="21">
        <v>1335.5</v>
      </c>
      <c r="AK743" s="21" t="e">
        <f>VLOOKUP($B743,'[3]Rotoma level Monthly'!$C$2:$N$538,10,FALSE)</f>
        <v>#N/A</v>
      </c>
      <c r="AL743" s="21" t="e">
        <f>VLOOKUP($B743,'[3]Rotoma level Monthly'!$C$2:$N$538,11,FALSE)</f>
        <v>#N/A</v>
      </c>
      <c r="AM743" s="20">
        <v>3.6052595170012451</v>
      </c>
      <c r="AN743" s="21">
        <v>189.42499999999998</v>
      </c>
    </row>
    <row r="744" spans="1:40" x14ac:dyDescent="0.25">
      <c r="A744" t="s">
        <v>86</v>
      </c>
      <c r="B744" s="15">
        <v>40269</v>
      </c>
      <c r="C744" s="16" t="s">
        <v>71</v>
      </c>
      <c r="D744" s="17">
        <v>2011</v>
      </c>
      <c r="E744" s="18" t="str">
        <f t="shared" si="228"/>
        <v>Ōkataina 2009/10</v>
      </c>
      <c r="F744" s="18" t="s">
        <v>72</v>
      </c>
      <c r="G744" s="19">
        <v>2.8</v>
      </c>
      <c r="H744" s="20">
        <v>11.640000343322754</v>
      </c>
      <c r="I744" s="21">
        <v>105</v>
      </c>
      <c r="J744" s="19">
        <v>7.0000002000000006</v>
      </c>
      <c r="K744" s="19">
        <v>1</v>
      </c>
      <c r="L744" s="19">
        <v>2.0000001000000003</v>
      </c>
      <c r="M744" s="19">
        <v>1</v>
      </c>
      <c r="N744" s="19">
        <v>7.5</v>
      </c>
      <c r="O744" s="19">
        <v>0.51999998000000003</v>
      </c>
      <c r="P744" s="22">
        <v>0.19200000166893005</v>
      </c>
      <c r="Q744" s="19">
        <f t="shared" si="230"/>
        <v>3.3557813996092367</v>
      </c>
      <c r="R744" s="19">
        <f t="shared" si="222"/>
        <v>2.4002024156855351</v>
      </c>
      <c r="S744" s="19">
        <f t="shared" si="225"/>
        <v>2.4737797902005139</v>
      </c>
      <c r="T744" s="19">
        <f t="shared" si="223"/>
        <v>2.6856863130741973</v>
      </c>
      <c r="U744" s="23">
        <f t="shared" si="226"/>
        <v>2.7288624796423706</v>
      </c>
      <c r="V744" s="24">
        <f t="shared" si="227"/>
        <v>3.0417962896626514</v>
      </c>
      <c r="W744" s="24">
        <f t="shared" si="227"/>
        <v>2.6013432668208476</v>
      </c>
      <c r="X744" s="24">
        <f t="shared" si="227"/>
        <v>2.1664514479744965</v>
      </c>
      <c r="Y744" s="24">
        <f t="shared" si="227"/>
        <v>2.8530419862251808</v>
      </c>
      <c r="Z744" s="24">
        <f t="shared" si="227"/>
        <v>2.6656582476707942</v>
      </c>
      <c r="AA744" s="20">
        <v>1.47</v>
      </c>
      <c r="AB744" s="20">
        <v>0.159999999999999</v>
      </c>
      <c r="AC744" s="17">
        <v>313.38867361111102</v>
      </c>
      <c r="AD744" s="17">
        <f t="shared" si="229"/>
        <v>313.88973966844833</v>
      </c>
      <c r="AE744" s="21">
        <v>48</v>
      </c>
      <c r="AF744" s="21">
        <v>175.38749999999996</v>
      </c>
      <c r="AG744" s="19">
        <v>2.8314583333333334</v>
      </c>
      <c r="AH744" s="21">
        <v>201.3</v>
      </c>
      <c r="AI744" s="22">
        <v>0.14583333333333248</v>
      </c>
      <c r="AJ744" s="21">
        <v>1308.5</v>
      </c>
      <c r="AK744" s="21" t="e">
        <f>VLOOKUP($B744,'[3]Rotoma level Monthly'!$C$2:$N$538,10,FALSE)</f>
        <v>#N/A</v>
      </c>
      <c r="AL744" s="21" t="e">
        <f>VLOOKUP($B744,'[3]Rotoma level Monthly'!$C$2:$N$538,11,FALSE)</f>
        <v>#N/A</v>
      </c>
      <c r="AM744" s="20">
        <v>3.5994239435245423</v>
      </c>
      <c r="AN744" s="21">
        <v>191.84166666666667</v>
      </c>
    </row>
    <row r="745" spans="1:40" x14ac:dyDescent="0.25">
      <c r="A745" t="s">
        <v>86</v>
      </c>
      <c r="B745" s="15">
        <v>40299</v>
      </c>
      <c r="C745" s="16" t="s">
        <v>71</v>
      </c>
      <c r="D745" s="17">
        <v>2011</v>
      </c>
      <c r="E745" s="18" t="str">
        <f t="shared" si="228"/>
        <v>Ōkataina 2009/10</v>
      </c>
      <c r="F745" s="18" t="s">
        <v>72</v>
      </c>
      <c r="G745" s="19">
        <v>3</v>
      </c>
      <c r="H745" s="20">
        <v>11.899999618530273</v>
      </c>
      <c r="I745" s="21">
        <v>113</v>
      </c>
      <c r="J745" s="19">
        <v>8.0000004000000011</v>
      </c>
      <c r="K745" s="19">
        <v>1</v>
      </c>
      <c r="L745" s="19">
        <v>2.0000001000000003</v>
      </c>
      <c r="M745" s="19">
        <v>2.0000001000000003</v>
      </c>
      <c r="N745" s="19">
        <v>7.4000000999999997</v>
      </c>
      <c r="O745" s="19">
        <v>1.6</v>
      </c>
      <c r="P745" s="22">
        <v>0.18000000715255737</v>
      </c>
      <c r="Q745" s="19">
        <f t="shared" si="230"/>
        <v>3.4318879869879426</v>
      </c>
      <c r="R745" s="19">
        <f t="shared" si="222"/>
        <v>2.3648584062056908</v>
      </c>
      <c r="S745" s="19">
        <f t="shared" si="225"/>
        <v>2.5697661148850925</v>
      </c>
      <c r="T745" s="19">
        <f t="shared" si="223"/>
        <v>2.8550228254234682</v>
      </c>
      <c r="U745" s="23">
        <f t="shared" si="226"/>
        <v>2.8053838333755485</v>
      </c>
      <c r="V745" s="24">
        <f t="shared" si="227"/>
        <v>3.0276258858575056</v>
      </c>
      <c r="W745" s="24">
        <f t="shared" si="227"/>
        <v>2.6003280149137891</v>
      </c>
      <c r="X745" s="24">
        <f t="shared" si="227"/>
        <v>2.2541897013365415</v>
      </c>
      <c r="Y745" s="24">
        <f t="shared" si="227"/>
        <v>2.8193883349553013</v>
      </c>
      <c r="Z745" s="24">
        <f t="shared" si="227"/>
        <v>2.6753829842657844</v>
      </c>
      <c r="AA745" s="20">
        <v>1.1100000000000001</v>
      </c>
      <c r="AB745" s="20">
        <v>7.9999999999999905E-2</v>
      </c>
      <c r="AC745" s="17">
        <v>313.35455712365598</v>
      </c>
      <c r="AD745" s="17">
        <f t="shared" si="229"/>
        <v>313.8468798586577</v>
      </c>
      <c r="AE745" s="21">
        <v>280.539999999999</v>
      </c>
      <c r="AF745" s="21">
        <v>159.89448924731184</v>
      </c>
      <c r="AG745" s="19">
        <v>2.7748655913978495</v>
      </c>
      <c r="AH745" s="21">
        <v>128.4</v>
      </c>
      <c r="AI745" s="22">
        <v>0.10583333333333295</v>
      </c>
      <c r="AJ745" s="21">
        <v>1281.5</v>
      </c>
      <c r="AK745" s="21" t="e">
        <f>VLOOKUP($B745,'[3]Rotoma level Monthly'!$C$2:$N$538,10,FALSE)</f>
        <v>#N/A</v>
      </c>
      <c r="AL745" s="21" t="e">
        <f>VLOOKUP($B745,'[3]Rotoma level Monthly'!$C$2:$N$538,11,FALSE)</f>
        <v>#N/A</v>
      </c>
      <c r="AM745" s="20">
        <v>3.5673753324134316</v>
      </c>
      <c r="AN745" s="21">
        <v>189.44166666666663</v>
      </c>
    </row>
    <row r="746" spans="1:40" x14ac:dyDescent="0.25">
      <c r="A746" t="s">
        <v>86</v>
      </c>
      <c r="B746" s="15">
        <v>40330</v>
      </c>
      <c r="C746" s="16" t="s">
        <v>71</v>
      </c>
      <c r="D746" s="17">
        <v>2011</v>
      </c>
      <c r="E746" s="18" t="str">
        <f t="shared" si="228"/>
        <v>Ōkataina 2009/10</v>
      </c>
      <c r="F746" s="18" t="s">
        <v>72</v>
      </c>
      <c r="G746" s="19">
        <v>2.7</v>
      </c>
      <c r="H746" s="20">
        <v>10.149999618530273</v>
      </c>
      <c r="I746" s="21">
        <v>116</v>
      </c>
      <c r="J746" s="19">
        <v>12</v>
      </c>
      <c r="K746" s="19">
        <v>2.0000001000000003</v>
      </c>
      <c r="L746" s="19">
        <v>1</v>
      </c>
      <c r="M746" s="19">
        <v>4.0000002000000006</v>
      </c>
      <c r="N746" s="19">
        <v>7</v>
      </c>
      <c r="O746" s="19">
        <v>0.5</v>
      </c>
      <c r="P746" s="22">
        <v>0.21400000154972076</v>
      </c>
      <c r="Q746" s="19">
        <f t="shared" si="230"/>
        <v>3.3156639609638279</v>
      </c>
      <c r="R746" s="19">
        <f t="shared" si="222"/>
        <v>2.6126876417772253</v>
      </c>
      <c r="S746" s="19">
        <f t="shared" si="225"/>
        <v>2.6040185475730246</v>
      </c>
      <c r="T746" s="19">
        <f t="shared" si="223"/>
        <v>3.3692092384590637</v>
      </c>
      <c r="U746" s="23">
        <f t="shared" si="226"/>
        <v>2.9753948471932854</v>
      </c>
      <c r="V746" s="24">
        <f t="shared" si="227"/>
        <v>3.0347005807689094</v>
      </c>
      <c r="W746" s="24">
        <f t="shared" si="227"/>
        <v>2.5806669997194822</v>
      </c>
      <c r="X746" s="24">
        <f t="shared" si="227"/>
        <v>2.2683075558126817</v>
      </c>
      <c r="Y746" s="24">
        <f t="shared" si="227"/>
        <v>2.8521649879370159</v>
      </c>
      <c r="Z746" s="24">
        <f t="shared" si="227"/>
        <v>2.683960031059522</v>
      </c>
      <c r="AA746" s="20">
        <v>0.28000000000000003</v>
      </c>
      <c r="AB746" s="20">
        <v>1.51833333333333</v>
      </c>
      <c r="AC746" s="17">
        <v>313.63072954861099</v>
      </c>
      <c r="AD746" s="17">
        <f t="shared" si="229"/>
        <v>313.8299981173729</v>
      </c>
      <c r="AE746" s="21">
        <v>191.70500000000101</v>
      </c>
      <c r="AF746" s="21">
        <v>166.70555555555558</v>
      </c>
      <c r="AG746" s="19">
        <v>3.3209722222222222</v>
      </c>
      <c r="AH746" s="21">
        <v>97.7</v>
      </c>
      <c r="AI746" s="22">
        <v>0.14583333333333248</v>
      </c>
      <c r="AJ746" s="21">
        <v>1465.0399999999991</v>
      </c>
      <c r="AK746" s="21" t="e">
        <f>VLOOKUP($B746,'[3]Rotoma level Monthly'!$C$2:$N$538,10,FALSE)</f>
        <v>#N/A</v>
      </c>
      <c r="AL746" s="21" t="e">
        <f>VLOOKUP($B746,'[3]Rotoma level Monthly'!$C$2:$N$538,11,FALSE)</f>
        <v>#N/A</v>
      </c>
      <c r="AM746" s="20">
        <v>3.5176665510514238</v>
      </c>
      <c r="AN746" s="21">
        <v>184.99999999999997</v>
      </c>
    </row>
    <row r="747" spans="1:40" x14ac:dyDescent="0.25">
      <c r="A747" t="s">
        <v>86</v>
      </c>
      <c r="B747" s="15">
        <v>40360</v>
      </c>
      <c r="C747" s="16" t="s">
        <v>73</v>
      </c>
      <c r="D747" s="17">
        <v>2012</v>
      </c>
      <c r="E747" s="18" t="str">
        <f t="shared" si="228"/>
        <v>Ōkataina 2010/11</v>
      </c>
      <c r="F747" s="18" t="s">
        <v>72</v>
      </c>
      <c r="G747" s="19">
        <v>2.2000000000000002</v>
      </c>
      <c r="H747" s="20">
        <v>8.5</v>
      </c>
      <c r="I747" s="21">
        <v>105</v>
      </c>
      <c r="J747" s="19">
        <v>13</v>
      </c>
      <c r="K747" s="19">
        <v>2.0000001000000003</v>
      </c>
      <c r="L747" s="19">
        <v>2.0000001000000003</v>
      </c>
      <c r="M747" s="19">
        <v>11</v>
      </c>
      <c r="N747" s="19">
        <v>6.9000000999999997</v>
      </c>
      <c r="O747" s="19">
        <v>0.54000002000000003</v>
      </c>
      <c r="P747" s="22">
        <v>0.23461887240409851</v>
      </c>
      <c r="Q747" s="19">
        <f t="shared" si="230"/>
        <v>3.0897536092884041</v>
      </c>
      <c r="R747" s="19">
        <f t="shared" si="222"/>
        <v>2.8737622555430979</v>
      </c>
      <c r="S747" s="19">
        <f t="shared" si="225"/>
        <v>2.4737797902005139</v>
      </c>
      <c r="T747" s="19">
        <f t="shared" si="223"/>
        <v>3.4707145887359632</v>
      </c>
      <c r="U747" s="23">
        <f t="shared" si="226"/>
        <v>2.9770025609419948</v>
      </c>
      <c r="V747" s="24">
        <f t="shared" si="227"/>
        <v>3.0193440264247227</v>
      </c>
      <c r="W747" s="24">
        <f t="shared" si="227"/>
        <v>2.6008013450255016</v>
      </c>
      <c r="X747" s="24">
        <f t="shared" si="227"/>
        <v>2.3309160092944725</v>
      </c>
      <c r="Y747" s="24">
        <f t="shared" si="227"/>
        <v>2.8798912057785793</v>
      </c>
      <c r="Z747" s="24">
        <f t="shared" si="227"/>
        <v>2.707738146630819</v>
      </c>
      <c r="AA747" s="20">
        <v>2.12</v>
      </c>
      <c r="AB747" s="20">
        <v>1.5416666666666601</v>
      </c>
      <c r="AC747" s="17">
        <v>313.63692909946201</v>
      </c>
      <c r="AD747" s="17">
        <f t="shared" si="229"/>
        <v>313.80739200078409</v>
      </c>
      <c r="AE747" s="21">
        <v>50.489999999999903</v>
      </c>
      <c r="AF747" s="21">
        <v>177.04569892473117</v>
      </c>
      <c r="AG747" s="19">
        <v>2.9076612903225807</v>
      </c>
      <c r="AH747" s="21">
        <v>171.2</v>
      </c>
      <c r="AI747" s="22">
        <v>0.1874999999999995</v>
      </c>
      <c r="AJ747" s="21">
        <v>1493.7450000000001</v>
      </c>
      <c r="AK747" s="21" t="e">
        <f>VLOOKUP($B747,'[3]Rotoma level Monthly'!$C$2:$N$538,10,FALSE)</f>
        <v>#N/A</v>
      </c>
      <c r="AL747" s="21" t="e">
        <f>VLOOKUP($B747,'[3]Rotoma level Monthly'!$C$2:$N$538,11,FALSE)</f>
        <v>#N/A</v>
      </c>
      <c r="AM747" s="20">
        <v>3.5176144677180905</v>
      </c>
      <c r="AN747" s="21">
        <v>189.14999999999998</v>
      </c>
    </row>
    <row r="748" spans="1:40" x14ac:dyDescent="0.25">
      <c r="A748" t="s">
        <v>86</v>
      </c>
      <c r="B748" s="15">
        <v>40391</v>
      </c>
      <c r="C748" s="16" t="s">
        <v>73</v>
      </c>
      <c r="D748" s="17">
        <v>2012</v>
      </c>
      <c r="E748" s="18" t="str">
        <f t="shared" si="228"/>
        <v>Ōkataina 2010/11</v>
      </c>
      <c r="F748" s="18" t="s">
        <v>72</v>
      </c>
      <c r="G748" s="19">
        <v>2.9000001000000002</v>
      </c>
      <c r="H748" s="20">
        <v>8.3500003814697266</v>
      </c>
      <c r="I748" s="21">
        <v>79.999998000000005</v>
      </c>
      <c r="J748" s="19">
        <v>5.6873621442035702</v>
      </c>
      <c r="K748" s="19">
        <v>1.5503512525534449</v>
      </c>
      <c r="L748" s="19">
        <v>7.999999400000001</v>
      </c>
      <c r="M748" s="19">
        <v>8.0000004000000011</v>
      </c>
      <c r="N748" s="19">
        <v>7.2000003000000001</v>
      </c>
      <c r="O748" s="19">
        <v>0.54000002000000003</v>
      </c>
      <c r="P748" s="22">
        <v>0.31113970279693604</v>
      </c>
      <c r="Q748" s="19">
        <f t="shared" si="230"/>
        <v>3.3944909527015543</v>
      </c>
      <c r="R748" s="19">
        <f t="shared" ref="R748:R753" si="231">5.56+2.6*LOG(((1/$H748)-(1/40)),10)</f>
        <v>2.8992307784132176</v>
      </c>
      <c r="S748" s="19">
        <f t="shared" si="225"/>
        <v>2.1183008281650895</v>
      </c>
      <c r="T748" s="19">
        <f t="shared" si="223"/>
        <v>2.4223397781910232</v>
      </c>
      <c r="U748" s="23">
        <f t="shared" si="226"/>
        <v>2.7085905843677214</v>
      </c>
      <c r="V748" s="24">
        <f t="shared" si="227"/>
        <v>2.9875123583862639</v>
      </c>
      <c r="W748" s="24">
        <f t="shared" si="227"/>
        <v>2.5996579260283101</v>
      </c>
      <c r="X748" s="24">
        <f t="shared" si="227"/>
        <v>2.3717334352441761</v>
      </c>
      <c r="Y748" s="24">
        <f t="shared" si="227"/>
        <v>2.8313871813610767</v>
      </c>
      <c r="Z748" s="24">
        <f t="shared" si="227"/>
        <v>2.6975727252549571</v>
      </c>
      <c r="AA748" s="20">
        <v>1.9</v>
      </c>
      <c r="AB748" s="20">
        <v>1.53</v>
      </c>
      <c r="AC748" s="17">
        <v>313.92305484462599</v>
      </c>
      <c r="AD748" s="17">
        <f t="shared" si="229"/>
        <v>313.80126289881605</v>
      </c>
      <c r="AE748" s="21">
        <v>315.31500000000199</v>
      </c>
      <c r="AF748" s="21">
        <v>161.51344086021507</v>
      </c>
      <c r="AG748" s="19">
        <v>3.2879032258064531</v>
      </c>
      <c r="AH748" s="21">
        <v>135.1</v>
      </c>
      <c r="AI748" s="22">
        <v>0.30083333333333251</v>
      </c>
      <c r="AJ748" s="21">
        <v>1366.2350000000001</v>
      </c>
      <c r="AK748" s="21" t="e">
        <f>VLOOKUP($B748,'[3]Rotoma level Monthly'!$C$2:$N$538,10,FALSE)</f>
        <v>#N/A</v>
      </c>
      <c r="AL748" s="21" t="e">
        <f>VLOOKUP($B748,'[3]Rotoma level Monthly'!$C$2:$N$538,11,FALSE)</f>
        <v>#N/A</v>
      </c>
      <c r="AM748" s="20">
        <v>3.4660687687933591</v>
      </c>
      <c r="AN748" s="21">
        <v>189.54999999999998</v>
      </c>
    </row>
    <row r="749" spans="1:40" x14ac:dyDescent="0.25">
      <c r="A749" t="s">
        <v>86</v>
      </c>
      <c r="B749" s="15">
        <v>40422</v>
      </c>
      <c r="C749" s="16" t="s">
        <v>73</v>
      </c>
      <c r="D749" s="17">
        <v>2012</v>
      </c>
      <c r="E749" s="18" t="str">
        <f t="shared" si="228"/>
        <v>Ōkataina 2010/11</v>
      </c>
      <c r="F749" s="18" t="s">
        <v>72</v>
      </c>
      <c r="G749" s="19">
        <v>2.7</v>
      </c>
      <c r="H749" s="20">
        <v>8.1000003814697266</v>
      </c>
      <c r="I749" s="21">
        <v>90.00000399999999</v>
      </c>
      <c r="J749" s="19">
        <v>2.7563617534035689</v>
      </c>
      <c r="K749" s="19">
        <v>-0.40364864974655479</v>
      </c>
      <c r="L749" s="19">
        <v>0.50000001999999999</v>
      </c>
      <c r="M749" s="19">
        <v>1</v>
      </c>
      <c r="N749" s="19">
        <v>7.3000002000000004</v>
      </c>
      <c r="O749" s="19">
        <v>0.73000001999999997</v>
      </c>
      <c r="P749" s="22">
        <v>0.24754241108894348</v>
      </c>
      <c r="Q749" s="19">
        <f t="shared" si="230"/>
        <v>3.3156639609638279</v>
      </c>
      <c r="R749" s="19">
        <f t="shared" si="231"/>
        <v>2.9424386827304922</v>
      </c>
      <c r="S749" s="19">
        <f t="shared" si="225"/>
        <v>2.2722700115113175</v>
      </c>
      <c r="T749" s="19">
        <f t="shared" si="223"/>
        <v>1.5037817481540587</v>
      </c>
      <c r="U749" s="23">
        <f t="shared" si="226"/>
        <v>2.5085386008399242</v>
      </c>
      <c r="V749" s="24">
        <f t="shared" si="227"/>
        <v>3.035612292137746</v>
      </c>
      <c r="W749" s="24">
        <f t="shared" si="227"/>
        <v>2.5897333321205229</v>
      </c>
      <c r="X749" s="24">
        <f t="shared" si="227"/>
        <v>2.3399416852518908</v>
      </c>
      <c r="Y749" s="24">
        <f t="shared" si="227"/>
        <v>2.7684529614323838</v>
      </c>
      <c r="Z749" s="24">
        <f t="shared" si="227"/>
        <v>2.6834350677356364</v>
      </c>
      <c r="AA749" s="20">
        <v>2.41</v>
      </c>
      <c r="AB749" s="20">
        <v>1.57666666666666</v>
      </c>
      <c r="AC749" s="17">
        <v>314.20481854223698</v>
      </c>
      <c r="AD749" s="17">
        <f t="shared" si="229"/>
        <v>313.81088679611725</v>
      </c>
      <c r="AE749" s="21">
        <v>187.11000000000101</v>
      </c>
      <c r="AF749" s="21">
        <v>212.87643678160921</v>
      </c>
      <c r="AG749" s="19">
        <v>4.9275862068965521</v>
      </c>
      <c r="AH749" s="21">
        <v>146.1</v>
      </c>
      <c r="AI749" s="22">
        <v>0.33833333333333249</v>
      </c>
      <c r="AJ749" s="21">
        <v>1495.550000000002</v>
      </c>
      <c r="AK749" s="21" t="e">
        <f>VLOOKUP($B749,'[3]Rotoma level Monthly'!$C$2:$N$538,10,FALSE)</f>
        <v>#N/A</v>
      </c>
      <c r="AL749" s="21" t="e">
        <f>VLOOKUP($B749,'[3]Rotoma level Monthly'!$C$2:$N$538,11,FALSE)</f>
        <v>#N/A</v>
      </c>
      <c r="AM749" s="20">
        <v>3.40000694083637</v>
      </c>
      <c r="AN749" s="21">
        <v>187.04999999999998</v>
      </c>
    </row>
    <row r="750" spans="1:40" x14ac:dyDescent="0.25">
      <c r="A750" t="s">
        <v>86</v>
      </c>
      <c r="B750" s="15">
        <v>40452</v>
      </c>
      <c r="C750" s="16" t="s">
        <v>73</v>
      </c>
      <c r="D750" s="17">
        <v>2012</v>
      </c>
      <c r="E750" s="18" t="str">
        <f t="shared" si="228"/>
        <v>Ōkataina 2010/11</v>
      </c>
      <c r="F750" s="18" t="s">
        <v>72</v>
      </c>
      <c r="G750" s="19">
        <v>1.3</v>
      </c>
      <c r="H750" s="20">
        <v>7.8499999046325684</v>
      </c>
      <c r="I750" s="21">
        <v>90.00000399999999</v>
      </c>
      <c r="J750" s="19">
        <v>4.7103621442035699</v>
      </c>
      <c r="K750" s="19">
        <v>0.5733515456534457</v>
      </c>
      <c r="L750" s="19">
        <v>1</v>
      </c>
      <c r="M750" s="19">
        <v>2.0000001000000003</v>
      </c>
      <c r="N750" s="19">
        <v>7.3000002000000004</v>
      </c>
      <c r="O750" s="19">
        <v>0.72000003000000001</v>
      </c>
      <c r="P750" s="22">
        <v>0.22802378237247467</v>
      </c>
      <c r="Q750" s="19">
        <f t="shared" si="230"/>
        <v>2.5094161148593654</v>
      </c>
      <c r="R750" s="19">
        <f t="shared" si="231"/>
        <v>2.9866534729536567</v>
      </c>
      <c r="S750" s="19">
        <f t="shared" si="225"/>
        <v>2.2722700115113175</v>
      </c>
      <c r="T750" s="19">
        <f t="shared" si="223"/>
        <v>2.1833185502717658</v>
      </c>
      <c r="U750" s="23">
        <f t="shared" si="226"/>
        <v>2.4879145373990261</v>
      </c>
      <c r="V750" s="24">
        <f t="shared" si="227"/>
        <v>3.0165249053805225</v>
      </c>
      <c r="W750" s="24">
        <f t="shared" si="227"/>
        <v>2.6208971513852259</v>
      </c>
      <c r="X750" s="24">
        <f t="shared" si="227"/>
        <v>2.4028885966661209</v>
      </c>
      <c r="Y750" s="24">
        <f t="shared" si="227"/>
        <v>2.7124776051697417</v>
      </c>
      <c r="Z750" s="24">
        <f t="shared" si="227"/>
        <v>2.6881970646504025</v>
      </c>
      <c r="AA750" s="20">
        <v>1.78</v>
      </c>
      <c r="AB750" s="20">
        <v>1.4683333333333299</v>
      </c>
      <c r="AC750" s="17">
        <v>314.28719996204399</v>
      </c>
      <c r="AD750" s="17">
        <f t="shared" si="229"/>
        <v>313.81677317244947</v>
      </c>
      <c r="AE750" s="21">
        <v>62.864999999999903</v>
      </c>
      <c r="AF750" s="21">
        <v>188.20967741935482</v>
      </c>
      <c r="AG750" s="19">
        <v>4.15967741935484</v>
      </c>
      <c r="AH750" s="21">
        <v>245.9</v>
      </c>
      <c r="AI750" s="22">
        <v>0.70499999999999952</v>
      </c>
      <c r="AJ750" s="21">
        <v>1563.660000000003</v>
      </c>
      <c r="AK750" s="21" t="e">
        <f>VLOOKUP($B750,'[3]Rotoma level Monthly'!$C$2:$N$538,10,FALSE)</f>
        <v>#N/A</v>
      </c>
      <c r="AL750" s="21" t="e">
        <f>VLOOKUP($B750,'[3]Rotoma level Monthly'!$C$2:$N$538,11,FALSE)</f>
        <v>#N/A</v>
      </c>
      <c r="AM750" s="20">
        <v>3.5362756988184896</v>
      </c>
      <c r="AN750" s="21">
        <v>190.45000000000002</v>
      </c>
    </row>
    <row r="751" spans="1:40" x14ac:dyDescent="0.25">
      <c r="A751" t="s">
        <v>86</v>
      </c>
      <c r="B751" s="15">
        <v>40483</v>
      </c>
      <c r="C751" s="16" t="s">
        <v>73</v>
      </c>
      <c r="D751" s="17">
        <v>2012</v>
      </c>
      <c r="E751" s="18" t="str">
        <f t="shared" si="228"/>
        <v>Ōkataina 2010/11</v>
      </c>
      <c r="F751" s="18" t="s">
        <v>72</v>
      </c>
      <c r="G751" s="19">
        <v>1</v>
      </c>
      <c r="H751" s="20">
        <v>11.430000305175781</v>
      </c>
      <c r="I751" s="21">
        <v>79.999998000000005</v>
      </c>
      <c r="J751" s="19">
        <v>4.7103621442035699</v>
      </c>
      <c r="K751" s="19">
        <v>0.5733515456534457</v>
      </c>
      <c r="L751" s="19">
        <v>1</v>
      </c>
      <c r="M751" s="19">
        <v>1</v>
      </c>
      <c r="N751" s="19">
        <v>7.5</v>
      </c>
      <c r="O751" s="19">
        <v>0.44999999000000002</v>
      </c>
      <c r="P751" s="22">
        <v>0.20272167026996613</v>
      </c>
      <c r="Q751" s="19">
        <f t="shared" si="230"/>
        <v>2.2200000000000002</v>
      </c>
      <c r="R751" s="19">
        <f t="shared" si="231"/>
        <v>2.4290904063050962</v>
      </c>
      <c r="S751" s="19">
        <f t="shared" si="225"/>
        <v>2.1183008281650895</v>
      </c>
      <c r="T751" s="19">
        <f t="shared" si="223"/>
        <v>2.1833185502717658</v>
      </c>
      <c r="U751" s="23">
        <f t="shared" si="226"/>
        <v>2.2376774461854878</v>
      </c>
      <c r="V751" s="24">
        <f t="shared" si="227"/>
        <v>2.9924068958089087</v>
      </c>
      <c r="W751" s="24">
        <f t="shared" si="227"/>
        <v>2.6084336829536041</v>
      </c>
      <c r="X751" s="24">
        <f t="shared" si="227"/>
        <v>2.366234811660108</v>
      </c>
      <c r="Y751" s="24">
        <f t="shared" si="227"/>
        <v>2.6565022489070995</v>
      </c>
      <c r="Z751" s="24">
        <f t="shared" si="227"/>
        <v>2.6558944098324297</v>
      </c>
      <c r="AA751" s="20">
        <v>1.53</v>
      </c>
      <c r="AB751" s="20">
        <v>1.67</v>
      </c>
      <c r="AC751" s="17">
        <v>314.20166051864902</v>
      </c>
      <c r="AD751" s="17">
        <f t="shared" si="229"/>
        <v>313.82257486190525</v>
      </c>
      <c r="AE751" s="21">
        <v>54.474999999999902</v>
      </c>
      <c r="AF751" s="21">
        <v>149.67291666666671</v>
      </c>
      <c r="AG751" s="19">
        <v>3.4192361111111103</v>
      </c>
      <c r="AH751" s="21">
        <v>258.8</v>
      </c>
      <c r="AI751" s="22">
        <v>1.1808333333333314</v>
      </c>
      <c r="AJ751" s="21">
        <v>1471.025000000003</v>
      </c>
      <c r="AK751" s="21" t="e">
        <f>VLOOKUP($B751,'[3]Rotoma level Monthly'!$C$2:$N$538,10,FALSE)</f>
        <v>#N/A</v>
      </c>
      <c r="AL751" s="21" t="e">
        <f>VLOOKUP($B751,'[3]Rotoma level Monthly'!$C$2:$N$538,11,FALSE)</f>
        <v>#N/A</v>
      </c>
      <c r="AM751" s="20">
        <v>3.5153863619009278</v>
      </c>
      <c r="AN751" s="21">
        <v>193.18333333333337</v>
      </c>
    </row>
    <row r="752" spans="1:40" x14ac:dyDescent="0.25">
      <c r="A752" t="s">
        <v>86</v>
      </c>
      <c r="B752" s="15">
        <v>40513</v>
      </c>
      <c r="C752" s="16" t="s">
        <v>73</v>
      </c>
      <c r="D752" s="17">
        <v>2012</v>
      </c>
      <c r="E752" s="18" t="str">
        <f t="shared" si="228"/>
        <v>Ōkataina 2010/11</v>
      </c>
      <c r="F752" s="18" t="s">
        <v>72</v>
      </c>
      <c r="G752" s="19">
        <v>1.6</v>
      </c>
      <c r="H752" s="20">
        <v>10.630000114440918</v>
      </c>
      <c r="I752" s="21">
        <v>90.00000399999999</v>
      </c>
      <c r="J752" s="19">
        <v>4.7103621442035699</v>
      </c>
      <c r="K752" s="19">
        <v>1.5503512525534449</v>
      </c>
      <c r="L752" s="19">
        <v>1</v>
      </c>
      <c r="M752" s="19">
        <v>8.9999995999999989</v>
      </c>
      <c r="N752" s="19">
        <v>7.5999999000000003</v>
      </c>
      <c r="O752" s="19">
        <v>0.44999999000000002</v>
      </c>
      <c r="P752" s="22">
        <v>0.18191999197006226</v>
      </c>
      <c r="Q752" s="19">
        <f t="shared" si="230"/>
        <v>2.7384647559460493</v>
      </c>
      <c r="R752" s="19">
        <f t="shared" si="231"/>
        <v>2.5422077791897646</v>
      </c>
      <c r="S752" s="19">
        <f t="shared" si="225"/>
        <v>2.2722700115113175</v>
      </c>
      <c r="T752" s="19">
        <f t="shared" si="223"/>
        <v>2.1833185502717658</v>
      </c>
      <c r="U752" s="23">
        <f t="shared" si="226"/>
        <v>2.4340652742297242</v>
      </c>
      <c r="V752" s="24">
        <f t="shared" si="227"/>
        <v>3.0046818579191856</v>
      </c>
      <c r="W752" s="24">
        <f t="shared" si="227"/>
        <v>2.5946302662398275</v>
      </c>
      <c r="X752" s="24">
        <f t="shared" si="227"/>
        <v>2.3699279038439456</v>
      </c>
      <c r="Y752" s="24">
        <f t="shared" si="227"/>
        <v>2.6005268926444578</v>
      </c>
      <c r="Z752" s="24">
        <f t="shared" si="227"/>
        <v>2.6424417301618539</v>
      </c>
      <c r="AA752" s="20">
        <v>2.64</v>
      </c>
      <c r="AB752" s="20">
        <v>2.0633333333333299</v>
      </c>
      <c r="AC752" s="17">
        <v>314.176982862903</v>
      </c>
      <c r="AD752" s="17">
        <f t="shared" si="229"/>
        <v>313.83603714562372</v>
      </c>
      <c r="AE752" s="21">
        <v>108</v>
      </c>
      <c r="AF752" s="21">
        <v>151.92473118279571</v>
      </c>
      <c r="AG752" s="19">
        <v>3.9889784946236562</v>
      </c>
      <c r="AH752" s="21">
        <v>188.8</v>
      </c>
      <c r="AI752" s="22">
        <v>1.4933333333333301</v>
      </c>
      <c r="AJ752" s="21">
        <v>1490.000000000003</v>
      </c>
      <c r="AK752" s="21" t="e">
        <f>VLOOKUP($B752,'[3]Rotoma level Monthly'!$C$2:$N$538,10,FALSE)</f>
        <v>#N/A</v>
      </c>
      <c r="AL752" s="21" t="e">
        <f>VLOOKUP($B752,'[3]Rotoma level Monthly'!$C$2:$N$538,11,FALSE)</f>
        <v>#N/A</v>
      </c>
      <c r="AM752" s="20">
        <v>3.4399925029684657</v>
      </c>
      <c r="AN752" s="21">
        <v>187.50833333333333</v>
      </c>
    </row>
    <row r="753" spans="1:40" x14ac:dyDescent="0.25">
      <c r="A753" t="s">
        <v>86</v>
      </c>
      <c r="B753" s="15">
        <v>40544</v>
      </c>
      <c r="C753" s="16" t="s">
        <v>73</v>
      </c>
      <c r="D753" s="17">
        <v>2012</v>
      </c>
      <c r="E753" s="18" t="str">
        <f t="shared" si="228"/>
        <v>Ōkataina 2010/11</v>
      </c>
      <c r="F753" s="18" t="s">
        <v>72</v>
      </c>
      <c r="G753" s="19">
        <v>1.8</v>
      </c>
      <c r="H753" s="20">
        <v>10.399999618530273</v>
      </c>
      <c r="I753" s="21">
        <v>120</v>
      </c>
      <c r="J753" s="19">
        <v>8.6183621442035694</v>
      </c>
      <c r="K753" s="19">
        <v>1.5503512525534449</v>
      </c>
      <c r="L753" s="19">
        <v>4.0000002000000006</v>
      </c>
      <c r="M753" s="19">
        <v>17.999998999999999</v>
      </c>
      <c r="N753" s="19">
        <v>7.9000000999999997</v>
      </c>
      <c r="O753" s="19">
        <v>0.44999999000000002</v>
      </c>
      <c r="P753" s="22">
        <v>0.18871355056762695</v>
      </c>
      <c r="Q753" s="19">
        <f t="shared" si="230"/>
        <v>2.8683921629623974</v>
      </c>
      <c r="R753" s="19">
        <f t="shared" si="231"/>
        <v>2.575715845093371</v>
      </c>
      <c r="S753" s="19">
        <f t="shared" si="225"/>
        <v>2.6483355506033504</v>
      </c>
      <c r="T753" s="19">
        <f t="shared" si="223"/>
        <v>2.9494402385266687</v>
      </c>
      <c r="U753" s="23">
        <f t="shared" si="226"/>
        <v>2.7604709492964465</v>
      </c>
      <c r="V753" s="24">
        <f t="shared" si="227"/>
        <v>3.0214418883325997</v>
      </c>
      <c r="W753" s="24">
        <f t="shared" si="227"/>
        <v>2.6019530599346883</v>
      </c>
      <c r="X753" s="24">
        <f t="shared" si="227"/>
        <v>2.3919899957427853</v>
      </c>
      <c r="Y753" s="24">
        <f t="shared" si="227"/>
        <v>2.6083950104030578</v>
      </c>
      <c r="Z753" s="24">
        <f t="shared" si="227"/>
        <v>2.6559449886032827</v>
      </c>
      <c r="AA753" s="20">
        <v>1.98</v>
      </c>
      <c r="AB753" s="20">
        <v>-0.17333333333333301</v>
      </c>
      <c r="AC753" s="17">
        <v>314.27087197580602</v>
      </c>
      <c r="AD753" s="17">
        <f t="shared" si="229"/>
        <v>313.87242331847</v>
      </c>
      <c r="AE753" s="21">
        <v>430</v>
      </c>
      <c r="AF753" s="21">
        <v>143.91263440860214</v>
      </c>
      <c r="AG753" s="19">
        <v>4.0196908602150545</v>
      </c>
      <c r="AH753" s="21">
        <v>238.3</v>
      </c>
      <c r="AI753" s="22">
        <v>1.4933333333333301</v>
      </c>
      <c r="AJ753" s="21">
        <v>1518.500000000003</v>
      </c>
      <c r="AK753" s="21" t="e">
        <f>VLOOKUP($B753,'[3]Rotoma level Monthly'!$C$2:$N$538,10,FALSE)</f>
        <v>#N/A</v>
      </c>
      <c r="AL753" s="21" t="e">
        <f>VLOOKUP($B753,'[3]Rotoma level Monthly'!$C$2:$N$538,11,FALSE)</f>
        <v>#N/A</v>
      </c>
      <c r="AM753" s="20">
        <v>3.4586136947247383</v>
      </c>
      <c r="AN753" s="21">
        <v>188.02499999999998</v>
      </c>
    </row>
    <row r="754" spans="1:40" x14ac:dyDescent="0.25">
      <c r="A754" t="s">
        <v>86</v>
      </c>
      <c r="B754" s="15">
        <v>40575</v>
      </c>
      <c r="C754" s="16" t="s">
        <v>73</v>
      </c>
      <c r="D754" s="17">
        <v>2012</v>
      </c>
      <c r="E754" s="18" t="str">
        <f t="shared" si="228"/>
        <v>Ōkataina 2010/11</v>
      </c>
      <c r="F754" s="18" t="s">
        <v>72</v>
      </c>
      <c r="G754" s="19">
        <v>1.9</v>
      </c>
      <c r="I754" s="21">
        <v>94.999999000000003</v>
      </c>
      <c r="J754" s="19">
        <v>5.6873621442035702</v>
      </c>
      <c r="K754" s="19">
        <v>1.5503512525534449</v>
      </c>
      <c r="L754" s="19">
        <v>2.0000001000000003</v>
      </c>
      <c r="M754" s="19">
        <v>2.0000001000000003</v>
      </c>
      <c r="N754" s="19">
        <v>7.8000002000000004</v>
      </c>
      <c r="O754" s="19">
        <v>0.5</v>
      </c>
      <c r="Q754" s="19">
        <f t="shared" si="230"/>
        <v>2.9280341464201856</v>
      </c>
      <c r="S754" s="19">
        <f t="shared" si="225"/>
        <v>2.3429480381591534</v>
      </c>
      <c r="T754" s="19">
        <f t="shared" si="223"/>
        <v>2.4223397781910232</v>
      </c>
      <c r="U754" s="23">
        <f t="shared" si="226"/>
        <v>2.5644406542567872</v>
      </c>
      <c r="V754" s="24">
        <f t="shared" si="227"/>
        <v>3.0079652664269148</v>
      </c>
      <c r="W754" s="24">
        <f t="shared" si="227"/>
        <v>2.6325580866781007</v>
      </c>
      <c r="X754" s="24">
        <f t="shared" si="227"/>
        <v>2.3897204188751249</v>
      </c>
      <c r="Y754" s="24">
        <f t="shared" si="227"/>
        <v>2.6027398525643179</v>
      </c>
      <c r="Z754" s="24">
        <f t="shared" si="227"/>
        <v>2.6568267929606706</v>
      </c>
      <c r="AA754" s="20">
        <v>1.97</v>
      </c>
      <c r="AB754" s="20">
        <v>0.22166666666666601</v>
      </c>
      <c r="AC754" s="17">
        <v>314.54166555059498</v>
      </c>
      <c r="AD754" s="17">
        <f t="shared" si="229"/>
        <v>313.9341393418772</v>
      </c>
      <c r="AE754" s="21">
        <v>106.76</v>
      </c>
      <c r="AF754" s="21">
        <v>189.83779761904771</v>
      </c>
      <c r="AG754" s="19">
        <v>2.6720238095238096</v>
      </c>
      <c r="AH754" s="21">
        <v>211</v>
      </c>
      <c r="AI754" s="22">
        <v>1.4933333333333301</v>
      </c>
      <c r="AJ754" s="21">
        <v>1809.5000000000027</v>
      </c>
      <c r="AK754" s="21" t="e">
        <f>VLOOKUP($B754,'[3]Rotoma level Monthly'!$C$2:$N$538,10,FALSE)</f>
        <v>#N/A</v>
      </c>
      <c r="AL754" s="21" t="e">
        <f>VLOOKUP($B754,'[3]Rotoma level Monthly'!$C$2:$N$538,11,FALSE)</f>
        <v>#N/A</v>
      </c>
      <c r="AM754" s="20">
        <v>3.4874891427534127</v>
      </c>
      <c r="AN754" s="21">
        <v>188.39166666666668</v>
      </c>
    </row>
    <row r="755" spans="1:40" x14ac:dyDescent="0.25">
      <c r="A755" t="s">
        <v>86</v>
      </c>
      <c r="B755" s="15">
        <v>40603</v>
      </c>
      <c r="C755" s="16" t="s">
        <v>73</v>
      </c>
      <c r="D755" s="17">
        <v>2012</v>
      </c>
      <c r="E755" s="18" t="str">
        <f t="shared" si="228"/>
        <v>Ōkataina 2010/11</v>
      </c>
      <c r="F755" s="18" t="s">
        <v>72</v>
      </c>
      <c r="G755" s="19">
        <v>2.2999999999999998</v>
      </c>
      <c r="H755" s="20">
        <v>12.949999809265137</v>
      </c>
      <c r="I755" s="21">
        <v>101</v>
      </c>
      <c r="J755" s="19">
        <v>6.6643621442035705</v>
      </c>
      <c r="K755" s="19">
        <v>0.5733515456534457</v>
      </c>
      <c r="L755" s="19">
        <v>1</v>
      </c>
      <c r="M755" s="19">
        <v>3</v>
      </c>
      <c r="N755" s="19">
        <v>7.6999997999999996</v>
      </c>
      <c r="O755" s="19">
        <v>0.41</v>
      </c>
      <c r="P755" s="22">
        <v>0.16166888177394867</v>
      </c>
      <c r="Q755" s="19">
        <f t="shared" si="230"/>
        <v>3.138788703484686</v>
      </c>
      <c r="R755" s="19">
        <f t="shared" ref="R755:R806" si="232">5.56+2.6*LOG(((1/$H755)-(1/40)),10)</f>
        <v>2.2263775498060769</v>
      </c>
      <c r="S755" s="19">
        <f t="shared" si="225"/>
        <v>2.4230073350857544</v>
      </c>
      <c r="T755" s="19">
        <f t="shared" si="223"/>
        <v>2.6233750792442407</v>
      </c>
      <c r="U755" s="23">
        <f t="shared" si="226"/>
        <v>2.6028871669051896</v>
      </c>
      <c r="V755" s="24">
        <f t="shared" si="227"/>
        <v>3.0255281461822894</v>
      </c>
      <c r="W755" s="24">
        <f t="shared" si="227"/>
        <v>2.6230204757912023</v>
      </c>
      <c r="X755" s="24">
        <f t="shared" si="227"/>
        <v>2.3824205714642943</v>
      </c>
      <c r="Y755" s="24">
        <f t="shared" si="227"/>
        <v>2.5709887699012501</v>
      </c>
      <c r="Z755" s="24">
        <f t="shared" si="227"/>
        <v>2.6492690778861259</v>
      </c>
      <c r="AA755" s="20">
        <v>2.13</v>
      </c>
      <c r="AB755" s="20">
        <v>0.52166666666666595</v>
      </c>
      <c r="AC755" s="17">
        <v>314.551389112903</v>
      </c>
      <c r="AD755" s="17">
        <f t="shared" si="229"/>
        <v>314.01404439605028</v>
      </c>
      <c r="AE755" s="21">
        <v>206.36000000000101</v>
      </c>
      <c r="AF755" s="21">
        <v>157.09543010752697</v>
      </c>
      <c r="AG755" s="19">
        <v>3.2391801075268805</v>
      </c>
      <c r="AH755" s="21">
        <v>223.1</v>
      </c>
      <c r="AI755" s="22">
        <v>1.4933333333333301</v>
      </c>
      <c r="AJ755" s="21">
        <v>1855.7600000000027</v>
      </c>
      <c r="AK755" s="21" t="e">
        <f>VLOOKUP($B755,'[3]Rotoma level Monthly'!$C$2:$N$538,10,FALSE)</f>
        <v>#N/A</v>
      </c>
      <c r="AL755" s="21" t="e">
        <f>VLOOKUP($B755,'[3]Rotoma level Monthly'!$C$2:$N$538,11,FALSE)</f>
        <v>#N/A</v>
      </c>
      <c r="AM755" s="20">
        <v>3.4800548669597617</v>
      </c>
      <c r="AN755" s="21">
        <v>187.14166666666665</v>
      </c>
    </row>
    <row r="756" spans="1:40" x14ac:dyDescent="0.25">
      <c r="A756" t="s">
        <v>86</v>
      </c>
      <c r="B756" s="15">
        <v>40634</v>
      </c>
      <c r="C756" s="16" t="s">
        <v>73</v>
      </c>
      <c r="D756" s="17">
        <v>2012</v>
      </c>
      <c r="E756" s="18" t="str">
        <f t="shared" si="228"/>
        <v>Ōkataina 2010/11</v>
      </c>
      <c r="F756" s="18" t="s">
        <v>72</v>
      </c>
      <c r="G756" s="19">
        <v>2.5</v>
      </c>
      <c r="H756" s="20">
        <v>10.5</v>
      </c>
      <c r="I756" s="21">
        <v>106</v>
      </c>
      <c r="J756" s="19">
        <v>7.6413621442035691</v>
      </c>
      <c r="K756" s="19">
        <v>3.5043515456534458</v>
      </c>
      <c r="L756" s="19">
        <v>11</v>
      </c>
      <c r="M756" s="19">
        <v>1</v>
      </c>
      <c r="N756" s="19">
        <v>7.4000000999999997</v>
      </c>
      <c r="O756" s="19">
        <v>7.9999998000000003E-2</v>
      </c>
      <c r="P756" s="22">
        <v>0.30399999022483826</v>
      </c>
      <c r="Q756" s="19">
        <f t="shared" si="230"/>
        <v>3.2307676220269759</v>
      </c>
      <c r="R756" s="19">
        <f t="shared" si="232"/>
        <v>2.5610890865086824</v>
      </c>
      <c r="S756" s="19">
        <f t="shared" si="225"/>
        <v>2.4861706544469588</v>
      </c>
      <c r="T756" s="19">
        <f t="shared" si="223"/>
        <v>2.7968586849763293</v>
      </c>
      <c r="U756" s="23">
        <f t="shared" si="226"/>
        <v>2.7687215119897362</v>
      </c>
      <c r="V756" s="24">
        <f t="shared" si="227"/>
        <v>3.0151103313837679</v>
      </c>
      <c r="W756" s="24">
        <f t="shared" si="227"/>
        <v>2.637646536775125</v>
      </c>
      <c r="X756" s="24">
        <f t="shared" si="227"/>
        <v>2.3834531434848314</v>
      </c>
      <c r="Y756" s="24">
        <f t="shared" si="227"/>
        <v>2.5802531342264281</v>
      </c>
      <c r="Z756" s="24">
        <f t="shared" si="227"/>
        <v>2.6525906639150727</v>
      </c>
      <c r="AA756" s="20">
        <v>2.4300000000000002</v>
      </c>
      <c r="AB756" s="20">
        <v>1.165</v>
      </c>
      <c r="AC756" s="17">
        <v>314.60689791666698</v>
      </c>
      <c r="AD756" s="17">
        <f t="shared" si="229"/>
        <v>314.11556308817995</v>
      </c>
      <c r="AE756" s="21">
        <v>140.88999999999999</v>
      </c>
      <c r="AF756" s="21">
        <v>165.31527777777777</v>
      </c>
      <c r="AG756" s="19">
        <v>3.256875</v>
      </c>
      <c r="AH756" s="21">
        <v>160.80000000000001</v>
      </c>
      <c r="AI756" s="22">
        <v>1.4933333333333301</v>
      </c>
      <c r="AJ756" s="21">
        <v>2041.6200000000038</v>
      </c>
      <c r="AK756" s="21" t="e">
        <f>VLOOKUP($B756,'[3]Rotoma level Monthly'!$C$2:$N$538,10,FALSE)</f>
        <v>#N/A</v>
      </c>
      <c r="AL756" s="21" t="e">
        <f>VLOOKUP($B756,'[3]Rotoma level Monthly'!$C$2:$N$538,11,FALSE)</f>
        <v>#N/A</v>
      </c>
      <c r="AM756" s="20">
        <v>3.4624361393611949</v>
      </c>
      <c r="AN756" s="21">
        <v>183.76666666666665</v>
      </c>
    </row>
    <row r="757" spans="1:40" x14ac:dyDescent="0.25">
      <c r="A757" t="s">
        <v>86</v>
      </c>
      <c r="B757" s="15">
        <v>40664</v>
      </c>
      <c r="C757" s="16" t="s">
        <v>73</v>
      </c>
      <c r="D757" s="17">
        <v>2012</v>
      </c>
      <c r="E757" s="18" t="str">
        <f t="shared" si="228"/>
        <v>Ōkataina 2010/11</v>
      </c>
      <c r="F757" s="18" t="s">
        <v>72</v>
      </c>
      <c r="G757" s="19">
        <v>1.9</v>
      </c>
      <c r="H757" s="20">
        <v>10.800000190734863</v>
      </c>
      <c r="I757" s="21">
        <v>97.999997000000008</v>
      </c>
      <c r="J757" s="19">
        <v>5.6873621442035702</v>
      </c>
      <c r="K757" s="19">
        <v>0.5733515456534457</v>
      </c>
      <c r="L757" s="19">
        <v>0.50000001999999999</v>
      </c>
      <c r="M757" s="19">
        <v>1</v>
      </c>
      <c r="N757" s="19">
        <v>7.1999997999999996</v>
      </c>
      <c r="O757" s="19">
        <v>0.47999998999999999</v>
      </c>
      <c r="P757" s="22">
        <v>0.20499999821186066</v>
      </c>
      <c r="Q757" s="19">
        <f t="shared" si="230"/>
        <v>2.9280341464201856</v>
      </c>
      <c r="R757" s="19">
        <f t="shared" si="232"/>
        <v>2.5177376447296052</v>
      </c>
      <c r="S757" s="19">
        <f t="shared" si="225"/>
        <v>2.3835904478172742</v>
      </c>
      <c r="T757" s="19">
        <f t="shared" si="223"/>
        <v>2.4223397781910232</v>
      </c>
      <c r="U757" s="23">
        <f t="shared" si="226"/>
        <v>2.562925504289522</v>
      </c>
      <c r="V757" s="24">
        <f t="shared" ref="V757:Z807" si="233">AVERAGE(Q746:Q757)</f>
        <v>2.9731225113364546</v>
      </c>
      <c r="W757" s="24">
        <f t="shared" si="233"/>
        <v>2.651544649368208</v>
      </c>
      <c r="X757" s="24">
        <f t="shared" si="233"/>
        <v>2.3679385045625132</v>
      </c>
      <c r="Y757" s="24">
        <f t="shared" si="233"/>
        <v>2.5441962136237244</v>
      </c>
      <c r="Z757" s="24">
        <f t="shared" si="233"/>
        <v>2.6323858031579039</v>
      </c>
      <c r="AA757" s="20">
        <v>0.32</v>
      </c>
      <c r="AB757" s="20">
        <v>1.34</v>
      </c>
      <c r="AC757" s="17">
        <v>314.89021337365602</v>
      </c>
      <c r="AD757" s="17">
        <f t="shared" si="229"/>
        <v>314.24353444234663</v>
      </c>
      <c r="AE757" s="21">
        <v>233.5</v>
      </c>
      <c r="AF757" s="21">
        <v>161.71774193548387</v>
      </c>
      <c r="AG757" s="19">
        <v>3.6981182795698935</v>
      </c>
      <c r="AH757" s="21">
        <v>164.5</v>
      </c>
      <c r="AI757" s="22">
        <v>1.4933333333333301</v>
      </c>
      <c r="AJ757" s="21">
        <v>2134.5100000000039</v>
      </c>
      <c r="AK757" s="21" t="e">
        <f>VLOOKUP($B757,'[3]Rotoma level Monthly'!$C$2:$N$538,10,FALSE)</f>
        <v>#N/A</v>
      </c>
      <c r="AL757" s="21" t="e">
        <f>VLOOKUP($B757,'[3]Rotoma level Monthly'!$C$2:$N$538,11,FALSE)</f>
        <v>#N/A</v>
      </c>
      <c r="AM757" s="20">
        <v>3.4978875282500836</v>
      </c>
      <c r="AN757" s="21">
        <v>186.77499999999998</v>
      </c>
    </row>
    <row r="758" spans="1:40" x14ac:dyDescent="0.25">
      <c r="A758" t="s">
        <v>86</v>
      </c>
      <c r="B758" s="15">
        <v>40695</v>
      </c>
      <c r="C758" s="16" t="s">
        <v>73</v>
      </c>
      <c r="D758" s="17">
        <v>2012</v>
      </c>
      <c r="E758" s="18" t="str">
        <f t="shared" si="228"/>
        <v>Ōkataina 2010/11</v>
      </c>
      <c r="F758" s="18" t="s">
        <v>72</v>
      </c>
      <c r="G758" s="19">
        <v>2.2999999999999998</v>
      </c>
      <c r="H758" s="20">
        <v>10.5</v>
      </c>
      <c r="I758" s="21">
        <v>97.999997000000008</v>
      </c>
      <c r="J758" s="19">
        <v>6.6643621442035705</v>
      </c>
      <c r="K758" s="19">
        <v>0.5733515456534457</v>
      </c>
      <c r="L758" s="19">
        <v>2.0000001000000003</v>
      </c>
      <c r="M758" s="19">
        <v>4.0000002000000006</v>
      </c>
      <c r="N758" s="19">
        <v>7.1999997999999996</v>
      </c>
      <c r="O758" s="19">
        <v>0.5</v>
      </c>
      <c r="P758" s="22">
        <v>0.23399999737739563</v>
      </c>
      <c r="Q758" s="19">
        <f t="shared" si="230"/>
        <v>3.138788703484686</v>
      </c>
      <c r="R758" s="19">
        <f t="shared" si="232"/>
        <v>2.5610890865086824</v>
      </c>
      <c r="S758" s="19">
        <f t="shared" si="225"/>
        <v>2.3835904478172742</v>
      </c>
      <c r="T758" s="19">
        <f t="shared" si="223"/>
        <v>2.6233750792442407</v>
      </c>
      <c r="U758" s="23">
        <f t="shared" si="226"/>
        <v>2.6767108292637207</v>
      </c>
      <c r="V758" s="24">
        <f t="shared" si="233"/>
        <v>2.9583829065465266</v>
      </c>
      <c r="W758" s="24">
        <f t="shared" si="233"/>
        <v>2.6468538716165222</v>
      </c>
      <c r="X758" s="24">
        <f t="shared" si="233"/>
        <v>2.3495694962495337</v>
      </c>
      <c r="Y758" s="24">
        <f t="shared" si="233"/>
        <v>2.4820433670224893</v>
      </c>
      <c r="Z758" s="24">
        <f t="shared" si="233"/>
        <v>2.6074954683304399</v>
      </c>
      <c r="AA758" s="20">
        <v>0.11</v>
      </c>
      <c r="AB758" s="20">
        <v>0.15833333333333299</v>
      </c>
      <c r="AC758" s="17">
        <v>315.24262986111103</v>
      </c>
      <c r="AD758" s="17">
        <f t="shared" si="229"/>
        <v>314.37785946838829</v>
      </c>
      <c r="AE758" s="21">
        <v>149</v>
      </c>
      <c r="AF758" s="21">
        <v>148.48541666666674</v>
      </c>
      <c r="AG758" s="19">
        <v>3.2034027777777774</v>
      </c>
      <c r="AH758" s="21">
        <v>96</v>
      </c>
      <c r="AI758" s="22">
        <v>1.404166666666665</v>
      </c>
      <c r="AJ758" s="21">
        <v>2087.4700000000048</v>
      </c>
      <c r="AK758" s="21" t="e">
        <f>VLOOKUP($B758,'[3]Rotoma level Monthly'!$C$2:$N$538,10,FALSE)</f>
        <v>#N/A</v>
      </c>
      <c r="AL758" s="21" t="e">
        <f>VLOOKUP($B758,'[3]Rotoma level Monthly'!$C$2:$N$538,11,FALSE)</f>
        <v>#N/A</v>
      </c>
      <c r="AM758" s="20">
        <v>3.5748252522644202</v>
      </c>
      <c r="AN758" s="21">
        <v>186.6333333333333</v>
      </c>
    </row>
    <row r="759" spans="1:40" x14ac:dyDescent="0.25">
      <c r="A759" t="s">
        <v>86</v>
      </c>
      <c r="B759" s="15">
        <v>40725</v>
      </c>
      <c r="C759" s="16" t="s">
        <v>74</v>
      </c>
      <c r="D759" s="17">
        <v>2013</v>
      </c>
      <c r="E759" s="18" t="str">
        <f t="shared" si="228"/>
        <v>Ōkataina 2011/12</v>
      </c>
      <c r="F759" s="18" t="s">
        <v>72</v>
      </c>
      <c r="G759" s="19">
        <v>2.9000001000000002</v>
      </c>
      <c r="H759" s="20">
        <v>9.9499998092651367</v>
      </c>
      <c r="I759" s="21">
        <v>106</v>
      </c>
      <c r="J759" s="19">
        <v>5.6873621442035702</v>
      </c>
      <c r="K759" s="19">
        <v>2.5273514479534445</v>
      </c>
      <c r="L759" s="19">
        <v>7.0000002000000006</v>
      </c>
      <c r="M759" s="19">
        <v>4.0000002000000006</v>
      </c>
      <c r="N759" s="19">
        <v>7.3000002000000004</v>
      </c>
      <c r="O759" s="19">
        <v>0.43000000999999999</v>
      </c>
      <c r="P759" s="22">
        <v>0.2460000067949295</v>
      </c>
      <c r="Q759" s="19">
        <f t="shared" si="230"/>
        <v>3.3944909527015543</v>
      </c>
      <c r="R759" s="19">
        <f t="shared" si="232"/>
        <v>2.6426996799016318</v>
      </c>
      <c r="S759" s="19">
        <f t="shared" si="225"/>
        <v>2.4861706544469588</v>
      </c>
      <c r="T759" s="19">
        <f t="shared" si="223"/>
        <v>2.4223397781910232</v>
      </c>
      <c r="U759" s="23">
        <f t="shared" si="226"/>
        <v>2.7364252663102921</v>
      </c>
      <c r="V759" s="24">
        <f t="shared" si="233"/>
        <v>2.9837776851642892</v>
      </c>
      <c r="W759" s="24">
        <f t="shared" si="233"/>
        <v>2.6258481829218434</v>
      </c>
      <c r="X759" s="24">
        <f t="shared" si="233"/>
        <v>2.3506020682700708</v>
      </c>
      <c r="Y759" s="24">
        <f t="shared" si="233"/>
        <v>2.3946787994770773</v>
      </c>
      <c r="Z759" s="24">
        <f t="shared" si="233"/>
        <v>2.5874473604444646</v>
      </c>
      <c r="AA759" s="20">
        <v>1.1299999999999999</v>
      </c>
      <c r="AB759" s="20">
        <v>0.18833333333333299</v>
      </c>
      <c r="AC759" s="17">
        <v>315.40060114247302</v>
      </c>
      <c r="AD759" s="17">
        <f t="shared" si="229"/>
        <v>314.52483213863923</v>
      </c>
      <c r="AE759" s="21">
        <v>121.461</v>
      </c>
      <c r="AF759" s="21">
        <v>206.84072580645164</v>
      </c>
      <c r="AG759" s="19">
        <v>3.9659274193548391</v>
      </c>
      <c r="AH759" s="21">
        <v>152.9</v>
      </c>
      <c r="AI759" s="22">
        <v>1.2524999999999999</v>
      </c>
      <c r="AJ759" s="21">
        <v>2044.765000000004</v>
      </c>
      <c r="AK759" s="21" t="e">
        <f>VLOOKUP($B759,'[3]Rotoma level Monthly'!$C$2:$N$538,10,FALSE)</f>
        <v>#N/A</v>
      </c>
      <c r="AL759" s="21" t="e">
        <f>VLOOKUP($B759,'[3]Rotoma level Monthly'!$C$2:$N$538,11,FALSE)</f>
        <v>#N/A</v>
      </c>
      <c r="AM759" s="20">
        <v>3.5650277985607173</v>
      </c>
      <c r="AN759" s="21">
        <v>185.10833333333332</v>
      </c>
    </row>
    <row r="760" spans="1:40" x14ac:dyDescent="0.25">
      <c r="A760" t="s">
        <v>86</v>
      </c>
      <c r="B760" s="15">
        <v>40756</v>
      </c>
      <c r="C760" s="16" t="s">
        <v>74</v>
      </c>
      <c r="D760" s="17">
        <v>2013</v>
      </c>
      <c r="E760" s="18" t="str">
        <f t="shared" si="228"/>
        <v>Ōkataina 2011/12</v>
      </c>
      <c r="F760" s="18" t="s">
        <v>72</v>
      </c>
      <c r="G760" s="19">
        <v>5.0999999000000003</v>
      </c>
      <c r="H760" s="20">
        <v>7.6399998664855957</v>
      </c>
      <c r="I760" s="21">
        <v>105</v>
      </c>
      <c r="J760" s="19">
        <v>8.6183621442035694</v>
      </c>
      <c r="K760" s="19">
        <v>4.4813517410534462</v>
      </c>
      <c r="L760" s="19">
        <v>7.5000003</v>
      </c>
      <c r="M760" s="19">
        <v>3</v>
      </c>
      <c r="N760" s="19">
        <v>7.4000000999999997</v>
      </c>
      <c r="O760" s="19">
        <v>0.60000001999999997</v>
      </c>
      <c r="P760" s="22">
        <v>0.40299999713897705</v>
      </c>
      <c r="Q760" s="19">
        <f t="shared" si="230"/>
        <v>4.0172282256591902</v>
      </c>
      <c r="R760" s="19">
        <f t="shared" si="232"/>
        <v>3.024623448286917</v>
      </c>
      <c r="S760" s="19">
        <f t="shared" si="225"/>
        <v>2.4737797902005139</v>
      </c>
      <c r="T760" s="19">
        <f t="shared" si="223"/>
        <v>2.9494402385266687</v>
      </c>
      <c r="U760" s="23">
        <f t="shared" si="226"/>
        <v>3.1162679256683221</v>
      </c>
      <c r="V760" s="24">
        <f t="shared" si="233"/>
        <v>3.0356724579107586</v>
      </c>
      <c r="W760" s="24">
        <f t="shared" si="233"/>
        <v>2.6372475165467257</v>
      </c>
      <c r="X760" s="24">
        <f t="shared" si="233"/>
        <v>2.3802253151063564</v>
      </c>
      <c r="Y760" s="24">
        <f t="shared" si="233"/>
        <v>2.4386038378383814</v>
      </c>
      <c r="Z760" s="24">
        <f t="shared" si="233"/>
        <v>2.6214204722195147</v>
      </c>
      <c r="AA760" s="20">
        <v>0.24</v>
      </c>
      <c r="AB760" s="20">
        <v>0.193333333333333</v>
      </c>
      <c r="AC760" s="17">
        <v>315.371733870968</v>
      </c>
      <c r="AD760" s="17">
        <f t="shared" si="229"/>
        <v>314.64555539083432</v>
      </c>
      <c r="AE760" s="21">
        <v>57.454999999999899</v>
      </c>
      <c r="AF760" s="21">
        <v>194.58333333333334</v>
      </c>
      <c r="AG760" s="19">
        <v>2.9935483870967747</v>
      </c>
      <c r="AH760" s="21">
        <v>200.9</v>
      </c>
      <c r="AI760" s="22">
        <v>0.84333333333333305</v>
      </c>
      <c r="AJ760" s="21">
        <v>2115.7360000000035</v>
      </c>
      <c r="AK760" s="21" t="e">
        <f>VLOOKUP($B760,'[3]Rotoma level Monthly'!$C$2:$N$538,10,FALSE)</f>
        <v>#N/A</v>
      </c>
      <c r="AL760" s="21" t="e">
        <f>VLOOKUP($B760,'[3]Rotoma level Monthly'!$C$2:$N$538,11,FALSE)</f>
        <v>#N/A</v>
      </c>
      <c r="AM760" s="20">
        <v>3.6532166426467394</v>
      </c>
      <c r="AN760" s="21">
        <v>190.59166666666667</v>
      </c>
    </row>
    <row r="761" spans="1:40" x14ac:dyDescent="0.25">
      <c r="A761" t="s">
        <v>86</v>
      </c>
      <c r="B761" s="15">
        <v>40787</v>
      </c>
      <c r="C761" s="16" t="s">
        <v>74</v>
      </c>
      <c r="D761" s="17">
        <v>2013</v>
      </c>
      <c r="E761" s="18" t="str">
        <f t="shared" si="228"/>
        <v>Ōkataina 2011/12</v>
      </c>
      <c r="F761" s="18" t="s">
        <v>72</v>
      </c>
      <c r="G761" s="19">
        <v>3.4000001000000002</v>
      </c>
      <c r="H761" s="20">
        <v>7.25</v>
      </c>
      <c r="I761" s="21">
        <v>82.999997000000008</v>
      </c>
      <c r="J761" s="19">
        <v>4.7103621442035699</v>
      </c>
      <c r="K761" s="19">
        <v>0.5733515456534457</v>
      </c>
      <c r="L761" s="19">
        <v>0.50000001999999999</v>
      </c>
      <c r="M761" s="19">
        <v>3</v>
      </c>
      <c r="N761" s="19">
        <v>7.5</v>
      </c>
      <c r="O761" s="19">
        <v>0.52999996999999999</v>
      </c>
      <c r="P761" s="22">
        <v>0.31200000643730164</v>
      </c>
      <c r="Q761" s="19">
        <f t="shared" si="230"/>
        <v>3.5699564817316802</v>
      </c>
      <c r="R761" s="19">
        <f t="shared" si="232"/>
        <v>3.0973145967149986</v>
      </c>
      <c r="S761" s="19">
        <f t="shared" si="225"/>
        <v>2.1664250108028349</v>
      </c>
      <c r="T761" s="19">
        <f t="shared" si="223"/>
        <v>2.1833185502717658</v>
      </c>
      <c r="U761" s="23">
        <f t="shared" si="226"/>
        <v>2.75425365988032</v>
      </c>
      <c r="V761" s="24">
        <f t="shared" si="233"/>
        <v>3.0568635013080794</v>
      </c>
      <c r="W761" s="24">
        <f t="shared" si="233"/>
        <v>2.6513271450907712</v>
      </c>
      <c r="X761" s="24">
        <f t="shared" si="233"/>
        <v>2.3714048983806495</v>
      </c>
      <c r="Y761" s="24">
        <f t="shared" si="233"/>
        <v>2.4952319046815234</v>
      </c>
      <c r="Z761" s="24">
        <f t="shared" si="233"/>
        <v>2.6418967271395473</v>
      </c>
      <c r="AA761" s="20">
        <v>1.1000000000000001</v>
      </c>
      <c r="AB761" s="20">
        <v>0.32</v>
      </c>
      <c r="AC761" s="17">
        <v>315.30045069444401</v>
      </c>
      <c r="AD761" s="17">
        <f t="shared" si="229"/>
        <v>314.73685807018495</v>
      </c>
      <c r="AE761" s="21">
        <v>65.760999999999996</v>
      </c>
      <c r="AF761" s="21">
        <v>193.54097222222225</v>
      </c>
      <c r="AG761" s="19">
        <v>3.3280555555555549</v>
      </c>
      <c r="AH761" s="21">
        <v>230.7</v>
      </c>
      <c r="AI761" s="22">
        <v>0.42083333333333295</v>
      </c>
      <c r="AJ761" s="21">
        <v>1857.8760000000018</v>
      </c>
      <c r="AK761" s="21" t="e">
        <f>VLOOKUP($B761,'[3]Rotoma level Monthly'!$C$2:$N$538,10,FALSE)</f>
        <v>#N/A</v>
      </c>
      <c r="AL761" s="21" t="e">
        <f>VLOOKUP($B761,'[3]Rotoma level Monthly'!$C$2:$N$538,11,FALSE)</f>
        <v>#N/A</v>
      </c>
      <c r="AM761" s="20">
        <v>3.6286870727542655</v>
      </c>
      <c r="AN761" s="21">
        <v>197.64166666666665</v>
      </c>
    </row>
    <row r="762" spans="1:40" x14ac:dyDescent="0.25">
      <c r="A762" t="s">
        <v>86</v>
      </c>
      <c r="B762" s="15">
        <v>40817</v>
      </c>
      <c r="C762" s="16" t="s">
        <v>74</v>
      </c>
      <c r="D762" s="17">
        <v>2013</v>
      </c>
      <c r="E762" s="18" t="str">
        <f t="shared" si="228"/>
        <v>Ōkataina 2011/12</v>
      </c>
      <c r="F762" s="18" t="s">
        <v>72</v>
      </c>
      <c r="G762" s="19">
        <v>2.4000001000000002</v>
      </c>
      <c r="H762" s="20">
        <v>9</v>
      </c>
      <c r="I762" s="21">
        <v>103</v>
      </c>
      <c r="J762" s="19">
        <v>4.7103621442035699</v>
      </c>
      <c r="K762" s="19">
        <v>1.5503512525534449</v>
      </c>
      <c r="L762" s="19">
        <v>1</v>
      </c>
      <c r="M762" s="19">
        <v>1</v>
      </c>
      <c r="N762" s="19">
        <v>7.5</v>
      </c>
      <c r="O762" s="19">
        <v>0.60000001999999997</v>
      </c>
      <c r="P762" s="22">
        <v>0.24699999392032623</v>
      </c>
      <c r="Q762" s="19">
        <f t="shared" si="230"/>
        <v>3.1857365999103111</v>
      </c>
      <c r="R762" s="19">
        <f t="shared" si="232"/>
        <v>2.7911539019741616</v>
      </c>
      <c r="S762" s="19">
        <f t="shared" si="225"/>
        <v>2.4486400463625677</v>
      </c>
      <c r="T762" s="19">
        <f t="shared" si="223"/>
        <v>2.1833185502717658</v>
      </c>
      <c r="U762" s="23">
        <f t="shared" si="226"/>
        <v>2.6522122746297017</v>
      </c>
      <c r="V762" s="24">
        <f t="shared" si="233"/>
        <v>3.113223541728992</v>
      </c>
      <c r="W762" s="24">
        <f t="shared" si="233"/>
        <v>2.6335544568199079</v>
      </c>
      <c r="X762" s="24">
        <f t="shared" si="233"/>
        <v>2.3861024012849206</v>
      </c>
      <c r="Y762" s="24">
        <f t="shared" si="233"/>
        <v>2.4952319046815234</v>
      </c>
      <c r="Z762" s="24">
        <f t="shared" si="233"/>
        <v>2.655588205242104</v>
      </c>
      <c r="AA762" s="20">
        <v>0.71</v>
      </c>
      <c r="AB762" s="20">
        <v>0.52333333333333298</v>
      </c>
      <c r="AC762" s="17">
        <v>315.51714280914001</v>
      </c>
      <c r="AD762" s="17">
        <f t="shared" si="229"/>
        <v>314.83935330744288</v>
      </c>
      <c r="AE762" s="21">
        <v>174</v>
      </c>
      <c r="AF762" s="21">
        <v>133.22991071428569</v>
      </c>
      <c r="AG762" s="19">
        <v>3.8747023809523808</v>
      </c>
      <c r="AH762" s="21">
        <v>169.6</v>
      </c>
      <c r="AI762" s="22">
        <v>0.42083333333333295</v>
      </c>
      <c r="AJ762" s="21">
        <v>1736.5270000000007</v>
      </c>
      <c r="AK762" s="21" t="e">
        <f>VLOOKUP($B762,'[3]Rotoma level Monthly'!$C$2:$N$538,10,FALSE)</f>
        <v>#N/A</v>
      </c>
      <c r="AL762" s="21" t="e">
        <f>VLOOKUP($B762,'[3]Rotoma level Monthly'!$C$2:$N$538,11,FALSE)</f>
        <v>#N/A</v>
      </c>
      <c r="AM762" s="20">
        <v>3.4953928518091826</v>
      </c>
      <c r="AN762" s="21">
        <v>191.28333333333333</v>
      </c>
    </row>
    <row r="763" spans="1:40" x14ac:dyDescent="0.25">
      <c r="A763" t="s">
        <v>86</v>
      </c>
      <c r="B763" s="15">
        <v>40848</v>
      </c>
      <c r="C763" s="16" t="s">
        <v>74</v>
      </c>
      <c r="D763" s="17">
        <v>2013</v>
      </c>
      <c r="E763" s="18" t="str">
        <f t="shared" si="228"/>
        <v>Ōkataina 2011/12</v>
      </c>
      <c r="F763" s="18" t="s">
        <v>72</v>
      </c>
      <c r="G763" s="19">
        <v>1.2</v>
      </c>
      <c r="H763" s="20">
        <v>9.1499996185302734</v>
      </c>
      <c r="I763" s="21">
        <v>88</v>
      </c>
      <c r="J763" s="19">
        <v>4.7103621442035699</v>
      </c>
      <c r="K763" s="19">
        <v>1.5503512525534449</v>
      </c>
      <c r="L763" s="19">
        <v>2.0000001000000003</v>
      </c>
      <c r="M763" s="19">
        <v>3</v>
      </c>
      <c r="N763" s="19">
        <v>7.3000002000000004</v>
      </c>
      <c r="O763" s="19">
        <v>0.5</v>
      </c>
      <c r="P763" s="22">
        <v>0.20600000023841858</v>
      </c>
      <c r="Q763" s="19">
        <f t="shared" si="230"/>
        <v>2.4211203649609674</v>
      </c>
      <c r="R763" s="19">
        <f t="shared" si="232"/>
        <v>2.7670126767727745</v>
      </c>
      <c r="S763" s="19">
        <f t="shared" si="225"/>
        <v>2.2428928431720077</v>
      </c>
      <c r="T763" s="19">
        <f t="shared" si="223"/>
        <v>2.1833185502717658</v>
      </c>
      <c r="U763" s="23">
        <f t="shared" si="226"/>
        <v>2.4035861087943791</v>
      </c>
      <c r="V763" s="24">
        <f t="shared" si="233"/>
        <v>3.1299835721424061</v>
      </c>
      <c r="W763" s="24">
        <f t="shared" si="233"/>
        <v>2.6642746632260605</v>
      </c>
      <c r="X763" s="24">
        <f t="shared" si="233"/>
        <v>2.3964850692021638</v>
      </c>
      <c r="Y763" s="24">
        <f t="shared" si="233"/>
        <v>2.495231904681523</v>
      </c>
      <c r="Z763" s="24">
        <f t="shared" si="233"/>
        <v>2.6694139271261785</v>
      </c>
      <c r="AA763" s="20">
        <v>1.2</v>
      </c>
      <c r="AB763" s="20">
        <v>0.74833333333333296</v>
      </c>
      <c r="AC763" s="17">
        <v>315.64207430555598</v>
      </c>
      <c r="AD763" s="17">
        <f t="shared" si="229"/>
        <v>314.95938778968514</v>
      </c>
      <c r="AE763" s="21">
        <v>52.499000000000002</v>
      </c>
      <c r="AF763" s="21">
        <v>214.86736111111111</v>
      </c>
      <c r="AG763" s="19">
        <v>4.8864583333333345</v>
      </c>
      <c r="AH763" s="21">
        <v>257.8</v>
      </c>
      <c r="AI763" s="22">
        <v>0.42083333333333295</v>
      </c>
      <c r="AJ763" s="21">
        <v>1847.6620000000009</v>
      </c>
      <c r="AK763" s="21" t="e">
        <f>VLOOKUP($B763,'[3]Rotoma level Monthly'!$C$2:$N$538,10,FALSE)</f>
        <v>#N/A</v>
      </c>
      <c r="AL763" s="21" t="e">
        <f>VLOOKUP($B763,'[3]Rotoma level Monthly'!$C$2:$N$538,11,FALSE)</f>
        <v>#N/A</v>
      </c>
      <c r="AM763" s="20">
        <v>3.4716449319423108</v>
      </c>
      <c r="AN763" s="21">
        <v>191.20000000000002</v>
      </c>
    </row>
    <row r="764" spans="1:40" x14ac:dyDescent="0.25">
      <c r="A764" t="s">
        <v>86</v>
      </c>
      <c r="B764" s="15">
        <v>40878</v>
      </c>
      <c r="C764" s="16" t="s">
        <v>74</v>
      </c>
      <c r="D764" s="17">
        <v>2013</v>
      </c>
      <c r="E764" s="18" t="str">
        <f t="shared" si="228"/>
        <v>Ōkataina 2011/12</v>
      </c>
      <c r="F764" s="18" t="s">
        <v>72</v>
      </c>
      <c r="G764" s="19">
        <v>1.2</v>
      </c>
      <c r="H764" s="20">
        <v>10.5</v>
      </c>
      <c r="I764" s="21">
        <v>92</v>
      </c>
      <c r="J764" s="19">
        <v>4.7103621442035699</v>
      </c>
      <c r="K764" s="19">
        <v>1.5503512525534449</v>
      </c>
      <c r="L764" s="19">
        <v>0.50000001999999999</v>
      </c>
      <c r="M764" s="19">
        <v>3</v>
      </c>
      <c r="N764" s="19">
        <v>7.5999999000000003</v>
      </c>
      <c r="O764" s="19">
        <v>0.5</v>
      </c>
      <c r="P764" s="22">
        <v>0.20999999344348907</v>
      </c>
      <c r="Q764" s="19">
        <f t="shared" si="230"/>
        <v>2.4211203649609674</v>
      </c>
      <c r="R764" s="19">
        <f t="shared" si="232"/>
        <v>2.5610890865086824</v>
      </c>
      <c r="S764" s="19">
        <f t="shared" si="225"/>
        <v>2.3010013603101211</v>
      </c>
      <c r="T764" s="19">
        <f t="shared" ref="T764:T827" si="234">0.218+2.92*LOG($J764,10)</f>
        <v>2.1833185502717658</v>
      </c>
      <c r="U764" s="23">
        <f t="shared" si="226"/>
        <v>2.3666323405128842</v>
      </c>
      <c r="V764" s="24">
        <f t="shared" si="233"/>
        <v>3.1035382062269825</v>
      </c>
      <c r="W764" s="24">
        <f t="shared" si="233"/>
        <v>2.6659911457095991</v>
      </c>
      <c r="X764" s="24">
        <f t="shared" si="233"/>
        <v>2.3988793482687307</v>
      </c>
      <c r="Y764" s="24">
        <f t="shared" si="233"/>
        <v>2.495231904681523</v>
      </c>
      <c r="Z764" s="24">
        <f t="shared" si="233"/>
        <v>2.663794515983108</v>
      </c>
      <c r="AA764" s="20">
        <v>2.23</v>
      </c>
      <c r="AB764" s="20">
        <v>1.1016666666666599</v>
      </c>
      <c r="AC764" s="17">
        <v>315.67245463709702</v>
      </c>
      <c r="AD764" s="17">
        <f t="shared" si="229"/>
        <v>315.08401043753463</v>
      </c>
      <c r="AE764" s="21">
        <v>351.87899999999797</v>
      </c>
      <c r="AF764" s="21">
        <v>90.649193548387103</v>
      </c>
      <c r="AG764" s="19">
        <v>4.0885080645161285</v>
      </c>
      <c r="AH764" s="21">
        <v>165.1</v>
      </c>
      <c r="AI764" s="22">
        <v>0.42083333333333295</v>
      </c>
      <c r="AJ764" s="21">
        <v>1845.6860000000011</v>
      </c>
      <c r="AK764" s="21" t="e">
        <f>VLOOKUP($B764,'[3]Rotoma level Monthly'!$C$2:$N$538,10,FALSE)</f>
        <v>#N/A</v>
      </c>
      <c r="AL764" s="21" t="e">
        <f>VLOOKUP($B764,'[3]Rotoma level Monthly'!$C$2:$N$538,11,FALSE)</f>
        <v>#N/A</v>
      </c>
      <c r="AM764" s="20">
        <v>3.5939134504608301</v>
      </c>
      <c r="AN764" s="21">
        <v>189.22500000000002</v>
      </c>
    </row>
    <row r="765" spans="1:40" x14ac:dyDescent="0.25">
      <c r="A765" t="s">
        <v>86</v>
      </c>
      <c r="B765" s="15">
        <v>40909</v>
      </c>
      <c r="C765" s="16" t="s">
        <v>74</v>
      </c>
      <c r="D765" s="17">
        <v>2013</v>
      </c>
      <c r="E765" s="18" t="str">
        <f t="shared" si="228"/>
        <v>Ōkataina 2011/12</v>
      </c>
      <c r="F765" s="18" t="s">
        <v>72</v>
      </c>
      <c r="G765" s="19">
        <v>2</v>
      </c>
      <c r="H765" s="20">
        <v>9.3500003814697266</v>
      </c>
      <c r="I765" s="21">
        <v>97.000003000000007</v>
      </c>
      <c r="J765" s="19">
        <v>6.6643621442035705</v>
      </c>
      <c r="K765" s="19">
        <v>2.5273514479534445</v>
      </c>
      <c r="L765" s="19">
        <v>30.999998999999999</v>
      </c>
      <c r="M765" s="19">
        <v>11</v>
      </c>
      <c r="N765" s="19">
        <v>7.4000000999999997</v>
      </c>
      <c r="O765" s="19">
        <v>0.43000000999999999</v>
      </c>
      <c r="P765" s="22">
        <v>0.23299999535083771</v>
      </c>
      <c r="Q765" s="19">
        <f t="shared" si="230"/>
        <v>2.9846161889865122</v>
      </c>
      <c r="R765" s="19">
        <f t="shared" si="232"/>
        <v>2.7352530191779731</v>
      </c>
      <c r="S765" s="19">
        <f t="shared" si="225"/>
        <v>2.370182960571078</v>
      </c>
      <c r="T765" s="19">
        <f t="shared" si="234"/>
        <v>2.6233750792442407</v>
      </c>
      <c r="U765" s="23">
        <f t="shared" si="226"/>
        <v>2.6783568119949512</v>
      </c>
      <c r="V765" s="24">
        <f t="shared" si="233"/>
        <v>3.113223541728992</v>
      </c>
      <c r="W765" s="24">
        <f t="shared" si="233"/>
        <v>2.6804945251718353</v>
      </c>
      <c r="X765" s="24">
        <f t="shared" si="233"/>
        <v>2.3756999657660418</v>
      </c>
      <c r="Y765" s="24">
        <f t="shared" si="233"/>
        <v>2.4680598080746541</v>
      </c>
      <c r="Z765" s="24">
        <f t="shared" si="233"/>
        <v>2.6569516712079837</v>
      </c>
      <c r="AA765" s="20">
        <v>0.95</v>
      </c>
      <c r="AB765" s="20">
        <v>1.8683333333333301</v>
      </c>
      <c r="AC765" s="17">
        <v>315.999647513441</v>
      </c>
      <c r="AD765" s="17">
        <f t="shared" si="229"/>
        <v>315.22807506567091</v>
      </c>
      <c r="AE765" s="21">
        <v>120.357</v>
      </c>
      <c r="AF765" s="21">
        <v>186.47715053763451</v>
      </c>
      <c r="AG765" s="19">
        <v>4.0812499999999998</v>
      </c>
      <c r="AH765" s="21">
        <v>234.5</v>
      </c>
      <c r="AI765" s="22">
        <v>0.52249999999999952</v>
      </c>
      <c r="AJ765" s="21">
        <v>2089.5649999999991</v>
      </c>
      <c r="AK765" s="21" t="e">
        <f>VLOOKUP($B765,'[3]Rotoma level Monthly'!$C$2:$N$538,10,FALSE)</f>
        <v>#N/A</v>
      </c>
      <c r="AL765" s="21" t="e">
        <f>VLOOKUP($B765,'[3]Rotoma level Monthly'!$C$2:$N$538,11,FALSE)</f>
        <v>#N/A</v>
      </c>
      <c r="AM765" s="20">
        <v>3.6022075812852026</v>
      </c>
      <c r="AN765" s="21">
        <v>188.9083333333333</v>
      </c>
    </row>
    <row r="766" spans="1:40" x14ac:dyDescent="0.25">
      <c r="A766" t="s">
        <v>86</v>
      </c>
      <c r="B766" s="15">
        <v>40940</v>
      </c>
      <c r="C766" s="16" t="s">
        <v>74</v>
      </c>
      <c r="D766" s="17">
        <v>2013</v>
      </c>
      <c r="E766" s="18" t="str">
        <f t="shared" si="228"/>
        <v>Ōkataina 2011/12</v>
      </c>
      <c r="F766" s="18" t="s">
        <v>72</v>
      </c>
      <c r="G766" s="19">
        <v>1.5</v>
      </c>
      <c r="H766" s="20">
        <v>10.600000381469727</v>
      </c>
      <c r="I766" s="21">
        <v>103</v>
      </c>
      <c r="J766" s="19">
        <v>6.6643621442035705</v>
      </c>
      <c r="K766" s="19">
        <v>1.5503512525534449</v>
      </c>
      <c r="L766" s="19">
        <v>3</v>
      </c>
      <c r="M766" s="19">
        <v>2.0000001000000003</v>
      </c>
      <c r="N766" s="19">
        <v>7.4000000999999997</v>
      </c>
      <c r="O766" s="19">
        <v>0.47</v>
      </c>
      <c r="Q766" s="19">
        <f t="shared" si="230"/>
        <v>2.6672717980014307</v>
      </c>
      <c r="R766" s="19">
        <f t="shared" si="232"/>
        <v>2.5465517766433128</v>
      </c>
      <c r="S766" s="19">
        <f t="shared" ref="S766:S829" si="235">-3.61+3.01*LOG($I766)</f>
        <v>2.4486400463625677</v>
      </c>
      <c r="T766" s="19">
        <f t="shared" si="234"/>
        <v>2.6233750792442407</v>
      </c>
      <c r="U766" s="23">
        <f t="shared" ref="U766:U829" si="236">AVERAGE(Q766:T766)</f>
        <v>2.5714596750628882</v>
      </c>
      <c r="V766" s="24">
        <f t="shared" si="233"/>
        <v>3.0914933460274288</v>
      </c>
      <c r="W766" s="24">
        <f t="shared" si="233"/>
        <v>2.6693326294611253</v>
      </c>
      <c r="X766" s="24">
        <f t="shared" si="233"/>
        <v>2.3845076331163257</v>
      </c>
      <c r="Y766" s="24">
        <f t="shared" si="233"/>
        <v>2.4848127498290888</v>
      </c>
      <c r="Z766" s="24">
        <f t="shared" si="233"/>
        <v>2.6575365896084922</v>
      </c>
      <c r="AA766" s="20">
        <v>0.21</v>
      </c>
      <c r="AB766" s="20">
        <v>1.58666666666666</v>
      </c>
      <c r="AC766" s="17">
        <v>315.92114655172401</v>
      </c>
      <c r="AD766" s="17">
        <f t="shared" si="229"/>
        <v>315.34303181576496</v>
      </c>
      <c r="AE766" s="21">
        <v>122.396</v>
      </c>
      <c r="AF766" s="21">
        <v>160.4066091954023</v>
      </c>
      <c r="AG766" s="19">
        <v>3.0179597701149428</v>
      </c>
      <c r="AH766" s="21">
        <v>179.4</v>
      </c>
      <c r="AI766" s="22">
        <v>0.63583333333333303</v>
      </c>
      <c r="AJ766" s="21">
        <v>1779.9219999999991</v>
      </c>
      <c r="AK766" s="21" t="e">
        <f>VLOOKUP($B766,'[3]Rotoma level Monthly'!$C$2:$N$538,10,FALSE)</f>
        <v>#N/A</v>
      </c>
      <c r="AL766" s="21" t="e">
        <f>VLOOKUP($B766,'[3]Rotoma level Monthly'!$C$2:$N$538,11,FALSE)</f>
        <v>#N/A</v>
      </c>
      <c r="AM766" s="20">
        <v>3.6073375096006139</v>
      </c>
      <c r="AN766" s="21">
        <v>186.27499999999998</v>
      </c>
    </row>
    <row r="767" spans="1:40" x14ac:dyDescent="0.25">
      <c r="A767" t="s">
        <v>86</v>
      </c>
      <c r="B767" s="15">
        <v>40969</v>
      </c>
      <c r="C767" s="16" t="s">
        <v>74</v>
      </c>
      <c r="D767" s="17">
        <v>2013</v>
      </c>
      <c r="E767" s="18" t="str">
        <f t="shared" si="228"/>
        <v>Ōkataina 2011/12</v>
      </c>
      <c r="F767" s="18" t="s">
        <v>72</v>
      </c>
      <c r="G767" s="19">
        <v>2.5999998999999998</v>
      </c>
      <c r="H767" s="20">
        <v>8.6000003814697266</v>
      </c>
      <c r="I767" s="21">
        <v>101</v>
      </c>
      <c r="J767" s="19">
        <v>4.7103621442035699</v>
      </c>
      <c r="K767" s="19">
        <v>0.5733515456534457</v>
      </c>
      <c r="L767" s="19">
        <v>3</v>
      </c>
      <c r="M767" s="19">
        <v>1</v>
      </c>
      <c r="N767" s="19">
        <v>7.5</v>
      </c>
      <c r="O767" s="19">
        <v>0.44999999000000002</v>
      </c>
      <c r="P767" s="22">
        <v>0.21799999475479126</v>
      </c>
      <c r="Q767" s="19">
        <f t="shared" si="230"/>
        <v>3.2740322614186468</v>
      </c>
      <c r="R767" s="19">
        <f t="shared" si="232"/>
        <v>2.8569650705001282</v>
      </c>
      <c r="S767" s="19">
        <f t="shared" si="235"/>
        <v>2.4230073350857544</v>
      </c>
      <c r="T767" s="19">
        <f t="shared" si="234"/>
        <v>2.1833185502717658</v>
      </c>
      <c r="U767" s="23">
        <f t="shared" si="236"/>
        <v>2.6843308043190737</v>
      </c>
      <c r="V767" s="24">
        <f t="shared" si="233"/>
        <v>3.1027636425219254</v>
      </c>
      <c r="W767" s="24">
        <f t="shared" si="233"/>
        <v>2.7218815895189632</v>
      </c>
      <c r="X767" s="24">
        <f t="shared" si="233"/>
        <v>2.3845076331163257</v>
      </c>
      <c r="Y767" s="24">
        <f t="shared" si="233"/>
        <v>2.4481413724147161</v>
      </c>
      <c r="Z767" s="24">
        <f t="shared" si="233"/>
        <v>2.6643235593929826</v>
      </c>
      <c r="AA767" s="20">
        <v>0.34</v>
      </c>
      <c r="AB767" s="20">
        <v>1.24166666666666</v>
      </c>
      <c r="AC767" s="17">
        <v>315.91841969085999</v>
      </c>
      <c r="AD767" s="17">
        <f t="shared" si="229"/>
        <v>315.45695103059472</v>
      </c>
      <c r="AE767" s="21">
        <v>129.63300000000001</v>
      </c>
      <c r="AF767" s="21">
        <v>157.0685483870968</v>
      </c>
      <c r="AG767" s="19">
        <v>4.1236559139784932</v>
      </c>
      <c r="AH767" s="21">
        <v>215.7</v>
      </c>
      <c r="AI767" s="22">
        <v>0.92499999999999649</v>
      </c>
      <c r="AJ767" s="21">
        <v>1795.5579999999989</v>
      </c>
      <c r="AK767" s="21">
        <f>VLOOKUP($B767,'[3]Rotoma level Monthly'!$C$2:$N$538,10,FALSE)</f>
        <v>1779.9219999999991</v>
      </c>
      <c r="AL767" s="21">
        <f>VLOOKUP($B767,'[3]Rotoma level Monthly'!$C$2:$N$538,11,FALSE)</f>
        <v>1953.0915833333354</v>
      </c>
      <c r="AM767" s="20">
        <v>3.6361655063165421</v>
      </c>
      <c r="AN767" s="21">
        <v>185.6583333333333</v>
      </c>
    </row>
    <row r="768" spans="1:40" x14ac:dyDescent="0.25">
      <c r="A768" t="s">
        <v>86</v>
      </c>
      <c r="B768" s="15">
        <v>41000</v>
      </c>
      <c r="C768" s="16" t="s">
        <v>74</v>
      </c>
      <c r="D768" s="17">
        <v>2013</v>
      </c>
      <c r="E768" s="18" t="str">
        <f t="shared" si="228"/>
        <v>Ōkataina 2011/12</v>
      </c>
      <c r="F768" s="18" t="s">
        <v>72</v>
      </c>
      <c r="G768" s="19">
        <v>2</v>
      </c>
      <c r="H768" s="20">
        <v>10.399999618530273</v>
      </c>
      <c r="I768" s="21">
        <v>108</v>
      </c>
      <c r="J768" s="19">
        <v>35.974363121203574</v>
      </c>
      <c r="K768" s="19">
        <v>0.5733515456534457</v>
      </c>
      <c r="L768" s="19">
        <v>1</v>
      </c>
      <c r="M768" s="19">
        <v>1</v>
      </c>
      <c r="N768" s="19">
        <v>7.5</v>
      </c>
      <c r="O768" s="19">
        <v>0.5</v>
      </c>
      <c r="Q768" s="19">
        <f t="shared" si="230"/>
        <v>2.9846161889865122</v>
      </c>
      <c r="R768" s="19">
        <f t="shared" si="232"/>
        <v>2.575715845093371</v>
      </c>
      <c r="S768" s="19">
        <f t="shared" si="235"/>
        <v>2.5106055040157185</v>
      </c>
      <c r="T768" s="19">
        <f t="shared" si="234"/>
        <v>4.7614998930667376</v>
      </c>
      <c r="U768" s="23">
        <f t="shared" si="236"/>
        <v>3.2081093577905846</v>
      </c>
      <c r="V768" s="24">
        <f t="shared" si="233"/>
        <v>3.0822510231018865</v>
      </c>
      <c r="W768" s="24">
        <f t="shared" si="233"/>
        <v>2.7231004860676866</v>
      </c>
      <c r="X768" s="24">
        <f t="shared" si="233"/>
        <v>2.3865438705803892</v>
      </c>
      <c r="Y768" s="24">
        <f t="shared" si="233"/>
        <v>2.6118614730889171</v>
      </c>
      <c r="Z768" s="24">
        <f t="shared" si="233"/>
        <v>2.7009392132097196</v>
      </c>
      <c r="AA768" s="20">
        <v>-0.51</v>
      </c>
      <c r="AB768" s="20">
        <v>0.86</v>
      </c>
      <c r="AC768" s="17">
        <v>315.855019097222</v>
      </c>
      <c r="AD768" s="17">
        <f t="shared" si="229"/>
        <v>315.56096112897433</v>
      </c>
      <c r="AE768" s="21">
        <v>70.5</v>
      </c>
      <c r="AF768" s="21">
        <v>171.23194444444454</v>
      </c>
      <c r="AG768" s="19">
        <v>3.0491666666666672</v>
      </c>
      <c r="AH768" s="21">
        <v>191.6</v>
      </c>
      <c r="AI768" s="22">
        <v>0.80416666666666647</v>
      </c>
      <c r="AJ768" s="21">
        <v>1718.8309999999979</v>
      </c>
      <c r="AK768" s="21" t="e">
        <f>VLOOKUP($B768,'[3]Rotoma level Monthly'!$C$2:$N$538,10,FALSE)</f>
        <v>#N/A</v>
      </c>
      <c r="AL768" s="21" t="e">
        <f>VLOOKUP($B768,'[3]Rotoma level Monthly'!$C$2:$N$538,11,FALSE)</f>
        <v>#N/A</v>
      </c>
      <c r="AM768" s="20">
        <v>3.7098718235208437</v>
      </c>
      <c r="AN768" s="21">
        <v>188.22499999999999</v>
      </c>
    </row>
    <row r="769" spans="1:40" x14ac:dyDescent="0.25">
      <c r="A769" t="s">
        <v>86</v>
      </c>
      <c r="B769" s="15">
        <v>41030</v>
      </c>
      <c r="C769" s="16" t="s">
        <v>74</v>
      </c>
      <c r="D769" s="17">
        <v>2013</v>
      </c>
      <c r="E769" s="18" t="str">
        <f t="shared" si="228"/>
        <v>Ōkataina 2011/12</v>
      </c>
      <c r="F769" s="18" t="s">
        <v>72</v>
      </c>
      <c r="G769" s="19">
        <v>2.7</v>
      </c>
      <c r="H769" s="20">
        <v>11.699999809265137</v>
      </c>
      <c r="I769" s="21">
        <v>102</v>
      </c>
      <c r="J769" s="19">
        <v>4.7103621442035699</v>
      </c>
      <c r="K769" s="19">
        <v>0.5733515456534457</v>
      </c>
      <c r="L769" s="19">
        <v>0.50000001999999999</v>
      </c>
      <c r="M769" s="19">
        <v>1</v>
      </c>
      <c r="N769" s="19">
        <v>7.5</v>
      </c>
      <c r="O769" s="19">
        <v>0.5</v>
      </c>
      <c r="P769" s="22">
        <v>0.25699999928474426</v>
      </c>
      <c r="Q769" s="19">
        <f t="shared" si="230"/>
        <v>3.3156639609638279</v>
      </c>
      <c r="R769" s="19">
        <f t="shared" si="232"/>
        <v>2.3920055403885234</v>
      </c>
      <c r="S769" s="19">
        <f t="shared" si="235"/>
        <v>2.4358865170033712</v>
      </c>
      <c r="T769" s="19">
        <f t="shared" si="234"/>
        <v>2.1833185502717658</v>
      </c>
      <c r="U769" s="23">
        <f t="shared" si="236"/>
        <v>2.5817186421568721</v>
      </c>
      <c r="V769" s="24">
        <f t="shared" si="233"/>
        <v>3.1145535076471895</v>
      </c>
      <c r="W769" s="24">
        <f t="shared" si="233"/>
        <v>2.7126228107059291</v>
      </c>
      <c r="X769" s="24">
        <f t="shared" si="233"/>
        <v>2.3909018763458971</v>
      </c>
      <c r="Y769" s="24">
        <f t="shared" si="233"/>
        <v>2.5919430374289791</v>
      </c>
      <c r="Z769" s="24">
        <f t="shared" si="233"/>
        <v>2.702505308031999</v>
      </c>
      <c r="AA769" s="20">
        <v>-0.15</v>
      </c>
      <c r="AB769" s="20">
        <v>0.57999999999999996</v>
      </c>
      <c r="AC769" s="17">
        <v>315.83994254032302</v>
      </c>
      <c r="AD769" s="17">
        <f t="shared" si="229"/>
        <v>315.64010522619662</v>
      </c>
      <c r="AE769" s="21">
        <v>139.5</v>
      </c>
      <c r="AF769" s="21">
        <v>172.49596774193549</v>
      </c>
      <c r="AG769" s="19">
        <v>3.0857526881720423</v>
      </c>
      <c r="AH769" s="21">
        <v>204.1</v>
      </c>
      <c r="AI769" s="22">
        <v>0.66416666666666646</v>
      </c>
      <c r="AJ769" s="21">
        <v>1648.440999999998</v>
      </c>
      <c r="AK769" s="21" t="e">
        <f>VLOOKUP($B769,'[3]Rotoma level Monthly'!$C$2:$N$538,10,FALSE)</f>
        <v>#N/A</v>
      </c>
      <c r="AL769" s="21" t="e">
        <f>VLOOKUP($B769,'[3]Rotoma level Monthly'!$C$2:$N$538,11,FALSE)</f>
        <v>#N/A</v>
      </c>
      <c r="AM769" s="20">
        <v>3.6925627957430653</v>
      </c>
      <c r="AN769" s="21">
        <v>191.52500000000001</v>
      </c>
    </row>
    <row r="770" spans="1:40" x14ac:dyDescent="0.25">
      <c r="A770" t="s">
        <v>86</v>
      </c>
      <c r="B770" s="15">
        <v>41061</v>
      </c>
      <c r="C770" s="16" t="s">
        <v>74</v>
      </c>
      <c r="D770" s="17">
        <v>2013</v>
      </c>
      <c r="E770" s="18" t="str">
        <f t="shared" si="228"/>
        <v>Ōkataina 2011/12</v>
      </c>
      <c r="F770" s="18" t="s">
        <v>72</v>
      </c>
      <c r="G770" s="19">
        <v>3.2</v>
      </c>
      <c r="H770" s="20">
        <v>9.2200002670288086</v>
      </c>
      <c r="I770" s="21">
        <v>82.999997000000008</v>
      </c>
      <c r="J770" s="19">
        <v>9.5953631212035706</v>
      </c>
      <c r="K770" s="19">
        <v>0.5733515456534457</v>
      </c>
      <c r="L770" s="19">
        <v>1</v>
      </c>
      <c r="M770" s="19">
        <v>1</v>
      </c>
      <c r="N770" s="19">
        <v>7.1999997999999996</v>
      </c>
      <c r="O770" s="19">
        <v>0.5</v>
      </c>
      <c r="P770" s="22">
        <v>0.22400000691413879</v>
      </c>
      <c r="Q770" s="19">
        <f t="shared" si="230"/>
        <v>3.5030809449325613</v>
      </c>
      <c r="R770" s="19">
        <f t="shared" si="232"/>
        <v>2.7558419855973</v>
      </c>
      <c r="S770" s="19">
        <f t="shared" si="235"/>
        <v>2.1664250108028349</v>
      </c>
      <c r="T770" s="19">
        <f t="shared" si="234"/>
        <v>3.0856193305269781</v>
      </c>
      <c r="U770" s="23">
        <f t="shared" si="236"/>
        <v>2.8777418179649183</v>
      </c>
      <c r="V770" s="24">
        <f t="shared" si="233"/>
        <v>3.1449111944345129</v>
      </c>
      <c r="W770" s="24">
        <f t="shared" si="233"/>
        <v>2.7288522189633149</v>
      </c>
      <c r="X770" s="24">
        <f t="shared" si="233"/>
        <v>2.3728047565946939</v>
      </c>
      <c r="Y770" s="24">
        <f t="shared" si="233"/>
        <v>2.6304633917025404</v>
      </c>
      <c r="Z770" s="24">
        <f t="shared" si="233"/>
        <v>2.7192578904237656</v>
      </c>
      <c r="AA770" s="20">
        <v>-0.95</v>
      </c>
      <c r="AB770" s="20">
        <v>0.133333333333333</v>
      </c>
      <c r="AC770" s="17">
        <v>315.82774409722202</v>
      </c>
      <c r="AD770" s="17">
        <f t="shared" si="229"/>
        <v>315.68886474587254</v>
      </c>
      <c r="AE770" s="21">
        <v>70</v>
      </c>
      <c r="AF770" s="21">
        <v>181.88194444444443</v>
      </c>
      <c r="AG770" s="19">
        <v>3.1832638888888889</v>
      </c>
      <c r="AH770" s="21">
        <v>112.6</v>
      </c>
      <c r="AI770" s="22">
        <v>0.66416666666666646</v>
      </c>
      <c r="AJ770" s="21">
        <v>1554.440999999998</v>
      </c>
      <c r="AK770" s="21" t="e">
        <f>VLOOKUP($B770,'[3]Rotoma level Monthly'!$C$2:$N$538,10,FALSE)</f>
        <v>#N/A</v>
      </c>
      <c r="AL770" s="21" t="e">
        <f>VLOOKUP($B770,'[3]Rotoma level Monthly'!$C$2:$N$538,11,FALSE)</f>
        <v>#N/A</v>
      </c>
      <c r="AM770" s="20">
        <v>3.6415323297932449</v>
      </c>
      <c r="AN770" s="21">
        <v>192.90833333333333</v>
      </c>
    </row>
    <row r="771" spans="1:40" x14ac:dyDescent="0.25">
      <c r="A771" t="s">
        <v>86</v>
      </c>
      <c r="B771" s="15">
        <v>41091</v>
      </c>
      <c r="C771" s="16" t="s">
        <v>75</v>
      </c>
      <c r="D771" s="17">
        <v>2014</v>
      </c>
      <c r="E771" s="18" t="str">
        <f t="shared" ref="E771:E834" si="237">CONCATENATE(A771," ",C771)</f>
        <v>Ōkataina 2012/13</v>
      </c>
      <c r="F771" s="18" t="s">
        <v>72</v>
      </c>
      <c r="G771" s="19">
        <v>2.2999999999999998</v>
      </c>
      <c r="H771" s="20">
        <v>6.9499998092651367</v>
      </c>
      <c r="I771" s="21">
        <v>88</v>
      </c>
      <c r="J771" s="19">
        <v>6.6643621442035705</v>
      </c>
      <c r="K771" s="19">
        <v>2.5273514479534445</v>
      </c>
      <c r="L771" s="19">
        <v>8.0000004000000011</v>
      </c>
      <c r="M771" s="19">
        <v>8.0000004000000011</v>
      </c>
      <c r="N771" s="19">
        <v>7.0999999000000003</v>
      </c>
      <c r="O771" s="19">
        <v>0.69999999000000002</v>
      </c>
      <c r="P771" s="22">
        <v>0.3919999897480011</v>
      </c>
      <c r="Q771" s="19">
        <f t="shared" si="230"/>
        <v>3.138788703484686</v>
      </c>
      <c r="R771" s="19">
        <f t="shared" si="232"/>
        <v>3.1553293740545132</v>
      </c>
      <c r="S771" s="19">
        <f t="shared" si="235"/>
        <v>2.2428928431720077</v>
      </c>
      <c r="T771" s="19">
        <f t="shared" si="234"/>
        <v>2.6233750792442407</v>
      </c>
      <c r="U771" s="23">
        <f t="shared" si="236"/>
        <v>2.790096499988862</v>
      </c>
      <c r="V771" s="24">
        <f t="shared" si="233"/>
        <v>3.1236026736664404</v>
      </c>
      <c r="W771" s="24">
        <f t="shared" si="233"/>
        <v>2.7715713601427212</v>
      </c>
      <c r="X771" s="24">
        <f t="shared" si="233"/>
        <v>2.3525316056551149</v>
      </c>
      <c r="Y771" s="24">
        <f t="shared" si="233"/>
        <v>2.6472163334569752</v>
      </c>
      <c r="Z771" s="24">
        <f t="shared" si="233"/>
        <v>2.7237304932303132</v>
      </c>
      <c r="AA771" s="20">
        <v>-0.13</v>
      </c>
      <c r="AB771" s="20">
        <v>0.125</v>
      </c>
      <c r="AC771" s="17">
        <v>315.80584845430099</v>
      </c>
      <c r="AD771" s="17">
        <f t="shared" si="229"/>
        <v>315.72263535519147</v>
      </c>
      <c r="AE771" s="21">
        <v>204</v>
      </c>
      <c r="AF771" s="21">
        <v>144.46841397849468</v>
      </c>
      <c r="AG771" s="19">
        <v>2.8352822580645154</v>
      </c>
      <c r="AH771" s="21">
        <v>146.1</v>
      </c>
      <c r="AI771" s="22">
        <v>0.66416666666666646</v>
      </c>
      <c r="AJ771" s="21">
        <v>1475.440999999998</v>
      </c>
      <c r="AK771" s="21" t="e">
        <f>VLOOKUP($B771,'[3]Rotoma level Monthly'!$C$2:$N$538,10,FALSE)</f>
        <v>#N/A</v>
      </c>
      <c r="AL771" s="21" t="e">
        <f>VLOOKUP($B771,'[3]Rotoma level Monthly'!$C$2:$N$538,11,FALSE)</f>
        <v>#N/A</v>
      </c>
      <c r="AM771" s="20">
        <v>3.6398540890525037</v>
      </c>
      <c r="AN771" s="21">
        <v>192.34166666666667</v>
      </c>
    </row>
    <row r="772" spans="1:40" x14ac:dyDescent="0.25">
      <c r="A772" t="s">
        <v>86</v>
      </c>
      <c r="B772" s="15">
        <v>41122</v>
      </c>
      <c r="C772" s="16" t="s">
        <v>75</v>
      </c>
      <c r="D772" s="17">
        <v>2014</v>
      </c>
      <c r="E772" s="18" t="str">
        <f t="shared" si="237"/>
        <v>Ōkataina 2012/13</v>
      </c>
      <c r="F772" s="18" t="s">
        <v>72</v>
      </c>
      <c r="G772" s="19">
        <v>4.6999997999999996</v>
      </c>
      <c r="H772" s="20">
        <v>7.9499998092651367</v>
      </c>
      <c r="I772" s="21">
        <v>98.999999000000003</v>
      </c>
      <c r="J772" s="19">
        <v>5.6873621442035702</v>
      </c>
      <c r="K772" s="19">
        <v>0.5733515456534457</v>
      </c>
      <c r="L772" s="19">
        <v>1</v>
      </c>
      <c r="M772" s="19">
        <v>1</v>
      </c>
      <c r="N772" s="19">
        <v>7.2000003000000001</v>
      </c>
      <c r="O772" s="19">
        <v>0.60000001999999997</v>
      </c>
      <c r="P772" s="22">
        <v>0.34700000286102295</v>
      </c>
      <c r="Q772" s="19">
        <f t="shared" si="230"/>
        <v>3.927128512215956</v>
      </c>
      <c r="R772" s="19">
        <f t="shared" si="232"/>
        <v>2.9688424098736257</v>
      </c>
      <c r="S772" s="19">
        <f t="shared" si="235"/>
        <v>2.3968619225343182</v>
      </c>
      <c r="T772" s="19">
        <f t="shared" si="234"/>
        <v>2.4223397781910232</v>
      </c>
      <c r="U772" s="23">
        <f t="shared" si="236"/>
        <v>2.928793155703731</v>
      </c>
      <c r="V772" s="24">
        <f t="shared" si="233"/>
        <v>3.1160943642128385</v>
      </c>
      <c r="W772" s="24">
        <f t="shared" si="233"/>
        <v>2.7669229402749469</v>
      </c>
      <c r="X772" s="24">
        <f t="shared" si="233"/>
        <v>2.3461217833495986</v>
      </c>
      <c r="Y772" s="24">
        <f t="shared" si="233"/>
        <v>2.6032912950956715</v>
      </c>
      <c r="Z772" s="24">
        <f t="shared" si="233"/>
        <v>2.7081075957332637</v>
      </c>
      <c r="AA772" s="20">
        <v>-0.46</v>
      </c>
      <c r="AB772" s="20">
        <v>0.105</v>
      </c>
      <c r="AC772" s="17">
        <v>316.15850739247298</v>
      </c>
      <c r="AD772" s="17">
        <f t="shared" si="229"/>
        <v>315.78819981531694</v>
      </c>
      <c r="AE772" s="21">
        <v>115.027999999999</v>
      </c>
      <c r="AF772" s="21">
        <v>155.39381720430106</v>
      </c>
      <c r="AG772" s="19">
        <v>2.4018817204301079</v>
      </c>
      <c r="AH772" s="21">
        <v>168.7</v>
      </c>
      <c r="AI772" s="22">
        <v>0.66416666666666646</v>
      </c>
      <c r="AJ772" s="21">
        <v>1557.9799999999977</v>
      </c>
      <c r="AK772" s="21" t="e">
        <f>VLOOKUP($B772,'[3]Rotoma level Monthly'!$C$2:$N$538,10,FALSE)</f>
        <v>#N/A</v>
      </c>
      <c r="AL772" s="21" t="e">
        <f>VLOOKUP($B772,'[3]Rotoma level Monthly'!$C$2:$N$538,11,FALSE)</f>
        <v>#N/A</v>
      </c>
      <c r="AM772" s="20">
        <v>3.5456336589449768</v>
      </c>
      <c r="AN772" s="21">
        <v>189.6583333333333</v>
      </c>
    </row>
    <row r="773" spans="1:40" x14ac:dyDescent="0.25">
      <c r="A773" t="s">
        <v>86</v>
      </c>
      <c r="B773" s="15">
        <v>41153</v>
      </c>
      <c r="C773" s="16" t="s">
        <v>75</v>
      </c>
      <c r="D773" s="17">
        <v>2014</v>
      </c>
      <c r="E773" s="18" t="str">
        <f t="shared" si="237"/>
        <v>Ōkataina 2012/13</v>
      </c>
      <c r="F773" s="18" t="s">
        <v>72</v>
      </c>
      <c r="G773" s="19">
        <v>3.5999998999999998</v>
      </c>
      <c r="H773" s="20">
        <v>5.9000000953674316</v>
      </c>
      <c r="I773" s="21">
        <v>86.999996999999993</v>
      </c>
      <c r="J773" s="19">
        <v>4.7103621442035699</v>
      </c>
      <c r="K773" s="19">
        <v>0.5733515456534457</v>
      </c>
      <c r="L773" s="19">
        <v>2.0000001000000003</v>
      </c>
      <c r="M773" s="19">
        <v>1</v>
      </c>
      <c r="N773" s="19">
        <v>7.5</v>
      </c>
      <c r="O773" s="19">
        <v>0.80000000999999998</v>
      </c>
      <c r="P773" s="22">
        <v>0.39100000262260437</v>
      </c>
      <c r="Q773" s="19">
        <f t="shared" si="230"/>
        <v>3.6330083213070212</v>
      </c>
      <c r="R773" s="19">
        <f t="shared" si="232"/>
        <v>3.3755901562484789</v>
      </c>
      <c r="S773" s="19">
        <f t="shared" si="235"/>
        <v>2.2279529053052687</v>
      </c>
      <c r="T773" s="19">
        <f t="shared" si="234"/>
        <v>2.1833185502717658</v>
      </c>
      <c r="U773" s="23">
        <f t="shared" si="236"/>
        <v>2.8549674832831338</v>
      </c>
      <c r="V773" s="24">
        <f t="shared" si="233"/>
        <v>3.1213486841774505</v>
      </c>
      <c r="W773" s="24">
        <f t="shared" si="233"/>
        <v>2.7901125702360705</v>
      </c>
      <c r="X773" s="24">
        <f t="shared" si="233"/>
        <v>2.3512491078914683</v>
      </c>
      <c r="Y773" s="24">
        <f t="shared" si="233"/>
        <v>2.6032912950956715</v>
      </c>
      <c r="Z773" s="24">
        <f t="shared" si="233"/>
        <v>2.7165004143501648</v>
      </c>
      <c r="AA773" s="20">
        <v>0.21</v>
      </c>
      <c r="AB773" s="20">
        <v>-3.8333333333333199E-2</v>
      </c>
      <c r="AC773" s="17">
        <v>316.25994062500001</v>
      </c>
      <c r="AD773" s="17">
        <f t="shared" si="229"/>
        <v>315.86815730952992</v>
      </c>
      <c r="AE773" s="21">
        <v>123.647999999999</v>
      </c>
      <c r="AF773" s="21">
        <v>171.68611111111113</v>
      </c>
      <c r="AG773" s="19">
        <v>4.1988888888888898</v>
      </c>
      <c r="AH773" s="21">
        <v>170.2</v>
      </c>
      <c r="AI773" s="22">
        <v>0.66416666666666646</v>
      </c>
      <c r="AJ773" s="21">
        <v>1615.5529999999967</v>
      </c>
      <c r="AK773" s="21" t="e">
        <f>VLOOKUP($B773,'[3]Rotoma level Monthly'!$C$2:$N$538,10,FALSE)</f>
        <v>#N/A</v>
      </c>
      <c r="AL773" s="21" t="e">
        <f>VLOOKUP($B773,'[3]Rotoma level Monthly'!$C$2:$N$538,11,FALSE)</f>
        <v>#N/A</v>
      </c>
      <c r="AM773" s="20">
        <v>3.4963281033894211</v>
      </c>
      <c r="AN773" s="21">
        <v>184.61666666666665</v>
      </c>
    </row>
    <row r="774" spans="1:40" x14ac:dyDescent="0.25">
      <c r="A774" t="s">
        <v>86</v>
      </c>
      <c r="B774" s="15">
        <v>41183</v>
      </c>
      <c r="C774" s="16" t="s">
        <v>75</v>
      </c>
      <c r="D774" s="17">
        <v>2014</v>
      </c>
      <c r="E774" s="18" t="str">
        <f t="shared" si="237"/>
        <v>Ōkataina 2012/13</v>
      </c>
      <c r="F774" s="18" t="s">
        <v>72</v>
      </c>
      <c r="G774" s="19">
        <v>1.6</v>
      </c>
      <c r="H774" s="20">
        <v>9.1000003814697266</v>
      </c>
      <c r="I774" s="21">
        <v>71.000002000000009</v>
      </c>
      <c r="J774" s="19">
        <v>2.7563617534035689</v>
      </c>
      <c r="K774" s="19">
        <v>1.5503512525534449</v>
      </c>
      <c r="L774" s="19">
        <v>1</v>
      </c>
      <c r="M774" s="19">
        <v>1</v>
      </c>
      <c r="N774" s="19">
        <v>7.4000000999999997</v>
      </c>
      <c r="O774" s="19">
        <v>0.55000000999999998</v>
      </c>
      <c r="P774" s="22">
        <v>0.25799998641014099</v>
      </c>
      <c r="Q774" s="19">
        <f t="shared" si="230"/>
        <v>2.7384647559460493</v>
      </c>
      <c r="R774" s="19">
        <f t="shared" si="232"/>
        <v>2.7750283877427955</v>
      </c>
      <c r="S774" s="19">
        <f t="shared" si="235"/>
        <v>1.9622876664676947</v>
      </c>
      <c r="T774" s="19">
        <f t="shared" si="234"/>
        <v>1.5037817481540587</v>
      </c>
      <c r="U774" s="23">
        <f t="shared" si="236"/>
        <v>2.2448906395776493</v>
      </c>
      <c r="V774" s="24">
        <f t="shared" si="233"/>
        <v>3.0840760305137613</v>
      </c>
      <c r="W774" s="24">
        <f t="shared" si="233"/>
        <v>2.7887687773834564</v>
      </c>
      <c r="X774" s="24">
        <f t="shared" si="233"/>
        <v>2.3107197429002286</v>
      </c>
      <c r="Y774" s="24">
        <f t="shared" si="233"/>
        <v>2.546663228252529</v>
      </c>
      <c r="Z774" s="24">
        <f t="shared" si="233"/>
        <v>2.682556944762494</v>
      </c>
      <c r="AA774" s="20">
        <v>0.23</v>
      </c>
      <c r="AB774" s="20">
        <v>-2.4999999999999901E-2</v>
      </c>
      <c r="AC774" s="17">
        <v>316.284902217742</v>
      </c>
      <c r="AD774" s="17">
        <f t="shared" si="229"/>
        <v>315.93213726024675</v>
      </c>
      <c r="AE774" s="21">
        <v>76.607999999999905</v>
      </c>
      <c r="AF774" s="21">
        <v>213.64314516129036</v>
      </c>
      <c r="AG774" s="19">
        <v>4.61122311827957</v>
      </c>
      <c r="AH774" s="21">
        <v>236</v>
      </c>
      <c r="AI774" s="22">
        <v>0.66416666666666646</v>
      </c>
      <c r="AJ774" s="21">
        <v>1673.4399999999957</v>
      </c>
      <c r="AK774" s="21" t="e">
        <f>VLOOKUP($B774,'[3]Rotoma level Monthly'!$C$2:$N$538,10,FALSE)</f>
        <v>#N/A</v>
      </c>
      <c r="AL774" s="21" t="e">
        <f>VLOOKUP($B774,'[3]Rotoma level Monthly'!$C$2:$N$538,11,FALSE)</f>
        <v>#N/A</v>
      </c>
      <c r="AM774" s="20">
        <v>3.5688975478338656</v>
      </c>
      <c r="AN774" s="21">
        <v>190.14999999999998</v>
      </c>
    </row>
    <row r="775" spans="1:40" x14ac:dyDescent="0.25">
      <c r="A775" t="s">
        <v>86</v>
      </c>
      <c r="B775" s="15">
        <v>41214</v>
      </c>
      <c r="C775" s="16" t="s">
        <v>75</v>
      </c>
      <c r="D775" s="17">
        <v>2014</v>
      </c>
      <c r="E775" s="18" t="str">
        <f t="shared" si="237"/>
        <v>Ōkataina 2012/13</v>
      </c>
      <c r="F775" s="18" t="s">
        <v>72</v>
      </c>
      <c r="G775" s="19">
        <v>1.1200000000000001</v>
      </c>
      <c r="H775" s="20">
        <v>8.6999998092651367</v>
      </c>
      <c r="I775" s="21">
        <v>78.000001999999995</v>
      </c>
      <c r="J775" s="19">
        <v>3.7333619488035694</v>
      </c>
      <c r="K775" s="19">
        <v>1.5503512525534449</v>
      </c>
      <c r="L775" s="19">
        <v>0.50000001999999999</v>
      </c>
      <c r="M775" s="19">
        <v>2.0000001000000003</v>
      </c>
      <c r="N775" s="19">
        <v>7.6999997999999996</v>
      </c>
      <c r="O775" s="19">
        <v>0.44999999000000002</v>
      </c>
      <c r="P775" s="22">
        <v>0.18799999356269836</v>
      </c>
      <c r="Q775" s="19">
        <f t="shared" si="230"/>
        <v>2.3450137775822615</v>
      </c>
      <c r="R775" s="19">
        <f t="shared" si="232"/>
        <v>2.840309274995843</v>
      </c>
      <c r="S775" s="19">
        <f t="shared" si="235"/>
        <v>2.0852047876169704</v>
      </c>
      <c r="T775" s="19">
        <f t="shared" si="234"/>
        <v>1.8885322824905491</v>
      </c>
      <c r="U775" s="23">
        <f t="shared" si="236"/>
        <v>2.2897650306714059</v>
      </c>
      <c r="V775" s="24">
        <f t="shared" si="233"/>
        <v>3.0777338148988687</v>
      </c>
      <c r="W775" s="24">
        <f t="shared" si="233"/>
        <v>2.7948768272353792</v>
      </c>
      <c r="X775" s="24">
        <f t="shared" si="233"/>
        <v>2.2975790716039755</v>
      </c>
      <c r="Y775" s="24">
        <f t="shared" si="233"/>
        <v>2.5220977059374277</v>
      </c>
      <c r="Z775" s="24">
        <f t="shared" si="233"/>
        <v>2.6730718549189123</v>
      </c>
      <c r="AA775" s="20">
        <v>0.37</v>
      </c>
      <c r="AB775" s="20">
        <v>-0.12166666666666601</v>
      </c>
      <c r="AC775" s="17">
        <v>316.14563888888898</v>
      </c>
      <c r="AD775" s="17">
        <f t="shared" si="229"/>
        <v>315.97410097552455</v>
      </c>
      <c r="AE775" s="21">
        <v>24.913</v>
      </c>
      <c r="AF775" s="21">
        <v>195.62916666666663</v>
      </c>
      <c r="AG775" s="19">
        <v>4.0034722222222214</v>
      </c>
      <c r="AH775" s="21">
        <v>251.2</v>
      </c>
      <c r="AI775" s="22">
        <v>0.35666666666666647</v>
      </c>
      <c r="AJ775" s="21">
        <v>1576.0479999999957</v>
      </c>
      <c r="AK775" s="21" t="e">
        <f>VLOOKUP($B775,'[3]Rotoma level Monthly'!$C$2:$N$538,10,FALSE)</f>
        <v>#N/A</v>
      </c>
      <c r="AL775" s="21" t="e">
        <f>VLOOKUP($B775,'[3]Rotoma level Monthly'!$C$2:$N$538,11,FALSE)</f>
        <v>#N/A</v>
      </c>
      <c r="AM775" s="20">
        <v>3.6302742759444642</v>
      </c>
      <c r="AN775" s="21">
        <v>189.6</v>
      </c>
    </row>
    <row r="776" spans="1:40" x14ac:dyDescent="0.25">
      <c r="A776" t="s">
        <v>86</v>
      </c>
      <c r="B776" s="15">
        <v>41244</v>
      </c>
      <c r="C776" s="16" t="s">
        <v>75</v>
      </c>
      <c r="D776" s="17">
        <v>2014</v>
      </c>
      <c r="E776" s="18" t="str">
        <f t="shared" si="237"/>
        <v>Ōkataina 2012/13</v>
      </c>
      <c r="F776" s="18" t="s">
        <v>72</v>
      </c>
      <c r="G776" s="19">
        <v>1.5</v>
      </c>
      <c r="H776" s="20">
        <v>9.9499998092651367</v>
      </c>
      <c r="I776" s="21">
        <v>85.000001000000012</v>
      </c>
      <c r="J776" s="19">
        <v>3.7333619488035694</v>
      </c>
      <c r="K776" s="19">
        <v>0.5733515456534457</v>
      </c>
      <c r="L776" s="19">
        <v>0.50000001999999999</v>
      </c>
      <c r="M776" s="19">
        <v>1</v>
      </c>
      <c r="N776" s="19">
        <v>7.6599997999999996</v>
      </c>
      <c r="O776" s="19">
        <v>0.5</v>
      </c>
      <c r="P776" s="22">
        <v>0.14499999582767487</v>
      </c>
      <c r="Q776" s="19">
        <f t="shared" si="230"/>
        <v>2.6672717980014307</v>
      </c>
      <c r="R776" s="19">
        <f t="shared" si="232"/>
        <v>2.6426996799016318</v>
      </c>
      <c r="S776" s="19">
        <f t="shared" si="235"/>
        <v>2.197550981779155</v>
      </c>
      <c r="T776" s="19">
        <f t="shared" si="234"/>
        <v>1.8885322824905491</v>
      </c>
      <c r="U776" s="23">
        <f t="shared" si="236"/>
        <v>2.3490136855431918</v>
      </c>
      <c r="V776" s="24">
        <f t="shared" si="233"/>
        <v>3.0982464343189076</v>
      </c>
      <c r="W776" s="24">
        <f t="shared" si="233"/>
        <v>2.8016777100181245</v>
      </c>
      <c r="X776" s="24">
        <f t="shared" si="233"/>
        <v>2.2889582067263947</v>
      </c>
      <c r="Y776" s="24">
        <f t="shared" si="233"/>
        <v>2.4975321836223263</v>
      </c>
      <c r="Z776" s="24">
        <f t="shared" si="233"/>
        <v>2.6716036336714382</v>
      </c>
      <c r="AA776" s="20">
        <v>-0.69</v>
      </c>
      <c r="AB776" s="20">
        <v>-7.8333333333333199E-2</v>
      </c>
      <c r="AC776" s="17">
        <v>315.99446841397901</v>
      </c>
      <c r="AD776" s="17">
        <f t="shared" si="229"/>
        <v>316.00093545693136</v>
      </c>
      <c r="AE776" s="21">
        <v>107.92400000000001</v>
      </c>
      <c r="AF776" s="21">
        <v>142.06317204301072</v>
      </c>
      <c r="AG776" s="19">
        <v>3.6795026881720427</v>
      </c>
      <c r="AH776" s="21">
        <v>196.3</v>
      </c>
      <c r="AI776" s="22">
        <v>0.12916666666666649</v>
      </c>
      <c r="AJ776" s="21">
        <v>1548.4619999999959</v>
      </c>
      <c r="AK776" s="21" t="e">
        <f>VLOOKUP($B776,'[3]Rotoma level Monthly'!$C$2:$N$538,10,FALSE)</f>
        <v>#N/A</v>
      </c>
      <c r="AL776" s="21" t="e">
        <f>VLOOKUP($B776,'[3]Rotoma level Monthly'!$C$2:$N$538,11,FALSE)</f>
        <v>#N/A</v>
      </c>
      <c r="AM776" s="20">
        <v>3.5566921000185387</v>
      </c>
      <c r="AN776" s="21">
        <v>192.20000000000002</v>
      </c>
    </row>
    <row r="777" spans="1:40" x14ac:dyDescent="0.25">
      <c r="A777" t="s">
        <v>86</v>
      </c>
      <c r="B777" s="15">
        <v>41275</v>
      </c>
      <c r="C777" s="16" t="s">
        <v>75</v>
      </c>
      <c r="D777" s="17">
        <v>2014</v>
      </c>
      <c r="E777" s="18" t="str">
        <f t="shared" si="237"/>
        <v>Ōkataina 2012/13</v>
      </c>
      <c r="F777" s="18" t="s">
        <v>72</v>
      </c>
      <c r="G777" s="19">
        <v>1.4</v>
      </c>
      <c r="H777" s="20">
        <v>12</v>
      </c>
      <c r="I777" s="21">
        <v>81</v>
      </c>
      <c r="J777" s="19">
        <v>4.7103621442035699</v>
      </c>
      <c r="K777" s="19">
        <v>0.5733515456534457</v>
      </c>
      <c r="L777" s="19">
        <v>0.50000001999999999</v>
      </c>
      <c r="M777" s="19">
        <v>1</v>
      </c>
      <c r="N777" s="19">
        <v>7.5999999000000003</v>
      </c>
      <c r="O777" s="19">
        <v>0.40000001000000002</v>
      </c>
      <c r="P777" s="22">
        <v>0.19300000369548798</v>
      </c>
      <c r="Q777" s="19">
        <f t="shared" si="230"/>
        <v>2.5911652106227248</v>
      </c>
      <c r="R777" s="19">
        <f t="shared" si="232"/>
        <v>2.3513836643132429</v>
      </c>
      <c r="S777" s="19">
        <f t="shared" si="235"/>
        <v>2.134539906824735</v>
      </c>
      <c r="T777" s="19">
        <f t="shared" si="234"/>
        <v>2.1833185502717658</v>
      </c>
      <c r="U777" s="23">
        <f t="shared" si="236"/>
        <v>2.315101833008117</v>
      </c>
      <c r="V777" s="24">
        <f t="shared" si="233"/>
        <v>3.0654588527885918</v>
      </c>
      <c r="W777" s="24">
        <f t="shared" si="233"/>
        <v>2.7696885971127307</v>
      </c>
      <c r="X777" s="24">
        <f t="shared" si="233"/>
        <v>2.2693212855808667</v>
      </c>
      <c r="Y777" s="24">
        <f t="shared" si="233"/>
        <v>2.4608608062079536</v>
      </c>
      <c r="Z777" s="24">
        <f t="shared" si="233"/>
        <v>2.6413323854225355</v>
      </c>
      <c r="AA777" s="20">
        <v>-0.08</v>
      </c>
      <c r="AB777" s="20">
        <v>0.9</v>
      </c>
      <c r="AC777" s="17">
        <v>315.83806149193498</v>
      </c>
      <c r="AD777" s="17">
        <f t="shared" si="229"/>
        <v>315.9874699551392</v>
      </c>
      <c r="AE777" s="21">
        <v>0</v>
      </c>
      <c r="AF777" s="21">
        <v>182.4146505376344</v>
      </c>
      <c r="AG777" s="19">
        <v>3.9255712365591386</v>
      </c>
      <c r="AH777" s="21">
        <v>300.60000000000002</v>
      </c>
      <c r="AI777" s="22">
        <v>0.12916666666666649</v>
      </c>
      <c r="AJ777" s="21">
        <v>1304.506999999998</v>
      </c>
      <c r="AK777" s="21" t="e">
        <f>VLOOKUP($B777,'[3]Rotoma level Monthly'!$C$2:$N$538,10,FALSE)</f>
        <v>#N/A</v>
      </c>
      <c r="AL777" s="21" t="e">
        <f>VLOOKUP($B777,'[3]Rotoma level Monthly'!$C$2:$N$538,11,FALSE)</f>
        <v>#N/A</v>
      </c>
      <c r="AM777" s="20">
        <v>3.5226083186565318</v>
      </c>
      <c r="AN777" s="21">
        <v>197.70833333333334</v>
      </c>
    </row>
    <row r="778" spans="1:40" x14ac:dyDescent="0.25">
      <c r="A778" t="s">
        <v>86</v>
      </c>
      <c r="B778" s="15">
        <v>41306</v>
      </c>
      <c r="C778" s="16" t="s">
        <v>75</v>
      </c>
      <c r="D778" s="17">
        <v>2014</v>
      </c>
      <c r="E778" s="18" t="str">
        <f t="shared" si="237"/>
        <v>Ōkataina 2012/13</v>
      </c>
      <c r="F778" s="18" t="s">
        <v>72</v>
      </c>
      <c r="G778" s="19">
        <v>1.1000000000000001</v>
      </c>
      <c r="H778" s="20">
        <v>12</v>
      </c>
      <c r="I778" s="21">
        <v>89.000001999999995</v>
      </c>
      <c r="J778" s="19">
        <v>4.7103621442035699</v>
      </c>
      <c r="K778" s="19">
        <v>2.5273514479534445</v>
      </c>
      <c r="L778" s="19">
        <v>0.50000001999999999</v>
      </c>
      <c r="M778" s="19">
        <v>3</v>
      </c>
      <c r="N778" s="19">
        <v>7.5</v>
      </c>
      <c r="O778" s="19">
        <v>0.40000001000000002</v>
      </c>
      <c r="P778" s="22">
        <v>0.19799999892711639</v>
      </c>
      <c r="Q778" s="19">
        <f t="shared" si="230"/>
        <v>2.3251374203018917</v>
      </c>
      <c r="R778" s="19">
        <f t="shared" si="232"/>
        <v>2.3513836643132429</v>
      </c>
      <c r="S778" s="19">
        <f t="shared" si="235"/>
        <v>2.2576639493770609</v>
      </c>
      <c r="T778" s="19">
        <f t="shared" si="234"/>
        <v>2.1833185502717658</v>
      </c>
      <c r="U778" s="23">
        <f t="shared" si="236"/>
        <v>2.2793758960659902</v>
      </c>
      <c r="V778" s="24">
        <f t="shared" si="233"/>
        <v>3.0369476546469638</v>
      </c>
      <c r="W778" s="24">
        <f t="shared" si="233"/>
        <v>2.7534245877518919</v>
      </c>
      <c r="X778" s="24">
        <f t="shared" si="233"/>
        <v>2.2534066108320743</v>
      </c>
      <c r="Y778" s="24">
        <f t="shared" si="233"/>
        <v>2.4241894287935803</v>
      </c>
      <c r="Z778" s="24">
        <f t="shared" si="233"/>
        <v>2.6169920705061269</v>
      </c>
      <c r="AA778" s="20">
        <v>-0.34</v>
      </c>
      <c r="AB778" s="20">
        <v>0.80333333333333301</v>
      </c>
      <c r="AC778" s="17">
        <v>315.62780691964298</v>
      </c>
      <c r="AD778" s="17">
        <f t="shared" si="229"/>
        <v>315.96302498579911</v>
      </c>
      <c r="AE778" s="21">
        <v>21.957000000000001</v>
      </c>
      <c r="AF778" s="21">
        <v>162.0386904761904</v>
      </c>
      <c r="AG778" s="19">
        <v>3.2712723214285724</v>
      </c>
      <c r="AH778" s="21">
        <v>274.8</v>
      </c>
      <c r="AI778" s="22">
        <v>0.12916666666666649</v>
      </c>
      <c r="AJ778" s="21">
        <v>1184.1499999999978</v>
      </c>
      <c r="AK778" s="21" t="e">
        <f>VLOOKUP($B778,'[3]Rotoma level Monthly'!$C$2:$N$538,10,FALSE)</f>
        <v>#N/A</v>
      </c>
      <c r="AL778" s="21" t="e">
        <f>VLOOKUP($B778,'[3]Rotoma level Monthly'!$C$2:$N$538,11,FALSE)</f>
        <v>#N/A</v>
      </c>
      <c r="AM778" s="20">
        <v>3.5096350883697931</v>
      </c>
      <c r="AN778" s="21">
        <v>205.65833333333333</v>
      </c>
    </row>
    <row r="779" spans="1:40" x14ac:dyDescent="0.25">
      <c r="A779" t="s">
        <v>86</v>
      </c>
      <c r="B779" s="15">
        <v>41334</v>
      </c>
      <c r="C779" s="16" t="s">
        <v>75</v>
      </c>
      <c r="D779" s="17">
        <v>2014</v>
      </c>
      <c r="E779" s="18" t="str">
        <f t="shared" si="237"/>
        <v>Ōkataina 2012/13</v>
      </c>
      <c r="F779" s="18" t="s">
        <v>72</v>
      </c>
      <c r="G779" s="19">
        <v>1.3</v>
      </c>
      <c r="H779" s="20">
        <v>12.399999618530273</v>
      </c>
      <c r="I779" s="21">
        <v>75.999998000000005</v>
      </c>
      <c r="J779" s="19">
        <v>2.7563617534035689</v>
      </c>
      <c r="K779" s="19">
        <v>0.5733515456534457</v>
      </c>
      <c r="L779" s="19">
        <v>0.50000001999999999</v>
      </c>
      <c r="M779" s="19">
        <v>1</v>
      </c>
      <c r="N779" s="19">
        <v>7.5999999000000003</v>
      </c>
      <c r="O779" s="19">
        <v>0.40000001000000002</v>
      </c>
      <c r="P779" s="22">
        <v>0.17399999499320984</v>
      </c>
      <c r="Q779" s="19">
        <f t="shared" si="230"/>
        <v>2.5094161148593654</v>
      </c>
      <c r="R779" s="19">
        <f t="shared" si="232"/>
        <v>2.2981113048389652</v>
      </c>
      <c r="S779" s="19">
        <f t="shared" si="235"/>
        <v>2.0512488783644867</v>
      </c>
      <c r="T779" s="19">
        <f t="shared" si="234"/>
        <v>1.5037817481540587</v>
      </c>
      <c r="U779" s="23">
        <f t="shared" si="236"/>
        <v>2.0906395115542189</v>
      </c>
      <c r="V779" s="24">
        <f t="shared" si="233"/>
        <v>2.9732296424336901</v>
      </c>
      <c r="W779" s="24">
        <f t="shared" si="233"/>
        <v>2.706853440613461</v>
      </c>
      <c r="X779" s="24">
        <f t="shared" si="233"/>
        <v>2.2224267394386352</v>
      </c>
      <c r="Y779" s="24">
        <f t="shared" si="233"/>
        <v>2.3675613619504374</v>
      </c>
      <c r="Z779" s="24">
        <f t="shared" si="233"/>
        <v>2.5675177961090561</v>
      </c>
      <c r="AA779" s="20">
        <v>1.07</v>
      </c>
      <c r="AB779" s="20">
        <v>0.79833333333333301</v>
      </c>
      <c r="AC779" s="17">
        <v>315.37813104838699</v>
      </c>
      <c r="AD779" s="17">
        <f t="shared" si="229"/>
        <v>315.91800093225964</v>
      </c>
      <c r="AE779" s="21">
        <v>52.922000000000097</v>
      </c>
      <c r="AF779" s="21">
        <v>160.92741935483875</v>
      </c>
      <c r="AG779" s="19">
        <v>2.9531720430107526</v>
      </c>
      <c r="AH779" s="21">
        <v>252.5</v>
      </c>
      <c r="AI779" s="22">
        <v>0.12916666666666649</v>
      </c>
      <c r="AJ779" s="21">
        <v>1083.7109999999982</v>
      </c>
      <c r="AK779" s="21" t="e">
        <f>VLOOKUP($B779,'[3]Rotoma level Monthly'!$C$2:$N$538,10,FALSE)</f>
        <v>#N/A</v>
      </c>
      <c r="AL779" s="21" t="e">
        <f>VLOOKUP($B779,'[3]Rotoma level Monthly'!$C$2:$N$538,11,FALSE)</f>
        <v>#N/A</v>
      </c>
      <c r="AM779" s="20">
        <v>3.530744467645929</v>
      </c>
      <c r="AN779" s="21">
        <v>208.72500000000002</v>
      </c>
    </row>
    <row r="780" spans="1:40" x14ac:dyDescent="0.25">
      <c r="A780" t="s">
        <v>86</v>
      </c>
      <c r="B780" s="15">
        <v>41365</v>
      </c>
      <c r="C780" s="16" t="s">
        <v>75</v>
      </c>
      <c r="D780" s="17">
        <v>2014</v>
      </c>
      <c r="E780" s="18" t="str">
        <f t="shared" si="237"/>
        <v>Ōkataina 2012/13</v>
      </c>
      <c r="F780" s="18" t="s">
        <v>72</v>
      </c>
      <c r="G780" s="19">
        <v>1.5</v>
      </c>
      <c r="H780" s="20">
        <v>10.25</v>
      </c>
      <c r="I780" s="21">
        <v>89.000001999999995</v>
      </c>
      <c r="J780" s="19">
        <v>4.7103621442035699</v>
      </c>
      <c r="K780" s="19">
        <v>1.5503512525534449</v>
      </c>
      <c r="L780" s="19">
        <v>1</v>
      </c>
      <c r="M780" s="19">
        <v>2.0000001000000003</v>
      </c>
      <c r="N780" s="19">
        <v>7.4000000999999997</v>
      </c>
      <c r="O780" s="19">
        <v>0.55000000999999998</v>
      </c>
      <c r="P780" s="22">
        <v>0.16599999368190765</v>
      </c>
      <c r="Q780" s="19">
        <f t="shared" si="230"/>
        <v>2.6672717980014307</v>
      </c>
      <c r="R780" s="19">
        <f t="shared" si="232"/>
        <v>2.5978280946965655</v>
      </c>
      <c r="S780" s="19">
        <f t="shared" si="235"/>
        <v>2.2576639493770609</v>
      </c>
      <c r="T780" s="19">
        <f t="shared" si="234"/>
        <v>2.1833185502717658</v>
      </c>
      <c r="U780" s="23">
        <f t="shared" si="236"/>
        <v>2.4265205980867059</v>
      </c>
      <c r="V780" s="24">
        <f t="shared" si="233"/>
        <v>2.946784276518267</v>
      </c>
      <c r="W780" s="24">
        <f t="shared" si="233"/>
        <v>2.7086961280803941</v>
      </c>
      <c r="X780" s="24">
        <f t="shared" si="233"/>
        <v>2.2013482765520807</v>
      </c>
      <c r="Y780" s="24">
        <f t="shared" si="233"/>
        <v>2.1527129167175238</v>
      </c>
      <c r="Z780" s="24">
        <f t="shared" si="233"/>
        <v>2.5023853994670664</v>
      </c>
      <c r="AA780" s="20">
        <v>0.15</v>
      </c>
      <c r="AB780" s="20">
        <v>0.70499999999999996</v>
      </c>
      <c r="AC780" s="17">
        <v>315.31474340277799</v>
      </c>
      <c r="AD780" s="17">
        <f t="shared" si="229"/>
        <v>315.87297795772264</v>
      </c>
      <c r="AE780" s="21">
        <v>184.100999999999</v>
      </c>
      <c r="AF780" s="21">
        <v>180.06944444444454</v>
      </c>
      <c r="AG780" s="19">
        <v>3.3755347222222216</v>
      </c>
      <c r="AH780" s="21">
        <v>172.2</v>
      </c>
      <c r="AI780" s="22">
        <v>0.12916666666666649</v>
      </c>
      <c r="AJ780" s="21">
        <v>1006.9999999999981</v>
      </c>
      <c r="AK780" s="21" t="e">
        <f>VLOOKUP($B780,'[3]Rotoma level Monthly'!$C$2:$N$538,10,FALSE)</f>
        <v>#N/A</v>
      </c>
      <c r="AL780" s="21" t="e">
        <f>VLOOKUP($B780,'[3]Rotoma level Monthly'!$C$2:$N$538,11,FALSE)</f>
        <v>#N/A</v>
      </c>
      <c r="AM780" s="20">
        <v>3.4332041450652837</v>
      </c>
      <c r="AN780" s="21">
        <v>207.10833333333335</v>
      </c>
    </row>
    <row r="781" spans="1:40" x14ac:dyDescent="0.25">
      <c r="A781" t="s">
        <v>86</v>
      </c>
      <c r="B781" s="15">
        <v>41395</v>
      </c>
      <c r="C781" s="16" t="s">
        <v>75</v>
      </c>
      <c r="D781" s="17">
        <v>2014</v>
      </c>
      <c r="E781" s="18" t="str">
        <f t="shared" si="237"/>
        <v>Ōkataina 2012/13</v>
      </c>
      <c r="F781" s="18" t="s">
        <v>72</v>
      </c>
      <c r="G781" s="19">
        <v>1.4</v>
      </c>
      <c r="H781" s="20">
        <v>12.300000190734863</v>
      </c>
      <c r="I781" s="21">
        <v>79.999998000000005</v>
      </c>
      <c r="J781" s="19">
        <v>4.7103621442035699</v>
      </c>
      <c r="K781" s="19">
        <v>1.5503512525534449</v>
      </c>
      <c r="L781" s="19">
        <v>2.0000001000000003</v>
      </c>
      <c r="M781" s="19">
        <v>4.9999998999999997</v>
      </c>
      <c r="N781" s="19">
        <v>7.5</v>
      </c>
      <c r="O781" s="19">
        <v>0.34999998999999998</v>
      </c>
      <c r="Q781" s="19">
        <f t="shared" si="230"/>
        <v>2.5911652106227248</v>
      </c>
      <c r="R781" s="19">
        <f t="shared" si="232"/>
        <v>2.3113381070874355</v>
      </c>
      <c r="S781" s="19">
        <f t="shared" si="235"/>
        <v>2.1183008281650895</v>
      </c>
      <c r="T781" s="19">
        <f t="shared" si="234"/>
        <v>2.1833185502717658</v>
      </c>
      <c r="U781" s="23">
        <f t="shared" si="236"/>
        <v>2.3010306740367539</v>
      </c>
      <c r="V781" s="24">
        <f t="shared" si="233"/>
        <v>2.886409380656509</v>
      </c>
      <c r="W781" s="24">
        <f t="shared" si="233"/>
        <v>2.7019738419719701</v>
      </c>
      <c r="X781" s="24">
        <f t="shared" si="233"/>
        <v>2.1748828024822235</v>
      </c>
      <c r="Y781" s="24">
        <f t="shared" si="233"/>
        <v>2.1527129167175238</v>
      </c>
      <c r="Z781" s="24">
        <f t="shared" si="233"/>
        <v>2.4789947354570567</v>
      </c>
      <c r="AA781" s="20">
        <v>0.95</v>
      </c>
      <c r="AB781" s="20">
        <v>0.663333333333333</v>
      </c>
      <c r="AC781" s="17">
        <v>315.39867439516098</v>
      </c>
      <c r="AD781" s="17">
        <f t="shared" si="229"/>
        <v>315.83620561229242</v>
      </c>
      <c r="AE781" s="21">
        <v>131.023</v>
      </c>
      <c r="AF781" s="21">
        <v>159.38844086021507</v>
      </c>
      <c r="AG781" s="19">
        <v>2.7360080645161289</v>
      </c>
      <c r="AH781" s="21">
        <v>173</v>
      </c>
      <c r="AI781" s="22">
        <v>0.12916666666666649</v>
      </c>
      <c r="AJ781" s="21">
        <v>1120.6009999999972</v>
      </c>
      <c r="AK781" s="21" t="e">
        <f>VLOOKUP($B781,'[3]Rotoma level Monthly'!$C$2:$N$538,10,FALSE)</f>
        <v>#N/A</v>
      </c>
      <c r="AL781" s="21" t="e">
        <f>VLOOKUP($B781,'[3]Rotoma level Monthly'!$C$2:$N$538,11,FALSE)</f>
        <v>#N/A</v>
      </c>
      <c r="AM781" s="20">
        <v>3.4604014830282472</v>
      </c>
      <c r="AN781" s="21">
        <v>204.51666666666665</v>
      </c>
    </row>
    <row r="782" spans="1:40" x14ac:dyDescent="0.25">
      <c r="A782" t="s">
        <v>86</v>
      </c>
      <c r="B782" s="15">
        <v>41426</v>
      </c>
      <c r="C782" s="16" t="s">
        <v>75</v>
      </c>
      <c r="D782" s="17">
        <v>2014</v>
      </c>
      <c r="E782" s="18" t="str">
        <f t="shared" si="237"/>
        <v>Ōkataina 2012/13</v>
      </c>
      <c r="F782" s="18" t="s">
        <v>72</v>
      </c>
      <c r="G782" s="19">
        <v>2.4000001000000002</v>
      </c>
      <c r="H782" s="20">
        <v>12.449999809265137</v>
      </c>
      <c r="I782" s="21">
        <v>82.000002000000009</v>
      </c>
      <c r="J782" s="19">
        <v>3.7333619488035694</v>
      </c>
      <c r="K782" s="19">
        <v>1.5503512525534449</v>
      </c>
      <c r="L782" s="19">
        <v>3</v>
      </c>
      <c r="M782" s="19">
        <v>3</v>
      </c>
      <c r="N782" s="19">
        <v>7.1999997999999996</v>
      </c>
      <c r="O782" s="19">
        <v>0.34999998999999998</v>
      </c>
      <c r="P782" s="22">
        <v>0.18700000643730164</v>
      </c>
      <c r="Q782" s="19">
        <f t="shared" si="230"/>
        <v>3.1857365999103111</v>
      </c>
      <c r="R782" s="19">
        <f t="shared" si="232"/>
        <v>2.2915199022293891</v>
      </c>
      <c r="S782" s="19">
        <f t="shared" si="235"/>
        <v>2.1505797275585574</v>
      </c>
      <c r="T782" s="19">
        <f t="shared" si="234"/>
        <v>1.8885322824905491</v>
      </c>
      <c r="U782" s="23">
        <f t="shared" si="236"/>
        <v>2.3790921280472017</v>
      </c>
      <c r="V782" s="24">
        <f t="shared" si="233"/>
        <v>2.8599640185713215</v>
      </c>
      <c r="W782" s="24">
        <f t="shared" si="233"/>
        <v>2.6632803350246443</v>
      </c>
      <c r="X782" s="24">
        <f t="shared" si="233"/>
        <v>2.1735623622118672</v>
      </c>
      <c r="Y782" s="24">
        <f t="shared" si="233"/>
        <v>2.052955662714488</v>
      </c>
      <c r="Z782" s="24">
        <f t="shared" si="233"/>
        <v>2.4374405946305799</v>
      </c>
      <c r="AA782" s="20">
        <v>1.5</v>
      </c>
      <c r="AB782" s="20">
        <v>0.46666666666666601</v>
      </c>
      <c r="AC782" s="17">
        <v>315.43665104166701</v>
      </c>
      <c r="AD782" s="17">
        <f t="shared" si="229"/>
        <v>315.80361452432953</v>
      </c>
      <c r="AE782" s="21">
        <v>131.976</v>
      </c>
      <c r="AF782" s="21">
        <v>166.49305555555557</v>
      </c>
      <c r="AG782" s="19">
        <v>3.1627708333333331</v>
      </c>
      <c r="AH782" s="21">
        <v>122.5</v>
      </c>
      <c r="AI782" s="22">
        <v>0.295833333333333</v>
      </c>
      <c r="AJ782" s="21">
        <v>1112.1239999999971</v>
      </c>
      <c r="AK782" s="21" t="e">
        <f>VLOOKUP($B782,'[3]Rotoma level Monthly'!$C$2:$N$538,10,FALSE)</f>
        <v>#N/A</v>
      </c>
      <c r="AL782" s="21" t="e">
        <f>VLOOKUP($B782,'[3]Rotoma level Monthly'!$C$2:$N$538,11,FALSE)</f>
        <v>#N/A</v>
      </c>
      <c r="AM782" s="20">
        <v>3.4312560977235873</v>
      </c>
      <c r="AN782" s="21">
        <v>205.34166666666667</v>
      </c>
    </row>
    <row r="783" spans="1:40" x14ac:dyDescent="0.25">
      <c r="A783" t="s">
        <v>86</v>
      </c>
      <c r="B783" s="15">
        <v>41456</v>
      </c>
      <c r="C783" s="16" t="s">
        <v>76</v>
      </c>
      <c r="D783" s="17">
        <v>2015</v>
      </c>
      <c r="E783" s="18" t="str">
        <f t="shared" si="237"/>
        <v>Ōkataina 2013/14</v>
      </c>
      <c r="F783" s="18" t="s">
        <v>72</v>
      </c>
      <c r="G783" s="19">
        <v>2.5999998999999998</v>
      </c>
      <c r="H783" s="20">
        <v>8</v>
      </c>
      <c r="I783" s="21">
        <v>88</v>
      </c>
      <c r="J783" s="19">
        <v>6.6643621442035705</v>
      </c>
      <c r="K783" s="19">
        <v>2.5273514479534445</v>
      </c>
      <c r="L783" s="19">
        <v>9.4999997</v>
      </c>
      <c r="M783" s="19">
        <v>1</v>
      </c>
      <c r="N783" s="19">
        <v>7.25</v>
      </c>
      <c r="O783" s="19">
        <v>1.3</v>
      </c>
      <c r="P783" s="22">
        <v>0.42399999499320984</v>
      </c>
      <c r="Q783" s="19">
        <f t="shared" si="230"/>
        <v>3.2740322614186468</v>
      </c>
      <c r="R783" s="19">
        <f t="shared" si="232"/>
        <v>2.96</v>
      </c>
      <c r="S783" s="19">
        <f t="shared" si="235"/>
        <v>2.2428928431720077</v>
      </c>
      <c r="T783" s="19">
        <f t="shared" si="234"/>
        <v>2.6233750792442407</v>
      </c>
      <c r="U783" s="23">
        <f t="shared" si="236"/>
        <v>2.7750750459587237</v>
      </c>
      <c r="V783" s="24">
        <f t="shared" si="233"/>
        <v>2.8712343150658177</v>
      </c>
      <c r="W783" s="24">
        <f t="shared" si="233"/>
        <v>2.6470028871867686</v>
      </c>
      <c r="X783" s="24">
        <f t="shared" si="233"/>
        <v>2.1735623622118672</v>
      </c>
      <c r="Y783" s="24">
        <f t="shared" si="233"/>
        <v>2.052955662714488</v>
      </c>
      <c r="Z783" s="24">
        <f t="shared" si="233"/>
        <v>2.436188806794735</v>
      </c>
      <c r="AA783" s="20">
        <v>0.87</v>
      </c>
      <c r="AB783" s="20">
        <v>0.40666666666666601</v>
      </c>
      <c r="AC783" s="17">
        <v>315.407118615591</v>
      </c>
      <c r="AD783" s="17">
        <f t="shared" si="229"/>
        <v>315.77038703777038</v>
      </c>
      <c r="AE783" s="21">
        <v>45.261000000000003</v>
      </c>
      <c r="AF783" s="21">
        <v>176.27016129032262</v>
      </c>
      <c r="AG783" s="19">
        <v>2.4181317204301083</v>
      </c>
      <c r="AH783" s="21">
        <v>172.1</v>
      </c>
      <c r="AI783" s="22">
        <v>0.43666666666666598</v>
      </c>
      <c r="AJ783" s="21">
        <v>1174.0999999999972</v>
      </c>
      <c r="AK783" s="21" t="e">
        <f>VLOOKUP($B783,'[3]Rotoma level Monthly'!$C$2:$N$538,10,FALSE)</f>
        <v>#N/A</v>
      </c>
      <c r="AL783" s="21" t="e">
        <f>VLOOKUP($B783,'[3]Rotoma level Monthly'!$C$2:$N$538,11,FALSE)</f>
        <v>#N/A</v>
      </c>
      <c r="AM783" s="20">
        <v>3.4295483430939577</v>
      </c>
      <c r="AN783" s="21">
        <v>207.50833333333333</v>
      </c>
    </row>
    <row r="784" spans="1:40" x14ac:dyDescent="0.25">
      <c r="A784" t="s">
        <v>86</v>
      </c>
      <c r="B784" s="15">
        <v>41487</v>
      </c>
      <c r="C784" s="16" t="s">
        <v>76</v>
      </c>
      <c r="D784" s="17">
        <v>2015</v>
      </c>
      <c r="E784" s="18" t="str">
        <f t="shared" si="237"/>
        <v>Ōkataina 2013/14</v>
      </c>
      <c r="F784" s="18" t="s">
        <v>72</v>
      </c>
      <c r="G784" s="19">
        <v>3.3</v>
      </c>
      <c r="H784" s="20">
        <v>7.5</v>
      </c>
      <c r="I784" s="21">
        <v>68.999998000000005</v>
      </c>
      <c r="J784" s="19">
        <v>4.7103621442035699</v>
      </c>
      <c r="K784" s="19">
        <v>2.5273514479534445</v>
      </c>
      <c r="L784" s="19">
        <v>6.0000000999999994</v>
      </c>
      <c r="M784" s="19">
        <v>1</v>
      </c>
      <c r="N784" s="19">
        <v>7.3000002000000004</v>
      </c>
      <c r="O784" s="19">
        <v>0.85000001999999997</v>
      </c>
      <c r="P784" s="22">
        <v>0.29300001263618469</v>
      </c>
      <c r="Q784" s="19">
        <f t="shared" si="230"/>
        <v>3.5370254072898342</v>
      </c>
      <c r="R784" s="19">
        <f t="shared" si="232"/>
        <v>3.0503814762739512</v>
      </c>
      <c r="S784" s="19">
        <f t="shared" si="235"/>
        <v>1.9249357252285173</v>
      </c>
      <c r="T784" s="19">
        <f t="shared" si="234"/>
        <v>2.1833185502717658</v>
      </c>
      <c r="U784" s="23">
        <f t="shared" si="236"/>
        <v>2.673915289766017</v>
      </c>
      <c r="V784" s="24">
        <f t="shared" si="233"/>
        <v>2.8387257229886411</v>
      </c>
      <c r="W784" s="24">
        <f t="shared" si="233"/>
        <v>2.6537978093867953</v>
      </c>
      <c r="X784" s="24">
        <f t="shared" si="233"/>
        <v>2.1342351791030505</v>
      </c>
      <c r="Y784" s="24">
        <f t="shared" si="233"/>
        <v>2.03303722705455</v>
      </c>
      <c r="Z784" s="24">
        <f t="shared" si="233"/>
        <v>2.4149489846332588</v>
      </c>
      <c r="AA784" s="20">
        <v>-0.01</v>
      </c>
      <c r="AB784" s="20">
        <v>0.42666666666666597</v>
      </c>
      <c r="AC784" s="17">
        <v>315.32174932795698</v>
      </c>
      <c r="AD784" s="17">
        <f t="shared" si="229"/>
        <v>315.70065719906074</v>
      </c>
      <c r="AE784" s="21">
        <v>101.535</v>
      </c>
      <c r="AF784" s="21">
        <v>162.86290322580649</v>
      </c>
      <c r="AG784" s="19">
        <v>3.2832930107526876</v>
      </c>
      <c r="AH784" s="21">
        <v>141.5</v>
      </c>
      <c r="AI784" s="22">
        <v>0.44666666666666599</v>
      </c>
      <c r="AJ784" s="21">
        <v>1015.360999999997</v>
      </c>
      <c r="AK784" s="21" t="e">
        <f>VLOOKUP($B784,'[3]Rotoma level Monthly'!$C$2:$N$538,10,FALSE)</f>
        <v>#N/A</v>
      </c>
      <c r="AL784" s="21" t="e">
        <f>VLOOKUP($B784,'[3]Rotoma level Monthly'!$C$2:$N$538,11,FALSE)</f>
        <v>#N/A</v>
      </c>
      <c r="AM784" s="20">
        <v>3.3947857982910907</v>
      </c>
      <c r="AN784" s="21">
        <v>205.24166666666667</v>
      </c>
    </row>
    <row r="785" spans="1:40" x14ac:dyDescent="0.25">
      <c r="A785" t="s">
        <v>86</v>
      </c>
      <c r="B785" s="15">
        <v>41518</v>
      </c>
      <c r="C785" s="16" t="s">
        <v>76</v>
      </c>
      <c r="D785" s="17">
        <v>2015</v>
      </c>
      <c r="E785" s="18" t="str">
        <f t="shared" si="237"/>
        <v>Ōkataina 2013/14</v>
      </c>
      <c r="F785" s="18" t="s">
        <v>72</v>
      </c>
      <c r="G785" s="19">
        <v>2.2999999999999998</v>
      </c>
      <c r="H785" s="20">
        <v>5.9</v>
      </c>
      <c r="I785" s="21">
        <v>71.999996999999993</v>
      </c>
      <c r="J785" s="19">
        <v>5.6873621442035702</v>
      </c>
      <c r="K785" s="19">
        <v>0.5733515456534457</v>
      </c>
      <c r="L785" s="19">
        <v>1</v>
      </c>
      <c r="M785" s="19">
        <v>1</v>
      </c>
      <c r="N785" s="19">
        <v>7.5</v>
      </c>
      <c r="O785" s="19">
        <v>1.1000000000000001</v>
      </c>
      <c r="P785" s="22">
        <v>0.26800000667572021</v>
      </c>
      <c r="Q785" s="19">
        <f t="shared" si="230"/>
        <v>3.138788703484686</v>
      </c>
      <c r="R785" s="19">
        <f t="shared" si="232"/>
        <v>3.3755901776582165</v>
      </c>
      <c r="S785" s="19">
        <f t="shared" si="235"/>
        <v>1.9805707597903504</v>
      </c>
      <c r="T785" s="19">
        <f t="shared" si="234"/>
        <v>2.4223397781910232</v>
      </c>
      <c r="U785" s="23">
        <f t="shared" si="236"/>
        <v>2.7293223547810692</v>
      </c>
      <c r="V785" s="24">
        <f t="shared" si="233"/>
        <v>2.7975407548367799</v>
      </c>
      <c r="W785" s="24">
        <f t="shared" si="233"/>
        <v>2.6537978111709402</v>
      </c>
      <c r="X785" s="24">
        <f t="shared" si="233"/>
        <v>2.1136200003101409</v>
      </c>
      <c r="Y785" s="24">
        <f t="shared" si="233"/>
        <v>2.052955662714488</v>
      </c>
      <c r="Z785" s="24">
        <f t="shared" si="233"/>
        <v>2.4044785572580869</v>
      </c>
      <c r="AA785" s="20">
        <v>0.33</v>
      </c>
      <c r="AB785" s="20">
        <v>0.68833333333333302</v>
      </c>
      <c r="AC785" s="17">
        <v>315.34829652777802</v>
      </c>
      <c r="AD785" s="17">
        <f t="shared" si="229"/>
        <v>315.62468685762559</v>
      </c>
      <c r="AE785" s="21">
        <v>174.093999999999</v>
      </c>
      <c r="AF785" s="21">
        <v>179.15277777777774</v>
      </c>
      <c r="AG785" s="19">
        <v>4.4142083333333346</v>
      </c>
      <c r="AH785" s="21">
        <v>153.9</v>
      </c>
      <c r="AI785" s="22">
        <v>0.5649999999999995</v>
      </c>
      <c r="AJ785" s="21">
        <v>1001.867999999998</v>
      </c>
      <c r="AK785" s="21" t="e">
        <f>VLOOKUP($B785,'[3]Rotoma level Monthly'!$C$2:$N$538,10,FALSE)</f>
        <v>#N/A</v>
      </c>
      <c r="AL785" s="21" t="e">
        <f>VLOOKUP($B785,'[3]Rotoma level Monthly'!$C$2:$N$538,11,FALSE)</f>
        <v>#N/A</v>
      </c>
      <c r="AM785" s="20">
        <v>3.468236739151306</v>
      </c>
      <c r="AN785" s="21">
        <v>203.88333333333335</v>
      </c>
    </row>
    <row r="786" spans="1:40" x14ac:dyDescent="0.25">
      <c r="A786" t="s">
        <v>86</v>
      </c>
      <c r="B786" s="15">
        <v>41548</v>
      </c>
      <c r="C786" s="16" t="s">
        <v>76</v>
      </c>
      <c r="D786" s="17">
        <v>2015</v>
      </c>
      <c r="E786" s="18" t="str">
        <f t="shared" si="237"/>
        <v>Ōkataina 2013/14</v>
      </c>
      <c r="F786" s="18" t="s">
        <v>72</v>
      </c>
      <c r="G786" s="19">
        <v>1.1000000000000001</v>
      </c>
      <c r="H786" s="20">
        <v>8.6499996185302734</v>
      </c>
      <c r="I786" s="21">
        <v>66</v>
      </c>
      <c r="J786" s="19">
        <v>0.80236233960357062</v>
      </c>
      <c r="K786" s="19">
        <v>6.4353511318769279</v>
      </c>
      <c r="L786" s="19">
        <v>9.9999997999999994</v>
      </c>
      <c r="N786" s="19">
        <v>7.4000000999999997</v>
      </c>
      <c r="O786" s="19">
        <v>0.69999999000000002</v>
      </c>
      <c r="P786" s="22">
        <v>0.22800000011920929</v>
      </c>
      <c r="Q786" s="19">
        <f t="shared" si="230"/>
        <v>2.3251374203018917</v>
      </c>
      <c r="R786" s="19">
        <f t="shared" si="232"/>
        <v>2.8486198241089085</v>
      </c>
      <c r="S786" s="19">
        <f t="shared" si="235"/>
        <v>1.8668272459810251</v>
      </c>
      <c r="T786" s="19">
        <v>0</v>
      </c>
      <c r="U786" s="23">
        <f t="shared" si="236"/>
        <v>1.7601461225979564</v>
      </c>
      <c r="V786" s="24">
        <f t="shared" si="233"/>
        <v>2.7630968101997664</v>
      </c>
      <c r="W786" s="24">
        <f t="shared" si="233"/>
        <v>2.659930430868116</v>
      </c>
      <c r="X786" s="24">
        <f t="shared" si="233"/>
        <v>2.1056649652695847</v>
      </c>
      <c r="Y786" s="24">
        <f t="shared" si="233"/>
        <v>1.9276405170349833</v>
      </c>
      <c r="Z786" s="24">
        <f t="shared" si="233"/>
        <v>2.3640831808431124</v>
      </c>
      <c r="AA786" s="20">
        <v>-0.18</v>
      </c>
      <c r="AB786" s="20">
        <v>0.51166666666666605</v>
      </c>
      <c r="AC786" s="17">
        <v>315.36562298387099</v>
      </c>
      <c r="AD786" s="17">
        <f t="shared" si="229"/>
        <v>315.5480802548031</v>
      </c>
      <c r="AE786" s="21">
        <v>52.768000000000001</v>
      </c>
      <c r="AF786" s="21">
        <v>222.1572580645161</v>
      </c>
      <c r="AG786" s="19">
        <v>4.388427130002988</v>
      </c>
      <c r="AH786" s="21">
        <v>259.7</v>
      </c>
      <c r="AI786" s="22">
        <v>0.58749999999999947</v>
      </c>
      <c r="AJ786" s="21">
        <v>1052.313999999998</v>
      </c>
      <c r="AK786" s="21" t="e">
        <f>VLOOKUP($B786,'[3]Rotoma level Monthly'!$C$2:$N$538,10,FALSE)</f>
        <v>#N/A</v>
      </c>
      <c r="AL786" s="21" t="e">
        <f>VLOOKUP($B786,'[3]Rotoma level Monthly'!$C$2:$N$538,11,FALSE)</f>
        <v>#N/A</v>
      </c>
      <c r="AM786" s="20">
        <v>3.4861800261883427</v>
      </c>
      <c r="AN786" s="21">
        <v>205.85833333333332</v>
      </c>
    </row>
    <row r="787" spans="1:40" x14ac:dyDescent="0.25">
      <c r="A787" t="s">
        <v>86</v>
      </c>
      <c r="B787" s="15">
        <v>41579</v>
      </c>
      <c r="C787" s="16" t="s">
        <v>76</v>
      </c>
      <c r="D787" s="17">
        <v>2015</v>
      </c>
      <c r="E787" s="18" t="str">
        <f t="shared" si="237"/>
        <v>Ōkataina 2013/14</v>
      </c>
      <c r="F787" s="18" t="s">
        <v>72</v>
      </c>
      <c r="G787" s="19">
        <v>1.5</v>
      </c>
      <c r="H787" s="20">
        <v>9</v>
      </c>
      <c r="I787" s="21">
        <v>79.999998000000005</v>
      </c>
      <c r="J787" s="19">
        <v>2.7563617534035689</v>
      </c>
      <c r="K787" s="19">
        <v>1.5503512525534449</v>
      </c>
      <c r="L787" s="19">
        <v>1</v>
      </c>
      <c r="M787" s="19">
        <v>1</v>
      </c>
      <c r="N787" s="19">
        <v>8.5</v>
      </c>
      <c r="O787" s="19">
        <v>0.94999999000000002</v>
      </c>
      <c r="P787" s="22">
        <v>0.2070000022649765</v>
      </c>
      <c r="Q787" s="19">
        <f t="shared" si="230"/>
        <v>2.6672717980014307</v>
      </c>
      <c r="R787" s="19">
        <f t="shared" si="232"/>
        <v>2.7911539019741616</v>
      </c>
      <c r="S787" s="19">
        <f t="shared" si="235"/>
        <v>2.1183008281650895</v>
      </c>
      <c r="T787" s="19">
        <f t="shared" si="234"/>
        <v>1.5037817481540587</v>
      </c>
      <c r="U787" s="23">
        <f t="shared" si="236"/>
        <v>2.270127069073685</v>
      </c>
      <c r="V787" s="24">
        <f t="shared" si="233"/>
        <v>2.7899516452346975</v>
      </c>
      <c r="W787" s="24">
        <f t="shared" si="233"/>
        <v>2.6558341497829763</v>
      </c>
      <c r="X787" s="24">
        <f t="shared" si="233"/>
        <v>2.1084229686485947</v>
      </c>
      <c r="Y787" s="24">
        <f t="shared" si="233"/>
        <v>1.8955779725069422</v>
      </c>
      <c r="Z787" s="24">
        <f t="shared" si="233"/>
        <v>2.3624466840433023</v>
      </c>
      <c r="AA787" s="20">
        <v>0.82</v>
      </c>
      <c r="AB787" s="20">
        <v>0.55500000000000005</v>
      </c>
      <c r="AC787" s="17">
        <v>315.33162256944399</v>
      </c>
      <c r="AD787" s="17">
        <f t="shared" si="229"/>
        <v>315.48024556151591</v>
      </c>
      <c r="AE787" s="21">
        <v>100.819</v>
      </c>
      <c r="AF787" s="21">
        <v>164.53472222222231</v>
      </c>
      <c r="AG787" s="19">
        <v>3.5759236111111106</v>
      </c>
      <c r="AH787" s="21">
        <v>269</v>
      </c>
      <c r="AI787" s="22">
        <v>0.60916666666666652</v>
      </c>
      <c r="AJ787" s="21">
        <v>1028.4739999999981</v>
      </c>
      <c r="AK787" s="21" t="e">
        <f>VLOOKUP($B787,'[3]Rotoma level Monthly'!$C$2:$N$538,10,FALSE)</f>
        <v>#N/A</v>
      </c>
      <c r="AL787" s="21" t="e">
        <f>VLOOKUP($B787,'[3]Rotoma level Monthly'!$C$2:$N$538,11,FALSE)</f>
        <v>#N/A</v>
      </c>
      <c r="AM787" s="20">
        <v>3.4676136938319608</v>
      </c>
      <c r="AN787" s="21">
        <v>207.34166666666667</v>
      </c>
    </row>
    <row r="788" spans="1:40" x14ac:dyDescent="0.25">
      <c r="A788" t="s">
        <v>86</v>
      </c>
      <c r="B788" s="15">
        <v>41609</v>
      </c>
      <c r="C788" s="16" t="s">
        <v>76</v>
      </c>
      <c r="D788" s="17">
        <v>2015</v>
      </c>
      <c r="E788" s="18" t="str">
        <f t="shared" si="237"/>
        <v>Ōkataina 2013/14</v>
      </c>
      <c r="F788" s="18" t="s">
        <v>72</v>
      </c>
      <c r="G788" s="19">
        <v>1.2</v>
      </c>
      <c r="H788" s="20">
        <v>11.699999809265137</v>
      </c>
      <c r="I788" s="21">
        <v>71.999996999999993</v>
      </c>
      <c r="J788" s="19">
        <v>0.1</v>
      </c>
      <c r="K788" s="19">
        <v>-0.40364864974655479</v>
      </c>
      <c r="L788" s="19">
        <v>1</v>
      </c>
      <c r="M788" s="19">
        <v>1</v>
      </c>
      <c r="N788" s="19">
        <v>7.4000000999999997</v>
      </c>
      <c r="O788" s="19">
        <v>0.44999999000000002</v>
      </c>
      <c r="P788" s="22">
        <v>0.14800000190734863</v>
      </c>
      <c r="Q788" s="19">
        <f t="shared" si="230"/>
        <v>2.4211203649609674</v>
      </c>
      <c r="R788" s="19">
        <f t="shared" si="232"/>
        <v>2.3920055403885234</v>
      </c>
      <c r="S788" s="19">
        <f t="shared" si="235"/>
        <v>1.9805707597903504</v>
      </c>
      <c r="T788" s="19">
        <v>0</v>
      </c>
      <c r="U788" s="23">
        <f t="shared" si="236"/>
        <v>1.6984241662849602</v>
      </c>
      <c r="V788" s="24">
        <f t="shared" si="233"/>
        <v>2.7694390258146591</v>
      </c>
      <c r="W788" s="24">
        <f t="shared" si="233"/>
        <v>2.6349429714902173</v>
      </c>
      <c r="X788" s="24">
        <f t="shared" si="233"/>
        <v>2.0903412834828612</v>
      </c>
      <c r="Y788" s="24">
        <f t="shared" si="233"/>
        <v>1.7382002822993969</v>
      </c>
      <c r="Z788" s="24">
        <f t="shared" si="233"/>
        <v>2.308230890771783</v>
      </c>
      <c r="AA788" s="20">
        <v>-0.02</v>
      </c>
      <c r="AB788" s="20">
        <v>0.30166666666666597</v>
      </c>
      <c r="AC788" s="17">
        <v>315.30291229838701</v>
      </c>
      <c r="AD788" s="17">
        <f t="shared" ref="AD788:AD851" si="238">AVERAGE(AC777:AC788)</f>
        <v>315.4226158852166</v>
      </c>
      <c r="AE788" s="21">
        <v>136.858</v>
      </c>
      <c r="AF788" s="21">
        <v>177.29166666666671</v>
      </c>
      <c r="AG788" s="19">
        <v>3.9578897849462376</v>
      </c>
      <c r="AH788" s="21">
        <v>223.5</v>
      </c>
      <c r="AI788" s="22">
        <v>0.60916666666666652</v>
      </c>
      <c r="AJ788" s="21">
        <v>1104.3799999999981</v>
      </c>
      <c r="AK788" s="21" t="e">
        <f>VLOOKUP($B788,'[3]Rotoma level Monthly'!$C$2:$N$538,10,FALSE)</f>
        <v>#N/A</v>
      </c>
      <c r="AL788" s="21" t="e">
        <f>VLOOKUP($B788,'[3]Rotoma level Monthly'!$C$2:$N$538,11,FALSE)</f>
        <v>#N/A</v>
      </c>
      <c r="AM788" s="20">
        <v>3.4319846429060346</v>
      </c>
      <c r="AN788" s="21">
        <v>209.60833333333335</v>
      </c>
    </row>
    <row r="789" spans="1:40" x14ac:dyDescent="0.25">
      <c r="A789" t="s">
        <v>86</v>
      </c>
      <c r="B789" s="15">
        <v>41640</v>
      </c>
      <c r="C789" s="16" t="s">
        <v>76</v>
      </c>
      <c r="D789" s="17">
        <v>2015</v>
      </c>
      <c r="E789" s="18" t="str">
        <f t="shared" si="237"/>
        <v>Ōkataina 2013/14</v>
      </c>
      <c r="F789" s="18" t="s">
        <v>72</v>
      </c>
      <c r="G789" s="19">
        <v>1.3</v>
      </c>
      <c r="H789" s="20">
        <v>11.100000381469727</v>
      </c>
      <c r="I789" s="21">
        <v>122</v>
      </c>
      <c r="J789" s="19">
        <v>5.6873621442035702</v>
      </c>
      <c r="K789" s="19">
        <v>-0.40364864974655479</v>
      </c>
      <c r="L789" s="19">
        <v>2.0000001000000003</v>
      </c>
      <c r="M789" s="19">
        <v>1</v>
      </c>
      <c r="N789" s="19">
        <v>8.1999998000000005</v>
      </c>
      <c r="O789" s="19">
        <v>0.55000000999999998</v>
      </c>
      <c r="P789" s="22">
        <v>0.18199999630451202</v>
      </c>
      <c r="Q789" s="19">
        <f t="shared" si="230"/>
        <v>2.5094161148593654</v>
      </c>
      <c r="R789" s="19">
        <f t="shared" si="232"/>
        <v>2.4751386151587962</v>
      </c>
      <c r="S789" s="19">
        <f t="shared" si="235"/>
        <v>2.669943090330992</v>
      </c>
      <c r="T789" s="19">
        <f t="shared" si="234"/>
        <v>2.4223397781910232</v>
      </c>
      <c r="U789" s="23">
        <f t="shared" si="236"/>
        <v>2.5192093996350442</v>
      </c>
      <c r="V789" s="24">
        <f t="shared" si="233"/>
        <v>2.7626266011677121</v>
      </c>
      <c r="W789" s="24">
        <f t="shared" si="233"/>
        <v>2.6452558840606799</v>
      </c>
      <c r="X789" s="24">
        <f t="shared" si="233"/>
        <v>2.1349582154417157</v>
      </c>
      <c r="Y789" s="24">
        <f t="shared" si="233"/>
        <v>1.7581187179593349</v>
      </c>
      <c r="Z789" s="24">
        <f t="shared" si="233"/>
        <v>2.3252398546573603</v>
      </c>
      <c r="AA789" s="20">
        <v>1.23</v>
      </c>
      <c r="AB789" s="20">
        <v>0.14833333333333301</v>
      </c>
      <c r="AC789" s="17">
        <v>315.16164321864102</v>
      </c>
      <c r="AD789" s="17">
        <f t="shared" si="238"/>
        <v>315.36624769577548</v>
      </c>
      <c r="AE789" s="21">
        <v>55.888000000000098</v>
      </c>
      <c r="AF789" s="21">
        <v>200.79301075268822</v>
      </c>
      <c r="AG789" s="19">
        <v>4.293293010752687</v>
      </c>
      <c r="AH789" s="21">
        <v>300.7</v>
      </c>
      <c r="AI789" s="22">
        <v>0.53333333333333299</v>
      </c>
      <c r="AJ789" s="21">
        <v>1133.313999999998</v>
      </c>
      <c r="AK789" s="21" t="e">
        <f>VLOOKUP($B789,'[3]Rotoma level Monthly'!$C$2:$N$538,10,FALSE)</f>
        <v>#N/A</v>
      </c>
      <c r="AL789" s="21" t="e">
        <f>VLOOKUP($B789,'[3]Rotoma level Monthly'!$C$2:$N$538,11,FALSE)</f>
        <v>#N/A</v>
      </c>
      <c r="AM789" s="20">
        <v>3.4551835676372176</v>
      </c>
      <c r="AN789" s="21">
        <v>209.61666666666665</v>
      </c>
    </row>
    <row r="790" spans="1:40" x14ac:dyDescent="0.25">
      <c r="A790" t="s">
        <v>86</v>
      </c>
      <c r="B790" s="15">
        <v>41671</v>
      </c>
      <c r="C790" s="16" t="s">
        <v>76</v>
      </c>
      <c r="D790" s="17">
        <v>2015</v>
      </c>
      <c r="E790" s="18" t="str">
        <f t="shared" si="237"/>
        <v>Ōkataina 2013/14</v>
      </c>
      <c r="F790" s="18" t="s">
        <v>72</v>
      </c>
      <c r="G790" s="19">
        <v>1.1000000000000001</v>
      </c>
      <c r="H790" s="20">
        <v>14.550000190734863</v>
      </c>
      <c r="I790" s="21">
        <v>97.999997000000008</v>
      </c>
      <c r="J790" s="19">
        <v>2.7563617534035689</v>
      </c>
      <c r="K790" s="19">
        <v>0.5733515456534457</v>
      </c>
      <c r="L790" s="19">
        <v>3</v>
      </c>
      <c r="M790" s="19">
        <v>1</v>
      </c>
      <c r="N790" s="19">
        <v>7.5999999000000003</v>
      </c>
      <c r="O790" s="19">
        <v>0.40000001000000002</v>
      </c>
      <c r="P790" s="22">
        <v>0.16099999845027924</v>
      </c>
      <c r="Q790" s="19">
        <f t="shared" si="230"/>
        <v>2.3251374203018917</v>
      </c>
      <c r="R790" s="19">
        <f t="shared" si="232"/>
        <v>2.0259884619948383</v>
      </c>
      <c r="S790" s="19">
        <f t="shared" si="235"/>
        <v>2.3835904478172742</v>
      </c>
      <c r="T790" s="19">
        <f t="shared" si="234"/>
        <v>1.5037817481540587</v>
      </c>
      <c r="U790" s="23">
        <f t="shared" si="236"/>
        <v>2.0596245195670155</v>
      </c>
      <c r="V790" s="24">
        <f t="shared" si="233"/>
        <v>2.7626266011677121</v>
      </c>
      <c r="W790" s="24">
        <f t="shared" si="233"/>
        <v>2.6181396172008129</v>
      </c>
      <c r="X790" s="24">
        <f t="shared" si="233"/>
        <v>2.1454520903117333</v>
      </c>
      <c r="Y790" s="24">
        <f t="shared" si="233"/>
        <v>1.7014906511161925</v>
      </c>
      <c r="Z790" s="24">
        <f t="shared" si="233"/>
        <v>2.3069272399491125</v>
      </c>
      <c r="AA790" s="20">
        <v>-0.13</v>
      </c>
      <c r="AB790" s="20">
        <v>0.20333333333333301</v>
      </c>
      <c r="AC790" s="17">
        <v>314.961996039513</v>
      </c>
      <c r="AD790" s="17">
        <f t="shared" si="238"/>
        <v>315.31076345576457</v>
      </c>
      <c r="AE790" s="21">
        <v>22.193999999999999</v>
      </c>
      <c r="AF790" s="21">
        <v>167.75297619047615</v>
      </c>
      <c r="AG790" s="19">
        <v>3.6429985119047621</v>
      </c>
      <c r="AH790" s="21">
        <v>216.3</v>
      </c>
      <c r="AI790" s="22">
        <v>0.48916666666666603</v>
      </c>
      <c r="AJ790" s="21">
        <v>1189.2019999999982</v>
      </c>
      <c r="AK790" s="21" t="e">
        <f>VLOOKUP($B790,'[3]Rotoma level Monthly'!$C$2:$N$538,10,FALSE)</f>
        <v>#N/A</v>
      </c>
      <c r="AL790" s="21" t="e">
        <f>VLOOKUP($B790,'[3]Rotoma level Monthly'!$C$2:$N$538,11,FALSE)</f>
        <v>#N/A</v>
      </c>
      <c r="AM790" s="20">
        <v>3.4858270488200134</v>
      </c>
      <c r="AN790" s="21">
        <v>204.7416666666667</v>
      </c>
    </row>
    <row r="791" spans="1:40" x14ac:dyDescent="0.25">
      <c r="A791" t="s">
        <v>86</v>
      </c>
      <c r="B791" s="15">
        <v>41699</v>
      </c>
      <c r="C791" s="16" t="s">
        <v>76</v>
      </c>
      <c r="D791" s="17">
        <v>2015</v>
      </c>
      <c r="E791" s="18" t="str">
        <f t="shared" si="237"/>
        <v>Ōkataina 2013/14</v>
      </c>
      <c r="F791" s="18" t="s">
        <v>72</v>
      </c>
      <c r="G791" s="19">
        <v>1</v>
      </c>
      <c r="H791" s="20">
        <v>13.699999809265137</v>
      </c>
      <c r="I791" s="21">
        <v>96.000000999999997</v>
      </c>
      <c r="J791" s="19">
        <v>3.7333619488035694</v>
      </c>
      <c r="K791" s="19">
        <v>-0.40364864974655479</v>
      </c>
      <c r="L791" s="19">
        <v>0.50000001999999999</v>
      </c>
      <c r="M791" s="19">
        <v>1</v>
      </c>
      <c r="N791" s="19">
        <v>7.6999997999999996</v>
      </c>
      <c r="O791" s="19">
        <v>0.44999999000000002</v>
      </c>
      <c r="P791" s="22">
        <v>0.16500000655651093</v>
      </c>
      <c r="Q791" s="19">
        <f t="shared" si="230"/>
        <v>2.2200000000000002</v>
      </c>
      <c r="R791" s="19">
        <f t="shared" si="232"/>
        <v>2.1310555179235617</v>
      </c>
      <c r="S791" s="19">
        <f t="shared" si="235"/>
        <v>2.3566364250660423</v>
      </c>
      <c r="T791" s="19">
        <f t="shared" si="234"/>
        <v>1.8885322824905491</v>
      </c>
      <c r="U791" s="23">
        <f t="shared" si="236"/>
        <v>2.1490560563700387</v>
      </c>
      <c r="V791" s="24">
        <f t="shared" si="233"/>
        <v>2.7385085915960983</v>
      </c>
      <c r="W791" s="24">
        <f t="shared" si="233"/>
        <v>2.6042183016245293</v>
      </c>
      <c r="X791" s="24">
        <f t="shared" si="233"/>
        <v>2.1709010525368631</v>
      </c>
      <c r="Y791" s="24">
        <f t="shared" si="233"/>
        <v>1.7335531956442332</v>
      </c>
      <c r="Z791" s="24">
        <f t="shared" si="233"/>
        <v>2.3117952853504309</v>
      </c>
      <c r="AA791" s="20">
        <v>-1.24</v>
      </c>
      <c r="AB791" s="20">
        <v>-3.8333333333333199E-2</v>
      </c>
      <c r="AC791" s="17">
        <v>314.825928427419</v>
      </c>
      <c r="AD791" s="17">
        <f t="shared" si="238"/>
        <v>315.26474657068394</v>
      </c>
      <c r="AE791" s="21">
        <v>39.867000000000097</v>
      </c>
      <c r="AF791" s="21">
        <v>175.43682795698922</v>
      </c>
      <c r="AG791" s="19">
        <v>3.2731922043010746</v>
      </c>
      <c r="AH791" s="21">
        <v>274.5</v>
      </c>
      <c r="AI791" s="22">
        <v>0.44666666666666599</v>
      </c>
      <c r="AJ791" s="21">
        <v>1189.4389999999983</v>
      </c>
      <c r="AK791" s="21" t="e">
        <f>VLOOKUP($B791,'[3]Rotoma level Monthly'!$C$2:$N$538,10,FALSE)</f>
        <v>#N/A</v>
      </c>
      <c r="AL791" s="21" t="e">
        <f>VLOOKUP($B791,'[3]Rotoma level Monthly'!$C$2:$N$538,11,FALSE)</f>
        <v>#N/A</v>
      </c>
      <c r="AM791" s="20">
        <v>3.5168042313596959</v>
      </c>
      <c r="AN791" s="21">
        <v>206.57500000000002</v>
      </c>
    </row>
    <row r="792" spans="1:40" x14ac:dyDescent="0.25">
      <c r="A792" t="s">
        <v>86</v>
      </c>
      <c r="B792" s="15">
        <v>41730</v>
      </c>
      <c r="C792" s="16" t="s">
        <v>76</v>
      </c>
      <c r="D792" s="17">
        <v>2015</v>
      </c>
      <c r="E792" s="18" t="str">
        <f t="shared" si="237"/>
        <v>Ōkataina 2013/14</v>
      </c>
      <c r="F792" s="18" t="s">
        <v>72</v>
      </c>
      <c r="G792" s="19">
        <v>1.3</v>
      </c>
      <c r="H792" s="20">
        <v>12.199999809265137</v>
      </c>
      <c r="I792" s="21">
        <v>85.000001000000012</v>
      </c>
      <c r="J792" s="19">
        <v>3.7333619488035694</v>
      </c>
      <c r="K792" s="19">
        <v>0.5733515456534457</v>
      </c>
      <c r="L792" s="19">
        <v>0.50000001999999999</v>
      </c>
      <c r="M792" s="19">
        <v>1</v>
      </c>
      <c r="N792" s="19">
        <v>7.3000002000000004</v>
      </c>
      <c r="O792" s="19">
        <v>0.80000000999999998</v>
      </c>
      <c r="P792" s="22">
        <v>0.23800000548362732</v>
      </c>
      <c r="Q792" s="19">
        <f t="shared" si="230"/>
        <v>2.5094161148593654</v>
      </c>
      <c r="R792" s="19">
        <f t="shared" si="232"/>
        <v>2.3246249575804994</v>
      </c>
      <c r="S792" s="19">
        <f t="shared" si="235"/>
        <v>2.197550981779155</v>
      </c>
      <c r="T792" s="19">
        <f t="shared" si="234"/>
        <v>1.8885322824905491</v>
      </c>
      <c r="U792" s="23">
        <f t="shared" si="236"/>
        <v>2.2300310841773925</v>
      </c>
      <c r="V792" s="24">
        <f t="shared" si="233"/>
        <v>2.7253539513342595</v>
      </c>
      <c r="W792" s="24">
        <f t="shared" si="233"/>
        <v>2.5814513735315239</v>
      </c>
      <c r="X792" s="24">
        <f t="shared" si="233"/>
        <v>2.1658916385703706</v>
      </c>
      <c r="Y792" s="24">
        <f t="shared" si="233"/>
        <v>1.7089876733291316</v>
      </c>
      <c r="Z792" s="24">
        <f t="shared" si="233"/>
        <v>2.2954211591913221</v>
      </c>
      <c r="AA792" s="20">
        <v>0.88</v>
      </c>
      <c r="AB792" s="20">
        <v>7.0000000000000007E-2</v>
      </c>
      <c r="AC792" s="17">
        <v>314.85202361111101</v>
      </c>
      <c r="AD792" s="17">
        <f t="shared" si="238"/>
        <v>315.22618658804504</v>
      </c>
      <c r="AE792" s="21">
        <v>186.43900000000201</v>
      </c>
      <c r="AF792" s="21">
        <v>169.04166666666666</v>
      </c>
      <c r="AG792" s="19">
        <v>3.1716180555555558</v>
      </c>
      <c r="AH792" s="21">
        <v>177</v>
      </c>
      <c r="AI792" s="22">
        <v>0.41666666666666596</v>
      </c>
      <c r="AJ792" s="21">
        <v>1176.3839999999984</v>
      </c>
      <c r="AK792" s="21" t="e">
        <f>VLOOKUP($B792,'[3]Rotoma level Monthly'!$C$2:$N$538,10,FALSE)</f>
        <v>#N/A</v>
      </c>
      <c r="AL792" s="21" t="e">
        <f>VLOOKUP($B792,'[3]Rotoma level Monthly'!$C$2:$N$538,11,FALSE)</f>
        <v>#N/A</v>
      </c>
      <c r="AM792" s="20">
        <v>3.5434725781338892</v>
      </c>
      <c r="AN792" s="21">
        <v>206.97499999999999</v>
      </c>
    </row>
    <row r="793" spans="1:40" x14ac:dyDescent="0.25">
      <c r="A793" t="s">
        <v>86</v>
      </c>
      <c r="B793" s="15">
        <v>41760</v>
      </c>
      <c r="C793" s="16" t="s">
        <v>76</v>
      </c>
      <c r="D793" s="17">
        <v>2015</v>
      </c>
      <c r="E793" s="18" t="str">
        <f t="shared" si="237"/>
        <v>Ōkataina 2013/14</v>
      </c>
      <c r="F793" s="18" t="s">
        <v>72</v>
      </c>
      <c r="G793" s="19">
        <v>1.7</v>
      </c>
      <c r="H793" s="20">
        <v>10.550000190734863</v>
      </c>
      <c r="I793" s="21">
        <v>89.000001999999995</v>
      </c>
      <c r="J793" s="19">
        <v>2.7563617534035689</v>
      </c>
      <c r="K793" s="19">
        <v>0.5733515456534457</v>
      </c>
      <c r="L793" s="19">
        <v>0.50000001999999999</v>
      </c>
      <c r="M793" s="19">
        <v>1</v>
      </c>
      <c r="O793" s="19">
        <v>1</v>
      </c>
      <c r="P793" s="22">
        <v>0.22200000286102295</v>
      </c>
      <c r="Q793" s="19">
        <f t="shared" si="230"/>
        <v>2.8053402603008157</v>
      </c>
      <c r="R793" s="19">
        <f t="shared" si="232"/>
        <v>2.5538093774923083</v>
      </c>
      <c r="S793" s="19">
        <f t="shared" si="235"/>
        <v>2.2576639493770609</v>
      </c>
      <c r="T793" s="19">
        <f t="shared" si="234"/>
        <v>1.5037817481540587</v>
      </c>
      <c r="U793" s="23">
        <f t="shared" si="236"/>
        <v>2.2801488338310607</v>
      </c>
      <c r="V793" s="24">
        <f t="shared" si="233"/>
        <v>2.7432018721407672</v>
      </c>
      <c r="W793" s="24">
        <f t="shared" si="233"/>
        <v>2.6016573127319296</v>
      </c>
      <c r="X793" s="24">
        <f t="shared" si="233"/>
        <v>2.1775052320047017</v>
      </c>
      <c r="Y793" s="24">
        <f t="shared" si="233"/>
        <v>1.6523596064859893</v>
      </c>
      <c r="Z793" s="24">
        <f t="shared" si="233"/>
        <v>2.2936810058408468</v>
      </c>
      <c r="AA793" s="20">
        <v>0.56000000000000005</v>
      </c>
      <c r="AB793" s="20">
        <v>0.101666666666666</v>
      </c>
      <c r="AC793" s="17">
        <v>314.86225033602199</v>
      </c>
      <c r="AD793" s="17">
        <f t="shared" si="238"/>
        <v>315.1814845831168</v>
      </c>
      <c r="AE793" s="21">
        <v>86.739000000000303</v>
      </c>
      <c r="AF793" s="21">
        <v>188.76344086021507</v>
      </c>
      <c r="AG793" s="19">
        <v>2.8245362903225799</v>
      </c>
      <c r="AH793" s="21">
        <v>206.6</v>
      </c>
      <c r="AI793" s="22">
        <v>0.35416666666666596</v>
      </c>
      <c r="AJ793" s="21">
        <v>1178.7220000000013</v>
      </c>
      <c r="AK793" s="21" t="e">
        <f>VLOOKUP($B793,'[3]Rotoma level Monthly'!$C$2:$N$538,10,FALSE)</f>
        <v>#N/A</v>
      </c>
      <c r="AL793" s="21" t="e">
        <f>VLOOKUP($B793,'[3]Rotoma level Monthly'!$C$2:$N$538,11,FALSE)</f>
        <v>#N/A</v>
      </c>
      <c r="AM793" s="20">
        <v>3.5264795225783341</v>
      </c>
      <c r="AN793" s="21">
        <v>209.77499999999998</v>
      </c>
    </row>
    <row r="794" spans="1:40" x14ac:dyDescent="0.25">
      <c r="A794" t="s">
        <v>86</v>
      </c>
      <c r="B794" s="15">
        <v>41791</v>
      </c>
      <c r="C794" s="16" t="s">
        <v>76</v>
      </c>
      <c r="D794" s="17">
        <v>2015</v>
      </c>
      <c r="E794" s="18" t="str">
        <f t="shared" si="237"/>
        <v>Ōkataina 2013/14</v>
      </c>
      <c r="F794" s="18" t="s">
        <v>72</v>
      </c>
      <c r="G794" s="19">
        <v>2.2999999999999998</v>
      </c>
      <c r="H794" s="20">
        <v>11.25</v>
      </c>
      <c r="I794" s="21">
        <v>86.000003000000007</v>
      </c>
      <c r="J794" s="19">
        <v>2.7563617534035689</v>
      </c>
      <c r="K794" s="19">
        <v>0.5733515456534457</v>
      </c>
      <c r="L794" s="19">
        <v>0.50000001999999999</v>
      </c>
      <c r="M794" s="19">
        <v>1</v>
      </c>
      <c r="N794" s="19">
        <v>7.4000000999999997</v>
      </c>
      <c r="O794" s="19">
        <v>0.44999999000000002</v>
      </c>
      <c r="P794" s="22">
        <v>0.18799999356269836</v>
      </c>
      <c r="Q794" s="19">
        <f t="shared" si="230"/>
        <v>3.138788703484686</v>
      </c>
      <c r="R794" s="19">
        <f t="shared" si="232"/>
        <v>2.454105871650794</v>
      </c>
      <c r="S794" s="19">
        <f t="shared" si="235"/>
        <v>2.2128403838440591</v>
      </c>
      <c r="T794" s="19">
        <f t="shared" si="234"/>
        <v>1.5037817481540587</v>
      </c>
      <c r="U794" s="23">
        <f t="shared" si="236"/>
        <v>2.3273791767833991</v>
      </c>
      <c r="V794" s="24">
        <f t="shared" si="233"/>
        <v>2.7392895474386321</v>
      </c>
      <c r="W794" s="24">
        <f t="shared" si="233"/>
        <v>2.6152061435170464</v>
      </c>
      <c r="X794" s="24">
        <f t="shared" si="233"/>
        <v>2.1826936200284939</v>
      </c>
      <c r="Y794" s="24">
        <f t="shared" si="233"/>
        <v>1.6202970619579489</v>
      </c>
      <c r="Z794" s="24">
        <f t="shared" si="233"/>
        <v>2.2893715932355296</v>
      </c>
      <c r="AA794" s="20">
        <v>-0.05</v>
      </c>
      <c r="AB794" s="20">
        <v>-0.53999999999999904</v>
      </c>
      <c r="AC794" s="17">
        <v>314.88884930555599</v>
      </c>
      <c r="AD794" s="17">
        <f t="shared" si="238"/>
        <v>315.13583443844084</v>
      </c>
      <c r="AE794" s="21">
        <v>95.712000000000401</v>
      </c>
      <c r="AF794" s="21">
        <v>162.85416666666663</v>
      </c>
      <c r="AG794" s="19">
        <v>3.2182638888888904</v>
      </c>
      <c r="AH794" s="21">
        <v>108.3</v>
      </c>
      <c r="AI794" s="22">
        <v>0.2524999999999995</v>
      </c>
      <c r="AJ794" s="21">
        <v>1134.4380000000015</v>
      </c>
      <c r="AK794" s="21" t="e">
        <f>VLOOKUP($B794,'[3]Rotoma level Monthly'!$C$2:$N$538,10,FALSE)</f>
        <v>#N/A</v>
      </c>
      <c r="AL794" s="21" t="e">
        <f>VLOOKUP($B794,'[3]Rotoma level Monthly'!$C$2:$N$538,11,FALSE)</f>
        <v>#N/A</v>
      </c>
      <c r="AM794" s="20">
        <v>3.5338568747288712</v>
      </c>
      <c r="AN794" s="21">
        <v>208.59166666666667</v>
      </c>
    </row>
    <row r="795" spans="1:40" x14ac:dyDescent="0.25">
      <c r="A795" t="s">
        <v>86</v>
      </c>
      <c r="B795" s="15">
        <v>41821</v>
      </c>
      <c r="C795" s="16" t="s">
        <v>77</v>
      </c>
      <c r="D795" s="17">
        <v>2016</v>
      </c>
      <c r="E795" s="18" t="str">
        <f t="shared" si="237"/>
        <v>Ōkataina 2014/15</v>
      </c>
      <c r="F795" s="18" t="s">
        <v>72</v>
      </c>
      <c r="G795" s="19">
        <v>2.4000001000000002</v>
      </c>
      <c r="H795" s="20">
        <v>8</v>
      </c>
      <c r="I795" s="21">
        <v>78.000001999999995</v>
      </c>
      <c r="J795" s="19">
        <v>15.45736214420357</v>
      </c>
      <c r="K795" s="19">
        <v>9.3663513502534457</v>
      </c>
      <c r="L795" s="19">
        <v>5.5</v>
      </c>
      <c r="M795" s="19">
        <v>4.0000002000000006</v>
      </c>
      <c r="N795" s="19">
        <v>7.3500003999999999</v>
      </c>
      <c r="O795" s="19">
        <v>1.2</v>
      </c>
      <c r="Q795" s="19">
        <f t="shared" si="230"/>
        <v>3.1857365999103111</v>
      </c>
      <c r="R795" s="19">
        <f t="shared" si="232"/>
        <v>2.96</v>
      </c>
      <c r="S795" s="19">
        <f t="shared" si="235"/>
        <v>2.0852047876169704</v>
      </c>
      <c r="T795" s="19">
        <f t="shared" si="234"/>
        <v>3.6902753153003474</v>
      </c>
      <c r="U795" s="23">
        <f t="shared" si="236"/>
        <v>2.9803041757069071</v>
      </c>
      <c r="V795" s="24">
        <f t="shared" si="233"/>
        <v>2.731931575646271</v>
      </c>
      <c r="W795" s="24">
        <f t="shared" si="233"/>
        <v>2.6152061435170464</v>
      </c>
      <c r="X795" s="24">
        <f t="shared" si="233"/>
        <v>2.1695529487322407</v>
      </c>
      <c r="Y795" s="24">
        <f t="shared" si="233"/>
        <v>1.7092054149626243</v>
      </c>
      <c r="Z795" s="24">
        <f t="shared" si="233"/>
        <v>2.3064740207145458</v>
      </c>
      <c r="AA795" s="20">
        <v>-0.26</v>
      </c>
      <c r="AB795" s="20">
        <v>-0.45999999999999902</v>
      </c>
      <c r="AC795" s="17">
        <v>314.96117573924698</v>
      </c>
      <c r="AD795" s="17">
        <f t="shared" si="238"/>
        <v>315.09867253207887</v>
      </c>
      <c r="AE795" s="21">
        <v>57.327500000000001</v>
      </c>
      <c r="AF795" s="21">
        <v>170.16129032258061</v>
      </c>
      <c r="AG795" s="19">
        <v>3.4709744623655916</v>
      </c>
      <c r="AH795" s="21">
        <v>172.2</v>
      </c>
      <c r="AI795" s="22">
        <v>0.17583333333333301</v>
      </c>
      <c r="AJ795" s="21">
        <v>1098.1740000000018</v>
      </c>
      <c r="AK795" s="21" t="e">
        <f>VLOOKUP($B795,'[3]Rotoma level Monthly'!$C$2:$N$538,10,FALSE)</f>
        <v>#N/A</v>
      </c>
      <c r="AL795" s="21" t="e">
        <f>VLOOKUP($B795,'[3]Rotoma level Monthly'!$C$2:$N$538,11,FALSE)</f>
        <v>#N/A</v>
      </c>
      <c r="AM795" s="20">
        <v>3.5384812960251679</v>
      </c>
      <c r="AN795" s="21">
        <v>208.6</v>
      </c>
    </row>
    <row r="796" spans="1:40" x14ac:dyDescent="0.25">
      <c r="A796" t="s">
        <v>86</v>
      </c>
      <c r="B796" s="15">
        <v>41883</v>
      </c>
      <c r="C796" s="16" t="s">
        <v>77</v>
      </c>
      <c r="D796" s="17">
        <v>2016</v>
      </c>
      <c r="E796" s="18" t="str">
        <f t="shared" si="237"/>
        <v>Ōkataina 2014/15</v>
      </c>
      <c r="F796" s="18" t="s">
        <v>72</v>
      </c>
      <c r="G796" s="19">
        <v>2.2000000000000002</v>
      </c>
      <c r="H796" s="20">
        <v>9.65</v>
      </c>
      <c r="I796" s="21">
        <v>77</v>
      </c>
      <c r="J796" s="19">
        <v>13.503362144203569</v>
      </c>
      <c r="K796" s="19">
        <v>5.4583509594534441</v>
      </c>
      <c r="L796" s="19">
        <v>1</v>
      </c>
      <c r="M796" s="19">
        <v>1</v>
      </c>
      <c r="N796" s="19">
        <v>7.5</v>
      </c>
      <c r="O796" s="19">
        <v>0.60000001999999997</v>
      </c>
      <c r="P796" s="22">
        <v>0.2219396273722066</v>
      </c>
      <c r="Q796" s="19">
        <f t="shared" si="230"/>
        <v>3.0897536092884041</v>
      </c>
      <c r="R796" s="19">
        <f t="shared" si="232"/>
        <v>2.688485615922755</v>
      </c>
      <c r="S796" s="19">
        <f t="shared" si="235"/>
        <v>2.0683370827691703</v>
      </c>
      <c r="T796" s="19">
        <f t="shared" si="234"/>
        <v>3.5188903920298995</v>
      </c>
      <c r="U796" s="23">
        <f t="shared" si="236"/>
        <v>2.8413666750025572</v>
      </c>
      <c r="V796" s="24">
        <f t="shared" si="233"/>
        <v>2.6946589258128175</v>
      </c>
      <c r="W796" s="24">
        <f t="shared" si="233"/>
        <v>2.5850481551544466</v>
      </c>
      <c r="X796" s="24">
        <f t="shared" si="233"/>
        <v>2.1815030618606284</v>
      </c>
      <c r="Y796" s="24">
        <f t="shared" si="233"/>
        <v>1.8205030684424688</v>
      </c>
      <c r="Z796" s="24">
        <f t="shared" si="233"/>
        <v>2.3204283028175903</v>
      </c>
      <c r="AA796" s="20">
        <v>-0.8</v>
      </c>
      <c r="AB796" s="20">
        <v>-0.61166666666666603</v>
      </c>
      <c r="AC796" s="17">
        <v>314.92119048039098</v>
      </c>
      <c r="AD796" s="17">
        <f t="shared" si="238"/>
        <v>315.06529262811506</v>
      </c>
      <c r="AE796" s="21">
        <v>142.21100000000101</v>
      </c>
      <c r="AF796" s="21">
        <v>158.51388888888889</v>
      </c>
      <c r="AG796" s="19">
        <v>3.9926275584795321</v>
      </c>
      <c r="AH796" s="21">
        <v>163.6</v>
      </c>
      <c r="AI796" s="22">
        <v>8.5833333333333012E-2</v>
      </c>
      <c r="AJ796" s="21">
        <v>1209.6010000000038</v>
      </c>
      <c r="AK796" s="21" t="e">
        <f>VLOOKUP($B796,'[3]Rotoma level Monthly'!$C$2:$N$538,10,FALSE)</f>
        <v>#N/A</v>
      </c>
      <c r="AL796" s="21" t="e">
        <f>VLOOKUP($B796,'[3]Rotoma level Monthly'!$C$2:$N$538,11,FALSE)</f>
        <v>#N/A</v>
      </c>
      <c r="AM796" s="20">
        <v>3.6697559376022286</v>
      </c>
      <c r="AN796" s="21">
        <v>213.29999999999995</v>
      </c>
    </row>
    <row r="797" spans="1:40" x14ac:dyDescent="0.25">
      <c r="A797" t="s">
        <v>86</v>
      </c>
      <c r="B797" s="15">
        <v>41913</v>
      </c>
      <c r="C797" s="16" t="s">
        <v>77</v>
      </c>
      <c r="D797" s="17">
        <v>2016</v>
      </c>
      <c r="E797" s="18" t="str">
        <f t="shared" si="237"/>
        <v>Ōkataina 2014/15</v>
      </c>
      <c r="F797" s="18" t="s">
        <v>72</v>
      </c>
      <c r="G797" s="19">
        <v>1.1000000000000001</v>
      </c>
      <c r="H797" s="20">
        <v>10.3</v>
      </c>
      <c r="I797" s="21">
        <v>82.000002000000009</v>
      </c>
      <c r="J797" s="19">
        <v>6.6643621442035705</v>
      </c>
      <c r="K797" s="19">
        <v>2.5273514479534445</v>
      </c>
      <c r="L797" s="19">
        <v>3</v>
      </c>
      <c r="M797" s="19">
        <v>1</v>
      </c>
      <c r="N797" s="19">
        <v>7.6999997999999996</v>
      </c>
      <c r="O797" s="19">
        <v>0.44999999000000002</v>
      </c>
      <c r="P797" s="22">
        <v>0.25567977598502412</v>
      </c>
      <c r="Q797" s="19">
        <f t="shared" ref="Q797:Q860" si="239">2.22+2.54*LOG($G797,10)</f>
        <v>2.3251374203018917</v>
      </c>
      <c r="R797" s="19">
        <f t="shared" si="232"/>
        <v>2.5904340065386018</v>
      </c>
      <c r="S797" s="19">
        <f t="shared" si="235"/>
        <v>2.1505797275585574</v>
      </c>
      <c r="T797" s="19">
        <f t="shared" si="234"/>
        <v>2.6233750792442407</v>
      </c>
      <c r="U797" s="23">
        <f t="shared" si="236"/>
        <v>2.422381558410823</v>
      </c>
      <c r="V797" s="24">
        <f t="shared" si="233"/>
        <v>2.6268546522142517</v>
      </c>
      <c r="W797" s="24">
        <f t="shared" si="233"/>
        <v>2.519618474227812</v>
      </c>
      <c r="X797" s="24">
        <f t="shared" si="233"/>
        <v>2.1956704758413124</v>
      </c>
      <c r="Y797" s="24">
        <f t="shared" si="233"/>
        <v>1.8372560101969035</v>
      </c>
      <c r="Z797" s="24">
        <f t="shared" si="233"/>
        <v>2.2948499031200704</v>
      </c>
      <c r="AA797" s="20">
        <v>-0.78</v>
      </c>
      <c r="AB797" s="20">
        <v>-0.70499999999999996</v>
      </c>
      <c r="AC797" s="17">
        <v>314.89565216159298</v>
      </c>
      <c r="AD797" s="17">
        <f t="shared" si="238"/>
        <v>315.02757226426627</v>
      </c>
      <c r="AE797" s="21">
        <v>96.184697298122003</v>
      </c>
      <c r="AF797" s="21">
        <v>184.60488505747119</v>
      </c>
      <c r="AG797" s="19">
        <v>4.4454813218390807</v>
      </c>
      <c r="AH797" s="21">
        <v>192</v>
      </c>
      <c r="AI797" s="22">
        <v>1.5833333333333401E-2</v>
      </c>
      <c r="AJ797" s="21">
        <v>1177.7180000000058</v>
      </c>
      <c r="AK797" s="21" t="e">
        <f>VLOOKUP($B797,'[3]Rotoma level Monthly'!$C$2:$N$538,10,FALSE)</f>
        <v>#N/A</v>
      </c>
      <c r="AL797" s="21" t="e">
        <f>VLOOKUP($B797,'[3]Rotoma level Monthly'!$C$2:$N$538,11,FALSE)</f>
        <v>#N/A</v>
      </c>
      <c r="AM797" s="20">
        <v>3.6346242063644119</v>
      </c>
      <c r="AN797" s="21">
        <v>207.6583333333333</v>
      </c>
    </row>
    <row r="798" spans="1:40" x14ac:dyDescent="0.25">
      <c r="A798" t="s">
        <v>86</v>
      </c>
      <c r="B798" s="15">
        <v>41944</v>
      </c>
      <c r="C798" s="16" t="s">
        <v>77</v>
      </c>
      <c r="D798" s="17">
        <v>2016</v>
      </c>
      <c r="E798" s="18" t="str">
        <f t="shared" si="237"/>
        <v>Ōkataina 2014/15</v>
      </c>
      <c r="F798" s="18" t="s">
        <v>72</v>
      </c>
      <c r="G798" s="19">
        <v>1.8</v>
      </c>
      <c r="H798" s="20">
        <v>10.15</v>
      </c>
      <c r="I798" s="21">
        <v>110</v>
      </c>
      <c r="J798" s="19">
        <v>6.6643621442035705</v>
      </c>
      <c r="K798" s="19">
        <v>2.5273514479534445</v>
      </c>
      <c r="L798" s="19">
        <v>1</v>
      </c>
      <c r="M798" s="19">
        <v>1</v>
      </c>
      <c r="N798" s="19">
        <v>7.6999997999999996</v>
      </c>
      <c r="O798" s="19">
        <v>0.40000001000000002</v>
      </c>
      <c r="P798" s="22">
        <v>0.37632401325407272</v>
      </c>
      <c r="Q798" s="19">
        <f t="shared" si="239"/>
        <v>2.8683921629623974</v>
      </c>
      <c r="R798" s="19">
        <f t="shared" si="232"/>
        <v>2.6126875849093039</v>
      </c>
      <c r="S798" s="19">
        <f t="shared" si="235"/>
        <v>2.534591982326257</v>
      </c>
      <c r="T798" s="19">
        <f t="shared" si="234"/>
        <v>2.6233750792442407</v>
      </c>
      <c r="U798" s="23">
        <f t="shared" si="236"/>
        <v>2.6597617023605498</v>
      </c>
      <c r="V798" s="24">
        <f t="shared" si="233"/>
        <v>2.6721258807692938</v>
      </c>
      <c r="W798" s="24">
        <f t="shared" si="233"/>
        <v>2.4999574542945115</v>
      </c>
      <c r="X798" s="24">
        <f t="shared" si="233"/>
        <v>2.2513175372034149</v>
      </c>
      <c r="Y798" s="24">
        <f t="shared" si="233"/>
        <v>2.0558706001339235</v>
      </c>
      <c r="Z798" s="24">
        <f t="shared" si="233"/>
        <v>2.3698178681002862</v>
      </c>
      <c r="AA798" s="20">
        <v>-1.05</v>
      </c>
      <c r="AB798" s="20">
        <v>-0.67333333333333301</v>
      </c>
      <c r="AC798" s="17">
        <v>314.79547597297602</v>
      </c>
      <c r="AD798" s="17">
        <f t="shared" si="238"/>
        <v>314.9800600133583</v>
      </c>
      <c r="AE798" s="21">
        <v>63.751302701877499</v>
      </c>
      <c r="AF798" s="21">
        <v>226.5347222222222</v>
      </c>
      <c r="AG798" s="19">
        <v>4.8066944444444468</v>
      </c>
      <c r="AH798" s="21">
        <v>234.6</v>
      </c>
      <c r="AI798" s="22">
        <v>-0.24916666666666612</v>
      </c>
      <c r="AJ798" s="21">
        <v>1221.134697298128</v>
      </c>
      <c r="AK798" s="21" t="e">
        <f>VLOOKUP($B798,'[3]Rotoma level Monthly'!$C$2:$N$538,10,FALSE)</f>
        <v>#N/A</v>
      </c>
      <c r="AL798" s="21" t="e">
        <f>VLOOKUP($B798,'[3]Rotoma level Monthly'!$C$2:$N$538,11,FALSE)</f>
        <v>#N/A</v>
      </c>
      <c r="AM798" s="20">
        <v>3.6393787223507537</v>
      </c>
      <c r="AN798" s="21">
        <v>204.79166666666663</v>
      </c>
    </row>
    <row r="799" spans="1:40" x14ac:dyDescent="0.25">
      <c r="A799" t="s">
        <v>86</v>
      </c>
      <c r="B799" s="15">
        <v>41974</v>
      </c>
      <c r="C799" s="16" t="s">
        <v>77</v>
      </c>
      <c r="D799" s="17">
        <v>2016</v>
      </c>
      <c r="E799" s="18" t="str">
        <f t="shared" si="237"/>
        <v>Ōkataina 2014/15</v>
      </c>
      <c r="F799" s="18" t="s">
        <v>72</v>
      </c>
      <c r="G799" s="19">
        <v>1.4</v>
      </c>
      <c r="H799" s="20">
        <v>10.7</v>
      </c>
      <c r="I799" s="21">
        <v>96.000000999999997</v>
      </c>
      <c r="J799" s="19">
        <v>5.6873621442035702</v>
      </c>
      <c r="K799" s="19">
        <v>2.5273514479534445</v>
      </c>
      <c r="L799" s="19">
        <v>3</v>
      </c>
      <c r="M799" s="19">
        <v>1</v>
      </c>
      <c r="N799" s="19">
        <v>7.5</v>
      </c>
      <c r="O799" s="19">
        <v>0.69999999000000002</v>
      </c>
      <c r="P799" s="22">
        <v>0.17918232183116842</v>
      </c>
      <c r="Q799" s="19">
        <f t="shared" si="239"/>
        <v>2.5911652106227248</v>
      </c>
      <c r="R799" s="19">
        <f t="shared" si="232"/>
        <v>2.5321020134864378</v>
      </c>
      <c r="S799" s="19">
        <f t="shared" si="235"/>
        <v>2.3566364250660423</v>
      </c>
      <c r="T799" s="19">
        <f t="shared" si="234"/>
        <v>2.4223397781910232</v>
      </c>
      <c r="U799" s="23">
        <f t="shared" si="236"/>
        <v>2.475560856841557</v>
      </c>
      <c r="V799" s="24">
        <f t="shared" si="233"/>
        <v>2.665783665154402</v>
      </c>
      <c r="W799" s="24">
        <f t="shared" si="233"/>
        <v>2.4783697969205347</v>
      </c>
      <c r="X799" s="24">
        <f t="shared" si="233"/>
        <v>2.2711788369451611</v>
      </c>
      <c r="Y799" s="24">
        <f t="shared" si="233"/>
        <v>2.132417102637004</v>
      </c>
      <c r="Z799" s="24">
        <f t="shared" si="233"/>
        <v>2.3869373504142755</v>
      </c>
      <c r="AA799" s="20">
        <v>-0.64</v>
      </c>
      <c r="AB799" s="20">
        <v>-0.77166666666666595</v>
      </c>
      <c r="AC799" s="17">
        <v>314.68636452843901</v>
      </c>
      <c r="AD799" s="17">
        <f t="shared" si="238"/>
        <v>314.92628850994123</v>
      </c>
      <c r="AE799" s="21">
        <v>122.09502304146</v>
      </c>
      <c r="AF799" s="21">
        <v>162.54704301075265</v>
      </c>
      <c r="AG799" s="19">
        <v>3.6496303763440872</v>
      </c>
      <c r="AH799" s="21">
        <v>201.5</v>
      </c>
      <c r="AI799" s="22">
        <v>-0.499999999999999</v>
      </c>
      <c r="AJ799" s="21">
        <v>1184.0670000000055</v>
      </c>
      <c r="AK799" s="21" t="e">
        <f>VLOOKUP($B799,'[3]Rotoma level Monthly'!$C$2:$N$538,10,FALSE)</f>
        <v>#N/A</v>
      </c>
      <c r="AL799" s="21" t="e">
        <f>VLOOKUP($B799,'[3]Rotoma level Monthly'!$C$2:$N$538,11,FALSE)</f>
        <v>#N/A</v>
      </c>
      <c r="AM799" s="20">
        <v>3.7419429584618644</v>
      </c>
      <c r="AN799" s="21">
        <v>202.95833333333334</v>
      </c>
    </row>
    <row r="800" spans="1:40" x14ac:dyDescent="0.25">
      <c r="A800" t="s">
        <v>86</v>
      </c>
      <c r="B800" s="15">
        <v>42005</v>
      </c>
      <c r="C800" s="16" t="s">
        <v>77</v>
      </c>
      <c r="D800" s="17">
        <v>2016</v>
      </c>
      <c r="E800" s="18" t="str">
        <f t="shared" si="237"/>
        <v>Ōkataina 2014/15</v>
      </c>
      <c r="F800" s="18" t="s">
        <v>72</v>
      </c>
      <c r="G800" s="19">
        <v>1.4</v>
      </c>
      <c r="H800" s="20">
        <v>6.0999999000000003</v>
      </c>
      <c r="I800" s="21">
        <v>118</v>
      </c>
      <c r="J800" s="19">
        <v>8.6183621442035694</v>
      </c>
      <c r="K800" s="19">
        <v>2.5273514479534445</v>
      </c>
      <c r="L800" s="19">
        <v>0.50000001999999999</v>
      </c>
      <c r="M800" s="19">
        <v>1</v>
      </c>
      <c r="N800" s="19">
        <v>7.6999997999999996</v>
      </c>
      <c r="O800" s="19">
        <v>0.64999998000000003</v>
      </c>
      <c r="Q800" s="19">
        <f t="shared" si="239"/>
        <v>2.5911652106227248</v>
      </c>
      <c r="R800" s="19">
        <f t="shared" si="232"/>
        <v>3.3313056886891013</v>
      </c>
      <c r="S800" s="19">
        <f t="shared" si="235"/>
        <v>2.6263648419914376</v>
      </c>
      <c r="T800" s="19">
        <f t="shared" si="234"/>
        <v>2.9494402385266687</v>
      </c>
      <c r="U800" s="23">
        <f t="shared" si="236"/>
        <v>2.8745689949574826</v>
      </c>
      <c r="V800" s="24">
        <f t="shared" si="233"/>
        <v>2.6799540689595482</v>
      </c>
      <c r="W800" s="24">
        <f t="shared" si="233"/>
        <v>2.5566448092789167</v>
      </c>
      <c r="X800" s="24">
        <f t="shared" si="233"/>
        <v>2.3249950104619184</v>
      </c>
      <c r="Y800" s="24">
        <f t="shared" si="233"/>
        <v>2.3782037891808931</v>
      </c>
      <c r="Z800" s="24">
        <f t="shared" si="233"/>
        <v>2.4849494194703188</v>
      </c>
      <c r="AA800" s="20">
        <v>-0.74</v>
      </c>
      <c r="AB800" s="20">
        <v>3.3333333333333298E-2</v>
      </c>
      <c r="AC800" s="17">
        <v>314.55241610405398</v>
      </c>
      <c r="AD800" s="17">
        <f t="shared" si="238"/>
        <v>314.86374716041348</v>
      </c>
      <c r="AE800" s="21">
        <v>33.459618191098798</v>
      </c>
      <c r="AF800" s="21">
        <v>171.12231182795688</v>
      </c>
      <c r="AG800" s="19">
        <v>3.1606586021505372</v>
      </c>
      <c r="AH800" s="21">
        <v>327.5</v>
      </c>
      <c r="AI800" s="22">
        <v>-0.499999999999999</v>
      </c>
      <c r="AJ800" s="21">
        <v>1169.3040230414656</v>
      </c>
      <c r="AK800" s="21" t="e">
        <f>VLOOKUP($B800,'[3]Rotoma level Monthly'!$C$2:$N$538,10,FALSE)</f>
        <v>#N/A</v>
      </c>
      <c r="AL800" s="21" t="e">
        <f>VLOOKUP($B800,'[3]Rotoma level Monthly'!$C$2:$N$538,11,FALSE)</f>
        <v>#N/A</v>
      </c>
      <c r="AM800" s="20">
        <v>3.7162546744116853</v>
      </c>
      <c r="AN800" s="21">
        <v>205.19166666666663</v>
      </c>
    </row>
    <row r="801" spans="1:40" x14ac:dyDescent="0.25">
      <c r="A801" t="s">
        <v>86</v>
      </c>
      <c r="B801" s="15">
        <v>42064</v>
      </c>
      <c r="C801" s="16" t="s">
        <v>77</v>
      </c>
      <c r="D801" s="17">
        <v>2016</v>
      </c>
      <c r="E801" s="18" t="str">
        <f t="shared" si="237"/>
        <v>Ōkataina 2014/15</v>
      </c>
      <c r="F801" s="18" t="s">
        <v>72</v>
      </c>
      <c r="G801" s="19">
        <v>2.0999998999999998</v>
      </c>
      <c r="H801" s="20">
        <v>13</v>
      </c>
      <c r="I801" s="21">
        <v>101</v>
      </c>
      <c r="J801" s="19">
        <v>9.5953631212035706</v>
      </c>
      <c r="K801" s="19">
        <v>2.5273514479534445</v>
      </c>
      <c r="L801" s="19">
        <v>2.0000001000000003</v>
      </c>
      <c r="M801" s="19">
        <v>1</v>
      </c>
      <c r="N801" s="19">
        <v>7.9000000999999997</v>
      </c>
      <c r="O801" s="19">
        <v>0.34999998999999998</v>
      </c>
      <c r="Q801" s="19">
        <f t="shared" si="239"/>
        <v>3.038436956095202</v>
      </c>
      <c r="R801" s="19">
        <f t="shared" si="232"/>
        <v>2.2199370933628892</v>
      </c>
      <c r="S801" s="19">
        <f t="shared" si="235"/>
        <v>2.4230073350857544</v>
      </c>
      <c r="T801" s="19">
        <f t="shared" si="234"/>
        <v>3.0856193305269781</v>
      </c>
      <c r="U801" s="23">
        <f t="shared" si="236"/>
        <v>2.6917501787677058</v>
      </c>
      <c r="V801" s="24">
        <f t="shared" si="233"/>
        <v>2.7240391390625351</v>
      </c>
      <c r="W801" s="24">
        <f t="shared" si="233"/>
        <v>2.5353780157959243</v>
      </c>
      <c r="X801" s="24">
        <f t="shared" si="233"/>
        <v>2.3044170308581484</v>
      </c>
      <c r="Y801" s="24">
        <f t="shared" si="233"/>
        <v>2.4334770852088892</v>
      </c>
      <c r="Z801" s="24">
        <f t="shared" si="233"/>
        <v>2.4993278177313738</v>
      </c>
      <c r="AA801" s="20">
        <v>-1.03</v>
      </c>
      <c r="AB801" s="20">
        <v>-0.184999999999999</v>
      </c>
      <c r="AC801" s="17">
        <v>314.23799747422902</v>
      </c>
      <c r="AD801" s="17">
        <f t="shared" si="238"/>
        <v>314.78677668171247</v>
      </c>
      <c r="AE801" s="21">
        <v>59.027000000000001</v>
      </c>
      <c r="AF801" s="21">
        <v>159.32123655913981</v>
      </c>
      <c r="AG801" s="19">
        <v>2.9181048387096764</v>
      </c>
      <c r="AH801" s="21">
        <v>206.3</v>
      </c>
      <c r="AI801" s="22">
        <v>-0.499999999999999</v>
      </c>
      <c r="AJ801" s="21">
        <v>1187.1381417523844</v>
      </c>
      <c r="AK801" s="21" t="e">
        <f>VLOOKUP($B801,'[3]Rotoma level Monthly'!$C$2:$N$538,10,FALSE)</f>
        <v>#N/A</v>
      </c>
      <c r="AL801" s="21" t="e">
        <f>VLOOKUP($B801,'[3]Rotoma level Monthly'!$C$2:$N$538,11,FALSE)</f>
        <v>#N/A</v>
      </c>
      <c r="AM801" s="20">
        <v>3.5896927544488069</v>
      </c>
      <c r="AN801" s="21">
        <v>199.98333333333335</v>
      </c>
    </row>
    <row r="802" spans="1:40" x14ac:dyDescent="0.25">
      <c r="A802" t="s">
        <v>86</v>
      </c>
      <c r="B802" s="15">
        <v>42095</v>
      </c>
      <c r="C802" s="16" t="s">
        <v>77</v>
      </c>
      <c r="D802" s="17">
        <v>2016</v>
      </c>
      <c r="E802" s="18" t="str">
        <f t="shared" si="237"/>
        <v>Ōkataina 2014/15</v>
      </c>
      <c r="F802" s="18" t="s">
        <v>72</v>
      </c>
      <c r="G802" s="19">
        <v>2.2000000000000002</v>
      </c>
      <c r="H802" s="20">
        <v>13.025</v>
      </c>
      <c r="I802" s="21">
        <v>97.999997000000008</v>
      </c>
      <c r="J802" s="19">
        <v>7.6413621442035691</v>
      </c>
      <c r="K802" s="19">
        <v>2.5273514479534445</v>
      </c>
      <c r="L802" s="19">
        <v>1</v>
      </c>
      <c r="M802" s="19">
        <v>1</v>
      </c>
      <c r="N802" s="19">
        <v>7.8000002000000004</v>
      </c>
      <c r="O802" s="19">
        <v>0.40000001000000002</v>
      </c>
      <c r="Q802" s="19">
        <f t="shared" si="239"/>
        <v>3.0897536092884041</v>
      </c>
      <c r="R802" s="19">
        <f t="shared" si="232"/>
        <v>2.2167216981441018</v>
      </c>
      <c r="S802" s="19">
        <f t="shared" si="235"/>
        <v>2.3835904478172742</v>
      </c>
      <c r="T802" s="19">
        <f t="shared" si="234"/>
        <v>2.7968586849763293</v>
      </c>
      <c r="U802" s="23">
        <f t="shared" si="236"/>
        <v>2.621731110056527</v>
      </c>
      <c r="V802" s="24">
        <f t="shared" si="233"/>
        <v>2.7877571548114108</v>
      </c>
      <c r="W802" s="24">
        <f t="shared" si="233"/>
        <v>2.5512724521416961</v>
      </c>
      <c r="X802" s="24">
        <f t="shared" si="233"/>
        <v>2.3044170308581484</v>
      </c>
      <c r="Y802" s="24">
        <f t="shared" si="233"/>
        <v>2.541233496610745</v>
      </c>
      <c r="Z802" s="24">
        <f t="shared" si="233"/>
        <v>2.5461700336054998</v>
      </c>
      <c r="AA802" s="20">
        <v>-0.22</v>
      </c>
      <c r="AB802" s="20">
        <v>-0.19166666666666601</v>
      </c>
      <c r="AC802" s="17">
        <v>314.09221320006998</v>
      </c>
      <c r="AD802" s="17">
        <f t="shared" si="238"/>
        <v>314.71429477842554</v>
      </c>
      <c r="AE802" s="21">
        <v>129.94800000000001</v>
      </c>
      <c r="AF802" s="21">
        <v>159.13194444444437</v>
      </c>
      <c r="AG802" s="19">
        <v>3.1295833333333336</v>
      </c>
      <c r="AH802" s="21">
        <v>164.6</v>
      </c>
      <c r="AI802" s="22">
        <v>-0.499999999999999</v>
      </c>
      <c r="AJ802" s="21">
        <v>1206.2981417523843</v>
      </c>
      <c r="AK802" s="21" t="e">
        <f>VLOOKUP($B802,'[3]Rotoma level Monthly'!$C$2:$N$538,10,FALSE)</f>
        <v>#N/A</v>
      </c>
      <c r="AL802" s="21" t="e">
        <f>VLOOKUP($B802,'[3]Rotoma level Monthly'!$C$2:$N$538,11,FALSE)</f>
        <v>#N/A</v>
      </c>
      <c r="AM802" s="20">
        <v>3.5601021406495241</v>
      </c>
      <c r="AN802" s="21">
        <v>198.95000000000002</v>
      </c>
    </row>
    <row r="803" spans="1:40" x14ac:dyDescent="0.25">
      <c r="A803" t="s">
        <v>86</v>
      </c>
      <c r="B803" s="15">
        <v>42125</v>
      </c>
      <c r="C803" s="16" t="s">
        <v>77</v>
      </c>
      <c r="D803" s="17">
        <v>2016</v>
      </c>
      <c r="E803" s="18" t="str">
        <f t="shared" si="237"/>
        <v>Ōkataina 2014/15</v>
      </c>
      <c r="F803" s="18" t="s">
        <v>72</v>
      </c>
      <c r="G803" s="19">
        <v>1.5</v>
      </c>
      <c r="H803" s="20">
        <v>12.5</v>
      </c>
      <c r="I803" s="21">
        <v>94.999999000000003</v>
      </c>
      <c r="J803" s="19">
        <v>9.5953631212035706</v>
      </c>
      <c r="K803" s="19">
        <v>2.5273514479534445</v>
      </c>
      <c r="L803" s="19">
        <v>0.50000001999999999</v>
      </c>
      <c r="M803" s="19">
        <v>1</v>
      </c>
      <c r="N803" s="19">
        <v>7.5</v>
      </c>
      <c r="O803" s="19">
        <v>0.40000001000000002</v>
      </c>
      <c r="Q803" s="19">
        <f t="shared" si="239"/>
        <v>2.6672717980014307</v>
      </c>
      <c r="R803" s="19">
        <f t="shared" si="232"/>
        <v>2.2849429926850338</v>
      </c>
      <c r="S803" s="19">
        <f t="shared" si="235"/>
        <v>2.3429480381591534</v>
      </c>
      <c r="T803" s="19">
        <f t="shared" si="234"/>
        <v>3.0856193305269781</v>
      </c>
      <c r="U803" s="23">
        <f t="shared" si="236"/>
        <v>2.5951955398431488</v>
      </c>
      <c r="V803" s="24">
        <f t="shared" si="233"/>
        <v>2.8250298046448639</v>
      </c>
      <c r="W803" s="24">
        <f t="shared" si="233"/>
        <v>2.5640964083718187</v>
      </c>
      <c r="X803" s="24">
        <f t="shared" si="233"/>
        <v>2.3032763319492409</v>
      </c>
      <c r="Y803" s="24">
        <f t="shared" si="233"/>
        <v>2.6409907506137809</v>
      </c>
      <c r="Z803" s="24">
        <f t="shared" si="233"/>
        <v>2.583348323894926</v>
      </c>
      <c r="AA803" s="20">
        <v>-1.24</v>
      </c>
      <c r="AB803" s="20">
        <v>-0.53500000000000003</v>
      </c>
      <c r="AC803" s="17">
        <v>314.05071347177301</v>
      </c>
      <c r="AD803" s="17">
        <f t="shared" si="238"/>
        <v>314.64969353212177</v>
      </c>
      <c r="AE803" s="21">
        <v>110.80800000000001</v>
      </c>
      <c r="AF803" s="21">
        <v>164.6774193548388</v>
      </c>
      <c r="AG803" s="19">
        <v>2.9121575268817192</v>
      </c>
      <c r="AH803" s="21">
        <v>177.1</v>
      </c>
      <c r="AI803" s="22">
        <v>-0.53749999999999953</v>
      </c>
      <c r="AJ803" s="21">
        <v>1149.8071417523822</v>
      </c>
      <c r="AK803" s="21" t="e">
        <f>VLOOKUP($B803,'[3]Rotoma level Monthly'!$C$2:$N$538,10,FALSE)</f>
        <v>#N/A</v>
      </c>
      <c r="AL803" s="21" t="e">
        <f>VLOOKUP($B803,'[3]Rotoma level Monthly'!$C$2:$N$538,11,FALSE)</f>
        <v>#N/A</v>
      </c>
      <c r="AM803" s="20">
        <v>3.5565992471310057</v>
      </c>
      <c r="AN803" s="21">
        <v>196.49166666666665</v>
      </c>
    </row>
    <row r="804" spans="1:40" x14ac:dyDescent="0.25">
      <c r="A804" t="s">
        <v>86</v>
      </c>
      <c r="B804" s="15">
        <v>42156</v>
      </c>
      <c r="C804" s="16" t="s">
        <v>77</v>
      </c>
      <c r="D804" s="17">
        <v>2016</v>
      </c>
      <c r="E804" s="18" t="str">
        <f t="shared" si="237"/>
        <v>Ōkataina 2014/15</v>
      </c>
      <c r="F804" s="18" t="s">
        <v>72</v>
      </c>
      <c r="G804" s="19">
        <v>2.2999999999999998</v>
      </c>
      <c r="H804" s="20">
        <v>10.5</v>
      </c>
      <c r="I804" s="21">
        <v>88</v>
      </c>
      <c r="J804" s="19">
        <v>6.6643621442035705</v>
      </c>
      <c r="K804" s="19">
        <v>2.5273514479534445</v>
      </c>
      <c r="L804" s="19">
        <v>2.0000001000000003</v>
      </c>
      <c r="M804" s="19">
        <v>3</v>
      </c>
      <c r="N804" s="19">
        <v>7.4000000999999997</v>
      </c>
      <c r="O804" s="19">
        <v>0.80000000999999998</v>
      </c>
      <c r="Q804" s="19">
        <f t="shared" si="239"/>
        <v>3.138788703484686</v>
      </c>
      <c r="R804" s="19">
        <f t="shared" si="232"/>
        <v>2.5610890865086824</v>
      </c>
      <c r="S804" s="19">
        <f t="shared" si="235"/>
        <v>2.2428928431720077</v>
      </c>
      <c r="T804" s="19">
        <f t="shared" si="234"/>
        <v>2.6233750792442407</v>
      </c>
      <c r="U804" s="23">
        <f t="shared" si="236"/>
        <v>2.6415364281024041</v>
      </c>
      <c r="V804" s="24">
        <f t="shared" si="233"/>
        <v>2.8774775203636405</v>
      </c>
      <c r="W804" s="24">
        <f t="shared" si="233"/>
        <v>2.5838017524491681</v>
      </c>
      <c r="X804" s="24">
        <f t="shared" si="233"/>
        <v>2.3070548203986454</v>
      </c>
      <c r="Y804" s="24">
        <f t="shared" si="233"/>
        <v>2.702227650343255</v>
      </c>
      <c r="Z804" s="24">
        <f t="shared" si="233"/>
        <v>2.6176404358886769</v>
      </c>
      <c r="AA804" s="20">
        <v>-1.1100000000000001</v>
      </c>
      <c r="AB804" s="20">
        <v>-1.105</v>
      </c>
      <c r="AC804" s="17">
        <v>314.06963334459198</v>
      </c>
      <c r="AD804" s="17">
        <f t="shared" si="238"/>
        <v>314.58449434324518</v>
      </c>
      <c r="AE804" s="21">
        <v>107.40600000000001</v>
      </c>
      <c r="AF804" s="21">
        <v>194.96527777777771</v>
      </c>
      <c r="AG804" s="19">
        <v>4.225938888888888</v>
      </c>
      <c r="AH804" s="21">
        <v>115.2</v>
      </c>
      <c r="AI804" s="22">
        <v>-0.57333333333333303</v>
      </c>
      <c r="AJ804" s="21">
        <v>1173.876141752382</v>
      </c>
      <c r="AK804" s="21" t="e">
        <f>VLOOKUP($B804,'[3]Rotoma level Monthly'!$C$2:$N$538,10,FALSE)</f>
        <v>#N/A</v>
      </c>
      <c r="AL804" s="21" t="e">
        <f>VLOOKUP($B804,'[3]Rotoma level Monthly'!$C$2:$N$538,11,FALSE)</f>
        <v>#N/A</v>
      </c>
      <c r="AM804" s="20">
        <v>3.5639010168442677</v>
      </c>
      <c r="AN804" s="21">
        <v>197.06666666666663</v>
      </c>
    </row>
    <row r="805" spans="1:40" x14ac:dyDescent="0.25">
      <c r="A805" t="s">
        <v>86</v>
      </c>
      <c r="B805" s="15">
        <v>42186</v>
      </c>
      <c r="C805" s="16" t="s">
        <v>78</v>
      </c>
      <c r="D805" s="17">
        <v>2017</v>
      </c>
      <c r="E805" s="18" t="str">
        <f t="shared" si="237"/>
        <v>Ōkataina 2015/16</v>
      </c>
      <c r="F805" s="18" t="s">
        <v>72</v>
      </c>
      <c r="G805" s="19">
        <v>1.6</v>
      </c>
      <c r="H805" s="20">
        <v>7.7</v>
      </c>
      <c r="I805" s="21">
        <v>84</v>
      </c>
      <c r="J805" s="19">
        <v>10.572362144203568</v>
      </c>
      <c r="K805" s="19">
        <v>5.4583513502534444</v>
      </c>
      <c r="L805" s="19">
        <v>5</v>
      </c>
      <c r="M805" s="19">
        <v>11</v>
      </c>
      <c r="N805" s="19">
        <v>7.52</v>
      </c>
      <c r="O805" s="19">
        <v>0.59299999999999997</v>
      </c>
      <c r="Q805" s="19">
        <f t="shared" si="239"/>
        <v>2.7384647559460493</v>
      </c>
      <c r="R805" s="19">
        <f t="shared" si="232"/>
        <v>3.0136946951597121</v>
      </c>
      <c r="S805" s="19">
        <f t="shared" si="235"/>
        <v>2.1820806510462636</v>
      </c>
      <c r="T805" s="19">
        <f t="shared" si="234"/>
        <v>3.2085823304512848</v>
      </c>
      <c r="U805" s="23">
        <f t="shared" si="236"/>
        <v>2.7857056081508276</v>
      </c>
      <c r="V805" s="24">
        <f t="shared" si="233"/>
        <v>2.8719045616674097</v>
      </c>
      <c r="W805" s="24">
        <f t="shared" si="233"/>
        <v>2.6221255289214511</v>
      </c>
      <c r="X805" s="24">
        <f t="shared" si="233"/>
        <v>2.3007562122044121</v>
      </c>
      <c r="Y805" s="24">
        <f t="shared" si="233"/>
        <v>2.8442943655346906</v>
      </c>
      <c r="Z805" s="24">
        <f t="shared" si="233"/>
        <v>2.6597701670819909</v>
      </c>
      <c r="AA805" s="20">
        <v>-1.45</v>
      </c>
      <c r="AB805" s="20">
        <v>-1.02833333333333</v>
      </c>
      <c r="AC805" s="17">
        <v>313.99861222550601</v>
      </c>
      <c r="AD805" s="17">
        <f t="shared" si="238"/>
        <v>314.51252450070223</v>
      </c>
      <c r="AE805" s="21">
        <v>153.09</v>
      </c>
      <c r="AF805" s="21">
        <v>166.81451612903228</v>
      </c>
      <c r="AG805" s="19">
        <v>3.2360846774193557</v>
      </c>
      <c r="AH805" s="21">
        <v>148.30000000000001</v>
      </c>
      <c r="AI805" s="22">
        <v>-0.63083333333333302</v>
      </c>
      <c r="AJ805" s="21">
        <v>1185.5701417523815</v>
      </c>
      <c r="AK805" s="21" t="e">
        <f>VLOOKUP($B805,'[3]Rotoma level Monthly'!$C$2:$N$538,10,FALSE)</f>
        <v>#N/A</v>
      </c>
      <c r="AL805" s="21" t="e">
        <f>VLOOKUP($B805,'[3]Rotoma level Monthly'!$C$2:$N$538,11,FALSE)</f>
        <v>#N/A</v>
      </c>
      <c r="AM805" s="20">
        <v>3.6478739335109349</v>
      </c>
      <c r="AN805" s="21">
        <v>195.07500000000002</v>
      </c>
    </row>
    <row r="806" spans="1:40" x14ac:dyDescent="0.25">
      <c r="A806" t="s">
        <v>86</v>
      </c>
      <c r="B806" s="15">
        <v>42217</v>
      </c>
      <c r="C806" s="16" t="s">
        <v>78</v>
      </c>
      <c r="D806" s="17">
        <v>2017</v>
      </c>
      <c r="E806" s="18" t="str">
        <f t="shared" si="237"/>
        <v>Ōkataina 2015/16</v>
      </c>
      <c r="F806" s="18" t="s">
        <v>72</v>
      </c>
      <c r="G806" s="19">
        <v>4.3</v>
      </c>
      <c r="H806" s="20">
        <v>8.15</v>
      </c>
      <c r="I806" s="21">
        <v>95</v>
      </c>
      <c r="J806" s="19">
        <v>11.549362144203569</v>
      </c>
      <c r="K806" s="19">
        <v>3.5043513502534447</v>
      </c>
      <c r="L806" s="19">
        <v>3</v>
      </c>
      <c r="M806" s="19">
        <v>2</v>
      </c>
      <c r="N806" s="19">
        <v>7.26</v>
      </c>
      <c r="O806" s="19">
        <v>0.622</v>
      </c>
      <c r="Q806" s="19">
        <f t="shared" si="239"/>
        <v>3.8290098771721497</v>
      </c>
      <c r="R806" s="19">
        <f t="shared" si="232"/>
        <v>2.9337187751689187</v>
      </c>
      <c r="S806" s="19">
        <f t="shared" si="235"/>
        <v>2.3429480519194317</v>
      </c>
      <c r="T806" s="19">
        <f t="shared" si="234"/>
        <v>3.320669358213399</v>
      </c>
      <c r="U806" s="23">
        <f t="shared" si="236"/>
        <v>3.1065865156184747</v>
      </c>
      <c r="V806" s="24">
        <f t="shared" si="233"/>
        <v>2.9294229928080315</v>
      </c>
      <c r="W806" s="24">
        <f t="shared" si="233"/>
        <v>2.6620932708812952</v>
      </c>
      <c r="X806" s="24">
        <f t="shared" si="233"/>
        <v>2.3115985178773601</v>
      </c>
      <c r="Y806" s="24">
        <f t="shared" si="233"/>
        <v>2.9957016663729692</v>
      </c>
      <c r="Z806" s="24">
        <f t="shared" si="233"/>
        <v>2.7247041119849142</v>
      </c>
      <c r="AA806" s="20">
        <v>-1.93</v>
      </c>
      <c r="AB806" s="20">
        <v>-1.0549999999999999</v>
      </c>
      <c r="AC806" s="17">
        <v>314.03165422950502</v>
      </c>
      <c r="AD806" s="17">
        <f t="shared" si="238"/>
        <v>314.44109157769793</v>
      </c>
      <c r="AE806" s="21">
        <v>159.13849999999999</v>
      </c>
      <c r="AF806" s="21">
        <v>164.69086021505373</v>
      </c>
      <c r="AG806" s="19">
        <v>3.0041263440860191</v>
      </c>
      <c r="AH806" s="21">
        <v>152.30000000000001</v>
      </c>
      <c r="AI806" s="22">
        <v>-0.64249999999999952</v>
      </c>
      <c r="AJ806" s="21">
        <v>1281.3326417523813</v>
      </c>
      <c r="AK806" s="21" t="e">
        <f>VLOOKUP($B806,'[3]Rotoma level Monthly'!$C$2:$N$538,10,FALSE)</f>
        <v>#N/A</v>
      </c>
      <c r="AL806" s="21" t="e">
        <f>VLOOKUP($B806,'[3]Rotoma level Monthly'!$C$2:$N$538,11,FALSE)</f>
        <v>#N/A</v>
      </c>
      <c r="AM806" s="20">
        <v>3.628299784765415</v>
      </c>
      <c r="AN806" s="21">
        <v>192.08333333333334</v>
      </c>
    </row>
    <row r="807" spans="1:40" x14ac:dyDescent="0.25">
      <c r="A807" t="s">
        <v>86</v>
      </c>
      <c r="B807" s="15">
        <v>42248</v>
      </c>
      <c r="C807" s="16" t="s">
        <v>78</v>
      </c>
      <c r="D807" s="17">
        <v>2017</v>
      </c>
      <c r="E807" s="18" t="str">
        <f t="shared" si="237"/>
        <v>Ōkataina 2015/16</v>
      </c>
      <c r="F807" s="18" t="s">
        <v>72</v>
      </c>
      <c r="G807" s="19">
        <v>3</v>
      </c>
      <c r="I807" s="21">
        <v>84</v>
      </c>
      <c r="J807" s="19">
        <v>7.6413621442035691</v>
      </c>
      <c r="K807" s="19">
        <v>2.5273513502534453</v>
      </c>
      <c r="L807" s="19">
        <v>1</v>
      </c>
      <c r="M807" s="19">
        <v>2</v>
      </c>
      <c r="N807" s="19">
        <v>7.29</v>
      </c>
      <c r="O807" s="19">
        <v>0.68300000000000005</v>
      </c>
      <c r="Q807" s="19">
        <f t="shared" si="239"/>
        <v>3.4318879869879426</v>
      </c>
      <c r="S807" s="19">
        <f t="shared" si="235"/>
        <v>2.1820806510462636</v>
      </c>
      <c r="T807" s="19">
        <f t="shared" si="234"/>
        <v>2.7968586849763293</v>
      </c>
      <c r="U807" s="23">
        <f t="shared" si="236"/>
        <v>2.8036091076701788</v>
      </c>
      <c r="V807" s="24">
        <f t="shared" si="233"/>
        <v>2.9499356083978339</v>
      </c>
      <c r="W807" s="24">
        <f t="shared" si="233"/>
        <v>2.6350108409614124</v>
      </c>
      <c r="X807" s="24">
        <f t="shared" si="233"/>
        <v>2.3196715064964679</v>
      </c>
      <c r="Y807" s="24">
        <f t="shared" si="233"/>
        <v>2.9212502805126341</v>
      </c>
      <c r="Z807" s="24">
        <f t="shared" si="233"/>
        <v>2.7099795229818535</v>
      </c>
      <c r="AA807" s="20">
        <v>-1.81</v>
      </c>
      <c r="AB807" s="20">
        <v>-1.29</v>
      </c>
      <c r="AC807" s="17">
        <v>314.06993303724698</v>
      </c>
      <c r="AD807" s="17">
        <f t="shared" si="238"/>
        <v>314.3668213525313</v>
      </c>
      <c r="AE807" s="21">
        <v>183.16900000000101</v>
      </c>
      <c r="AF807" s="21">
        <v>175.76388888888886</v>
      </c>
      <c r="AG807" s="19">
        <v>3.5814930555555557</v>
      </c>
      <c r="AH807" s="21">
        <v>158.4</v>
      </c>
      <c r="AI807" s="22">
        <v>-0.68916666666666648</v>
      </c>
      <c r="AJ807" s="21">
        <v>1239.5756417523794</v>
      </c>
      <c r="AK807" s="21" t="e">
        <f>VLOOKUP($B807,'[3]Rotoma level Monthly'!$C$2:$N$538,10,FALSE)</f>
        <v>#N/A</v>
      </c>
      <c r="AL807" s="21" t="e">
        <f>VLOOKUP($B807,'[3]Rotoma level Monthly'!$C$2:$N$538,11,FALSE)</f>
        <v>#N/A</v>
      </c>
      <c r="AM807" s="20">
        <v>3.5614981494607552</v>
      </c>
      <c r="AN807" s="21">
        <v>191.64999999999998</v>
      </c>
    </row>
    <row r="808" spans="1:40" x14ac:dyDescent="0.25">
      <c r="A808" t="s">
        <v>86</v>
      </c>
      <c r="B808" s="15">
        <v>42278</v>
      </c>
      <c r="C808" s="16" t="s">
        <v>78</v>
      </c>
      <c r="D808" s="17">
        <v>2017</v>
      </c>
      <c r="E808" s="18" t="str">
        <f t="shared" si="237"/>
        <v>Ōkataina 2015/16</v>
      </c>
      <c r="F808" s="18" t="s">
        <v>72</v>
      </c>
      <c r="G808" s="19">
        <v>1</v>
      </c>
      <c r="H808" s="20">
        <v>12</v>
      </c>
      <c r="I808" s="21">
        <v>74</v>
      </c>
      <c r="J808" s="19">
        <v>6.6643621442035705</v>
      </c>
      <c r="K808" s="19">
        <v>2.5273513502534453</v>
      </c>
      <c r="L808" s="19">
        <v>2</v>
      </c>
      <c r="M808" s="19">
        <v>2</v>
      </c>
      <c r="N808" s="19">
        <v>7.63</v>
      </c>
      <c r="O808" s="19">
        <v>0.496</v>
      </c>
      <c r="Q808" s="19">
        <f t="shared" si="239"/>
        <v>2.2200000000000002</v>
      </c>
      <c r="R808" s="19">
        <f t="shared" ref="R808:R871" si="240">5.56+2.6*LOG(((1/$H808)-(1/40)),10)</f>
        <v>2.3513836643132429</v>
      </c>
      <c r="S808" s="19">
        <f t="shared" si="235"/>
        <v>2.0163874763902379</v>
      </c>
      <c r="T808" s="19">
        <f t="shared" si="234"/>
        <v>2.6233750792442407</v>
      </c>
      <c r="U808" s="23">
        <f t="shared" si="236"/>
        <v>2.3027865549869304</v>
      </c>
      <c r="V808" s="24">
        <f t="shared" ref="V808:Z858" si="241">AVERAGE(Q797:Q808)</f>
        <v>2.8774561409571331</v>
      </c>
      <c r="W808" s="24">
        <f t="shared" si="241"/>
        <v>2.6043652089969118</v>
      </c>
      <c r="X808" s="24">
        <f t="shared" si="241"/>
        <v>2.315342372631557</v>
      </c>
      <c r="Y808" s="24">
        <f t="shared" si="241"/>
        <v>2.8466240044471629</v>
      </c>
      <c r="Z808" s="24">
        <f t="shared" si="241"/>
        <v>2.6650978463138846</v>
      </c>
      <c r="AA808" s="20">
        <v>-1.96</v>
      </c>
      <c r="AB808" s="20">
        <v>-1.3099999999999901</v>
      </c>
      <c r="AC808" s="17">
        <v>314.04241884682898</v>
      </c>
      <c r="AD808" s="17">
        <f t="shared" si="238"/>
        <v>314.29359038306774</v>
      </c>
      <c r="AE808" s="21">
        <v>32.591999999999999</v>
      </c>
      <c r="AF808" s="21">
        <v>217.38772928526251</v>
      </c>
      <c r="AG808" s="19">
        <v>4.0597939059139794</v>
      </c>
      <c r="AI808" s="22">
        <v>-0.72249999999999948</v>
      </c>
      <c r="AJ808" s="21">
        <v>1280.5336417523793</v>
      </c>
      <c r="AK808" s="21" t="e">
        <f>VLOOKUP($B808,'[3]Rotoma level Monthly'!$C$2:$N$538,10,FALSE)</f>
        <v>#N/A</v>
      </c>
      <c r="AL808" s="21" t="e">
        <f>VLOOKUP($B808,'[3]Rotoma level Monthly'!$C$2:$N$538,11,FALSE)</f>
        <v>#N/A</v>
      </c>
      <c r="AM808" s="20">
        <v>3.5272369408837569</v>
      </c>
    </row>
    <row r="809" spans="1:40" x14ac:dyDescent="0.25">
      <c r="A809" t="s">
        <v>86</v>
      </c>
      <c r="B809" s="15">
        <v>42309</v>
      </c>
      <c r="C809" s="16" t="s">
        <v>78</v>
      </c>
      <c r="D809" s="17">
        <v>2017</v>
      </c>
      <c r="E809" s="18" t="str">
        <f t="shared" si="237"/>
        <v>Ōkataina 2015/16</v>
      </c>
      <c r="F809" s="18" t="s">
        <v>72</v>
      </c>
      <c r="G809" s="19">
        <v>1.6</v>
      </c>
      <c r="H809" s="20">
        <v>10.7</v>
      </c>
      <c r="I809" s="21">
        <v>93</v>
      </c>
      <c r="J809" s="19">
        <v>6.6643621442035705</v>
      </c>
      <c r="K809" s="19">
        <v>0.57335135025344508</v>
      </c>
      <c r="L809" s="19">
        <v>2</v>
      </c>
      <c r="M809" s="19">
        <v>2</v>
      </c>
      <c r="N809" s="19">
        <v>7.26</v>
      </c>
      <c r="O809" s="19">
        <v>0.505</v>
      </c>
      <c r="Q809" s="19">
        <f t="shared" si="239"/>
        <v>2.7384647559460493</v>
      </c>
      <c r="R809" s="19">
        <f t="shared" si="240"/>
        <v>2.5321020134864378</v>
      </c>
      <c r="S809" s="19">
        <f t="shared" si="235"/>
        <v>2.3151336751473441</v>
      </c>
      <c r="T809" s="19">
        <f t="shared" si="234"/>
        <v>2.6233750792442407</v>
      </c>
      <c r="U809" s="23">
        <f t="shared" si="236"/>
        <v>2.5522688809560181</v>
      </c>
      <c r="V809" s="24">
        <f t="shared" si="241"/>
        <v>2.9119000855941466</v>
      </c>
      <c r="W809" s="24">
        <f t="shared" si="241"/>
        <v>2.5990623005376241</v>
      </c>
      <c r="X809" s="24">
        <f t="shared" si="241"/>
        <v>2.329055201597289</v>
      </c>
      <c r="Y809" s="24">
        <f t="shared" si="241"/>
        <v>2.8466240044471629</v>
      </c>
      <c r="Z809" s="24">
        <f t="shared" si="241"/>
        <v>2.6759217898593168</v>
      </c>
      <c r="AA809" s="20">
        <v>-0.6</v>
      </c>
      <c r="AB809" s="20">
        <v>-1.4766666666666599</v>
      </c>
      <c r="AC809" s="17">
        <v>313.912353296638</v>
      </c>
      <c r="AD809" s="17">
        <f t="shared" si="238"/>
        <v>314.21164881098821</v>
      </c>
      <c r="AE809" s="21">
        <v>105.85899999999999</v>
      </c>
      <c r="AF809" s="21">
        <v>204.09722222222223</v>
      </c>
      <c r="AG809" s="19">
        <v>4.211652925000001</v>
      </c>
      <c r="AH809" s="21">
        <v>256.60000000000002</v>
      </c>
      <c r="AI809" s="22">
        <v>-0.89999999999999791</v>
      </c>
      <c r="AJ809" s="21">
        <v>1216.9409444542575</v>
      </c>
      <c r="AK809" s="21" t="e">
        <f>VLOOKUP($B809,'[3]Rotoma level Monthly'!$C$2:$N$538,10,FALSE)</f>
        <v>#N/A</v>
      </c>
      <c r="AL809" s="21" t="e">
        <f>VLOOKUP($B809,'[3]Rotoma level Monthly'!$C$2:$N$538,11,FALSE)</f>
        <v>#N/A</v>
      </c>
      <c r="AM809" s="20">
        <v>3.4950963228899981</v>
      </c>
      <c r="AN809" s="21">
        <v>197.0333333333333</v>
      </c>
    </row>
    <row r="810" spans="1:40" x14ac:dyDescent="0.25">
      <c r="A810" t="s">
        <v>86</v>
      </c>
      <c r="B810" s="15">
        <v>42339</v>
      </c>
      <c r="C810" s="16" t="s">
        <v>78</v>
      </c>
      <c r="D810" s="17">
        <v>2017</v>
      </c>
      <c r="E810" s="18" t="str">
        <f t="shared" si="237"/>
        <v>Ōkataina 2015/16</v>
      </c>
      <c r="F810" s="18" t="s">
        <v>72</v>
      </c>
      <c r="G810" s="19">
        <v>1.7</v>
      </c>
      <c r="H810" s="20">
        <v>11.3</v>
      </c>
      <c r="I810" s="21">
        <v>87</v>
      </c>
      <c r="J810" s="19">
        <v>6.6643621442035705</v>
      </c>
      <c r="K810" s="19">
        <v>2.5273513502534453</v>
      </c>
      <c r="L810" s="19">
        <v>1</v>
      </c>
      <c r="M810" s="19">
        <v>2</v>
      </c>
      <c r="N810" s="19">
        <v>7.62</v>
      </c>
      <c r="O810" s="19">
        <v>0.36199999999999999</v>
      </c>
      <c r="Q810" s="19">
        <f t="shared" si="239"/>
        <v>2.8053402603008157</v>
      </c>
      <c r="R810" s="19">
        <f t="shared" si="240"/>
        <v>2.4471330009987864</v>
      </c>
      <c r="S810" s="19">
        <f t="shared" si="235"/>
        <v>2.2279529503820412</v>
      </c>
      <c r="T810" s="19">
        <f t="shared" si="234"/>
        <v>2.6233750792442407</v>
      </c>
      <c r="U810" s="23">
        <f t="shared" si="236"/>
        <v>2.5259503227314712</v>
      </c>
      <c r="V810" s="24">
        <f t="shared" si="241"/>
        <v>2.9066457603723479</v>
      </c>
      <c r="W810" s="24">
        <f t="shared" si="241"/>
        <v>2.5840118838184858</v>
      </c>
      <c r="X810" s="24">
        <f t="shared" si="241"/>
        <v>2.303501948935271</v>
      </c>
      <c r="Y810" s="24">
        <f t="shared" si="241"/>
        <v>2.8466240044471629</v>
      </c>
      <c r="Z810" s="24">
        <f t="shared" si="241"/>
        <v>2.6647708415568938</v>
      </c>
      <c r="AA810" s="20">
        <v>-1</v>
      </c>
      <c r="AB810" s="20">
        <v>-1.4583333333333299</v>
      </c>
      <c r="AC810" s="17">
        <v>313.776393440449</v>
      </c>
      <c r="AD810" s="17">
        <f t="shared" si="238"/>
        <v>314.12672526661089</v>
      </c>
      <c r="AE810" s="21">
        <v>45.260710000000003</v>
      </c>
      <c r="AF810" s="21">
        <v>186.60618279569897</v>
      </c>
      <c r="AG810" s="19">
        <v>3.9188219086021499</v>
      </c>
      <c r="AH810" s="21">
        <v>253.1</v>
      </c>
      <c r="AI810" s="22">
        <v>-1.041666666666665</v>
      </c>
      <c r="AJ810" s="21">
        <v>1259.0486417523798</v>
      </c>
      <c r="AK810" s="21" t="e">
        <f>VLOOKUP($B810,'[3]Rotoma level Monthly'!$C$2:$N$538,10,FALSE)</f>
        <v>#N/A</v>
      </c>
      <c r="AL810" s="21" t="e">
        <f>VLOOKUP($B810,'[3]Rotoma level Monthly'!$C$2:$N$538,11,FALSE)</f>
        <v>#N/A</v>
      </c>
      <c r="AM810" s="20">
        <v>3.4455095296029614</v>
      </c>
      <c r="AN810" s="21">
        <v>198.57499999999996</v>
      </c>
    </row>
    <row r="811" spans="1:40" x14ac:dyDescent="0.25">
      <c r="A811" t="s">
        <v>86</v>
      </c>
      <c r="B811" s="15">
        <v>42370</v>
      </c>
      <c r="C811" s="16" t="s">
        <v>78</v>
      </c>
      <c r="D811" s="17">
        <v>2017</v>
      </c>
      <c r="E811" s="18" t="str">
        <f t="shared" si="237"/>
        <v>Ōkataina 2015/16</v>
      </c>
      <c r="F811" s="18" t="s">
        <v>72</v>
      </c>
      <c r="G811" s="19">
        <v>1.4</v>
      </c>
      <c r="H811" s="20">
        <v>11.574999999999999</v>
      </c>
      <c r="I811" s="21">
        <v>100</v>
      </c>
      <c r="J811" s="19">
        <v>8.6183621442035694</v>
      </c>
      <c r="K811" s="19">
        <v>2.5273513502534453</v>
      </c>
      <c r="L811" s="19">
        <v>2</v>
      </c>
      <c r="M811" s="19">
        <v>1</v>
      </c>
      <c r="N811" s="19">
        <v>7.44</v>
      </c>
      <c r="O811" s="19">
        <v>0.52100000000000002</v>
      </c>
      <c r="Q811" s="19">
        <f t="shared" si="239"/>
        <v>2.5911652106227248</v>
      </c>
      <c r="R811" s="19">
        <f t="shared" si="240"/>
        <v>2.4091106540887299</v>
      </c>
      <c r="S811" s="19">
        <f t="shared" si="235"/>
        <v>2.4099999999999997</v>
      </c>
      <c r="T811" s="19">
        <f t="shared" si="234"/>
        <v>2.9494402385266687</v>
      </c>
      <c r="U811" s="23">
        <f t="shared" si="236"/>
        <v>2.5899290258095311</v>
      </c>
      <c r="V811" s="24">
        <f t="shared" si="241"/>
        <v>2.9066457603723479</v>
      </c>
      <c r="W811" s="24">
        <f t="shared" si="241"/>
        <v>2.5728308511459663</v>
      </c>
      <c r="X811" s="24">
        <f t="shared" si="241"/>
        <v>2.3079489135131008</v>
      </c>
      <c r="Y811" s="24">
        <f t="shared" si="241"/>
        <v>2.8905490428084666</v>
      </c>
      <c r="Z811" s="24">
        <f t="shared" si="241"/>
        <v>2.674301522304225</v>
      </c>
      <c r="AA811" s="20">
        <v>-1.91</v>
      </c>
      <c r="AB811" s="20">
        <v>-1.04666666666666</v>
      </c>
      <c r="AC811" s="17">
        <v>313.69987259050299</v>
      </c>
      <c r="AD811" s="17">
        <f t="shared" si="238"/>
        <v>314.04451760511625</v>
      </c>
      <c r="AE811" s="21">
        <v>134.50847999999999</v>
      </c>
      <c r="AF811" s="21">
        <v>154.36155913978484</v>
      </c>
      <c r="AG811" s="19">
        <v>3.8225000000000016</v>
      </c>
      <c r="AH811" s="21">
        <v>210.7</v>
      </c>
      <c r="AI811" s="22">
        <v>-1.05083333333333</v>
      </c>
      <c r="AJ811" s="21">
        <v>1182.21432871092</v>
      </c>
      <c r="AK811" s="21" t="e">
        <f>VLOOKUP($B811,'[3]Rotoma level Monthly'!$C$2:$N$538,10,FALSE)</f>
        <v>#N/A</v>
      </c>
      <c r="AL811" s="21" t="e">
        <f>VLOOKUP($B811,'[3]Rotoma level Monthly'!$C$2:$N$538,11,FALSE)</f>
        <v>#N/A</v>
      </c>
      <c r="AM811" s="20">
        <v>3.4679421572911333</v>
      </c>
      <c r="AN811" s="21">
        <v>199.34166666666667</v>
      </c>
    </row>
    <row r="812" spans="1:40" x14ac:dyDescent="0.25">
      <c r="A812" t="s">
        <v>86</v>
      </c>
      <c r="B812" s="15">
        <v>42401</v>
      </c>
      <c r="C812" s="16" t="s">
        <v>78</v>
      </c>
      <c r="D812" s="17">
        <v>2017</v>
      </c>
      <c r="E812" s="18" t="str">
        <f t="shared" si="237"/>
        <v>Ōkataina 2015/16</v>
      </c>
      <c r="F812" s="18" t="s">
        <v>72</v>
      </c>
      <c r="G812" s="19">
        <v>1.3</v>
      </c>
      <c r="H812" s="20">
        <v>15.5</v>
      </c>
      <c r="I812" s="21">
        <v>87</v>
      </c>
      <c r="J812" s="19">
        <v>5.6873621442035702</v>
      </c>
      <c r="K812" s="19">
        <v>2.5273513502534453</v>
      </c>
      <c r="L812" s="19">
        <v>3</v>
      </c>
      <c r="M812" s="19">
        <v>3</v>
      </c>
      <c r="N812" s="19">
        <v>7.89</v>
      </c>
      <c r="O812" s="19">
        <v>0.36099999999999999</v>
      </c>
      <c r="Q812" s="19">
        <f t="shared" si="239"/>
        <v>2.5094161148593654</v>
      </c>
      <c r="R812" s="19">
        <f t="shared" si="240"/>
        <v>1.9116134266523241</v>
      </c>
      <c r="S812" s="19">
        <f t="shared" si="235"/>
        <v>2.2279529503820412</v>
      </c>
      <c r="T812" s="19">
        <f t="shared" si="234"/>
        <v>2.4223397781910232</v>
      </c>
      <c r="U812" s="23">
        <f t="shared" si="236"/>
        <v>2.2678305675211887</v>
      </c>
      <c r="V812" s="24">
        <f t="shared" si="241"/>
        <v>2.8998333357254018</v>
      </c>
      <c r="W812" s="24">
        <f t="shared" si="241"/>
        <v>2.4437679182335326</v>
      </c>
      <c r="X812" s="24">
        <f t="shared" si="241"/>
        <v>2.2747479225456511</v>
      </c>
      <c r="Y812" s="24">
        <f t="shared" si="241"/>
        <v>2.8466240044471629</v>
      </c>
      <c r="Z812" s="24">
        <f t="shared" si="241"/>
        <v>2.6237399866845341</v>
      </c>
      <c r="AA812" s="20">
        <v>-1.77</v>
      </c>
      <c r="AB812" s="20">
        <v>-1.1583333333333301</v>
      </c>
      <c r="AC812" s="17">
        <v>313.74452368259398</v>
      </c>
      <c r="AD812" s="17">
        <f t="shared" si="238"/>
        <v>313.97719323666121</v>
      </c>
      <c r="AE812" s="21">
        <v>147.47473049999999</v>
      </c>
      <c r="AF812" s="21">
        <v>144.94971264367811</v>
      </c>
      <c r="AG812" s="19">
        <v>3.4419181034482764</v>
      </c>
      <c r="AH812" s="21">
        <v>171.1</v>
      </c>
      <c r="AI812" s="22">
        <v>-1.08</v>
      </c>
      <c r="AJ812" s="21">
        <v>1283.2631905198211</v>
      </c>
      <c r="AK812" s="21" t="e">
        <f>VLOOKUP($B812,'[3]Rotoma level Monthly'!$C$2:$N$538,10,FALSE)</f>
        <v>#N/A</v>
      </c>
      <c r="AL812" s="21" t="e">
        <f>VLOOKUP($B812,'[3]Rotoma level Monthly'!$C$2:$N$538,11,FALSE)</f>
        <v>#N/A</v>
      </c>
      <c r="AM812" s="20">
        <v>3.5230956071119217</v>
      </c>
      <c r="AN812" s="21">
        <v>186.30833333333331</v>
      </c>
    </row>
    <row r="813" spans="1:40" x14ac:dyDescent="0.25">
      <c r="A813" t="s">
        <v>86</v>
      </c>
      <c r="B813" s="15">
        <v>42430</v>
      </c>
      <c r="C813" s="16" t="s">
        <v>78</v>
      </c>
      <c r="D813" s="17">
        <v>2017</v>
      </c>
      <c r="E813" s="18" t="str">
        <f t="shared" si="237"/>
        <v>Ōkataina 2015/16</v>
      </c>
      <c r="F813" s="18" t="s">
        <v>72</v>
      </c>
      <c r="G813" s="19">
        <v>1.6</v>
      </c>
      <c r="H813" s="20">
        <v>13.75</v>
      </c>
      <c r="I813" s="21">
        <v>84</v>
      </c>
      <c r="J813" s="19">
        <v>5.6873621442035702</v>
      </c>
      <c r="K813" s="19">
        <v>2.5273513502534453</v>
      </c>
      <c r="L813" s="19">
        <v>2</v>
      </c>
      <c r="M813" s="19">
        <v>2</v>
      </c>
      <c r="N813" s="19">
        <v>7.55</v>
      </c>
      <c r="O813" s="19">
        <v>0.42399999999999999</v>
      </c>
      <c r="Q813" s="19">
        <f t="shared" si="239"/>
        <v>2.7384647559460493</v>
      </c>
      <c r="R813" s="19">
        <f t="shared" si="240"/>
        <v>2.1247932074441023</v>
      </c>
      <c r="S813" s="19">
        <f t="shared" si="235"/>
        <v>2.1820806510462636</v>
      </c>
      <c r="T813" s="19">
        <f t="shared" si="234"/>
        <v>2.4223397781910232</v>
      </c>
      <c r="U813" s="23">
        <f t="shared" si="236"/>
        <v>2.3669195981568598</v>
      </c>
      <c r="V813" s="24">
        <f t="shared" si="241"/>
        <v>2.8748356523796392</v>
      </c>
      <c r="W813" s="24">
        <f t="shared" si="241"/>
        <v>2.4351184740590974</v>
      </c>
      <c r="X813" s="24">
        <f t="shared" si="241"/>
        <v>2.2546706988756933</v>
      </c>
      <c r="Y813" s="24">
        <f t="shared" si="241"/>
        <v>2.7913507084191664</v>
      </c>
      <c r="Z813" s="24">
        <f t="shared" si="241"/>
        <v>2.5966707716336299</v>
      </c>
      <c r="AA813" s="20">
        <v>-0.4</v>
      </c>
      <c r="AB813" s="20">
        <v>-1.0916666666666599</v>
      </c>
      <c r="AC813" s="17">
        <v>313.79343185180301</v>
      </c>
      <c r="AD813" s="17">
        <f t="shared" si="238"/>
        <v>313.94014610145905</v>
      </c>
      <c r="AE813" s="21">
        <v>166.72928999999999</v>
      </c>
      <c r="AF813" s="21">
        <v>156.83467741935488</v>
      </c>
      <c r="AG813" s="19">
        <v>3.2158736559139776</v>
      </c>
      <c r="AH813" s="21">
        <v>171.6</v>
      </c>
      <c r="AI813" s="22">
        <v>-1.0983333333333301</v>
      </c>
      <c r="AJ813" s="21">
        <v>1368.2814205000011</v>
      </c>
      <c r="AK813" s="21">
        <f>VLOOKUP($B813,'[3]Rotoma level Monthly'!$C$2:$N$538,10,FALSE)</f>
        <v>1283.2631905198211</v>
      </c>
      <c r="AL813" s="21">
        <f>VLOOKUP($B813,'[3]Rotoma level Monthly'!$C$2:$N$538,11,FALSE)</f>
        <v>1220.4665616213695</v>
      </c>
      <c r="AM813" s="20">
        <v>3.5385146256532458</v>
      </c>
      <c r="AN813" s="21">
        <v>182.10833333333335</v>
      </c>
    </row>
    <row r="814" spans="1:40" x14ac:dyDescent="0.25">
      <c r="A814" t="s">
        <v>86</v>
      </c>
      <c r="B814" s="15">
        <v>42461</v>
      </c>
      <c r="C814" s="16" t="s">
        <v>78</v>
      </c>
      <c r="D814" s="17">
        <v>2017</v>
      </c>
      <c r="E814" s="18" t="str">
        <f t="shared" si="237"/>
        <v>Ōkataina 2015/16</v>
      </c>
      <c r="F814" s="18" t="s">
        <v>72</v>
      </c>
      <c r="G814" s="19">
        <v>2.5</v>
      </c>
      <c r="H814" s="20">
        <v>13.824999999999999</v>
      </c>
      <c r="I814" s="21">
        <v>101</v>
      </c>
      <c r="J814" s="19">
        <v>8.6183621442035694</v>
      </c>
      <c r="K814" s="19">
        <v>0.57335135025344508</v>
      </c>
      <c r="L814" s="19">
        <v>1</v>
      </c>
      <c r="M814" s="19">
        <v>5</v>
      </c>
      <c r="N814" s="19">
        <v>7.52</v>
      </c>
      <c r="O814" s="19">
        <v>0.48099999999999998</v>
      </c>
      <c r="Q814" s="19">
        <f t="shared" si="239"/>
        <v>3.2307676220269759</v>
      </c>
      <c r="R814" s="19">
        <f t="shared" si="240"/>
        <v>2.1154200535200727</v>
      </c>
      <c r="S814" s="19">
        <f t="shared" si="235"/>
        <v>2.4230073350857544</v>
      </c>
      <c r="T814" s="19">
        <f t="shared" si="234"/>
        <v>2.9494402385266687</v>
      </c>
      <c r="U814" s="23">
        <f t="shared" si="236"/>
        <v>2.6796588122898681</v>
      </c>
      <c r="V814" s="24">
        <f t="shared" si="241"/>
        <v>2.8865868201078535</v>
      </c>
      <c r="W814" s="24">
        <f t="shared" si="241"/>
        <v>2.4259092336387309</v>
      </c>
      <c r="X814" s="24">
        <f t="shared" si="241"/>
        <v>2.2579554394814001</v>
      </c>
      <c r="Y814" s="24">
        <f t="shared" si="241"/>
        <v>2.8040658378816947</v>
      </c>
      <c r="Z814" s="24">
        <f t="shared" si="241"/>
        <v>2.6014980801530747</v>
      </c>
      <c r="AA814" s="20">
        <v>-1.84</v>
      </c>
      <c r="AB814" s="20">
        <v>-1.26833333333333</v>
      </c>
      <c r="AC814" s="17">
        <v>313.87494918735098</v>
      </c>
      <c r="AD814" s="17">
        <f t="shared" si="238"/>
        <v>313.92204076706582</v>
      </c>
      <c r="AE814" s="21">
        <v>80.3840000000001</v>
      </c>
      <c r="AF814" s="21">
        <v>172.0486111111112</v>
      </c>
      <c r="AG814" s="19">
        <v>2.3990625000000003</v>
      </c>
      <c r="AH814" s="21">
        <v>166.6</v>
      </c>
      <c r="AI814" s="22">
        <v>-1.131666666666665</v>
      </c>
      <c r="AJ814" s="21">
        <v>1475.9837105000011</v>
      </c>
      <c r="AK814" s="21" t="e">
        <f>VLOOKUP($B814,'[3]Rotoma level Monthly'!$C$2:$N$538,10,FALSE)</f>
        <v>#N/A</v>
      </c>
      <c r="AL814" s="21" t="e">
        <f>VLOOKUP($B814,'[3]Rotoma level Monthly'!$C$2:$N$538,11,FALSE)</f>
        <v>#N/A</v>
      </c>
      <c r="AM814" s="20">
        <v>3.5633286937536042</v>
      </c>
      <c r="AN814" s="21">
        <v>178.79999999999998</v>
      </c>
    </row>
    <row r="815" spans="1:40" x14ac:dyDescent="0.25">
      <c r="A815" t="s">
        <v>86</v>
      </c>
      <c r="B815" s="15">
        <v>42491</v>
      </c>
      <c r="C815" s="16" t="s">
        <v>78</v>
      </c>
      <c r="D815" s="17">
        <v>2017</v>
      </c>
      <c r="E815" s="18" t="str">
        <f t="shared" si="237"/>
        <v>Ōkataina 2015/16</v>
      </c>
      <c r="F815" s="18" t="s">
        <v>72</v>
      </c>
      <c r="G815" s="19">
        <v>2</v>
      </c>
      <c r="H815" s="20">
        <v>10.4</v>
      </c>
      <c r="I815" s="21">
        <v>91</v>
      </c>
      <c r="J815" s="19">
        <v>6.6643621442035705</v>
      </c>
      <c r="K815" s="19">
        <v>3.5043513502534447</v>
      </c>
      <c r="L815" s="19">
        <v>2</v>
      </c>
      <c r="M815" s="19">
        <v>9</v>
      </c>
      <c r="N815" s="19">
        <v>7.37</v>
      </c>
      <c r="O815" s="19">
        <v>0.40699999999999997</v>
      </c>
      <c r="Q815" s="19">
        <f t="shared" si="239"/>
        <v>2.9846161889865122</v>
      </c>
      <c r="R815" s="19">
        <f t="shared" si="240"/>
        <v>2.5757157891237092</v>
      </c>
      <c r="S815" s="19">
        <f t="shared" si="235"/>
        <v>2.2867145908864912</v>
      </c>
      <c r="T815" s="19">
        <f t="shared" si="234"/>
        <v>2.6233750792442407</v>
      </c>
      <c r="U815" s="23">
        <f t="shared" si="236"/>
        <v>2.6176054120602386</v>
      </c>
      <c r="V815" s="24">
        <f t="shared" si="241"/>
        <v>2.9130321860232766</v>
      </c>
      <c r="W815" s="24">
        <f t="shared" si="241"/>
        <v>2.4523431242240652</v>
      </c>
      <c r="X815" s="24">
        <f t="shared" si="241"/>
        <v>2.2532693188753448</v>
      </c>
      <c r="Y815" s="24">
        <f t="shared" si="241"/>
        <v>2.7655454836081339</v>
      </c>
      <c r="Z815" s="24">
        <f t="shared" si="241"/>
        <v>2.6033655695044993</v>
      </c>
      <c r="AA815" s="20">
        <v>0.4</v>
      </c>
      <c r="AB815" s="20">
        <v>-1.02666666666666</v>
      </c>
      <c r="AC815" s="17">
        <v>313.77803115191199</v>
      </c>
      <c r="AD815" s="17">
        <f t="shared" si="238"/>
        <v>313.89931724041077</v>
      </c>
      <c r="AE815" s="21">
        <v>132.096</v>
      </c>
      <c r="AF815" s="21">
        <v>204.46236559139777</v>
      </c>
      <c r="AG815" s="19">
        <v>3.3755779569892468</v>
      </c>
      <c r="AH815" s="21">
        <v>118.6</v>
      </c>
      <c r="AI815" s="22">
        <v>-1.131666666666665</v>
      </c>
      <c r="AJ815" s="21">
        <v>1426.4197105000012</v>
      </c>
      <c r="AK815" s="21" t="e">
        <f>VLOOKUP($B815,'[3]Rotoma level Monthly'!$C$2:$N$538,10,FALSE)</f>
        <v>#N/A</v>
      </c>
      <c r="AL815" s="21" t="e">
        <f>VLOOKUP($B815,'[3]Rotoma level Monthly'!$C$2:$N$538,11,FALSE)</f>
        <v>#N/A</v>
      </c>
      <c r="AM815" s="20">
        <v>3.5024519576424935</v>
      </c>
      <c r="AN815" s="21">
        <v>174.96666666666667</v>
      </c>
    </row>
    <row r="816" spans="1:40" x14ac:dyDescent="0.25">
      <c r="A816" t="s">
        <v>86</v>
      </c>
      <c r="B816" s="15">
        <v>42522</v>
      </c>
      <c r="C816" s="16" t="s">
        <v>78</v>
      </c>
      <c r="D816" s="17">
        <v>2017</v>
      </c>
      <c r="E816" s="18" t="str">
        <f t="shared" si="237"/>
        <v>Ōkataina 2015/16</v>
      </c>
      <c r="F816" s="18" t="s">
        <v>72</v>
      </c>
      <c r="G816" s="19">
        <v>2.5</v>
      </c>
      <c r="H816" s="20">
        <v>11.375</v>
      </c>
      <c r="I816" s="21">
        <v>87.62</v>
      </c>
      <c r="J816" s="19">
        <v>5.7459821442035679</v>
      </c>
      <c r="K816" s="19">
        <v>1.5503513502534449</v>
      </c>
      <c r="L816" s="19">
        <v>0</v>
      </c>
      <c r="M816" s="19">
        <v>1</v>
      </c>
      <c r="N816" s="19">
        <v>7.28</v>
      </c>
      <c r="O816" s="19">
        <v>0.37</v>
      </c>
      <c r="Q816" s="19">
        <f t="shared" si="239"/>
        <v>3.2307676220269759</v>
      </c>
      <c r="R816" s="19">
        <f t="shared" si="240"/>
        <v>2.4367086565961626</v>
      </c>
      <c r="S816" s="19">
        <f t="shared" si="235"/>
        <v>2.2372357790148905</v>
      </c>
      <c r="T816" s="19">
        <f t="shared" si="234"/>
        <v>2.4353436744621031</v>
      </c>
      <c r="U816" s="23">
        <f t="shared" si="236"/>
        <v>2.5850139330250332</v>
      </c>
      <c r="V816" s="24">
        <f t="shared" si="241"/>
        <v>2.9206970959018008</v>
      </c>
      <c r="W816" s="24">
        <f t="shared" si="241"/>
        <v>2.4410358124138365</v>
      </c>
      <c r="X816" s="24">
        <f t="shared" si="241"/>
        <v>2.2527978968622517</v>
      </c>
      <c r="Y816" s="24">
        <f t="shared" si="241"/>
        <v>2.7498761998762888</v>
      </c>
      <c r="Z816" s="24">
        <f t="shared" si="241"/>
        <v>2.5986553615813848</v>
      </c>
      <c r="AA816" s="20">
        <v>0.69</v>
      </c>
      <c r="AB816" s="20">
        <v>0.15</v>
      </c>
      <c r="AC816" s="17">
        <v>313.81925576246499</v>
      </c>
      <c r="AD816" s="17">
        <f t="shared" si="238"/>
        <v>313.87845244190015</v>
      </c>
      <c r="AE816" s="21">
        <v>174.08</v>
      </c>
      <c r="AF816" s="21">
        <v>167.61111111111111</v>
      </c>
      <c r="AG816" s="19">
        <v>3.2871597222222224</v>
      </c>
      <c r="AH816" s="21">
        <v>121.1</v>
      </c>
      <c r="AI816" s="22">
        <v>-1.1249999999999951</v>
      </c>
      <c r="AJ816" s="21">
        <v>1447.707710500001</v>
      </c>
      <c r="AK816" s="21" t="e">
        <f>VLOOKUP($B816,'[3]Rotoma level Monthly'!$C$2:$N$538,10,FALSE)</f>
        <v>#N/A</v>
      </c>
      <c r="AL816" s="21" t="e">
        <f>VLOOKUP($B816,'[3]Rotoma level Monthly'!$C$2:$N$538,11,FALSE)</f>
        <v>#N/A</v>
      </c>
      <c r="AM816" s="20">
        <v>3.541070326818121</v>
      </c>
      <c r="AN816" s="21">
        <v>170.29999999999998</v>
      </c>
    </row>
    <row r="817" spans="1:40" x14ac:dyDescent="0.25">
      <c r="A817" t="s">
        <v>86</v>
      </c>
      <c r="B817" s="15">
        <v>42552</v>
      </c>
      <c r="C817" s="16" t="s">
        <v>79</v>
      </c>
      <c r="D817" s="17">
        <v>2018</v>
      </c>
      <c r="E817" s="18" t="str">
        <f t="shared" si="237"/>
        <v>Ōkataina 2016/17</v>
      </c>
      <c r="F817" s="18" t="s">
        <v>72</v>
      </c>
      <c r="G817" s="19">
        <v>2.6</v>
      </c>
      <c r="H817" s="20">
        <v>9.5</v>
      </c>
      <c r="I817" s="21">
        <v>83</v>
      </c>
      <c r="J817" s="19">
        <v>8.6183621442035694</v>
      </c>
      <c r="K817" s="19">
        <v>1.5503513502534449</v>
      </c>
      <c r="L817" s="19">
        <v>4.5</v>
      </c>
      <c r="M817" s="19">
        <v>1.1219999999999999</v>
      </c>
      <c r="N817" s="19">
        <v>7.2850000000000001</v>
      </c>
      <c r="O817" s="19">
        <v>0.77600000000000002</v>
      </c>
      <c r="Q817" s="19">
        <f t="shared" si="239"/>
        <v>3.2740323038458774</v>
      </c>
      <c r="R817" s="19">
        <f t="shared" si="240"/>
        <v>2.7117422310979364</v>
      </c>
      <c r="S817" s="19">
        <f t="shared" si="235"/>
        <v>2.1664250580519826</v>
      </c>
      <c r="T817" s="19">
        <f t="shared" si="234"/>
        <v>2.9494402385266687</v>
      </c>
      <c r="U817" s="23">
        <f t="shared" si="236"/>
        <v>2.7754099578806164</v>
      </c>
      <c r="V817" s="24">
        <f t="shared" si="241"/>
        <v>2.9653277248934535</v>
      </c>
      <c r="W817" s="24">
        <f t="shared" si="241"/>
        <v>2.4135855884082207</v>
      </c>
      <c r="X817" s="24">
        <f t="shared" si="241"/>
        <v>2.2514932641127285</v>
      </c>
      <c r="Y817" s="24">
        <f t="shared" si="241"/>
        <v>2.7282810255492378</v>
      </c>
      <c r="Z817" s="24">
        <f t="shared" si="241"/>
        <v>2.5977973907255341</v>
      </c>
      <c r="AA817" s="20">
        <v>0.47</v>
      </c>
      <c r="AB817" s="20">
        <v>0.20333333333333301</v>
      </c>
      <c r="AC817" s="17">
        <v>314.04521075145902</v>
      </c>
      <c r="AD817" s="17">
        <f t="shared" si="238"/>
        <v>313.88233565239619</v>
      </c>
      <c r="AE817" s="21">
        <v>153.34199999999899</v>
      </c>
      <c r="AF817" s="21">
        <v>184.64381720430111</v>
      </c>
      <c r="AG817" s="19">
        <v>4.1435473118279571</v>
      </c>
      <c r="AH817" s="21">
        <v>150.1</v>
      </c>
      <c r="AI817" s="22">
        <v>-1.1249999999999951</v>
      </c>
      <c r="AJ817" s="21">
        <v>1514.381710500001</v>
      </c>
      <c r="AK817" s="21" t="e">
        <f>VLOOKUP($B817,'[3]Rotoma level Monthly'!$C$2:$N$538,10,FALSE)</f>
        <v>#N/A</v>
      </c>
      <c r="AL817" s="21" t="e">
        <f>VLOOKUP($B817,'[3]Rotoma level Monthly'!$C$2:$N$538,11,FALSE)</f>
        <v>#N/A</v>
      </c>
      <c r="AM817" s="20">
        <v>3.4628387295958984</v>
      </c>
      <c r="AN817" s="21">
        <v>173.20833333333329</v>
      </c>
    </row>
    <row r="818" spans="1:40" x14ac:dyDescent="0.25">
      <c r="A818" t="s">
        <v>86</v>
      </c>
      <c r="B818" s="15">
        <v>42583</v>
      </c>
      <c r="C818" s="16" t="s">
        <v>79</v>
      </c>
      <c r="D818" s="17">
        <v>2018</v>
      </c>
      <c r="E818" s="18" t="str">
        <f t="shared" si="237"/>
        <v>Ōkataina 2016/17</v>
      </c>
      <c r="F818" s="18" t="s">
        <v>72</v>
      </c>
      <c r="G818" s="19">
        <v>6.9</v>
      </c>
      <c r="H818" s="20">
        <v>7.8</v>
      </c>
      <c r="I818" s="21">
        <v>78</v>
      </c>
      <c r="J818" s="19">
        <v>5.6873621442035702</v>
      </c>
      <c r="K818" s="19">
        <v>2.5273513502534453</v>
      </c>
      <c r="L818" s="19">
        <v>0</v>
      </c>
      <c r="M818" s="19">
        <v>2</v>
      </c>
      <c r="N818" s="19">
        <v>6.95</v>
      </c>
      <c r="O818" s="19">
        <v>1.49</v>
      </c>
      <c r="Q818" s="19">
        <f t="shared" si="239"/>
        <v>4.3506766904726284</v>
      </c>
      <c r="R818" s="19">
        <f t="shared" si="240"/>
        <v>2.9956233219612094</v>
      </c>
      <c r="S818" s="19">
        <f t="shared" si="235"/>
        <v>2.0852047540983452</v>
      </c>
      <c r="T818" s="19">
        <f t="shared" si="234"/>
        <v>2.4223397781910232</v>
      </c>
      <c r="U818" s="23">
        <f t="shared" si="236"/>
        <v>2.9634611361808019</v>
      </c>
      <c r="V818" s="24">
        <f t="shared" si="241"/>
        <v>3.0087999593351591</v>
      </c>
      <c r="W818" s="24">
        <f t="shared" si="241"/>
        <v>2.4192132744802466</v>
      </c>
      <c r="X818" s="24">
        <f t="shared" si="241"/>
        <v>2.230014655960971</v>
      </c>
      <c r="Y818" s="24">
        <f t="shared" si="241"/>
        <v>2.6534202272140397</v>
      </c>
      <c r="Z818" s="24">
        <f t="shared" si="241"/>
        <v>2.5858702757723946</v>
      </c>
      <c r="AA818" s="20">
        <v>0.56000000000000005</v>
      </c>
      <c r="AB818" s="20">
        <v>0.33333333333333298</v>
      </c>
      <c r="AC818" s="17">
        <v>314.11581606128999</v>
      </c>
      <c r="AD818" s="17">
        <f t="shared" si="238"/>
        <v>313.88934913837829</v>
      </c>
      <c r="AE818" s="21">
        <v>94.162999999999798</v>
      </c>
      <c r="AF818" s="21">
        <v>180.57123655913975</v>
      </c>
      <c r="AG818" s="19">
        <v>3.0704172912446235</v>
      </c>
      <c r="AH818" s="21">
        <v>166.3</v>
      </c>
      <c r="AI818" s="22">
        <v>-1.1249999999999951</v>
      </c>
      <c r="AJ818" s="21">
        <v>1514.6337104999998</v>
      </c>
      <c r="AK818" s="21" t="e">
        <f>VLOOKUP($B818,'[3]Rotoma level Monthly'!$C$2:$N$538,10,FALSE)</f>
        <v>#N/A</v>
      </c>
      <c r="AL818" s="21" t="e">
        <f>VLOOKUP($B818,'[3]Rotoma level Monthly'!$C$2:$N$538,11,FALSE)</f>
        <v>#N/A</v>
      </c>
      <c r="AM818" s="20">
        <v>3.5384606157966156</v>
      </c>
      <c r="AN818" s="21">
        <v>174.70833333333329</v>
      </c>
    </row>
    <row r="819" spans="1:40" x14ac:dyDescent="0.25">
      <c r="A819" t="s">
        <v>86</v>
      </c>
      <c r="B819" s="15">
        <v>42614</v>
      </c>
      <c r="C819" s="16" t="s">
        <v>79</v>
      </c>
      <c r="D819" s="17">
        <v>2018</v>
      </c>
      <c r="E819" s="18" t="str">
        <f t="shared" si="237"/>
        <v>Ōkataina 2016/17</v>
      </c>
      <c r="F819" s="18" t="s">
        <v>72</v>
      </c>
      <c r="G819" s="19">
        <v>2.5</v>
      </c>
      <c r="H819" s="20">
        <v>7.75</v>
      </c>
      <c r="I819" s="21">
        <v>97</v>
      </c>
      <c r="J819" s="19">
        <v>6.6643621442035705</v>
      </c>
      <c r="K819" s="19">
        <v>1.5503513502534449</v>
      </c>
      <c r="L819" s="19">
        <v>4</v>
      </c>
      <c r="N819" s="19">
        <v>7.39</v>
      </c>
      <c r="O819" s="19">
        <v>0.76200000000000001</v>
      </c>
      <c r="Q819" s="19">
        <f t="shared" si="239"/>
        <v>3.2307676220269759</v>
      </c>
      <c r="R819" s="19">
        <f t="shared" si="240"/>
        <v>3.0046368653562356</v>
      </c>
      <c r="S819" s="19">
        <f t="shared" si="235"/>
        <v>2.3701829201413962</v>
      </c>
      <c r="T819" s="19">
        <f t="shared" si="234"/>
        <v>2.6233750792442407</v>
      </c>
      <c r="U819" s="23">
        <f t="shared" si="236"/>
        <v>2.8072406216922121</v>
      </c>
      <c r="V819" s="24">
        <f t="shared" si="241"/>
        <v>2.9920399289217463</v>
      </c>
      <c r="W819" s="24">
        <f t="shared" si="241"/>
        <v>2.4679985737199126</v>
      </c>
      <c r="X819" s="24">
        <f t="shared" si="241"/>
        <v>2.2456898450522322</v>
      </c>
      <c r="Y819" s="24">
        <f t="shared" si="241"/>
        <v>2.6389632600696991</v>
      </c>
      <c r="Z819" s="24">
        <f t="shared" si="241"/>
        <v>2.5861729019408974</v>
      </c>
      <c r="AA819" s="20">
        <v>1.28</v>
      </c>
      <c r="AB819" s="20">
        <v>0.45500000000000002</v>
      </c>
      <c r="AC819" s="17">
        <v>314.11827228511299</v>
      </c>
      <c r="AD819" s="17">
        <f t="shared" si="238"/>
        <v>313.8933774090338</v>
      </c>
      <c r="AE819" s="21">
        <v>132.665999999999</v>
      </c>
      <c r="AF819" s="21">
        <v>163.91666666666666</v>
      </c>
      <c r="AG819" s="19">
        <v>3.6925678979972205</v>
      </c>
      <c r="AH819" s="21">
        <v>97.5</v>
      </c>
      <c r="AI819" s="22">
        <v>-1.0691666666666599</v>
      </c>
      <c r="AJ819" s="21">
        <v>1449.6582104999998</v>
      </c>
      <c r="AK819" s="21" t="e">
        <f>VLOOKUP($B819,'[3]Rotoma level Monthly'!$C$2:$N$538,10,FALSE)</f>
        <v>#N/A</v>
      </c>
      <c r="AL819" s="21" t="e">
        <f>VLOOKUP($B819,'[3]Rotoma level Monthly'!$C$2:$N$538,11,FALSE)</f>
        <v>#N/A</v>
      </c>
      <c r="AM819" s="20">
        <v>3.5439848613931662</v>
      </c>
      <c r="AN819" s="21">
        <v>170.14166666666662</v>
      </c>
    </row>
    <row r="820" spans="1:40" x14ac:dyDescent="0.25">
      <c r="A820" t="s">
        <v>86</v>
      </c>
      <c r="B820" s="15">
        <v>42644</v>
      </c>
      <c r="C820" s="16" t="s">
        <v>79</v>
      </c>
      <c r="D820" s="17">
        <v>2018</v>
      </c>
      <c r="E820" s="18" t="str">
        <f t="shared" si="237"/>
        <v>Ōkataina 2016/17</v>
      </c>
      <c r="F820" s="18" t="s">
        <v>72</v>
      </c>
      <c r="G820" s="19">
        <v>0.9</v>
      </c>
      <c r="H820" s="20">
        <v>10.55</v>
      </c>
      <c r="I820" s="21">
        <v>73</v>
      </c>
      <c r="J820" s="19">
        <v>3.7333621442035696</v>
      </c>
      <c r="K820" s="19">
        <v>2.5273513502534453</v>
      </c>
      <c r="L820" s="19">
        <v>4</v>
      </c>
      <c r="M820" s="19">
        <v>2</v>
      </c>
      <c r="N820" s="19">
        <v>7.02</v>
      </c>
      <c r="O820" s="19">
        <v>0.40400000000000003</v>
      </c>
      <c r="Q820" s="19">
        <f t="shared" si="239"/>
        <v>2.1037759739758854</v>
      </c>
      <c r="R820" s="19">
        <f t="shared" si="240"/>
        <v>2.5538094052197606</v>
      </c>
      <c r="S820" s="19">
        <f t="shared" si="235"/>
        <v>1.9986018089625719</v>
      </c>
      <c r="T820" s="19">
        <f t="shared" si="234"/>
        <v>1.8885323488635744</v>
      </c>
      <c r="U820" s="23">
        <f t="shared" si="236"/>
        <v>2.1361798842554482</v>
      </c>
      <c r="V820" s="24">
        <f t="shared" si="241"/>
        <v>2.9823545934197369</v>
      </c>
      <c r="W820" s="24">
        <f t="shared" si="241"/>
        <v>2.4848673854621222</v>
      </c>
      <c r="X820" s="24">
        <f t="shared" si="241"/>
        <v>2.2442077060999268</v>
      </c>
      <c r="Y820" s="24">
        <f t="shared" si="241"/>
        <v>2.5777263658713099</v>
      </c>
      <c r="Z820" s="24">
        <f t="shared" si="241"/>
        <v>2.572289012713274</v>
      </c>
      <c r="AA820" s="20">
        <v>-0.42</v>
      </c>
      <c r="AB820" s="20">
        <v>0.45833333333333298</v>
      </c>
      <c r="AC820" s="17">
        <v>314.23518944632201</v>
      </c>
      <c r="AD820" s="17">
        <f t="shared" si="238"/>
        <v>313.90944162565825</v>
      </c>
      <c r="AE820" s="21">
        <v>118.807</v>
      </c>
      <c r="AF820" s="21">
        <v>193.92591714105001</v>
      </c>
      <c r="AG820" s="19">
        <v>4.0829756975083793</v>
      </c>
      <c r="AH820" s="21">
        <v>176.6</v>
      </c>
      <c r="AI820" s="22">
        <v>-1.03666666666666</v>
      </c>
      <c r="AJ820" s="21">
        <v>1399.155210499998</v>
      </c>
      <c r="AK820" s="21" t="e">
        <f>VLOOKUP($B820,'[3]Rotoma level Monthly'!$C$2:$N$538,10,FALSE)</f>
        <v>#N/A</v>
      </c>
      <c r="AL820" s="21" t="e">
        <f>VLOOKUP($B820,'[3]Rotoma level Monthly'!$C$2:$N$538,11,FALSE)</f>
        <v>#N/A</v>
      </c>
      <c r="AM820" s="20">
        <v>3.5532410982633049</v>
      </c>
      <c r="AN820" s="21">
        <v>171.6583333333333</v>
      </c>
    </row>
    <row r="821" spans="1:40" x14ac:dyDescent="0.25">
      <c r="A821" t="s">
        <v>86</v>
      </c>
      <c r="B821" s="15">
        <v>42675</v>
      </c>
      <c r="C821" s="16" t="s">
        <v>79</v>
      </c>
      <c r="D821" s="17">
        <v>2018</v>
      </c>
      <c r="E821" s="18" t="str">
        <f t="shared" si="237"/>
        <v>Ōkataina 2016/17</v>
      </c>
      <c r="F821" s="18" t="s">
        <v>72</v>
      </c>
      <c r="G821" s="19">
        <v>0.6</v>
      </c>
      <c r="H821" s="20">
        <v>12.8</v>
      </c>
      <c r="I821" s="21">
        <v>74</v>
      </c>
      <c r="J821" s="19">
        <v>3.7333621442035696</v>
      </c>
      <c r="K821" s="19">
        <v>-1.3806486497465549</v>
      </c>
      <c r="L821" s="19">
        <v>3</v>
      </c>
      <c r="M821" s="19">
        <v>3</v>
      </c>
      <c r="N821" s="19">
        <v>7.68</v>
      </c>
      <c r="O821" s="19">
        <v>0.47</v>
      </c>
      <c r="Q821" s="19">
        <f t="shared" si="239"/>
        <v>1.656504175974455</v>
      </c>
      <c r="R821" s="19">
        <f t="shared" si="240"/>
        <v>2.2457772519517563</v>
      </c>
      <c r="S821" s="19">
        <f t="shared" si="235"/>
        <v>2.0163874763902379</v>
      </c>
      <c r="T821" s="19">
        <f t="shared" si="234"/>
        <v>1.8885323488635744</v>
      </c>
      <c r="U821" s="23">
        <f t="shared" si="236"/>
        <v>1.9518003132950059</v>
      </c>
      <c r="V821" s="24">
        <f t="shared" si="241"/>
        <v>2.8921912117554367</v>
      </c>
      <c r="W821" s="24">
        <f t="shared" si="241"/>
        <v>2.4610069886675654</v>
      </c>
      <c r="X821" s="24">
        <f t="shared" si="241"/>
        <v>2.2193121895368346</v>
      </c>
      <c r="Y821" s="24">
        <f t="shared" si="241"/>
        <v>2.5164894716729207</v>
      </c>
      <c r="Z821" s="24">
        <f t="shared" si="241"/>
        <v>2.5222499654081894</v>
      </c>
      <c r="AA821" s="20">
        <v>-0.15</v>
      </c>
      <c r="AB821" s="20">
        <v>0.40500000000000003</v>
      </c>
      <c r="AC821" s="17">
        <v>314.23822141348398</v>
      </c>
      <c r="AD821" s="17">
        <f t="shared" si="238"/>
        <v>313.93659730206213</v>
      </c>
      <c r="AE821" s="21">
        <v>132.75599999999901</v>
      </c>
      <c r="AF821" s="21">
        <v>212.04861111111114</v>
      </c>
      <c r="AG821" s="19">
        <v>4.9822515389055546</v>
      </c>
      <c r="AH821" s="21">
        <v>205.1</v>
      </c>
      <c r="AI821" s="22">
        <v>-0.43833333333333002</v>
      </c>
      <c r="AJ821" s="21">
        <v>1485.3702104999979</v>
      </c>
      <c r="AK821" s="21" t="e">
        <f>VLOOKUP($B821,'[3]Rotoma level Monthly'!$C$2:$N$538,10,FALSE)</f>
        <v>#N/A</v>
      </c>
      <c r="AL821" s="21" t="e">
        <f>VLOOKUP($B821,'[3]Rotoma level Monthly'!$C$2:$N$538,11,FALSE)</f>
        <v>#N/A</v>
      </c>
      <c r="AM821" s="20">
        <v>3.5551729142295052</v>
      </c>
      <c r="AN821" s="21">
        <v>167.36666666666665</v>
      </c>
    </row>
    <row r="822" spans="1:40" x14ac:dyDescent="0.25">
      <c r="A822" t="s">
        <v>86</v>
      </c>
      <c r="B822" s="15">
        <v>42705</v>
      </c>
      <c r="C822" s="16" t="s">
        <v>79</v>
      </c>
      <c r="D822" s="17">
        <v>2018</v>
      </c>
      <c r="E822" s="18" t="str">
        <f t="shared" si="237"/>
        <v>Ōkataina 2016/17</v>
      </c>
      <c r="F822" s="18" t="s">
        <v>72</v>
      </c>
      <c r="G822" s="19">
        <v>1.6</v>
      </c>
      <c r="H822" s="20">
        <v>12.5</v>
      </c>
      <c r="I822" s="21">
        <v>90</v>
      </c>
      <c r="J822" s="19">
        <v>7.6413621442035691</v>
      </c>
      <c r="K822" s="19">
        <v>0.57335135025344508</v>
      </c>
      <c r="L822" s="19">
        <v>2</v>
      </c>
      <c r="M822" s="19">
        <v>2</v>
      </c>
      <c r="N822" s="19">
        <v>7.61</v>
      </c>
      <c r="O822" s="19">
        <v>0.497</v>
      </c>
      <c r="Q822" s="19">
        <f t="shared" si="239"/>
        <v>2.7384647559460493</v>
      </c>
      <c r="R822" s="19">
        <f t="shared" si="240"/>
        <v>2.2849429926850338</v>
      </c>
      <c r="S822" s="19">
        <f t="shared" si="235"/>
        <v>2.2722699534123678</v>
      </c>
      <c r="T822" s="19">
        <f t="shared" si="234"/>
        <v>2.7968586849763293</v>
      </c>
      <c r="U822" s="23">
        <f t="shared" si="236"/>
        <v>2.5231340967549452</v>
      </c>
      <c r="V822" s="24">
        <f t="shared" si="241"/>
        <v>2.8866182530592059</v>
      </c>
      <c r="W822" s="24">
        <f t="shared" si="241"/>
        <v>2.4474911546414191</v>
      </c>
      <c r="X822" s="24">
        <f t="shared" si="241"/>
        <v>2.2230052731226952</v>
      </c>
      <c r="Y822" s="24">
        <f t="shared" si="241"/>
        <v>2.5309464388172613</v>
      </c>
      <c r="Z822" s="24">
        <f t="shared" si="241"/>
        <v>2.5220152799101458</v>
      </c>
      <c r="AA822" s="20">
        <v>0.18</v>
      </c>
      <c r="AB822" s="20">
        <v>0.32</v>
      </c>
      <c r="AC822" s="17">
        <v>314.16008040988697</v>
      </c>
      <c r="AD822" s="17">
        <f t="shared" si="238"/>
        <v>313.96857121618194</v>
      </c>
      <c r="AE822" s="21">
        <v>48.052500000000101</v>
      </c>
      <c r="AF822" s="21">
        <v>186.20967741935479</v>
      </c>
      <c r="AG822" s="19">
        <v>4.0305062689193552</v>
      </c>
      <c r="AH822" s="21">
        <v>227.2</v>
      </c>
      <c r="AI822" s="22">
        <v>0.1766666666666665</v>
      </c>
      <c r="AJ822" s="21">
        <v>1512.267210499997</v>
      </c>
      <c r="AK822" s="21" t="e">
        <f>VLOOKUP($B822,'[3]Rotoma level Monthly'!$C$2:$N$538,10,FALSE)</f>
        <v>#N/A</v>
      </c>
      <c r="AL822" s="21" t="e">
        <f>VLOOKUP($B822,'[3]Rotoma level Monthly'!$C$2:$N$538,11,FALSE)</f>
        <v>#N/A</v>
      </c>
      <c r="AM822" s="20">
        <v>3.6193894653883008</v>
      </c>
      <c r="AN822" s="21">
        <v>165.20833333333331</v>
      </c>
    </row>
    <row r="823" spans="1:40" x14ac:dyDescent="0.25">
      <c r="A823" t="s">
        <v>86</v>
      </c>
      <c r="B823" s="15">
        <v>42736</v>
      </c>
      <c r="C823" s="16" t="s">
        <v>79</v>
      </c>
      <c r="D823" s="17">
        <v>2018</v>
      </c>
      <c r="E823" s="18" t="str">
        <f t="shared" si="237"/>
        <v>Ōkataina 2016/17</v>
      </c>
      <c r="F823" s="18" t="s">
        <v>72</v>
      </c>
      <c r="G823" s="19">
        <v>1.2</v>
      </c>
      <c r="H823" s="20">
        <v>12.15</v>
      </c>
      <c r="I823" s="21">
        <v>89</v>
      </c>
      <c r="J823" s="19">
        <v>7.6413621442035691</v>
      </c>
      <c r="K823" s="19">
        <v>4.481351350253445</v>
      </c>
      <c r="L823" s="19">
        <v>1</v>
      </c>
      <c r="M823" s="19">
        <v>2</v>
      </c>
      <c r="N823" s="19">
        <v>7.87</v>
      </c>
      <c r="O823" s="19">
        <v>0.48</v>
      </c>
      <c r="Q823" s="19">
        <f t="shared" si="239"/>
        <v>2.4211203649609674</v>
      </c>
      <c r="R823" s="19">
        <f t="shared" si="240"/>
        <v>2.331291218643381</v>
      </c>
      <c r="S823" s="19">
        <f t="shared" si="235"/>
        <v>2.2576639200011877</v>
      </c>
      <c r="T823" s="19">
        <f t="shared" si="234"/>
        <v>2.7968586849763293</v>
      </c>
      <c r="U823" s="23">
        <f t="shared" si="236"/>
        <v>2.4517335471454667</v>
      </c>
      <c r="V823" s="24">
        <f t="shared" si="241"/>
        <v>2.8724478492540602</v>
      </c>
      <c r="W823" s="24">
        <f t="shared" si="241"/>
        <v>2.4410062016876402</v>
      </c>
      <c r="X823" s="24">
        <f t="shared" si="241"/>
        <v>2.2103105997894614</v>
      </c>
      <c r="Y823" s="24">
        <f t="shared" si="241"/>
        <v>2.518231309354733</v>
      </c>
      <c r="Z823" s="24">
        <f t="shared" si="241"/>
        <v>2.5104989900214734</v>
      </c>
      <c r="AA823" s="20">
        <v>0.15</v>
      </c>
      <c r="AB823" s="20">
        <v>-1.19166666666666</v>
      </c>
      <c r="AC823" s="17">
        <v>314.01353393098901</v>
      </c>
      <c r="AD823" s="17">
        <f t="shared" si="238"/>
        <v>313.99470966122249</v>
      </c>
      <c r="AE823" s="21">
        <v>48.497500000000002</v>
      </c>
      <c r="AF823" s="21">
        <v>214.83870967741939</v>
      </c>
      <c r="AG823" s="19">
        <v>4.7050231440833317</v>
      </c>
      <c r="AH823" s="21">
        <v>255</v>
      </c>
      <c r="AI823" s="22">
        <v>0.1766666666666665</v>
      </c>
      <c r="AJ823" s="21">
        <v>1515.059000499997</v>
      </c>
      <c r="AK823" s="21" t="e">
        <f>VLOOKUP($B823,'[3]Rotoma level Monthly'!$C$2:$N$538,10,FALSE)</f>
        <v>#N/A</v>
      </c>
      <c r="AL823" s="21" t="e">
        <f>VLOOKUP($B823,'[3]Rotoma level Monthly'!$C$2:$N$538,11,FALSE)</f>
        <v>#N/A</v>
      </c>
      <c r="AM823" s="20">
        <v>3.6286964954147352</v>
      </c>
      <c r="AN823" s="21">
        <v>168.9</v>
      </c>
    </row>
    <row r="824" spans="1:40" x14ac:dyDescent="0.25">
      <c r="A824" t="s">
        <v>86</v>
      </c>
      <c r="B824" s="15">
        <v>42767</v>
      </c>
      <c r="C824" s="16" t="s">
        <v>79</v>
      </c>
      <c r="D824" s="17">
        <v>2018</v>
      </c>
      <c r="E824" s="18" t="str">
        <f t="shared" si="237"/>
        <v>Ōkataina 2016/17</v>
      </c>
      <c r="F824" s="18" t="s">
        <v>72</v>
      </c>
      <c r="G824" s="19">
        <v>1.4</v>
      </c>
      <c r="H824" s="20">
        <v>12.9</v>
      </c>
      <c r="I824" s="21">
        <v>109</v>
      </c>
      <c r="J824" s="19">
        <v>4.7103621442035699</v>
      </c>
      <c r="K824" s="19">
        <v>1.8981633502534452</v>
      </c>
      <c r="L824" s="19">
        <v>0</v>
      </c>
      <c r="M824" s="19">
        <v>0.35169999999999996</v>
      </c>
      <c r="N824" s="19">
        <v>7.57</v>
      </c>
      <c r="O824" s="19">
        <v>0.53100000000000003</v>
      </c>
      <c r="Q824" s="19">
        <f t="shared" si="239"/>
        <v>2.5911652106227248</v>
      </c>
      <c r="R824" s="19">
        <f t="shared" si="240"/>
        <v>2.2328309320427051</v>
      </c>
      <c r="S824" s="19">
        <f t="shared" si="235"/>
        <v>2.5226537588012774</v>
      </c>
      <c r="T824" s="19">
        <f t="shared" si="234"/>
        <v>2.1833185502717658</v>
      </c>
      <c r="U824" s="23">
        <f t="shared" si="236"/>
        <v>2.3824921129346182</v>
      </c>
      <c r="V824" s="24">
        <f t="shared" si="241"/>
        <v>2.8792602739010058</v>
      </c>
      <c r="W824" s="24">
        <f t="shared" si="241"/>
        <v>2.4677743271368384</v>
      </c>
      <c r="X824" s="24">
        <f t="shared" si="241"/>
        <v>2.2348690004910643</v>
      </c>
      <c r="Y824" s="24">
        <f t="shared" si="241"/>
        <v>2.498312873694795</v>
      </c>
      <c r="Z824" s="24">
        <f t="shared" si="241"/>
        <v>2.5200541188059256</v>
      </c>
      <c r="AA824" s="20">
        <v>-0.22</v>
      </c>
      <c r="AB824" s="20">
        <v>-0.90666666666666595</v>
      </c>
      <c r="AC824" s="17">
        <v>313.94155319139901</v>
      </c>
      <c r="AD824" s="17">
        <f t="shared" si="238"/>
        <v>314.01112878695625</v>
      </c>
      <c r="AE824" s="21">
        <v>226.15150000000099</v>
      </c>
      <c r="AF824" s="21">
        <v>189.9702380952381</v>
      </c>
      <c r="AG824" s="19">
        <v>3.1260920938601191</v>
      </c>
      <c r="AH824" s="21">
        <v>168.3</v>
      </c>
      <c r="AI824" s="22">
        <v>0.1766666666666665</v>
      </c>
      <c r="AJ824" s="21">
        <v>1429.0480204999967</v>
      </c>
      <c r="AK824" s="21" t="e">
        <f>VLOOKUP($B824,'[3]Rotoma level Monthly'!$C$2:$N$538,10,FALSE)</f>
        <v>#N/A</v>
      </c>
      <c r="AL824" s="21" t="e">
        <f>VLOOKUP($B824,'[3]Rotoma level Monthly'!$C$2:$N$538,11,FALSE)</f>
        <v>#N/A</v>
      </c>
      <c r="AM824" s="20">
        <v>3.7022400907550126</v>
      </c>
      <c r="AN824" s="21">
        <v>168.66666666666666</v>
      </c>
    </row>
    <row r="825" spans="1:40" x14ac:dyDescent="0.25">
      <c r="A825" t="s">
        <v>86</v>
      </c>
      <c r="B825" s="15">
        <v>42795</v>
      </c>
      <c r="C825" s="16" t="s">
        <v>79</v>
      </c>
      <c r="D825" s="17">
        <v>2018</v>
      </c>
      <c r="E825" s="18" t="str">
        <f t="shared" si="237"/>
        <v>Ōkataina 2016/17</v>
      </c>
      <c r="F825" s="18" t="s">
        <v>72</v>
      </c>
      <c r="G825" s="19">
        <v>2.4</v>
      </c>
      <c r="H825" s="20">
        <v>12.5</v>
      </c>
      <c r="I825" s="21">
        <v>93</v>
      </c>
      <c r="J825" s="19">
        <v>5.6873621442035702</v>
      </c>
      <c r="K825" s="19">
        <v>1.5503513502534449</v>
      </c>
      <c r="L825" s="19">
        <v>0</v>
      </c>
      <c r="M825" s="19">
        <v>1</v>
      </c>
      <c r="N825" s="19">
        <v>7.6</v>
      </c>
      <c r="O825" s="19">
        <v>0.57299999999999995</v>
      </c>
      <c r="Q825" s="19">
        <f t="shared" si="239"/>
        <v>3.1857365539474793</v>
      </c>
      <c r="R825" s="19">
        <f t="shared" si="240"/>
        <v>2.2849429926850338</v>
      </c>
      <c r="S825" s="19">
        <f t="shared" si="235"/>
        <v>2.3151336751473441</v>
      </c>
      <c r="T825" s="19">
        <f t="shared" si="234"/>
        <v>2.4223397781910232</v>
      </c>
      <c r="U825" s="23">
        <f t="shared" si="236"/>
        <v>2.5520382499927203</v>
      </c>
      <c r="V825" s="24">
        <f t="shared" si="241"/>
        <v>2.9165329237344584</v>
      </c>
      <c r="W825" s="24">
        <f t="shared" si="241"/>
        <v>2.4811201425735834</v>
      </c>
      <c r="X825" s="24">
        <f t="shared" si="241"/>
        <v>2.2459567524994877</v>
      </c>
      <c r="Y825" s="24">
        <f t="shared" si="241"/>
        <v>2.498312873694795</v>
      </c>
      <c r="Z825" s="24">
        <f t="shared" si="241"/>
        <v>2.5354806731255808</v>
      </c>
      <c r="AA825" s="20">
        <v>0.55000000000000004</v>
      </c>
      <c r="AB825" s="20">
        <v>-0.51333333333333298</v>
      </c>
      <c r="AC825" s="17">
        <v>314.12007309546198</v>
      </c>
      <c r="AD825" s="17">
        <f t="shared" si="238"/>
        <v>314.03834889059442</v>
      </c>
      <c r="AE825" s="21">
        <v>388.58699999999698</v>
      </c>
      <c r="AF825" s="21">
        <v>168.77688172043017</v>
      </c>
      <c r="AG825" s="19">
        <v>3.5699955166290329</v>
      </c>
      <c r="AH825" s="21">
        <v>183.9</v>
      </c>
      <c r="AI825" s="22">
        <v>0.1766666666666665</v>
      </c>
      <c r="AJ825" s="21">
        <v>1507.7247899999979</v>
      </c>
      <c r="AK825" s="21" t="e">
        <f>VLOOKUP($B825,'[3]Rotoma level Monthly'!$C$2:$N$538,10,FALSE)</f>
        <v>#N/A</v>
      </c>
      <c r="AL825" s="21" t="e">
        <f>VLOOKUP($B825,'[3]Rotoma level Monthly'!$C$2:$N$538,11,FALSE)</f>
        <v>#N/A</v>
      </c>
      <c r="AM825" s="20">
        <v>3.6759212566226651</v>
      </c>
      <c r="AN825" s="21">
        <v>169.69166666666669</v>
      </c>
    </row>
    <row r="826" spans="1:40" x14ac:dyDescent="0.25">
      <c r="A826" t="s">
        <v>86</v>
      </c>
      <c r="B826" s="15">
        <v>42826</v>
      </c>
      <c r="C826" s="16" t="s">
        <v>79</v>
      </c>
      <c r="D826" s="17">
        <v>2018</v>
      </c>
      <c r="E826" s="18" t="str">
        <f t="shared" si="237"/>
        <v>Ōkataina 2016/17</v>
      </c>
      <c r="F826" s="18" t="s">
        <v>72</v>
      </c>
      <c r="G826" s="19">
        <v>1.9</v>
      </c>
      <c r="H826" s="20">
        <v>10.5</v>
      </c>
      <c r="I826" s="21">
        <v>89</v>
      </c>
      <c r="J826" s="19">
        <v>8.6183621442035694</v>
      </c>
      <c r="K826" s="19">
        <v>2.5273513502534453</v>
      </c>
      <c r="L826" s="19">
        <v>0</v>
      </c>
      <c r="M826" s="19">
        <v>1</v>
      </c>
      <c r="N826" s="19">
        <v>7.5</v>
      </c>
      <c r="O826" s="19">
        <v>0.46800000000000003</v>
      </c>
      <c r="Q826" s="19">
        <f t="shared" si="239"/>
        <v>2.9280341464201856</v>
      </c>
      <c r="R826" s="19">
        <f t="shared" si="240"/>
        <v>2.5610890865086824</v>
      </c>
      <c r="S826" s="19">
        <f t="shared" si="235"/>
        <v>2.2576639200011877</v>
      </c>
      <c r="T826" s="19">
        <f t="shared" si="234"/>
        <v>2.9494402385266687</v>
      </c>
      <c r="U826" s="23">
        <f t="shared" si="236"/>
        <v>2.6740568478641809</v>
      </c>
      <c r="V826" s="24">
        <f t="shared" si="241"/>
        <v>2.8913051341005596</v>
      </c>
      <c r="W826" s="24">
        <f t="shared" si="241"/>
        <v>2.5182592286559671</v>
      </c>
      <c r="X826" s="24">
        <f t="shared" si="241"/>
        <v>2.2321781345757734</v>
      </c>
      <c r="Y826" s="24">
        <f t="shared" si="241"/>
        <v>2.498312873694795</v>
      </c>
      <c r="Z826" s="24">
        <f t="shared" si="241"/>
        <v>2.5350138427567739</v>
      </c>
      <c r="AA826" s="20">
        <v>-0.44</v>
      </c>
      <c r="AB826" s="20">
        <v>-0.25999999999999901</v>
      </c>
      <c r="AC826" s="17">
        <v>314.56617612494603</v>
      </c>
      <c r="AD826" s="17">
        <f t="shared" si="238"/>
        <v>314.09595113539405</v>
      </c>
      <c r="AE826" s="21">
        <v>329.31500000000301</v>
      </c>
      <c r="AF826" s="21">
        <v>158.05555555555557</v>
      </c>
      <c r="AG826" s="19">
        <v>2.873029318505556</v>
      </c>
      <c r="AH826" s="21">
        <v>166.9</v>
      </c>
      <c r="AI826" s="22">
        <v>0.1766666666666665</v>
      </c>
      <c r="AJ826" s="21">
        <v>1729.582499999995</v>
      </c>
      <c r="AK826" s="21" t="e">
        <f>VLOOKUP($B826,'[3]Rotoma level Monthly'!$C$2:$N$538,10,FALSE)</f>
        <v>#N/A</v>
      </c>
      <c r="AL826" s="21" t="e">
        <f>VLOOKUP($B826,'[3]Rotoma level Monthly'!$C$2:$N$538,11,FALSE)</f>
        <v>#N/A</v>
      </c>
      <c r="AM826" s="20">
        <v>3.705431411682254</v>
      </c>
      <c r="AN826" s="21">
        <v>169.71666666666667</v>
      </c>
    </row>
    <row r="827" spans="1:40" x14ac:dyDescent="0.25">
      <c r="A827" t="s">
        <v>86</v>
      </c>
      <c r="B827" s="15">
        <v>42856</v>
      </c>
      <c r="C827" s="16" t="s">
        <v>79</v>
      </c>
      <c r="D827" s="17">
        <v>2018</v>
      </c>
      <c r="E827" s="18" t="str">
        <f t="shared" si="237"/>
        <v>Ōkataina 2016/17</v>
      </c>
      <c r="F827" s="18" t="s">
        <v>72</v>
      </c>
      <c r="G827" s="19">
        <v>1.8</v>
      </c>
      <c r="H827" s="20">
        <v>9.8000000000000007</v>
      </c>
      <c r="I827" s="21">
        <v>79</v>
      </c>
      <c r="J827" s="19">
        <v>3.7333621442035696</v>
      </c>
      <c r="K827" s="19">
        <v>11.320351350253445</v>
      </c>
      <c r="L827" s="19">
        <v>4</v>
      </c>
      <c r="M827" s="19">
        <v>2</v>
      </c>
      <c r="N827" s="19">
        <v>6.87</v>
      </c>
      <c r="O827" s="19">
        <v>0.93899999999999995</v>
      </c>
      <c r="Q827" s="19">
        <f t="shared" si="239"/>
        <v>2.8683921629623974</v>
      </c>
      <c r="R827" s="19">
        <f t="shared" si="240"/>
        <v>2.6654742774354023</v>
      </c>
      <c r="S827" s="19">
        <f t="shared" si="235"/>
        <v>2.1018575447842287</v>
      </c>
      <c r="T827" s="19">
        <f t="shared" si="234"/>
        <v>1.8885323488635744</v>
      </c>
      <c r="U827" s="23">
        <f t="shared" si="236"/>
        <v>2.3810640835114008</v>
      </c>
      <c r="V827" s="24">
        <f t="shared" si="241"/>
        <v>2.8816197985985497</v>
      </c>
      <c r="W827" s="24">
        <f t="shared" si="241"/>
        <v>2.5257391026819422</v>
      </c>
      <c r="X827" s="24">
        <f t="shared" si="241"/>
        <v>2.2167733807339181</v>
      </c>
      <c r="Y827" s="24">
        <f t="shared" si="241"/>
        <v>2.4370759794964063</v>
      </c>
      <c r="Z827" s="24">
        <f t="shared" si="241"/>
        <v>2.5153020653777038</v>
      </c>
      <c r="AA827" s="20">
        <v>0.17</v>
      </c>
      <c r="AB827" s="20">
        <v>-0.13166666666666599</v>
      </c>
      <c r="AC827" s="17">
        <v>314.801047149429</v>
      </c>
      <c r="AD827" s="17">
        <f t="shared" si="238"/>
        <v>314.18120246852044</v>
      </c>
      <c r="AE827" s="21">
        <v>185.622999999999</v>
      </c>
      <c r="AF827" s="21">
        <v>163.78360215053755</v>
      </c>
      <c r="AG827" s="19">
        <v>3.4500276254543016</v>
      </c>
      <c r="AH827" s="21">
        <v>146.30000000000001</v>
      </c>
      <c r="AI827" s="22">
        <v>0.1766666666666665</v>
      </c>
      <c r="AJ827" s="21">
        <v>1978.5134999999982</v>
      </c>
      <c r="AK827" s="21" t="e">
        <f>VLOOKUP($B827,'[3]Rotoma level Monthly'!$C$2:$N$538,10,FALSE)</f>
        <v>#N/A</v>
      </c>
      <c r="AL827" s="21" t="e">
        <f>VLOOKUP($B827,'[3]Rotoma level Monthly'!$C$2:$N$538,11,FALSE)</f>
        <v>#N/A</v>
      </c>
      <c r="AM827" s="20">
        <v>3.7449286465577174</v>
      </c>
      <c r="AN827" s="21">
        <v>172.02500000000001</v>
      </c>
    </row>
    <row r="828" spans="1:40" x14ac:dyDescent="0.25">
      <c r="A828" t="s">
        <v>86</v>
      </c>
      <c r="B828" s="15">
        <v>42887</v>
      </c>
      <c r="C828" s="16" t="s">
        <v>79</v>
      </c>
      <c r="D828" s="17">
        <v>2018</v>
      </c>
      <c r="E828" s="18" t="str">
        <f t="shared" si="237"/>
        <v>Ōkataina 2016/17</v>
      </c>
      <c r="F828" s="18" t="s">
        <v>72</v>
      </c>
      <c r="G828" s="19">
        <v>2.6</v>
      </c>
      <c r="H828" s="20">
        <v>10.6</v>
      </c>
      <c r="I828" s="21">
        <v>97</v>
      </c>
      <c r="J828" s="19">
        <v>7.6413621442035691</v>
      </c>
      <c r="K828" s="19">
        <v>1.5503513502534449</v>
      </c>
      <c r="L828" s="19">
        <v>1</v>
      </c>
      <c r="M828" s="19">
        <v>1</v>
      </c>
      <c r="N828" s="19">
        <v>7.04</v>
      </c>
      <c r="O828" s="19">
        <v>0.79500000000000004</v>
      </c>
      <c r="Q828" s="19">
        <f t="shared" si="239"/>
        <v>3.2740323038458774</v>
      </c>
      <c r="R828" s="19">
        <f t="shared" si="240"/>
        <v>2.5465518319305041</v>
      </c>
      <c r="S828" s="19">
        <f t="shared" si="235"/>
        <v>2.3701829201413962</v>
      </c>
      <c r="T828" s="19">
        <f t="shared" ref="T828:T891" si="242">0.218+2.92*LOG($J828,10)</f>
        <v>2.7968586849763293</v>
      </c>
      <c r="U828" s="23">
        <f t="shared" si="236"/>
        <v>2.7469064352235266</v>
      </c>
      <c r="V828" s="24">
        <f t="shared" si="241"/>
        <v>2.885225188750125</v>
      </c>
      <c r="W828" s="24">
        <f t="shared" si="241"/>
        <v>2.5348927006264708</v>
      </c>
      <c r="X828" s="24">
        <f t="shared" si="241"/>
        <v>2.2278523091611269</v>
      </c>
      <c r="Y828" s="24">
        <f t="shared" si="241"/>
        <v>2.4672022303725916</v>
      </c>
      <c r="Z828" s="24">
        <f t="shared" si="241"/>
        <v>2.5287931072275782</v>
      </c>
      <c r="AA828" s="20">
        <v>-0.95</v>
      </c>
      <c r="AB828" s="20">
        <v>0.21833333333333299</v>
      </c>
      <c r="AC828" s="17">
        <v>314.89886175458298</v>
      </c>
      <c r="AD828" s="17">
        <f t="shared" si="238"/>
        <v>314.27116963453028</v>
      </c>
      <c r="AE828" s="21">
        <v>86.071000000000296</v>
      </c>
      <c r="AF828" s="21">
        <v>172.93749999999994</v>
      </c>
      <c r="AG828" s="19">
        <v>2.6933310161916659</v>
      </c>
      <c r="AH828" s="21">
        <v>157.30000000000001</v>
      </c>
      <c r="AI828" s="22">
        <v>0.21083333333333298</v>
      </c>
      <c r="AJ828" s="21">
        <v>2032.0404999999971</v>
      </c>
      <c r="AK828" s="21" t="e">
        <f>VLOOKUP($B828,'[3]Rotoma level Monthly'!$C$2:$N$538,10,FALSE)</f>
        <v>#N/A</v>
      </c>
      <c r="AL828" s="21" t="e">
        <f>VLOOKUP($B828,'[3]Rotoma level Monthly'!$C$2:$N$538,11,FALSE)</f>
        <v>#N/A</v>
      </c>
      <c r="AM828" s="20">
        <v>3.7511327855964716</v>
      </c>
      <c r="AN828" s="21">
        <v>175.04166666666666</v>
      </c>
    </row>
    <row r="829" spans="1:40" x14ac:dyDescent="0.25">
      <c r="A829" t="s">
        <v>86</v>
      </c>
      <c r="B829" s="15">
        <v>42917</v>
      </c>
      <c r="C829" s="16" t="s">
        <v>80</v>
      </c>
      <c r="D829" s="17">
        <v>2019</v>
      </c>
      <c r="E829" s="18" t="str">
        <f t="shared" si="237"/>
        <v>Ōkataina 2017/18</v>
      </c>
      <c r="F829" s="18" t="s">
        <v>72</v>
      </c>
      <c r="G829" s="19">
        <v>3.3</v>
      </c>
      <c r="H829" s="20">
        <v>9.35</v>
      </c>
      <c r="I829" s="21">
        <v>77</v>
      </c>
      <c r="J829" s="19">
        <v>9.5953621442035697</v>
      </c>
      <c r="K829" s="19">
        <v>2.5273513502534453</v>
      </c>
      <c r="L829" s="19">
        <v>1.5</v>
      </c>
      <c r="N829" s="19">
        <v>7.29</v>
      </c>
      <c r="O829" s="19">
        <v>0.57499999999999996</v>
      </c>
      <c r="Q829" s="19">
        <f t="shared" si="239"/>
        <v>3.5370254072898342</v>
      </c>
      <c r="R829" s="19">
        <f t="shared" si="240"/>
        <v>2.7352530793002794</v>
      </c>
      <c r="S829" s="19">
        <f t="shared" si="235"/>
        <v>2.0683370827691703</v>
      </c>
      <c r="T829" s="19">
        <f t="shared" si="242"/>
        <v>3.0856192014049513</v>
      </c>
      <c r="U829" s="23">
        <f t="shared" si="236"/>
        <v>2.8565586926910589</v>
      </c>
      <c r="V829" s="24">
        <f t="shared" si="241"/>
        <v>2.907141280703788</v>
      </c>
      <c r="W829" s="24">
        <f t="shared" si="241"/>
        <v>2.5368519379766652</v>
      </c>
      <c r="X829" s="24">
        <f t="shared" si="241"/>
        <v>2.2196783112208922</v>
      </c>
      <c r="Y829" s="24">
        <f t="shared" si="241"/>
        <v>2.4785504772791151</v>
      </c>
      <c r="Z829" s="24">
        <f t="shared" si="241"/>
        <v>2.5355555017951157</v>
      </c>
      <c r="AA829" s="20">
        <v>0.87</v>
      </c>
      <c r="AB829" s="20">
        <v>0.21333333333333299</v>
      </c>
      <c r="AC829" s="17">
        <v>315.05479383813503</v>
      </c>
      <c r="AD829" s="17">
        <f t="shared" si="238"/>
        <v>314.35530155841997</v>
      </c>
      <c r="AE829" s="21">
        <v>194.39599999999999</v>
      </c>
      <c r="AF829" s="21">
        <v>166.2029569892473</v>
      </c>
      <c r="AG829" s="19">
        <v>3.2429360784408594</v>
      </c>
      <c r="AH829" s="21">
        <v>108.7</v>
      </c>
      <c r="AI829" s="22">
        <v>0.21583333333333299</v>
      </c>
      <c r="AJ829" s="21">
        <v>1944.0314999999971</v>
      </c>
      <c r="AK829" s="21" t="e">
        <f>VLOOKUP($B829,'[3]Rotoma level Monthly'!$C$2:$N$538,10,FALSE)</f>
        <v>#N/A</v>
      </c>
      <c r="AL829" s="21" t="e">
        <f>VLOOKUP($B829,'[3]Rotoma level Monthly'!$C$2:$N$538,11,FALSE)</f>
        <v>#N/A</v>
      </c>
      <c r="AM829" s="20">
        <v>3.7016470600939253</v>
      </c>
      <c r="AN829" s="21">
        <v>171.59166666666667</v>
      </c>
    </row>
    <row r="830" spans="1:40" x14ac:dyDescent="0.25">
      <c r="A830" t="s">
        <v>86</v>
      </c>
      <c r="B830" s="15">
        <v>42948</v>
      </c>
      <c r="C830" s="16" t="s">
        <v>80</v>
      </c>
      <c r="D830" s="17">
        <v>2019</v>
      </c>
      <c r="E830" s="18" t="str">
        <f t="shared" si="237"/>
        <v>Ōkataina 2017/18</v>
      </c>
      <c r="F830" s="18" t="s">
        <v>72</v>
      </c>
      <c r="G830" s="19">
        <v>7.4</v>
      </c>
      <c r="H830" s="20">
        <v>6.9</v>
      </c>
      <c r="I830" s="21">
        <v>82</v>
      </c>
      <c r="J830" s="19">
        <v>8.6183621442035694</v>
      </c>
      <c r="K830" s="19">
        <v>0.57335135025344508</v>
      </c>
      <c r="L830" s="19">
        <v>3</v>
      </c>
      <c r="M830" s="19">
        <v>-2</v>
      </c>
      <c r="N830" s="19">
        <v>7.25</v>
      </c>
      <c r="O830" s="19">
        <v>1.02</v>
      </c>
      <c r="Q830" s="19">
        <f t="shared" si="239"/>
        <v>4.4278485681166799</v>
      </c>
      <c r="R830" s="19">
        <f t="shared" si="240"/>
        <v>3.1651891704473027</v>
      </c>
      <c r="S830" s="19">
        <f t="shared" ref="S830:S893" si="243">-3.61+3.01*LOG($I830)</f>
        <v>2.150579695674987</v>
      </c>
      <c r="T830" s="19">
        <f t="shared" si="242"/>
        <v>2.9494402385266687</v>
      </c>
      <c r="U830" s="23">
        <f t="shared" ref="U830:U874" si="244">AVERAGE(Q830:T830)</f>
        <v>3.1732644181914091</v>
      </c>
      <c r="V830" s="24">
        <f t="shared" si="241"/>
        <v>2.9135722705074598</v>
      </c>
      <c r="W830" s="24">
        <f t="shared" si="241"/>
        <v>2.5509824253505067</v>
      </c>
      <c r="X830" s="24">
        <f t="shared" si="241"/>
        <v>2.2251262230189459</v>
      </c>
      <c r="Y830" s="24">
        <f t="shared" si="241"/>
        <v>2.5224755156404188</v>
      </c>
      <c r="Z830" s="24">
        <f t="shared" si="241"/>
        <v>2.5530391086293327</v>
      </c>
      <c r="AA830" s="20">
        <v>0.37</v>
      </c>
      <c r="AB830" s="20">
        <v>0.36666666666666597</v>
      </c>
      <c r="AC830" s="17">
        <v>315.18700173261902</v>
      </c>
      <c r="AD830" s="17">
        <f t="shared" si="238"/>
        <v>314.44456703103072</v>
      </c>
      <c r="AE830" s="21">
        <v>208.99349999999899</v>
      </c>
      <c r="AF830" s="21">
        <v>153.48118279569889</v>
      </c>
      <c r="AG830" s="19">
        <v>3.004037482470431</v>
      </c>
      <c r="AH830" s="21">
        <v>124</v>
      </c>
      <c r="AI830" s="22">
        <v>0.21583333333333299</v>
      </c>
      <c r="AJ830" s="21">
        <v>1985.0854999999981</v>
      </c>
      <c r="AK830" s="21" t="e">
        <f>VLOOKUP($B830,'[3]Rotoma level Monthly'!$C$2:$N$538,10,FALSE)</f>
        <v>#N/A</v>
      </c>
      <c r="AL830" s="21" t="e">
        <f>VLOOKUP($B830,'[3]Rotoma level Monthly'!$C$2:$N$538,11,FALSE)</f>
        <v>#N/A</v>
      </c>
      <c r="AM830" s="20">
        <v>3.6265961239783331</v>
      </c>
      <c r="AN830" s="21">
        <v>168.06666666666669</v>
      </c>
    </row>
    <row r="831" spans="1:40" x14ac:dyDescent="0.25">
      <c r="A831" t="s">
        <v>86</v>
      </c>
      <c r="B831" s="15">
        <v>42979</v>
      </c>
      <c r="C831" s="16" t="s">
        <v>80</v>
      </c>
      <c r="D831" s="17">
        <v>2019</v>
      </c>
      <c r="E831" s="18" t="str">
        <f t="shared" si="237"/>
        <v>Ōkataina 2017/18</v>
      </c>
      <c r="F831" s="18" t="s">
        <v>72</v>
      </c>
      <c r="G831" s="19">
        <v>2.6</v>
      </c>
      <c r="H831" s="20">
        <v>9.4</v>
      </c>
      <c r="I831" s="21">
        <v>81</v>
      </c>
      <c r="J831" s="19">
        <v>4.7103621442035699</v>
      </c>
      <c r="K831" s="19">
        <v>0.57335135025344508</v>
      </c>
      <c r="L831" s="19">
        <v>2</v>
      </c>
      <c r="M831" s="19">
        <v>3</v>
      </c>
      <c r="N831" s="19">
        <v>7.41</v>
      </c>
      <c r="O831" s="19">
        <v>0.59899999999999998</v>
      </c>
      <c r="Q831" s="19">
        <f t="shared" si="239"/>
        <v>3.2740323038458774</v>
      </c>
      <c r="R831" s="19">
        <f t="shared" si="240"/>
        <v>2.727387312040189</v>
      </c>
      <c r="S831" s="19">
        <f t="shared" si="243"/>
        <v>2.134539906824735</v>
      </c>
      <c r="T831" s="19">
        <f t="shared" si="242"/>
        <v>2.1833185502717658</v>
      </c>
      <c r="U831" s="23">
        <f t="shared" si="244"/>
        <v>2.5798195182456416</v>
      </c>
      <c r="V831" s="24">
        <f t="shared" si="241"/>
        <v>2.9171776606590343</v>
      </c>
      <c r="W831" s="24">
        <f t="shared" si="241"/>
        <v>2.5278782959075028</v>
      </c>
      <c r="X831" s="24">
        <f t="shared" si="241"/>
        <v>2.2054893052425575</v>
      </c>
      <c r="Y831" s="24">
        <f t="shared" si="241"/>
        <v>2.4858041382260461</v>
      </c>
      <c r="Z831" s="24">
        <f t="shared" si="241"/>
        <v>2.5340873500087855</v>
      </c>
      <c r="AA831" s="20">
        <v>0.63</v>
      </c>
      <c r="AB831" s="20">
        <v>0.293333333333333</v>
      </c>
      <c r="AC831" s="17">
        <v>315.421096302715</v>
      </c>
      <c r="AD831" s="17">
        <f t="shared" si="238"/>
        <v>314.55313569916416</v>
      </c>
      <c r="AE831" s="21">
        <v>133.227</v>
      </c>
      <c r="AF831" s="21">
        <v>197.59722222222229</v>
      </c>
      <c r="AG831" s="19">
        <v>3.9451458299250004</v>
      </c>
      <c r="AH831" s="21">
        <v>132.5</v>
      </c>
      <c r="AI831" s="22">
        <v>0.21583333333333299</v>
      </c>
      <c r="AJ831" s="21">
        <v>2099.9159999999974</v>
      </c>
      <c r="AK831" s="21" t="e">
        <f>VLOOKUP($B831,'[3]Rotoma level Monthly'!$C$2:$N$538,10,FALSE)</f>
        <v>#N/A</v>
      </c>
      <c r="AL831" s="21" t="e">
        <f>VLOOKUP($B831,'[3]Rotoma level Monthly'!$C$2:$N$538,11,FALSE)</f>
        <v>#N/A</v>
      </c>
      <c r="AM831" s="20">
        <v>3.6210644732471504</v>
      </c>
      <c r="AN831" s="21">
        <v>170.98333333333335</v>
      </c>
    </row>
    <row r="832" spans="1:40" x14ac:dyDescent="0.25">
      <c r="A832" t="s">
        <v>86</v>
      </c>
      <c r="B832" s="15">
        <v>43070</v>
      </c>
      <c r="C832" s="16" t="s">
        <v>80</v>
      </c>
      <c r="D832" s="17">
        <v>2019</v>
      </c>
      <c r="E832" s="18" t="str">
        <f t="shared" si="237"/>
        <v>Ōkataina 2017/18</v>
      </c>
      <c r="F832" s="18" t="s">
        <v>72</v>
      </c>
      <c r="G832" s="19">
        <v>1.2</v>
      </c>
      <c r="H832" s="20">
        <v>9.75</v>
      </c>
      <c r="I832" s="21">
        <v>85</v>
      </c>
      <c r="J832" s="19">
        <v>8.6183621442035694</v>
      </c>
      <c r="K832" s="19">
        <v>2.5273513502534453</v>
      </c>
      <c r="L832" s="19">
        <v>1</v>
      </c>
      <c r="N832" s="19">
        <v>7.56</v>
      </c>
      <c r="O832" s="19">
        <v>0.56899999999999995</v>
      </c>
      <c r="Q832" s="19">
        <f t="shared" si="239"/>
        <v>2.4211203649609674</v>
      </c>
      <c r="R832" s="19">
        <f t="shared" si="240"/>
        <v>2.67311800710117</v>
      </c>
      <c r="S832" s="19">
        <f t="shared" si="243"/>
        <v>2.1975509664000206</v>
      </c>
      <c r="T832" s="19">
        <f t="shared" si="242"/>
        <v>2.9494402385266687</v>
      </c>
      <c r="U832" s="23">
        <f t="shared" si="244"/>
        <v>2.5603073942472063</v>
      </c>
      <c r="V832" s="24">
        <f t="shared" si="241"/>
        <v>2.9436230265744583</v>
      </c>
      <c r="W832" s="24">
        <f t="shared" si="241"/>
        <v>2.5378206793976195</v>
      </c>
      <c r="X832" s="24">
        <f t="shared" si="241"/>
        <v>2.2220684016956782</v>
      </c>
      <c r="Y832" s="24">
        <f t="shared" si="241"/>
        <v>2.5742131290313046</v>
      </c>
      <c r="Z832" s="24">
        <f t="shared" si="241"/>
        <v>2.5694313091747651</v>
      </c>
      <c r="AA832" s="20">
        <v>-0.23</v>
      </c>
      <c r="AB832" s="20">
        <v>0.60166666666666602</v>
      </c>
      <c r="AC832" s="17">
        <v>315.46102580459097</v>
      </c>
      <c r="AD832" s="17">
        <f t="shared" si="238"/>
        <v>314.6552887290199</v>
      </c>
      <c r="AE832" s="21">
        <v>33.085000000000001</v>
      </c>
      <c r="AF832" s="21">
        <v>171.78763440860217</v>
      </c>
      <c r="AG832" s="19">
        <v>3.6415613767822586</v>
      </c>
      <c r="AH832" s="21">
        <v>284.39999999999998</v>
      </c>
      <c r="AI832" s="22">
        <v>0.21583333333333299</v>
      </c>
      <c r="AJ832" s="21">
        <v>2022.4264999999991</v>
      </c>
      <c r="AK832" s="21" t="e">
        <f>VLOOKUP($B832,'[3]Rotoma level Monthly'!$C$2:$N$538,10,FALSE)</f>
        <v>#N/A</v>
      </c>
      <c r="AL832" s="21" t="e">
        <f>VLOOKUP($B832,'[3]Rotoma level Monthly'!$C$2:$N$538,11,FALSE)</f>
        <v>#N/A</v>
      </c>
      <c r="AM832" s="20">
        <v>3.5592486851731593</v>
      </c>
      <c r="AN832" s="21">
        <v>172.73333333333335</v>
      </c>
    </row>
    <row r="833" spans="1:40" x14ac:dyDescent="0.25">
      <c r="A833" t="s">
        <v>86</v>
      </c>
      <c r="B833" s="15">
        <v>43101</v>
      </c>
      <c r="C833" s="16" t="s">
        <v>80</v>
      </c>
      <c r="D833" s="17">
        <v>2019</v>
      </c>
      <c r="E833" s="18" t="str">
        <f t="shared" si="237"/>
        <v>Ōkataina 2017/18</v>
      </c>
      <c r="F833" s="18" t="s">
        <v>72</v>
      </c>
      <c r="G833" s="19">
        <v>2.2000000000000002</v>
      </c>
      <c r="H833" s="20">
        <v>9.5500000000000007</v>
      </c>
      <c r="I833" s="21">
        <v>91</v>
      </c>
      <c r="J833" s="19">
        <v>10.572362144203568</v>
      </c>
      <c r="K833" s="19">
        <v>2.5273513502534453</v>
      </c>
      <c r="L833" s="19">
        <v>1</v>
      </c>
      <c r="M833" s="19">
        <v>-1</v>
      </c>
      <c r="N833" s="19">
        <v>7.56</v>
      </c>
      <c r="O833" s="19">
        <v>0.61499999999999999</v>
      </c>
      <c r="Q833" s="19">
        <f t="shared" si="239"/>
        <v>3.0897536092884041</v>
      </c>
      <c r="R833" s="19">
        <f t="shared" si="240"/>
        <v>2.7039622285486815</v>
      </c>
      <c r="S833" s="19">
        <f t="shared" si="243"/>
        <v>2.2867145908864912</v>
      </c>
      <c r="T833" s="19">
        <f t="shared" si="242"/>
        <v>3.2085823304512848</v>
      </c>
      <c r="U833" s="23">
        <f t="shared" si="244"/>
        <v>2.8222531897937158</v>
      </c>
      <c r="V833" s="24">
        <f t="shared" si="241"/>
        <v>3.0630604793506202</v>
      </c>
      <c r="W833" s="24">
        <f t="shared" si="241"/>
        <v>2.576002760780697</v>
      </c>
      <c r="X833" s="24">
        <f t="shared" si="241"/>
        <v>2.2445956612370326</v>
      </c>
      <c r="Y833" s="24">
        <f t="shared" si="241"/>
        <v>2.6842172941636133</v>
      </c>
      <c r="Z833" s="24">
        <f t="shared" si="241"/>
        <v>2.641969048882991</v>
      </c>
      <c r="AA833" s="20">
        <v>0.9</v>
      </c>
      <c r="AB833" s="20">
        <v>0.391666666666666</v>
      </c>
      <c r="AC833" s="17">
        <v>315.55624467496602</v>
      </c>
      <c r="AD833" s="17">
        <f t="shared" si="238"/>
        <v>314.76512400081009</v>
      </c>
      <c r="AE833" s="21">
        <v>249.627999999998</v>
      </c>
      <c r="AF833" s="21">
        <v>131.35080645161287</v>
      </c>
      <c r="AG833" s="19">
        <v>3.6823573743575255</v>
      </c>
      <c r="AH833" s="21">
        <v>158</v>
      </c>
      <c r="AI833" s="22">
        <v>0.25583333333333302</v>
      </c>
      <c r="AJ833" s="21">
        <v>2007.4589999999994</v>
      </c>
      <c r="AK833" s="21" t="e">
        <f>VLOOKUP($B833,'[3]Rotoma level Monthly'!$C$2:$N$538,10,FALSE)</f>
        <v>#N/A</v>
      </c>
      <c r="AL833" s="21" t="e">
        <f>VLOOKUP($B833,'[3]Rotoma level Monthly'!$C$2:$N$538,11,FALSE)</f>
        <v>#N/A</v>
      </c>
      <c r="AM833" s="20">
        <v>3.5268366108284006</v>
      </c>
      <c r="AN833" s="21">
        <v>164.65</v>
      </c>
    </row>
    <row r="834" spans="1:40" x14ac:dyDescent="0.25">
      <c r="A834" t="s">
        <v>86</v>
      </c>
      <c r="B834" s="15">
        <v>43160</v>
      </c>
      <c r="C834" s="16" t="s">
        <v>80</v>
      </c>
      <c r="D834" s="17">
        <v>2019</v>
      </c>
      <c r="E834" s="18" t="str">
        <f t="shared" si="237"/>
        <v>Ōkataina 2017/18</v>
      </c>
      <c r="F834" s="18" t="s">
        <v>72</v>
      </c>
      <c r="G834" s="19">
        <v>2.5</v>
      </c>
      <c r="H834" s="20">
        <v>9.9</v>
      </c>
      <c r="I834" s="21">
        <v>92</v>
      </c>
      <c r="J834" s="19">
        <v>7.6413621442035691</v>
      </c>
      <c r="K834" s="19">
        <v>1.5503513502534449</v>
      </c>
      <c r="L834" s="19">
        <v>0</v>
      </c>
      <c r="M834" s="19">
        <v>2</v>
      </c>
      <c r="N834" s="19">
        <v>7.39</v>
      </c>
      <c r="O834" s="19">
        <v>0.56000000000000005</v>
      </c>
      <c r="Q834" s="19">
        <f t="shared" si="239"/>
        <v>3.2307676220269759</v>
      </c>
      <c r="R834" s="19">
        <f t="shared" si="240"/>
        <v>2.6502654051376604</v>
      </c>
      <c r="S834" s="19">
        <f t="shared" si="243"/>
        <v>2.3010013603101211</v>
      </c>
      <c r="T834" s="19">
        <f t="shared" si="242"/>
        <v>2.7968586849763293</v>
      </c>
      <c r="U834" s="23">
        <f t="shared" si="244"/>
        <v>2.7447232681127716</v>
      </c>
      <c r="V834" s="24">
        <f t="shared" si="241"/>
        <v>3.1040857181906976</v>
      </c>
      <c r="W834" s="24">
        <f t="shared" si="241"/>
        <v>2.6064462951517493</v>
      </c>
      <c r="X834" s="24">
        <f t="shared" si="241"/>
        <v>2.2469899451451787</v>
      </c>
      <c r="Y834" s="24">
        <f t="shared" si="241"/>
        <v>2.6842172941636133</v>
      </c>
      <c r="Z834" s="24">
        <f t="shared" si="241"/>
        <v>2.6604348131628099</v>
      </c>
      <c r="AA834" s="20">
        <v>1.07</v>
      </c>
      <c r="AB834" s="20">
        <v>0.171666666666666</v>
      </c>
      <c r="AC834" s="17">
        <v>315.68441448335699</v>
      </c>
      <c r="AD834" s="17">
        <f t="shared" si="238"/>
        <v>314.89215184026591</v>
      </c>
      <c r="AE834" s="21">
        <v>73.680000000000007</v>
      </c>
      <c r="AF834" s="21">
        <v>143.80314009661831</v>
      </c>
      <c r="AG834" s="19">
        <v>3.1756226824416673</v>
      </c>
      <c r="AH834" s="21">
        <v>191.1</v>
      </c>
      <c r="AI834" s="22">
        <v>0.25583333333333302</v>
      </c>
      <c r="AJ834" s="21">
        <v>2225.8699999999949</v>
      </c>
      <c r="AK834" s="21" t="e">
        <f>VLOOKUP($B834,'[3]Rotoma level Monthly'!$C$2:$N$538,10,FALSE)</f>
        <v>#N/A</v>
      </c>
      <c r="AL834" s="21" t="e">
        <f>VLOOKUP($B834,'[3]Rotoma level Monthly'!$C$2:$N$538,11,FALSE)</f>
        <v>#N/A</v>
      </c>
      <c r="AM834" s="20">
        <v>3.4734163675345342</v>
      </c>
      <c r="AN834" s="21">
        <v>162.52499999999998</v>
      </c>
    </row>
    <row r="835" spans="1:40" x14ac:dyDescent="0.25">
      <c r="A835" t="s">
        <v>86</v>
      </c>
      <c r="B835" s="15">
        <v>43191</v>
      </c>
      <c r="C835" s="16" t="s">
        <v>80</v>
      </c>
      <c r="D835" s="17">
        <v>2019</v>
      </c>
      <c r="E835" s="18" t="str">
        <f t="shared" ref="E835:E898" si="245">CONCATENATE(A835," ",C835)</f>
        <v>Ōkataina 2017/18</v>
      </c>
      <c r="F835" s="18" t="s">
        <v>72</v>
      </c>
      <c r="G835" s="19">
        <v>3</v>
      </c>
      <c r="H835" s="20">
        <v>10.3</v>
      </c>
      <c r="I835" s="21">
        <v>90</v>
      </c>
      <c r="J835" s="19">
        <v>8.6183621442035694</v>
      </c>
      <c r="K835" s="19">
        <v>0.57335135025344508</v>
      </c>
      <c r="L835" s="19">
        <v>1</v>
      </c>
      <c r="M835" s="19">
        <v>-2</v>
      </c>
      <c r="N835" s="19">
        <v>7.7</v>
      </c>
      <c r="O835" s="19">
        <v>0.42799999999999999</v>
      </c>
      <c r="Q835" s="19">
        <f t="shared" si="239"/>
        <v>3.4318879869879426</v>
      </c>
      <c r="R835" s="19">
        <f t="shared" si="240"/>
        <v>2.5904340065386018</v>
      </c>
      <c r="S835" s="19">
        <f t="shared" si="243"/>
        <v>2.2722699534123678</v>
      </c>
      <c r="T835" s="19">
        <f t="shared" si="242"/>
        <v>2.9494402385266687</v>
      </c>
      <c r="U835" s="23">
        <f t="shared" si="244"/>
        <v>2.8110080463663953</v>
      </c>
      <c r="V835" s="24">
        <f t="shared" si="241"/>
        <v>3.1883163533596126</v>
      </c>
      <c r="W835" s="24">
        <f t="shared" si="241"/>
        <v>2.6280415274763511</v>
      </c>
      <c r="X835" s="24">
        <f t="shared" si="241"/>
        <v>2.2482071145961107</v>
      </c>
      <c r="Y835" s="24">
        <f t="shared" si="241"/>
        <v>2.6969324236261421</v>
      </c>
      <c r="Z835" s="24">
        <f t="shared" si="241"/>
        <v>2.690374354764554</v>
      </c>
      <c r="AA835" s="20">
        <v>0.52</v>
      </c>
      <c r="AB835" s="20">
        <v>0.32833333333333298</v>
      </c>
      <c r="AC835" s="17">
        <v>315.58768783670399</v>
      </c>
      <c r="AD835" s="17">
        <f t="shared" si="238"/>
        <v>315.02333133240882</v>
      </c>
      <c r="AE835" s="21">
        <v>285.34800000000098</v>
      </c>
      <c r="AF835" s="21">
        <v>187.6875</v>
      </c>
      <c r="AG835" s="19">
        <v>3.8429714472972223</v>
      </c>
      <c r="AH835" s="21">
        <v>147.30000000000001</v>
      </c>
      <c r="AI835" s="22">
        <v>0.31083333333333296</v>
      </c>
      <c r="AJ835" s="21">
        <v>1910.9629999999981</v>
      </c>
      <c r="AK835" s="21" t="e">
        <f>VLOOKUP($B835,'[3]Rotoma level Monthly'!$C$2:$N$538,10,FALSE)</f>
        <v>#N/A</v>
      </c>
      <c r="AL835" s="21" t="e">
        <f>VLOOKUP($B835,'[3]Rotoma level Monthly'!$C$2:$N$538,11,FALSE)</f>
        <v>#N/A</v>
      </c>
      <c r="AM835" s="20">
        <v>3.4405519646855875</v>
      </c>
      <c r="AN835" s="21">
        <v>160.89166666666662</v>
      </c>
    </row>
    <row r="836" spans="1:40" x14ac:dyDescent="0.25">
      <c r="A836" t="s">
        <v>86</v>
      </c>
      <c r="B836" s="15">
        <v>43221</v>
      </c>
      <c r="C836" s="16" t="s">
        <v>80</v>
      </c>
      <c r="D836" s="17">
        <v>2019</v>
      </c>
      <c r="E836" s="18" t="str">
        <f t="shared" si="245"/>
        <v>Ōkataina 2017/18</v>
      </c>
      <c r="F836" s="18" t="s">
        <v>72</v>
      </c>
      <c r="G836" s="19">
        <v>2.7</v>
      </c>
      <c r="H836" s="20">
        <v>10.4</v>
      </c>
      <c r="I836" s="21">
        <v>76</v>
      </c>
      <c r="J836" s="19">
        <v>8.6183621442035694</v>
      </c>
      <c r="K836" s="19">
        <v>0.57335135025344508</v>
      </c>
      <c r="L836" s="19">
        <v>1</v>
      </c>
      <c r="M836" s="19">
        <v>2</v>
      </c>
      <c r="N836" s="19">
        <v>7.59</v>
      </c>
      <c r="O836" s="19">
        <v>0.51500000000000001</v>
      </c>
      <c r="Q836" s="19">
        <f t="shared" si="239"/>
        <v>3.3156639609638279</v>
      </c>
      <c r="R836" s="19">
        <f t="shared" si="240"/>
        <v>2.5757157891237092</v>
      </c>
      <c r="S836" s="19">
        <f t="shared" si="243"/>
        <v>2.0512489127651814</v>
      </c>
      <c r="T836" s="19">
        <f t="shared" si="242"/>
        <v>2.9494402385266687</v>
      </c>
      <c r="U836" s="23">
        <f t="shared" si="244"/>
        <v>2.7230172253448472</v>
      </c>
      <c r="V836" s="24">
        <f t="shared" si="241"/>
        <v>3.2486912492213702</v>
      </c>
      <c r="W836" s="24">
        <f t="shared" si="241"/>
        <v>2.6566152655664346</v>
      </c>
      <c r="X836" s="24">
        <f t="shared" si="241"/>
        <v>2.2089233774264359</v>
      </c>
      <c r="Y836" s="24">
        <f t="shared" si="241"/>
        <v>2.7607758976473833</v>
      </c>
      <c r="Z836" s="24">
        <f t="shared" si="241"/>
        <v>2.7187514474654066</v>
      </c>
      <c r="AA836" s="20">
        <v>0.32</v>
      </c>
      <c r="AB836" s="20">
        <v>0.40666666666666601</v>
      </c>
      <c r="AC836" s="17">
        <v>315.77129124856799</v>
      </c>
      <c r="AD836" s="17">
        <f t="shared" si="238"/>
        <v>315.17580950383962</v>
      </c>
      <c r="AE836" s="21">
        <v>134.67599999999999</v>
      </c>
      <c r="AF836" s="21">
        <v>185.36290322580646</v>
      </c>
      <c r="AG836" s="19">
        <v>3.2972154989435483</v>
      </c>
      <c r="AI836" s="22">
        <v>0.34166666666666645</v>
      </c>
      <c r="AJ836" s="21">
        <v>1866.9959999999965</v>
      </c>
      <c r="AK836" s="21" t="e">
        <f>VLOOKUP($B836,'[3]Rotoma level Monthly'!$C$2:$N$538,10,FALSE)</f>
        <v>#N/A</v>
      </c>
      <c r="AL836" s="21" t="e">
        <f>VLOOKUP($B836,'[3]Rotoma level Monthly'!$C$2:$N$538,11,FALSE)</f>
        <v>#N/A</v>
      </c>
      <c r="AM836" s="20">
        <v>3.5213804754182267</v>
      </c>
    </row>
    <row r="837" spans="1:40" x14ac:dyDescent="0.25">
      <c r="A837" t="s">
        <v>86</v>
      </c>
      <c r="B837" s="15">
        <v>43252</v>
      </c>
      <c r="C837" s="16" t="s">
        <v>80</v>
      </c>
      <c r="D837" s="17">
        <v>2019</v>
      </c>
      <c r="E837" s="18" t="str">
        <f t="shared" si="245"/>
        <v>Ōkataina 2017/18</v>
      </c>
      <c r="F837" s="18" t="s">
        <v>72</v>
      </c>
      <c r="G837" s="19">
        <v>3.3</v>
      </c>
      <c r="H837" s="20">
        <v>8.9</v>
      </c>
      <c r="I837" s="21">
        <v>76</v>
      </c>
      <c r="J837" s="19">
        <v>4.7103621442035699</v>
      </c>
      <c r="K837" s="19">
        <v>2.5273513502534453</v>
      </c>
      <c r="L837" s="19">
        <v>2</v>
      </c>
      <c r="M837" s="19">
        <v>-1</v>
      </c>
      <c r="N837" s="19">
        <v>7.41</v>
      </c>
      <c r="O837" s="19">
        <v>0.53500000000000003</v>
      </c>
      <c r="Q837" s="19">
        <f t="shared" si="239"/>
        <v>3.5370254072898342</v>
      </c>
      <c r="R837" s="19">
        <f t="shared" si="240"/>
        <v>2.8074070167403016</v>
      </c>
      <c r="S837" s="19">
        <f t="shared" si="243"/>
        <v>2.0512489127651814</v>
      </c>
      <c r="T837" s="19">
        <f t="shared" si="242"/>
        <v>2.1833185502717658</v>
      </c>
      <c r="U837" s="23">
        <f t="shared" si="244"/>
        <v>2.6447499717667706</v>
      </c>
      <c r="V837" s="24">
        <f t="shared" si="241"/>
        <v>3.2779653203332333</v>
      </c>
      <c r="W837" s="24">
        <f t="shared" si="241"/>
        <v>2.7001539342377066</v>
      </c>
      <c r="X837" s="24">
        <f t="shared" si="241"/>
        <v>2.1869329805612558</v>
      </c>
      <c r="Y837" s="24">
        <f t="shared" si="241"/>
        <v>2.7408574619874453</v>
      </c>
      <c r="Z837" s="24">
        <f t="shared" si="241"/>
        <v>2.7264774242799104</v>
      </c>
      <c r="AA837" s="20">
        <v>-0.46</v>
      </c>
      <c r="AB837" s="20">
        <v>-0.51666666666666605</v>
      </c>
      <c r="AC837" s="17">
        <v>315.820866074398</v>
      </c>
      <c r="AD837" s="17">
        <f t="shared" si="238"/>
        <v>315.31754225208425</v>
      </c>
      <c r="AE837" s="21">
        <v>151.73099999999999</v>
      </c>
      <c r="AF837" s="21">
        <v>171.04166666666669</v>
      </c>
      <c r="AG837" s="19">
        <v>3.1774089478722218</v>
      </c>
      <c r="AH837" s="21">
        <v>121.6</v>
      </c>
      <c r="AI837" s="22">
        <v>0.34166666666666645</v>
      </c>
      <c r="AJ837" s="21">
        <v>1816.0489999999972</v>
      </c>
      <c r="AK837" s="21" t="e">
        <f>VLOOKUP($B837,'[3]Rotoma level Monthly'!$C$2:$N$538,10,FALSE)</f>
        <v>#N/A</v>
      </c>
      <c r="AL837" s="21" t="e">
        <f>VLOOKUP($B837,'[3]Rotoma level Monthly'!$C$2:$N$538,11,FALSE)</f>
        <v>#N/A</v>
      </c>
      <c r="AM837" s="20">
        <v>3.508646131542331</v>
      </c>
      <c r="AN837" s="21">
        <v>158.83333333333331</v>
      </c>
    </row>
    <row r="838" spans="1:40" x14ac:dyDescent="0.25">
      <c r="A838" t="s">
        <v>86</v>
      </c>
      <c r="B838" s="15">
        <v>43282</v>
      </c>
      <c r="C838" s="16" t="s">
        <v>81</v>
      </c>
      <c r="D838" s="17">
        <v>2020</v>
      </c>
      <c r="E838" s="18" t="str">
        <f t="shared" si="245"/>
        <v>Ōkataina 2018/19</v>
      </c>
      <c r="F838" s="18" t="s">
        <v>72</v>
      </c>
      <c r="G838" s="19">
        <v>4.3</v>
      </c>
      <c r="H838" s="20">
        <v>5.8</v>
      </c>
      <c r="I838" s="21">
        <v>83</v>
      </c>
      <c r="J838" s="19">
        <v>9.5953621442035697</v>
      </c>
      <c r="K838" s="19">
        <v>1.5503513502534449</v>
      </c>
      <c r="L838" s="19">
        <v>7.5</v>
      </c>
      <c r="N838" s="19">
        <v>7.375</v>
      </c>
      <c r="O838" s="19">
        <v>0.64200000000000002</v>
      </c>
      <c r="Q838" s="19">
        <f t="shared" si="239"/>
        <v>3.8290098771721497</v>
      </c>
      <c r="R838" s="19">
        <f t="shared" si="240"/>
        <v>3.3981991150296116</v>
      </c>
      <c r="S838" s="19">
        <f t="shared" si="243"/>
        <v>2.1664250580519826</v>
      </c>
      <c r="T838" s="19">
        <f t="shared" si="242"/>
        <v>3.0856192014049513</v>
      </c>
      <c r="U838" s="23">
        <f t="shared" si="244"/>
        <v>3.1198133129146739</v>
      </c>
      <c r="V838" s="24">
        <f t="shared" si="241"/>
        <v>3.3530466312292302</v>
      </c>
      <c r="W838" s="24">
        <f t="shared" si="241"/>
        <v>2.7699131032811177</v>
      </c>
      <c r="X838" s="24">
        <f t="shared" si="241"/>
        <v>2.1793297420654887</v>
      </c>
      <c r="Y838" s="24">
        <f t="shared" si="241"/>
        <v>2.7522057088939693</v>
      </c>
      <c r="Z838" s="24">
        <f t="shared" si="241"/>
        <v>2.7636237963674515</v>
      </c>
      <c r="AA838" s="20">
        <v>0.2</v>
      </c>
      <c r="AB838" s="20">
        <v>-0.478333333333333</v>
      </c>
      <c r="AC838" s="17">
        <v>315.82266995125298</v>
      </c>
      <c r="AD838" s="17">
        <f t="shared" si="238"/>
        <v>315.42225007094316</v>
      </c>
      <c r="AE838" s="21">
        <v>98.460500000000394</v>
      </c>
      <c r="AF838" s="21">
        <v>169.07930107526883</v>
      </c>
      <c r="AG838" s="19">
        <v>3.1260797464032262</v>
      </c>
      <c r="AI838" s="22">
        <v>0.34166666666666645</v>
      </c>
      <c r="AJ838" s="21">
        <v>1881.7089999999969</v>
      </c>
      <c r="AK838" s="21" t="e">
        <f>VLOOKUP($B838,'[3]Rotoma level Monthly'!$C$2:$N$538,10,FALSE)</f>
        <v>#N/A</v>
      </c>
      <c r="AL838" s="21" t="e">
        <f>VLOOKUP($B838,'[3]Rotoma level Monthly'!$C$2:$N$538,11,FALSE)</f>
        <v>#N/A</v>
      </c>
      <c r="AM838" s="20">
        <v>3.5489859591823767</v>
      </c>
    </row>
    <row r="839" spans="1:40" x14ac:dyDescent="0.25">
      <c r="A839" t="s">
        <v>86</v>
      </c>
      <c r="B839" s="15">
        <v>43313</v>
      </c>
      <c r="C839" s="16" t="s">
        <v>81</v>
      </c>
      <c r="D839" s="17">
        <v>2020</v>
      </c>
      <c r="E839" s="18" t="str">
        <f t="shared" si="245"/>
        <v>Ōkataina 2018/19</v>
      </c>
      <c r="F839" s="18" t="s">
        <v>72</v>
      </c>
      <c r="G839" s="19">
        <v>5.3</v>
      </c>
      <c r="H839" s="20">
        <v>7.5</v>
      </c>
      <c r="I839" s="21">
        <v>77</v>
      </c>
      <c r="J839" s="19">
        <v>8.6183621442035694</v>
      </c>
      <c r="K839" s="19">
        <v>0.57335135025344508</v>
      </c>
      <c r="L839" s="19">
        <v>1</v>
      </c>
      <c r="N839" s="19">
        <v>6.97</v>
      </c>
      <c r="O839" s="19">
        <v>0.56899999999999995</v>
      </c>
      <c r="Q839" s="19">
        <f t="shared" si="239"/>
        <v>4.0596607087860042</v>
      </c>
      <c r="R839" s="19">
        <f t="shared" si="240"/>
        <v>3.0503814762739512</v>
      </c>
      <c r="S839" s="19">
        <f t="shared" si="243"/>
        <v>2.0683370827691703</v>
      </c>
      <c r="T839" s="19">
        <f t="shared" si="242"/>
        <v>2.9494402385266687</v>
      </c>
      <c r="U839" s="23">
        <f t="shared" si="244"/>
        <v>3.0319548765889488</v>
      </c>
      <c r="V839" s="24">
        <f t="shared" si="241"/>
        <v>3.452319010047864</v>
      </c>
      <c r="W839" s="24">
        <f t="shared" si="241"/>
        <v>2.80198870318433</v>
      </c>
      <c r="X839" s="24">
        <f t="shared" si="241"/>
        <v>2.1765363702309002</v>
      </c>
      <c r="Y839" s="24">
        <f t="shared" si="241"/>
        <v>2.840614699699227</v>
      </c>
      <c r="Z839" s="24">
        <f t="shared" si="241"/>
        <v>2.8178646957905809</v>
      </c>
      <c r="AA839" s="20">
        <v>-0.65</v>
      </c>
      <c r="AB839" s="20">
        <v>-0.38166666666666599</v>
      </c>
      <c r="AC839" s="17">
        <v>315.91357671033302</v>
      </c>
      <c r="AD839" s="17">
        <f t="shared" si="238"/>
        <v>315.51496086768515</v>
      </c>
      <c r="AE839" s="21">
        <v>134.545500000001</v>
      </c>
      <c r="AF839" s="21">
        <v>175.72172619047618</v>
      </c>
      <c r="AG839" s="19">
        <v>3.0162367698809516</v>
      </c>
      <c r="AH839" s="21">
        <v>130.69999999999999</v>
      </c>
      <c r="AI839" s="22">
        <v>0.31083333333333296</v>
      </c>
      <c r="AJ839" s="21">
        <v>1785.7734999999975</v>
      </c>
      <c r="AK839" s="21" t="e">
        <f>VLOOKUP($B839,'[3]Rotoma level Monthly'!$C$2:$N$538,10,FALSE)</f>
        <v>#N/A</v>
      </c>
      <c r="AL839" s="21" t="e">
        <f>VLOOKUP($B839,'[3]Rotoma level Monthly'!$C$2:$N$538,11,FALSE)</f>
        <v>#N/A</v>
      </c>
      <c r="AM839" s="20">
        <v>3.5392479315125738</v>
      </c>
      <c r="AN839" s="21">
        <v>156.61666666666665</v>
      </c>
    </row>
    <row r="840" spans="1:40" x14ac:dyDescent="0.25">
      <c r="A840" t="s">
        <v>86</v>
      </c>
      <c r="B840" s="15">
        <v>43344</v>
      </c>
      <c r="C840" s="16" t="s">
        <v>81</v>
      </c>
      <c r="D840" s="17">
        <v>2020</v>
      </c>
      <c r="E840" s="18" t="str">
        <f t="shared" si="245"/>
        <v>Ōkataina 2018/19</v>
      </c>
      <c r="F840" s="18" t="s">
        <v>72</v>
      </c>
      <c r="G840" s="19">
        <v>2</v>
      </c>
      <c r="H840" s="20">
        <v>9.25</v>
      </c>
      <c r="I840" s="21">
        <v>73</v>
      </c>
      <c r="J840" s="19">
        <v>4.7103621442035699</v>
      </c>
      <c r="K840" s="19">
        <v>2.5273513502534453</v>
      </c>
      <c r="L840" s="19">
        <v>0</v>
      </c>
      <c r="M840" s="19">
        <v>5</v>
      </c>
      <c r="N840" s="19">
        <v>7.46</v>
      </c>
      <c r="O840" s="19">
        <v>1.1000000000000001</v>
      </c>
      <c r="Q840" s="19">
        <f t="shared" si="239"/>
        <v>2.9846161889865122</v>
      </c>
      <c r="R840" s="19">
        <f t="shared" si="240"/>
        <v>2.7510728297155453</v>
      </c>
      <c r="S840" s="19">
        <f t="shared" si="243"/>
        <v>1.9986018089625719</v>
      </c>
      <c r="T840" s="19">
        <f t="shared" si="242"/>
        <v>2.1833185502717658</v>
      </c>
      <c r="U840" s="23">
        <f t="shared" si="244"/>
        <v>2.4794023444840989</v>
      </c>
      <c r="V840" s="24">
        <f t="shared" si="241"/>
        <v>3.4282010004762511</v>
      </c>
      <c r="W840" s="24">
        <f t="shared" si="241"/>
        <v>2.8190321196664172</v>
      </c>
      <c r="X840" s="24">
        <f t="shared" si="241"/>
        <v>2.1455712776326648</v>
      </c>
      <c r="Y840" s="24">
        <f t="shared" si="241"/>
        <v>2.7894863551405131</v>
      </c>
      <c r="Z840" s="24">
        <f t="shared" si="241"/>
        <v>2.7955726882289618</v>
      </c>
      <c r="AA840" s="20">
        <v>-1.04</v>
      </c>
      <c r="AB840" s="20">
        <v>-0.45333333333333298</v>
      </c>
      <c r="AC840" s="17">
        <v>315.95358849108402</v>
      </c>
      <c r="AD840" s="17">
        <f t="shared" si="238"/>
        <v>315.60285476239363</v>
      </c>
      <c r="AE840" s="21">
        <v>65.541500000000099</v>
      </c>
      <c r="AF840" s="21">
        <v>194.90972222222217</v>
      </c>
      <c r="AG840" s="19">
        <v>3.8858418176305549</v>
      </c>
      <c r="AH840" s="21">
        <v>193.9</v>
      </c>
      <c r="AI840" s="22">
        <v>0.26749999999999952</v>
      </c>
      <c r="AJ840" s="21">
        <v>1711.3254999999995</v>
      </c>
      <c r="AK840" s="21" t="e">
        <f>VLOOKUP($B840,'[3]Rotoma level Monthly'!$C$2:$N$538,10,FALSE)</f>
        <v>#N/A</v>
      </c>
      <c r="AL840" s="21" t="e">
        <f>VLOOKUP($B840,'[3]Rotoma level Monthly'!$C$2:$N$538,11,FALSE)</f>
        <v>#N/A</v>
      </c>
      <c r="AM840" s="20">
        <v>3.5402645387967842</v>
      </c>
      <c r="AN840" s="21">
        <v>163.71666666666667</v>
      </c>
    </row>
    <row r="841" spans="1:40" x14ac:dyDescent="0.25">
      <c r="A841" t="s">
        <v>86</v>
      </c>
      <c r="B841" s="15">
        <v>43374</v>
      </c>
      <c r="C841" s="16" t="s">
        <v>81</v>
      </c>
      <c r="D841" s="17">
        <v>2020</v>
      </c>
      <c r="E841" s="18" t="str">
        <f t="shared" si="245"/>
        <v>Ōkataina 2018/19</v>
      </c>
      <c r="F841" s="18" t="s">
        <v>72</v>
      </c>
      <c r="G841" s="19">
        <v>1.4</v>
      </c>
      <c r="H841" s="20">
        <v>9.5500000000000007</v>
      </c>
      <c r="I841" s="21">
        <v>126</v>
      </c>
      <c r="J841" s="19">
        <v>4.7103621442035699</v>
      </c>
      <c r="K841" s="19">
        <v>4.481351350253445</v>
      </c>
      <c r="L841" s="19">
        <v>1</v>
      </c>
      <c r="M841" s="19">
        <v>4</v>
      </c>
      <c r="N841" s="19">
        <v>7.6</v>
      </c>
      <c r="O841" s="19">
        <v>0.52100000000000002</v>
      </c>
      <c r="Q841" s="19">
        <f t="shared" si="239"/>
        <v>2.5911652106227248</v>
      </c>
      <c r="R841" s="19">
        <f t="shared" si="240"/>
        <v>2.7039622285486815</v>
      </c>
      <c r="S841" s="19">
        <f t="shared" si="243"/>
        <v>2.7121153408038645</v>
      </c>
      <c r="T841" s="19">
        <f t="shared" si="242"/>
        <v>2.1833185502717658</v>
      </c>
      <c r="U841" s="23">
        <f t="shared" si="244"/>
        <v>2.5476403325617589</v>
      </c>
      <c r="V841" s="24">
        <f t="shared" si="241"/>
        <v>3.349379317420659</v>
      </c>
      <c r="W841" s="24">
        <f t="shared" si="241"/>
        <v>2.8164245487704509</v>
      </c>
      <c r="X841" s="24">
        <f t="shared" si="241"/>
        <v>2.1992194658022228</v>
      </c>
      <c r="Y841" s="24">
        <f t="shared" si="241"/>
        <v>2.7142946342127474</v>
      </c>
      <c r="Z841" s="24">
        <f t="shared" si="241"/>
        <v>2.7698294915515205</v>
      </c>
      <c r="AA841" s="20">
        <v>0.28999999999999998</v>
      </c>
      <c r="AB841" s="20">
        <v>-0.40500000000000003</v>
      </c>
      <c r="AC841" s="17">
        <v>315.85145155309101</v>
      </c>
      <c r="AD841" s="17">
        <f t="shared" si="238"/>
        <v>315.66924290530653</v>
      </c>
      <c r="AE841" s="21">
        <v>94.728710079275501</v>
      </c>
      <c r="AF841" s="21">
        <v>201.88844086021507</v>
      </c>
      <c r="AG841" s="19">
        <v>3.4534849133844094</v>
      </c>
      <c r="AH841" s="21">
        <v>229.6</v>
      </c>
      <c r="AI841" s="22">
        <v>0.18916666666666598</v>
      </c>
      <c r="AJ841" s="21">
        <v>1643.6399999999992</v>
      </c>
      <c r="AK841" s="21" t="e">
        <f>VLOOKUP($B841,'[3]Rotoma level Monthly'!$C$2:$N$538,10,FALSE)</f>
        <v>#N/A</v>
      </c>
      <c r="AL841" s="21" t="e">
        <f>VLOOKUP($B841,'[3]Rotoma level Monthly'!$C$2:$N$538,11,FALSE)</f>
        <v>#N/A</v>
      </c>
      <c r="AM841" s="20">
        <v>3.535322537772247</v>
      </c>
      <c r="AN841" s="21">
        <v>172.51666666666665</v>
      </c>
    </row>
    <row r="842" spans="1:40" x14ac:dyDescent="0.25">
      <c r="A842" t="s">
        <v>86</v>
      </c>
      <c r="B842" s="15">
        <v>43405</v>
      </c>
      <c r="C842" s="16" t="s">
        <v>81</v>
      </c>
      <c r="D842" s="17">
        <v>2020</v>
      </c>
      <c r="E842" s="18" t="str">
        <f t="shared" si="245"/>
        <v>Ōkataina 2018/19</v>
      </c>
      <c r="F842" s="18" t="s">
        <v>72</v>
      </c>
      <c r="G842" s="19">
        <v>0.4</v>
      </c>
      <c r="H842" s="20">
        <v>4.5999999999999996</v>
      </c>
      <c r="I842" s="21">
        <v>75</v>
      </c>
      <c r="J842" s="19">
        <v>1.7793621442035699</v>
      </c>
      <c r="K842" s="19">
        <v>-1.3806486497465549</v>
      </c>
      <c r="L842" s="19">
        <v>1</v>
      </c>
      <c r="M842" s="19">
        <v>2</v>
      </c>
      <c r="N842" s="19">
        <v>7.75</v>
      </c>
      <c r="O842" s="19">
        <v>0.39900000000000002</v>
      </c>
      <c r="Q842" s="19">
        <f t="shared" si="239"/>
        <v>1.2092323779730247</v>
      </c>
      <c r="R842" s="19">
        <f t="shared" si="240"/>
        <v>3.6988821414422537</v>
      </c>
      <c r="S842" s="19">
        <f t="shared" si="243"/>
        <v>2.0339344028090172</v>
      </c>
      <c r="T842" s="19">
        <f t="shared" si="242"/>
        <v>0.94877189250397187</v>
      </c>
      <c r="U842" s="23">
        <f t="shared" si="244"/>
        <v>1.9727052036820667</v>
      </c>
      <c r="V842" s="24">
        <f t="shared" si="241"/>
        <v>3.0811613015753543</v>
      </c>
      <c r="W842" s="24">
        <f t="shared" si="241"/>
        <v>2.8608989630200301</v>
      </c>
      <c r="X842" s="24">
        <f t="shared" si="241"/>
        <v>2.189499024730059</v>
      </c>
      <c r="Y842" s="24">
        <f t="shared" si="241"/>
        <v>2.5475722720441891</v>
      </c>
      <c r="Z842" s="24">
        <f t="shared" si="241"/>
        <v>2.6697828903424079</v>
      </c>
      <c r="AA842" s="20">
        <v>-0.08</v>
      </c>
      <c r="AB842" s="20">
        <v>-0.28999999999999998</v>
      </c>
      <c r="AC842" s="17">
        <v>315.79321365983799</v>
      </c>
      <c r="AD842" s="17">
        <f t="shared" si="238"/>
        <v>315.71976056590819</v>
      </c>
      <c r="AE842" s="21">
        <v>123.733861834655</v>
      </c>
      <c r="AF842" s="21">
        <v>163.74305555555551</v>
      </c>
      <c r="AG842" s="19">
        <v>3.5600270030972223</v>
      </c>
      <c r="AH842" s="21">
        <v>196.2</v>
      </c>
      <c r="AI842" s="22">
        <v>-5.9166666666666978E-2</v>
      </c>
      <c r="AJ842" s="21">
        <v>1640.188210079275</v>
      </c>
      <c r="AK842" s="21" t="e">
        <f>VLOOKUP($B842,'[3]Rotoma level Monthly'!$C$2:$N$538,10,FALSE)</f>
        <v>#N/A</v>
      </c>
      <c r="AL842" s="21" t="e">
        <f>VLOOKUP($B842,'[3]Rotoma level Monthly'!$C$2:$N$538,11,FALSE)</f>
        <v>#N/A</v>
      </c>
      <c r="AM842" s="20">
        <v>3.4803228489507863</v>
      </c>
      <c r="AN842" s="21">
        <v>177.82499999999996</v>
      </c>
    </row>
    <row r="843" spans="1:40" x14ac:dyDescent="0.25">
      <c r="A843" t="s">
        <v>86</v>
      </c>
      <c r="B843" s="15">
        <v>43435</v>
      </c>
      <c r="C843" s="16" t="s">
        <v>81</v>
      </c>
      <c r="D843" s="17">
        <v>2020</v>
      </c>
      <c r="E843" s="18" t="str">
        <f t="shared" si="245"/>
        <v>Ōkataina 2018/19</v>
      </c>
      <c r="F843" s="18" t="s">
        <v>72</v>
      </c>
      <c r="G843" s="19">
        <v>0.5</v>
      </c>
      <c r="H843" s="20">
        <v>13.3</v>
      </c>
      <c r="I843" s="21">
        <v>135</v>
      </c>
      <c r="J843" s="19">
        <v>8.6183621442035694</v>
      </c>
      <c r="K843" s="19">
        <v>2.5273513502534453</v>
      </c>
      <c r="L843" s="19">
        <v>0</v>
      </c>
      <c r="M843" s="19">
        <v>1</v>
      </c>
      <c r="N843" s="19">
        <v>7.5</v>
      </c>
      <c r="O843" s="19">
        <v>0.374</v>
      </c>
      <c r="Q843" s="19">
        <f t="shared" si="239"/>
        <v>1.4553838110134882</v>
      </c>
      <c r="R843" s="19">
        <f t="shared" si="240"/>
        <v>2.1815590355807699</v>
      </c>
      <c r="S843" s="19">
        <f t="shared" si="243"/>
        <v>2.8023046431699679</v>
      </c>
      <c r="T843" s="19">
        <f t="shared" si="242"/>
        <v>2.9494402385266687</v>
      </c>
      <c r="U843" s="23">
        <f t="shared" si="244"/>
        <v>2.3471719320727233</v>
      </c>
      <c r="V843" s="24">
        <f t="shared" si="241"/>
        <v>2.9296072605059886</v>
      </c>
      <c r="W843" s="24">
        <f t="shared" si="241"/>
        <v>2.8154132733150785</v>
      </c>
      <c r="X843" s="24">
        <f t="shared" si="241"/>
        <v>2.2451460860921615</v>
      </c>
      <c r="Y843" s="24">
        <f t="shared" si="241"/>
        <v>2.6114157460654313</v>
      </c>
      <c r="Z843" s="24">
        <f t="shared" si="241"/>
        <v>2.6503955914946649</v>
      </c>
      <c r="AA843" s="20">
        <v>0.85</v>
      </c>
      <c r="AB843" s="20">
        <v>-7.1666666666666601E-2</v>
      </c>
      <c r="AC843" s="17">
        <v>315.89719619892497</v>
      </c>
      <c r="AD843" s="17">
        <f t="shared" si="238"/>
        <v>315.759435557259</v>
      </c>
      <c r="AE843" s="21">
        <v>231.283125707816</v>
      </c>
      <c r="AF843" s="21">
        <v>153.91522988505747</v>
      </c>
      <c r="AG843" s="19">
        <v>3.7456138217959749</v>
      </c>
      <c r="AH843" s="21">
        <v>204.6</v>
      </c>
      <c r="AI843" s="22">
        <v>-0.18083333333333329</v>
      </c>
      <c r="AJ843" s="21">
        <v>1688.5900719139302</v>
      </c>
      <c r="AK843" s="21" t="e">
        <f>VLOOKUP($B843,'[3]Rotoma level Monthly'!$C$2:$N$538,10,FALSE)</f>
        <v>#N/A</v>
      </c>
      <c r="AL843" s="21" t="e">
        <f>VLOOKUP($B843,'[3]Rotoma level Monthly'!$C$2:$N$538,11,FALSE)</f>
        <v>#N/A</v>
      </c>
      <c r="AM843" s="20">
        <v>3.4472102101791946</v>
      </c>
      <c r="AN843" s="21">
        <v>180.32500000000002</v>
      </c>
    </row>
    <row r="844" spans="1:40" x14ac:dyDescent="0.25">
      <c r="A844" t="s">
        <v>86</v>
      </c>
      <c r="B844" s="15">
        <v>43466</v>
      </c>
      <c r="C844" s="16" t="s">
        <v>81</v>
      </c>
      <c r="D844" s="17">
        <v>2020</v>
      </c>
      <c r="E844" s="18" t="str">
        <f t="shared" si="245"/>
        <v>Ōkataina 2018/19</v>
      </c>
      <c r="F844" s="18" t="s">
        <v>72</v>
      </c>
      <c r="G844" s="19">
        <v>1.5</v>
      </c>
      <c r="H844" s="20">
        <v>10.1</v>
      </c>
      <c r="I844" s="21">
        <v>70.8</v>
      </c>
      <c r="J844" s="19">
        <v>4.4172621442035691</v>
      </c>
      <c r="K844" s="19">
        <v>1.5503513502534449</v>
      </c>
      <c r="L844" s="19">
        <v>1.46</v>
      </c>
      <c r="M844" s="19">
        <v>1</v>
      </c>
      <c r="N844" s="19">
        <v>7.52</v>
      </c>
      <c r="O844" s="19">
        <v>0.52600000000000002</v>
      </c>
      <c r="Q844" s="19">
        <f t="shared" si="239"/>
        <v>2.6672717980014307</v>
      </c>
      <c r="R844" s="19">
        <f t="shared" si="240"/>
        <v>2.6201535403559442</v>
      </c>
      <c r="S844" s="19">
        <f t="shared" si="243"/>
        <v>1.9586001056462039</v>
      </c>
      <c r="T844" s="19">
        <f t="shared" si="242"/>
        <v>2.1018472663407906</v>
      </c>
      <c r="U844" s="23">
        <f t="shared" si="244"/>
        <v>2.3369681775860922</v>
      </c>
      <c r="V844" s="24">
        <f t="shared" si="241"/>
        <v>2.9501198799260266</v>
      </c>
      <c r="W844" s="24">
        <f t="shared" si="241"/>
        <v>2.810999567752976</v>
      </c>
      <c r="X844" s="24">
        <f t="shared" si="241"/>
        <v>2.2252335143626771</v>
      </c>
      <c r="Y844" s="24">
        <f t="shared" si="241"/>
        <v>2.5407829983832748</v>
      </c>
      <c r="Z844" s="24">
        <f t="shared" si="241"/>
        <v>2.6317839901062388</v>
      </c>
      <c r="AA844" s="20">
        <v>-0.03</v>
      </c>
      <c r="AB844" s="20">
        <v>0.45166666666666599</v>
      </c>
      <c r="AC844" s="17">
        <v>315.869057694388</v>
      </c>
      <c r="AD844" s="17">
        <f t="shared" si="238"/>
        <v>315.79343821474214</v>
      </c>
      <c r="AE844" s="21">
        <v>61.279733750804901</v>
      </c>
      <c r="AF844" s="21">
        <v>199.34139784946237</v>
      </c>
      <c r="AG844" s="19">
        <v>4.1269646021693545</v>
      </c>
      <c r="AH844" s="21">
        <v>294.60000000000002</v>
      </c>
      <c r="AI844" s="22">
        <v>-0.18083333333333329</v>
      </c>
      <c r="AJ844" s="21">
        <v>1886.7881976217461</v>
      </c>
      <c r="AK844" s="21" t="e">
        <f>VLOOKUP($B844,'[3]Rotoma level Monthly'!$C$2:$N$538,10,FALSE)</f>
        <v>#N/A</v>
      </c>
      <c r="AL844" s="21" t="e">
        <f>VLOOKUP($B844,'[3]Rotoma level Monthly'!$C$2:$N$538,11,FALSE)</f>
        <v>#N/A</v>
      </c>
      <c r="AM844" s="20">
        <v>3.4558812472636711</v>
      </c>
      <c r="AN844" s="21">
        <v>190.63333333333333</v>
      </c>
    </row>
    <row r="845" spans="1:40" x14ac:dyDescent="0.25">
      <c r="A845" t="s">
        <v>86</v>
      </c>
      <c r="B845" s="15">
        <v>43497</v>
      </c>
      <c r="C845" s="16" t="s">
        <v>81</v>
      </c>
      <c r="D845" s="17">
        <v>2020</v>
      </c>
      <c r="E845" s="18" t="str">
        <f t="shared" si="245"/>
        <v>Ōkataina 2018/19</v>
      </c>
      <c r="F845" s="18" t="s">
        <v>72</v>
      </c>
      <c r="G845" s="19">
        <v>1.2</v>
      </c>
      <c r="H845" s="20">
        <v>11.9</v>
      </c>
      <c r="I845" s="21">
        <v>74.7</v>
      </c>
      <c r="J845" s="19">
        <v>4.2218621442035698</v>
      </c>
      <c r="K845" s="19">
        <v>1.5503513502534449</v>
      </c>
      <c r="L845" s="19">
        <v>1.65</v>
      </c>
      <c r="N845" s="19">
        <v>7.79</v>
      </c>
      <c r="O845" s="19">
        <v>0.45400000000000001</v>
      </c>
      <c r="Q845" s="19">
        <f t="shared" si="239"/>
        <v>2.4211203649609674</v>
      </c>
      <c r="R845" s="19">
        <f t="shared" si="240"/>
        <v>2.3648583546799249</v>
      </c>
      <c r="S845" s="19">
        <f t="shared" si="243"/>
        <v>2.0286950114643498</v>
      </c>
      <c r="T845" s="19">
        <f t="shared" si="242"/>
        <v>2.0444718209021815</v>
      </c>
      <c r="U845" s="23">
        <f t="shared" si="244"/>
        <v>2.2147863880018561</v>
      </c>
      <c r="V845" s="24">
        <f t="shared" si="241"/>
        <v>2.8944004428987404</v>
      </c>
      <c r="W845" s="24">
        <f t="shared" si="241"/>
        <v>2.7827409115972466</v>
      </c>
      <c r="X845" s="24">
        <f t="shared" si="241"/>
        <v>2.2037318827441652</v>
      </c>
      <c r="Y845" s="24">
        <f t="shared" si="241"/>
        <v>2.4437737892541826</v>
      </c>
      <c r="Z845" s="24">
        <f t="shared" si="241"/>
        <v>2.5811617566235836</v>
      </c>
      <c r="AA845" s="20">
        <v>-1.23</v>
      </c>
      <c r="AB845" s="20">
        <v>0.185</v>
      </c>
      <c r="AC845" s="17">
        <v>315.64084996621602</v>
      </c>
      <c r="AD845" s="17">
        <f t="shared" si="238"/>
        <v>315.8004886556796</v>
      </c>
      <c r="AE845" s="21">
        <v>22.823529411764699</v>
      </c>
      <c r="AF845" s="21">
        <v>169.82142857142858</v>
      </c>
      <c r="AG845" s="19">
        <v>3.7381431846011899</v>
      </c>
      <c r="AH845" s="21">
        <v>248.8</v>
      </c>
      <c r="AI845" s="22">
        <v>-0.18083333333333329</v>
      </c>
      <c r="AJ845" s="21">
        <v>1698.439931372553</v>
      </c>
      <c r="AK845" s="21" t="e">
        <f>VLOOKUP($B845,'[3]Rotoma level Monthly'!$C$2:$N$538,10,FALSE)</f>
        <v>#N/A</v>
      </c>
      <c r="AL845" s="21" t="e">
        <f>VLOOKUP($B845,'[3]Rotoma level Monthly'!$C$2:$N$538,11,FALSE)</f>
        <v>#N/A</v>
      </c>
      <c r="AM845" s="20">
        <v>3.4929318495813235</v>
      </c>
      <c r="AN845" s="21">
        <v>187.66666666666666</v>
      </c>
    </row>
    <row r="846" spans="1:40" x14ac:dyDescent="0.25">
      <c r="A846" t="s">
        <v>86</v>
      </c>
      <c r="B846" s="15">
        <v>43525</v>
      </c>
      <c r="C846" s="16" t="s">
        <v>81</v>
      </c>
      <c r="D846" s="17">
        <v>2020</v>
      </c>
      <c r="E846" s="18" t="str">
        <f t="shared" si="245"/>
        <v>Ōkataina 2018/19</v>
      </c>
      <c r="F846" s="18" t="s">
        <v>72</v>
      </c>
      <c r="G846" s="19">
        <v>1.5</v>
      </c>
      <c r="H846" s="20">
        <v>12.25</v>
      </c>
      <c r="I846" s="21">
        <v>97.699999999999989</v>
      </c>
      <c r="J846" s="19">
        <v>5.3942621442035712</v>
      </c>
      <c r="K846" s="19">
        <v>0.76875135025344488</v>
      </c>
      <c r="L846" s="19">
        <v>1.3</v>
      </c>
      <c r="M846" s="19">
        <v>6.1000000000000005</v>
      </c>
      <c r="N846" s="19">
        <v>7.58</v>
      </c>
      <c r="O846" s="19">
        <v>0.45100000000000001</v>
      </c>
      <c r="Q846" s="19">
        <f t="shared" si="239"/>
        <v>2.6672717980014307</v>
      </c>
      <c r="R846" s="19">
        <f t="shared" si="240"/>
        <v>2.3179739593184712</v>
      </c>
      <c r="S846" s="19">
        <f t="shared" si="243"/>
        <v>2.3795826367935065</v>
      </c>
      <c r="T846" s="19">
        <f t="shared" si="242"/>
        <v>2.355241580095643</v>
      </c>
      <c r="U846" s="23">
        <f t="shared" si="244"/>
        <v>2.4300174935522625</v>
      </c>
      <c r="V846" s="24">
        <f t="shared" si="241"/>
        <v>2.8474424575632775</v>
      </c>
      <c r="W846" s="24">
        <f t="shared" si="241"/>
        <v>2.7550499577789807</v>
      </c>
      <c r="X846" s="24">
        <f t="shared" si="241"/>
        <v>2.2102803224511143</v>
      </c>
      <c r="Y846" s="24">
        <f t="shared" si="241"/>
        <v>2.4069723638474589</v>
      </c>
      <c r="Z846" s="24">
        <f t="shared" si="241"/>
        <v>2.5549362754102081</v>
      </c>
      <c r="AA846" s="20">
        <v>-0.61</v>
      </c>
      <c r="AB846" s="20">
        <v>-2.1666666666666601E-2</v>
      </c>
      <c r="AC846" s="17">
        <v>315.45451661636798</v>
      </c>
      <c r="AD846" s="17">
        <f t="shared" si="238"/>
        <v>315.78133050009717</v>
      </c>
      <c r="AE846" s="21">
        <v>41.843137254901997</v>
      </c>
      <c r="AF846" s="21">
        <v>147.40591397849465</v>
      </c>
      <c r="AG846" s="19">
        <v>2.9732676198924728</v>
      </c>
      <c r="AH846" s="21">
        <v>190.7</v>
      </c>
      <c r="AI846" s="22">
        <v>-0.18083333333333329</v>
      </c>
      <c r="AJ846" s="21">
        <v>1477.8314607843186</v>
      </c>
      <c r="AK846" s="21" t="e">
        <f>VLOOKUP($B846,'[3]Rotoma level Monthly'!$C$2:$N$538,10,FALSE)</f>
        <v>#N/A</v>
      </c>
      <c r="AL846" s="21" t="e">
        <f>VLOOKUP($B846,'[3]Rotoma level Monthly'!$C$2:$N$538,11,FALSE)</f>
        <v>#N/A</v>
      </c>
      <c r="AM846" s="20">
        <v>3.5121342029597948</v>
      </c>
      <c r="AN846" s="21">
        <v>190.39166666666665</v>
      </c>
    </row>
    <row r="847" spans="1:40" x14ac:dyDescent="0.25">
      <c r="A847" t="s">
        <v>86</v>
      </c>
      <c r="B847" s="15">
        <v>43556</v>
      </c>
      <c r="C847" s="16" t="s">
        <v>81</v>
      </c>
      <c r="D847" s="17">
        <v>2020</v>
      </c>
      <c r="E847" s="18" t="str">
        <f t="shared" si="245"/>
        <v>Ōkataina 2018/19</v>
      </c>
      <c r="F847" s="18" t="s">
        <v>72</v>
      </c>
      <c r="G847" s="19">
        <v>1</v>
      </c>
      <c r="H847" s="20">
        <v>11.1</v>
      </c>
      <c r="I847" s="21">
        <v>105.7</v>
      </c>
      <c r="J847" s="19">
        <v>5.0034621442035689</v>
      </c>
      <c r="K847" s="19">
        <v>1.1595513502534445</v>
      </c>
      <c r="L847" s="19">
        <v>1.1000000000000001</v>
      </c>
      <c r="M847" s="19">
        <v>5.8</v>
      </c>
      <c r="N847" s="19">
        <v>7.66</v>
      </c>
      <c r="O847" s="19">
        <v>0.42099999999999999</v>
      </c>
      <c r="Q847" s="19">
        <f t="shared" si="239"/>
        <v>2.2200000000000002</v>
      </c>
      <c r="R847" s="19">
        <f t="shared" si="240"/>
        <v>2.4751386688690125</v>
      </c>
      <c r="S847" s="19">
        <f t="shared" si="243"/>
        <v>2.4824657117953524</v>
      </c>
      <c r="T847" s="19">
        <f t="shared" si="242"/>
        <v>2.259870205423649</v>
      </c>
      <c r="U847" s="23">
        <f t="shared" si="244"/>
        <v>2.3593686465220034</v>
      </c>
      <c r="V847" s="24">
        <f t="shared" si="241"/>
        <v>2.7464517919809488</v>
      </c>
      <c r="W847" s="24">
        <f t="shared" si="241"/>
        <v>2.7454420129731809</v>
      </c>
      <c r="X847" s="24">
        <f t="shared" si="241"/>
        <v>2.2277966356496961</v>
      </c>
      <c r="Y847" s="24">
        <f t="shared" si="241"/>
        <v>2.3495081944222078</v>
      </c>
      <c r="Z847" s="24">
        <f t="shared" si="241"/>
        <v>2.5172996587565089</v>
      </c>
      <c r="AA847" s="20">
        <v>0</v>
      </c>
      <c r="AB847" s="20">
        <v>-0.16999999999999901</v>
      </c>
      <c r="AC847" s="17">
        <v>315.38509600694402</v>
      </c>
      <c r="AD847" s="17">
        <f t="shared" si="238"/>
        <v>315.76444784761719</v>
      </c>
      <c r="AE847" s="21">
        <v>78.598122299767397</v>
      </c>
      <c r="AF847" s="21">
        <v>179.52083333333334</v>
      </c>
      <c r="AG847" s="19">
        <v>3.3328140403305553</v>
      </c>
      <c r="AI847" s="22">
        <v>-0.22999999999999948</v>
      </c>
      <c r="AJ847" s="21">
        <v>1445.9945980392208</v>
      </c>
      <c r="AK847" s="21" t="e">
        <f>VLOOKUP($B847,'[3]Rotoma level Monthly'!$C$2:$N$538,10,FALSE)</f>
        <v>#N/A</v>
      </c>
      <c r="AL847" s="21" t="e">
        <f>VLOOKUP($B847,'[3]Rotoma level Monthly'!$C$2:$N$538,11,FALSE)</f>
        <v>#N/A</v>
      </c>
      <c r="AM847" s="20">
        <v>3.4952712810806958</v>
      </c>
    </row>
    <row r="848" spans="1:40" x14ac:dyDescent="0.25">
      <c r="A848" t="s">
        <v>86</v>
      </c>
      <c r="B848" s="15">
        <v>43586</v>
      </c>
      <c r="C848" s="16" t="s">
        <v>81</v>
      </c>
      <c r="D848" s="17">
        <v>2020</v>
      </c>
      <c r="E848" s="18" t="str">
        <f t="shared" si="245"/>
        <v>Ōkataina 2018/19</v>
      </c>
      <c r="F848" s="18" t="s">
        <v>72</v>
      </c>
      <c r="G848" s="19">
        <v>2.2000000000000002</v>
      </c>
      <c r="H848" s="20">
        <v>11.25</v>
      </c>
      <c r="I848" s="21">
        <v>86.8</v>
      </c>
      <c r="J848" s="19">
        <v>11.940162144203567</v>
      </c>
      <c r="K848" s="19">
        <v>3.5043513502534447</v>
      </c>
      <c r="L848" s="19">
        <v>0.99099999999999988</v>
      </c>
      <c r="M848" s="19">
        <v>3</v>
      </c>
      <c r="N848" s="19">
        <v>7.55</v>
      </c>
      <c r="O848" s="19">
        <v>1.2</v>
      </c>
      <c r="Q848" s="19">
        <f t="shared" si="239"/>
        <v>3.0897536092884041</v>
      </c>
      <c r="R848" s="19">
        <f t="shared" si="240"/>
        <v>2.454105871650794</v>
      </c>
      <c r="S848" s="19">
        <f t="shared" si="243"/>
        <v>2.2249443727812399</v>
      </c>
      <c r="T848" s="19">
        <f t="shared" si="242"/>
        <v>3.3628698553534888</v>
      </c>
      <c r="U848" s="23">
        <f t="shared" si="244"/>
        <v>2.7829184272684819</v>
      </c>
      <c r="V848" s="24">
        <f t="shared" si="241"/>
        <v>2.7276259293413303</v>
      </c>
      <c r="W848" s="24">
        <f t="shared" si="241"/>
        <v>2.7353078531837713</v>
      </c>
      <c r="X848" s="24">
        <f t="shared" si="241"/>
        <v>2.242271257317701</v>
      </c>
      <c r="Y848" s="24">
        <f t="shared" si="241"/>
        <v>2.3839606624911092</v>
      </c>
      <c r="Z848" s="24">
        <f t="shared" si="241"/>
        <v>2.5222914255834783</v>
      </c>
      <c r="AA848" s="20">
        <v>-0.77</v>
      </c>
      <c r="AB848" s="20">
        <v>-0.478333333333333</v>
      </c>
      <c r="AC848" s="17">
        <v>315.269030745968</v>
      </c>
      <c r="AD848" s="17">
        <f t="shared" si="238"/>
        <v>315.72259280573388</v>
      </c>
      <c r="AE848" s="21">
        <v>79.956416464891007</v>
      </c>
      <c r="AF848" s="21">
        <v>179.22222222222223</v>
      </c>
      <c r="AG848" s="19">
        <v>3.0820223738805557</v>
      </c>
      <c r="AH848" s="21">
        <v>165</v>
      </c>
      <c r="AI848" s="22">
        <v>-0.33583333333333298</v>
      </c>
      <c r="AJ848" s="21">
        <v>1239.244720338987</v>
      </c>
      <c r="AK848" s="21" t="e">
        <f>VLOOKUP($B848,'[3]Rotoma level Monthly'!$C$2:$N$538,10,FALSE)</f>
        <v>#N/A</v>
      </c>
      <c r="AL848" s="21" t="e">
        <f>VLOOKUP($B848,'[3]Rotoma level Monthly'!$C$2:$N$538,11,FALSE)</f>
        <v>#N/A</v>
      </c>
      <c r="AM848" s="20">
        <v>3.4527581638334737</v>
      </c>
      <c r="AN848" s="21">
        <v>192.84166666666667</v>
      </c>
    </row>
    <row r="849" spans="1:40" x14ac:dyDescent="0.25">
      <c r="A849" t="s">
        <v>86</v>
      </c>
      <c r="B849" s="15">
        <v>43617</v>
      </c>
      <c r="C849" s="16" t="s">
        <v>81</v>
      </c>
      <c r="D849" s="17">
        <v>2020</v>
      </c>
      <c r="E849" s="18" t="str">
        <f t="shared" si="245"/>
        <v>Ōkataina 2018/19</v>
      </c>
      <c r="F849" s="18" t="s">
        <v>72</v>
      </c>
      <c r="G849" s="19">
        <v>2.7</v>
      </c>
      <c r="H849" s="20">
        <v>11.9</v>
      </c>
      <c r="I849" s="21">
        <v>82</v>
      </c>
      <c r="J849" s="19">
        <v>3.7333621442035696</v>
      </c>
      <c r="K849" s="19">
        <v>0.57335135025344508</v>
      </c>
      <c r="L849" s="19">
        <v>0</v>
      </c>
      <c r="M849" s="19">
        <v>1</v>
      </c>
      <c r="N849" s="19">
        <v>7.42</v>
      </c>
      <c r="O849" s="19">
        <v>0.46899999999999997</v>
      </c>
      <c r="Q849" s="19">
        <f t="shared" si="239"/>
        <v>3.3156639609638279</v>
      </c>
      <c r="R849" s="19">
        <f t="shared" si="240"/>
        <v>2.3648583546799249</v>
      </c>
      <c r="S849" s="19">
        <f t="shared" si="243"/>
        <v>2.150579695674987</v>
      </c>
      <c r="T849" s="19">
        <f t="shared" si="242"/>
        <v>1.8885323488635744</v>
      </c>
      <c r="U849" s="23">
        <f t="shared" si="244"/>
        <v>2.4299085900455784</v>
      </c>
      <c r="V849" s="24">
        <f t="shared" si="241"/>
        <v>2.7091791421474967</v>
      </c>
      <c r="W849" s="24">
        <f t="shared" si="241"/>
        <v>2.6984287980120736</v>
      </c>
      <c r="X849" s="24">
        <f t="shared" si="241"/>
        <v>2.2505488225601846</v>
      </c>
      <c r="Y849" s="24">
        <f t="shared" si="241"/>
        <v>2.3593951457070932</v>
      </c>
      <c r="Z849" s="24">
        <f t="shared" si="241"/>
        <v>2.5043879771067119</v>
      </c>
      <c r="AA849" s="20">
        <v>-0.95</v>
      </c>
      <c r="AB849" s="20">
        <v>-0.26333333333333298</v>
      </c>
      <c r="AC849" s="17">
        <v>315.20124270833298</v>
      </c>
      <c r="AD849" s="17">
        <f t="shared" si="238"/>
        <v>315.67095752522846</v>
      </c>
      <c r="AE849" s="21">
        <v>79.967301715573896</v>
      </c>
      <c r="AF849" s="21">
        <v>196.90972222222217</v>
      </c>
      <c r="AG849" s="19">
        <v>2.8415910469277765</v>
      </c>
      <c r="AH849" s="21">
        <v>158.6</v>
      </c>
      <c r="AI849" s="22">
        <v>-0.27666666666666651</v>
      </c>
      <c r="AJ849" s="21">
        <v>1184.525136803878</v>
      </c>
      <c r="AK849" s="21" t="e">
        <f>VLOOKUP($B849,'[3]Rotoma level Monthly'!$C$2:$N$538,10,FALSE)</f>
        <v>#N/A</v>
      </c>
      <c r="AL849" s="21" t="e">
        <f>VLOOKUP($B849,'[3]Rotoma level Monthly'!$C$2:$N$538,11,FALSE)</f>
        <v>#N/A</v>
      </c>
      <c r="AM849" s="20">
        <v>3.4348254034115571</v>
      </c>
      <c r="AN849" s="21">
        <v>190.13333333333333</v>
      </c>
    </row>
    <row r="850" spans="1:40" x14ac:dyDescent="0.25">
      <c r="A850" t="s">
        <v>86</v>
      </c>
      <c r="B850" s="15">
        <v>43647</v>
      </c>
      <c r="C850" s="16" t="s">
        <v>82</v>
      </c>
      <c r="D850" s="17">
        <v>2021</v>
      </c>
      <c r="E850" s="18" t="str">
        <f t="shared" si="245"/>
        <v>Ōkataina 2019/20</v>
      </c>
      <c r="F850" s="18" t="s">
        <v>72</v>
      </c>
      <c r="G850" s="19">
        <v>3.1</v>
      </c>
      <c r="H850" s="20">
        <v>9.25</v>
      </c>
      <c r="I850" s="21">
        <v>93</v>
      </c>
      <c r="J850" s="19">
        <v>4.7103621442035699</v>
      </c>
      <c r="K850" s="19">
        <v>0.57335135025344508</v>
      </c>
      <c r="L850" s="19">
        <v>4.5</v>
      </c>
      <c r="M850" s="19">
        <v>2</v>
      </c>
      <c r="N850" s="19">
        <v>7.1950000000000003</v>
      </c>
      <c r="O850" s="19">
        <v>0.56799999999999995</v>
      </c>
      <c r="Q850" s="19">
        <f t="shared" si="239"/>
        <v>3.4680587023390528</v>
      </c>
      <c r="R850" s="19">
        <f t="shared" si="240"/>
        <v>2.7510728297155453</v>
      </c>
      <c r="S850" s="19">
        <f t="shared" si="243"/>
        <v>2.3151336751473441</v>
      </c>
      <c r="T850" s="19">
        <f t="shared" si="242"/>
        <v>2.1833185502717658</v>
      </c>
      <c r="U850" s="23">
        <f t="shared" si="244"/>
        <v>2.679395939368427</v>
      </c>
      <c r="V850" s="24">
        <f t="shared" si="241"/>
        <v>2.6790998775780719</v>
      </c>
      <c r="W850" s="24">
        <f t="shared" si="241"/>
        <v>2.6445016075692349</v>
      </c>
      <c r="X850" s="24">
        <f t="shared" si="241"/>
        <v>2.2629412073181316</v>
      </c>
      <c r="Y850" s="24">
        <f t="shared" si="241"/>
        <v>2.2842034247793279</v>
      </c>
      <c r="Z850" s="24">
        <f t="shared" si="241"/>
        <v>2.4676865293111914</v>
      </c>
      <c r="AA850" s="20">
        <v>-0.53</v>
      </c>
      <c r="AB850" s="20">
        <v>-0.24333333333333301</v>
      </c>
      <c r="AC850" s="17">
        <v>315.29873493503601</v>
      </c>
      <c r="AD850" s="17">
        <f t="shared" si="238"/>
        <v>315.62729627387699</v>
      </c>
      <c r="AE850" s="21">
        <v>208.843161856964</v>
      </c>
      <c r="AF850" s="21">
        <v>166.16935483870978</v>
      </c>
      <c r="AG850" s="19">
        <v>3.2972154989435492</v>
      </c>
      <c r="AH850" s="21">
        <v>119.5</v>
      </c>
      <c r="AI850" s="22">
        <v>-0.25333333333333297</v>
      </c>
      <c r="AJ850" s="21">
        <v>1112.761438519452</v>
      </c>
      <c r="AK850" s="21" t="e">
        <f>VLOOKUP($B850,'[3]Rotoma level Monthly'!$C$2:$N$538,10,FALSE)</f>
        <v>#N/A</v>
      </c>
      <c r="AL850" s="21" t="e">
        <f>VLOOKUP($B850,'[3]Rotoma level Monthly'!$C$2:$N$538,11,FALSE)</f>
        <v>#N/A</v>
      </c>
      <c r="AM850" s="20">
        <v>3.406840578332853</v>
      </c>
      <c r="AN850" s="21">
        <v>187.81666666666663</v>
      </c>
    </row>
    <row r="851" spans="1:40" x14ac:dyDescent="0.25">
      <c r="A851" t="s">
        <v>86</v>
      </c>
      <c r="B851" s="15">
        <v>43709</v>
      </c>
      <c r="C851" s="16" t="s">
        <v>82</v>
      </c>
      <c r="D851" s="17">
        <v>2021</v>
      </c>
      <c r="E851" s="18" t="str">
        <f t="shared" si="245"/>
        <v>Ōkataina 2019/20</v>
      </c>
      <c r="F851" s="18" t="s">
        <v>72</v>
      </c>
      <c r="G851" s="19">
        <v>1.9</v>
      </c>
      <c r="H851" s="20">
        <v>7.75</v>
      </c>
      <c r="I851" s="21">
        <v>98</v>
      </c>
      <c r="J851" s="19">
        <v>5.6873621442035702</v>
      </c>
      <c r="K851" s="19">
        <v>-2.357648649746555</v>
      </c>
      <c r="L851" s="19">
        <v>2</v>
      </c>
      <c r="M851" s="19">
        <v>-1</v>
      </c>
      <c r="N851" s="19">
        <v>7.54</v>
      </c>
      <c r="O851" s="19">
        <v>0.59299999999999997</v>
      </c>
      <c r="Q851" s="19">
        <f t="shared" si="239"/>
        <v>2.9280341464201856</v>
      </c>
      <c r="R851" s="19">
        <f t="shared" si="240"/>
        <v>3.0046368653562356</v>
      </c>
      <c r="S851" s="19">
        <f t="shared" si="243"/>
        <v>2.3835904878344096</v>
      </c>
      <c r="T851" s="19">
        <f t="shared" si="242"/>
        <v>2.4223397781910232</v>
      </c>
      <c r="U851" s="23">
        <f t="shared" si="244"/>
        <v>2.6846503194504634</v>
      </c>
      <c r="V851" s="24">
        <f t="shared" si="241"/>
        <v>2.5847976640475872</v>
      </c>
      <c r="W851" s="24">
        <f t="shared" si="241"/>
        <v>2.6406895566594253</v>
      </c>
      <c r="X851" s="24">
        <f t="shared" si="241"/>
        <v>2.2892123244069014</v>
      </c>
      <c r="Y851" s="24">
        <f t="shared" si="241"/>
        <v>2.2402783864180242</v>
      </c>
      <c r="Z851" s="24">
        <f t="shared" si="241"/>
        <v>2.4387444828829841</v>
      </c>
      <c r="AA851" s="20">
        <v>-1.28</v>
      </c>
      <c r="AB851" s="20">
        <v>-0.39833333333333298</v>
      </c>
      <c r="AC851" s="17">
        <v>315.30990636574103</v>
      </c>
      <c r="AD851" s="17">
        <f t="shared" si="238"/>
        <v>315.57699041182764</v>
      </c>
      <c r="AE851" s="21">
        <v>125.904944846104</v>
      </c>
      <c r="AF851" s="21">
        <v>193.85296934865897</v>
      </c>
      <c r="AG851" s="19">
        <v>4.3530672589042148</v>
      </c>
      <c r="AH851" s="21">
        <v>178.1</v>
      </c>
      <c r="AI851" s="22">
        <v>-0.206666666666666</v>
      </c>
      <c r="AJ851" s="21">
        <v>1216.7993531995016</v>
      </c>
      <c r="AK851" s="21" t="e">
        <f>VLOOKUP($B851,'[3]Rotoma level Monthly'!$C$2:$N$538,10,FALSE)</f>
        <v>#N/A</v>
      </c>
      <c r="AL851" s="21" t="e">
        <f>VLOOKUP($B851,'[3]Rotoma level Monthly'!$C$2:$N$538,11,FALSE)</f>
        <v>#N/A</v>
      </c>
      <c r="AM851" s="20">
        <v>3.5232853284740471</v>
      </c>
      <c r="AN851" s="21">
        <v>196.21666666666667</v>
      </c>
    </row>
    <row r="852" spans="1:40" x14ac:dyDescent="0.25">
      <c r="A852" t="s">
        <v>86</v>
      </c>
      <c r="B852" s="15">
        <v>43800</v>
      </c>
      <c r="C852" s="16" t="s">
        <v>82</v>
      </c>
      <c r="D852" s="17">
        <v>2021</v>
      </c>
      <c r="E852" s="18" t="str">
        <f t="shared" si="245"/>
        <v>Ōkataina 2019/20</v>
      </c>
      <c r="F852" s="18" t="s">
        <v>72</v>
      </c>
      <c r="G852" s="19">
        <v>1.05</v>
      </c>
      <c r="H852" s="20">
        <v>11.125</v>
      </c>
      <c r="I852" s="21">
        <v>91</v>
      </c>
      <c r="J852" s="19">
        <v>5</v>
      </c>
      <c r="K852" s="19">
        <v>2</v>
      </c>
      <c r="L852" s="19">
        <v>1</v>
      </c>
      <c r="M852" s="19">
        <v>3</v>
      </c>
      <c r="N852" s="19">
        <v>7.8949999999999996</v>
      </c>
      <c r="O852" s="19">
        <v>0.57299999999999995</v>
      </c>
      <c r="Q852" s="19">
        <f t="shared" si="239"/>
        <v>2.2738208196376428</v>
      </c>
      <c r="R852" s="19">
        <f t="shared" si="240"/>
        <v>2.4716211529900991</v>
      </c>
      <c r="S852" s="19">
        <f t="shared" si="243"/>
        <v>2.2867145908864912</v>
      </c>
      <c r="T852" s="19">
        <f t="shared" si="242"/>
        <v>2.2589924126611747</v>
      </c>
      <c r="U852" s="23">
        <f t="shared" si="244"/>
        <v>2.3227872440438517</v>
      </c>
      <c r="V852" s="24">
        <f t="shared" si="241"/>
        <v>2.5255647166018482</v>
      </c>
      <c r="W852" s="24">
        <f t="shared" si="241"/>
        <v>2.6174019169323048</v>
      </c>
      <c r="X852" s="24">
        <f t="shared" si="241"/>
        <v>2.3132217229005612</v>
      </c>
      <c r="Y852" s="24">
        <f t="shared" si="241"/>
        <v>2.2465845416171417</v>
      </c>
      <c r="Z852" s="24">
        <f t="shared" si="241"/>
        <v>2.4256932245129632</v>
      </c>
      <c r="AA852" s="20">
        <v>-0.6</v>
      </c>
      <c r="AB852" s="20">
        <v>-0.72333333333333305</v>
      </c>
      <c r="AC852" s="17">
        <v>315.25864919354802</v>
      </c>
      <c r="AD852" s="17">
        <f t="shared" ref="AD852:AD915" si="246">AVERAGE(AC841:AC852)</f>
        <v>315.51907880369964</v>
      </c>
      <c r="AE852" s="21">
        <v>194.15839709112899</v>
      </c>
      <c r="AF852" s="21">
        <v>176.50537634408605</v>
      </c>
      <c r="AG852" s="19">
        <v>4.6939598227069901</v>
      </c>
      <c r="AH852" s="21">
        <v>277.7</v>
      </c>
      <c r="AI852" s="22">
        <v>-0.25333333333333297</v>
      </c>
      <c r="AJ852" s="21">
        <v>1268.6806821577336</v>
      </c>
      <c r="AK852" s="21" t="e">
        <f>VLOOKUP($B852,'[3]Rotoma level Monthly'!$C$2:$N$538,10,FALSE)</f>
        <v>#N/A</v>
      </c>
      <c r="AL852" s="21" t="e">
        <f>VLOOKUP($B852,'[3]Rotoma level Monthly'!$C$2:$N$538,11,FALSE)</f>
        <v>#N/A</v>
      </c>
      <c r="AM852" s="20">
        <v>3.7078455909606807</v>
      </c>
      <c r="AN852" s="21">
        <v>201.54999999999998</v>
      </c>
    </row>
    <row r="853" spans="1:40" x14ac:dyDescent="0.25">
      <c r="A853" t="s">
        <v>86</v>
      </c>
      <c r="B853" s="15">
        <v>43831</v>
      </c>
      <c r="C853" s="16" t="s">
        <v>82</v>
      </c>
      <c r="D853" s="17">
        <v>2021</v>
      </c>
      <c r="E853" s="18" t="str">
        <f t="shared" si="245"/>
        <v>Ōkataina 2019/20</v>
      </c>
      <c r="F853" s="18" t="s">
        <v>72</v>
      </c>
      <c r="G853" s="19">
        <v>1.4</v>
      </c>
      <c r="H853" s="20">
        <v>10.5</v>
      </c>
      <c r="I853" s="21">
        <v>88</v>
      </c>
      <c r="J853" s="19">
        <v>7</v>
      </c>
      <c r="K853" s="19">
        <v>2</v>
      </c>
      <c r="L853" s="19">
        <v>2</v>
      </c>
      <c r="M853" s="19">
        <v>6</v>
      </c>
      <c r="N853" s="19">
        <v>7.98</v>
      </c>
      <c r="O853" s="19">
        <v>0.61099999999999999</v>
      </c>
      <c r="Q853" s="19">
        <f t="shared" si="239"/>
        <v>2.5911652106227248</v>
      </c>
      <c r="R853" s="19">
        <f t="shared" si="240"/>
        <v>2.5610890865086824</v>
      </c>
      <c r="S853" s="19">
        <f t="shared" si="243"/>
        <v>2.2428928431720077</v>
      </c>
      <c r="T853" s="19">
        <f t="shared" si="242"/>
        <v>2.6856862768416296</v>
      </c>
      <c r="U853" s="23">
        <f t="shared" si="244"/>
        <v>2.520208354286261</v>
      </c>
      <c r="V853" s="24">
        <f t="shared" si="241"/>
        <v>2.5255647166018487</v>
      </c>
      <c r="W853" s="24">
        <f t="shared" si="241"/>
        <v>2.6054958217623052</v>
      </c>
      <c r="X853" s="24">
        <f t="shared" si="241"/>
        <v>2.2741198480979063</v>
      </c>
      <c r="Y853" s="24">
        <f t="shared" si="241"/>
        <v>2.2884485188312964</v>
      </c>
      <c r="Z853" s="24">
        <f t="shared" si="241"/>
        <v>2.4234072263233388</v>
      </c>
      <c r="AA853" s="20"/>
      <c r="AB853" s="20"/>
      <c r="AC853" s="17">
        <v>315.10756093190003</v>
      </c>
      <c r="AD853" s="17">
        <f t="shared" si="246"/>
        <v>315.45708791860039</v>
      </c>
      <c r="AE853" s="21">
        <v>13.1511627906977</v>
      </c>
      <c r="AF853" s="21">
        <v>198.17204301075262</v>
      </c>
      <c r="AG853" s="19">
        <v>4.1079495185537649</v>
      </c>
      <c r="AH853" s="21">
        <v>335.8</v>
      </c>
      <c r="AI853" s="22">
        <v>-0.26333333333333298</v>
      </c>
      <c r="AJ853" s="21">
        <v>1231.5559535410468</v>
      </c>
      <c r="AK853" s="21" t="e">
        <f>VLOOKUP($B853,'[3]Rotoma level Monthly'!$C$2:$N$538,10,FALSE)</f>
        <v>#N/A</v>
      </c>
      <c r="AL853" s="21" t="e">
        <f>VLOOKUP($B853,'[3]Rotoma level Monthly'!$C$2:$N$538,11,FALSE)</f>
        <v>#N/A</v>
      </c>
      <c r="AM853" s="20">
        <v>3.7868744243699317</v>
      </c>
      <c r="AN853" s="21">
        <v>213.18333333333331</v>
      </c>
    </row>
    <row r="854" spans="1:40" x14ac:dyDescent="0.25">
      <c r="A854" t="s">
        <v>86</v>
      </c>
      <c r="B854" s="15">
        <v>43862</v>
      </c>
      <c r="C854" s="16" t="s">
        <v>82</v>
      </c>
      <c r="D854" s="17">
        <v>2021</v>
      </c>
      <c r="E854" s="18" t="str">
        <f t="shared" si="245"/>
        <v>Ōkataina 2019/20</v>
      </c>
      <c r="F854" s="18" t="s">
        <v>72</v>
      </c>
      <c r="G854" s="19">
        <v>2.4</v>
      </c>
      <c r="H854" s="20">
        <v>10.25</v>
      </c>
      <c r="I854" s="21">
        <v>85.5</v>
      </c>
      <c r="J854" s="19">
        <v>7.3</v>
      </c>
      <c r="K854" s="19">
        <v>6</v>
      </c>
      <c r="L854" s="19">
        <v>3</v>
      </c>
      <c r="M854" s="19">
        <v>0.5</v>
      </c>
      <c r="N854" s="19">
        <v>8.2200000000000006</v>
      </c>
      <c r="O854" s="19">
        <v>0.27100000000000002</v>
      </c>
      <c r="Q854" s="19">
        <f t="shared" si="239"/>
        <v>3.1857365539474793</v>
      </c>
      <c r="R854" s="19">
        <f t="shared" si="240"/>
        <v>2.5978280946965655</v>
      </c>
      <c r="S854" s="19">
        <f t="shared" si="243"/>
        <v>2.2052180053317989</v>
      </c>
      <c r="T854" s="19">
        <f t="shared" si="242"/>
        <v>2.738902751551731</v>
      </c>
      <c r="U854" s="23">
        <f t="shared" si="244"/>
        <v>2.6819213513818938</v>
      </c>
      <c r="V854" s="24">
        <f t="shared" si="241"/>
        <v>2.6902733979330526</v>
      </c>
      <c r="W854" s="24">
        <f t="shared" si="241"/>
        <v>2.5137413178668311</v>
      </c>
      <c r="X854" s="24">
        <f t="shared" si="241"/>
        <v>2.2883934816414713</v>
      </c>
      <c r="Y854" s="24">
        <f t="shared" si="241"/>
        <v>2.4376260904186098</v>
      </c>
      <c r="Z854" s="24">
        <f t="shared" si="241"/>
        <v>2.4825085719649915</v>
      </c>
      <c r="AA854" s="20"/>
      <c r="AB854" s="20"/>
      <c r="AC854" s="17">
        <v>314.87465846503801</v>
      </c>
      <c r="AD854" s="17">
        <f t="shared" si="246"/>
        <v>315.38054165236707</v>
      </c>
      <c r="AE854" s="21">
        <v>6.5755813953488298</v>
      </c>
      <c r="AF854" s="21">
        <v>175.86206896551727</v>
      </c>
      <c r="AG854" s="19">
        <v>3.6029589687902295</v>
      </c>
      <c r="AH854" s="21">
        <v>283.3</v>
      </c>
      <c r="AI854" s="22">
        <v>-0.33083333333333298</v>
      </c>
      <c r="AJ854" s="21">
        <v>1183.4273825809396</v>
      </c>
      <c r="AK854" s="21" t="e">
        <f>VLOOKUP($B854,'[3]Rotoma level Monthly'!$C$2:$N$538,10,FALSE)</f>
        <v>#N/A</v>
      </c>
      <c r="AL854" s="21" t="e">
        <f>VLOOKUP($B854,'[3]Rotoma level Monthly'!$C$2:$N$538,11,FALSE)</f>
        <v>#N/A</v>
      </c>
      <c r="AM854" s="20">
        <v>3.785289834068633</v>
      </c>
      <c r="AN854" s="21">
        <v>219.74166666666667</v>
      </c>
    </row>
    <row r="855" spans="1:40" x14ac:dyDescent="0.25">
      <c r="A855" t="s">
        <v>86</v>
      </c>
      <c r="B855" s="15">
        <v>43983</v>
      </c>
      <c r="C855" s="16" t="s">
        <v>82</v>
      </c>
      <c r="D855" s="17">
        <v>2021</v>
      </c>
      <c r="E855" s="18" t="str">
        <f t="shared" si="245"/>
        <v>Ōkataina 2019/20</v>
      </c>
      <c r="F855" s="18" t="s">
        <v>72</v>
      </c>
      <c r="G855" s="19">
        <v>1.6</v>
      </c>
      <c r="H855" s="20">
        <v>12.8</v>
      </c>
      <c r="I855" s="21">
        <v>114</v>
      </c>
      <c r="J855" s="19">
        <v>9.5</v>
      </c>
      <c r="K855" s="19">
        <v>1</v>
      </c>
      <c r="L855" s="19">
        <v>0.8</v>
      </c>
      <c r="M855" s="19">
        <v>2.8</v>
      </c>
      <c r="N855" s="19">
        <v>7.52</v>
      </c>
      <c r="O855" s="19">
        <v>0.68200000000000005</v>
      </c>
      <c r="Q855" s="19">
        <f t="shared" si="239"/>
        <v>2.7384647559460493</v>
      </c>
      <c r="R855" s="19">
        <f t="shared" si="240"/>
        <v>2.2457772519517563</v>
      </c>
      <c r="S855" s="19">
        <f t="shared" si="243"/>
        <v>2.5812836025227823</v>
      </c>
      <c r="T855" s="19">
        <f t="shared" si="242"/>
        <v>3.0729529274434353</v>
      </c>
      <c r="U855" s="23">
        <f t="shared" si="244"/>
        <v>2.6596196344660057</v>
      </c>
      <c r="V855" s="24">
        <f t="shared" si="241"/>
        <v>2.797196810010766</v>
      </c>
      <c r="W855" s="24">
        <f t="shared" si="241"/>
        <v>2.5190928358977467</v>
      </c>
      <c r="X855" s="24">
        <f t="shared" si="241"/>
        <v>2.2699750615875391</v>
      </c>
      <c r="Y855" s="24">
        <f t="shared" si="241"/>
        <v>2.4479188144950075</v>
      </c>
      <c r="Z855" s="24">
        <f t="shared" si="241"/>
        <v>2.5085458804977647</v>
      </c>
      <c r="AA855" s="20"/>
      <c r="AB855" s="20"/>
      <c r="AC855" s="17">
        <v>314.49346116340399</v>
      </c>
      <c r="AD855" s="17">
        <f t="shared" si="246"/>
        <v>315.26356373274035</v>
      </c>
      <c r="AE855" s="21">
        <v>185.69897475667199</v>
      </c>
      <c r="AF855" s="21">
        <v>149.72916666666666</v>
      </c>
      <c r="AG855" s="19">
        <v>3.516442126591667</v>
      </c>
      <c r="AH855" s="21">
        <v>112.2</v>
      </c>
      <c r="AI855" s="22">
        <v>-0.43666666666666648</v>
      </c>
      <c r="AJ855" s="21">
        <v>1156.6745374115164</v>
      </c>
      <c r="AK855" s="21" t="e">
        <f>VLOOKUP($B855,'[3]Rotoma level Monthly'!$C$2:$N$538,10,FALSE)</f>
        <v>#N/A</v>
      </c>
      <c r="AL855" s="21" t="e">
        <f>VLOOKUP($B855,'[3]Rotoma level Monthly'!$C$2:$N$538,11,FALSE)</f>
        <v>#N/A</v>
      </c>
      <c r="AM855" s="20">
        <v>3.7880773978291811</v>
      </c>
      <c r="AN855" s="21">
        <v>206.39166666666665</v>
      </c>
    </row>
    <row r="856" spans="1:40" x14ac:dyDescent="0.25">
      <c r="A856" t="s">
        <v>86</v>
      </c>
      <c r="B856" s="15">
        <v>44013</v>
      </c>
      <c r="C856" s="16" t="s">
        <v>83</v>
      </c>
      <c r="D856" s="17">
        <v>2022</v>
      </c>
      <c r="E856" s="18" t="str">
        <f t="shared" si="245"/>
        <v>Ōkataina 2020/21</v>
      </c>
      <c r="F856" s="18" t="s">
        <v>72</v>
      </c>
      <c r="G856" s="19">
        <v>2.5</v>
      </c>
      <c r="H856" s="20">
        <v>9.5</v>
      </c>
      <c r="I856" s="21">
        <v>89.800000000000011</v>
      </c>
      <c r="J856" s="19">
        <v>8.1</v>
      </c>
      <c r="K856" s="19">
        <v>2.8</v>
      </c>
      <c r="L856" s="19">
        <v>7.9</v>
      </c>
      <c r="M856" s="19">
        <v>9.7999999999999989</v>
      </c>
      <c r="N856" s="19">
        <v>7.31</v>
      </c>
      <c r="O856" s="19">
        <v>0.58599999999999997</v>
      </c>
      <c r="Q856" s="19">
        <f t="shared" si="239"/>
        <v>3.2307676220269759</v>
      </c>
      <c r="R856" s="19">
        <f t="shared" si="240"/>
        <v>2.7117422310979364</v>
      </c>
      <c r="S856" s="19">
        <f t="shared" si="243"/>
        <v>2.2693617733685865</v>
      </c>
      <c r="T856" s="19">
        <f t="shared" si="242"/>
        <v>2.8707762551256573</v>
      </c>
      <c r="U856" s="23">
        <f t="shared" si="244"/>
        <v>2.770661970404789</v>
      </c>
      <c r="V856" s="24">
        <f t="shared" si="241"/>
        <v>2.8441547953462281</v>
      </c>
      <c r="W856" s="24">
        <f t="shared" si="241"/>
        <v>2.5267252267929128</v>
      </c>
      <c r="X856" s="24">
        <f t="shared" si="241"/>
        <v>2.295871867231071</v>
      </c>
      <c r="Y856" s="24">
        <f t="shared" si="241"/>
        <v>2.5119962302270795</v>
      </c>
      <c r="Z856" s="24">
        <f t="shared" si="241"/>
        <v>2.5446870298993227</v>
      </c>
      <c r="AA856" s="20"/>
      <c r="AB856" s="20"/>
      <c r="AC856" s="17">
        <v>314.62044283862502</v>
      </c>
      <c r="AD856" s="17">
        <f t="shared" si="246"/>
        <v>315.15951249476012</v>
      </c>
      <c r="AE856" s="21">
        <v>142.96658097686401</v>
      </c>
      <c r="AF856" s="21">
        <v>176.29704301075267</v>
      </c>
      <c r="AG856" s="19">
        <v>3.2681742803306451</v>
      </c>
      <c r="AH856" s="21">
        <v>129</v>
      </c>
      <c r="AI856" s="22">
        <v>-0.47499999999999998</v>
      </c>
      <c r="AJ856" s="21">
        <v>1262.4062104526145</v>
      </c>
      <c r="AK856" s="21" t="e">
        <f>VLOOKUP($B856,'[3]Rotoma level Monthly'!$C$2:$N$538,10,FALSE)</f>
        <v>#N/A</v>
      </c>
      <c r="AL856" s="21" t="e">
        <f>VLOOKUP($B856,'[3]Rotoma level Monthly'!$C$2:$N$538,11,FALSE)</f>
        <v>#N/A</v>
      </c>
      <c r="AM856" s="20">
        <v>3.8443149878011726</v>
      </c>
      <c r="AN856" s="21">
        <v>203.92499999999998</v>
      </c>
    </row>
    <row r="857" spans="1:40" x14ac:dyDescent="0.25">
      <c r="A857" t="s">
        <v>86</v>
      </c>
      <c r="B857" s="15">
        <v>44044</v>
      </c>
      <c r="C857" s="16" t="s">
        <v>83</v>
      </c>
      <c r="D857" s="17">
        <v>2022</v>
      </c>
      <c r="E857" s="18" t="str">
        <f t="shared" si="245"/>
        <v>Ōkataina 2020/21</v>
      </c>
      <c r="F857" s="18" t="s">
        <v>72</v>
      </c>
      <c r="G857" s="19">
        <v>3.5</v>
      </c>
      <c r="H857" s="20">
        <v>8.5</v>
      </c>
      <c r="I857" s="21">
        <v>94.399999999999991</v>
      </c>
      <c r="J857" s="19">
        <v>8.1</v>
      </c>
      <c r="K857" s="19">
        <v>2.1</v>
      </c>
      <c r="L857" s="19">
        <v>13.5</v>
      </c>
      <c r="M857" s="19">
        <v>5.2</v>
      </c>
      <c r="N857" s="19">
        <v>7.33</v>
      </c>
      <c r="O857" s="19">
        <v>0.63</v>
      </c>
      <c r="Q857" s="19">
        <f t="shared" si="239"/>
        <v>3.6019328326497</v>
      </c>
      <c r="R857" s="19">
        <f t="shared" si="240"/>
        <v>2.8737622555430979</v>
      </c>
      <c r="S857" s="19">
        <f t="shared" si="243"/>
        <v>2.3346657028371873</v>
      </c>
      <c r="T857" s="19">
        <f t="shared" si="242"/>
        <v>2.8707762551256573</v>
      </c>
      <c r="U857" s="23">
        <f t="shared" si="244"/>
        <v>2.9202842615389106</v>
      </c>
      <c r="V857" s="24">
        <f t="shared" si="241"/>
        <v>2.9425558343202893</v>
      </c>
      <c r="W857" s="24">
        <f t="shared" si="241"/>
        <v>2.5691338851981773</v>
      </c>
      <c r="X857" s="24">
        <f t="shared" si="241"/>
        <v>2.3213694248454741</v>
      </c>
      <c r="Y857" s="24">
        <f t="shared" si="241"/>
        <v>2.5808549330790358</v>
      </c>
      <c r="Z857" s="24">
        <f t="shared" si="241"/>
        <v>2.6034785193607437</v>
      </c>
      <c r="AA857" s="20"/>
      <c r="AB857" s="20"/>
      <c r="AC857" s="17">
        <v>314.63354366636099</v>
      </c>
      <c r="AD857" s="17">
        <f t="shared" si="246"/>
        <v>315.07557030310545</v>
      </c>
      <c r="AE857" s="21">
        <v>121.683022242093</v>
      </c>
      <c r="AF857" s="21">
        <v>182.69489247311833</v>
      </c>
      <c r="AG857" s="19">
        <v>3.4393100328709671</v>
      </c>
      <c r="AH857" s="21">
        <v>167.8</v>
      </c>
      <c r="AI857" s="22">
        <v>-0.59916666666666651</v>
      </c>
      <c r="AJ857" s="21">
        <v>1196.5296295725143</v>
      </c>
      <c r="AK857" s="21" t="e">
        <f>VLOOKUP($B857,'[3]Rotoma level Monthly'!$C$2:$N$538,10,FALSE)</f>
        <v>#N/A</v>
      </c>
      <c r="AL857" s="21" t="e">
        <f>VLOOKUP($B857,'[3]Rotoma level Monthly'!$C$2:$N$538,11,FALSE)</f>
        <v>#N/A</v>
      </c>
      <c r="AM857" s="20">
        <v>3.8418948862500972</v>
      </c>
      <c r="AN857" s="21">
        <v>207.95000000000002</v>
      </c>
    </row>
    <row r="858" spans="1:40" x14ac:dyDescent="0.25">
      <c r="A858" t="s">
        <v>86</v>
      </c>
      <c r="B858" s="15">
        <v>44075</v>
      </c>
      <c r="C858" s="16" t="s">
        <v>83</v>
      </c>
      <c r="D858" s="17">
        <v>2022</v>
      </c>
      <c r="E858" s="18" t="str">
        <f t="shared" si="245"/>
        <v>Ōkataina 2020/21</v>
      </c>
      <c r="F858" s="18" t="s">
        <v>72</v>
      </c>
      <c r="G858" s="19">
        <v>3.5</v>
      </c>
      <c r="H858" s="20">
        <v>7.4</v>
      </c>
      <c r="I858" s="21">
        <v>53.3</v>
      </c>
      <c r="J858" s="19">
        <v>5.1000000000000005</v>
      </c>
      <c r="K858" s="19">
        <v>1.9</v>
      </c>
      <c r="L858" s="19">
        <v>1</v>
      </c>
      <c r="M858" s="19">
        <v>2.2000000000000002</v>
      </c>
      <c r="N858" s="19">
        <v>7.63</v>
      </c>
      <c r="O858" s="19">
        <v>0.78300000000000003</v>
      </c>
      <c r="Q858" s="19">
        <f t="shared" si="239"/>
        <v>3.6019328326497</v>
      </c>
      <c r="R858" s="19">
        <f t="shared" si="240"/>
        <v>3.0690073114234004</v>
      </c>
      <c r="S858" s="19">
        <f t="shared" si="243"/>
        <v>1.5874488991699818</v>
      </c>
      <c r="T858" s="19">
        <f t="shared" si="242"/>
        <v>2.2841049142059742</v>
      </c>
      <c r="U858" s="23">
        <f t="shared" si="244"/>
        <v>2.6356234893622639</v>
      </c>
      <c r="V858" s="24">
        <f t="shared" si="241"/>
        <v>3.0204442538743117</v>
      </c>
      <c r="W858" s="24">
        <f t="shared" si="241"/>
        <v>2.6317199978735881</v>
      </c>
      <c r="X858" s="24">
        <f t="shared" si="241"/>
        <v>2.2553582800435139</v>
      </c>
      <c r="Y858" s="24">
        <f t="shared" si="241"/>
        <v>2.5749268775882306</v>
      </c>
      <c r="Z858" s="24">
        <f t="shared" si="241"/>
        <v>2.620612352344911</v>
      </c>
      <c r="AA858" s="20"/>
      <c r="AB858" s="20"/>
      <c r="AC858" s="17">
        <v>314.58757158552299</v>
      </c>
      <c r="AD858" s="17">
        <f t="shared" si="246"/>
        <v>315.00332488386846</v>
      </c>
      <c r="AE858" s="21">
        <v>59.347826086956701</v>
      </c>
      <c r="AF858" s="21">
        <v>219.06250000000006</v>
      </c>
      <c r="AG858" s="19">
        <v>4.8522114155611105</v>
      </c>
      <c r="AH858" s="21">
        <v>217.2</v>
      </c>
      <c r="AI858" s="22">
        <v>-0.72333333333333305</v>
      </c>
      <c r="AJ858" s="21">
        <v>1190.0118989915206</v>
      </c>
      <c r="AK858" s="21" t="e">
        <f>VLOOKUP($B858,'[3]Rotoma level Monthly'!$C$2:$N$538,10,FALSE)</f>
        <v>#N/A</v>
      </c>
      <c r="AL858" s="21" t="e">
        <f>VLOOKUP($B858,'[3]Rotoma level Monthly'!$C$2:$N$538,11,FALSE)</f>
        <v>#N/A</v>
      </c>
      <c r="AM858" s="20">
        <v>3.7749675540697658</v>
      </c>
      <c r="AN858" s="21">
        <v>211.46666666666661</v>
      </c>
    </row>
    <row r="859" spans="1:40" x14ac:dyDescent="0.25">
      <c r="A859" t="s">
        <v>86</v>
      </c>
      <c r="B859" s="15">
        <v>44105</v>
      </c>
      <c r="C859" s="16" t="s">
        <v>83</v>
      </c>
      <c r="D859" s="17">
        <v>2022</v>
      </c>
      <c r="E859" s="18" t="str">
        <f t="shared" si="245"/>
        <v>Ōkataina 2020/21</v>
      </c>
      <c r="F859" s="18" t="s">
        <v>72</v>
      </c>
      <c r="G859" s="19">
        <v>1.6</v>
      </c>
      <c r="H859" s="20">
        <v>11.05</v>
      </c>
      <c r="I859" s="21">
        <v>109</v>
      </c>
      <c r="J859" s="19">
        <v>6</v>
      </c>
      <c r="K859" s="19">
        <v>2</v>
      </c>
      <c r="L859" s="19">
        <v>3</v>
      </c>
      <c r="M859" s="19">
        <v>4</v>
      </c>
      <c r="N859" s="19">
        <v>7.72</v>
      </c>
      <c r="O859" s="19">
        <v>0.72299999999999998</v>
      </c>
      <c r="Q859" s="19">
        <f t="shared" si="239"/>
        <v>2.7384647559460493</v>
      </c>
      <c r="R859" s="19">
        <f t="shared" si="240"/>
        <v>2.4821883766573438</v>
      </c>
      <c r="S859" s="19">
        <f t="shared" si="243"/>
        <v>2.5226537588012774</v>
      </c>
      <c r="T859" s="19">
        <f t="shared" si="242"/>
        <v>2.4902016511202389</v>
      </c>
      <c r="U859" s="23">
        <f t="shared" si="244"/>
        <v>2.5583771356312277</v>
      </c>
      <c r="V859" s="24">
        <f t="shared" ref="V859:Z876" si="247">AVERAGE(Q848:Q859)</f>
        <v>3.0636496502031494</v>
      </c>
      <c r="W859" s="24">
        <f t="shared" si="247"/>
        <v>2.6323074735226153</v>
      </c>
      <c r="X859" s="24">
        <f t="shared" si="247"/>
        <v>2.2587072839606743</v>
      </c>
      <c r="Y859" s="24">
        <f t="shared" si="247"/>
        <v>2.5941211647296125</v>
      </c>
      <c r="Z859" s="24">
        <f t="shared" si="247"/>
        <v>2.6371963931040128</v>
      </c>
      <c r="AA859" s="20"/>
      <c r="AB859" s="20"/>
      <c r="AC859" s="17">
        <v>314.51140411987302</v>
      </c>
      <c r="AD859" s="17">
        <f t="shared" si="246"/>
        <v>314.93051722661255</v>
      </c>
      <c r="AE859" s="21">
        <v>63.9600000000001</v>
      </c>
      <c r="AF859" s="21">
        <v>143.62903225806451</v>
      </c>
      <c r="AG859" s="19">
        <v>3.5976538200698922</v>
      </c>
      <c r="AH859" s="21">
        <v>174.7</v>
      </c>
      <c r="AI859" s="22">
        <v>-0.7524999999999995</v>
      </c>
      <c r="AJ859" s="21">
        <v>1123.4547802323732</v>
      </c>
      <c r="AK859" s="21" t="e">
        <f>VLOOKUP($B859,'[3]Rotoma level Monthly'!$C$2:$N$538,10,FALSE)</f>
        <v>#N/A</v>
      </c>
      <c r="AL859" s="21" t="e">
        <f>VLOOKUP($B859,'[3]Rotoma level Monthly'!$C$2:$N$538,11,FALSE)</f>
        <v>#N/A</v>
      </c>
      <c r="AM859" s="20">
        <v>3.816562900457841</v>
      </c>
      <c r="AN859" s="21">
        <v>211.18333333333328</v>
      </c>
    </row>
    <row r="860" spans="1:40" x14ac:dyDescent="0.25">
      <c r="A860" t="s">
        <v>86</v>
      </c>
      <c r="B860" s="15">
        <v>44136</v>
      </c>
      <c r="C860" s="16" t="s">
        <v>83</v>
      </c>
      <c r="D860" s="17">
        <v>2022</v>
      </c>
      <c r="E860" s="18" t="str">
        <f t="shared" si="245"/>
        <v>Ōkataina 2020/21</v>
      </c>
      <c r="F860" s="18" t="s">
        <v>72</v>
      </c>
      <c r="G860" s="19">
        <v>1.2</v>
      </c>
      <c r="H860" s="20">
        <v>12.6</v>
      </c>
      <c r="I860" s="21">
        <v>77</v>
      </c>
      <c r="J860" s="19">
        <v>6</v>
      </c>
      <c r="K860" s="19">
        <v>1</v>
      </c>
      <c r="L860" s="19">
        <v>3</v>
      </c>
      <c r="M860" s="19">
        <v>4</v>
      </c>
      <c r="N860" s="19">
        <v>7.99</v>
      </c>
      <c r="O860" s="19">
        <v>0.33900000000000002</v>
      </c>
      <c r="Q860" s="19">
        <f t="shared" si="239"/>
        <v>2.4211203649609674</v>
      </c>
      <c r="R860" s="19">
        <f t="shared" si="240"/>
        <v>2.2718320685746427</v>
      </c>
      <c r="S860" s="19">
        <f t="shared" si="243"/>
        <v>2.0683370827691703</v>
      </c>
      <c r="T860" s="19">
        <f t="shared" si="242"/>
        <v>2.4902016511202389</v>
      </c>
      <c r="U860" s="23">
        <f t="shared" si="244"/>
        <v>2.3128727918562548</v>
      </c>
      <c r="V860" s="24">
        <f t="shared" si="247"/>
        <v>3.0079302131758632</v>
      </c>
      <c r="W860" s="24">
        <f t="shared" si="247"/>
        <v>2.617117989932936</v>
      </c>
      <c r="X860" s="24">
        <f t="shared" si="247"/>
        <v>2.2456566764596686</v>
      </c>
      <c r="Y860" s="24">
        <f t="shared" si="247"/>
        <v>2.5213988143768415</v>
      </c>
      <c r="Z860" s="24">
        <f t="shared" si="247"/>
        <v>2.5980259234863272</v>
      </c>
      <c r="AA860" s="20"/>
      <c r="AB860" s="20"/>
      <c r="AC860" s="17">
        <v>314.54144288194402</v>
      </c>
      <c r="AD860" s="17">
        <f t="shared" si="246"/>
        <v>314.86988490461056</v>
      </c>
      <c r="AE860" s="21">
        <v>189.69306122448901</v>
      </c>
      <c r="AF860" s="21">
        <v>174.94444444444449</v>
      </c>
      <c r="AG860" s="19">
        <v>4.3656327122777778</v>
      </c>
      <c r="AH860" s="21">
        <v>228.1</v>
      </c>
      <c r="AI860" s="22">
        <v>-0.72333333333333305</v>
      </c>
      <c r="AJ860" s="21">
        <v>1050.0010994506142</v>
      </c>
      <c r="AK860" s="21" t="e">
        <f>VLOOKUP($B860,'[3]Rotoma level Monthly'!$C$2:$N$538,10,FALSE)</f>
        <v>#N/A</v>
      </c>
      <c r="AL860" s="21" t="e">
        <f>VLOOKUP($B860,'[3]Rotoma level Monthly'!$C$2:$N$538,11,FALSE)</f>
        <v>#N/A</v>
      </c>
      <c r="AM860" s="20">
        <v>3.7262988747492831</v>
      </c>
      <c r="AN860" s="21">
        <v>212.70833333333329</v>
      </c>
    </row>
    <row r="861" spans="1:40" x14ac:dyDescent="0.25">
      <c r="A861" t="s">
        <v>86</v>
      </c>
      <c r="B861" s="15">
        <v>44166</v>
      </c>
      <c r="C861" s="16" t="s">
        <v>83</v>
      </c>
      <c r="D861" s="17">
        <v>2022</v>
      </c>
      <c r="E861" s="18" t="str">
        <f t="shared" si="245"/>
        <v>Ōkataina 2020/21</v>
      </c>
      <c r="F861" s="18" t="s">
        <v>72</v>
      </c>
      <c r="G861" s="19">
        <v>1.1000000000000001</v>
      </c>
      <c r="H861" s="20">
        <v>12.75</v>
      </c>
      <c r="I861" s="21">
        <v>88</v>
      </c>
      <c r="J861" s="19">
        <v>6</v>
      </c>
      <c r="K861" s="19">
        <v>1</v>
      </c>
      <c r="L861" s="19">
        <v>2</v>
      </c>
      <c r="M861" s="19">
        <v>2</v>
      </c>
      <c r="N861" s="19">
        <v>8.0399999999999991</v>
      </c>
      <c r="O861" s="19">
        <v>0.60199999999999998</v>
      </c>
      <c r="Q861" s="19">
        <f t="shared" ref="Q861:Q874" si="248">2.22+2.54*LOG($G861,10)</f>
        <v>2.3251374203018917</v>
      </c>
      <c r="R861" s="19">
        <f t="shared" si="240"/>
        <v>2.2522704593382845</v>
      </c>
      <c r="S861" s="19">
        <f t="shared" si="243"/>
        <v>2.2428928431720077</v>
      </c>
      <c r="T861" s="19">
        <f t="shared" si="242"/>
        <v>2.4902016511202389</v>
      </c>
      <c r="U861" s="23">
        <f t="shared" si="244"/>
        <v>2.327625593483106</v>
      </c>
      <c r="V861" s="24">
        <f t="shared" si="247"/>
        <v>2.9253863347873685</v>
      </c>
      <c r="W861" s="24">
        <f t="shared" si="247"/>
        <v>2.6077356653211328</v>
      </c>
      <c r="X861" s="24">
        <f t="shared" si="247"/>
        <v>2.2533494387510871</v>
      </c>
      <c r="Y861" s="24">
        <f t="shared" si="247"/>
        <v>2.57153792289823</v>
      </c>
      <c r="Z861" s="24">
        <f t="shared" si="247"/>
        <v>2.5895023404394544</v>
      </c>
      <c r="AA861" s="20"/>
      <c r="AB861" s="20"/>
      <c r="AC861" s="17">
        <v>314.47627021729397</v>
      </c>
      <c r="AD861" s="17">
        <f t="shared" si="246"/>
        <v>314.80947053035726</v>
      </c>
      <c r="AE861" s="21">
        <v>63.240816326530698</v>
      </c>
      <c r="AF861" s="21">
        <v>190.10080645161287</v>
      </c>
      <c r="AG861" s="19">
        <v>4.4007818062338719</v>
      </c>
      <c r="AH861" s="21">
        <v>320.8</v>
      </c>
      <c r="AI861" s="22">
        <v>0</v>
      </c>
      <c r="AJ861" s="21">
        <v>1167.1273854308033</v>
      </c>
      <c r="AK861" s="21" t="e">
        <f>VLOOKUP($B861,'[3]Rotoma level Monthly'!$C$2:$N$538,10,FALSE)</f>
        <v>#N/A</v>
      </c>
      <c r="AL861" s="21" t="e">
        <f>VLOOKUP($B861,'[3]Rotoma level Monthly'!$C$2:$N$538,11,FALSE)</f>
        <v>#N/A</v>
      </c>
      <c r="AM861" s="20">
        <v>3.7500859760661811</v>
      </c>
      <c r="AN861" s="21">
        <v>216.30000000000004</v>
      </c>
    </row>
    <row r="862" spans="1:40" x14ac:dyDescent="0.25">
      <c r="A862" t="s">
        <v>86</v>
      </c>
      <c r="B862" s="15">
        <v>44197</v>
      </c>
      <c r="C862" s="16" t="s">
        <v>83</v>
      </c>
      <c r="D862" s="17">
        <v>2022</v>
      </c>
      <c r="E862" s="18" t="str">
        <f t="shared" si="245"/>
        <v>Ōkataina 2020/21</v>
      </c>
      <c r="F862" s="18" t="s">
        <v>72</v>
      </c>
      <c r="G862" s="19">
        <v>1.3</v>
      </c>
      <c r="H862" s="20">
        <v>10.95</v>
      </c>
      <c r="I862" s="21">
        <v>316</v>
      </c>
      <c r="J862" s="19">
        <v>8</v>
      </c>
      <c r="K862" s="19">
        <v>1</v>
      </c>
      <c r="L862" s="19">
        <v>0</v>
      </c>
      <c r="M862" s="19">
        <v>2</v>
      </c>
      <c r="N862" s="19">
        <v>8.19</v>
      </c>
      <c r="O862" s="19">
        <v>0.72199999999999998</v>
      </c>
      <c r="Q862" s="19">
        <f t="shared" si="248"/>
        <v>2.5094161148593654</v>
      </c>
      <c r="R862" s="19">
        <f t="shared" si="240"/>
        <v>2.4963472681778498</v>
      </c>
      <c r="S862" s="19">
        <f t="shared" si="243"/>
        <v>3.9140581186813956</v>
      </c>
      <c r="T862" s="19">
        <f t="shared" si="242"/>
        <v>2.8550227620164748</v>
      </c>
      <c r="U862" s="23">
        <f t="shared" si="244"/>
        <v>2.9437110659337713</v>
      </c>
      <c r="V862" s="24">
        <f t="shared" si="247"/>
        <v>2.8454994524973944</v>
      </c>
      <c r="W862" s="24">
        <f t="shared" si="247"/>
        <v>2.5865085351929911</v>
      </c>
      <c r="X862" s="24">
        <f t="shared" si="247"/>
        <v>2.3865931423789246</v>
      </c>
      <c r="Y862" s="24">
        <f t="shared" si="247"/>
        <v>2.6275132738769558</v>
      </c>
      <c r="Z862" s="24">
        <f t="shared" si="247"/>
        <v>2.6115286009865666</v>
      </c>
      <c r="AA862" s="20"/>
      <c r="AB862" s="20"/>
      <c r="AC862" s="17">
        <v>314.35821807795702</v>
      </c>
      <c r="AD862" s="17">
        <f t="shared" si="246"/>
        <v>314.73109412560069</v>
      </c>
      <c r="AE862" s="21">
        <v>76.187755102041095</v>
      </c>
      <c r="AF862" s="21">
        <v>186.68010752688173</v>
      </c>
      <c r="AG862" s="19">
        <v>3.9700037301424747</v>
      </c>
      <c r="AH862" s="21">
        <v>301</v>
      </c>
      <c r="AI862" s="22">
        <v>0</v>
      </c>
      <c r="AJ862" s="21">
        <v>1036.2098046662052</v>
      </c>
      <c r="AK862" s="21" t="e">
        <f>VLOOKUP($B862,'[3]Rotoma level Monthly'!$C$2:$N$538,10,FALSE)</f>
        <v>#N/A</v>
      </c>
      <c r="AL862" s="21" t="e">
        <f>VLOOKUP($B862,'[3]Rotoma level Monthly'!$C$2:$N$538,11,FALSE)</f>
        <v>#N/A</v>
      </c>
      <c r="AM862" s="20">
        <v>3.725654474693421</v>
      </c>
      <c r="AN862" s="21">
        <v>213.4</v>
      </c>
    </row>
    <row r="863" spans="1:40" x14ac:dyDescent="0.25">
      <c r="A863" t="s">
        <v>86</v>
      </c>
      <c r="B863" s="15">
        <v>44228</v>
      </c>
      <c r="C863" s="16" t="s">
        <v>83</v>
      </c>
      <c r="D863" s="17">
        <v>2022</v>
      </c>
      <c r="E863" s="18" t="str">
        <f t="shared" si="245"/>
        <v>Ōkataina 2020/21</v>
      </c>
      <c r="F863" s="18" t="s">
        <v>72</v>
      </c>
      <c r="G863" s="19">
        <v>1.9</v>
      </c>
      <c r="H863" s="20">
        <v>11</v>
      </c>
      <c r="I863" s="21">
        <v>98</v>
      </c>
      <c r="J863" s="19">
        <v>8</v>
      </c>
      <c r="K863" s="19">
        <v>2</v>
      </c>
      <c r="L863" s="19">
        <v>4</v>
      </c>
      <c r="M863" s="19">
        <v>7</v>
      </c>
      <c r="N863" s="19">
        <v>8.07</v>
      </c>
      <c r="O863" s="19">
        <v>0.47299999999999998</v>
      </c>
      <c r="Q863" s="19">
        <f t="shared" si="248"/>
        <v>2.9280341464201856</v>
      </c>
      <c r="R863" s="19">
        <f t="shared" si="240"/>
        <v>2.4892578356731985</v>
      </c>
      <c r="S863" s="19">
        <f t="shared" si="243"/>
        <v>2.3835904878344096</v>
      </c>
      <c r="T863" s="19">
        <f t="shared" si="242"/>
        <v>2.8550227620164748</v>
      </c>
      <c r="U863" s="23">
        <f t="shared" si="244"/>
        <v>2.6639763079860672</v>
      </c>
      <c r="V863" s="24">
        <f t="shared" si="247"/>
        <v>2.8454994524973944</v>
      </c>
      <c r="W863" s="24">
        <f t="shared" si="247"/>
        <v>2.5435602827194046</v>
      </c>
      <c r="X863" s="24">
        <f t="shared" si="247"/>
        <v>2.3865931423789246</v>
      </c>
      <c r="Y863" s="24">
        <f t="shared" si="247"/>
        <v>2.6635701891957435</v>
      </c>
      <c r="Z863" s="24">
        <f t="shared" si="247"/>
        <v>2.6098057666978671</v>
      </c>
      <c r="AA863" s="20"/>
      <c r="AB863" s="20"/>
      <c r="AC863" s="17">
        <v>314.15395758928599</v>
      </c>
      <c r="AD863" s="17">
        <f t="shared" si="246"/>
        <v>314.63476506089609</v>
      </c>
      <c r="AE863" s="21">
        <v>59.382870389534901</v>
      </c>
      <c r="AF863" s="21">
        <v>141.44345238095244</v>
      </c>
      <c r="AG863" s="19">
        <v>3.5766137535238101</v>
      </c>
      <c r="AH863" s="21">
        <v>259.3</v>
      </c>
      <c r="AI863" s="22">
        <v>0</v>
      </c>
      <c r="AJ863" s="21">
        <v>1099.2463969775483</v>
      </c>
      <c r="AK863" s="21" t="e">
        <f>VLOOKUP($B863,'[3]Rotoma level Monthly'!$C$2:$N$538,10,FALSE)</f>
        <v>#N/A</v>
      </c>
      <c r="AL863" s="21" t="e">
        <f>VLOOKUP($B863,'[3]Rotoma level Monthly'!$C$2:$N$538,11,FALSE)</f>
        <v>#N/A</v>
      </c>
      <c r="AM863" s="20">
        <v>3.7141589923258138</v>
      </c>
      <c r="AN863" s="21">
        <v>211.4</v>
      </c>
    </row>
    <row r="864" spans="1:40" x14ac:dyDescent="0.25">
      <c r="A864" t="s">
        <v>86</v>
      </c>
      <c r="B864" s="15">
        <v>44287</v>
      </c>
      <c r="C864" s="16" t="s">
        <v>83</v>
      </c>
      <c r="D864" s="17">
        <v>2022</v>
      </c>
      <c r="E864" s="18" t="str">
        <f t="shared" si="245"/>
        <v>Ōkataina 2020/21</v>
      </c>
      <c r="F864" s="18" t="s">
        <v>72</v>
      </c>
      <c r="G864" s="19">
        <v>1.6</v>
      </c>
      <c r="H864" s="20">
        <v>13.5</v>
      </c>
      <c r="I864" s="21">
        <v>97.4</v>
      </c>
      <c r="J864" s="19">
        <v>6.5</v>
      </c>
      <c r="K864" s="19">
        <v>2.1</v>
      </c>
      <c r="L864" s="19">
        <v>6.2</v>
      </c>
      <c r="M864" s="19">
        <v>1.8</v>
      </c>
      <c r="N864" s="19">
        <v>7.92</v>
      </c>
      <c r="O864" s="19">
        <v>0.35599999999999998</v>
      </c>
      <c r="Q864" s="19">
        <f t="shared" si="248"/>
        <v>2.7384647559460493</v>
      </c>
      <c r="R864" s="19">
        <f t="shared" si="240"/>
        <v>2.1562154966959817</v>
      </c>
      <c r="S864" s="19">
        <f t="shared" si="243"/>
        <v>2.3755624602046326</v>
      </c>
      <c r="T864" s="19">
        <f t="shared" si="242"/>
        <v>2.5917070013971379</v>
      </c>
      <c r="U864" s="23">
        <f t="shared" si="244"/>
        <v>2.4654874285609503</v>
      </c>
      <c r="V864" s="24">
        <f t="shared" si="247"/>
        <v>2.8842197805230949</v>
      </c>
      <c r="W864" s="24">
        <f t="shared" si="247"/>
        <v>2.5172764780282284</v>
      </c>
      <c r="X864" s="24">
        <f t="shared" si="247"/>
        <v>2.3939971314887702</v>
      </c>
      <c r="Y864" s="24">
        <f t="shared" si="247"/>
        <v>2.6912964049237402</v>
      </c>
      <c r="Z864" s="24">
        <f t="shared" si="247"/>
        <v>2.6216974487409588</v>
      </c>
      <c r="AA864" s="20"/>
      <c r="AB864" s="20"/>
      <c r="AC864" s="17">
        <v>313.90777494213</v>
      </c>
      <c r="AD864" s="17">
        <f t="shared" si="246"/>
        <v>314.52219220661124</v>
      </c>
      <c r="AE864" s="21">
        <v>84.640973630831596</v>
      </c>
      <c r="AF864" s="21">
        <v>184.99305555555563</v>
      </c>
      <c r="AG864" s="19">
        <v>3.2474305527500014</v>
      </c>
      <c r="AH864" s="21">
        <v>194.1</v>
      </c>
      <c r="AI864" s="22">
        <v>0</v>
      </c>
      <c r="AJ864" s="21">
        <v>1200.2819836388173</v>
      </c>
      <c r="AK864" s="21" t="e">
        <f>VLOOKUP($B864,'[3]Rotoma level Monthly'!$C$2:$N$538,10,FALSE)</f>
        <v>#N/A</v>
      </c>
      <c r="AL864" s="21" t="e">
        <f>VLOOKUP($B864,'[3]Rotoma level Monthly'!$C$2:$N$538,11,FALSE)</f>
        <v>#N/A</v>
      </c>
      <c r="AM864" s="20">
        <v>3.7046168208688002</v>
      </c>
      <c r="AN864" s="21">
        <v>208.64999999999998</v>
      </c>
    </row>
    <row r="865" spans="1:40" x14ac:dyDescent="0.25">
      <c r="A865" t="s">
        <v>86</v>
      </c>
      <c r="B865" s="15">
        <v>44317</v>
      </c>
      <c r="C865" s="16" t="s">
        <v>83</v>
      </c>
      <c r="D865" s="17">
        <v>2022</v>
      </c>
      <c r="E865" s="18" t="str">
        <f t="shared" si="245"/>
        <v>Ōkataina 2020/21</v>
      </c>
      <c r="F865" s="18" t="s">
        <v>72</v>
      </c>
      <c r="G865" s="19">
        <v>1.6</v>
      </c>
      <c r="H865" s="20">
        <v>12.75</v>
      </c>
      <c r="I865" s="21">
        <v>82.3</v>
      </c>
      <c r="J865" s="19">
        <v>6.6</v>
      </c>
      <c r="K865" s="19">
        <v>1.9</v>
      </c>
      <c r="L865" s="19">
        <v>2.5</v>
      </c>
      <c r="M865" s="19">
        <v>2.5</v>
      </c>
      <c r="N865" s="19">
        <v>7.74</v>
      </c>
      <c r="O865" s="19">
        <v>0.40899999999999997</v>
      </c>
      <c r="Q865" s="19">
        <f t="shared" si="248"/>
        <v>2.7384647559460493</v>
      </c>
      <c r="R865" s="19">
        <f t="shared" si="240"/>
        <v>2.2522704593382845</v>
      </c>
      <c r="S865" s="19">
        <f t="shared" si="243"/>
        <v>2.1553535039889318</v>
      </c>
      <c r="T865" s="19">
        <f t="shared" si="242"/>
        <v>2.6110682917822561</v>
      </c>
      <c r="U865" s="23">
        <f t="shared" si="244"/>
        <v>2.4392892527638805</v>
      </c>
      <c r="V865" s="24">
        <f t="shared" si="247"/>
        <v>2.8964947426333718</v>
      </c>
      <c r="W865" s="24">
        <f t="shared" si="247"/>
        <v>2.4915415924306954</v>
      </c>
      <c r="X865" s="24">
        <f t="shared" si="247"/>
        <v>2.386702186556847</v>
      </c>
      <c r="Y865" s="24">
        <f t="shared" si="247"/>
        <v>2.6850782395021255</v>
      </c>
      <c r="Z865" s="24">
        <f t="shared" si="247"/>
        <v>2.6149541902807605</v>
      </c>
      <c r="AA865" s="20"/>
      <c r="AB865" s="20"/>
      <c r="AC865" s="17">
        <v>313.78864902553801</v>
      </c>
      <c r="AD865" s="17">
        <f t="shared" si="246"/>
        <v>314.41228288108113</v>
      </c>
      <c r="AE865" s="21">
        <v>78.4575999999999</v>
      </c>
      <c r="AF865" s="21">
        <v>165.23521505376348</v>
      </c>
      <c r="AG865" s="19">
        <v>3.3774245789220432</v>
      </c>
      <c r="AH865" s="21">
        <v>169</v>
      </c>
      <c r="AI865" s="22">
        <v>0</v>
      </c>
      <c r="AJ865" s="21">
        <v>1243.2265532070633</v>
      </c>
      <c r="AK865" s="21" t="e">
        <f>VLOOKUP($B865,'[3]Rotoma level Monthly'!$C$2:$N$538,10,FALSE)</f>
        <v>#N/A</v>
      </c>
      <c r="AL865" s="21" t="e">
        <f>VLOOKUP($B865,'[3]Rotoma level Monthly'!$C$2:$N$538,11,FALSE)</f>
        <v>#N/A</v>
      </c>
      <c r="AM865" s="20">
        <v>3.7176267874213469</v>
      </c>
      <c r="AN865" s="21">
        <v>207.51666666666665</v>
      </c>
    </row>
    <row r="866" spans="1:40" x14ac:dyDescent="0.25">
      <c r="A866" t="s">
        <v>86</v>
      </c>
      <c r="B866" s="15">
        <v>44348</v>
      </c>
      <c r="C866" s="16" t="s">
        <v>83</v>
      </c>
      <c r="D866" s="17">
        <v>2022</v>
      </c>
      <c r="E866" s="18" t="str">
        <f t="shared" si="245"/>
        <v>Ōkataina 2020/21</v>
      </c>
      <c r="F866" s="18" t="s">
        <v>72</v>
      </c>
      <c r="G866" s="19">
        <v>1.5</v>
      </c>
      <c r="H866" s="20">
        <v>10.5</v>
      </c>
      <c r="I866" s="21">
        <v>108.5</v>
      </c>
      <c r="J866" s="19">
        <v>7.5</v>
      </c>
      <c r="K866" s="19">
        <v>0.3</v>
      </c>
      <c r="L866" s="19">
        <v>3.7</v>
      </c>
      <c r="M866" s="19">
        <v>0.9</v>
      </c>
      <c r="N866" s="19">
        <v>7.49</v>
      </c>
      <c r="O866" s="19">
        <v>0.36899999999999999</v>
      </c>
      <c r="Q866" s="19">
        <f t="shared" si="248"/>
        <v>2.6672717980014307</v>
      </c>
      <c r="R866" s="19">
        <f t="shared" si="240"/>
        <v>2.5610890865086824</v>
      </c>
      <c r="S866" s="19">
        <f t="shared" si="243"/>
        <v>2.5166435119354902</v>
      </c>
      <c r="T866" s="19">
        <f t="shared" si="242"/>
        <v>2.7731788891037636</v>
      </c>
      <c r="U866" s="23">
        <f t="shared" si="244"/>
        <v>2.6295458213873415</v>
      </c>
      <c r="V866" s="24">
        <f t="shared" si="247"/>
        <v>2.8532893463045341</v>
      </c>
      <c r="W866" s="24">
        <f t="shared" si="247"/>
        <v>2.4884800084150385</v>
      </c>
      <c r="X866" s="24">
        <f t="shared" si="247"/>
        <v>2.4126543121071546</v>
      </c>
      <c r="Y866" s="24">
        <f t="shared" si="247"/>
        <v>2.6879345842981288</v>
      </c>
      <c r="Z866" s="24">
        <f t="shared" si="247"/>
        <v>2.6105895627812141</v>
      </c>
      <c r="AA866" s="20"/>
      <c r="AB866" s="20"/>
      <c r="AC866" s="17">
        <v>313.81448912037001</v>
      </c>
      <c r="AD866" s="17">
        <f t="shared" si="246"/>
        <v>314.32393543569214</v>
      </c>
      <c r="AE866" s="21">
        <v>157.87199999999899</v>
      </c>
      <c r="AF866" s="21">
        <v>165.09722222222223</v>
      </c>
      <c r="AG866" s="19">
        <v>3.2549328675583329</v>
      </c>
      <c r="AH866" s="21">
        <v>127</v>
      </c>
      <c r="AI866" s="22">
        <v>0</v>
      </c>
      <c r="AJ866" s="21">
        <v>1257.1540040625853</v>
      </c>
      <c r="AK866" s="21" t="e">
        <f>VLOOKUP($B866,'[3]Rotoma level Monthly'!$C$2:$N$538,10,FALSE)</f>
        <v>#N/A</v>
      </c>
      <c r="AL866" s="21" t="e">
        <f>VLOOKUP($B866,'[3]Rotoma level Monthly'!$C$2:$N$538,11,FALSE)</f>
        <v>#N/A</v>
      </c>
      <c r="AM866" s="20">
        <v>3.7518001578949431</v>
      </c>
      <c r="AN866" s="21">
        <v>208.75</v>
      </c>
    </row>
    <row r="867" spans="1:40" x14ac:dyDescent="0.25">
      <c r="A867" t="s">
        <v>86</v>
      </c>
      <c r="B867" s="15">
        <v>44378</v>
      </c>
      <c r="C867" s="16" t="s">
        <v>84</v>
      </c>
      <c r="D867" s="17">
        <v>2022</v>
      </c>
      <c r="E867" s="18" t="str">
        <f t="shared" si="245"/>
        <v>Ōkataina 2021/22</v>
      </c>
      <c r="F867" s="18" t="s">
        <v>72</v>
      </c>
      <c r="G867" s="19">
        <v>1.7</v>
      </c>
      <c r="H867" s="20">
        <v>7.2</v>
      </c>
      <c r="I867" s="21">
        <v>106.1</v>
      </c>
      <c r="J867" s="19">
        <v>8.4</v>
      </c>
      <c r="K867" s="19">
        <v>4.2</v>
      </c>
      <c r="L867" s="19">
        <v>14.599999999999998</v>
      </c>
      <c r="M867" s="19">
        <v>9.9</v>
      </c>
      <c r="N867" s="19">
        <v>7.0649999999999995</v>
      </c>
      <c r="O867" s="19">
        <v>0.61599999999999999</v>
      </c>
      <c r="Q867" s="19">
        <f t="shared" si="248"/>
        <v>2.8053402603008157</v>
      </c>
      <c r="R867" s="19">
        <f t="shared" si="240"/>
        <v>3.1068515254763649</v>
      </c>
      <c r="S867" s="19">
        <f t="shared" si="243"/>
        <v>2.4874033055430345</v>
      </c>
      <c r="T867" s="19">
        <f t="shared" si="242"/>
        <v>2.9168955153006944</v>
      </c>
      <c r="U867" s="23">
        <f t="shared" si="244"/>
        <v>2.8291226516552275</v>
      </c>
      <c r="V867" s="24">
        <f t="shared" si="247"/>
        <v>2.8588623050007649</v>
      </c>
      <c r="W867" s="24">
        <f t="shared" si="247"/>
        <v>2.5602361978754224</v>
      </c>
      <c r="X867" s="24">
        <f t="shared" si="247"/>
        <v>2.4048309540255088</v>
      </c>
      <c r="Y867" s="24">
        <f t="shared" si="247"/>
        <v>2.6749297999529009</v>
      </c>
      <c r="Z867" s="24">
        <f t="shared" si="247"/>
        <v>2.6247148142136498</v>
      </c>
      <c r="AA867" s="20"/>
      <c r="AB867" s="20"/>
      <c r="AC867" s="17">
        <v>313.88659475806497</v>
      </c>
      <c r="AD867" s="17">
        <f t="shared" si="246"/>
        <v>314.27336323524713</v>
      </c>
      <c r="AE867" s="21">
        <v>123.364723144104</v>
      </c>
      <c r="AF867" s="21">
        <v>176.2836021505376</v>
      </c>
      <c r="AG867" s="19">
        <v>3.5627352119758053</v>
      </c>
      <c r="AH867" s="21">
        <v>157.69999999999999</v>
      </c>
      <c r="AI867" s="22">
        <v>0</v>
      </c>
      <c r="AJ867" s="21">
        <v>1229.3270293059118</v>
      </c>
      <c r="AK867" s="21" t="e">
        <f>VLOOKUP($B867,'[3]Rotoma level Monthly'!$C$2:$N$538,10,FALSE)</f>
        <v>#N/A</v>
      </c>
      <c r="AL867" s="21" t="e">
        <f>VLOOKUP($B867,'[3]Rotoma level Monthly'!$C$2:$N$538,11,FALSE)</f>
        <v>#N/A</v>
      </c>
      <c r="AM867" s="20">
        <v>3.730007719642165</v>
      </c>
      <c r="AN867" s="21">
        <v>211.14166666666665</v>
      </c>
    </row>
    <row r="868" spans="1:40" x14ac:dyDescent="0.25">
      <c r="A868" t="s">
        <v>86</v>
      </c>
      <c r="B868" s="15">
        <v>44409</v>
      </c>
      <c r="C868" s="16" t="s">
        <v>84</v>
      </c>
      <c r="D868" s="17">
        <v>2022</v>
      </c>
      <c r="E868" s="18" t="str">
        <f t="shared" si="245"/>
        <v>Ōkataina 2021/22</v>
      </c>
      <c r="F868" s="18" t="s">
        <v>72</v>
      </c>
      <c r="G868" s="19">
        <v>3.4</v>
      </c>
      <c r="H868" s="20">
        <v>7.6</v>
      </c>
      <c r="I868" s="21">
        <v>93.100000000000009</v>
      </c>
      <c r="J868" s="19">
        <v>9.2999999999999989</v>
      </c>
      <c r="K868" s="19">
        <v>2.8</v>
      </c>
      <c r="L868" s="19">
        <v>16.7</v>
      </c>
      <c r="M868" s="19">
        <v>1.7</v>
      </c>
      <c r="N868" s="19">
        <v>7.48</v>
      </c>
      <c r="O868" s="19">
        <v>0.92100000000000004</v>
      </c>
      <c r="Q868" s="19">
        <f t="shared" si="248"/>
        <v>3.5699564492873277</v>
      </c>
      <c r="R868" s="19">
        <f t="shared" si="240"/>
        <v>3.031945709154432</v>
      </c>
      <c r="S868" s="19">
        <f t="shared" si="243"/>
        <v>2.3165385397538416</v>
      </c>
      <c r="T868" s="19">
        <f t="shared" si="242"/>
        <v>3.0459702097774897</v>
      </c>
      <c r="U868" s="23">
        <f t="shared" si="244"/>
        <v>2.9911027269932728</v>
      </c>
      <c r="V868" s="24">
        <f t="shared" si="247"/>
        <v>2.8871280406057944</v>
      </c>
      <c r="W868" s="24">
        <f t="shared" si="247"/>
        <v>2.5869198210467972</v>
      </c>
      <c r="X868" s="24">
        <f t="shared" si="247"/>
        <v>2.4087623512242802</v>
      </c>
      <c r="Y868" s="24">
        <f t="shared" si="247"/>
        <v>2.689529296173887</v>
      </c>
      <c r="Z868" s="24">
        <f t="shared" si="247"/>
        <v>2.6430848772626896</v>
      </c>
      <c r="AA868" s="20"/>
      <c r="AB868" s="20"/>
      <c r="AC868" s="17">
        <v>313.91668357974902</v>
      </c>
      <c r="AD868" s="17">
        <f t="shared" si="246"/>
        <v>314.21471663034077</v>
      </c>
      <c r="AE868" s="21">
        <v>95.069868995632802</v>
      </c>
      <c r="AF868" s="21">
        <v>181.00672043010758</v>
      </c>
      <c r="AG868" s="19">
        <v>3.4090933363618272</v>
      </c>
      <c r="AH868" s="21">
        <v>164.9</v>
      </c>
      <c r="AI868" s="22">
        <v>0</v>
      </c>
      <c r="AJ868" s="21">
        <v>1209.7251714731519</v>
      </c>
      <c r="AK868" s="21" t="e">
        <f>VLOOKUP($B868,'[3]Rotoma level Monthly'!$C$2:$N$538,10,FALSE)</f>
        <v>#N/A</v>
      </c>
      <c r="AL868" s="21" t="e">
        <f>VLOOKUP($B868,'[3]Rotoma level Monthly'!$C$2:$N$538,11,FALSE)</f>
        <v>#N/A</v>
      </c>
      <c r="AM868" s="20">
        <v>3.754554463945929</v>
      </c>
      <c r="AN868" s="21">
        <v>210.89999999999998</v>
      </c>
    </row>
    <row r="869" spans="1:40" x14ac:dyDescent="0.25">
      <c r="A869" t="s">
        <v>86</v>
      </c>
      <c r="B869" s="15">
        <v>44440</v>
      </c>
      <c r="C869" s="16" t="s">
        <v>84</v>
      </c>
      <c r="D869" s="17">
        <v>2022</v>
      </c>
      <c r="E869" s="18" t="str">
        <f t="shared" si="245"/>
        <v>Ōkataina 2021/22</v>
      </c>
      <c r="F869" s="18" t="s">
        <v>72</v>
      </c>
      <c r="G869" s="19">
        <v>3.2</v>
      </c>
      <c r="H869" s="20">
        <v>7.35</v>
      </c>
      <c r="I869" s="21">
        <v>98</v>
      </c>
      <c r="J869" s="19">
        <v>6.8999999999999995</v>
      </c>
      <c r="K869" s="19">
        <v>1.5</v>
      </c>
      <c r="L869" s="19">
        <v>1.7</v>
      </c>
      <c r="M869" s="19">
        <v>1.7</v>
      </c>
      <c r="N869" s="19">
        <v>7.69</v>
      </c>
      <c r="O869" s="19">
        <v>1.04</v>
      </c>
      <c r="Q869" s="19">
        <f t="shared" si="248"/>
        <v>3.5030809449325613</v>
      </c>
      <c r="R869" s="19">
        <f t="shared" si="240"/>
        <v>3.0783932235172324</v>
      </c>
      <c r="S869" s="19">
        <f t="shared" si="243"/>
        <v>2.3835904878344096</v>
      </c>
      <c r="T869" s="19">
        <f t="shared" si="242"/>
        <v>2.6674393449527853</v>
      </c>
      <c r="U869" s="23">
        <f t="shared" si="244"/>
        <v>2.9081260003092471</v>
      </c>
      <c r="V869" s="24">
        <f t="shared" si="247"/>
        <v>2.8788903832960329</v>
      </c>
      <c r="W869" s="24">
        <f t="shared" si="247"/>
        <v>2.6039724017113079</v>
      </c>
      <c r="X869" s="24">
        <f t="shared" si="247"/>
        <v>2.4128394166407152</v>
      </c>
      <c r="Y869" s="24">
        <f t="shared" si="247"/>
        <v>2.672584553659481</v>
      </c>
      <c r="Z869" s="24">
        <f t="shared" si="247"/>
        <v>2.6420716888268845</v>
      </c>
      <c r="AA869" s="20"/>
      <c r="AB869" s="20"/>
      <c r="AC869" s="17">
        <v>313.93716718749999</v>
      </c>
      <c r="AD869" s="17">
        <f t="shared" si="246"/>
        <v>314.15668525710242</v>
      </c>
      <c r="AE869" s="21">
        <v>178.86026200873201</v>
      </c>
      <c r="AF869" s="21">
        <v>197.31944444444446</v>
      </c>
      <c r="AG869" s="19">
        <v>4.0798302433888889</v>
      </c>
      <c r="AH869" s="21">
        <v>185.2</v>
      </c>
      <c r="AI869" s="22">
        <v>0</v>
      </c>
      <c r="AJ869" s="21">
        <v>1183.1120182266916</v>
      </c>
      <c r="AK869" s="21" t="e">
        <f>VLOOKUP($B869,'[3]Rotoma level Monthly'!$C$2:$N$538,10,FALSE)</f>
        <v>#N/A</v>
      </c>
      <c r="AL869" s="21" t="e">
        <f>VLOOKUP($B869,'[3]Rotoma level Monthly'!$C$2:$N$538,11,FALSE)</f>
        <v>#N/A</v>
      </c>
      <c r="AM869" s="20">
        <v>3.7520364059034996</v>
      </c>
      <c r="AN869" s="21">
        <v>208.23333333333332</v>
      </c>
    </row>
    <row r="870" spans="1:40" x14ac:dyDescent="0.25">
      <c r="A870" t="s">
        <v>86</v>
      </c>
      <c r="B870" s="15">
        <v>44470</v>
      </c>
      <c r="C870" s="16" t="s">
        <v>84</v>
      </c>
      <c r="D870" s="17">
        <v>2022</v>
      </c>
      <c r="E870" s="18" t="str">
        <f t="shared" si="245"/>
        <v>Ōkataina 2021/22</v>
      </c>
      <c r="F870" s="18" t="s">
        <v>72</v>
      </c>
      <c r="G870" s="19">
        <v>0.8</v>
      </c>
      <c r="H870" s="20">
        <v>14.1</v>
      </c>
      <c r="I870" s="21">
        <v>66.8</v>
      </c>
      <c r="J870" s="19">
        <v>4.5</v>
      </c>
      <c r="K870" s="19">
        <v>1.3</v>
      </c>
      <c r="L870" s="19">
        <v>0.8</v>
      </c>
      <c r="M870" s="19">
        <v>4.7</v>
      </c>
      <c r="N870" s="19">
        <v>7.63</v>
      </c>
      <c r="O870" s="19">
        <v>0.23799999999999999</v>
      </c>
      <c r="Q870" s="19">
        <f t="shared" si="248"/>
        <v>1.9738485669595369</v>
      </c>
      <c r="R870" s="19">
        <f t="shared" si="240"/>
        <v>2.0812537162545648</v>
      </c>
      <c r="S870" s="19">
        <f t="shared" si="243"/>
        <v>1.8825771520513919</v>
      </c>
      <c r="T870" s="19">
        <f t="shared" si="242"/>
        <v>2.1253805402240036</v>
      </c>
      <c r="U870" s="23">
        <f t="shared" si="244"/>
        <v>2.0157649938723745</v>
      </c>
      <c r="V870" s="24">
        <f t="shared" si="247"/>
        <v>2.743216694488519</v>
      </c>
      <c r="W870" s="24">
        <f t="shared" si="247"/>
        <v>2.5216596021139055</v>
      </c>
      <c r="X870" s="24">
        <f t="shared" si="247"/>
        <v>2.4374334377141662</v>
      </c>
      <c r="Y870" s="24">
        <f t="shared" si="247"/>
        <v>2.6593575224943167</v>
      </c>
      <c r="Z870" s="24">
        <f t="shared" si="247"/>
        <v>2.5904168142027264</v>
      </c>
      <c r="AA870" s="20"/>
      <c r="AB870" s="20"/>
      <c r="AC870" s="17">
        <v>314.01965585797501</v>
      </c>
      <c r="AD870" s="17">
        <f t="shared" si="246"/>
        <v>314.10935894647349</v>
      </c>
      <c r="AE870" s="21">
        <v>130.87554585152799</v>
      </c>
      <c r="AF870" s="21">
        <v>152.35887096774198</v>
      </c>
      <c r="AG870" s="19">
        <v>3.9980077623763433</v>
      </c>
      <c r="AH870" s="21">
        <v>190.7</v>
      </c>
      <c r="AI870" s="22">
        <v>0</v>
      </c>
      <c r="AJ870" s="21">
        <v>1302.6244541484671</v>
      </c>
      <c r="AK870" s="21" t="e">
        <f>VLOOKUP($B870,'[3]Rotoma level Monthly'!$C$2:$N$538,10,FALSE)</f>
        <v>#N/A</v>
      </c>
      <c r="AL870" s="21" t="e">
        <f>VLOOKUP($B870,'[3]Rotoma level Monthly'!$C$2:$N$538,11,FALSE)</f>
        <v>#N/A</v>
      </c>
      <c r="AM870" s="20">
        <v>3.6876713082224817</v>
      </c>
      <c r="AN870" s="21">
        <v>209.56666666666663</v>
      </c>
    </row>
    <row r="871" spans="1:40" x14ac:dyDescent="0.25">
      <c r="A871" t="s">
        <v>86</v>
      </c>
      <c r="B871" s="15">
        <v>44501</v>
      </c>
      <c r="C871" s="16" t="s">
        <v>84</v>
      </c>
      <c r="D871" s="17">
        <v>2022</v>
      </c>
      <c r="E871" s="18" t="str">
        <f t="shared" si="245"/>
        <v>Ōkataina 2021/22</v>
      </c>
      <c r="F871" s="18" t="s">
        <v>72</v>
      </c>
      <c r="G871" s="19">
        <v>0.6</v>
      </c>
      <c r="H871" s="20">
        <v>6.3</v>
      </c>
      <c r="I871" s="21">
        <v>78.100000000000009</v>
      </c>
      <c r="J871" s="19">
        <v>5.1000000000000005</v>
      </c>
      <c r="K871" s="19">
        <v>1.8</v>
      </c>
      <c r="L871" s="19">
        <v>2</v>
      </c>
      <c r="M871" s="19">
        <v>2.1</v>
      </c>
      <c r="N871" s="19">
        <v>7.79</v>
      </c>
      <c r="O871" s="19">
        <v>0.496</v>
      </c>
      <c r="Q871" s="19">
        <f t="shared" si="248"/>
        <v>1.656504175974455</v>
      </c>
      <c r="R871" s="19">
        <f t="shared" si="240"/>
        <v>3.2881963362334656</v>
      </c>
      <c r="S871" s="19">
        <f t="shared" si="243"/>
        <v>2.0868796119706743</v>
      </c>
      <c r="T871" s="19">
        <f t="shared" si="242"/>
        <v>2.2841049142059742</v>
      </c>
      <c r="U871" s="23">
        <f t="shared" si="244"/>
        <v>2.3289212595961422</v>
      </c>
      <c r="V871" s="24">
        <f t="shared" si="247"/>
        <v>2.6530533128242193</v>
      </c>
      <c r="W871" s="24">
        <f t="shared" si="247"/>
        <v>2.5888269320785819</v>
      </c>
      <c r="X871" s="24">
        <f t="shared" si="247"/>
        <v>2.4011189254782823</v>
      </c>
      <c r="Y871" s="24">
        <f t="shared" si="247"/>
        <v>2.6421827944181278</v>
      </c>
      <c r="Z871" s="24">
        <f t="shared" si="247"/>
        <v>2.5712954911998032</v>
      </c>
      <c r="AA871" s="20"/>
      <c r="AB871" s="20"/>
      <c r="AC871" s="17">
        <v>314.01168634259301</v>
      </c>
      <c r="AD871" s="17">
        <f t="shared" si="246"/>
        <v>314.06771579836675</v>
      </c>
      <c r="AE871" s="21">
        <v>57</v>
      </c>
      <c r="AF871" s="21">
        <v>190.86769005847961</v>
      </c>
      <c r="AG871" s="19">
        <v>4.0108741301714455</v>
      </c>
      <c r="AH871" s="21">
        <v>228.7</v>
      </c>
      <c r="AI871" s="22">
        <v>0</v>
      </c>
      <c r="AJ871" s="21">
        <v>1369.539999999995</v>
      </c>
      <c r="AK871" s="21" t="e">
        <f>VLOOKUP($B871,'[3]Rotoma level Monthly'!$C$2:$N$538,10,FALSE)</f>
        <v>#N/A</v>
      </c>
      <c r="AL871" s="21" t="e">
        <f>VLOOKUP($B871,'[3]Rotoma level Monthly'!$C$2:$N$538,11,FALSE)</f>
        <v>#N/A</v>
      </c>
      <c r="AM871" s="20">
        <v>3.7210341367480191</v>
      </c>
      <c r="AN871" s="21">
        <v>209.61666666666665</v>
      </c>
    </row>
    <row r="872" spans="1:40" x14ac:dyDescent="0.25">
      <c r="A872" t="s">
        <v>86</v>
      </c>
      <c r="B872" s="15">
        <v>44531</v>
      </c>
      <c r="C872" s="16" t="s">
        <v>84</v>
      </c>
      <c r="D872" s="17">
        <v>2022</v>
      </c>
      <c r="E872" s="18" t="str">
        <f t="shared" si="245"/>
        <v>Ōkataina 2021/22</v>
      </c>
      <c r="F872" s="18" t="s">
        <v>72</v>
      </c>
      <c r="G872" s="19">
        <v>0.9</v>
      </c>
      <c r="H872" s="20">
        <v>13.7</v>
      </c>
      <c r="I872" s="21">
        <v>77</v>
      </c>
      <c r="J872" s="19">
        <v>5.1000000000000005</v>
      </c>
      <c r="K872" s="19">
        <v>1.5</v>
      </c>
      <c r="L872" s="19">
        <v>2</v>
      </c>
      <c r="M872" s="19">
        <v>7.6</v>
      </c>
      <c r="N872" s="19">
        <v>7.94</v>
      </c>
      <c r="O872" s="19">
        <v>0.44</v>
      </c>
      <c r="Q872" s="19">
        <f t="shared" si="248"/>
        <v>2.1037759739758854</v>
      </c>
      <c r="R872" s="19">
        <f t="shared" ref="R872:R875" si="249">5.56+2.6*LOG(((1/$H872)-(1/40)),10)</f>
        <v>2.1310554940140105</v>
      </c>
      <c r="S872" s="19">
        <f t="shared" si="243"/>
        <v>2.0683370827691703</v>
      </c>
      <c r="T872" s="19">
        <f t="shared" si="242"/>
        <v>2.2841049142059742</v>
      </c>
      <c r="U872" s="23">
        <f t="shared" si="244"/>
        <v>2.1468183662412601</v>
      </c>
      <c r="V872" s="24">
        <f t="shared" si="247"/>
        <v>2.6266079469087962</v>
      </c>
      <c r="W872" s="24">
        <f t="shared" si="247"/>
        <v>2.5770955508651956</v>
      </c>
      <c r="X872" s="24">
        <f t="shared" si="247"/>
        <v>2.4011189254782823</v>
      </c>
      <c r="Y872" s="24">
        <f t="shared" si="247"/>
        <v>2.6250080663419393</v>
      </c>
      <c r="Z872" s="24">
        <f t="shared" si="247"/>
        <v>2.5574576223985539</v>
      </c>
      <c r="AA872" s="20"/>
      <c r="AB872" s="20"/>
      <c r="AC872" s="17">
        <v>314.01168634259301</v>
      </c>
      <c r="AD872" s="17">
        <f t="shared" si="246"/>
        <v>314.02356942008748</v>
      </c>
      <c r="AE872" s="21"/>
      <c r="AF872" s="21"/>
      <c r="AG872" s="19"/>
      <c r="AH872" s="21">
        <v>240.7</v>
      </c>
    </row>
    <row r="873" spans="1:40" x14ac:dyDescent="0.25">
      <c r="A873" t="s">
        <v>86</v>
      </c>
      <c r="B873" s="15">
        <v>44562</v>
      </c>
      <c r="C873" s="16" t="s">
        <v>84</v>
      </c>
      <c r="D873" s="17">
        <v>2022</v>
      </c>
      <c r="E873" s="18" t="str">
        <f t="shared" si="245"/>
        <v>Ōkataina 2021/22</v>
      </c>
      <c r="F873" s="18" t="s">
        <v>72</v>
      </c>
      <c r="G873" s="19">
        <v>0.7</v>
      </c>
      <c r="H873" s="20">
        <v>10.7</v>
      </c>
      <c r="I873" s="21">
        <v>83.3</v>
      </c>
      <c r="J873" s="19">
        <v>6.1000000000000005</v>
      </c>
      <c r="K873" s="19">
        <v>2.1</v>
      </c>
      <c r="L873" s="19">
        <v>0.9</v>
      </c>
      <c r="M873" s="19">
        <v>0.9</v>
      </c>
      <c r="N873" s="19">
        <v>7.95</v>
      </c>
      <c r="O873" s="19">
        <v>0.50800000000000001</v>
      </c>
      <c r="Q873" s="19">
        <f t="shared" si="248"/>
        <v>1.8265490216362126</v>
      </c>
      <c r="R873" s="19">
        <f t="shared" si="249"/>
        <v>2.5321020134864378</v>
      </c>
      <c r="S873" s="19">
        <f t="shared" si="243"/>
        <v>2.1711414542344305</v>
      </c>
      <c r="T873" s="19">
        <f t="shared" si="242"/>
        <v>2.5111631182314396</v>
      </c>
      <c r="U873" s="23">
        <f t="shared" si="244"/>
        <v>2.2602389018971305</v>
      </c>
      <c r="V873" s="24">
        <f t="shared" si="247"/>
        <v>2.5850589136866562</v>
      </c>
      <c r="W873" s="24">
        <f t="shared" si="247"/>
        <v>2.6004148470442083</v>
      </c>
      <c r="X873" s="24">
        <f t="shared" si="247"/>
        <v>2.3951396430668175</v>
      </c>
      <c r="Y873" s="24">
        <f t="shared" si="247"/>
        <v>2.626754855267873</v>
      </c>
      <c r="Z873" s="24">
        <f t="shared" si="247"/>
        <v>2.5518420647663889</v>
      </c>
      <c r="AA873" s="20"/>
      <c r="AB873" s="20"/>
      <c r="AC873" s="17">
        <v>314.01168634259301</v>
      </c>
      <c r="AD873" s="17">
        <f t="shared" si="246"/>
        <v>313.98485409719575</v>
      </c>
      <c r="AE873" s="21"/>
      <c r="AF873" s="21"/>
      <c r="AG873" s="19"/>
      <c r="AH873" s="21">
        <v>336</v>
      </c>
    </row>
    <row r="874" spans="1:40" x14ac:dyDescent="0.25">
      <c r="A874" t="s">
        <v>86</v>
      </c>
      <c r="B874" s="15">
        <v>44593</v>
      </c>
      <c r="C874" s="16" t="s">
        <v>84</v>
      </c>
      <c r="D874" s="17">
        <v>2022</v>
      </c>
      <c r="E874" s="18" t="str">
        <f t="shared" si="245"/>
        <v>Ōkataina 2021/22</v>
      </c>
      <c r="F874" s="18" t="s">
        <v>72</v>
      </c>
      <c r="G874" s="19">
        <v>1.2</v>
      </c>
      <c r="H874" s="20">
        <v>12.4</v>
      </c>
      <c r="I874" s="21">
        <v>81</v>
      </c>
      <c r="J874" s="19">
        <v>6.8999999999999995</v>
      </c>
      <c r="K874" s="19">
        <v>4.8999999999999995</v>
      </c>
      <c r="L874" s="19">
        <v>2.1</v>
      </c>
      <c r="M874" s="19">
        <v>2.8</v>
      </c>
      <c r="N874" s="19">
        <v>7.89</v>
      </c>
      <c r="O874" s="19">
        <v>0.45400000000000001</v>
      </c>
      <c r="Q874" s="19">
        <f t="shared" si="248"/>
        <v>2.4211203649609674</v>
      </c>
      <c r="R874" s="19">
        <f t="shared" si="249"/>
        <v>2.2981112544950522</v>
      </c>
      <c r="S874" s="19">
        <f t="shared" si="243"/>
        <v>2.134539906824735</v>
      </c>
      <c r="T874" s="19">
        <f t="shared" si="242"/>
        <v>2.6674393449527853</v>
      </c>
      <c r="U874" s="23">
        <f t="shared" si="244"/>
        <v>2.3803027178083846</v>
      </c>
      <c r="V874" s="24">
        <f t="shared" si="247"/>
        <v>2.5777009345284561</v>
      </c>
      <c r="W874" s="24">
        <f t="shared" si="247"/>
        <v>2.5838951792373086</v>
      </c>
      <c r="X874" s="24">
        <f t="shared" si="247"/>
        <v>2.2468464587454293</v>
      </c>
      <c r="Y874" s="24">
        <f t="shared" si="247"/>
        <v>2.611122903845899</v>
      </c>
      <c r="Z874" s="24">
        <f t="shared" si="247"/>
        <v>2.5048913690892731</v>
      </c>
      <c r="AA874" s="20"/>
      <c r="AB874" s="20"/>
      <c r="AC874" s="17">
        <v>314.01168634259301</v>
      </c>
      <c r="AD874" s="17">
        <f t="shared" si="246"/>
        <v>313.95597645258204</v>
      </c>
      <c r="AE874" s="21"/>
      <c r="AF874" s="21"/>
      <c r="AG874" s="19"/>
      <c r="AH874" s="21">
        <v>201.4</v>
      </c>
    </row>
    <row r="875" spans="1:40" x14ac:dyDescent="0.25">
      <c r="A875" t="s">
        <v>86</v>
      </c>
      <c r="B875" s="15">
        <v>44621</v>
      </c>
      <c r="C875" s="16" t="s">
        <v>84</v>
      </c>
      <c r="D875" s="17">
        <v>2022</v>
      </c>
      <c r="E875" s="18" t="str">
        <f t="shared" si="245"/>
        <v>Ōkataina 2021/22</v>
      </c>
      <c r="F875" s="18" t="s">
        <v>72</v>
      </c>
      <c r="H875" s="20">
        <v>10.55</v>
      </c>
      <c r="I875" s="21">
        <v>87.5</v>
      </c>
      <c r="J875" s="19">
        <v>5.1000000000000005</v>
      </c>
      <c r="K875" s="19">
        <v>2.9</v>
      </c>
      <c r="L875" s="19">
        <v>0.7</v>
      </c>
      <c r="N875" s="19">
        <v>7.98</v>
      </c>
      <c r="O875" s="19">
        <v>0.35799999999999998</v>
      </c>
      <c r="R875" s="19">
        <f t="shared" si="249"/>
        <v>2.5538094052197606</v>
      </c>
      <c r="S875" s="19">
        <f t="shared" si="243"/>
        <v>2.2354442395971623</v>
      </c>
      <c r="T875" s="19">
        <f t="shared" si="242"/>
        <v>2.2841049142059742</v>
      </c>
      <c r="V875" s="24">
        <f t="shared" si="247"/>
        <v>2.5458524607201172</v>
      </c>
      <c r="W875" s="24">
        <f t="shared" si="247"/>
        <v>2.5892744766995222</v>
      </c>
      <c r="X875" s="24">
        <f t="shared" si="247"/>
        <v>2.2345009380589915</v>
      </c>
      <c r="Y875" s="24">
        <f t="shared" si="247"/>
        <v>2.5635464165283572</v>
      </c>
      <c r="Z875" s="24">
        <f t="shared" si="247"/>
        <v>2.490429101916837</v>
      </c>
      <c r="AA875" s="20"/>
      <c r="AB875" s="20"/>
      <c r="AC875" s="17">
        <v>314.01168634259301</v>
      </c>
      <c r="AD875" s="17">
        <f t="shared" si="246"/>
        <v>313.94412051535761</v>
      </c>
      <c r="AE875" s="21"/>
      <c r="AF875" s="21"/>
      <c r="AG875" s="19"/>
      <c r="AH875" s="21">
        <v>272.60000000000002</v>
      </c>
    </row>
    <row r="876" spans="1:40" x14ac:dyDescent="0.25">
      <c r="A876" t="s">
        <v>86</v>
      </c>
      <c r="B876" s="15">
        <v>44652</v>
      </c>
      <c r="C876" s="16" t="s">
        <v>84</v>
      </c>
      <c r="D876" s="17">
        <v>2022</v>
      </c>
      <c r="E876" s="18" t="str">
        <f t="shared" si="245"/>
        <v>Ōkataina 2021/22</v>
      </c>
      <c r="F876" s="18" t="s">
        <v>72</v>
      </c>
      <c r="I876" s="21">
        <v>86</v>
      </c>
      <c r="J876" s="19">
        <v>6.5</v>
      </c>
      <c r="K876" s="19">
        <v>1.7</v>
      </c>
      <c r="L876" s="19">
        <v>2.7</v>
      </c>
      <c r="M876" s="19">
        <v>5.4</v>
      </c>
      <c r="N876" s="19">
        <v>7.86</v>
      </c>
      <c r="O876" s="19">
        <v>0.42099999999999999</v>
      </c>
      <c r="S876" s="19">
        <f t="shared" si="243"/>
        <v>2.2128403382431387</v>
      </c>
      <c r="T876" s="19">
        <f t="shared" si="242"/>
        <v>2.5917070013971379</v>
      </c>
      <c r="V876" s="24">
        <f t="shared" si="247"/>
        <v>2.526591231197524</v>
      </c>
      <c r="W876" s="24">
        <f t="shared" si="247"/>
        <v>2.6286434748816623</v>
      </c>
      <c r="X876" s="24">
        <f t="shared" si="247"/>
        <v>2.2209407612288676</v>
      </c>
      <c r="Y876" s="24">
        <f t="shared" si="247"/>
        <v>2.5635464165283572</v>
      </c>
      <c r="Z876" s="24">
        <f t="shared" si="247"/>
        <v>2.4929232692524259</v>
      </c>
      <c r="AA876" s="20"/>
      <c r="AB876" s="20"/>
      <c r="AC876" s="17">
        <v>314.01168634259301</v>
      </c>
      <c r="AD876" s="17">
        <f t="shared" si="246"/>
        <v>313.95277979872952</v>
      </c>
      <c r="AE876" s="21"/>
      <c r="AF876" s="21"/>
      <c r="AG876" s="19"/>
    </row>
    <row r="877" spans="1:40" x14ac:dyDescent="0.25">
      <c r="A877" t="s">
        <v>87</v>
      </c>
      <c r="B877" s="15">
        <v>33086</v>
      </c>
      <c r="C877" s="16" t="s">
        <v>50</v>
      </c>
      <c r="D877" s="17">
        <v>1991</v>
      </c>
      <c r="E877" s="18" t="str">
        <f t="shared" si="245"/>
        <v>Rerewhakaaitu 1990/91</v>
      </c>
      <c r="F877" s="18" t="s">
        <v>51</v>
      </c>
      <c r="G877" s="19">
        <v>5.9000000999999997</v>
      </c>
      <c r="I877" s="21">
        <v>360.99999299999996</v>
      </c>
      <c r="J877" s="19">
        <v>9.9999997999999994</v>
      </c>
      <c r="M877" s="19">
        <v>1</v>
      </c>
      <c r="Q877" s="19">
        <f t="shared" ref="Q877:Q890" si="250">2.22+2.54*LOG($G877,10)</f>
        <v>4.1779641282677913</v>
      </c>
      <c r="S877" s="19">
        <f t="shared" si="243"/>
        <v>4.0880966523881508</v>
      </c>
      <c r="T877" s="19">
        <f t="shared" si="242"/>
        <v>3.1379999746372018</v>
      </c>
      <c r="U877" s="23">
        <f t="shared" ref="U877:U890" si="251">AVERAGE(Q877:T877)</f>
        <v>3.8013535850977145</v>
      </c>
      <c r="AA877" s="20">
        <v>-0.46</v>
      </c>
      <c r="AB877" s="20">
        <v>-0.57666666666666599</v>
      </c>
      <c r="AC877" s="17">
        <v>315.283633879555</v>
      </c>
      <c r="AE877" s="21">
        <v>296.14444444444399</v>
      </c>
      <c r="AF877" s="21">
        <v>137.48419540229884</v>
      </c>
      <c r="AG877" s="19">
        <v>3.4744064039408884</v>
      </c>
      <c r="AH877" s="21">
        <v>121.8</v>
      </c>
      <c r="AI877" s="22">
        <v>0.25083333333333252</v>
      </c>
      <c r="AJ877" s="21">
        <v>1522.3499999999667</v>
      </c>
      <c r="AK877" s="21" t="e">
        <f>VLOOKUP($B877,'[3]Rotoma level Monthly'!$C$2:$N$538,10,FALSE)</f>
        <v>#N/A</v>
      </c>
      <c r="AL877" s="21" t="e">
        <f>VLOOKUP($B877,'[3]Rotoma level Monthly'!$C$2:$N$538,11,FALSE)</f>
        <v>#N/A</v>
      </c>
      <c r="AM877" s="20">
        <v>3.3213520421394782</v>
      </c>
      <c r="AN877" s="21">
        <v>163.88333333333333</v>
      </c>
    </row>
    <row r="878" spans="1:40" x14ac:dyDescent="0.25">
      <c r="A878" t="s">
        <v>87</v>
      </c>
      <c r="B878" s="15">
        <v>33178</v>
      </c>
      <c r="C878" s="16" t="s">
        <v>50</v>
      </c>
      <c r="D878" s="17">
        <v>1991</v>
      </c>
      <c r="E878" s="18" t="str">
        <f t="shared" si="245"/>
        <v>Rerewhakaaitu 1990/91</v>
      </c>
      <c r="F878" s="18" t="s">
        <v>51</v>
      </c>
      <c r="G878" s="19">
        <v>4.0999999000000003</v>
      </c>
      <c r="H878" s="20">
        <v>4</v>
      </c>
      <c r="I878" s="21">
        <v>310.99999800000001</v>
      </c>
      <c r="J878" s="19">
        <v>13</v>
      </c>
      <c r="K878" s="19">
        <v>1</v>
      </c>
      <c r="M878" s="19">
        <v>7.0000002000000006</v>
      </c>
      <c r="Q878" s="19">
        <f t="shared" si="250"/>
        <v>3.7764709691630554</v>
      </c>
      <c r="R878" s="19">
        <f t="shared" ref="R878" si="252">5.56+2.6*LOG(((1/$H878)-(1/40)),10)</f>
        <v>3.8756745470895422</v>
      </c>
      <c r="S878" s="19">
        <f t="shared" si="243"/>
        <v>3.8932087625641807</v>
      </c>
      <c r="T878" s="19">
        <f t="shared" si="242"/>
        <v>3.4707145887359632</v>
      </c>
      <c r="U878" s="23">
        <f t="shared" si="251"/>
        <v>3.7540172168881849</v>
      </c>
      <c r="AA878" s="20">
        <v>-0.6</v>
      </c>
      <c r="AB878" s="20">
        <v>-0.14833333333333301</v>
      </c>
      <c r="AC878" s="17">
        <v>315.59086088279099</v>
      </c>
      <c r="AE878" s="21">
        <v>158.47777777777799</v>
      </c>
      <c r="AF878" s="21">
        <v>125.60352115995352</v>
      </c>
      <c r="AG878" s="19">
        <v>3.521264690014505</v>
      </c>
      <c r="AH878" s="21">
        <v>195.1</v>
      </c>
      <c r="AI878" s="22">
        <v>-6.666666666666661E-2</v>
      </c>
      <c r="AJ878" s="21">
        <v>1485.7833333333033</v>
      </c>
      <c r="AK878" s="21" t="e">
        <f>VLOOKUP($B878,'[3]Rotoma level Monthly'!$C$2:$N$538,10,FALSE)</f>
        <v>#N/A</v>
      </c>
      <c r="AL878" s="21" t="e">
        <f>VLOOKUP($B878,'[3]Rotoma level Monthly'!$C$2:$N$538,11,FALSE)</f>
        <v>#N/A</v>
      </c>
      <c r="AM878" s="20">
        <v>3.2122709732743862</v>
      </c>
      <c r="AN878" s="21">
        <v>172.29999999999998</v>
      </c>
    </row>
    <row r="879" spans="1:40" x14ac:dyDescent="0.25">
      <c r="A879" t="s">
        <v>87</v>
      </c>
      <c r="B879" s="15">
        <v>33298</v>
      </c>
      <c r="C879" s="16" t="s">
        <v>50</v>
      </c>
      <c r="D879" s="17">
        <v>1991</v>
      </c>
      <c r="E879" s="18" t="str">
        <f t="shared" si="245"/>
        <v>Rerewhakaaitu 1990/91</v>
      </c>
      <c r="F879" s="18" t="s">
        <v>51</v>
      </c>
      <c r="G879" s="19">
        <v>1.7</v>
      </c>
      <c r="I879" s="21">
        <v>448.00000299999999</v>
      </c>
      <c r="J879" s="19">
        <v>6.0000000999999994</v>
      </c>
      <c r="K879" s="19">
        <v>1</v>
      </c>
      <c r="M879" s="19">
        <v>6.0000000999999994</v>
      </c>
      <c r="Q879" s="19">
        <f t="shared" si="250"/>
        <v>2.8053402603008157</v>
      </c>
      <c r="S879" s="19">
        <f t="shared" si="243"/>
        <v>4.3703468308881614</v>
      </c>
      <c r="T879" s="19">
        <f t="shared" si="242"/>
        <v>2.4902016722559037</v>
      </c>
      <c r="U879" s="23">
        <f t="shared" si="251"/>
        <v>3.2219629211482936</v>
      </c>
      <c r="AA879" s="20">
        <v>-0.98</v>
      </c>
      <c r="AB879" s="20">
        <v>-9.5000000000000001E-2</v>
      </c>
      <c r="AC879" s="17">
        <v>315.27871706989202</v>
      </c>
      <c r="AE879" s="21">
        <v>45.288888888888899</v>
      </c>
      <c r="AF879" s="21">
        <v>115.44771792932822</v>
      </c>
      <c r="AG879" s="19">
        <v>2.6752349646037015</v>
      </c>
      <c r="AH879" s="21">
        <v>199.1</v>
      </c>
      <c r="AI879" s="22">
        <v>-0.12166666666666651</v>
      </c>
      <c r="AJ879" s="21">
        <v>1507.4166666666338</v>
      </c>
      <c r="AK879" s="21" t="e">
        <f>VLOOKUP($B879,'[3]Rotoma level Monthly'!$C$2:$N$538,10,FALSE)</f>
        <v>#N/A</v>
      </c>
      <c r="AL879" s="21" t="e">
        <f>VLOOKUP($B879,'[3]Rotoma level Monthly'!$C$2:$N$538,11,FALSE)</f>
        <v>#N/A</v>
      </c>
      <c r="AM879" s="20">
        <v>3.2306516585485059</v>
      </c>
      <c r="AN879" s="21">
        <v>178.69166666666663</v>
      </c>
    </row>
    <row r="880" spans="1:40" x14ac:dyDescent="0.25">
      <c r="A880" t="s">
        <v>87</v>
      </c>
      <c r="B880" s="15">
        <v>33451</v>
      </c>
      <c r="C880" s="16" t="s">
        <v>52</v>
      </c>
      <c r="D880" s="17">
        <v>1992</v>
      </c>
      <c r="E880" s="18" t="str">
        <f t="shared" si="245"/>
        <v>Rerewhakaaitu 1991/92</v>
      </c>
      <c r="F880" s="18" t="s">
        <v>51</v>
      </c>
      <c r="G880" s="19">
        <v>0.80000000999999998</v>
      </c>
      <c r="H880" s="20">
        <v>6.2543435096740723</v>
      </c>
      <c r="I880" s="21">
        <v>385.00001000000003</v>
      </c>
      <c r="J880" s="19">
        <v>6.0000000999999994</v>
      </c>
      <c r="K880" s="19">
        <v>2.0000001000000003</v>
      </c>
      <c r="M880" s="19">
        <v>7.0000002000000006</v>
      </c>
      <c r="Q880" s="19">
        <f t="shared" si="250"/>
        <v>1.9738485807483865</v>
      </c>
      <c r="R880" s="19">
        <f t="shared" ref="R880:R887" si="253">5.56+2.6*LOG(((1/$H880)-(1/40)),10)</f>
        <v>3.2979380148152551</v>
      </c>
      <c r="S880" s="19">
        <f t="shared" si="243"/>
        <v>4.1722368297745192</v>
      </c>
      <c r="T880" s="19">
        <f t="shared" si="242"/>
        <v>2.4902016722559037</v>
      </c>
      <c r="U880" s="23">
        <f t="shared" si="251"/>
        <v>2.983556274398516</v>
      </c>
      <c r="AA880" s="20">
        <v>-0.72</v>
      </c>
      <c r="AB880" s="20">
        <v>-0.83</v>
      </c>
      <c r="AC880" s="17">
        <v>314.80391429808799</v>
      </c>
      <c r="AE880" s="21">
        <v>171.44444444443201</v>
      </c>
      <c r="AF880" s="21">
        <v>155.1547619047619</v>
      </c>
      <c r="AG880" s="19">
        <v>3.7678670634920626</v>
      </c>
      <c r="AH880" s="21">
        <v>124.4</v>
      </c>
      <c r="AI880" s="22">
        <v>-0.46583333333333299</v>
      </c>
      <c r="AJ880" s="21">
        <v>1375.1013333332801</v>
      </c>
      <c r="AK880" s="21" t="e">
        <f>VLOOKUP($B880,'[3]Rotoma level Monthly'!$C$2:$N$538,10,FALSE)</f>
        <v>#N/A</v>
      </c>
      <c r="AL880" s="21" t="e">
        <f>VLOOKUP($B880,'[3]Rotoma level Monthly'!$C$2:$N$538,11,FALSE)</f>
        <v>#N/A</v>
      </c>
      <c r="AM880" s="20">
        <v>3.1811103143872526</v>
      </c>
      <c r="AN880" s="21">
        <v>177.30833333333331</v>
      </c>
    </row>
    <row r="881" spans="1:40" x14ac:dyDescent="0.25">
      <c r="A881" t="s">
        <v>87</v>
      </c>
      <c r="B881" s="15">
        <v>33512</v>
      </c>
      <c r="C881" s="16" t="s">
        <v>52</v>
      </c>
      <c r="D881" s="17">
        <v>1992</v>
      </c>
      <c r="E881" s="18" t="str">
        <f t="shared" si="245"/>
        <v>Rerewhakaaitu 1991/92</v>
      </c>
      <c r="F881" s="18" t="s">
        <v>51</v>
      </c>
      <c r="G881" s="19">
        <v>3.2</v>
      </c>
      <c r="H881" s="20">
        <v>6.9492702484130859</v>
      </c>
      <c r="I881" s="21">
        <v>388</v>
      </c>
      <c r="J881" s="19">
        <v>6.0000000999999994</v>
      </c>
      <c r="K881" s="19">
        <v>2.0000001000000003</v>
      </c>
      <c r="M881" s="19">
        <v>6.0000000999999994</v>
      </c>
      <c r="Q881" s="19">
        <f t="shared" si="250"/>
        <v>3.5030809449325613</v>
      </c>
      <c r="R881" s="19">
        <f t="shared" si="253"/>
        <v>3.1554728373872649</v>
      </c>
      <c r="S881" s="19">
        <f t="shared" si="243"/>
        <v>4.1823834940385627</v>
      </c>
      <c r="T881" s="19">
        <f t="shared" si="242"/>
        <v>2.4902016722559037</v>
      </c>
      <c r="U881" s="23">
        <f t="shared" si="251"/>
        <v>3.332784737153573</v>
      </c>
      <c r="AA881" s="20">
        <v>-1.25</v>
      </c>
      <c r="AB881" s="20">
        <v>-0.68</v>
      </c>
      <c r="AC881" s="17">
        <v>314.970385416667</v>
      </c>
      <c r="AE881" s="21">
        <v>119.666666666667</v>
      </c>
      <c r="AF881" s="21">
        <v>180.88567633242923</v>
      </c>
      <c r="AG881" s="19">
        <v>3.8195838498580383</v>
      </c>
      <c r="AH881" s="21">
        <v>191</v>
      </c>
      <c r="AI881" s="22">
        <v>-0.51083333333333303</v>
      </c>
      <c r="AJ881" s="21">
        <v>1355.2902222221524</v>
      </c>
      <c r="AK881" s="21" t="e">
        <f>VLOOKUP($B881,'[3]Rotoma level Monthly'!$C$2:$N$538,10,FALSE)</f>
        <v>#N/A</v>
      </c>
      <c r="AL881" s="21" t="e">
        <f>VLOOKUP($B881,'[3]Rotoma level Monthly'!$C$2:$N$538,11,FALSE)</f>
        <v>#N/A</v>
      </c>
      <c r="AM881" s="20">
        <v>3.2617646146729786</v>
      </c>
      <c r="AN881" s="21">
        <v>177.4666666666667</v>
      </c>
    </row>
    <row r="882" spans="1:40" x14ac:dyDescent="0.25">
      <c r="A882" t="s">
        <v>87</v>
      </c>
      <c r="B882" s="15">
        <v>33573</v>
      </c>
      <c r="C882" s="16" t="s">
        <v>52</v>
      </c>
      <c r="D882" s="17">
        <v>1992</v>
      </c>
      <c r="E882" s="18" t="str">
        <f t="shared" si="245"/>
        <v>Rerewhakaaitu 1991/92</v>
      </c>
      <c r="F882" s="18" t="s">
        <v>51</v>
      </c>
      <c r="G882" s="19">
        <v>1.3</v>
      </c>
      <c r="H882" s="20">
        <v>6.717628002166748</v>
      </c>
      <c r="I882" s="21">
        <v>436.00001100000003</v>
      </c>
      <c r="J882" s="19">
        <v>14</v>
      </c>
      <c r="M882" s="19">
        <v>3</v>
      </c>
      <c r="N882" s="19">
        <v>7.4000000999999997</v>
      </c>
      <c r="Q882" s="19">
        <f t="shared" si="250"/>
        <v>2.5094161148593654</v>
      </c>
      <c r="R882" s="19">
        <f t="shared" si="253"/>
        <v>3.20163965425622</v>
      </c>
      <c r="S882" s="19">
        <f t="shared" si="243"/>
        <v>4.3348543656789253</v>
      </c>
      <c r="T882" s="19">
        <f t="shared" si="242"/>
        <v>3.564693864180454</v>
      </c>
      <c r="U882" s="23">
        <f t="shared" si="251"/>
        <v>3.4026509997437411</v>
      </c>
      <c r="AA882" s="20">
        <v>-1.77</v>
      </c>
      <c r="AB882" s="20">
        <v>-1.05833333333333</v>
      </c>
      <c r="AC882" s="17">
        <v>314.75056499415302</v>
      </c>
      <c r="AE882" s="21">
        <v>70.577777777749802</v>
      </c>
      <c r="AF882" s="21">
        <v>188.8172043010758</v>
      </c>
      <c r="AG882" s="19">
        <v>3.6144322603928023</v>
      </c>
      <c r="AH882" s="21">
        <v>223.2</v>
      </c>
      <c r="AI882" s="22">
        <v>-0.70416666666666661</v>
      </c>
      <c r="AJ882" s="21">
        <v>1234.8124444443711</v>
      </c>
      <c r="AK882" s="21" t="e">
        <f>VLOOKUP($B882,'[3]Rotoma level Monthly'!$C$2:$N$538,10,FALSE)</f>
        <v>#N/A</v>
      </c>
      <c r="AL882" s="21" t="e">
        <f>VLOOKUP($B882,'[3]Rotoma level Monthly'!$C$2:$N$538,11,FALSE)</f>
        <v>#N/A</v>
      </c>
      <c r="AM882" s="20">
        <v>3.3480344918465299</v>
      </c>
      <c r="AN882" s="21">
        <v>174.5</v>
      </c>
    </row>
    <row r="883" spans="1:40" x14ac:dyDescent="0.25">
      <c r="A883" t="s">
        <v>87</v>
      </c>
      <c r="B883" s="15">
        <v>33635</v>
      </c>
      <c r="C883" s="16" t="s">
        <v>52</v>
      </c>
      <c r="D883" s="17">
        <v>1992</v>
      </c>
      <c r="E883" s="18" t="str">
        <f t="shared" si="245"/>
        <v>Rerewhakaaitu 1991/92</v>
      </c>
      <c r="F883" s="18" t="s">
        <v>51</v>
      </c>
      <c r="G883" s="19">
        <v>4.3000002000000004</v>
      </c>
      <c r="H883" s="20">
        <v>6.1385221481323242</v>
      </c>
      <c r="I883" s="21">
        <v>409.99999800000001</v>
      </c>
      <c r="J883" s="19">
        <v>8.9999995999999989</v>
      </c>
      <c r="K883" s="19">
        <v>1</v>
      </c>
      <c r="M883" s="19">
        <v>0.50000001999999999</v>
      </c>
      <c r="N883" s="19">
        <v>7.5</v>
      </c>
      <c r="Q883" s="19">
        <f t="shared" si="250"/>
        <v>3.8290099284794969</v>
      </c>
      <c r="R883" s="19">
        <f t="shared" si="253"/>
        <v>3.322913434223953</v>
      </c>
      <c r="S883" s="19">
        <f t="shared" si="243"/>
        <v>4.2544794023496895</v>
      </c>
      <c r="T883" s="19">
        <f t="shared" si="242"/>
        <v>3.004388071201054</v>
      </c>
      <c r="U883" s="23">
        <f t="shared" si="251"/>
        <v>3.6026977090635484</v>
      </c>
      <c r="AA883" s="20">
        <v>-0.85</v>
      </c>
      <c r="AB883" s="20">
        <v>-0.81499999999999995</v>
      </c>
      <c r="AC883" s="17">
        <v>314.625157804119</v>
      </c>
      <c r="AE883" s="21">
        <v>93.5555555555556</v>
      </c>
      <c r="AF883" s="21">
        <v>186.60201149426013</v>
      </c>
      <c r="AG883" s="19">
        <v>3.5949975607091642</v>
      </c>
      <c r="AI883" s="22">
        <v>-0.78249999999999997</v>
      </c>
      <c r="AJ883" s="21">
        <v>1292.145777777677</v>
      </c>
      <c r="AK883" s="21" t="e">
        <f>VLOOKUP($B883,'[3]Rotoma level Monthly'!$C$2:$N$538,10,FALSE)</f>
        <v>#N/A</v>
      </c>
      <c r="AL883" s="21" t="e">
        <f>VLOOKUP($B883,'[3]Rotoma level Monthly'!$C$2:$N$538,11,FALSE)</f>
        <v>#N/A</v>
      </c>
      <c r="AM883" s="20">
        <v>3.2770281431930912</v>
      </c>
    </row>
    <row r="884" spans="1:40" x14ac:dyDescent="0.25">
      <c r="A884" t="s">
        <v>87</v>
      </c>
      <c r="B884" s="15">
        <v>33725</v>
      </c>
      <c r="C884" s="16" t="s">
        <v>52</v>
      </c>
      <c r="D884" s="17">
        <v>1992</v>
      </c>
      <c r="E884" s="18" t="str">
        <f t="shared" si="245"/>
        <v>Rerewhakaaitu 1991/92</v>
      </c>
      <c r="F884" s="18" t="s">
        <v>51</v>
      </c>
      <c r="G884" s="19">
        <v>6.0999999000000003</v>
      </c>
      <c r="H884" s="20">
        <v>10.655547142028809</v>
      </c>
      <c r="I884" s="21">
        <v>403.00000799999998</v>
      </c>
      <c r="J884" s="19">
        <v>7.0000002000000006</v>
      </c>
      <c r="K884" s="19">
        <v>2.0000001000000003</v>
      </c>
      <c r="M884" s="19">
        <v>7.0000002000000006</v>
      </c>
      <c r="N884" s="19">
        <v>7.4000000999999997</v>
      </c>
      <c r="Q884" s="19">
        <f t="shared" si="250"/>
        <v>4.2147377628436109</v>
      </c>
      <c r="R884" s="19">
        <f t="shared" si="253"/>
        <v>2.5385147023705437</v>
      </c>
      <c r="S884" s="19">
        <f t="shared" si="243"/>
        <v>4.2319682148346409</v>
      </c>
      <c r="T884" s="19">
        <f t="shared" si="242"/>
        <v>2.6856863130741973</v>
      </c>
      <c r="U884" s="23">
        <f t="shared" si="251"/>
        <v>3.4177267482807485</v>
      </c>
      <c r="AA884" s="20">
        <v>0.17</v>
      </c>
      <c r="AB884" s="20">
        <v>-1.22166666666666</v>
      </c>
      <c r="AC884" s="17">
        <v>314.11403024193601</v>
      </c>
      <c r="AE884" s="21">
        <v>49.741666666666603</v>
      </c>
      <c r="AF884" s="21">
        <v>184.78200160913983</v>
      </c>
      <c r="AG884" s="19">
        <v>3.3186225336933428</v>
      </c>
      <c r="AH884" s="21">
        <v>119.3</v>
      </c>
      <c r="AI884" s="22">
        <v>-0.84583333333333299</v>
      </c>
      <c r="AJ884" s="21">
        <v>1230.0679999999354</v>
      </c>
      <c r="AK884" s="21" t="e">
        <f>VLOOKUP($B884,'[3]Rotoma level Monthly'!$C$2:$N$538,10,FALSE)</f>
        <v>#N/A</v>
      </c>
      <c r="AL884" s="21" t="e">
        <f>VLOOKUP($B884,'[3]Rotoma level Monthly'!$C$2:$N$538,11,FALSE)</f>
        <v>#N/A</v>
      </c>
      <c r="AM884" s="20">
        <v>3.3860339116165608</v>
      </c>
      <c r="AN884" s="21">
        <v>161.64166666666668</v>
      </c>
    </row>
    <row r="885" spans="1:40" x14ac:dyDescent="0.25">
      <c r="A885" t="s">
        <v>87</v>
      </c>
      <c r="B885" s="15">
        <v>33817</v>
      </c>
      <c r="C885" s="16" t="s">
        <v>53</v>
      </c>
      <c r="D885" s="17">
        <v>1993</v>
      </c>
      <c r="E885" s="18" t="str">
        <f t="shared" si="245"/>
        <v>Rerewhakaaitu 1992/93</v>
      </c>
      <c r="F885" s="18" t="s">
        <v>51</v>
      </c>
      <c r="G885" s="19">
        <v>2.04</v>
      </c>
      <c r="H885" s="20">
        <v>9.8447999954223633</v>
      </c>
      <c r="I885" s="21">
        <v>335.00000299999999</v>
      </c>
      <c r="J885" s="19">
        <v>4.9999998999999997</v>
      </c>
      <c r="K885" s="19">
        <v>1</v>
      </c>
      <c r="M885" s="19">
        <v>2.0000001000000003</v>
      </c>
      <c r="N885" s="19">
        <v>6.5</v>
      </c>
      <c r="Q885" s="19">
        <f t="shared" si="250"/>
        <v>3.0064606252617829</v>
      </c>
      <c r="R885" s="19">
        <f t="shared" si="253"/>
        <v>2.6586478434602121</v>
      </c>
      <c r="S885" s="19">
        <f t="shared" si="243"/>
        <v>3.9903848808874094</v>
      </c>
      <c r="T885" s="19">
        <f t="shared" si="242"/>
        <v>2.2589923872983766</v>
      </c>
      <c r="U885" s="23">
        <f t="shared" si="251"/>
        <v>2.9786214342269455</v>
      </c>
      <c r="AA885" s="20">
        <v>0.18</v>
      </c>
      <c r="AB885" s="20">
        <v>-0.81499999999999995</v>
      </c>
      <c r="AC885" s="17">
        <v>313.98354536290299</v>
      </c>
      <c r="AE885" s="21">
        <v>165.288888888885</v>
      </c>
      <c r="AF885" s="21">
        <v>201.65322580645253</v>
      </c>
      <c r="AG885" s="19">
        <v>4.0420025388293004</v>
      </c>
      <c r="AH885" s="21">
        <v>118.8</v>
      </c>
      <c r="AI885" s="22">
        <v>-0.90249999999999997</v>
      </c>
      <c r="AJ885" s="21">
        <v>1213.2777777777169</v>
      </c>
      <c r="AK885" s="21" t="e">
        <f>VLOOKUP($B885,'[3]Rotoma level Monthly'!$C$2:$N$538,10,FALSE)</f>
        <v>#N/A</v>
      </c>
      <c r="AL885" s="21" t="e">
        <f>VLOOKUP($B885,'[3]Rotoma level Monthly'!$C$2:$N$538,11,FALSE)</f>
        <v>#N/A</v>
      </c>
      <c r="AM885" s="20">
        <v>3.5307197980107774</v>
      </c>
      <c r="AN885" s="21">
        <v>150.10833333333332</v>
      </c>
    </row>
    <row r="886" spans="1:40" x14ac:dyDescent="0.25">
      <c r="A886" t="s">
        <v>87</v>
      </c>
      <c r="B886" s="15">
        <v>33848</v>
      </c>
      <c r="C886" s="16" t="s">
        <v>53</v>
      </c>
      <c r="D886" s="17">
        <v>1993</v>
      </c>
      <c r="E886" s="18" t="str">
        <f t="shared" si="245"/>
        <v>Rerewhakaaitu 1992/93</v>
      </c>
      <c r="F886" s="18" t="s">
        <v>51</v>
      </c>
      <c r="G886" s="19">
        <v>4.1100000999999997</v>
      </c>
      <c r="H886" s="20">
        <v>6.9492702484130859</v>
      </c>
      <c r="I886" s="21">
        <v>320.00000299999999</v>
      </c>
      <c r="J886" s="19">
        <v>3</v>
      </c>
      <c r="K886" s="19">
        <v>4.0000002000000006</v>
      </c>
      <c r="M886" s="19">
        <v>1</v>
      </c>
      <c r="N886" s="19">
        <v>7.4000000999999997</v>
      </c>
      <c r="Q886" s="19">
        <f t="shared" si="250"/>
        <v>3.7791582544048259</v>
      </c>
      <c r="R886" s="19">
        <f t="shared" si="253"/>
        <v>3.1554728373872649</v>
      </c>
      <c r="S886" s="19">
        <f t="shared" si="243"/>
        <v>3.930501446998163</v>
      </c>
      <c r="T886" s="19">
        <f t="shared" si="242"/>
        <v>1.6111940637814142</v>
      </c>
      <c r="U886" s="23">
        <f t="shared" si="251"/>
        <v>3.1190816506429169</v>
      </c>
      <c r="AA886" s="20">
        <v>0.03</v>
      </c>
      <c r="AB886" s="20">
        <v>-0.68166666666666598</v>
      </c>
      <c r="AC886" s="17">
        <v>314.00608636363597</v>
      </c>
      <c r="AE886" s="21">
        <v>86.3</v>
      </c>
      <c r="AF886" s="21">
        <v>186.65200138027382</v>
      </c>
      <c r="AG886" s="19">
        <v>3.3961315797148925</v>
      </c>
      <c r="AH886" s="21">
        <v>133.4</v>
      </c>
      <c r="AI886" s="22">
        <v>-0.90249999999999997</v>
      </c>
      <c r="AJ886" s="21">
        <v>1207.1222222221697</v>
      </c>
      <c r="AK886" s="21" t="e">
        <f>VLOOKUP($B886,'[3]Rotoma level Monthly'!$C$2:$N$538,10,FALSE)</f>
        <v>#N/A</v>
      </c>
      <c r="AL886" s="21" t="e">
        <f>VLOOKUP($B886,'[3]Rotoma level Monthly'!$C$2:$N$538,11,FALSE)</f>
        <v>#N/A</v>
      </c>
      <c r="AM886" s="20">
        <v>3.5535644209555475</v>
      </c>
      <c r="AN886" s="21">
        <v>152.54166666666666</v>
      </c>
    </row>
    <row r="887" spans="1:40" x14ac:dyDescent="0.25">
      <c r="A887" t="s">
        <v>87</v>
      </c>
      <c r="B887" s="15">
        <v>33909</v>
      </c>
      <c r="C887" s="16" t="s">
        <v>53</v>
      </c>
      <c r="D887" s="17">
        <v>1993</v>
      </c>
      <c r="E887" s="18" t="str">
        <f t="shared" si="245"/>
        <v>Rerewhakaaitu 1992/93</v>
      </c>
      <c r="F887" s="18" t="s">
        <v>51</v>
      </c>
      <c r="G887" s="19">
        <v>1.73</v>
      </c>
      <c r="H887" s="20">
        <v>7.1809124946594238</v>
      </c>
      <c r="I887" s="21">
        <v>400.00001100000003</v>
      </c>
      <c r="J887" s="19">
        <v>11</v>
      </c>
      <c r="K887" s="19">
        <v>1</v>
      </c>
      <c r="M887" s="19">
        <v>0.50000001999999999</v>
      </c>
      <c r="N887" s="19">
        <v>7.0999999000000003</v>
      </c>
      <c r="Q887" s="19">
        <f t="shared" si="250"/>
        <v>2.8246371019471406</v>
      </c>
      <c r="R887" s="19">
        <f t="shared" si="253"/>
        <v>3.1105058776159296</v>
      </c>
      <c r="S887" s="19">
        <f t="shared" si="243"/>
        <v>4.222200609845892</v>
      </c>
      <c r="T887" s="19">
        <f t="shared" si="242"/>
        <v>3.2588666406620166</v>
      </c>
      <c r="U887" s="23">
        <f t="shared" si="251"/>
        <v>3.3540525575177447</v>
      </c>
      <c r="AA887" s="20">
        <v>-0.79</v>
      </c>
      <c r="AB887" s="20">
        <v>-0.68333333333333302</v>
      </c>
      <c r="AC887" s="17">
        <v>314.07933020833298</v>
      </c>
      <c r="AE887" s="21">
        <v>107.966666666634</v>
      </c>
      <c r="AF887" s="21">
        <v>164.64050925926372</v>
      </c>
      <c r="AG887" s="19">
        <v>3.8865536373963829</v>
      </c>
      <c r="AH887" s="21">
        <v>130.9</v>
      </c>
    </row>
    <row r="888" spans="1:40" x14ac:dyDescent="0.25">
      <c r="A888" t="s">
        <v>87</v>
      </c>
      <c r="B888" s="15">
        <v>33970</v>
      </c>
      <c r="C888" s="16" t="s">
        <v>53</v>
      </c>
      <c r="D888" s="17">
        <v>1993</v>
      </c>
      <c r="E888" s="18" t="str">
        <f t="shared" si="245"/>
        <v>Rerewhakaaitu 1992/93</v>
      </c>
      <c r="F888" s="18" t="s">
        <v>51</v>
      </c>
      <c r="G888" s="19">
        <v>1.87</v>
      </c>
      <c r="I888" s="21">
        <v>390.99999900000006</v>
      </c>
      <c r="J888" s="19">
        <v>4.9999998999999997</v>
      </c>
      <c r="K888" s="19">
        <v>1</v>
      </c>
      <c r="M888" s="19">
        <v>4.9999998999999997</v>
      </c>
      <c r="N888" s="19">
        <v>6.4000000999999997</v>
      </c>
      <c r="Q888" s="19">
        <f t="shared" si="250"/>
        <v>2.9104776806027077</v>
      </c>
      <c r="S888" s="19">
        <f t="shared" si="243"/>
        <v>4.1924520364182687</v>
      </c>
      <c r="T888" s="19">
        <f t="shared" si="242"/>
        <v>2.2589923872983766</v>
      </c>
      <c r="U888" s="23">
        <f t="shared" si="251"/>
        <v>3.1206407014397843</v>
      </c>
      <c r="V888" s="24">
        <f>AVERAGE(Q877:Q888)</f>
        <v>3.2758835293176287</v>
      </c>
      <c r="W888" s="24">
        <f t="shared" ref="W888:Z903" si="254">AVERAGE(R877:R888)</f>
        <v>3.1463088609562426</v>
      </c>
      <c r="X888" s="24">
        <f t="shared" si="254"/>
        <v>4.1552594605555466</v>
      </c>
      <c r="Y888" s="24">
        <f t="shared" si="254"/>
        <v>2.7268444423030638</v>
      </c>
      <c r="Z888" s="24">
        <f t="shared" si="254"/>
        <v>3.3407622113001429</v>
      </c>
      <c r="AA888" s="20">
        <v>-0.79</v>
      </c>
      <c r="AB888" s="20">
        <v>-1.1683333333333299</v>
      </c>
      <c r="AC888" s="17">
        <v>314.09740549395201</v>
      </c>
      <c r="AD888" s="17">
        <f>AVERAGE(AC877:AC888)</f>
        <v>314.63196933466878</v>
      </c>
      <c r="AE888" s="21">
        <v>12.5</v>
      </c>
      <c r="AF888" s="21">
        <v>226.18145161290391</v>
      </c>
      <c r="AG888" s="19">
        <v>4.1501205891900659</v>
      </c>
      <c r="AH888" s="21">
        <v>297.8</v>
      </c>
      <c r="AI888" s="22">
        <v>-0.8899999999999999</v>
      </c>
      <c r="AJ888" s="21">
        <v>1405.7666666666294</v>
      </c>
      <c r="AK888" s="21" t="e">
        <f>VLOOKUP($B888,'[3]Rotoma level Monthly'!$C$2:$N$538,10,FALSE)</f>
        <v>#N/A</v>
      </c>
      <c r="AL888" s="21" t="e">
        <f>VLOOKUP($B888,'[3]Rotoma level Monthly'!$C$2:$N$538,11,FALSE)</f>
        <v>#N/A</v>
      </c>
      <c r="AM888" s="20">
        <v>3.4829704531485395</v>
      </c>
      <c r="AN888" s="21">
        <v>160.69166666666669</v>
      </c>
    </row>
    <row r="889" spans="1:40" x14ac:dyDescent="0.25">
      <c r="A889" t="s">
        <v>87</v>
      </c>
      <c r="B889" s="15">
        <v>34029</v>
      </c>
      <c r="C889" s="16" t="s">
        <v>53</v>
      </c>
      <c r="D889" s="17">
        <v>1993</v>
      </c>
      <c r="E889" s="18" t="str">
        <f t="shared" si="245"/>
        <v>Rerewhakaaitu 1992/93</v>
      </c>
      <c r="F889" s="18" t="s">
        <v>51</v>
      </c>
      <c r="G889" s="19">
        <v>3.7219999000000001</v>
      </c>
      <c r="H889" s="20">
        <v>6.717628002166748</v>
      </c>
      <c r="I889" s="21">
        <v>390.00000100000005</v>
      </c>
      <c r="J889" s="19">
        <v>6.0000000999999994</v>
      </c>
      <c r="K889" s="19">
        <v>1</v>
      </c>
      <c r="M889" s="19">
        <v>6.0000000999999994</v>
      </c>
      <c r="N889" s="19">
        <v>7.1999997999999996</v>
      </c>
      <c r="Q889" s="19">
        <f t="shared" si="250"/>
        <v>3.6697719471011538</v>
      </c>
      <c r="R889" s="19">
        <f t="shared" ref="R889:R892" si="255">5.56+2.6*LOG(((1/$H889)-(1/40)),10)</f>
        <v>3.20163965425622</v>
      </c>
      <c r="S889" s="19">
        <f t="shared" si="243"/>
        <v>4.1891044705016256</v>
      </c>
      <c r="T889" s="19">
        <f t="shared" si="242"/>
        <v>2.4902016722559037</v>
      </c>
      <c r="U889" s="23">
        <f t="shared" si="251"/>
        <v>3.3876794360287255</v>
      </c>
      <c r="V889" s="24">
        <f>AVERAGE(Q878:Q889)</f>
        <v>3.2335341808870761</v>
      </c>
      <c r="W889" s="24">
        <f t="shared" si="254"/>
        <v>3.1518419402862401</v>
      </c>
      <c r="X889" s="24">
        <f t="shared" si="254"/>
        <v>4.16367677873167</v>
      </c>
      <c r="Y889" s="24">
        <f t="shared" si="254"/>
        <v>2.6728612504379559</v>
      </c>
      <c r="Z889" s="24">
        <f t="shared" si="254"/>
        <v>3.3062893655443939</v>
      </c>
      <c r="AA889" s="20">
        <v>-0.77</v>
      </c>
      <c r="AB889" s="20">
        <v>-1.0149999999999999</v>
      </c>
      <c r="AC889" s="17">
        <v>313.800964045699</v>
      </c>
      <c r="AD889" s="17">
        <f t="shared" si="246"/>
        <v>314.50841351518073</v>
      </c>
      <c r="AE889" s="21">
        <v>96.5</v>
      </c>
      <c r="AF889" s="21">
        <v>163.86625828452622</v>
      </c>
      <c r="AG889" s="19">
        <v>3.319509277435075</v>
      </c>
      <c r="AH889" s="21">
        <v>207.7</v>
      </c>
      <c r="AI889" s="22">
        <v>-1.000833333333333</v>
      </c>
      <c r="AJ889" s="21">
        <v>1255.399999999963</v>
      </c>
      <c r="AK889" s="21" t="e">
        <f>VLOOKUP($B889,'[3]Rotoma level Monthly'!$C$2:$N$538,10,FALSE)</f>
        <v>#N/A</v>
      </c>
      <c r="AL889" s="21" t="e">
        <f>VLOOKUP($B889,'[3]Rotoma level Monthly'!$C$2:$N$538,11,FALSE)</f>
        <v>#N/A</v>
      </c>
      <c r="AM889" s="20">
        <v>3.5438128633553796</v>
      </c>
      <c r="AN889" s="21">
        <v>158.125</v>
      </c>
    </row>
    <row r="890" spans="1:40" x14ac:dyDescent="0.25">
      <c r="A890" t="s">
        <v>87</v>
      </c>
      <c r="B890" s="15">
        <v>34090</v>
      </c>
      <c r="C890" s="16" t="s">
        <v>53</v>
      </c>
      <c r="D890" s="17">
        <v>1993</v>
      </c>
      <c r="E890" s="18" t="str">
        <f t="shared" si="245"/>
        <v>Rerewhakaaitu 1992/93</v>
      </c>
      <c r="F890" s="18" t="s">
        <v>51</v>
      </c>
      <c r="G890" s="19">
        <v>2.9979998999999999</v>
      </c>
      <c r="H890" s="20">
        <v>6.3701643943786621</v>
      </c>
      <c r="I890" s="21">
        <v>301.50000002000002</v>
      </c>
      <c r="J890" s="19">
        <v>4.0000002000000006</v>
      </c>
      <c r="K890" s="19">
        <v>2.0000001000000003</v>
      </c>
      <c r="L890" s="19">
        <v>0.50000001999999999</v>
      </c>
      <c r="M890" s="19">
        <v>24</v>
      </c>
      <c r="N890" s="19">
        <v>7.3000002000000004</v>
      </c>
      <c r="Q890" s="19">
        <f t="shared" si="250"/>
        <v>3.4311522996263455</v>
      </c>
      <c r="R890" s="19">
        <f t="shared" si="255"/>
        <v>3.2733366930773862</v>
      </c>
      <c r="S890" s="19">
        <f t="shared" si="243"/>
        <v>3.8526548226799862</v>
      </c>
      <c r="T890" s="19">
        <f t="shared" si="242"/>
        <v>1.976015238084643</v>
      </c>
      <c r="U890" s="23">
        <f t="shared" si="251"/>
        <v>3.13328976336709</v>
      </c>
      <c r="V890" s="24">
        <f t="shared" ref="V890:Z905" si="256">AVERAGE(Q879:Q890)</f>
        <v>3.2047576250923497</v>
      </c>
      <c r="W890" s="24">
        <f t="shared" si="254"/>
        <v>3.0916081548850247</v>
      </c>
      <c r="X890" s="24">
        <f t="shared" si="254"/>
        <v>4.1602972837413201</v>
      </c>
      <c r="Y890" s="24">
        <f t="shared" si="254"/>
        <v>2.5483029712170127</v>
      </c>
      <c r="Z890" s="24">
        <f t="shared" si="254"/>
        <v>3.2545620777509687</v>
      </c>
      <c r="AA890" s="20">
        <v>-0.69</v>
      </c>
      <c r="AB890" s="20">
        <v>-1.0833333333333299</v>
      </c>
      <c r="AC890" s="17">
        <v>313.53925218414003</v>
      </c>
      <c r="AD890" s="17">
        <f t="shared" si="246"/>
        <v>314.33744612362648</v>
      </c>
      <c r="AE890" s="21">
        <v>156</v>
      </c>
      <c r="AF890" s="21">
        <v>163.30887289705757</v>
      </c>
      <c r="AG890" s="19">
        <v>3.123999511394655</v>
      </c>
      <c r="AH890" s="21">
        <v>128.4</v>
      </c>
      <c r="AI890" s="22">
        <v>-1.000833333333333</v>
      </c>
      <c r="AJ890" s="21">
        <v>1299.699999999963</v>
      </c>
      <c r="AK890" s="21" t="e">
        <f>VLOOKUP($B890,'[3]Rotoma level Monthly'!$C$2:$N$538,10,FALSE)</f>
        <v>#N/A</v>
      </c>
      <c r="AL890" s="21" t="e">
        <f>VLOOKUP($B890,'[3]Rotoma level Monthly'!$C$2:$N$538,11,FALSE)</f>
        <v>#N/A</v>
      </c>
      <c r="AM890" s="20">
        <v>3.5078631734092558</v>
      </c>
      <c r="AN890" s="21">
        <v>157.45000000000002</v>
      </c>
    </row>
    <row r="891" spans="1:40" x14ac:dyDescent="0.25">
      <c r="A891" t="s">
        <v>87</v>
      </c>
      <c r="B891" s="15">
        <v>34182</v>
      </c>
      <c r="C891" s="16" t="s">
        <v>54</v>
      </c>
      <c r="D891" s="17">
        <v>1994</v>
      </c>
      <c r="E891" s="18" t="str">
        <f t="shared" si="245"/>
        <v>Rerewhakaaitu 1993/94</v>
      </c>
      <c r="F891" s="18" t="s">
        <v>51</v>
      </c>
      <c r="H891" s="20">
        <v>9.728978157043457</v>
      </c>
      <c r="I891" s="21">
        <v>354.00000199999999</v>
      </c>
      <c r="J891" s="19">
        <v>4.0000002000000006</v>
      </c>
      <c r="K891" s="19">
        <v>1</v>
      </c>
      <c r="M891" s="19">
        <v>3</v>
      </c>
      <c r="N891" s="19">
        <v>7.4000000999999997</v>
      </c>
      <c r="R891" s="19">
        <f t="shared" si="255"/>
        <v>2.6763396406443007</v>
      </c>
      <c r="S891" s="19">
        <f t="shared" si="243"/>
        <v>4.06249982608308</v>
      </c>
      <c r="T891" s="19">
        <f t="shared" si="242"/>
        <v>1.976015238084643</v>
      </c>
      <c r="V891" s="24">
        <f t="shared" si="256"/>
        <v>3.2410682946188532</v>
      </c>
      <c r="W891" s="24">
        <f t="shared" si="254"/>
        <v>3.0538564717722312</v>
      </c>
      <c r="X891" s="24">
        <f t="shared" si="254"/>
        <v>4.1346433666742302</v>
      </c>
      <c r="Y891" s="24">
        <f t="shared" si="254"/>
        <v>2.5054541017027407</v>
      </c>
      <c r="Z891" s="24">
        <f t="shared" si="254"/>
        <v>3.2575256374421211</v>
      </c>
      <c r="AA891" s="20">
        <v>-1.48</v>
      </c>
      <c r="AB891" s="20">
        <v>-1.3516666666666599</v>
      </c>
      <c r="AC891" s="17">
        <v>313.446265878877</v>
      </c>
      <c r="AD891" s="17">
        <f t="shared" si="246"/>
        <v>314.18474185770862</v>
      </c>
      <c r="AE891" s="21">
        <v>64.250999999999905</v>
      </c>
      <c r="AF891" s="21">
        <v>176.68579840773754</v>
      </c>
      <c r="AG891" s="19">
        <v>3.0491451388921229</v>
      </c>
      <c r="AH891" s="21">
        <v>172.2</v>
      </c>
      <c r="AI891" s="22">
        <v>-1.049166666666665</v>
      </c>
      <c r="AJ891" s="21">
        <v>1447.1088888888519</v>
      </c>
      <c r="AK891" s="21" t="e">
        <f>VLOOKUP($B891,'[3]Rotoma level Monthly'!$C$2:$N$538,10,FALSE)</f>
        <v>#N/A</v>
      </c>
      <c r="AL891" s="21" t="e">
        <f>VLOOKUP($B891,'[3]Rotoma level Monthly'!$C$2:$N$538,11,FALSE)</f>
        <v>#N/A</v>
      </c>
      <c r="AM891" s="20">
        <v>3.5055621291496841</v>
      </c>
      <c r="AN891" s="21">
        <v>163.60833333333335</v>
      </c>
    </row>
    <row r="892" spans="1:40" x14ac:dyDescent="0.25">
      <c r="A892" t="s">
        <v>87</v>
      </c>
      <c r="B892" s="15">
        <v>34274</v>
      </c>
      <c r="C892" s="16" t="s">
        <v>54</v>
      </c>
      <c r="D892" s="17">
        <v>1994</v>
      </c>
      <c r="E892" s="18" t="str">
        <f t="shared" si="245"/>
        <v>Rerewhakaaitu 1993/94</v>
      </c>
      <c r="F892" s="18" t="s">
        <v>51</v>
      </c>
      <c r="G892" s="19">
        <v>1</v>
      </c>
      <c r="H892" s="20">
        <v>7.2967338562011719</v>
      </c>
      <c r="I892" s="21">
        <v>270.99999010000005</v>
      </c>
      <c r="J892" s="19">
        <v>2.0000001000000003</v>
      </c>
      <c r="K892" s="19">
        <v>1</v>
      </c>
      <c r="L892" s="19">
        <v>2.0000001000000003</v>
      </c>
      <c r="M892" s="19">
        <v>46.999997999999998</v>
      </c>
      <c r="N892" s="19">
        <v>7.1999997999999996</v>
      </c>
      <c r="Q892" s="19">
        <f t="shared" ref="Q892:Q951" si="257">2.22+2.54*LOG($G892,10)</f>
        <v>2.2200000000000002</v>
      </c>
      <c r="R892" s="19">
        <f t="shared" si="255"/>
        <v>3.0884468418406579</v>
      </c>
      <c r="S892" s="19">
        <f t="shared" si="243"/>
        <v>3.7132375177771952</v>
      </c>
      <c r="T892" s="19">
        <f t="shared" ref="T892:T955" si="258">0.218+2.92*LOG($J892,10)</f>
        <v>1.097007650745818</v>
      </c>
      <c r="U892" s="23">
        <f t="shared" ref="U892:U925" si="259">AVERAGE(Q892:T892)</f>
        <v>2.5296730025909175</v>
      </c>
      <c r="V892" s="24">
        <f t="shared" si="256"/>
        <v>3.2634456963689988</v>
      </c>
      <c r="W892" s="24">
        <f t="shared" si="254"/>
        <v>3.034811819683632</v>
      </c>
      <c r="X892" s="24">
        <f t="shared" si="254"/>
        <v>4.0963934240077871</v>
      </c>
      <c r="Y892" s="24">
        <f t="shared" si="254"/>
        <v>2.3893545999102335</v>
      </c>
      <c r="Z892" s="24">
        <f t="shared" si="254"/>
        <v>3.2162635218232483</v>
      </c>
      <c r="AA892" s="20">
        <v>-0.02</v>
      </c>
      <c r="AB892" s="20">
        <v>-1.0316666666666601</v>
      </c>
      <c r="AC892" s="17">
        <v>312.99227604865399</v>
      </c>
      <c r="AD892" s="17">
        <f t="shared" si="246"/>
        <v>314.03377200358904</v>
      </c>
      <c r="AE892" s="21">
        <v>169.98099999999999</v>
      </c>
      <c r="AF892" s="21">
        <v>184.34722222222521</v>
      </c>
      <c r="AG892" s="19">
        <v>3.7243045331791174</v>
      </c>
      <c r="AH892" s="21">
        <v>177.9</v>
      </c>
      <c r="AI892" s="22">
        <v>-1.0991666666666651</v>
      </c>
      <c r="AJ892" s="21">
        <v>1185.0739999999671</v>
      </c>
      <c r="AK892" s="21" t="e">
        <f>VLOOKUP($B892,'[3]Rotoma level Monthly'!$C$2:$N$538,10,FALSE)</f>
        <v>#N/A</v>
      </c>
      <c r="AL892" s="21" t="e">
        <f>VLOOKUP($B892,'[3]Rotoma level Monthly'!$C$2:$N$538,11,FALSE)</f>
        <v>#N/A</v>
      </c>
      <c r="AM892" s="20">
        <v>3.4734390894958778</v>
      </c>
      <c r="AN892" s="21">
        <v>171.81666666666669</v>
      </c>
    </row>
    <row r="893" spans="1:40" x14ac:dyDescent="0.25">
      <c r="A893" t="s">
        <v>87</v>
      </c>
      <c r="B893" s="15">
        <v>34366</v>
      </c>
      <c r="C893" s="16" t="s">
        <v>54</v>
      </c>
      <c r="D893" s="17">
        <v>1994</v>
      </c>
      <c r="E893" s="18" t="str">
        <f t="shared" si="245"/>
        <v>Rerewhakaaitu 1993/94</v>
      </c>
      <c r="F893" s="18" t="s">
        <v>51</v>
      </c>
      <c r="G893" s="19">
        <v>3.2</v>
      </c>
      <c r="I893" s="21">
        <v>338.00000010000002</v>
      </c>
      <c r="J893" s="19">
        <v>7.0000002000000006</v>
      </c>
      <c r="K893" s="19">
        <v>1</v>
      </c>
      <c r="L893" s="19">
        <v>2.0000001000000003</v>
      </c>
      <c r="M893" s="19">
        <v>4.9999998999999997</v>
      </c>
      <c r="N893" s="19">
        <v>8.3999995999999992</v>
      </c>
      <c r="Q893" s="19">
        <f t="shared" si="257"/>
        <v>3.5030809449325613</v>
      </c>
      <c r="S893" s="19">
        <f t="shared" si="243"/>
        <v>4.0020392682224948</v>
      </c>
      <c r="T893" s="19">
        <f t="shared" si="258"/>
        <v>2.6856863130741973</v>
      </c>
      <c r="U893" s="23">
        <f t="shared" si="259"/>
        <v>3.3969355087430841</v>
      </c>
      <c r="V893" s="24">
        <f t="shared" si="256"/>
        <v>3.2634456963689988</v>
      </c>
      <c r="W893" s="24">
        <f t="shared" si="254"/>
        <v>3.0227457179132684</v>
      </c>
      <c r="X893" s="24">
        <f t="shared" si="254"/>
        <v>4.0813647385231144</v>
      </c>
      <c r="Y893" s="24">
        <f t="shared" si="254"/>
        <v>2.4056449866450911</v>
      </c>
      <c r="Z893" s="24">
        <f t="shared" si="254"/>
        <v>3.222095410149568</v>
      </c>
      <c r="AA893" s="20">
        <v>0.04</v>
      </c>
      <c r="AB893" s="20">
        <v>-0.52666666666666595</v>
      </c>
      <c r="AC893" s="17">
        <v>312.59714295775399</v>
      </c>
      <c r="AD893" s="17">
        <f t="shared" si="246"/>
        <v>313.83600179867966</v>
      </c>
      <c r="AE893" s="21">
        <v>97.159000000000006</v>
      </c>
      <c r="AF893" s="21">
        <v>126.14182692307762</v>
      </c>
      <c r="AG893" s="19">
        <v>2.8666801745870245</v>
      </c>
      <c r="AH893" s="21">
        <v>198.4</v>
      </c>
      <c r="AI893" s="22">
        <v>-1.0833333333333299</v>
      </c>
      <c r="AJ893" s="21">
        <v>1105.0619999999999</v>
      </c>
      <c r="AK893" s="21" t="e">
        <f>VLOOKUP($B893,'[3]Rotoma level Monthly'!$C$2:$N$538,10,FALSE)</f>
        <v>#N/A</v>
      </c>
      <c r="AL893" s="21" t="e">
        <f>VLOOKUP($B893,'[3]Rotoma level Monthly'!$C$2:$N$538,11,FALSE)</f>
        <v>#N/A</v>
      </c>
      <c r="AM893" s="20">
        <v>3.3950851491600607</v>
      </c>
      <c r="AN893" s="21">
        <v>170.37500000000003</v>
      </c>
    </row>
    <row r="894" spans="1:40" x14ac:dyDescent="0.25">
      <c r="A894" t="s">
        <v>87</v>
      </c>
      <c r="B894" s="15">
        <v>34394</v>
      </c>
      <c r="C894" s="16" t="s">
        <v>54</v>
      </c>
      <c r="D894" s="17">
        <v>1994</v>
      </c>
      <c r="E894" s="18" t="str">
        <f t="shared" si="245"/>
        <v>Rerewhakaaitu 1993/94</v>
      </c>
      <c r="F894" s="18" t="s">
        <v>51</v>
      </c>
      <c r="G894" s="19">
        <v>2.2999999999999998</v>
      </c>
      <c r="H894" s="20">
        <v>5.4435949325561523</v>
      </c>
      <c r="I894" s="21">
        <v>378.99999000000003</v>
      </c>
      <c r="J894" s="19">
        <v>4.0000002000000006</v>
      </c>
      <c r="K894" s="19">
        <v>2.0000001000000003</v>
      </c>
      <c r="L894" s="19">
        <v>1</v>
      </c>
      <c r="M894" s="19">
        <v>4.9999998999999997</v>
      </c>
      <c r="N894" s="19">
        <v>8</v>
      </c>
      <c r="Q894" s="19">
        <f t="shared" si="257"/>
        <v>3.138788703484686</v>
      </c>
      <c r="R894" s="19">
        <f t="shared" ref="R894:R950" si="260">5.56+2.6*LOG(((1/$H894)-(1/40)),10)</f>
        <v>3.4815151855690534</v>
      </c>
      <c r="S894" s="19">
        <f t="shared" ref="S894:S925" si="261">-3.61+3.01*LOG($I894)</f>
        <v>4.1517039875124357</v>
      </c>
      <c r="T894" s="19">
        <f t="shared" si="258"/>
        <v>1.976015238084643</v>
      </c>
      <c r="U894" s="23">
        <f t="shared" si="259"/>
        <v>3.1870057786627042</v>
      </c>
      <c r="V894" s="24">
        <f t="shared" si="256"/>
        <v>3.3206613862440277</v>
      </c>
      <c r="W894" s="24">
        <f t="shared" si="254"/>
        <v>3.0507332710445523</v>
      </c>
      <c r="X894" s="24">
        <f t="shared" si="254"/>
        <v>4.0661022070092407</v>
      </c>
      <c r="Y894" s="24">
        <f t="shared" si="254"/>
        <v>2.2732551011371069</v>
      </c>
      <c r="Z894" s="24">
        <f t="shared" si="254"/>
        <v>3.202491299142201</v>
      </c>
      <c r="AA894" s="20">
        <v>-0.98</v>
      </c>
      <c r="AB894" s="20">
        <v>-0.69499999999999995</v>
      </c>
      <c r="AC894" s="17">
        <v>312.59714295775399</v>
      </c>
      <c r="AD894" s="17">
        <f t="shared" si="246"/>
        <v>313.65654996231302</v>
      </c>
      <c r="AE894" s="21">
        <v>86.944000000000003</v>
      </c>
      <c r="AF894" s="21">
        <v>173.2611063950315</v>
      </c>
      <c r="AG894" s="19">
        <v>3.2622833692963176</v>
      </c>
      <c r="AH894" s="21">
        <v>269.10000000000002</v>
      </c>
    </row>
    <row r="895" spans="1:40" x14ac:dyDescent="0.25">
      <c r="A895" t="s">
        <v>87</v>
      </c>
      <c r="B895" s="15">
        <v>34455</v>
      </c>
      <c r="C895" s="16" t="s">
        <v>54</v>
      </c>
      <c r="D895" s="17">
        <v>1994</v>
      </c>
      <c r="E895" s="18" t="str">
        <f t="shared" si="245"/>
        <v>Rerewhakaaitu 1993/94</v>
      </c>
      <c r="F895" s="18" t="s">
        <v>51</v>
      </c>
      <c r="G895" s="19">
        <v>2.2999999999999998</v>
      </c>
      <c r="H895" s="20">
        <v>5.2119526863098145</v>
      </c>
      <c r="I895" s="21">
        <v>365.0000101</v>
      </c>
      <c r="J895" s="19">
        <v>6.0000000999999994</v>
      </c>
      <c r="K895" s="19">
        <v>1</v>
      </c>
      <c r="L895" s="19">
        <v>2.0000001000000003</v>
      </c>
      <c r="M895" s="19">
        <v>6.0000000999999994</v>
      </c>
      <c r="N895" s="19">
        <v>7.4000000999999997</v>
      </c>
      <c r="Q895" s="19">
        <f t="shared" si="257"/>
        <v>3.138788703484686</v>
      </c>
      <c r="R895" s="19">
        <f t="shared" si="260"/>
        <v>3.5381609500472644</v>
      </c>
      <c r="S895" s="19">
        <f t="shared" si="261"/>
        <v>4.1025015581865532</v>
      </c>
      <c r="T895" s="19">
        <f t="shared" si="258"/>
        <v>2.4902016722559037</v>
      </c>
      <c r="U895" s="23">
        <f t="shared" si="259"/>
        <v>3.3174132209936018</v>
      </c>
      <c r="V895" s="24">
        <f t="shared" si="256"/>
        <v>3.2579140021535906</v>
      </c>
      <c r="W895" s="24">
        <f t="shared" si="254"/>
        <v>3.0722580226268832</v>
      </c>
      <c r="X895" s="24">
        <f t="shared" si="254"/>
        <v>4.0534373866623117</v>
      </c>
      <c r="Y895" s="24">
        <f t="shared" si="254"/>
        <v>2.2304062345583442</v>
      </c>
      <c r="Z895" s="24">
        <f t="shared" si="254"/>
        <v>3.1765563456812971</v>
      </c>
      <c r="AA895" s="20">
        <v>-1.1599999999999999</v>
      </c>
      <c r="AB895" s="20">
        <v>-0.79666666666666597</v>
      </c>
      <c r="AC895" s="17">
        <v>312.349356695842</v>
      </c>
      <c r="AD895" s="17">
        <f t="shared" si="246"/>
        <v>313.46689986995665</v>
      </c>
      <c r="AE895" s="21">
        <v>90.5</v>
      </c>
      <c r="AF895" s="21">
        <v>219.17036879834512</v>
      </c>
      <c r="AG895" s="19">
        <v>3.8476723702820554</v>
      </c>
      <c r="AH895" s="21">
        <v>149.1</v>
      </c>
      <c r="AI895" s="22">
        <v>-1.057499999999995</v>
      </c>
      <c r="AJ895" s="21">
        <v>1263.7739999999999</v>
      </c>
      <c r="AK895" s="21" t="e">
        <f>VLOOKUP($B895,'[3]Rotoma level Monthly'!$C$2:$N$538,10,FALSE)</f>
        <v>#N/A</v>
      </c>
      <c r="AL895" s="21" t="e">
        <f>VLOOKUP($B895,'[3]Rotoma level Monthly'!$C$2:$N$538,11,FALSE)</f>
        <v>#N/A</v>
      </c>
      <c r="AM895" s="20">
        <v>3.3282897884301152</v>
      </c>
      <c r="AN895" s="21">
        <v>177.85000000000002</v>
      </c>
    </row>
    <row r="896" spans="1:40" x14ac:dyDescent="0.25">
      <c r="A896" t="s">
        <v>87</v>
      </c>
      <c r="B896" s="15">
        <v>34547</v>
      </c>
      <c r="C896" s="16" t="s">
        <v>55</v>
      </c>
      <c r="D896" s="17">
        <v>1995</v>
      </c>
      <c r="E896" s="18" t="str">
        <f t="shared" si="245"/>
        <v>Rerewhakaaitu 1994/95</v>
      </c>
      <c r="F896" s="18" t="s">
        <v>51</v>
      </c>
      <c r="G896" s="19">
        <v>1.8</v>
      </c>
      <c r="H896" s="20">
        <v>6.9492702484130859</v>
      </c>
      <c r="I896" s="21">
        <v>332.999999</v>
      </c>
      <c r="J896" s="19">
        <v>4.9999998999999997</v>
      </c>
      <c r="K896" s="19">
        <v>1</v>
      </c>
      <c r="M896" s="19">
        <v>4.0000002000000006</v>
      </c>
      <c r="N896" s="19">
        <v>7.1999997999999996</v>
      </c>
      <c r="Q896" s="19">
        <f t="shared" si="257"/>
        <v>2.8683921629623974</v>
      </c>
      <c r="R896" s="19">
        <f t="shared" si="260"/>
        <v>3.1554728373872649</v>
      </c>
      <c r="S896" s="19">
        <f t="shared" si="261"/>
        <v>3.9825571389284176</v>
      </c>
      <c r="T896" s="19">
        <f t="shared" si="258"/>
        <v>2.2589923872983766</v>
      </c>
      <c r="U896" s="23">
        <f t="shared" si="259"/>
        <v>3.0663536316441142</v>
      </c>
      <c r="V896" s="24">
        <f t="shared" si="256"/>
        <v>3.1355189476189351</v>
      </c>
      <c r="W896" s="24">
        <f t="shared" si="254"/>
        <v>3.1339538361285557</v>
      </c>
      <c r="X896" s="24">
        <f t="shared" si="254"/>
        <v>4.0326531303367945</v>
      </c>
      <c r="Y896" s="24">
        <f t="shared" si="254"/>
        <v>2.1948484074103591</v>
      </c>
      <c r="Z896" s="24">
        <f t="shared" si="254"/>
        <v>3.1446133350779664</v>
      </c>
      <c r="AA896" s="20">
        <v>-1.67</v>
      </c>
      <c r="AB896" s="20">
        <v>-1.00166666666666</v>
      </c>
      <c r="AC896" s="17">
        <v>312.56514269026002</v>
      </c>
      <c r="AD896" s="17">
        <f t="shared" si="246"/>
        <v>313.33782590731693</v>
      </c>
      <c r="AE896" s="21">
        <v>141.33500000000001</v>
      </c>
      <c r="AF896" s="21">
        <v>178.98216374268486</v>
      </c>
      <c r="AG896" s="19">
        <v>3.0861404547577309</v>
      </c>
      <c r="AH896" s="21">
        <v>153.19999999999999</v>
      </c>
      <c r="AI896" s="22">
        <v>-0.97249999999999659</v>
      </c>
      <c r="AJ896" s="21">
        <v>1349.7539999999999</v>
      </c>
      <c r="AK896" s="21" t="e">
        <f>VLOOKUP($B896,'[3]Rotoma level Monthly'!$C$2:$N$538,10,FALSE)</f>
        <v>#N/A</v>
      </c>
      <c r="AL896" s="21" t="e">
        <f>VLOOKUP($B896,'[3]Rotoma level Monthly'!$C$2:$N$538,11,FALSE)</f>
        <v>#N/A</v>
      </c>
      <c r="AM896" s="20">
        <v>3.4265675246542995</v>
      </c>
      <c r="AN896" s="21">
        <v>183.91666666666666</v>
      </c>
    </row>
    <row r="897" spans="1:40" x14ac:dyDescent="0.25">
      <c r="A897" t="s">
        <v>87</v>
      </c>
      <c r="B897" s="15">
        <v>34639</v>
      </c>
      <c r="C897" s="16" t="s">
        <v>55</v>
      </c>
      <c r="D897" s="17">
        <v>1995</v>
      </c>
      <c r="E897" s="18" t="str">
        <f t="shared" si="245"/>
        <v>Rerewhakaaitu 1994/95</v>
      </c>
      <c r="F897" s="18" t="s">
        <v>51</v>
      </c>
      <c r="G897" s="19">
        <v>1.54</v>
      </c>
      <c r="H897" s="20">
        <v>6.9492702484130859</v>
      </c>
      <c r="I897" s="21">
        <v>387.00001000000003</v>
      </c>
      <c r="J897" s="19">
        <v>4.0000002000000006</v>
      </c>
      <c r="K897" s="19">
        <v>1</v>
      </c>
      <c r="M897" s="19">
        <v>0.50000001999999999</v>
      </c>
      <c r="N897" s="19">
        <v>7.8000002000000004</v>
      </c>
      <c r="Q897" s="19">
        <f t="shared" si="257"/>
        <v>2.6963026309246163</v>
      </c>
      <c r="R897" s="19">
        <f t="shared" si="260"/>
        <v>3.1554728373872649</v>
      </c>
      <c r="S897" s="19">
        <f t="shared" si="261"/>
        <v>4.1790100384853837</v>
      </c>
      <c r="T897" s="19">
        <f t="shared" si="258"/>
        <v>1.976015238084643</v>
      </c>
      <c r="U897" s="23">
        <f t="shared" si="259"/>
        <v>3.0017001862204769</v>
      </c>
      <c r="V897" s="24">
        <f t="shared" si="256"/>
        <v>3.1073227663155563</v>
      </c>
      <c r="W897" s="24">
        <f t="shared" si="254"/>
        <v>3.1836363355212605</v>
      </c>
      <c r="X897" s="24">
        <f t="shared" si="254"/>
        <v>4.048371893469958</v>
      </c>
      <c r="Y897" s="24">
        <f t="shared" si="254"/>
        <v>2.1712669783092147</v>
      </c>
      <c r="Z897" s="24">
        <f t="shared" si="254"/>
        <v>3.1467114034410146</v>
      </c>
      <c r="AA897" s="20">
        <v>-0.79</v>
      </c>
      <c r="AB897" s="20">
        <v>-1.3866666666666601</v>
      </c>
      <c r="AC897" s="17">
        <v>312.642131266712</v>
      </c>
      <c r="AD897" s="17">
        <f t="shared" si="246"/>
        <v>313.2260413993011</v>
      </c>
      <c r="AE897" s="21">
        <v>114</v>
      </c>
      <c r="AF897" s="21">
        <v>199.48310185185866</v>
      </c>
      <c r="AG897" s="19">
        <v>4.7814698125944561</v>
      </c>
      <c r="AH897" s="21">
        <v>229.8</v>
      </c>
      <c r="AI897" s="22">
        <v>-1.0166666666666599</v>
      </c>
      <c r="AJ897" s="21">
        <v>1447.4930000000002</v>
      </c>
      <c r="AK897" s="21" t="e">
        <f>VLOOKUP($B897,'[3]Rotoma level Monthly'!$C$2:$N$538,10,FALSE)</f>
        <v>#N/A</v>
      </c>
      <c r="AL897" s="21" t="e">
        <f>VLOOKUP($B897,'[3]Rotoma level Monthly'!$C$2:$N$538,11,FALSE)</f>
        <v>#N/A</v>
      </c>
      <c r="AM897" s="20">
        <v>3.5154267616070087</v>
      </c>
      <c r="AN897" s="21">
        <v>184.00833333333333</v>
      </c>
    </row>
    <row r="898" spans="1:40" x14ac:dyDescent="0.25">
      <c r="A898" t="s">
        <v>87</v>
      </c>
      <c r="B898" s="15">
        <v>34700</v>
      </c>
      <c r="C898" s="16" t="s">
        <v>55</v>
      </c>
      <c r="D898" s="17">
        <v>1995</v>
      </c>
      <c r="E898" s="18" t="str">
        <f t="shared" si="245"/>
        <v>Rerewhakaaitu 1994/95</v>
      </c>
      <c r="F898" s="18" t="s">
        <v>51</v>
      </c>
      <c r="G898" s="19">
        <v>3.3</v>
      </c>
      <c r="H898" s="20">
        <v>5.2119526863098145</v>
      </c>
      <c r="I898" s="21">
        <v>337.50001001999999</v>
      </c>
      <c r="J898" s="19">
        <v>4.0000002000000006</v>
      </c>
      <c r="K898" s="19">
        <v>2.0000001000000003</v>
      </c>
      <c r="L898" s="19">
        <v>0.50000001999999999</v>
      </c>
      <c r="M898" s="19">
        <v>6.0000000999999994</v>
      </c>
      <c r="N898" s="19">
        <v>7.6999997999999996</v>
      </c>
      <c r="Q898" s="19">
        <f t="shared" si="257"/>
        <v>3.5370254072898342</v>
      </c>
      <c r="R898" s="19">
        <f t="shared" si="260"/>
        <v>3.5381609500472644</v>
      </c>
      <c r="S898" s="19">
        <f t="shared" si="261"/>
        <v>4.0001041080829012</v>
      </c>
      <c r="T898" s="19">
        <f t="shared" si="258"/>
        <v>1.976015238084643</v>
      </c>
      <c r="U898" s="23">
        <f t="shared" si="259"/>
        <v>3.2628264258761606</v>
      </c>
      <c r="V898" s="24">
        <f t="shared" si="256"/>
        <v>3.085310689305103</v>
      </c>
      <c r="W898" s="24">
        <f t="shared" si="254"/>
        <v>3.2219051467872601</v>
      </c>
      <c r="X898" s="24">
        <f t="shared" si="254"/>
        <v>4.0541721152270194</v>
      </c>
      <c r="Y898" s="24">
        <f t="shared" si="254"/>
        <v>2.2016687428344839</v>
      </c>
      <c r="Z898" s="24">
        <f t="shared" si="254"/>
        <v>3.1597791102804007</v>
      </c>
      <c r="AA898" s="20">
        <v>-0.36</v>
      </c>
      <c r="AB898" s="20">
        <v>-0.64833333333333298</v>
      </c>
      <c r="AC898" s="17">
        <v>312.36753946349597</v>
      </c>
      <c r="AD898" s="17">
        <f t="shared" si="246"/>
        <v>313.08949582428943</v>
      </c>
      <c r="AE898" s="21">
        <v>122.495</v>
      </c>
      <c r="AF898" s="21">
        <v>143.98342293906808</v>
      </c>
      <c r="AG898" s="19">
        <v>3.4913686686786143</v>
      </c>
      <c r="AH898" s="21">
        <v>235.7</v>
      </c>
      <c r="AI898" s="22">
        <v>-0.89916666666666301</v>
      </c>
      <c r="AJ898" s="21">
        <v>1379.261</v>
      </c>
      <c r="AK898" s="21" t="e">
        <f>VLOOKUP($B898,'[3]Rotoma level Monthly'!$C$2:$N$538,10,FALSE)</f>
        <v>#N/A</v>
      </c>
      <c r="AL898" s="21" t="e">
        <f>VLOOKUP($B898,'[3]Rotoma level Monthly'!$C$2:$N$538,11,FALSE)</f>
        <v>#N/A</v>
      </c>
      <c r="AM898" s="20">
        <v>3.6202086959522091</v>
      </c>
      <c r="AN898" s="21">
        <v>194.25</v>
      </c>
    </row>
    <row r="899" spans="1:40" x14ac:dyDescent="0.25">
      <c r="A899" t="s">
        <v>87</v>
      </c>
      <c r="B899" s="15">
        <v>34820</v>
      </c>
      <c r="C899" s="16" t="s">
        <v>55</v>
      </c>
      <c r="D899" s="17">
        <v>1995</v>
      </c>
      <c r="E899" s="18" t="str">
        <f t="shared" ref="E899:E962" si="262">CONCATENATE(A899," ",C899)</f>
        <v>Rerewhakaaitu 1994/95</v>
      </c>
      <c r="F899" s="18" t="s">
        <v>51</v>
      </c>
      <c r="G899" s="19">
        <v>3.04</v>
      </c>
      <c r="H899" s="20">
        <v>6.3701643943786621</v>
      </c>
      <c r="I899" s="21">
        <v>420.0000101</v>
      </c>
      <c r="J899" s="19">
        <v>6.0000000999999994</v>
      </c>
      <c r="K899" s="19">
        <v>4.9999998999999997</v>
      </c>
      <c r="L899" s="19">
        <v>2.0000001000000003</v>
      </c>
      <c r="M899" s="19">
        <v>9.9999997999999994</v>
      </c>
      <c r="N899" s="19">
        <v>7.5</v>
      </c>
      <c r="Q899" s="19">
        <f t="shared" si="257"/>
        <v>3.4464989023662342</v>
      </c>
      <c r="R899" s="19">
        <f t="shared" si="260"/>
        <v>3.2733366930773862</v>
      </c>
      <c r="S899" s="19">
        <f t="shared" si="261"/>
        <v>4.2859803955333611</v>
      </c>
      <c r="T899" s="19">
        <f t="shared" si="258"/>
        <v>2.4902016722559037</v>
      </c>
      <c r="U899" s="23">
        <f t="shared" si="259"/>
        <v>3.374004415808221</v>
      </c>
      <c r="V899" s="24">
        <f t="shared" si="256"/>
        <v>3.1418435802522935</v>
      </c>
      <c r="W899" s="24">
        <f t="shared" si="254"/>
        <v>3.2381882283334065</v>
      </c>
      <c r="X899" s="24">
        <f t="shared" si="254"/>
        <v>4.0594870973676427</v>
      </c>
      <c r="Y899" s="24">
        <f t="shared" si="254"/>
        <v>2.1376133288006409</v>
      </c>
      <c r="Z899" s="24">
        <f t="shared" si="254"/>
        <v>3.1615929155795341</v>
      </c>
      <c r="AA899" s="20">
        <v>-0.77</v>
      </c>
      <c r="AB899" s="20">
        <v>-0.36333333333333301</v>
      </c>
      <c r="AC899" s="17">
        <v>312.47414284813902</v>
      </c>
      <c r="AD899" s="17">
        <f t="shared" si="246"/>
        <v>312.95573021093992</v>
      </c>
      <c r="AE899" s="21">
        <v>150.56</v>
      </c>
      <c r="AF899" s="21">
        <v>145.52776338452531</v>
      </c>
      <c r="AG899" s="19">
        <v>3.2003222924446986</v>
      </c>
      <c r="AH899" s="21">
        <v>162.69999999999999</v>
      </c>
      <c r="AI899" s="22">
        <v>-0.71083333333333298</v>
      </c>
      <c r="AJ899" s="21">
        <v>1522.5920000000001</v>
      </c>
      <c r="AK899" s="21" t="e">
        <f>VLOOKUP($B899,'[3]Rotoma level Monthly'!$C$2:$N$538,10,FALSE)</f>
        <v>#N/A</v>
      </c>
      <c r="AL899" s="21" t="e">
        <f>VLOOKUP($B899,'[3]Rotoma level Monthly'!$C$2:$N$538,11,FALSE)</f>
        <v>#N/A</v>
      </c>
      <c r="AM899" s="20">
        <v>3.7576937568409661</v>
      </c>
      <c r="AN899" s="21">
        <v>177.00833333333333</v>
      </c>
    </row>
    <row r="900" spans="1:40" x14ac:dyDescent="0.25">
      <c r="A900" t="s">
        <v>87</v>
      </c>
      <c r="B900" s="15">
        <v>34943</v>
      </c>
      <c r="C900" s="16" t="s">
        <v>56</v>
      </c>
      <c r="D900" s="17">
        <v>1996</v>
      </c>
      <c r="E900" s="18" t="str">
        <f t="shared" si="262"/>
        <v>Rerewhakaaitu 1995/96</v>
      </c>
      <c r="F900" s="18" t="s">
        <v>51</v>
      </c>
      <c r="G900" s="19">
        <v>3.99</v>
      </c>
      <c r="H900" s="20">
        <v>4.3664579391479492</v>
      </c>
      <c r="I900" s="21">
        <v>381</v>
      </c>
      <c r="J900" s="19">
        <v>8.9999995999999989</v>
      </c>
      <c r="K900" s="19">
        <v>1</v>
      </c>
      <c r="L900" s="19">
        <v>1</v>
      </c>
      <c r="M900" s="19">
        <v>4.0000002000000006</v>
      </c>
      <c r="N900" s="19">
        <v>7.4000000999999997</v>
      </c>
      <c r="Q900" s="19">
        <f t="shared" si="257"/>
        <v>3.7464711550443406</v>
      </c>
      <c r="R900" s="19">
        <f t="shared" si="260"/>
        <v>3.7651412772491049</v>
      </c>
      <c r="S900" s="19">
        <f t="shared" si="261"/>
        <v>4.1585841767836147</v>
      </c>
      <c r="T900" s="19">
        <f t="shared" si="258"/>
        <v>3.004388071201054</v>
      </c>
      <c r="U900" s="23">
        <f t="shared" si="259"/>
        <v>3.6686461700695285</v>
      </c>
      <c r="V900" s="24">
        <f t="shared" si="256"/>
        <v>3.2178429870197145</v>
      </c>
      <c r="W900" s="24">
        <f t="shared" si="254"/>
        <v>3.2860930509621067</v>
      </c>
      <c r="X900" s="24">
        <f t="shared" si="254"/>
        <v>4.0566647757314209</v>
      </c>
      <c r="Y900" s="24">
        <f t="shared" si="254"/>
        <v>2.1997296357925307</v>
      </c>
      <c r="Z900" s="24">
        <f t="shared" si="254"/>
        <v>3.2114115945458748</v>
      </c>
      <c r="AA900" s="20">
        <v>0.21</v>
      </c>
      <c r="AB900" s="20">
        <v>0.29999999999999899</v>
      </c>
      <c r="AC900" s="17">
        <v>313.24928587508299</v>
      </c>
      <c r="AD900" s="17">
        <f t="shared" si="246"/>
        <v>312.88505357603418</v>
      </c>
      <c r="AE900" s="21">
        <v>129.51900000000001</v>
      </c>
      <c r="AF900" s="21">
        <v>173.63852339181722</v>
      </c>
      <c r="AG900" s="19">
        <v>3.675849293885463</v>
      </c>
      <c r="AH900" s="21">
        <v>162.30000000000001</v>
      </c>
      <c r="AI900" s="22">
        <v>-0.3124999999999995</v>
      </c>
      <c r="AJ900" s="21">
        <v>1501.9930000000008</v>
      </c>
      <c r="AK900" s="21" t="e">
        <f>VLOOKUP($B900,'[3]Rotoma level Monthly'!$C$2:$N$538,10,FALSE)</f>
        <v>#N/A</v>
      </c>
      <c r="AL900" s="21" t="e">
        <f>VLOOKUP($B900,'[3]Rotoma level Monthly'!$C$2:$N$538,11,FALSE)</f>
        <v>#N/A</v>
      </c>
      <c r="AM900" s="20">
        <v>3.6816339227821757</v>
      </c>
      <c r="AN900" s="21">
        <v>178.98333333333335</v>
      </c>
    </row>
    <row r="901" spans="1:40" x14ac:dyDescent="0.25">
      <c r="A901" t="s">
        <v>87</v>
      </c>
      <c r="B901" s="15">
        <v>35004</v>
      </c>
      <c r="C901" s="16" t="s">
        <v>56</v>
      </c>
      <c r="D901" s="17">
        <v>1996</v>
      </c>
      <c r="E901" s="18" t="str">
        <f t="shared" si="262"/>
        <v>Rerewhakaaitu 1995/96</v>
      </c>
      <c r="F901" s="18" t="s">
        <v>51</v>
      </c>
      <c r="G901" s="19">
        <v>6.48</v>
      </c>
      <c r="H901" s="20">
        <v>3.5788741111755371</v>
      </c>
      <c r="I901" s="21">
        <v>403.9999899</v>
      </c>
      <c r="J901" s="19">
        <v>4.9999998999999997</v>
      </c>
      <c r="K901" s="19">
        <v>7.0000002000000006</v>
      </c>
      <c r="L901" s="19">
        <v>4.9999998999999997</v>
      </c>
      <c r="M901" s="19">
        <v>8.0000004000000011</v>
      </c>
      <c r="N901" s="19">
        <v>7.5999999000000003</v>
      </c>
      <c r="Q901" s="19">
        <f t="shared" si="257"/>
        <v>4.281400514911307</v>
      </c>
      <c r="R901" s="19">
        <f t="shared" si="260"/>
        <v>4.0144220793546239</v>
      </c>
      <c r="S901" s="19">
        <f t="shared" si="261"/>
        <v>4.23520787630226</v>
      </c>
      <c r="T901" s="19">
        <f t="shared" si="258"/>
        <v>2.2589923872983766</v>
      </c>
      <c r="U901" s="23">
        <f t="shared" si="259"/>
        <v>3.6975057144666419</v>
      </c>
      <c r="V901" s="24">
        <f t="shared" si="256"/>
        <v>3.2734455840933645</v>
      </c>
      <c r="W901" s="24">
        <f t="shared" si="254"/>
        <v>3.3599823623346881</v>
      </c>
      <c r="X901" s="24">
        <f t="shared" si="254"/>
        <v>4.0605067262148067</v>
      </c>
      <c r="Y901" s="24">
        <f t="shared" si="254"/>
        <v>2.1804621953794032</v>
      </c>
      <c r="Z901" s="24">
        <f t="shared" si="254"/>
        <v>3.2395776198584127</v>
      </c>
      <c r="AA901" s="20">
        <v>0.05</v>
      </c>
      <c r="AB901" s="20">
        <v>0.111666666666666</v>
      </c>
      <c r="AC901" s="17">
        <v>313.308566834879</v>
      </c>
      <c r="AD901" s="17">
        <f t="shared" si="246"/>
        <v>312.84402047513248</v>
      </c>
      <c r="AE901" s="21">
        <v>127.717</v>
      </c>
      <c r="AF901" s="21">
        <v>175.10629873294636</v>
      </c>
      <c r="AG901" s="19">
        <v>4.1470773862420662</v>
      </c>
      <c r="AH901" s="21">
        <v>212.2</v>
      </c>
      <c r="AI901" s="22">
        <v>-0.2499999999999995</v>
      </c>
      <c r="AJ901" s="21">
        <v>1643.7040000000009</v>
      </c>
      <c r="AK901" s="21" t="e">
        <f>VLOOKUP($B901,'[3]Rotoma level Monthly'!$C$2:$N$538,10,FALSE)</f>
        <v>#N/A</v>
      </c>
      <c r="AL901" s="21" t="e">
        <f>VLOOKUP($B901,'[3]Rotoma level Monthly'!$C$2:$N$538,11,FALSE)</f>
        <v>#N/A</v>
      </c>
      <c r="AM901" s="20">
        <v>3.6184055633623551</v>
      </c>
      <c r="AN901" s="21">
        <v>178.45000000000002</v>
      </c>
    </row>
    <row r="902" spans="1:40" x14ac:dyDescent="0.25">
      <c r="A902" t="s">
        <v>87</v>
      </c>
      <c r="B902" s="15">
        <v>35217</v>
      </c>
      <c r="C902" s="16" t="s">
        <v>56</v>
      </c>
      <c r="D902" s="17">
        <v>1996</v>
      </c>
      <c r="E902" s="18" t="str">
        <f t="shared" si="262"/>
        <v>Rerewhakaaitu 1995/96</v>
      </c>
      <c r="F902" s="18" t="s">
        <v>51</v>
      </c>
      <c r="G902" s="19">
        <v>12.94</v>
      </c>
      <c r="H902" s="20">
        <v>3.3935604095458984</v>
      </c>
      <c r="I902" s="21">
        <v>355.99998999999997</v>
      </c>
      <c r="J902" s="19">
        <v>9.9999997999999994</v>
      </c>
      <c r="L902" s="19">
        <v>1</v>
      </c>
      <c r="M902" s="19">
        <v>2.0000001000000003</v>
      </c>
      <c r="N902" s="19">
        <v>7.5999999000000003</v>
      </c>
      <c r="Q902" s="19">
        <f t="shared" si="257"/>
        <v>5.0443130618850116</v>
      </c>
      <c r="R902" s="19">
        <f t="shared" si="260"/>
        <v>4.0801889783678664</v>
      </c>
      <c r="S902" s="19">
        <f t="shared" si="261"/>
        <v>4.069864457178511</v>
      </c>
      <c r="T902" s="19">
        <f t="shared" si="258"/>
        <v>3.1379999746372018</v>
      </c>
      <c r="U902" s="23">
        <f t="shared" si="259"/>
        <v>4.0830916180171481</v>
      </c>
      <c r="V902" s="24">
        <f t="shared" si="256"/>
        <v>3.420096562480516</v>
      </c>
      <c r="W902" s="24">
        <f t="shared" si="254"/>
        <v>3.4333325700883681</v>
      </c>
      <c r="X902" s="24">
        <f t="shared" si="254"/>
        <v>4.0786075290896839</v>
      </c>
      <c r="Y902" s="24">
        <f t="shared" si="254"/>
        <v>2.2772942567587831</v>
      </c>
      <c r="Z902" s="24">
        <f t="shared" si="254"/>
        <v>3.3259232430084182</v>
      </c>
      <c r="AA902" s="20">
        <v>1.42</v>
      </c>
      <c r="AB902" s="20">
        <v>-0.176666666666666</v>
      </c>
      <c r="AC902" s="17">
        <v>313.649736704568</v>
      </c>
      <c r="AD902" s="17">
        <f t="shared" si="246"/>
        <v>312.85322751850151</v>
      </c>
      <c r="AE902" s="21">
        <v>89.995000000000005</v>
      </c>
      <c r="AF902" s="21">
        <v>177.26666666667415</v>
      </c>
      <c r="AG902" s="19">
        <v>3.4193427748240897</v>
      </c>
      <c r="AH902" s="21">
        <v>130.69999999999999</v>
      </c>
      <c r="AI902" s="22">
        <v>3.7499999999999853E-2</v>
      </c>
      <c r="AJ902" s="21">
        <v>1776.7440000000008</v>
      </c>
      <c r="AK902" s="21" t="e">
        <f>VLOOKUP($B902,'[3]Rotoma level Monthly'!$C$2:$N$538,10,FALSE)</f>
        <v>#N/A</v>
      </c>
      <c r="AL902" s="21" t="e">
        <f>VLOOKUP($B902,'[3]Rotoma level Monthly'!$C$2:$N$538,11,FALSE)</f>
        <v>#N/A</v>
      </c>
      <c r="AM902" s="20">
        <v>3.6600599311182145</v>
      </c>
      <c r="AN902" s="21">
        <v>173.82499999999996</v>
      </c>
    </row>
    <row r="903" spans="1:40" x14ac:dyDescent="0.25">
      <c r="A903" t="s">
        <v>87</v>
      </c>
      <c r="B903" s="15">
        <v>35247</v>
      </c>
      <c r="C903" s="16" t="s">
        <v>57</v>
      </c>
      <c r="D903" s="17">
        <v>1997</v>
      </c>
      <c r="E903" s="18" t="str">
        <f t="shared" si="262"/>
        <v>Rerewhakaaitu 1996/97</v>
      </c>
      <c r="F903" s="18" t="s">
        <v>51</v>
      </c>
      <c r="G903" s="19">
        <v>10.34</v>
      </c>
      <c r="H903" s="20">
        <v>3.474635124206543</v>
      </c>
      <c r="I903" s="21">
        <v>436</v>
      </c>
      <c r="J903" s="19">
        <v>16.000001000000001</v>
      </c>
      <c r="K903" s="19">
        <v>3</v>
      </c>
      <c r="L903" s="19">
        <v>3</v>
      </c>
      <c r="M903" s="19">
        <v>7.0000002000000006</v>
      </c>
      <c r="N903" s="19">
        <v>7.4000000999999997</v>
      </c>
      <c r="Q903" s="19">
        <f t="shared" si="257"/>
        <v>4.7968821684451264</v>
      </c>
      <c r="R903" s="19">
        <f t="shared" si="260"/>
        <v>4.0510259522238359</v>
      </c>
      <c r="S903" s="19">
        <f t="shared" si="261"/>
        <v>4.334854332698443</v>
      </c>
      <c r="T903" s="19">
        <f t="shared" si="258"/>
        <v>3.7340304286140404</v>
      </c>
      <c r="U903" s="23">
        <f t="shared" si="259"/>
        <v>4.2291982204953609</v>
      </c>
      <c r="V903" s="24">
        <f t="shared" si="256"/>
        <v>3.5348286963108997</v>
      </c>
      <c r="W903" s="24">
        <f t="shared" si="254"/>
        <v>3.5583040529592354</v>
      </c>
      <c r="X903" s="24">
        <f t="shared" si="254"/>
        <v>4.1013037379742974</v>
      </c>
      <c r="Y903" s="24">
        <f t="shared" si="254"/>
        <v>2.4237955226362331</v>
      </c>
      <c r="Z903" s="24">
        <f t="shared" si="254"/>
        <v>3.4011961577989971</v>
      </c>
      <c r="AA903" s="20">
        <v>0.73</v>
      </c>
      <c r="AB903" s="20">
        <v>-0.13500000000000001</v>
      </c>
      <c r="AC903" s="17">
        <v>313.76450925800498</v>
      </c>
      <c r="AD903" s="17">
        <f t="shared" si="246"/>
        <v>312.87974780009552</v>
      </c>
      <c r="AE903" s="21">
        <v>190.005</v>
      </c>
      <c r="AF903" s="21">
        <v>169.67129629629545</v>
      </c>
      <c r="AG903" s="19">
        <v>2.8712804895104274</v>
      </c>
      <c r="AH903" s="21">
        <v>126.6</v>
      </c>
      <c r="AI903" s="22">
        <v>2.1666666666666501E-2</v>
      </c>
      <c r="AJ903" s="21">
        <v>1698.228000000001</v>
      </c>
      <c r="AK903" s="21" t="e">
        <f>VLOOKUP($B903,'[3]Rotoma level Monthly'!$C$2:$N$538,10,FALSE)</f>
        <v>#N/A</v>
      </c>
      <c r="AL903" s="21" t="e">
        <f>VLOOKUP($B903,'[3]Rotoma level Monthly'!$C$2:$N$538,11,FALSE)</f>
        <v>#N/A</v>
      </c>
      <c r="AM903" s="20">
        <v>3.7038362370612057</v>
      </c>
      <c r="AN903" s="21">
        <v>178.36666666666667</v>
      </c>
    </row>
    <row r="904" spans="1:40" x14ac:dyDescent="0.25">
      <c r="A904" t="s">
        <v>87</v>
      </c>
      <c r="B904" s="15">
        <v>35278</v>
      </c>
      <c r="C904" s="16" t="s">
        <v>57</v>
      </c>
      <c r="D904" s="17">
        <v>1997</v>
      </c>
      <c r="E904" s="18" t="str">
        <f t="shared" si="262"/>
        <v>Rerewhakaaitu 1996/97</v>
      </c>
      <c r="F904" s="18" t="s">
        <v>51</v>
      </c>
      <c r="G904" s="19">
        <v>9.0100002000000003</v>
      </c>
      <c r="H904" s="20">
        <v>3.6483669281005859</v>
      </c>
      <c r="I904" s="21">
        <v>419.50000001999996</v>
      </c>
      <c r="J904" s="19">
        <v>8.9999995999999989</v>
      </c>
      <c r="L904" s="19">
        <v>0.50000001999999999</v>
      </c>
      <c r="M904" s="19">
        <v>1</v>
      </c>
      <c r="N904" s="19">
        <v>7.5</v>
      </c>
      <c r="Q904" s="19">
        <f t="shared" si="257"/>
        <v>4.6450009935731238</v>
      </c>
      <c r="R904" s="19">
        <f t="shared" si="260"/>
        <v>3.9905501035061279</v>
      </c>
      <c r="S904" s="19">
        <f t="shared" si="261"/>
        <v>4.2844232152081272</v>
      </c>
      <c r="T904" s="19">
        <f t="shared" si="258"/>
        <v>3.004388071201054</v>
      </c>
      <c r="U904" s="23">
        <f t="shared" si="259"/>
        <v>3.9810905958721081</v>
      </c>
      <c r="V904" s="24">
        <f t="shared" si="256"/>
        <v>3.7369121124419933</v>
      </c>
      <c r="W904" s="24">
        <f t="shared" si="256"/>
        <v>3.6403134403833692</v>
      </c>
      <c r="X904" s="24">
        <f t="shared" si="256"/>
        <v>4.1489025460935425</v>
      </c>
      <c r="Y904" s="24">
        <f t="shared" si="256"/>
        <v>2.5827438910075027</v>
      </c>
      <c r="Z904" s="24">
        <f t="shared" si="256"/>
        <v>3.522147623905763</v>
      </c>
      <c r="AA904" s="20">
        <v>0.5</v>
      </c>
      <c r="AB904" s="20">
        <v>-0.24666666666666601</v>
      </c>
      <c r="AC904" s="17">
        <v>313.92903786997198</v>
      </c>
      <c r="AD904" s="17">
        <f t="shared" si="246"/>
        <v>312.95781128520531</v>
      </c>
      <c r="AE904" s="21">
        <v>132.55000000000001</v>
      </c>
      <c r="AF904" s="21">
        <v>189.07392473118935</v>
      </c>
      <c r="AG904" s="19">
        <v>3.6861553203618564</v>
      </c>
      <c r="AH904" s="21">
        <v>159.30000000000001</v>
      </c>
      <c r="AI904" s="22">
        <v>2.1666666666666501E-2</v>
      </c>
      <c r="AJ904" s="21">
        <v>1669.1399999999999</v>
      </c>
      <c r="AK904" s="21" t="e">
        <f>VLOOKUP($B904,'[3]Rotoma level Monthly'!$C$2:$N$538,10,FALSE)</f>
        <v>#N/A</v>
      </c>
      <c r="AL904" s="21" t="e">
        <f>VLOOKUP($B904,'[3]Rotoma level Monthly'!$C$2:$N$538,11,FALSE)</f>
        <v>#N/A</v>
      </c>
      <c r="AM904" s="20">
        <v>3.6230136105559709</v>
      </c>
      <c r="AN904" s="21">
        <v>178.51666666666665</v>
      </c>
    </row>
    <row r="905" spans="1:40" x14ac:dyDescent="0.25">
      <c r="A905" t="s">
        <v>87</v>
      </c>
      <c r="B905" s="15">
        <v>35309</v>
      </c>
      <c r="C905" s="16" t="s">
        <v>57</v>
      </c>
      <c r="D905" s="17">
        <v>1997</v>
      </c>
      <c r="E905" s="18" t="str">
        <f t="shared" si="262"/>
        <v>Rerewhakaaitu 1996/97</v>
      </c>
      <c r="F905" s="18" t="s">
        <v>51</v>
      </c>
      <c r="G905" s="19">
        <v>10.55</v>
      </c>
      <c r="H905" s="20">
        <v>3.2429928779602051</v>
      </c>
      <c r="I905" s="21">
        <v>486.50000002000002</v>
      </c>
      <c r="J905" s="19">
        <v>14</v>
      </c>
      <c r="L905" s="19">
        <v>0.50000001999999999</v>
      </c>
      <c r="M905" s="19">
        <v>7.0000002000000006</v>
      </c>
      <c r="N905" s="19">
        <v>7.5</v>
      </c>
      <c r="Q905" s="19">
        <f t="shared" si="257"/>
        <v>4.8190612474696266</v>
      </c>
      <c r="R905" s="19">
        <f t="shared" si="260"/>
        <v>4.1360688061620845</v>
      </c>
      <c r="S905" s="19">
        <f t="shared" si="261"/>
        <v>4.4781193623128956</v>
      </c>
      <c r="T905" s="19">
        <f t="shared" si="258"/>
        <v>3.564693864180454</v>
      </c>
      <c r="U905" s="23">
        <f t="shared" si="259"/>
        <v>4.2494858200312651</v>
      </c>
      <c r="V905" s="24">
        <f t="shared" si="256"/>
        <v>3.8465771376534152</v>
      </c>
      <c r="W905" s="24">
        <f t="shared" si="256"/>
        <v>3.6816263875315958</v>
      </c>
      <c r="X905" s="24">
        <f t="shared" si="256"/>
        <v>4.1885758872677421</v>
      </c>
      <c r="Y905" s="24">
        <f t="shared" si="256"/>
        <v>2.6559945202663582</v>
      </c>
      <c r="Z905" s="24">
        <f t="shared" si="256"/>
        <v>3.5931934831797783</v>
      </c>
      <c r="AA905" s="20">
        <v>0.63</v>
      </c>
      <c r="AB905" s="20">
        <v>-2.1666666666666699E-2</v>
      </c>
      <c r="AC905" s="17">
        <v>314.164406393766</v>
      </c>
      <c r="AD905" s="17">
        <f t="shared" si="246"/>
        <v>313.08841657153971</v>
      </c>
      <c r="AE905" s="21">
        <v>142.50299999999999</v>
      </c>
      <c r="AF905" s="21">
        <v>149.57908027644936</v>
      </c>
      <c r="AG905" s="19">
        <v>3.7745657324127384</v>
      </c>
      <c r="AH905" s="21">
        <v>155.80000000000001</v>
      </c>
      <c r="AI905" s="22">
        <v>-2.1666666666666699E-2</v>
      </c>
      <c r="AJ905" s="21">
        <v>1707.1180000000002</v>
      </c>
      <c r="AK905" s="21" t="e">
        <f>VLOOKUP($B905,'[3]Rotoma level Monthly'!$C$2:$N$538,10,FALSE)</f>
        <v>#N/A</v>
      </c>
      <c r="AL905" s="21" t="e">
        <f>VLOOKUP($B905,'[3]Rotoma level Monthly'!$C$2:$N$538,11,FALSE)</f>
        <v>#N/A</v>
      </c>
      <c r="AM905" s="20">
        <v>3.6538547562723127</v>
      </c>
      <c r="AN905" s="21">
        <v>177.97499999999999</v>
      </c>
    </row>
    <row r="906" spans="1:40" x14ac:dyDescent="0.25">
      <c r="A906" t="s">
        <v>87</v>
      </c>
      <c r="B906" s="15">
        <v>35339</v>
      </c>
      <c r="C906" s="16" t="s">
        <v>57</v>
      </c>
      <c r="D906" s="17">
        <v>1997</v>
      </c>
      <c r="E906" s="18" t="str">
        <f t="shared" si="262"/>
        <v>Rerewhakaaitu 1996/97</v>
      </c>
      <c r="F906" s="18" t="s">
        <v>51</v>
      </c>
      <c r="G906" s="19">
        <v>3.4100001</v>
      </c>
      <c r="H906" s="20">
        <v>5.0961318016052246</v>
      </c>
      <c r="I906" s="21">
        <v>436.99999000000003</v>
      </c>
      <c r="J906" s="19">
        <v>12</v>
      </c>
      <c r="K906" s="19">
        <v>3</v>
      </c>
      <c r="L906" s="19">
        <v>3</v>
      </c>
      <c r="M906" s="19">
        <v>7.0000002000000006</v>
      </c>
      <c r="N906" s="19">
        <v>7.5</v>
      </c>
      <c r="Q906" s="19">
        <f t="shared" si="257"/>
        <v>3.5731961549901516</v>
      </c>
      <c r="R906" s="19">
        <f t="shared" si="260"/>
        <v>3.5672895843047439</v>
      </c>
      <c r="S906" s="19">
        <f t="shared" si="261"/>
        <v>4.3378490953673214</v>
      </c>
      <c r="T906" s="19">
        <f t="shared" si="258"/>
        <v>3.3692092384590637</v>
      </c>
      <c r="U906" s="23">
        <f t="shared" si="259"/>
        <v>3.7118860182803202</v>
      </c>
      <c r="V906" s="24">
        <f t="shared" ref="V906:Z956" si="263">AVERAGE(Q895:Q906)</f>
        <v>3.8827777586122045</v>
      </c>
      <c r="W906" s="24">
        <f t="shared" si="263"/>
        <v>3.6887742540929032</v>
      </c>
      <c r="X906" s="24">
        <f t="shared" si="263"/>
        <v>4.2040879795889827</v>
      </c>
      <c r="Y906" s="24">
        <f t="shared" si="263"/>
        <v>2.7720940202975597</v>
      </c>
      <c r="Z906" s="24">
        <f t="shared" si="263"/>
        <v>3.6369335031479131</v>
      </c>
      <c r="AA906" s="20">
        <v>0.41</v>
      </c>
      <c r="AB906" s="20">
        <v>0.27833333333333299</v>
      </c>
      <c r="AC906" s="17">
        <v>314.23418853131602</v>
      </c>
      <c r="AD906" s="17">
        <f t="shared" si="246"/>
        <v>313.22483703600318</v>
      </c>
      <c r="AE906" s="21">
        <v>71.010000000000005</v>
      </c>
      <c r="AF906" s="21">
        <v>188.49731182795699</v>
      </c>
      <c r="AG906" s="19">
        <v>3.9798339532301585</v>
      </c>
      <c r="AH906" s="21">
        <v>204.8</v>
      </c>
      <c r="AI906" s="22">
        <v>-2.1666666666666699E-2</v>
      </c>
      <c r="AJ906" s="21">
        <v>1720.1019999999999</v>
      </c>
      <c r="AK906" s="21" t="e">
        <f>VLOOKUP($B906,'[3]Rotoma level Monthly'!$C$2:$N$538,10,FALSE)</f>
        <v>#N/A</v>
      </c>
      <c r="AL906" s="21" t="e">
        <f>VLOOKUP($B906,'[3]Rotoma level Monthly'!$C$2:$N$538,11,FALSE)</f>
        <v>#N/A</v>
      </c>
      <c r="AM906" s="20">
        <v>3.6620811261495856</v>
      </c>
      <c r="AN906" s="21">
        <v>180.77499999999998</v>
      </c>
    </row>
    <row r="907" spans="1:40" x14ac:dyDescent="0.25">
      <c r="A907" t="s">
        <v>87</v>
      </c>
      <c r="B907" s="15">
        <v>35400</v>
      </c>
      <c r="C907" s="16" t="s">
        <v>57</v>
      </c>
      <c r="D907" s="17">
        <v>1997</v>
      </c>
      <c r="E907" s="18" t="str">
        <f t="shared" si="262"/>
        <v>Rerewhakaaitu 1996/97</v>
      </c>
      <c r="F907" s="18" t="s">
        <v>51</v>
      </c>
      <c r="G907" s="19">
        <v>2.5099999999999998</v>
      </c>
      <c r="H907" s="20">
        <v>5.3856844902038574</v>
      </c>
      <c r="I907" s="21">
        <v>432.00000019999999</v>
      </c>
      <c r="J907" s="19">
        <v>4.0000002000000006</v>
      </c>
      <c r="K907" s="19">
        <v>2.0000001000000003</v>
      </c>
      <c r="L907" s="19">
        <v>4.0000002000000006</v>
      </c>
      <c r="M907" s="19">
        <v>13</v>
      </c>
      <c r="N907" s="19">
        <v>7.5999999000000003</v>
      </c>
      <c r="Q907" s="19">
        <f t="shared" si="257"/>
        <v>3.235171252561837</v>
      </c>
      <c r="R907" s="19">
        <f t="shared" si="260"/>
        <v>3.4954826076661729</v>
      </c>
      <c r="S907" s="19">
        <f t="shared" si="261"/>
        <v>4.3228060785180826</v>
      </c>
      <c r="T907" s="19">
        <f t="shared" si="258"/>
        <v>1.976015238084643</v>
      </c>
      <c r="U907" s="23">
        <f t="shared" si="259"/>
        <v>3.2573687942076841</v>
      </c>
      <c r="V907" s="24">
        <f t="shared" si="263"/>
        <v>3.8908096377019668</v>
      </c>
      <c r="W907" s="24">
        <f t="shared" si="263"/>
        <v>3.6852177255611451</v>
      </c>
      <c r="X907" s="24">
        <f t="shared" si="263"/>
        <v>4.2224466896166106</v>
      </c>
      <c r="Y907" s="24">
        <f t="shared" si="263"/>
        <v>2.7292451507832882</v>
      </c>
      <c r="Z907" s="24">
        <f t="shared" si="263"/>
        <v>3.6319298009157528</v>
      </c>
      <c r="AA907" s="20">
        <v>0.8</v>
      </c>
      <c r="AB907" s="20">
        <v>0.49833333333333302</v>
      </c>
      <c r="AC907" s="17">
        <v>314.12073717716999</v>
      </c>
      <c r="AD907" s="17">
        <f t="shared" si="246"/>
        <v>313.37245207611386</v>
      </c>
      <c r="AE907" s="21">
        <v>144.29900000000001</v>
      </c>
      <c r="AF907" s="21">
        <v>179.29493922393638</v>
      </c>
      <c r="AG907" s="19">
        <v>4.009759842060757</v>
      </c>
      <c r="AH907" s="21">
        <v>218.6</v>
      </c>
      <c r="AI907" s="22">
        <v>-2.1666666666666699E-2</v>
      </c>
      <c r="AJ907" s="21">
        <v>1599.242</v>
      </c>
      <c r="AK907" s="21" t="e">
        <f>VLOOKUP($B907,'[3]Rotoma level Monthly'!$C$2:$N$538,10,FALSE)</f>
        <v>#N/A</v>
      </c>
      <c r="AL907" s="21" t="e">
        <f>VLOOKUP($B907,'[3]Rotoma level Monthly'!$C$2:$N$538,11,FALSE)</f>
        <v>#N/A</v>
      </c>
      <c r="AM907" s="20">
        <v>3.7566220915483335</v>
      </c>
      <c r="AN907" s="21">
        <v>183.02499999999998</v>
      </c>
    </row>
    <row r="908" spans="1:40" x14ac:dyDescent="0.25">
      <c r="A908" t="s">
        <v>87</v>
      </c>
      <c r="B908" s="15">
        <v>35431</v>
      </c>
      <c r="C908" s="16" t="s">
        <v>57</v>
      </c>
      <c r="D908" s="17">
        <v>1997</v>
      </c>
      <c r="E908" s="18" t="str">
        <f t="shared" si="262"/>
        <v>Rerewhakaaitu 1996/97</v>
      </c>
      <c r="F908" s="18" t="s">
        <v>51</v>
      </c>
      <c r="G908" s="19">
        <v>2.6300001000000002</v>
      </c>
      <c r="H908" s="20">
        <v>5.4320130348205566</v>
      </c>
      <c r="I908" s="21">
        <v>449.00000990000001</v>
      </c>
      <c r="J908" s="19">
        <v>7.0000002000000006</v>
      </c>
      <c r="K908" s="19">
        <v>2.0000001000000003</v>
      </c>
      <c r="L908" s="19">
        <v>4.9999998999999997</v>
      </c>
      <c r="M908" s="19">
        <v>34.000002000000002</v>
      </c>
      <c r="N908" s="19">
        <v>7.4000000999999997</v>
      </c>
      <c r="Q908" s="19">
        <f t="shared" si="257"/>
        <v>3.2866876431072538</v>
      </c>
      <c r="R908" s="19">
        <f t="shared" si="260"/>
        <v>3.4842985664611255</v>
      </c>
      <c r="S908" s="19">
        <f t="shared" si="261"/>
        <v>4.3732615152430334</v>
      </c>
      <c r="T908" s="19">
        <f t="shared" si="258"/>
        <v>2.6856863130741973</v>
      </c>
      <c r="U908" s="23">
        <f t="shared" si="259"/>
        <v>3.4574835094714027</v>
      </c>
      <c r="V908" s="24">
        <f t="shared" si="263"/>
        <v>3.9256675943807053</v>
      </c>
      <c r="W908" s="24">
        <f t="shared" si="263"/>
        <v>3.7126198696506338</v>
      </c>
      <c r="X908" s="24">
        <f t="shared" si="263"/>
        <v>4.2550053876428278</v>
      </c>
      <c r="Y908" s="24">
        <f t="shared" si="263"/>
        <v>2.7648029779312728</v>
      </c>
      <c r="Z908" s="24">
        <f t="shared" si="263"/>
        <v>3.6645239574013595</v>
      </c>
      <c r="AA908" s="20">
        <v>0.48</v>
      </c>
      <c r="AB908" s="20">
        <v>2.3333333333333199E-2</v>
      </c>
      <c r="AC908" s="17">
        <v>314.12073717716999</v>
      </c>
      <c r="AD908" s="17">
        <f t="shared" si="246"/>
        <v>313.50208495002295</v>
      </c>
      <c r="AE908" s="21">
        <v>43.332000000000001</v>
      </c>
      <c r="AF908" s="21">
        <v>172.20026881720435</v>
      </c>
      <c r="AG908" s="19">
        <v>4.1513020004861092</v>
      </c>
      <c r="AH908" s="21">
        <v>245.6</v>
      </c>
      <c r="AI908" s="22">
        <v>-2.1666666666666699E-2</v>
      </c>
      <c r="AJ908" s="21">
        <v>1547.5920000000001</v>
      </c>
      <c r="AK908" s="21" t="e">
        <f>VLOOKUP($B908,'[3]Rotoma level Monthly'!$C$2:$N$538,10,FALSE)</f>
        <v>#N/A</v>
      </c>
      <c r="AL908" s="21" t="e">
        <f>VLOOKUP($B908,'[3]Rotoma level Monthly'!$C$2:$N$538,11,FALSE)</f>
        <v>#N/A</v>
      </c>
      <c r="AM908" s="20">
        <v>3.7196554124667713</v>
      </c>
      <c r="AN908" s="21">
        <v>186.88333333333333</v>
      </c>
    </row>
    <row r="909" spans="1:40" x14ac:dyDescent="0.25">
      <c r="A909" t="s">
        <v>87</v>
      </c>
      <c r="B909" s="15">
        <v>35551</v>
      </c>
      <c r="C909" s="16" t="s">
        <v>57</v>
      </c>
      <c r="D909" s="17">
        <v>1997</v>
      </c>
      <c r="E909" s="18" t="str">
        <f t="shared" si="262"/>
        <v>Rerewhakaaitu 1996/97</v>
      </c>
      <c r="F909" s="18" t="s">
        <v>51</v>
      </c>
      <c r="G909" s="19">
        <v>9.1999998000000005</v>
      </c>
      <c r="H909" s="20">
        <v>3.416724681854248</v>
      </c>
      <c r="I909" s="21">
        <v>495.50000002000002</v>
      </c>
      <c r="J909" s="19">
        <v>15</v>
      </c>
      <c r="L909" s="19">
        <v>0.50000001999999999</v>
      </c>
      <c r="M909" s="19">
        <v>3</v>
      </c>
      <c r="N909" s="19">
        <v>7.6999997999999996</v>
      </c>
      <c r="Q909" s="19">
        <f t="shared" si="257"/>
        <v>4.6680210574771017</v>
      </c>
      <c r="R909" s="19">
        <f t="shared" si="260"/>
        <v>4.0717927838999026</v>
      </c>
      <c r="S909" s="19">
        <f t="shared" si="261"/>
        <v>4.5020814131048592</v>
      </c>
      <c r="T909" s="19">
        <f t="shared" si="258"/>
        <v>3.6521864764425889</v>
      </c>
      <c r="U909" s="23">
        <f t="shared" si="259"/>
        <v>4.2235204327311129</v>
      </c>
      <c r="V909" s="24">
        <f t="shared" si="263"/>
        <v>4.0899774632600794</v>
      </c>
      <c r="W909" s="24">
        <f t="shared" si="263"/>
        <v>3.7889798651933533</v>
      </c>
      <c r="X909" s="24">
        <f t="shared" si="263"/>
        <v>4.2819280021944515</v>
      </c>
      <c r="Y909" s="24">
        <f t="shared" si="263"/>
        <v>2.9044839144611014</v>
      </c>
      <c r="Z909" s="24">
        <f t="shared" si="263"/>
        <v>3.7663423112772461</v>
      </c>
      <c r="AA909" s="20">
        <v>-2.02</v>
      </c>
      <c r="AB909" s="20">
        <v>-0.51166666666666605</v>
      </c>
      <c r="AC909" s="17">
        <v>313.66530865158001</v>
      </c>
      <c r="AD909" s="17">
        <f t="shared" si="246"/>
        <v>313.58734973209533</v>
      </c>
      <c r="AE909" s="21">
        <v>168.22800000000001</v>
      </c>
      <c r="AF909" s="21">
        <v>135.49914467253305</v>
      </c>
      <c r="AG909" s="19">
        <v>2.4475793282385978</v>
      </c>
      <c r="AH909" s="21">
        <v>144.4</v>
      </c>
      <c r="AI909" s="22">
        <v>-2.1666666666666699E-2</v>
      </c>
      <c r="AJ909" s="21">
        <v>1442.81</v>
      </c>
      <c r="AK909" s="21" t="e">
        <f>VLOOKUP($B909,'[3]Rotoma level Monthly'!$C$2:$N$538,10,FALSE)</f>
        <v>#N/A</v>
      </c>
      <c r="AL909" s="21" t="e">
        <f>VLOOKUP($B909,'[3]Rotoma level Monthly'!$C$2:$N$538,11,FALSE)</f>
        <v>#N/A</v>
      </c>
      <c r="AM909" s="20">
        <v>3.7539042579023474</v>
      </c>
      <c r="AN909" s="21">
        <v>185.47500000000002</v>
      </c>
    </row>
    <row r="910" spans="1:40" x14ac:dyDescent="0.25">
      <c r="A910" t="s">
        <v>87</v>
      </c>
      <c r="B910" s="15">
        <v>35582</v>
      </c>
      <c r="C910" s="16" t="s">
        <v>57</v>
      </c>
      <c r="D910" s="17">
        <v>1997</v>
      </c>
      <c r="E910" s="18" t="str">
        <f t="shared" si="262"/>
        <v>Rerewhakaaitu 1996/97</v>
      </c>
      <c r="F910" s="18" t="s">
        <v>51</v>
      </c>
      <c r="G910" s="19">
        <v>19.799999</v>
      </c>
      <c r="H910" s="20">
        <v>5.0150566101074219</v>
      </c>
      <c r="I910" s="21">
        <v>450.49999002000004</v>
      </c>
      <c r="J910" s="19">
        <v>9.9999997999999994</v>
      </c>
      <c r="L910" s="19">
        <v>0.50000001999999999</v>
      </c>
      <c r="M910" s="19">
        <v>4.9999998999999997</v>
      </c>
      <c r="N910" s="19">
        <v>7.4000000999999997</v>
      </c>
      <c r="Q910" s="19">
        <f t="shared" si="257"/>
        <v>5.5135295275517633</v>
      </c>
      <c r="R910" s="19">
        <f t="shared" si="260"/>
        <v>3.5880178956057422</v>
      </c>
      <c r="S910" s="19">
        <f t="shared" si="261"/>
        <v>4.3776213049391952</v>
      </c>
      <c r="T910" s="19">
        <f t="shared" si="258"/>
        <v>3.1379999746372018</v>
      </c>
      <c r="U910" s="23">
        <f t="shared" si="259"/>
        <v>4.1542921756834756</v>
      </c>
      <c r="V910" s="24">
        <f t="shared" si="263"/>
        <v>4.2546861399485731</v>
      </c>
      <c r="W910" s="24">
        <f t="shared" si="263"/>
        <v>3.7931346106565602</v>
      </c>
      <c r="X910" s="24">
        <f t="shared" si="263"/>
        <v>4.3133877685991422</v>
      </c>
      <c r="Y910" s="24">
        <f t="shared" si="263"/>
        <v>3.0013159758404817</v>
      </c>
      <c r="Z910" s="24">
        <f t="shared" si="263"/>
        <v>3.8406311237611885</v>
      </c>
      <c r="AA910" s="20">
        <v>-2.34</v>
      </c>
      <c r="AB910" s="20">
        <v>-1.85666666666666</v>
      </c>
      <c r="AC910" s="17">
        <v>313.79596331814599</v>
      </c>
      <c r="AD910" s="17">
        <f t="shared" si="246"/>
        <v>313.70638505331607</v>
      </c>
      <c r="AE910" s="21">
        <v>181.21899999999999</v>
      </c>
      <c r="AF910" s="21">
        <v>156.73240740741295</v>
      </c>
      <c r="AG910" s="19">
        <v>2.978929758865561</v>
      </c>
      <c r="AH910" s="21">
        <v>146.30000000000001</v>
      </c>
      <c r="AI910" s="22">
        <v>-2.1666666666666699E-2</v>
      </c>
      <c r="AJ910" s="21">
        <v>1440.3810000000001</v>
      </c>
      <c r="AK910" s="21" t="e">
        <f>VLOOKUP($B910,'[3]Rotoma level Monthly'!$C$2:$N$538,10,FALSE)</f>
        <v>#N/A</v>
      </c>
      <c r="AL910" s="21" t="e">
        <f>VLOOKUP($B910,'[3]Rotoma level Monthly'!$C$2:$N$538,11,FALSE)</f>
        <v>#N/A</v>
      </c>
      <c r="AM910" s="20">
        <v>3.6517928985943651</v>
      </c>
      <c r="AN910" s="21">
        <v>186.77500000000001</v>
      </c>
    </row>
    <row r="911" spans="1:40" x14ac:dyDescent="0.25">
      <c r="A911" t="s">
        <v>87</v>
      </c>
      <c r="B911" s="15">
        <v>35827</v>
      </c>
      <c r="C911" s="16" t="s">
        <v>58</v>
      </c>
      <c r="D911" s="17">
        <v>1998</v>
      </c>
      <c r="E911" s="18" t="str">
        <f t="shared" si="262"/>
        <v>Rerewhakaaitu 1997/98</v>
      </c>
      <c r="F911" s="18" t="s">
        <v>51</v>
      </c>
      <c r="G911" s="19">
        <v>19.139999</v>
      </c>
      <c r="H911" s="20">
        <v>4.2853832244873047</v>
      </c>
      <c r="I911" s="21">
        <v>571.49998001999995</v>
      </c>
      <c r="J911" s="19">
        <v>8.9999995999999989</v>
      </c>
      <c r="L911" s="19">
        <v>0.50000001999999999</v>
      </c>
      <c r="M911" s="19">
        <v>4.9999998999999997</v>
      </c>
      <c r="N911" s="19">
        <v>8</v>
      </c>
      <c r="Q911" s="19">
        <f t="shared" si="257"/>
        <v>5.4761324533060467</v>
      </c>
      <c r="R911" s="19">
        <f t="shared" si="260"/>
        <v>3.7888704785460292</v>
      </c>
      <c r="S911" s="19">
        <f t="shared" si="261"/>
        <v>4.6886188208397552</v>
      </c>
      <c r="T911" s="19">
        <f t="shared" si="258"/>
        <v>3.004388071201054</v>
      </c>
      <c r="U911" s="23">
        <f t="shared" si="259"/>
        <v>4.2395024559732208</v>
      </c>
      <c r="V911" s="24">
        <f t="shared" si="263"/>
        <v>4.4238222691935576</v>
      </c>
      <c r="W911" s="24">
        <f t="shared" si="263"/>
        <v>3.8360957594456138</v>
      </c>
      <c r="X911" s="24">
        <f t="shared" si="263"/>
        <v>4.3469409707080091</v>
      </c>
      <c r="Y911" s="24">
        <f t="shared" si="263"/>
        <v>3.0441648424192445</v>
      </c>
      <c r="Z911" s="24">
        <f t="shared" si="263"/>
        <v>3.912755960441606</v>
      </c>
      <c r="AA911" s="20">
        <v>-1.73</v>
      </c>
      <c r="AB911" s="20">
        <v>-0.38500000000000001</v>
      </c>
      <c r="AC911" s="17">
        <v>313.423831732704</v>
      </c>
      <c r="AD911" s="17">
        <f t="shared" si="246"/>
        <v>313.78552579369654</v>
      </c>
      <c r="AE911" s="21">
        <v>58.286000000000001</v>
      </c>
      <c r="AF911" s="21">
        <v>174.02693523581888</v>
      </c>
      <c r="AG911" s="19">
        <v>3.1914912980402397</v>
      </c>
      <c r="AH911" s="21">
        <v>202.3</v>
      </c>
      <c r="AI911" s="22">
        <v>-1.40083333333333</v>
      </c>
      <c r="AJ911" s="21">
        <v>1353.8990000000003</v>
      </c>
      <c r="AK911" s="21" t="e">
        <f>VLOOKUP($B911,'[3]Rotoma level Monthly'!$C$2:$N$538,10,FALSE)</f>
        <v>#N/A</v>
      </c>
      <c r="AL911" s="21" t="e">
        <f>VLOOKUP($B911,'[3]Rotoma level Monthly'!$C$2:$N$538,11,FALSE)</f>
        <v>#N/A</v>
      </c>
      <c r="AM911" s="20">
        <v>3.6079513706343733</v>
      </c>
      <c r="AN911" s="21">
        <v>182.81666666666663</v>
      </c>
    </row>
    <row r="912" spans="1:40" x14ac:dyDescent="0.25">
      <c r="A912" t="s">
        <v>87</v>
      </c>
      <c r="B912" s="15">
        <v>35855</v>
      </c>
      <c r="C912" s="16" t="s">
        <v>58</v>
      </c>
      <c r="D912" s="17">
        <v>1998</v>
      </c>
      <c r="E912" s="18" t="str">
        <f t="shared" si="262"/>
        <v>Rerewhakaaitu 1997/98</v>
      </c>
      <c r="F912" s="18" t="s">
        <v>51</v>
      </c>
      <c r="G912" s="19">
        <v>15.22</v>
      </c>
      <c r="H912" s="20">
        <v>4.0884871482849121</v>
      </c>
      <c r="I912" s="21">
        <v>535.99997010000004</v>
      </c>
      <c r="J912" s="19">
        <v>11</v>
      </c>
      <c r="L912" s="19">
        <v>6.0000000999999994</v>
      </c>
      <c r="M912" s="19">
        <v>6.0000000999999994</v>
      </c>
      <c r="N912" s="19">
        <v>7.8000002000000004</v>
      </c>
      <c r="Q912" s="19">
        <f t="shared" si="257"/>
        <v>5.2233332171837663</v>
      </c>
      <c r="R912" s="19">
        <f t="shared" si="260"/>
        <v>3.8481887894464668</v>
      </c>
      <c r="S912" s="19">
        <f t="shared" si="261"/>
        <v>4.6047859440534662</v>
      </c>
      <c r="T912" s="19">
        <f t="shared" si="258"/>
        <v>3.2588666406620166</v>
      </c>
      <c r="U912" s="23">
        <f t="shared" si="259"/>
        <v>4.2337936478364284</v>
      </c>
      <c r="V912" s="24">
        <f t="shared" si="263"/>
        <v>4.5468941077051754</v>
      </c>
      <c r="W912" s="24">
        <f t="shared" si="263"/>
        <v>3.8430163854620605</v>
      </c>
      <c r="X912" s="24">
        <f t="shared" si="263"/>
        <v>4.3841244513138298</v>
      </c>
      <c r="Y912" s="24">
        <f t="shared" si="263"/>
        <v>3.0653713898743242</v>
      </c>
      <c r="Z912" s="24">
        <f t="shared" si="263"/>
        <v>3.9598515835888475</v>
      </c>
      <c r="AA912" s="20">
        <v>-2.77</v>
      </c>
      <c r="AB912" s="20">
        <v>-0.95166666666666599</v>
      </c>
      <c r="AC912" s="17">
        <v>313.39286895324801</v>
      </c>
      <c r="AD912" s="17">
        <f t="shared" si="246"/>
        <v>313.79749105021034</v>
      </c>
      <c r="AE912" s="21">
        <v>94.507000000000104</v>
      </c>
      <c r="AF912" s="21">
        <v>142.46505376344081</v>
      </c>
      <c r="AG912" s="19">
        <v>3.7969086730999226</v>
      </c>
      <c r="AH912" s="21">
        <v>180.5</v>
      </c>
      <c r="AI912" s="22">
        <v>-1.40083333333333</v>
      </c>
      <c r="AJ912" s="21">
        <v>1281.5790000000002</v>
      </c>
      <c r="AK912" s="21" t="e">
        <f>VLOOKUP($B912,'[3]Rotoma level Monthly'!$C$2:$N$538,10,FALSE)</f>
        <v>#N/A</v>
      </c>
      <c r="AL912" s="21" t="e">
        <f>VLOOKUP($B912,'[3]Rotoma level Monthly'!$C$2:$N$538,11,FALSE)</f>
        <v>#N/A</v>
      </c>
      <c r="AM912" s="20">
        <v>3.5961683327919327</v>
      </c>
      <c r="AN912" s="21">
        <v>183.11666666666665</v>
      </c>
    </row>
    <row r="913" spans="1:40" x14ac:dyDescent="0.25">
      <c r="A913" t="s">
        <v>87</v>
      </c>
      <c r="B913" s="15">
        <v>36069</v>
      </c>
      <c r="C913" s="16" t="s">
        <v>59</v>
      </c>
      <c r="D913" s="17">
        <v>1999</v>
      </c>
      <c r="E913" s="18" t="str">
        <f t="shared" si="262"/>
        <v>Rerewhakaaitu 1998/99</v>
      </c>
      <c r="F913" s="18" t="s">
        <v>51</v>
      </c>
      <c r="G913" s="19">
        <v>7.3800001000000002</v>
      </c>
      <c r="H913" s="20">
        <v>2.7797081470489502</v>
      </c>
      <c r="I913" s="21">
        <v>512.50002001999997</v>
      </c>
      <c r="J913" s="19">
        <v>6.0000000999999994</v>
      </c>
      <c r="L913" s="19">
        <v>0.50000001999999999</v>
      </c>
      <c r="M913" s="19">
        <v>4.9999998999999997</v>
      </c>
      <c r="N913" s="19">
        <v>7.5999999000000003</v>
      </c>
      <c r="Q913" s="19">
        <f t="shared" si="257"/>
        <v>4.4248631739777879</v>
      </c>
      <c r="R913" s="19">
        <f t="shared" si="260"/>
        <v>4.3242735156178584</v>
      </c>
      <c r="S913" s="19">
        <f t="shared" si="261"/>
        <v>4.5461785989453798</v>
      </c>
      <c r="T913" s="19">
        <f t="shared" si="258"/>
        <v>2.4902016722559037</v>
      </c>
      <c r="U913" s="23">
        <f t="shared" si="259"/>
        <v>3.9463792401992324</v>
      </c>
      <c r="V913" s="24">
        <f t="shared" si="263"/>
        <v>4.5588493292940493</v>
      </c>
      <c r="W913" s="24">
        <f t="shared" si="263"/>
        <v>3.8688373384839969</v>
      </c>
      <c r="X913" s="24">
        <f t="shared" si="263"/>
        <v>4.4100386782007561</v>
      </c>
      <c r="Y913" s="24">
        <f t="shared" si="263"/>
        <v>3.0846388302874517</v>
      </c>
      <c r="Z913" s="24">
        <f t="shared" si="263"/>
        <v>3.9805910440665637</v>
      </c>
      <c r="AA913" s="20">
        <v>1.07</v>
      </c>
      <c r="AB913" s="20">
        <v>0.98833333333333295</v>
      </c>
      <c r="AC913" s="17">
        <v>314.412320902131</v>
      </c>
      <c r="AD913" s="17">
        <f t="shared" si="246"/>
        <v>313.88947055581463</v>
      </c>
      <c r="AE913" s="21">
        <v>150.5</v>
      </c>
      <c r="AF913" s="21">
        <v>192.12833039271635</v>
      </c>
      <c r="AG913" s="19">
        <v>5.5662776368543829</v>
      </c>
      <c r="AH913" s="21">
        <v>181.2</v>
      </c>
      <c r="AI913" s="22">
        <v>-0.19916666666666671</v>
      </c>
      <c r="AJ913" s="21">
        <v>1452.195999999982</v>
      </c>
      <c r="AK913" s="21" t="e">
        <f>VLOOKUP($B913,'[3]Rotoma level Monthly'!$C$2:$N$538,10,FALSE)</f>
        <v>#N/A</v>
      </c>
      <c r="AL913" s="21" t="e">
        <f>VLOOKUP($B913,'[3]Rotoma level Monthly'!$C$2:$N$538,11,FALSE)</f>
        <v>#N/A</v>
      </c>
      <c r="AM913" s="20">
        <v>3.8049080677022555</v>
      </c>
      <c r="AN913" s="21">
        <v>171.69166666666669</v>
      </c>
    </row>
    <row r="914" spans="1:40" x14ac:dyDescent="0.25">
      <c r="A914" t="s">
        <v>87</v>
      </c>
      <c r="B914" s="15">
        <v>36708</v>
      </c>
      <c r="C914" s="16" t="s">
        <v>62</v>
      </c>
      <c r="D914" s="17">
        <v>2001</v>
      </c>
      <c r="E914" s="18" t="str">
        <f t="shared" si="262"/>
        <v>Rerewhakaaitu 2000/01</v>
      </c>
      <c r="F914" s="18" t="s">
        <v>61</v>
      </c>
      <c r="G914" s="19">
        <v>2</v>
      </c>
      <c r="H914" s="20">
        <v>8.4099998474121094</v>
      </c>
      <c r="I914" s="21">
        <v>283.00000000000006</v>
      </c>
      <c r="J914" s="19">
        <v>4.0000002000000006</v>
      </c>
      <c r="K914" s="19">
        <v>2.0000001000000003</v>
      </c>
      <c r="L914" s="19">
        <v>3</v>
      </c>
      <c r="M914" s="19">
        <v>14</v>
      </c>
      <c r="N914" s="19">
        <v>7.4000000999999997</v>
      </c>
      <c r="O914" s="19">
        <v>1.2</v>
      </c>
      <c r="Q914" s="19">
        <f t="shared" si="257"/>
        <v>2.9846161889865122</v>
      </c>
      <c r="R914" s="19">
        <f t="shared" si="260"/>
        <v>2.889003486767435</v>
      </c>
      <c r="S914" s="19">
        <f t="shared" si="261"/>
        <v>3.7698771709281131</v>
      </c>
      <c r="T914" s="19">
        <f t="shared" si="258"/>
        <v>1.976015238084643</v>
      </c>
      <c r="U914" s="23">
        <f t="shared" si="259"/>
        <v>2.904878021191676</v>
      </c>
      <c r="V914" s="24">
        <f t="shared" si="263"/>
        <v>4.387207923219175</v>
      </c>
      <c r="W914" s="24">
        <f t="shared" si="263"/>
        <v>3.7695718808506271</v>
      </c>
      <c r="X914" s="24">
        <f t="shared" si="263"/>
        <v>4.3850397376798895</v>
      </c>
      <c r="Y914" s="24">
        <f t="shared" si="263"/>
        <v>2.9878067689080718</v>
      </c>
      <c r="Z914" s="24">
        <f t="shared" si="263"/>
        <v>3.8824065776644407</v>
      </c>
      <c r="AA914" s="20">
        <v>-0.33</v>
      </c>
      <c r="AB914" s="20">
        <v>5.6666666666666497E-2</v>
      </c>
      <c r="AC914" s="17">
        <v>314.52931720430098</v>
      </c>
      <c r="AD914" s="17">
        <f t="shared" si="246"/>
        <v>313.96276893079238</v>
      </c>
      <c r="AE914" s="21">
        <v>139.5</v>
      </c>
      <c r="AF914" s="21">
        <v>149.4856866629101</v>
      </c>
      <c r="AG914" s="19">
        <v>3.8302406045224151</v>
      </c>
      <c r="AH914" s="21">
        <v>105.4</v>
      </c>
      <c r="AI914" s="22">
        <v>0.66749999999999909</v>
      </c>
      <c r="AJ914" s="21">
        <v>1299.5</v>
      </c>
      <c r="AK914" s="21" t="e">
        <f>VLOOKUP($B914,'[3]Rotoma level Monthly'!$C$2:$N$538,10,FALSE)</f>
        <v>#N/A</v>
      </c>
      <c r="AL914" s="21" t="e">
        <f>VLOOKUP($B914,'[3]Rotoma level Monthly'!$C$2:$N$538,11,FALSE)</f>
        <v>#N/A</v>
      </c>
      <c r="AM914" s="20">
        <v>3.5274198594843971</v>
      </c>
      <c r="AN914" s="21">
        <v>171.9083333333333</v>
      </c>
    </row>
    <row r="915" spans="1:40" x14ac:dyDescent="0.25">
      <c r="A915" t="s">
        <v>87</v>
      </c>
      <c r="B915" s="15">
        <v>36739</v>
      </c>
      <c r="C915" s="16" t="s">
        <v>62</v>
      </c>
      <c r="D915" s="17">
        <v>2001</v>
      </c>
      <c r="E915" s="18" t="str">
        <f t="shared" si="262"/>
        <v>Rerewhakaaitu 2000/01</v>
      </c>
      <c r="F915" s="18" t="s">
        <v>61</v>
      </c>
      <c r="G915" s="19">
        <v>1.8</v>
      </c>
      <c r="H915" s="20">
        <v>7.25</v>
      </c>
      <c r="I915" s="21">
        <v>343.49999001999998</v>
      </c>
      <c r="J915" s="19">
        <v>4.9999998999999997</v>
      </c>
      <c r="K915" s="19">
        <v>2.0000001000000003</v>
      </c>
      <c r="L915" s="19">
        <v>0.50000001999999999</v>
      </c>
      <c r="M915" s="19">
        <v>8.0000004000000011</v>
      </c>
      <c r="N915" s="19">
        <v>7.5999999000000003</v>
      </c>
      <c r="O915" s="19">
        <v>0.94</v>
      </c>
      <c r="Q915" s="19">
        <f t="shared" si="257"/>
        <v>2.8683921629623974</v>
      </c>
      <c r="R915" s="19">
        <f t="shared" si="260"/>
        <v>3.0973145967149986</v>
      </c>
      <c r="S915" s="19">
        <f t="shared" si="261"/>
        <v>4.0231394536206935</v>
      </c>
      <c r="T915" s="19">
        <f t="shared" si="258"/>
        <v>2.2589923872983766</v>
      </c>
      <c r="U915" s="23">
        <f t="shared" si="259"/>
        <v>3.0619596501491166</v>
      </c>
      <c r="V915" s="24">
        <f t="shared" si="263"/>
        <v>4.2265004227622809</v>
      </c>
      <c r="W915" s="24">
        <f t="shared" si="263"/>
        <v>3.6900959345582245</v>
      </c>
      <c r="X915" s="24">
        <f t="shared" si="263"/>
        <v>4.3590634977567442</v>
      </c>
      <c r="Y915" s="24">
        <f t="shared" si="263"/>
        <v>2.8648869321317663</v>
      </c>
      <c r="Z915" s="24">
        <f t="shared" si="263"/>
        <v>3.7851366968022546</v>
      </c>
      <c r="AA915" s="20">
        <v>0.56000000000000005</v>
      </c>
      <c r="AB915" s="20">
        <v>-2.5000000000000099E-2</v>
      </c>
      <c r="AC915" s="17">
        <v>314.62876108871001</v>
      </c>
      <c r="AD915" s="17">
        <f t="shared" si="246"/>
        <v>314.03478991668453</v>
      </c>
      <c r="AE915" s="21">
        <v>127</v>
      </c>
      <c r="AF915" s="21">
        <v>172.29467317488741</v>
      </c>
      <c r="AG915" s="19">
        <v>3.2900062040712661</v>
      </c>
      <c r="AH915" s="21">
        <v>172.4</v>
      </c>
      <c r="AI915" s="22">
        <v>0.57916666666666605</v>
      </c>
      <c r="AJ915" s="21">
        <v>1266</v>
      </c>
      <c r="AK915" s="21" t="e">
        <f>VLOOKUP($B915,'[3]Rotoma level Monthly'!$C$2:$N$538,10,FALSE)</f>
        <v>#N/A</v>
      </c>
      <c r="AL915" s="21" t="e">
        <f>VLOOKUP($B915,'[3]Rotoma level Monthly'!$C$2:$N$538,11,FALSE)</f>
        <v>#N/A</v>
      </c>
      <c r="AM915" s="20">
        <v>3.5757466329010765</v>
      </c>
      <c r="AN915" s="21">
        <v>171.25</v>
      </c>
    </row>
    <row r="916" spans="1:40" x14ac:dyDescent="0.25">
      <c r="A916" t="s">
        <v>87</v>
      </c>
      <c r="B916" s="15">
        <v>36770</v>
      </c>
      <c r="C916" s="16" t="s">
        <v>62</v>
      </c>
      <c r="D916" s="17">
        <v>2001</v>
      </c>
      <c r="E916" s="18" t="str">
        <f t="shared" si="262"/>
        <v>Rerewhakaaitu 2000/01</v>
      </c>
      <c r="F916" s="18" t="s">
        <v>61</v>
      </c>
      <c r="G916" s="19">
        <v>1.9</v>
      </c>
      <c r="H916" s="20">
        <v>5.8600001335144043</v>
      </c>
      <c r="I916" s="21">
        <v>294.50000001999996</v>
      </c>
      <c r="J916" s="19">
        <v>4.9999998999999997</v>
      </c>
      <c r="K916" s="19">
        <v>2.0000001000000003</v>
      </c>
      <c r="L916" s="19">
        <v>0.50000001999999999</v>
      </c>
      <c r="M916" s="19">
        <v>7.0000002000000006</v>
      </c>
      <c r="N916" s="19">
        <v>7.4000000999999997</v>
      </c>
      <c r="O916" s="19">
        <v>1</v>
      </c>
      <c r="Q916" s="19">
        <f t="shared" si="257"/>
        <v>2.9280341464201856</v>
      </c>
      <c r="R916" s="19">
        <f t="shared" si="260"/>
        <v>3.3845953343820478</v>
      </c>
      <c r="S916" s="19">
        <f t="shared" si="261"/>
        <v>3.8219467504493676</v>
      </c>
      <c r="T916" s="19">
        <f t="shared" si="258"/>
        <v>2.2589923872983766</v>
      </c>
      <c r="U916" s="23">
        <f t="shared" si="259"/>
        <v>3.0983921546374944</v>
      </c>
      <c r="V916" s="24">
        <f t="shared" si="263"/>
        <v>4.0834198521662026</v>
      </c>
      <c r="W916" s="24">
        <f t="shared" si="263"/>
        <v>3.6395997037978844</v>
      </c>
      <c r="X916" s="24">
        <f t="shared" si="263"/>
        <v>4.3205237923601816</v>
      </c>
      <c r="Y916" s="24">
        <f t="shared" si="263"/>
        <v>2.8027706251398765</v>
      </c>
      <c r="Z916" s="24">
        <f t="shared" si="263"/>
        <v>3.7115784933660358</v>
      </c>
      <c r="AA916" s="20">
        <v>0.93</v>
      </c>
      <c r="AB916" s="20">
        <v>1.33333333333331E-2</v>
      </c>
      <c r="AC916" s="17">
        <v>314.79327881944403</v>
      </c>
      <c r="AD916" s="17">
        <f t="shared" ref="AD916:AD979" si="264">AVERAGE(AC905:AC916)</f>
        <v>314.10680999580717</v>
      </c>
      <c r="AE916" s="21">
        <v>84.5</v>
      </c>
      <c r="AF916" s="21">
        <v>199.21425552105111</v>
      </c>
      <c r="AG916" s="19">
        <v>3.6886777243654136</v>
      </c>
      <c r="AH916" s="21">
        <v>172.5</v>
      </c>
      <c r="AI916" s="22">
        <v>0.57333333333333258</v>
      </c>
      <c r="AJ916" s="21">
        <v>1296</v>
      </c>
      <c r="AK916" s="21" t="e">
        <f>VLOOKUP($B916,'[3]Rotoma level Monthly'!$C$2:$N$538,10,FALSE)</f>
        <v>#N/A</v>
      </c>
      <c r="AL916" s="21" t="e">
        <f>VLOOKUP($B916,'[3]Rotoma level Monthly'!$C$2:$N$538,11,FALSE)</f>
        <v>#N/A</v>
      </c>
      <c r="AM916" s="20">
        <v>3.5869916469140297</v>
      </c>
      <c r="AN916" s="21">
        <v>169.43333333333337</v>
      </c>
    </row>
    <row r="917" spans="1:40" x14ac:dyDescent="0.25">
      <c r="A917" t="s">
        <v>87</v>
      </c>
      <c r="B917" s="15">
        <v>36800</v>
      </c>
      <c r="C917" s="16" t="s">
        <v>62</v>
      </c>
      <c r="D917" s="17">
        <v>2001</v>
      </c>
      <c r="E917" s="18" t="str">
        <f t="shared" si="262"/>
        <v>Rerewhakaaitu 2000/01</v>
      </c>
      <c r="F917" s="18" t="s">
        <v>61</v>
      </c>
      <c r="G917" s="19">
        <v>2.8</v>
      </c>
      <c r="H917" s="20">
        <v>6.4899997711181641</v>
      </c>
      <c r="I917" s="21">
        <v>338.00001000000003</v>
      </c>
      <c r="J917" s="19">
        <v>8.0000004000000011</v>
      </c>
      <c r="L917" s="19">
        <v>1</v>
      </c>
      <c r="M917" s="19">
        <v>9.9999997999999994</v>
      </c>
      <c r="N917" s="19">
        <v>7.5</v>
      </c>
      <c r="O917" s="19">
        <v>0.80000000999999998</v>
      </c>
      <c r="Q917" s="19">
        <f t="shared" si="257"/>
        <v>3.3557813996092367</v>
      </c>
      <c r="R917" s="19">
        <f t="shared" si="260"/>
        <v>3.2482613707726453</v>
      </c>
      <c r="S917" s="19">
        <f t="shared" si="261"/>
        <v>4.002039306511076</v>
      </c>
      <c r="T917" s="19">
        <f t="shared" si="258"/>
        <v>2.8550228254234682</v>
      </c>
      <c r="U917" s="23">
        <f t="shared" si="259"/>
        <v>3.3652762255791067</v>
      </c>
      <c r="V917" s="24">
        <f t="shared" si="263"/>
        <v>3.9614798648445042</v>
      </c>
      <c r="W917" s="24">
        <f t="shared" si="263"/>
        <v>3.5656157508487643</v>
      </c>
      <c r="X917" s="24">
        <f t="shared" si="263"/>
        <v>4.2808504543766963</v>
      </c>
      <c r="Y917" s="24">
        <f t="shared" si="263"/>
        <v>2.7436313719101277</v>
      </c>
      <c r="Z917" s="24">
        <f t="shared" si="263"/>
        <v>3.6378943604950229</v>
      </c>
      <c r="AA917" s="20">
        <v>0.95</v>
      </c>
      <c r="AB917" s="20">
        <v>0.146666666666666</v>
      </c>
      <c r="AC917" s="17">
        <v>314.77683602150501</v>
      </c>
      <c r="AD917" s="17">
        <f t="shared" si="264"/>
        <v>314.15784579811879</v>
      </c>
      <c r="AE917" s="21">
        <v>93</v>
      </c>
      <c r="AF917" s="21">
        <v>196.81720430107521</v>
      </c>
      <c r="AG917" s="19">
        <v>4.4884535372356016</v>
      </c>
      <c r="AH917" s="21">
        <v>216.6</v>
      </c>
      <c r="AI917" s="22">
        <v>0.57333333333333258</v>
      </c>
      <c r="AJ917" s="21">
        <v>1293.5</v>
      </c>
      <c r="AK917" s="21" t="e">
        <f>VLOOKUP($B917,'[3]Rotoma level Monthly'!$C$2:$N$538,10,FALSE)</f>
        <v>#N/A</v>
      </c>
      <c r="AL917" s="21" t="e">
        <f>VLOOKUP($B917,'[3]Rotoma level Monthly'!$C$2:$N$538,11,FALSE)</f>
        <v>#N/A</v>
      </c>
      <c r="AM917" s="20">
        <v>3.6105943145351218</v>
      </c>
      <c r="AN917" s="21">
        <v>170.88333333333335</v>
      </c>
    </row>
    <row r="918" spans="1:40" x14ac:dyDescent="0.25">
      <c r="A918" t="s">
        <v>87</v>
      </c>
      <c r="B918" s="15">
        <v>36831</v>
      </c>
      <c r="C918" s="16" t="s">
        <v>62</v>
      </c>
      <c r="D918" s="17">
        <v>2001</v>
      </c>
      <c r="E918" s="18" t="str">
        <f t="shared" si="262"/>
        <v>Rerewhakaaitu 2000/01</v>
      </c>
      <c r="F918" s="18" t="s">
        <v>61</v>
      </c>
      <c r="G918" s="19">
        <v>3.2</v>
      </c>
      <c r="H918" s="20">
        <v>4.6500000953674316</v>
      </c>
      <c r="I918" s="21">
        <v>421.99999009999999</v>
      </c>
      <c r="J918" s="19">
        <v>4.9999998999999997</v>
      </c>
      <c r="K918" s="19">
        <v>0.5</v>
      </c>
      <c r="L918" s="19">
        <v>2.0000001000000003</v>
      </c>
      <c r="M918" s="19">
        <v>11</v>
      </c>
      <c r="N918" s="19">
        <v>7.4000000999999997</v>
      </c>
      <c r="O918" s="19">
        <v>1.6</v>
      </c>
      <c r="Q918" s="19">
        <f t="shared" si="257"/>
        <v>3.5030809449325613</v>
      </c>
      <c r="R918" s="19">
        <f t="shared" si="260"/>
        <v>3.6850788059745359</v>
      </c>
      <c r="S918" s="19">
        <f t="shared" si="261"/>
        <v>4.2921904467274778</v>
      </c>
      <c r="T918" s="19">
        <f t="shared" si="258"/>
        <v>2.2589923872983766</v>
      </c>
      <c r="U918" s="23">
        <f t="shared" si="259"/>
        <v>3.4348356462332381</v>
      </c>
      <c r="V918" s="24">
        <f t="shared" si="263"/>
        <v>3.9556369306730379</v>
      </c>
      <c r="W918" s="24">
        <f t="shared" si="263"/>
        <v>3.5754315193212469</v>
      </c>
      <c r="X918" s="24">
        <f t="shared" si="263"/>
        <v>4.2770455669900427</v>
      </c>
      <c r="Y918" s="24">
        <f t="shared" si="263"/>
        <v>2.6511133009800707</v>
      </c>
      <c r="Z918" s="24">
        <f t="shared" si="263"/>
        <v>3.6148068294910991</v>
      </c>
      <c r="AA918" s="20">
        <v>2.11</v>
      </c>
      <c r="AB918" s="20">
        <v>0.62666666666666604</v>
      </c>
      <c r="AC918" s="17">
        <v>314.69264687499998</v>
      </c>
      <c r="AD918" s="17">
        <f t="shared" si="264"/>
        <v>314.1960506600924</v>
      </c>
      <c r="AE918" s="21">
        <v>94.5</v>
      </c>
      <c r="AF918" s="21">
        <v>194.40972222223226</v>
      </c>
      <c r="AG918" s="19">
        <v>4.2284715663584969</v>
      </c>
      <c r="AH918" s="21">
        <v>205.4</v>
      </c>
      <c r="AI918" s="22">
        <v>0.64583333333333259</v>
      </c>
      <c r="AJ918" s="21">
        <v>1350</v>
      </c>
      <c r="AK918" s="21" t="e">
        <f>VLOOKUP($B918,'[3]Rotoma level Monthly'!$C$2:$N$538,10,FALSE)</f>
        <v>#N/A</v>
      </c>
      <c r="AL918" s="21" t="e">
        <f>VLOOKUP($B918,'[3]Rotoma level Monthly'!$C$2:$N$538,11,FALSE)</f>
        <v>#N/A</v>
      </c>
      <c r="AM918" s="20">
        <v>3.6759961065389111</v>
      </c>
      <c r="AN918" s="21">
        <v>175.75833333333333</v>
      </c>
    </row>
    <row r="919" spans="1:40" x14ac:dyDescent="0.25">
      <c r="A919" t="s">
        <v>87</v>
      </c>
      <c r="B919" s="15">
        <v>36861</v>
      </c>
      <c r="C919" s="16" t="s">
        <v>62</v>
      </c>
      <c r="D919" s="17">
        <v>2001</v>
      </c>
      <c r="E919" s="18" t="str">
        <f t="shared" si="262"/>
        <v>Rerewhakaaitu 2000/01</v>
      </c>
      <c r="F919" s="18" t="s">
        <v>61</v>
      </c>
      <c r="G919" s="19">
        <v>3.0999998999999998</v>
      </c>
      <c r="H919" s="20">
        <v>2.4700000286102295</v>
      </c>
      <c r="I919" s="21">
        <v>390</v>
      </c>
      <c r="J919" s="19">
        <v>7.0000002000000006</v>
      </c>
      <c r="K919" s="19">
        <v>0.5</v>
      </c>
      <c r="L919" s="19">
        <v>1</v>
      </c>
      <c r="M919" s="19">
        <v>6.0000000999999994</v>
      </c>
      <c r="N919" s="19">
        <v>7.5999999000000003</v>
      </c>
      <c r="O919" s="19">
        <v>0.87</v>
      </c>
      <c r="Q919" s="19">
        <f t="shared" si="257"/>
        <v>3.4680586667549234</v>
      </c>
      <c r="R919" s="19">
        <f t="shared" si="260"/>
        <v>4.4670161976061582</v>
      </c>
      <c r="S919" s="19">
        <f t="shared" si="261"/>
        <v>4.189104467149761</v>
      </c>
      <c r="T919" s="19">
        <f t="shared" si="258"/>
        <v>2.6856863130741973</v>
      </c>
      <c r="U919" s="23">
        <f t="shared" si="259"/>
        <v>3.7024664111462595</v>
      </c>
      <c r="V919" s="24">
        <f t="shared" si="263"/>
        <v>3.9750442151891279</v>
      </c>
      <c r="W919" s="24">
        <f t="shared" si="263"/>
        <v>3.6563926518162453</v>
      </c>
      <c r="X919" s="24">
        <f t="shared" si="263"/>
        <v>4.2659037660426824</v>
      </c>
      <c r="Y919" s="24">
        <f t="shared" si="263"/>
        <v>2.7102525572292002</v>
      </c>
      <c r="Z919" s="24">
        <f t="shared" si="263"/>
        <v>3.6518982975693142</v>
      </c>
      <c r="AA919" s="20">
        <v>0.69</v>
      </c>
      <c r="AB919" s="20">
        <v>0.81833333333333302</v>
      </c>
      <c r="AC919" s="17">
        <v>314.63058098118302</v>
      </c>
      <c r="AD919" s="17">
        <f t="shared" si="264"/>
        <v>314.23853764376014</v>
      </c>
      <c r="AE919" s="21">
        <v>163</v>
      </c>
      <c r="AF919" s="21">
        <v>183.65591397849639</v>
      </c>
      <c r="AG919" s="19">
        <v>3.615722909301295</v>
      </c>
      <c r="AH919" s="21">
        <v>176.7</v>
      </c>
      <c r="AI919" s="22">
        <v>0.72249999999999948</v>
      </c>
      <c r="AJ919" s="21">
        <v>1201.5</v>
      </c>
      <c r="AK919" s="21" t="e">
        <f>VLOOKUP($B919,'[3]Rotoma level Monthly'!$C$2:$N$538,10,FALSE)</f>
        <v>#N/A</v>
      </c>
      <c r="AL919" s="21" t="e">
        <f>VLOOKUP($B919,'[3]Rotoma level Monthly'!$C$2:$N$538,11,FALSE)</f>
        <v>#N/A</v>
      </c>
      <c r="AM919" s="20">
        <v>3.6716440987585748</v>
      </c>
      <c r="AN919" s="21">
        <v>171.89166666666668</v>
      </c>
    </row>
    <row r="920" spans="1:40" x14ac:dyDescent="0.25">
      <c r="A920" t="s">
        <v>87</v>
      </c>
      <c r="B920" s="15">
        <v>36892</v>
      </c>
      <c r="C920" s="16" t="s">
        <v>62</v>
      </c>
      <c r="D920" s="17">
        <v>2001</v>
      </c>
      <c r="E920" s="18" t="str">
        <f t="shared" si="262"/>
        <v>Rerewhakaaitu 2000/01</v>
      </c>
      <c r="F920" s="18" t="s">
        <v>61</v>
      </c>
      <c r="G920" s="19">
        <v>2.4000001000000002</v>
      </c>
      <c r="H920" s="20">
        <v>4.7800002098083496</v>
      </c>
      <c r="I920" s="21">
        <v>337.50001001999999</v>
      </c>
      <c r="J920" s="19">
        <v>7.0000002000000006</v>
      </c>
      <c r="K920" s="19">
        <v>1</v>
      </c>
      <c r="L920" s="19">
        <v>0.50000001999999999</v>
      </c>
      <c r="M920" s="19">
        <v>3</v>
      </c>
      <c r="N920" s="19">
        <v>7.6300001000000002</v>
      </c>
      <c r="O920" s="19">
        <v>1</v>
      </c>
      <c r="Q920" s="19">
        <f t="shared" si="257"/>
        <v>3.1857365999103111</v>
      </c>
      <c r="R920" s="19">
        <f t="shared" si="260"/>
        <v>3.6497837493081078</v>
      </c>
      <c r="S920" s="19">
        <f t="shared" si="261"/>
        <v>4.0001041080829012</v>
      </c>
      <c r="T920" s="19">
        <f t="shared" si="258"/>
        <v>2.6856863130741973</v>
      </c>
      <c r="U920" s="23">
        <f t="shared" si="259"/>
        <v>3.3803276925938794</v>
      </c>
      <c r="V920" s="24">
        <f t="shared" si="263"/>
        <v>3.9666316282560494</v>
      </c>
      <c r="W920" s="24">
        <f t="shared" si="263"/>
        <v>3.6701830837201599</v>
      </c>
      <c r="X920" s="24">
        <f t="shared" si="263"/>
        <v>4.2348073154460035</v>
      </c>
      <c r="Y920" s="24">
        <f t="shared" si="263"/>
        <v>2.7102525572292002</v>
      </c>
      <c r="Z920" s="24">
        <f t="shared" si="263"/>
        <v>3.6454686461628536</v>
      </c>
      <c r="AA920" s="20">
        <v>0.86</v>
      </c>
      <c r="AB920" s="20">
        <v>0.70833333333333304</v>
      </c>
      <c r="AC920" s="17">
        <v>314.46086794354801</v>
      </c>
      <c r="AD920" s="17">
        <f t="shared" si="264"/>
        <v>314.26688187429164</v>
      </c>
      <c r="AE920" s="21">
        <v>23.5</v>
      </c>
      <c r="AF920" s="21">
        <v>189.73118279570511</v>
      </c>
      <c r="AG920" s="19">
        <v>3.881586618877062</v>
      </c>
      <c r="AH920" s="21">
        <v>243</v>
      </c>
      <c r="AI920" s="22">
        <v>0.66749999999999954</v>
      </c>
      <c r="AJ920" s="21">
        <v>1284.5</v>
      </c>
      <c r="AK920" s="21" t="e">
        <f>VLOOKUP($B920,'[3]Rotoma level Monthly'!$C$2:$N$538,10,FALSE)</f>
        <v>#N/A</v>
      </c>
      <c r="AL920" s="21" t="e">
        <f>VLOOKUP($B920,'[3]Rotoma level Monthly'!$C$2:$N$538,11,FALSE)</f>
        <v>#N/A</v>
      </c>
      <c r="AM920" s="20">
        <v>3.6412677077002455</v>
      </c>
      <c r="AN920" s="21">
        <v>176.38333333333335</v>
      </c>
    </row>
    <row r="921" spans="1:40" x14ac:dyDescent="0.25">
      <c r="A921" t="s">
        <v>87</v>
      </c>
      <c r="B921" s="15">
        <v>36923</v>
      </c>
      <c r="C921" s="16" t="s">
        <v>62</v>
      </c>
      <c r="D921" s="17">
        <v>2001</v>
      </c>
      <c r="E921" s="18" t="str">
        <f t="shared" si="262"/>
        <v>Rerewhakaaitu 2000/01</v>
      </c>
      <c r="F921" s="18" t="s">
        <v>61</v>
      </c>
      <c r="G921" s="19">
        <v>2.5999998999999998</v>
      </c>
      <c r="H921" s="20">
        <v>5.3600001335144043</v>
      </c>
      <c r="I921" s="21">
        <v>378</v>
      </c>
      <c r="J921" s="19">
        <v>6.0000000999999994</v>
      </c>
      <c r="K921" s="19">
        <v>0.5</v>
      </c>
      <c r="L921" s="19">
        <v>1</v>
      </c>
      <c r="M921" s="19">
        <v>4.0000002000000006</v>
      </c>
      <c r="N921" s="19">
        <v>7.3200002</v>
      </c>
      <c r="O921" s="19">
        <v>1</v>
      </c>
      <c r="Q921" s="19">
        <f t="shared" si="257"/>
        <v>3.2740322614186468</v>
      </c>
      <c r="R921" s="19">
        <f t="shared" si="260"/>
        <v>3.5017180335648654</v>
      </c>
      <c r="S921" s="19">
        <f t="shared" si="261"/>
        <v>4.1482503175100476</v>
      </c>
      <c r="T921" s="19">
        <f t="shared" si="258"/>
        <v>2.4902016722559037</v>
      </c>
      <c r="U921" s="23">
        <f t="shared" si="259"/>
        <v>3.3535505711873657</v>
      </c>
      <c r="V921" s="24">
        <f t="shared" si="263"/>
        <v>3.8504658952511779</v>
      </c>
      <c r="W921" s="24">
        <f t="shared" si="263"/>
        <v>3.6226768545255741</v>
      </c>
      <c r="X921" s="24">
        <f t="shared" si="263"/>
        <v>4.2053213908131024</v>
      </c>
      <c r="Y921" s="24">
        <f t="shared" si="263"/>
        <v>2.6134204902136431</v>
      </c>
      <c r="Z921" s="24">
        <f t="shared" si="263"/>
        <v>3.572971157700874</v>
      </c>
      <c r="AA921" s="20">
        <v>1.05</v>
      </c>
      <c r="AB921" s="20">
        <v>0.84333333333333305</v>
      </c>
      <c r="AC921" s="17">
        <v>314.39119233630998</v>
      </c>
      <c r="AD921" s="17">
        <f t="shared" si="264"/>
        <v>314.32737218135247</v>
      </c>
      <c r="AE921" s="21">
        <v>177.5</v>
      </c>
      <c r="AF921" s="21">
        <v>133.22252058719096</v>
      </c>
      <c r="AG921" s="19">
        <v>3.0689398461841493</v>
      </c>
      <c r="AH921" s="21">
        <v>169.3</v>
      </c>
      <c r="AI921" s="22">
        <v>0.66749999999999954</v>
      </c>
      <c r="AJ921" s="21">
        <v>1175</v>
      </c>
      <c r="AK921" s="21" t="e">
        <f>VLOOKUP($B921,'[3]Rotoma level Monthly'!$C$2:$N$538,10,FALSE)</f>
        <v>#N/A</v>
      </c>
      <c r="AL921" s="21" t="e">
        <f>VLOOKUP($B921,'[3]Rotoma level Monthly'!$C$2:$N$538,11,FALSE)</f>
        <v>#N/A</v>
      </c>
      <c r="AM921" s="20">
        <v>3.6595696992499214</v>
      </c>
      <c r="AN921" s="21">
        <v>169.60833333333332</v>
      </c>
    </row>
    <row r="922" spans="1:40" x14ac:dyDescent="0.25">
      <c r="A922" t="s">
        <v>87</v>
      </c>
      <c r="B922" s="15">
        <v>36951</v>
      </c>
      <c r="C922" s="16" t="s">
        <v>62</v>
      </c>
      <c r="D922" s="17">
        <v>2001</v>
      </c>
      <c r="E922" s="18" t="str">
        <f t="shared" si="262"/>
        <v>Rerewhakaaitu 2000/01</v>
      </c>
      <c r="F922" s="18" t="s">
        <v>61</v>
      </c>
      <c r="G922" s="19">
        <v>2.8</v>
      </c>
      <c r="H922" s="20">
        <v>5.820000171661377</v>
      </c>
      <c r="I922" s="21">
        <v>389.00001000000003</v>
      </c>
      <c r="J922" s="19">
        <v>6.0000000999999994</v>
      </c>
      <c r="K922" s="19">
        <v>8.0000004000000011</v>
      </c>
      <c r="L922" s="19">
        <v>1</v>
      </c>
      <c r="M922" s="19">
        <v>6.0000000999999994</v>
      </c>
      <c r="N922" s="19">
        <v>6.9000000999999997</v>
      </c>
      <c r="O922" s="19">
        <v>1</v>
      </c>
      <c r="Q922" s="19">
        <f t="shared" si="257"/>
        <v>3.3557813996092367</v>
      </c>
      <c r="R922" s="19">
        <f t="shared" si="260"/>
        <v>3.3936515752820404</v>
      </c>
      <c r="S922" s="19">
        <f t="shared" si="261"/>
        <v>4.1857483335951713</v>
      </c>
      <c r="T922" s="19">
        <f t="shared" si="258"/>
        <v>2.4902016722559037</v>
      </c>
      <c r="U922" s="23">
        <f t="shared" si="259"/>
        <v>3.356345745185588</v>
      </c>
      <c r="V922" s="24">
        <f t="shared" si="263"/>
        <v>3.6706535512559673</v>
      </c>
      <c r="W922" s="24">
        <f t="shared" si="263"/>
        <v>3.6064796611652654</v>
      </c>
      <c r="X922" s="24">
        <f t="shared" si="263"/>
        <v>4.1893319765344339</v>
      </c>
      <c r="Y922" s="24">
        <f t="shared" si="263"/>
        <v>2.5594372983485347</v>
      </c>
      <c r="Z922" s="24">
        <f t="shared" si="263"/>
        <v>3.5064756218260498</v>
      </c>
      <c r="AA922" s="20">
        <v>0.7</v>
      </c>
      <c r="AB922" s="20">
        <v>0.97499999999999898</v>
      </c>
      <c r="AC922" s="17">
        <v>314.365256963749</v>
      </c>
      <c r="AD922" s="17">
        <f t="shared" si="264"/>
        <v>314.37481331848602</v>
      </c>
      <c r="AE922" s="21">
        <v>55</v>
      </c>
      <c r="AF922" s="21">
        <v>175.38218530196454</v>
      </c>
      <c r="AG922" s="19">
        <v>2.7188330792912625</v>
      </c>
      <c r="AH922" s="21">
        <v>215.5</v>
      </c>
      <c r="AI922" s="22">
        <v>0.66749999999999954</v>
      </c>
      <c r="AJ922" s="21">
        <v>1346</v>
      </c>
      <c r="AK922" s="21" t="e">
        <f>VLOOKUP($B922,'[3]Rotoma level Monthly'!$C$2:$N$538,10,FALSE)</f>
        <v>#N/A</v>
      </c>
      <c r="AL922" s="21" t="e">
        <f>VLOOKUP($B922,'[3]Rotoma level Monthly'!$C$2:$N$538,11,FALSE)</f>
        <v>#N/A</v>
      </c>
      <c r="AM922" s="20">
        <v>3.6271767849249272</v>
      </c>
      <c r="AN922" s="21">
        <v>169.53333333333333</v>
      </c>
    </row>
    <row r="923" spans="1:40" x14ac:dyDescent="0.25">
      <c r="A923" t="s">
        <v>87</v>
      </c>
      <c r="B923" s="15">
        <v>36982</v>
      </c>
      <c r="C923" s="16" t="s">
        <v>62</v>
      </c>
      <c r="D923" s="17">
        <v>2001</v>
      </c>
      <c r="E923" s="18" t="str">
        <f t="shared" si="262"/>
        <v>Rerewhakaaitu 2000/01</v>
      </c>
      <c r="F923" s="18" t="s">
        <v>61</v>
      </c>
      <c r="G923" s="19">
        <v>5.4000000999999997</v>
      </c>
      <c r="H923" s="20">
        <v>4.1700000762939453</v>
      </c>
      <c r="I923" s="21">
        <v>362.99998999999997</v>
      </c>
      <c r="J923" s="19">
        <v>7.0000002000000006</v>
      </c>
      <c r="L923" s="19">
        <v>1</v>
      </c>
      <c r="M923" s="19">
        <v>2.0000001000000003</v>
      </c>
      <c r="N923" s="19">
        <v>7.4000000999999997</v>
      </c>
      <c r="O923" s="19">
        <v>0.98000001999999997</v>
      </c>
      <c r="Q923" s="19">
        <f t="shared" si="257"/>
        <v>4.0802801703782654</v>
      </c>
      <c r="R923" s="19">
        <f t="shared" si="260"/>
        <v>3.8233319577839344</v>
      </c>
      <c r="S923" s="19">
        <f t="shared" si="261"/>
        <v>4.0953189053469519</v>
      </c>
      <c r="T923" s="19">
        <f t="shared" si="258"/>
        <v>2.6856863130741973</v>
      </c>
      <c r="U923" s="23">
        <f t="shared" si="259"/>
        <v>3.671154336645837</v>
      </c>
      <c r="V923" s="24">
        <f t="shared" si="263"/>
        <v>3.5543325276786528</v>
      </c>
      <c r="W923" s="24">
        <f t="shared" si="263"/>
        <v>3.6093514511017575</v>
      </c>
      <c r="X923" s="24">
        <f t="shared" si="263"/>
        <v>4.1398903169100336</v>
      </c>
      <c r="Y923" s="24">
        <f t="shared" si="263"/>
        <v>2.53287881850463</v>
      </c>
      <c r="Z923" s="24">
        <f t="shared" si="263"/>
        <v>3.4591132785487679</v>
      </c>
      <c r="AA923" s="20">
        <v>0.15</v>
      </c>
      <c r="AB923" s="20">
        <v>0.85166666666666602</v>
      </c>
      <c r="AC923" s="17">
        <v>314.37227289636201</v>
      </c>
      <c r="AD923" s="17">
        <f t="shared" si="264"/>
        <v>314.45385008212418</v>
      </c>
      <c r="AE923" s="21">
        <v>119</v>
      </c>
      <c r="AF923" s="21">
        <v>150.64398293278299</v>
      </c>
      <c r="AG923" s="19">
        <v>3.2526501036012396</v>
      </c>
      <c r="AH923" s="21">
        <v>175.4</v>
      </c>
      <c r="AI923" s="22">
        <v>0.66749999999999954</v>
      </c>
      <c r="AJ923" s="21">
        <v>1363.5</v>
      </c>
      <c r="AK923" s="21" t="e">
        <f>VLOOKUP($B923,'[3]Rotoma level Monthly'!$C$2:$N$538,10,FALSE)</f>
        <v>#N/A</v>
      </c>
      <c r="AL923" s="21" t="e">
        <f>VLOOKUP($B923,'[3]Rotoma level Monthly'!$C$2:$N$538,11,FALSE)</f>
        <v>#N/A</v>
      </c>
      <c r="AM923" s="20">
        <v>3.5667894735919679</v>
      </c>
      <c r="AN923" s="21">
        <v>174.93333333333331</v>
      </c>
    </row>
    <row r="924" spans="1:40" x14ac:dyDescent="0.25">
      <c r="A924" t="s">
        <v>87</v>
      </c>
      <c r="B924" s="15">
        <v>37012</v>
      </c>
      <c r="C924" s="16" t="s">
        <v>62</v>
      </c>
      <c r="D924" s="17">
        <v>2001</v>
      </c>
      <c r="E924" s="18" t="str">
        <f t="shared" si="262"/>
        <v>Rerewhakaaitu 2000/01</v>
      </c>
      <c r="F924" s="18" t="s">
        <v>61</v>
      </c>
      <c r="G924" s="19">
        <v>3.8</v>
      </c>
      <c r="H924" s="20">
        <v>5.6700000762939453</v>
      </c>
      <c r="I924" s="21">
        <v>338.00001000000003</v>
      </c>
      <c r="J924" s="19">
        <v>4.9999998999999997</v>
      </c>
      <c r="L924" s="19">
        <v>3</v>
      </c>
      <c r="M924" s="19">
        <v>3</v>
      </c>
      <c r="N924" s="19">
        <v>7.1999997999999996</v>
      </c>
      <c r="O924" s="19">
        <v>1.1000000000000001</v>
      </c>
      <c r="Q924" s="19">
        <f t="shared" si="257"/>
        <v>3.6926503354066975</v>
      </c>
      <c r="R924" s="19">
        <f t="shared" si="260"/>
        <v>3.4280799406295284</v>
      </c>
      <c r="S924" s="19">
        <f t="shared" si="261"/>
        <v>4.002039306511076</v>
      </c>
      <c r="T924" s="19">
        <f t="shared" si="258"/>
        <v>2.2589923872983766</v>
      </c>
      <c r="U924" s="23">
        <f t="shared" si="259"/>
        <v>3.3454404924614201</v>
      </c>
      <c r="V924" s="24">
        <f t="shared" si="263"/>
        <v>3.4267756208638969</v>
      </c>
      <c r="W924" s="24">
        <f t="shared" si="263"/>
        <v>3.5743423803670127</v>
      </c>
      <c r="X924" s="24">
        <f t="shared" si="263"/>
        <v>4.0896614304481673</v>
      </c>
      <c r="Y924" s="24">
        <f t="shared" si="263"/>
        <v>2.4495559640576601</v>
      </c>
      <c r="Z924" s="24">
        <f t="shared" si="263"/>
        <v>3.3850838489341846</v>
      </c>
      <c r="AA924" s="20">
        <v>-0.77</v>
      </c>
      <c r="AB924" s="20">
        <v>0.53333333333333299</v>
      </c>
      <c r="AC924" s="17">
        <v>314.56123575464898</v>
      </c>
      <c r="AD924" s="17">
        <f t="shared" si="264"/>
        <v>314.55121398224099</v>
      </c>
      <c r="AE924" s="21">
        <v>219.5</v>
      </c>
      <c r="AF924" s="21">
        <v>168.02287304282601</v>
      </c>
      <c r="AG924" s="19">
        <v>4.0556562360781339</v>
      </c>
      <c r="AH924" s="21">
        <v>110.8</v>
      </c>
      <c r="AI924" s="22">
        <v>0.57999999999999952</v>
      </c>
      <c r="AJ924" s="21">
        <v>1287.5</v>
      </c>
      <c r="AK924" s="21" t="e">
        <f>VLOOKUP($B924,'[3]Rotoma level Monthly'!$C$2:$N$538,10,FALSE)</f>
        <v>#N/A</v>
      </c>
      <c r="AL924" s="21" t="e">
        <f>VLOOKUP($B924,'[3]Rotoma level Monthly'!$C$2:$N$538,11,FALSE)</f>
        <v>#N/A</v>
      </c>
      <c r="AM924" s="20">
        <v>3.5741401773037627</v>
      </c>
      <c r="AN924" s="21">
        <v>172.00833333333333</v>
      </c>
    </row>
    <row r="925" spans="1:40" x14ac:dyDescent="0.25">
      <c r="A925" t="s">
        <v>87</v>
      </c>
      <c r="B925" s="15">
        <v>37043</v>
      </c>
      <c r="C925" s="16" t="s">
        <v>62</v>
      </c>
      <c r="D925" s="17">
        <v>2001</v>
      </c>
      <c r="E925" s="18" t="str">
        <f t="shared" si="262"/>
        <v>Rerewhakaaitu 2000/01</v>
      </c>
      <c r="F925" s="18" t="s">
        <v>61</v>
      </c>
      <c r="G925" s="19">
        <v>3.5</v>
      </c>
      <c r="H925" s="20">
        <v>6.4600000381469727</v>
      </c>
      <c r="I925" s="21">
        <v>408.00000000000006</v>
      </c>
      <c r="J925" s="19">
        <v>6.0000000999999994</v>
      </c>
      <c r="K925" s="19">
        <v>3</v>
      </c>
      <c r="L925" s="19">
        <v>3</v>
      </c>
      <c r="M925" s="19">
        <v>8.0000004000000011</v>
      </c>
      <c r="N925" s="19">
        <v>7.5</v>
      </c>
      <c r="O925" s="19">
        <v>0.49000000999999999</v>
      </c>
      <c r="Q925" s="19">
        <f t="shared" si="257"/>
        <v>3.6019328326497</v>
      </c>
      <c r="R925" s="19">
        <f t="shared" si="260"/>
        <v>3.2545034193101472</v>
      </c>
      <c r="S925" s="19">
        <f t="shared" si="261"/>
        <v>4.2480870909005386</v>
      </c>
      <c r="T925" s="19">
        <f t="shared" si="258"/>
        <v>2.4902016722559037</v>
      </c>
      <c r="U925" s="23">
        <f t="shared" si="259"/>
        <v>3.3986812537790723</v>
      </c>
      <c r="V925" s="24">
        <f t="shared" si="263"/>
        <v>3.3581980924198898</v>
      </c>
      <c r="W925" s="24">
        <f t="shared" si="263"/>
        <v>3.4851948723413706</v>
      </c>
      <c r="X925" s="24">
        <f t="shared" si="263"/>
        <v>4.0648204714444311</v>
      </c>
      <c r="Y925" s="24">
        <f t="shared" si="263"/>
        <v>2.4495559640576601</v>
      </c>
      <c r="Z925" s="24">
        <f t="shared" si="263"/>
        <v>3.3394423500658381</v>
      </c>
      <c r="AA925" s="20">
        <v>0.28000000000000003</v>
      </c>
      <c r="AB925" s="20">
        <v>-0.125</v>
      </c>
      <c r="AC925" s="17">
        <v>314.57575762500397</v>
      </c>
      <c r="AD925" s="17">
        <f t="shared" si="264"/>
        <v>314.56483370914702</v>
      </c>
      <c r="AE925" s="21">
        <v>31.5</v>
      </c>
      <c r="AF925" s="21">
        <v>155.31336500975482</v>
      </c>
      <c r="AG925" s="19">
        <v>2.3459306912407683</v>
      </c>
      <c r="AH925" s="21">
        <v>142.5</v>
      </c>
      <c r="AI925" s="22">
        <v>0.57999999999999952</v>
      </c>
      <c r="AJ925" s="21">
        <v>1433.5</v>
      </c>
      <c r="AK925" s="21" t="e">
        <f>VLOOKUP($B925,'[3]Rotoma level Monthly'!$C$2:$N$538,10,FALSE)</f>
        <v>#N/A</v>
      </c>
      <c r="AL925" s="21" t="e">
        <f>VLOOKUP($B925,'[3]Rotoma level Monthly'!$C$2:$N$538,11,FALSE)</f>
        <v>#N/A</v>
      </c>
      <c r="AM925" s="20">
        <v>3.6472953065515745</v>
      </c>
      <c r="AN925" s="21">
        <v>175.45833333333334</v>
      </c>
    </row>
    <row r="926" spans="1:40" x14ac:dyDescent="0.25">
      <c r="A926" t="s">
        <v>87</v>
      </c>
      <c r="B926" s="15">
        <v>37073</v>
      </c>
      <c r="C926" s="16" t="s">
        <v>63</v>
      </c>
      <c r="D926" s="17">
        <v>2002</v>
      </c>
      <c r="E926" s="18" t="str">
        <f t="shared" si="262"/>
        <v>Rerewhakaaitu 2001/02</v>
      </c>
      <c r="F926" s="18" t="s">
        <v>61</v>
      </c>
      <c r="G926" s="19">
        <v>2.4000001000000002</v>
      </c>
      <c r="H926" s="20">
        <v>7.5199999809265137</v>
      </c>
      <c r="J926" s="19">
        <v>4.9999998999999997</v>
      </c>
      <c r="K926" s="19">
        <v>2.0000001000000003</v>
      </c>
      <c r="M926" s="19">
        <v>4.0000002000000006</v>
      </c>
      <c r="N926" s="19">
        <v>7.4000000999999997</v>
      </c>
      <c r="O926" s="19">
        <v>1</v>
      </c>
      <c r="Q926" s="19">
        <f t="shared" si="257"/>
        <v>3.1857365999103111</v>
      </c>
      <c r="R926" s="19">
        <f t="shared" si="260"/>
        <v>3.046679294015854</v>
      </c>
      <c r="T926" s="19">
        <f t="shared" si="258"/>
        <v>2.2589923872983766</v>
      </c>
      <c r="V926" s="24">
        <f t="shared" si="263"/>
        <v>3.3749581266635396</v>
      </c>
      <c r="W926" s="24">
        <f t="shared" si="263"/>
        <v>3.4983345229454055</v>
      </c>
      <c r="X926" s="24">
        <f t="shared" si="263"/>
        <v>4.0916334987640965</v>
      </c>
      <c r="Y926" s="24">
        <f t="shared" si="263"/>
        <v>2.4731373931588041</v>
      </c>
      <c r="Z926" s="24">
        <f t="shared" si="263"/>
        <v>3.3789481981453076</v>
      </c>
      <c r="AA926" s="20">
        <v>-0.33</v>
      </c>
      <c r="AB926" s="20">
        <v>-0.228333333333333</v>
      </c>
      <c r="AC926" s="17">
        <v>314.48597419523901</v>
      </c>
      <c r="AD926" s="17">
        <f t="shared" si="264"/>
        <v>314.56122179172525</v>
      </c>
      <c r="AE926" s="21">
        <v>66</v>
      </c>
      <c r="AF926" s="21">
        <v>171.4967694774648</v>
      </c>
      <c r="AG926" s="19">
        <v>2.5979351862899192</v>
      </c>
      <c r="AH926" s="21">
        <v>151</v>
      </c>
      <c r="AI926" s="22">
        <v>0.57999999999999952</v>
      </c>
      <c r="AJ926" s="21">
        <v>1327.5</v>
      </c>
      <c r="AK926" s="21" t="e">
        <f>VLOOKUP($B926,'[3]Rotoma level Monthly'!$C$2:$N$538,10,FALSE)</f>
        <v>#N/A</v>
      </c>
      <c r="AL926" s="21" t="e">
        <f>VLOOKUP($B926,'[3]Rotoma level Monthly'!$C$2:$N$538,11,FALSE)</f>
        <v>#N/A</v>
      </c>
      <c r="AM926" s="20">
        <v>3.5387640934272588</v>
      </c>
      <c r="AN926" s="21">
        <v>179.25833333333333</v>
      </c>
    </row>
    <row r="927" spans="1:40" x14ac:dyDescent="0.25">
      <c r="A927" t="s">
        <v>87</v>
      </c>
      <c r="B927" s="15">
        <v>37104</v>
      </c>
      <c r="C927" s="16" t="s">
        <v>63</v>
      </c>
      <c r="D927" s="17">
        <v>2002</v>
      </c>
      <c r="E927" s="18" t="str">
        <f t="shared" si="262"/>
        <v>Rerewhakaaitu 2001/02</v>
      </c>
      <c r="F927" s="18" t="s">
        <v>61</v>
      </c>
      <c r="G927" s="19">
        <v>5.5</v>
      </c>
      <c r="H927" s="20">
        <v>5.2800002098083496</v>
      </c>
      <c r="I927" s="21">
        <v>357.99998999999997</v>
      </c>
      <c r="J927" s="19">
        <v>4.0000002000000006</v>
      </c>
      <c r="K927" s="19">
        <v>3</v>
      </c>
      <c r="L927" s="19">
        <v>3</v>
      </c>
      <c r="M927" s="19">
        <v>2.0000001000000003</v>
      </c>
      <c r="N927" s="19">
        <v>6.5999999000000003</v>
      </c>
      <c r="O927" s="19">
        <v>1.4</v>
      </c>
      <c r="Q927" s="19">
        <f t="shared" si="257"/>
        <v>4.1005212313153798</v>
      </c>
      <c r="R927" s="19">
        <f t="shared" si="260"/>
        <v>3.5213030351785579</v>
      </c>
      <c r="S927" s="19">
        <f t="shared" ref="S927:S930" si="265">-3.61+3.01*LOG($I927)</f>
        <v>4.0771878736833571</v>
      </c>
      <c r="T927" s="19">
        <f t="shared" si="258"/>
        <v>1.976015238084643</v>
      </c>
      <c r="U927" s="23">
        <f t="shared" ref="U927:U930" si="266">AVERAGE(Q927:T927)</f>
        <v>3.4187568445654843</v>
      </c>
      <c r="V927" s="24">
        <f t="shared" si="263"/>
        <v>3.4776355490262887</v>
      </c>
      <c r="W927" s="24">
        <f t="shared" si="263"/>
        <v>3.5336668928173682</v>
      </c>
      <c r="X927" s="24">
        <f t="shared" si="263"/>
        <v>4.0965469914970667</v>
      </c>
      <c r="Y927" s="24">
        <f t="shared" si="263"/>
        <v>2.4495559640576601</v>
      </c>
      <c r="Z927" s="24">
        <f t="shared" si="263"/>
        <v>3.4113843067286136</v>
      </c>
      <c r="AA927" s="20">
        <v>-0.84</v>
      </c>
      <c r="AB927" s="20">
        <v>-0.48</v>
      </c>
      <c r="AC927" s="17">
        <v>314.42187133726702</v>
      </c>
      <c r="AD927" s="17">
        <f t="shared" si="264"/>
        <v>314.54398097910502</v>
      </c>
      <c r="AE927" s="21">
        <v>68.5</v>
      </c>
      <c r="AF927" s="21">
        <v>171.57945134576451</v>
      </c>
      <c r="AG927" s="19">
        <v>3.0907628463306969</v>
      </c>
      <c r="AH927" s="21">
        <v>154.1</v>
      </c>
      <c r="AI927" s="22">
        <v>0.57999999999999952</v>
      </c>
      <c r="AJ927" s="21">
        <v>1254</v>
      </c>
      <c r="AK927" s="21" t="e">
        <f>VLOOKUP($B927,'[3]Rotoma level Monthly'!$C$2:$N$538,10,FALSE)</f>
        <v>#N/A</v>
      </c>
      <c r="AL927" s="21" t="e">
        <f>VLOOKUP($B927,'[3]Rotoma level Monthly'!$C$2:$N$538,11,FALSE)</f>
        <v>#N/A</v>
      </c>
      <c r="AM927" s="20">
        <v>3.4360719752412172</v>
      </c>
      <c r="AN927" s="21">
        <v>177.73333333333335</v>
      </c>
    </row>
    <row r="928" spans="1:40" x14ac:dyDescent="0.25">
      <c r="A928" t="s">
        <v>87</v>
      </c>
      <c r="B928" s="15">
        <v>37135</v>
      </c>
      <c r="C928" s="16" t="s">
        <v>63</v>
      </c>
      <c r="D928" s="17">
        <v>2002</v>
      </c>
      <c r="E928" s="18" t="str">
        <f t="shared" si="262"/>
        <v>Rerewhakaaitu 2001/02</v>
      </c>
      <c r="F928" s="18" t="s">
        <v>61</v>
      </c>
      <c r="G928" s="19">
        <v>4.8000002000000004</v>
      </c>
      <c r="H928" s="20">
        <v>4.6999998092651367</v>
      </c>
      <c r="I928" s="21">
        <v>353</v>
      </c>
      <c r="J928" s="19">
        <v>6.0000000999999994</v>
      </c>
      <c r="K928" s="19">
        <v>0.5</v>
      </c>
      <c r="L928" s="19">
        <v>1</v>
      </c>
      <c r="M928" s="19">
        <v>7.0000002000000006</v>
      </c>
      <c r="N928" s="19">
        <v>7.8000002000000004</v>
      </c>
      <c r="O928" s="19">
        <v>0.75</v>
      </c>
      <c r="Q928" s="19">
        <f t="shared" si="257"/>
        <v>3.9503527888968231</v>
      </c>
      <c r="R928" s="19">
        <f t="shared" si="260"/>
        <v>3.6714038778476121</v>
      </c>
      <c r="S928" s="19">
        <f t="shared" si="265"/>
        <v>4.0588018632173455</v>
      </c>
      <c r="T928" s="19">
        <f t="shared" si="258"/>
        <v>2.4902016722559037</v>
      </c>
      <c r="U928" s="23">
        <f t="shared" si="266"/>
        <v>3.542690050554421</v>
      </c>
      <c r="V928" s="24">
        <f t="shared" si="263"/>
        <v>3.562828769232675</v>
      </c>
      <c r="W928" s="24">
        <f t="shared" si="263"/>
        <v>3.5575676047728315</v>
      </c>
      <c r="X928" s="24">
        <f t="shared" si="263"/>
        <v>4.1180792744759733</v>
      </c>
      <c r="Y928" s="24">
        <f t="shared" si="263"/>
        <v>2.4688234044707871</v>
      </c>
      <c r="Z928" s="24">
        <f t="shared" si="263"/>
        <v>3.4517750245392431</v>
      </c>
      <c r="AA928" s="20">
        <v>0.09</v>
      </c>
      <c r="AB928" s="20">
        <v>-0.39</v>
      </c>
      <c r="AC928" s="17">
        <v>314.45240080621699</v>
      </c>
      <c r="AD928" s="17">
        <f t="shared" si="264"/>
        <v>314.51557447800275</v>
      </c>
      <c r="AE928" s="21">
        <v>82.5</v>
      </c>
      <c r="AF928" s="21">
        <v>165.84722222222041</v>
      </c>
      <c r="AG928" s="19">
        <v>3.0261111882716496</v>
      </c>
      <c r="AH928" s="21">
        <v>178.4</v>
      </c>
      <c r="AI928" s="22">
        <v>0.57999999999999952</v>
      </c>
      <c r="AJ928" s="21">
        <v>1195.5</v>
      </c>
      <c r="AK928" s="21" t="e">
        <f>VLOOKUP($B928,'[3]Rotoma level Monthly'!$C$2:$N$538,10,FALSE)</f>
        <v>#N/A</v>
      </c>
      <c r="AL928" s="21" t="e">
        <f>VLOOKUP($B928,'[3]Rotoma level Monthly'!$C$2:$N$538,11,FALSE)</f>
        <v>#N/A</v>
      </c>
      <c r="AM928" s="20">
        <v>3.4194683620961697</v>
      </c>
      <c r="AN928" s="21">
        <v>178.22499999999999</v>
      </c>
    </row>
    <row r="929" spans="1:40" x14ac:dyDescent="0.25">
      <c r="A929" t="s">
        <v>87</v>
      </c>
      <c r="B929" s="15">
        <v>37165</v>
      </c>
      <c r="C929" s="16" t="s">
        <v>63</v>
      </c>
      <c r="D929" s="17">
        <v>2002</v>
      </c>
      <c r="E929" s="18" t="str">
        <f t="shared" si="262"/>
        <v>Rerewhakaaitu 2001/02</v>
      </c>
      <c r="F929" s="18" t="s">
        <v>61</v>
      </c>
      <c r="G929" s="19">
        <v>2.8</v>
      </c>
      <c r="H929" s="20">
        <v>3.7699999809265137</v>
      </c>
      <c r="I929" s="21">
        <v>332.49999002000004</v>
      </c>
      <c r="J929" s="19">
        <v>8.9999995999999989</v>
      </c>
      <c r="K929" s="19">
        <v>2.0000001000000003</v>
      </c>
      <c r="L929" s="19">
        <v>0.50000001999999999</v>
      </c>
      <c r="M929" s="19">
        <v>4.0000002000000006</v>
      </c>
      <c r="N929" s="19">
        <v>7.6999997999999996</v>
      </c>
      <c r="O929" s="19">
        <v>0.83999997000000004</v>
      </c>
      <c r="Q929" s="19">
        <f t="shared" si="257"/>
        <v>3.3557813996092367</v>
      </c>
      <c r="R929" s="19">
        <f t="shared" si="260"/>
        <v>3.9497341868092528</v>
      </c>
      <c r="S929" s="19">
        <f t="shared" si="265"/>
        <v>3.9805928261773116</v>
      </c>
      <c r="T929" s="19">
        <f t="shared" si="258"/>
        <v>3.004388071201054</v>
      </c>
      <c r="U929" s="23">
        <f t="shared" si="266"/>
        <v>3.572624120949214</v>
      </c>
      <c r="V929" s="24">
        <f t="shared" si="263"/>
        <v>3.5628287692326741</v>
      </c>
      <c r="W929" s="24">
        <f t="shared" si="263"/>
        <v>3.6160236727758819</v>
      </c>
      <c r="X929" s="24">
        <f t="shared" si="263"/>
        <v>4.1161295944456313</v>
      </c>
      <c r="Y929" s="24">
        <f t="shared" si="263"/>
        <v>2.4812705082855859</v>
      </c>
      <c r="Z929" s="24">
        <f t="shared" si="263"/>
        <v>3.4706248332092531</v>
      </c>
      <c r="AA929" s="20">
        <v>-0.18</v>
      </c>
      <c r="AB929" s="20">
        <v>-0.38333333333333303</v>
      </c>
      <c r="AC929" s="17">
        <v>314.51455735850101</v>
      </c>
      <c r="AD929" s="17">
        <f t="shared" si="264"/>
        <v>314.49371792275241</v>
      </c>
      <c r="AE929" s="21">
        <v>175</v>
      </c>
      <c r="AF929" s="21">
        <v>165.41724924265642</v>
      </c>
      <c r="AG929" s="19">
        <v>4.1471930058325199</v>
      </c>
      <c r="AH929" s="21">
        <v>153</v>
      </c>
      <c r="AI929" s="22">
        <v>0.57999999999999952</v>
      </c>
      <c r="AJ929" s="21">
        <v>1193.5</v>
      </c>
      <c r="AK929" s="21" t="e">
        <f>VLOOKUP($B929,'[3]Rotoma level Monthly'!$C$2:$N$538,10,FALSE)</f>
        <v>#N/A</v>
      </c>
      <c r="AL929" s="21" t="e">
        <f>VLOOKUP($B929,'[3]Rotoma level Monthly'!$C$2:$N$538,11,FALSE)</f>
        <v>#N/A</v>
      </c>
      <c r="AM929" s="20">
        <v>3.3642544840883559</v>
      </c>
      <c r="AN929" s="21">
        <v>172.92500000000004</v>
      </c>
    </row>
    <row r="930" spans="1:40" x14ac:dyDescent="0.25">
      <c r="A930" t="s">
        <v>87</v>
      </c>
      <c r="B930" s="15">
        <v>37196</v>
      </c>
      <c r="C930" s="16" t="s">
        <v>63</v>
      </c>
      <c r="D930" s="17">
        <v>2002</v>
      </c>
      <c r="E930" s="18" t="str">
        <f t="shared" si="262"/>
        <v>Rerewhakaaitu 2001/02</v>
      </c>
      <c r="F930" s="18" t="s">
        <v>61</v>
      </c>
      <c r="G930" s="19">
        <v>2.7</v>
      </c>
      <c r="H930" s="20">
        <v>5.309999942779541</v>
      </c>
      <c r="I930" s="21">
        <v>304.49999001999998</v>
      </c>
      <c r="J930" s="19">
        <v>3.5000001000000003</v>
      </c>
      <c r="L930" s="19">
        <v>0.50000001999999999</v>
      </c>
      <c r="M930" s="19">
        <v>17.999998999999999</v>
      </c>
      <c r="N930" s="19">
        <v>7.9000000999999997</v>
      </c>
      <c r="O930" s="19">
        <v>1.1000000000000001</v>
      </c>
      <c r="Q930" s="19">
        <f t="shared" si="257"/>
        <v>3.3156639609638279</v>
      </c>
      <c r="R930" s="19">
        <f t="shared" si="260"/>
        <v>3.5139294613552372</v>
      </c>
      <c r="S930" s="19">
        <f t="shared" si="265"/>
        <v>3.8655977210319725</v>
      </c>
      <c r="T930" s="19">
        <f t="shared" si="258"/>
        <v>1.8066787257353725</v>
      </c>
      <c r="U930" s="23">
        <f t="shared" si="266"/>
        <v>3.1254674672716023</v>
      </c>
      <c r="V930" s="24">
        <f t="shared" si="263"/>
        <v>3.5472106872352795</v>
      </c>
      <c r="W930" s="24">
        <f t="shared" si="263"/>
        <v>3.601761227390941</v>
      </c>
      <c r="X930" s="24">
        <f t="shared" si="263"/>
        <v>4.0773484375642219</v>
      </c>
      <c r="Y930" s="24">
        <f t="shared" si="263"/>
        <v>2.4435777031553356</v>
      </c>
      <c r="Z930" s="24">
        <f t="shared" si="263"/>
        <v>3.4425004533036501</v>
      </c>
      <c r="AA930" s="20">
        <v>0.62</v>
      </c>
      <c r="AB930" s="20">
        <v>-6.0000000000000102E-2</v>
      </c>
      <c r="AC930" s="17">
        <v>314.550309430499</v>
      </c>
      <c r="AD930" s="17">
        <f t="shared" si="264"/>
        <v>314.48185646904403</v>
      </c>
      <c r="AE930" s="21">
        <v>168.5</v>
      </c>
      <c r="AF930" s="21">
        <v>153.97536549706371</v>
      </c>
      <c r="AG930" s="19">
        <v>4.1421338045150389</v>
      </c>
      <c r="AH930" s="21">
        <v>164.7</v>
      </c>
      <c r="AI930" s="22">
        <v>0.23666666666666641</v>
      </c>
      <c r="AJ930" s="21">
        <v>1275.5</v>
      </c>
      <c r="AK930" s="21" t="e">
        <f>VLOOKUP($B930,'[3]Rotoma level Monthly'!$C$2:$N$538,10,FALSE)</f>
        <v>#N/A</v>
      </c>
      <c r="AL930" s="21" t="e">
        <f>VLOOKUP($B930,'[3]Rotoma level Monthly'!$C$2:$N$538,11,FALSE)</f>
        <v>#N/A</v>
      </c>
      <c r="AM930" s="20">
        <v>3.3358161064714325</v>
      </c>
      <c r="AN930" s="21">
        <v>169.53333333333333</v>
      </c>
    </row>
    <row r="931" spans="1:40" x14ac:dyDescent="0.25">
      <c r="A931" t="s">
        <v>87</v>
      </c>
      <c r="B931" s="15">
        <v>37226</v>
      </c>
      <c r="C931" s="16" t="s">
        <v>63</v>
      </c>
      <c r="D931" s="17">
        <v>2002</v>
      </c>
      <c r="E931" s="18" t="str">
        <f t="shared" si="262"/>
        <v>Rerewhakaaitu 2001/02</v>
      </c>
      <c r="F931" s="18" t="s">
        <v>61</v>
      </c>
      <c r="G931" s="19">
        <v>3.4000001000000002</v>
      </c>
      <c r="H931" s="20">
        <v>5.320000171661377</v>
      </c>
      <c r="J931" s="19">
        <v>4.0000002000000006</v>
      </c>
      <c r="K931" s="19">
        <v>0.5</v>
      </c>
      <c r="M931" s="19">
        <v>6.0000000999999994</v>
      </c>
      <c r="N931" s="19">
        <v>7.1100000999999997</v>
      </c>
      <c r="O931" s="19">
        <v>0.68000000999999999</v>
      </c>
      <c r="Q931" s="19">
        <f t="shared" si="257"/>
        <v>3.5699564817316802</v>
      </c>
      <c r="R931" s="19">
        <f t="shared" si="260"/>
        <v>3.5114793674468157</v>
      </c>
      <c r="T931" s="19">
        <f t="shared" si="258"/>
        <v>1.976015238084643</v>
      </c>
      <c r="V931" s="24">
        <f t="shared" si="263"/>
        <v>3.5557021718166761</v>
      </c>
      <c r="W931" s="24">
        <f t="shared" si="263"/>
        <v>3.5221331582109965</v>
      </c>
      <c r="X931" s="24">
        <f t="shared" si="263"/>
        <v>4.066172834605668</v>
      </c>
      <c r="Y931" s="24">
        <f t="shared" si="263"/>
        <v>2.3844384469062061</v>
      </c>
      <c r="Z931" s="24">
        <f t="shared" si="263"/>
        <v>3.4165038575193889</v>
      </c>
      <c r="AA931" s="20">
        <v>-1</v>
      </c>
      <c r="AB931" s="20">
        <v>-0.27333333333333298</v>
      </c>
      <c r="AC931" s="17">
        <v>314.76129344694101</v>
      </c>
      <c r="AD931" s="17">
        <f t="shared" si="264"/>
        <v>314.49274917452385</v>
      </c>
      <c r="AE931" s="21">
        <v>243.5</v>
      </c>
      <c r="AF931" s="21">
        <v>151.0940161988579</v>
      </c>
      <c r="AG931" s="19">
        <v>4.2388444364162208</v>
      </c>
      <c r="AH931" s="21">
        <v>163.30000000000001</v>
      </c>
      <c r="AI931" s="22">
        <v>-9.2500000000000054E-2</v>
      </c>
      <c r="AJ931" s="21">
        <v>1349.5</v>
      </c>
      <c r="AK931" s="21" t="e">
        <f>VLOOKUP($B931,'[3]Rotoma level Monthly'!$C$2:$N$538,10,FALSE)</f>
        <v>#N/A</v>
      </c>
      <c r="AL931" s="21" t="e">
        <f>VLOOKUP($B931,'[3]Rotoma level Monthly'!$C$2:$N$538,11,FALSE)</f>
        <v>#N/A</v>
      </c>
      <c r="AM931" s="20">
        <v>3.3286212929844781</v>
      </c>
      <c r="AN931" s="21">
        <v>168.41666666666666</v>
      </c>
    </row>
    <row r="932" spans="1:40" x14ac:dyDescent="0.25">
      <c r="A932" t="s">
        <v>87</v>
      </c>
      <c r="B932" s="15">
        <v>37257</v>
      </c>
      <c r="C932" s="16" t="s">
        <v>63</v>
      </c>
      <c r="D932" s="17">
        <v>2002</v>
      </c>
      <c r="E932" s="18" t="str">
        <f t="shared" si="262"/>
        <v>Rerewhakaaitu 2001/02</v>
      </c>
      <c r="F932" s="18" t="s">
        <v>61</v>
      </c>
      <c r="G932" s="19">
        <v>2.4000001000000002</v>
      </c>
      <c r="H932" s="20">
        <v>4.380000114440918</v>
      </c>
      <c r="I932" s="21">
        <v>342.50001002000005</v>
      </c>
      <c r="J932" s="19">
        <v>7.0000002000000006</v>
      </c>
      <c r="K932" s="19">
        <v>0.5</v>
      </c>
      <c r="L932" s="19">
        <v>0.50000001999999999</v>
      </c>
      <c r="M932" s="19">
        <v>4.0000002000000006</v>
      </c>
      <c r="N932" s="19">
        <v>7.5</v>
      </c>
      <c r="O932" s="19">
        <v>0.69999999000000002</v>
      </c>
      <c r="Q932" s="19">
        <f t="shared" si="257"/>
        <v>3.1857365999103111</v>
      </c>
      <c r="R932" s="19">
        <f t="shared" si="260"/>
        <v>3.7612154814366972</v>
      </c>
      <c r="S932" s="19">
        <f t="shared" ref="S932:S933" si="267">-3.61+3.01*LOG($I932)</f>
        <v>4.0193283714871448</v>
      </c>
      <c r="T932" s="19">
        <f t="shared" si="258"/>
        <v>2.6856863130741973</v>
      </c>
      <c r="U932" s="23">
        <f t="shared" ref="U932:U933" si="268">AVERAGE(Q932:T932)</f>
        <v>3.4129916914770879</v>
      </c>
      <c r="V932" s="24">
        <f t="shared" si="263"/>
        <v>3.5557021718166761</v>
      </c>
      <c r="W932" s="24">
        <f t="shared" si="263"/>
        <v>3.5314191358883793</v>
      </c>
      <c r="X932" s="24">
        <f t="shared" si="263"/>
        <v>4.0680952609460928</v>
      </c>
      <c r="Y932" s="24">
        <f t="shared" si="263"/>
        <v>2.3844384469062061</v>
      </c>
      <c r="Z932" s="24">
        <f t="shared" si="263"/>
        <v>3.4197702574077091</v>
      </c>
      <c r="AA932" s="20">
        <v>0.28999999999999998</v>
      </c>
      <c r="AB932" s="20">
        <v>0.92166666666666597</v>
      </c>
      <c r="AC932" s="17">
        <v>314.82040026638703</v>
      </c>
      <c r="AD932" s="17">
        <f t="shared" si="264"/>
        <v>314.52271020142712</v>
      </c>
      <c r="AE932" s="21">
        <v>101</v>
      </c>
      <c r="AF932" s="21">
        <v>167.39889718160234</v>
      </c>
      <c r="AG932" s="19">
        <v>3.2064573334238693</v>
      </c>
      <c r="AH932" s="21">
        <v>246.4</v>
      </c>
      <c r="AI932" s="22">
        <v>-9.2500000000000054E-2</v>
      </c>
      <c r="AJ932" s="21">
        <v>1430</v>
      </c>
      <c r="AK932" s="21" t="e">
        <f>VLOOKUP($B932,'[3]Rotoma level Monthly'!$C$2:$N$538,10,FALSE)</f>
        <v>#N/A</v>
      </c>
      <c r="AL932" s="21" t="e">
        <f>VLOOKUP($B932,'[3]Rotoma level Monthly'!$C$2:$N$538,11,FALSE)</f>
        <v>#N/A</v>
      </c>
      <c r="AM932" s="20">
        <v>3.3805480869107218</v>
      </c>
      <c r="AN932" s="21">
        <v>168.70000000000002</v>
      </c>
    </row>
    <row r="933" spans="1:40" x14ac:dyDescent="0.25">
      <c r="A933" t="s">
        <v>87</v>
      </c>
      <c r="B933" s="15">
        <v>37288</v>
      </c>
      <c r="C933" s="16" t="s">
        <v>63</v>
      </c>
      <c r="D933" s="17">
        <v>2002</v>
      </c>
      <c r="E933" s="18" t="str">
        <f t="shared" si="262"/>
        <v>Rerewhakaaitu 2001/02</v>
      </c>
      <c r="F933" s="18" t="s">
        <v>61</v>
      </c>
      <c r="G933" s="19">
        <v>3.5999998999999998</v>
      </c>
      <c r="H933" s="20">
        <v>2.7400000095367432</v>
      </c>
      <c r="I933" s="21">
        <v>376.0000101</v>
      </c>
      <c r="J933" s="19">
        <v>11</v>
      </c>
      <c r="K933" s="19">
        <v>1</v>
      </c>
      <c r="L933" s="19">
        <v>2.0000001000000003</v>
      </c>
      <c r="M933" s="19">
        <v>4.0000002000000006</v>
      </c>
      <c r="O933" s="19">
        <v>1.3</v>
      </c>
      <c r="Q933" s="19">
        <f t="shared" si="257"/>
        <v>3.6330083213070212</v>
      </c>
      <c r="R933" s="19">
        <f t="shared" si="260"/>
        <v>4.3417239664517266</v>
      </c>
      <c r="S933" s="19">
        <f t="shared" si="267"/>
        <v>4.1413154483465853</v>
      </c>
      <c r="T933" s="19">
        <f t="shared" si="258"/>
        <v>3.2588666406620166</v>
      </c>
      <c r="U933" s="23">
        <f t="shared" si="268"/>
        <v>3.8437285941918375</v>
      </c>
      <c r="V933" s="24">
        <f t="shared" si="263"/>
        <v>3.5856168434740407</v>
      </c>
      <c r="W933" s="24">
        <f t="shared" si="263"/>
        <v>3.601419630295617</v>
      </c>
      <c r="X933" s="24">
        <f t="shared" si="263"/>
        <v>4.0674017740297455</v>
      </c>
      <c r="Y933" s="24">
        <f t="shared" si="263"/>
        <v>2.4484938609400486</v>
      </c>
      <c r="Z933" s="24">
        <f t="shared" si="263"/>
        <v>3.4687880597081557</v>
      </c>
      <c r="AA933" s="20">
        <v>0.67</v>
      </c>
      <c r="AB933" s="20">
        <v>0.93999999999999895</v>
      </c>
      <c r="AC933" s="17">
        <v>314.706962347135</v>
      </c>
      <c r="AD933" s="17">
        <f t="shared" si="264"/>
        <v>314.54902436899584</v>
      </c>
      <c r="AE933" s="21">
        <v>54.5</v>
      </c>
      <c r="AF933" s="21">
        <v>150.03382034632133</v>
      </c>
      <c r="AG933" s="19">
        <v>4.019923714650175</v>
      </c>
      <c r="AH933" s="21">
        <v>217.3</v>
      </c>
      <c r="AI933" s="22">
        <v>-9.2500000000000054E-2</v>
      </c>
      <c r="AJ933" s="21">
        <v>1507.5</v>
      </c>
      <c r="AK933" s="21" t="e">
        <f>VLOOKUP($B933,'[3]Rotoma level Monthly'!$C$2:$N$538,10,FALSE)</f>
        <v>#N/A</v>
      </c>
      <c r="AL933" s="21" t="e">
        <f>VLOOKUP($B933,'[3]Rotoma level Monthly'!$C$2:$N$538,11,FALSE)</f>
        <v>#N/A</v>
      </c>
      <c r="AM933" s="20">
        <v>3.3242873131229564</v>
      </c>
      <c r="AN933" s="21">
        <v>172.70000000000002</v>
      </c>
    </row>
    <row r="934" spans="1:40" x14ac:dyDescent="0.25">
      <c r="A934" t="s">
        <v>87</v>
      </c>
      <c r="B934" s="15">
        <v>37316</v>
      </c>
      <c r="C934" s="16" t="s">
        <v>63</v>
      </c>
      <c r="D934" s="17">
        <v>2002</v>
      </c>
      <c r="E934" s="18" t="str">
        <f t="shared" si="262"/>
        <v>Rerewhakaaitu 2001/02</v>
      </c>
      <c r="F934" s="18" t="s">
        <v>61</v>
      </c>
      <c r="G934" s="19">
        <v>3.5</v>
      </c>
      <c r="H934" s="20">
        <v>4.5999999046325684</v>
      </c>
      <c r="J934" s="19">
        <v>7.0000002000000006</v>
      </c>
      <c r="K934" s="19">
        <v>1</v>
      </c>
      <c r="M934" s="19">
        <v>4.9999998999999997</v>
      </c>
      <c r="N934" s="19">
        <v>7.9499997999999996</v>
      </c>
      <c r="O934" s="19">
        <v>0.75999998999999996</v>
      </c>
      <c r="Q934" s="19">
        <f t="shared" si="257"/>
        <v>3.6019328326497</v>
      </c>
      <c r="R934" s="19">
        <f t="shared" si="260"/>
        <v>3.6988821678941397</v>
      </c>
      <c r="T934" s="19">
        <f t="shared" si="258"/>
        <v>2.6856863130741973</v>
      </c>
      <c r="V934" s="24">
        <f t="shared" si="263"/>
        <v>3.6061294628940801</v>
      </c>
      <c r="W934" s="24">
        <f t="shared" si="263"/>
        <v>3.6268555130132918</v>
      </c>
      <c r="X934" s="24">
        <f t="shared" si="263"/>
        <v>4.0542521563002545</v>
      </c>
      <c r="Y934" s="24">
        <f t="shared" si="263"/>
        <v>2.4647842476749067</v>
      </c>
      <c r="Z934" s="24">
        <f t="shared" si="263"/>
        <v>3.481281650210664</v>
      </c>
      <c r="AA934" s="20">
        <v>-0.45</v>
      </c>
      <c r="AB934" s="20">
        <v>0.70999999999999897</v>
      </c>
      <c r="AC934" s="17">
        <v>314.57326828348903</v>
      </c>
      <c r="AD934" s="17">
        <f t="shared" si="264"/>
        <v>314.56635864564089</v>
      </c>
      <c r="AE934" s="21">
        <v>64</v>
      </c>
      <c r="AF934" s="21">
        <v>183.38844086022903</v>
      </c>
      <c r="AG934" s="19">
        <v>3.3353603845916515</v>
      </c>
      <c r="AH934" s="21">
        <v>236.6</v>
      </c>
      <c r="AI934" s="22">
        <v>-9.2500000000000054E-2</v>
      </c>
      <c r="AJ934" s="21">
        <v>1384.5</v>
      </c>
      <c r="AK934" s="21" t="e">
        <f>VLOOKUP($B934,'[3]Rotoma level Monthly'!$C$2:$N$538,10,FALSE)</f>
        <v>#N/A</v>
      </c>
      <c r="AL934" s="21" t="e">
        <f>VLOOKUP($B934,'[3]Rotoma level Monthly'!$C$2:$N$538,11,FALSE)</f>
        <v>#N/A</v>
      </c>
      <c r="AM934" s="20">
        <v>3.4035359688284585</v>
      </c>
      <c r="AN934" s="21">
        <v>174.45833333333334</v>
      </c>
    </row>
    <row r="935" spans="1:40" x14ac:dyDescent="0.25">
      <c r="A935" t="s">
        <v>87</v>
      </c>
      <c r="B935" s="15">
        <v>37347</v>
      </c>
      <c r="C935" s="16" t="s">
        <v>63</v>
      </c>
      <c r="D935" s="17">
        <v>2002</v>
      </c>
      <c r="E935" s="18" t="str">
        <f t="shared" si="262"/>
        <v>Rerewhakaaitu 2001/02</v>
      </c>
      <c r="F935" s="18" t="s">
        <v>61</v>
      </c>
      <c r="G935" s="19">
        <v>2.9000001000000002</v>
      </c>
      <c r="H935" s="20">
        <v>4.6599998474121094</v>
      </c>
      <c r="I935" s="21">
        <v>291.00000009999997</v>
      </c>
      <c r="J935" s="19">
        <v>8.9999995999999989</v>
      </c>
      <c r="K935" s="19">
        <v>0.5</v>
      </c>
      <c r="L935" s="19">
        <v>2.0000001000000003</v>
      </c>
      <c r="M935" s="19">
        <v>6.0000000999999994</v>
      </c>
      <c r="N935" s="19">
        <v>7.6700001000000002</v>
      </c>
      <c r="O935" s="19">
        <v>1.1000000000000001</v>
      </c>
      <c r="Q935" s="19">
        <f t="shared" si="257"/>
        <v>3.3944909527015543</v>
      </c>
      <c r="R935" s="19">
        <f t="shared" si="260"/>
        <v>3.6823336984462522</v>
      </c>
      <c r="S935" s="19">
        <f t="shared" ref="S935:S941" si="269">-3.61+3.01*LOG($I935)</f>
        <v>3.806317897296799</v>
      </c>
      <c r="T935" s="19">
        <f t="shared" si="258"/>
        <v>3.004388071201054</v>
      </c>
      <c r="U935" s="23">
        <f t="shared" ref="U935:U941" si="270">AVERAGE(Q935:T935)</f>
        <v>3.4718826549114148</v>
      </c>
      <c r="V935" s="24">
        <f t="shared" si="263"/>
        <v>3.54898036142102</v>
      </c>
      <c r="W935" s="24">
        <f t="shared" si="263"/>
        <v>3.6151056580684848</v>
      </c>
      <c r="X935" s="24">
        <f t="shared" si="263"/>
        <v>4.0221409331835698</v>
      </c>
      <c r="Y935" s="24">
        <f t="shared" si="263"/>
        <v>2.4913427275188114</v>
      </c>
      <c r="Z935" s="24">
        <f t="shared" si="263"/>
        <v>3.4591403522401727</v>
      </c>
      <c r="AA935" s="20">
        <v>-0.22</v>
      </c>
      <c r="AB935" s="20">
        <v>0.51499999999999901</v>
      </c>
      <c r="AC935" s="17">
        <v>314.40170181802898</v>
      </c>
      <c r="AD935" s="17">
        <f t="shared" si="264"/>
        <v>314.56881105577969</v>
      </c>
      <c r="AE935" s="21">
        <v>135.5</v>
      </c>
      <c r="AF935" s="21">
        <v>159.59549587952128</v>
      </c>
      <c r="AG935" s="19">
        <v>2.8519871943646589</v>
      </c>
      <c r="AH935" s="21">
        <v>180</v>
      </c>
      <c r="AI935" s="22">
        <v>-9.2500000000000054E-2</v>
      </c>
      <c r="AJ935" s="21">
        <v>1393.5</v>
      </c>
      <c r="AK935" s="21" t="e">
        <f>VLOOKUP($B935,'[3]Rotoma level Monthly'!$C$2:$N$538,10,FALSE)</f>
        <v>#N/A</v>
      </c>
      <c r="AL935" s="21" t="e">
        <f>VLOOKUP($B935,'[3]Rotoma level Monthly'!$C$2:$N$538,11,FALSE)</f>
        <v>#N/A</v>
      </c>
      <c r="AM935" s="20">
        <v>3.4549132442701573</v>
      </c>
      <c r="AN935" s="21">
        <v>174.84166666666667</v>
      </c>
    </row>
    <row r="936" spans="1:40" x14ac:dyDescent="0.25">
      <c r="A936" t="s">
        <v>87</v>
      </c>
      <c r="B936" s="15">
        <v>37377</v>
      </c>
      <c r="C936" s="16" t="s">
        <v>63</v>
      </c>
      <c r="D936" s="17">
        <v>2002</v>
      </c>
      <c r="E936" s="18" t="str">
        <f t="shared" si="262"/>
        <v>Rerewhakaaitu 2001/02</v>
      </c>
      <c r="F936" s="18" t="s">
        <v>61</v>
      </c>
      <c r="G936" s="19">
        <v>2.7</v>
      </c>
      <c r="H936" s="20">
        <v>4.8000001907348633</v>
      </c>
      <c r="I936" s="21">
        <v>420</v>
      </c>
      <c r="J936" s="19">
        <v>4.9999998999999997</v>
      </c>
      <c r="K936" s="19">
        <v>4.0000002000000006</v>
      </c>
      <c r="L936" s="19">
        <v>1</v>
      </c>
      <c r="M936" s="19">
        <v>11</v>
      </c>
      <c r="N936" s="19">
        <v>7.7199998000000001</v>
      </c>
      <c r="O936" s="19">
        <v>0.74000001000000004</v>
      </c>
      <c r="Q936" s="19">
        <f t="shared" si="257"/>
        <v>3.3156639609638279</v>
      </c>
      <c r="R936" s="19">
        <f t="shared" si="260"/>
        <v>3.644427679426399</v>
      </c>
      <c r="S936" s="19">
        <f t="shared" si="269"/>
        <v>4.2859803640976804</v>
      </c>
      <c r="T936" s="19">
        <f t="shared" si="258"/>
        <v>2.2589923872983766</v>
      </c>
      <c r="U936" s="23">
        <f t="shared" si="270"/>
        <v>3.3762660979465711</v>
      </c>
      <c r="V936" s="24">
        <f t="shared" si="263"/>
        <v>3.5175648302174469</v>
      </c>
      <c r="W936" s="24">
        <f t="shared" si="263"/>
        <v>3.6331346363015573</v>
      </c>
      <c r="X936" s="24">
        <f t="shared" si="263"/>
        <v>4.0536899395820818</v>
      </c>
      <c r="Y936" s="24">
        <f t="shared" si="263"/>
        <v>2.4913427275188114</v>
      </c>
      <c r="Z936" s="24">
        <f t="shared" si="263"/>
        <v>3.4625654195163005</v>
      </c>
      <c r="AA936" s="20">
        <v>-1.32</v>
      </c>
      <c r="AB936" s="20">
        <v>-5.6666666666666803E-2</v>
      </c>
      <c r="AC936" s="17">
        <v>314.40170181802898</v>
      </c>
      <c r="AD936" s="17">
        <f t="shared" si="264"/>
        <v>314.55551656106138</v>
      </c>
      <c r="AE936" s="21">
        <v>82</v>
      </c>
      <c r="AF936" s="21">
        <v>191.23631154499625</v>
      </c>
      <c r="AG936" s="19">
        <v>3.7514200090546557</v>
      </c>
      <c r="AH936" s="21">
        <v>117.3</v>
      </c>
      <c r="AI936" s="22">
        <v>-9.2500000000000054E-2</v>
      </c>
      <c r="AJ936" s="21">
        <v>1410</v>
      </c>
      <c r="AK936" s="21" t="e">
        <f>VLOOKUP($B936,'[3]Rotoma level Monthly'!$C$2:$N$538,10,FALSE)</f>
        <v>#N/A</v>
      </c>
      <c r="AL936" s="21" t="e">
        <f>VLOOKUP($B936,'[3]Rotoma level Monthly'!$C$2:$N$538,11,FALSE)</f>
        <v>#N/A</v>
      </c>
      <c r="AM936" s="20">
        <v>3.4215246685004423</v>
      </c>
      <c r="AN936" s="21">
        <v>175.38333333333333</v>
      </c>
    </row>
    <row r="937" spans="1:40" x14ac:dyDescent="0.25">
      <c r="A937" t="s">
        <v>87</v>
      </c>
      <c r="B937" s="15">
        <v>37408</v>
      </c>
      <c r="C937" s="16" t="s">
        <v>63</v>
      </c>
      <c r="D937" s="17">
        <v>2002</v>
      </c>
      <c r="E937" s="18" t="str">
        <f t="shared" si="262"/>
        <v>Rerewhakaaitu 2001/02</v>
      </c>
      <c r="F937" s="18" t="s">
        <v>61</v>
      </c>
      <c r="G937" s="19">
        <v>3.2</v>
      </c>
      <c r="H937" s="20">
        <v>5.429999828338623</v>
      </c>
      <c r="I937" s="21">
        <v>326.00000010000002</v>
      </c>
      <c r="J937" s="19">
        <v>4.0000002000000006</v>
      </c>
      <c r="K937" s="19">
        <v>2.0000001000000003</v>
      </c>
      <c r="L937" s="19">
        <v>2.0000001000000003</v>
      </c>
      <c r="M937" s="19">
        <v>1</v>
      </c>
      <c r="N937" s="19">
        <v>6.9000000999999997</v>
      </c>
      <c r="O937" s="19">
        <v>0.54000002000000003</v>
      </c>
      <c r="Q937" s="19">
        <f t="shared" si="257"/>
        <v>3.5030809449325613</v>
      </c>
      <c r="R937" s="19">
        <f t="shared" si="260"/>
        <v>3.484782893730451</v>
      </c>
      <c r="S937" s="19">
        <f t="shared" si="269"/>
        <v>3.9547849766054859</v>
      </c>
      <c r="T937" s="19">
        <f t="shared" si="258"/>
        <v>1.976015238084643</v>
      </c>
      <c r="U937" s="23">
        <f t="shared" si="270"/>
        <v>3.2296660133382851</v>
      </c>
      <c r="V937" s="24">
        <f t="shared" si="263"/>
        <v>3.5093271729076858</v>
      </c>
      <c r="W937" s="24">
        <f t="shared" si="263"/>
        <v>3.6523245925032497</v>
      </c>
      <c r="X937" s="24">
        <f t="shared" si="263"/>
        <v>4.0211008157715211</v>
      </c>
      <c r="Y937" s="24">
        <f t="shared" si="263"/>
        <v>2.4484938580045394</v>
      </c>
      <c r="Z937" s="24">
        <f t="shared" si="263"/>
        <v>3.4437859483562132</v>
      </c>
      <c r="AA937" s="20">
        <v>-0.54</v>
      </c>
      <c r="AB937" s="20">
        <v>-0.49833333333333302</v>
      </c>
      <c r="AC937" s="17">
        <v>314.40170181802898</v>
      </c>
      <c r="AD937" s="17">
        <f t="shared" si="264"/>
        <v>314.54101191048017</v>
      </c>
      <c r="AE937" s="21">
        <v>131</v>
      </c>
      <c r="AF937" s="21">
        <v>186.89374999999561</v>
      </c>
      <c r="AG937" s="19">
        <v>4.0735705933538968</v>
      </c>
      <c r="AH937" s="21">
        <v>85</v>
      </c>
      <c r="AI937" s="22">
        <v>-0.14416666666666655</v>
      </c>
      <c r="AJ937" s="21">
        <v>1272.5</v>
      </c>
      <c r="AK937" s="21" t="e">
        <f>VLOOKUP($B937,'[3]Rotoma level Monthly'!$C$2:$N$538,10,FALSE)</f>
        <v>#N/A</v>
      </c>
      <c r="AL937" s="21" t="e">
        <f>VLOOKUP($B937,'[3]Rotoma level Monthly'!$C$2:$N$538,11,FALSE)</f>
        <v>#N/A</v>
      </c>
      <c r="AM937" s="20">
        <v>3.3961716495818188</v>
      </c>
      <c r="AN937" s="21">
        <v>170.59166666666667</v>
      </c>
    </row>
    <row r="938" spans="1:40" x14ac:dyDescent="0.25">
      <c r="A938" t="s">
        <v>87</v>
      </c>
      <c r="B938" s="15">
        <v>37438</v>
      </c>
      <c r="C938" s="16" t="s">
        <v>64</v>
      </c>
      <c r="D938" s="17">
        <v>2003</v>
      </c>
      <c r="E938" s="18" t="str">
        <f t="shared" si="262"/>
        <v>Rerewhakaaitu 2002/03</v>
      </c>
      <c r="F938" s="18" t="s">
        <v>61</v>
      </c>
      <c r="G938" s="19">
        <v>2</v>
      </c>
      <c r="H938" s="20">
        <v>7.9600000381469727</v>
      </c>
      <c r="I938" s="21">
        <v>264.50000002000002</v>
      </c>
      <c r="J938" s="19">
        <v>1</v>
      </c>
      <c r="K938" s="19">
        <v>4.0000002000000006</v>
      </c>
      <c r="L938" s="19">
        <v>0.50000001999999999</v>
      </c>
      <c r="M938" s="19">
        <v>3</v>
      </c>
      <c r="N938" s="19">
        <v>7.5100002000000003</v>
      </c>
      <c r="O938" s="19">
        <v>0.86000001000000004</v>
      </c>
      <c r="Q938" s="19">
        <f t="shared" si="257"/>
        <v>2.9846161889865122</v>
      </c>
      <c r="R938" s="19">
        <f t="shared" si="260"/>
        <v>2.9670705589453501</v>
      </c>
      <c r="S938" s="19">
        <f t="shared" si="269"/>
        <v>3.6815012859761702</v>
      </c>
      <c r="T938" s="19">
        <f t="shared" si="258"/>
        <v>0.218</v>
      </c>
      <c r="U938" s="23">
        <f t="shared" si="270"/>
        <v>2.4627970084770081</v>
      </c>
      <c r="V938" s="24">
        <f t="shared" si="263"/>
        <v>3.492567138664036</v>
      </c>
      <c r="W938" s="24">
        <f t="shared" si="263"/>
        <v>3.6456905312473751</v>
      </c>
      <c r="X938" s="24">
        <f t="shared" si="263"/>
        <v>3.9871408627919855</v>
      </c>
      <c r="Y938" s="24">
        <f t="shared" si="263"/>
        <v>2.2784111590630083</v>
      </c>
      <c r="Z938" s="24">
        <f t="shared" si="263"/>
        <v>3.3456870543682924</v>
      </c>
      <c r="AA938" s="20">
        <v>-0.73</v>
      </c>
      <c r="AB938" s="20">
        <v>-0.59</v>
      </c>
      <c r="AC938" s="17">
        <v>314.51668098456099</v>
      </c>
      <c r="AD938" s="17">
        <f t="shared" si="264"/>
        <v>314.54357080959028</v>
      </c>
      <c r="AE938" s="21">
        <v>103.5</v>
      </c>
      <c r="AF938" s="21">
        <v>185.86304470854603</v>
      </c>
      <c r="AG938" s="19">
        <v>3.7529458822909425</v>
      </c>
      <c r="AH938" s="21">
        <v>118.2</v>
      </c>
      <c r="AI938" s="22">
        <v>-0.1766666666666665</v>
      </c>
      <c r="AJ938" s="21">
        <v>1372</v>
      </c>
      <c r="AK938" s="21" t="e">
        <f>VLOOKUP($B938,'[3]Rotoma level Monthly'!$C$2:$N$538,10,FALSE)</f>
        <v>#N/A</v>
      </c>
      <c r="AL938" s="21" t="e">
        <f>VLOOKUP($B938,'[3]Rotoma level Monthly'!$C$2:$N$538,11,FALSE)</f>
        <v>#N/A</v>
      </c>
      <c r="AM938" s="20">
        <v>3.5401416414245799</v>
      </c>
      <c r="AN938" s="21">
        <v>167.85833333333332</v>
      </c>
    </row>
    <row r="939" spans="1:40" x14ac:dyDescent="0.25">
      <c r="A939" t="s">
        <v>87</v>
      </c>
      <c r="B939" s="15">
        <v>37469</v>
      </c>
      <c r="C939" s="16" t="s">
        <v>64</v>
      </c>
      <c r="D939" s="17">
        <v>2003</v>
      </c>
      <c r="E939" s="18" t="str">
        <f t="shared" si="262"/>
        <v>Rerewhakaaitu 2002/03</v>
      </c>
      <c r="F939" s="18" t="s">
        <v>61</v>
      </c>
      <c r="G939" s="19">
        <v>1.5</v>
      </c>
      <c r="H939" s="20">
        <v>9.0699996948242188</v>
      </c>
      <c r="I939" s="21">
        <v>333.50000002000002</v>
      </c>
      <c r="J939" s="19">
        <v>7.0000002000000006</v>
      </c>
      <c r="K939" s="19">
        <v>3</v>
      </c>
      <c r="L939" s="19">
        <v>0.50000001999999999</v>
      </c>
      <c r="M939" s="27"/>
      <c r="N939" s="19">
        <v>6.5999999000000003</v>
      </c>
      <c r="O939" s="19">
        <v>0.40000001000000002</v>
      </c>
      <c r="Q939" s="19">
        <f t="shared" si="257"/>
        <v>2.6672717980014307</v>
      </c>
      <c r="R939" s="19">
        <f t="shared" si="260"/>
        <v>2.779852917333133</v>
      </c>
      <c r="S939" s="19">
        <f t="shared" si="269"/>
        <v>3.9845184732186225</v>
      </c>
      <c r="T939" s="19">
        <f t="shared" si="258"/>
        <v>2.6856863130741973</v>
      </c>
      <c r="U939" s="23">
        <f t="shared" si="270"/>
        <v>3.0293323754068462</v>
      </c>
      <c r="V939" s="24">
        <f t="shared" si="263"/>
        <v>3.3731296858878737</v>
      </c>
      <c r="W939" s="24">
        <f t="shared" si="263"/>
        <v>3.5839030214269223</v>
      </c>
      <c r="X939" s="24">
        <f t="shared" si="263"/>
        <v>3.9778739227455118</v>
      </c>
      <c r="Y939" s="24">
        <f t="shared" si="263"/>
        <v>2.3375504153121374</v>
      </c>
      <c r="Z939" s="24">
        <f t="shared" si="263"/>
        <v>3.3067446074524285</v>
      </c>
      <c r="AA939" s="20">
        <v>-1.42</v>
      </c>
      <c r="AB939" s="20">
        <v>-0.71333333333333304</v>
      </c>
      <c r="AC939" s="17">
        <v>314.49153713196398</v>
      </c>
      <c r="AD939" s="17">
        <f t="shared" si="264"/>
        <v>314.54937629248167</v>
      </c>
      <c r="AE939" s="21">
        <v>52.722000000000001</v>
      </c>
      <c r="AF939" s="21">
        <v>181.40581965667192</v>
      </c>
      <c r="AG939" s="19">
        <v>3.868514288352674</v>
      </c>
      <c r="AH939" s="21">
        <v>179.2</v>
      </c>
      <c r="AI939" s="22">
        <v>-0.25083333333333302</v>
      </c>
      <c r="AJ939" s="21">
        <v>1409.5</v>
      </c>
      <c r="AK939" s="21" t="e">
        <f>VLOOKUP($B939,'[3]Rotoma level Monthly'!$C$2:$N$538,10,FALSE)</f>
        <v>#N/A</v>
      </c>
      <c r="AL939" s="21" t="e">
        <f>VLOOKUP($B939,'[3]Rotoma level Monthly'!$C$2:$N$538,11,FALSE)</f>
        <v>#N/A</v>
      </c>
      <c r="AM939" s="20">
        <v>3.6363925327579985</v>
      </c>
      <c r="AN939" s="21">
        <v>169.95</v>
      </c>
    </row>
    <row r="940" spans="1:40" x14ac:dyDescent="0.25">
      <c r="A940" t="s">
        <v>87</v>
      </c>
      <c r="B940" s="15">
        <v>37500</v>
      </c>
      <c r="C940" s="16" t="s">
        <v>64</v>
      </c>
      <c r="D940" s="17">
        <v>2003</v>
      </c>
      <c r="E940" s="18" t="str">
        <f t="shared" si="262"/>
        <v>Rerewhakaaitu 2002/03</v>
      </c>
      <c r="F940" s="18" t="s">
        <v>61</v>
      </c>
      <c r="G940" s="19">
        <v>2.8</v>
      </c>
      <c r="H940" s="20">
        <v>5.929999828338623</v>
      </c>
      <c r="I940" s="21">
        <v>221.50000002000002</v>
      </c>
      <c r="J940" s="19">
        <v>8.9999995999999989</v>
      </c>
      <c r="K940" s="19">
        <v>1</v>
      </c>
      <c r="L940" s="19">
        <v>0.50000001999999999</v>
      </c>
      <c r="M940" s="27"/>
      <c r="N940" s="19">
        <v>7.5900002000000004</v>
      </c>
      <c r="O940" s="19">
        <v>1.7</v>
      </c>
      <c r="Q940" s="19">
        <f t="shared" si="257"/>
        <v>3.3557813996092367</v>
      </c>
      <c r="R940" s="19">
        <f t="shared" si="260"/>
        <v>3.3688694054530242</v>
      </c>
      <c r="S940" s="19">
        <f t="shared" si="269"/>
        <v>3.4495749291008893</v>
      </c>
      <c r="T940" s="19">
        <f t="shared" si="258"/>
        <v>3.004388071201054</v>
      </c>
      <c r="U940" s="23">
        <f t="shared" si="270"/>
        <v>3.294653451341051</v>
      </c>
      <c r="V940" s="24">
        <f t="shared" si="263"/>
        <v>3.323582070113908</v>
      </c>
      <c r="W940" s="24">
        <f t="shared" si="263"/>
        <v>3.5586918153940403</v>
      </c>
      <c r="X940" s="24">
        <f t="shared" si="263"/>
        <v>3.9169512293338662</v>
      </c>
      <c r="Y940" s="24">
        <f t="shared" si="263"/>
        <v>2.3803992818909001</v>
      </c>
      <c r="Z940" s="24">
        <f t="shared" si="263"/>
        <v>3.2819409475310914</v>
      </c>
      <c r="AA940" s="20">
        <v>-0.8</v>
      </c>
      <c r="AB940" s="20">
        <v>-0.745</v>
      </c>
      <c r="AC940" s="17">
        <v>314.42815408971501</v>
      </c>
      <c r="AD940" s="17">
        <f t="shared" si="264"/>
        <v>314.54735573277321</v>
      </c>
      <c r="AE940" s="21">
        <v>217.34</v>
      </c>
      <c r="AF940" s="21">
        <v>205.46037507562829</v>
      </c>
      <c r="AG940" s="19">
        <v>4.0986292202899861</v>
      </c>
      <c r="AH940" s="21">
        <v>173.3</v>
      </c>
      <c r="AI940" s="22">
        <v>-0.32833333333333303</v>
      </c>
      <c r="AJ940" s="21">
        <v>1393.722</v>
      </c>
      <c r="AK940" s="21" t="e">
        <f>VLOOKUP($B940,'[3]Rotoma level Monthly'!$C$2:$N$538,10,FALSE)</f>
        <v>#N/A</v>
      </c>
      <c r="AL940" s="21" t="e">
        <f>VLOOKUP($B940,'[3]Rotoma level Monthly'!$C$2:$N$538,11,FALSE)</f>
        <v>#N/A</v>
      </c>
      <c r="AM940" s="20">
        <v>3.7012051529264962</v>
      </c>
      <c r="AN940" s="21">
        <v>169.52500000000001</v>
      </c>
    </row>
    <row r="941" spans="1:40" x14ac:dyDescent="0.25">
      <c r="A941" t="s">
        <v>87</v>
      </c>
      <c r="B941" s="15">
        <v>37530</v>
      </c>
      <c r="C941" s="16" t="s">
        <v>64</v>
      </c>
      <c r="D941" s="17">
        <v>2003</v>
      </c>
      <c r="E941" s="18" t="str">
        <f t="shared" si="262"/>
        <v>Rerewhakaaitu 2002/03</v>
      </c>
      <c r="F941" s="18" t="s">
        <v>61</v>
      </c>
      <c r="G941" s="19">
        <v>1.2</v>
      </c>
      <c r="H941" s="20">
        <v>10.170000076293945</v>
      </c>
      <c r="I941" s="21">
        <v>327.49999002000004</v>
      </c>
      <c r="J941" s="19">
        <v>4.0000002000000006</v>
      </c>
      <c r="K941" s="19">
        <v>1</v>
      </c>
      <c r="L941" s="19">
        <v>0.50000001999999999</v>
      </c>
      <c r="M941" s="19">
        <v>3</v>
      </c>
      <c r="N941" s="19">
        <v>7.5100002000000003</v>
      </c>
      <c r="Q941" s="19">
        <f t="shared" si="257"/>
        <v>2.4211203649609674</v>
      </c>
      <c r="R941" s="19">
        <f t="shared" si="260"/>
        <v>2.6097079923306969</v>
      </c>
      <c r="S941" s="19">
        <f t="shared" si="269"/>
        <v>3.9607859861912043</v>
      </c>
      <c r="T941" s="19">
        <f t="shared" si="258"/>
        <v>1.976015238084643</v>
      </c>
      <c r="U941" s="23">
        <f t="shared" si="270"/>
        <v>2.7419073953918778</v>
      </c>
      <c r="V941" s="24">
        <f t="shared" si="263"/>
        <v>3.2456936505598857</v>
      </c>
      <c r="W941" s="24">
        <f t="shared" si="263"/>
        <v>3.4470229658541602</v>
      </c>
      <c r="X941" s="24">
        <f t="shared" si="263"/>
        <v>3.9149705453352555</v>
      </c>
      <c r="Y941" s="24">
        <f t="shared" si="263"/>
        <v>2.2947015457978659</v>
      </c>
      <c r="Z941" s="24">
        <f t="shared" si="263"/>
        <v>3.1988692749753578</v>
      </c>
      <c r="AA941" s="20">
        <v>-0.72</v>
      </c>
      <c r="AB941" s="20">
        <v>-0.80333333333333301</v>
      </c>
      <c r="AC941" s="17">
        <v>314.34304943008101</v>
      </c>
      <c r="AD941" s="17">
        <f t="shared" si="264"/>
        <v>314.5330634054049</v>
      </c>
      <c r="AE941" s="21">
        <v>47.5</v>
      </c>
      <c r="AF941" s="21">
        <v>215.27688172043005</v>
      </c>
      <c r="AG941" s="19">
        <v>4.6009409125214678</v>
      </c>
      <c r="AH941" s="21">
        <v>268.8</v>
      </c>
      <c r="AI941" s="22">
        <v>-0.32833333333333303</v>
      </c>
      <c r="AJ941" s="21">
        <v>1528.5619999999999</v>
      </c>
      <c r="AK941" s="21" t="e">
        <f>VLOOKUP($B941,'[3]Rotoma level Monthly'!$C$2:$N$538,10,FALSE)</f>
        <v>#N/A</v>
      </c>
      <c r="AL941" s="21" t="e">
        <f>VLOOKUP($B941,'[3]Rotoma level Monthly'!$C$2:$N$538,11,FALSE)</f>
        <v>#N/A</v>
      </c>
      <c r="AM941" s="20">
        <v>3.790581655594691</v>
      </c>
      <c r="AN941" s="21">
        <v>179.17499999999998</v>
      </c>
    </row>
    <row r="942" spans="1:40" x14ac:dyDescent="0.25">
      <c r="A942" t="s">
        <v>87</v>
      </c>
      <c r="B942" s="15">
        <v>37561</v>
      </c>
      <c r="C942" s="16" t="s">
        <v>64</v>
      </c>
      <c r="D942" s="17">
        <v>2003</v>
      </c>
      <c r="E942" s="18" t="str">
        <f t="shared" si="262"/>
        <v>Rerewhakaaitu 2002/03</v>
      </c>
      <c r="F942" s="18" t="s">
        <v>61</v>
      </c>
      <c r="G942" s="19">
        <v>1.7</v>
      </c>
      <c r="H942" s="20">
        <v>6.0300002098083496</v>
      </c>
      <c r="J942" s="19">
        <v>9.9999997999999994</v>
      </c>
      <c r="K942" s="19">
        <v>4.0000002000000006</v>
      </c>
      <c r="M942" s="19">
        <v>3</v>
      </c>
      <c r="N942" s="19">
        <v>7.9000000999999997</v>
      </c>
      <c r="O942" s="19">
        <v>0.58999997000000004</v>
      </c>
      <c r="Q942" s="19">
        <f t="shared" si="257"/>
        <v>2.8053402603008157</v>
      </c>
      <c r="R942" s="19">
        <f t="shared" si="260"/>
        <v>3.3466673865826415</v>
      </c>
      <c r="T942" s="19">
        <f t="shared" si="258"/>
        <v>3.1379999746372018</v>
      </c>
      <c r="V942" s="24">
        <f t="shared" si="263"/>
        <v>3.2031666755046353</v>
      </c>
      <c r="W942" s="24">
        <f t="shared" si="263"/>
        <v>3.4330844596231103</v>
      </c>
      <c r="X942" s="24">
        <f t="shared" si="263"/>
        <v>3.9204564147022865</v>
      </c>
      <c r="Y942" s="24">
        <f t="shared" si="263"/>
        <v>2.405644983206352</v>
      </c>
      <c r="Z942" s="24">
        <f t="shared" si="263"/>
        <v>3.2070250313868862</v>
      </c>
      <c r="AA942" s="20">
        <v>-0.66</v>
      </c>
      <c r="AB942" s="20">
        <v>-0.81166666666666598</v>
      </c>
      <c r="AC942" s="17">
        <v>314.23595507510697</v>
      </c>
      <c r="AD942" s="17">
        <f t="shared" si="264"/>
        <v>314.50686720912222</v>
      </c>
      <c r="AE942" s="21">
        <v>47</v>
      </c>
      <c r="AF942" s="21">
        <v>213.71388888888967</v>
      </c>
      <c r="AG942" s="19">
        <v>4.4376105640707681</v>
      </c>
      <c r="AH942" s="21">
        <v>210.7</v>
      </c>
      <c r="AI942" s="22">
        <v>-0.32833333333333303</v>
      </c>
      <c r="AJ942" s="21">
        <v>1401.0619999999999</v>
      </c>
      <c r="AK942" s="21" t="e">
        <f>VLOOKUP($B942,'[3]Rotoma level Monthly'!$C$2:$N$538,10,FALSE)</f>
        <v>#N/A</v>
      </c>
      <c r="AL942" s="21" t="e">
        <f>VLOOKUP($B942,'[3]Rotoma level Monthly'!$C$2:$N$538,11,FALSE)</f>
        <v>#N/A</v>
      </c>
      <c r="AM942" s="20">
        <v>3.8283939811521024</v>
      </c>
      <c r="AN942" s="21">
        <v>183.00833333333333</v>
      </c>
    </row>
    <row r="943" spans="1:40" x14ac:dyDescent="0.25">
      <c r="A943" t="s">
        <v>87</v>
      </c>
      <c r="B943" s="15">
        <v>37591</v>
      </c>
      <c r="C943" s="16" t="s">
        <v>64</v>
      </c>
      <c r="D943" s="17">
        <v>2003</v>
      </c>
      <c r="E943" s="18" t="str">
        <f t="shared" si="262"/>
        <v>Rerewhakaaitu 2002/03</v>
      </c>
      <c r="F943" s="18" t="s">
        <v>61</v>
      </c>
      <c r="G943" s="19">
        <v>2</v>
      </c>
      <c r="H943" s="20">
        <v>5.3299999237060547</v>
      </c>
      <c r="I943" s="21">
        <v>269.99999000000003</v>
      </c>
      <c r="J943" s="19">
        <v>7.0000002000000006</v>
      </c>
      <c r="K943" s="19">
        <v>0.5</v>
      </c>
      <c r="L943" s="19">
        <v>1</v>
      </c>
      <c r="M943" s="19">
        <v>8.0000004000000011</v>
      </c>
      <c r="N943" s="19">
        <v>7.6999997999999996</v>
      </c>
      <c r="O943" s="19">
        <v>0.70999997999999997</v>
      </c>
      <c r="Q943" s="19">
        <f t="shared" si="257"/>
        <v>2.9846161889865122</v>
      </c>
      <c r="R943" s="19">
        <f t="shared" si="260"/>
        <v>3.5090332860326012</v>
      </c>
      <c r="S943" s="19">
        <f t="shared" ref="S943:S967" si="271">-3.61+3.01*LOG($I943)</f>
        <v>3.7084048817027591</v>
      </c>
      <c r="T943" s="19">
        <f t="shared" si="258"/>
        <v>2.6856863130741973</v>
      </c>
      <c r="U943" s="23">
        <f t="shared" ref="U943:U951" si="272">AVERAGE(Q943:T943)</f>
        <v>3.2219351674490175</v>
      </c>
      <c r="V943" s="24">
        <f t="shared" si="263"/>
        <v>3.1543883177758709</v>
      </c>
      <c r="W943" s="24">
        <f t="shared" si="263"/>
        <v>3.4328806195052599</v>
      </c>
      <c r="X943" s="24">
        <f t="shared" si="263"/>
        <v>3.899251261402334</v>
      </c>
      <c r="Y943" s="24">
        <f t="shared" si="263"/>
        <v>2.4647842394554806</v>
      </c>
      <c r="Z943" s="24">
        <f t="shared" si="263"/>
        <v>3.2085160449930994</v>
      </c>
      <c r="AA943" s="20">
        <v>-1.1499999999999999</v>
      </c>
      <c r="AB943" s="20">
        <v>-0.913333333333333</v>
      </c>
      <c r="AC943" s="17">
        <v>314.13084264217599</v>
      </c>
      <c r="AD943" s="17">
        <f t="shared" si="264"/>
        <v>314.4543296420585</v>
      </c>
      <c r="AE943" s="21">
        <v>118.5</v>
      </c>
      <c r="AF943" s="21">
        <v>189.78763440860493</v>
      </c>
      <c r="AG943" s="19">
        <v>4.1771736067290215</v>
      </c>
      <c r="AH943" s="21">
        <v>231.6</v>
      </c>
      <c r="AI943" s="22">
        <v>-0.38583333333333303</v>
      </c>
      <c r="AJ943" s="21">
        <v>1279.5619999999999</v>
      </c>
      <c r="AK943" s="21" t="e">
        <f>VLOOKUP($B943,'[3]Rotoma level Monthly'!$C$2:$N$538,10,FALSE)</f>
        <v>#N/A</v>
      </c>
      <c r="AL943" s="21" t="e">
        <f>VLOOKUP($B943,'[3]Rotoma level Monthly'!$C$2:$N$538,11,FALSE)</f>
        <v>#N/A</v>
      </c>
      <c r="AM943" s="20">
        <v>3.8530170444484129</v>
      </c>
      <c r="AN943" s="21">
        <v>188.70000000000002</v>
      </c>
    </row>
    <row r="944" spans="1:40" x14ac:dyDescent="0.25">
      <c r="A944" t="s">
        <v>87</v>
      </c>
      <c r="B944" s="15">
        <v>37622</v>
      </c>
      <c r="C944" s="16" t="s">
        <v>64</v>
      </c>
      <c r="D944" s="17">
        <v>2003</v>
      </c>
      <c r="E944" s="18" t="str">
        <f t="shared" si="262"/>
        <v>Rerewhakaaitu 2002/03</v>
      </c>
      <c r="F944" s="18" t="s">
        <v>61</v>
      </c>
      <c r="G944" s="19">
        <v>3.0999998999999998</v>
      </c>
      <c r="H944" s="20">
        <v>5.0999999046325684</v>
      </c>
      <c r="I944" s="21">
        <v>396.50000002000002</v>
      </c>
      <c r="J944" s="19">
        <v>3</v>
      </c>
      <c r="K944" s="19">
        <v>0.5</v>
      </c>
      <c r="L944" s="19">
        <v>0.50000001999999999</v>
      </c>
      <c r="M944" s="19">
        <v>2.0000001000000003</v>
      </c>
      <c r="N944" s="19">
        <v>8.1000004000000008</v>
      </c>
      <c r="O944" s="19">
        <v>0.41</v>
      </c>
      <c r="Q944" s="19">
        <f t="shared" si="257"/>
        <v>3.4680586667549234</v>
      </c>
      <c r="R944" s="19">
        <f t="shared" si="260"/>
        <v>3.5663076989869085</v>
      </c>
      <c r="S944" s="19">
        <f t="shared" si="271"/>
        <v>4.210712006943341</v>
      </c>
      <c r="T944" s="19">
        <f t="shared" si="258"/>
        <v>1.6111940637814142</v>
      </c>
      <c r="U944" s="23">
        <f t="shared" si="272"/>
        <v>3.2140681091166465</v>
      </c>
      <c r="V944" s="24">
        <f t="shared" si="263"/>
        <v>3.1779151566795885</v>
      </c>
      <c r="W944" s="24">
        <f t="shared" si="263"/>
        <v>3.4166383043011113</v>
      </c>
      <c r="X944" s="24">
        <f t="shared" si="263"/>
        <v>3.9183896249479537</v>
      </c>
      <c r="Y944" s="24">
        <f t="shared" si="263"/>
        <v>2.3752432186810828</v>
      </c>
      <c r="Z944" s="24">
        <f t="shared" si="263"/>
        <v>3.1886236867570554</v>
      </c>
      <c r="AA944" s="20">
        <v>-0.18</v>
      </c>
      <c r="AB944" s="20">
        <v>-0.24833333333333299</v>
      </c>
      <c r="AC944" s="17">
        <v>314.05644106108502</v>
      </c>
      <c r="AD944" s="17">
        <f t="shared" si="264"/>
        <v>314.39066637495</v>
      </c>
      <c r="AE944" s="21">
        <v>72</v>
      </c>
      <c r="AF944" s="21">
        <v>175.58198924731673</v>
      </c>
      <c r="AG944" s="19">
        <v>4.1257497588604988</v>
      </c>
      <c r="AH944" s="21">
        <v>256.60000000000002</v>
      </c>
      <c r="AI944" s="22">
        <v>-0.38583333333333303</v>
      </c>
      <c r="AJ944" s="21">
        <v>1154.5619999999999</v>
      </c>
      <c r="AK944" s="21" t="e">
        <f>VLOOKUP($B944,'[3]Rotoma level Monthly'!$C$2:$N$538,10,FALSE)</f>
        <v>#N/A</v>
      </c>
      <c r="AL944" s="21" t="e">
        <f>VLOOKUP($B944,'[3]Rotoma level Monthly'!$C$2:$N$538,11,FALSE)</f>
        <v>#N/A</v>
      </c>
      <c r="AM944" s="20">
        <v>3.8478778086411469</v>
      </c>
      <c r="AN944" s="21">
        <v>189.54999999999998</v>
      </c>
    </row>
    <row r="945" spans="1:40" x14ac:dyDescent="0.25">
      <c r="A945" t="s">
        <v>87</v>
      </c>
      <c r="B945" s="15">
        <v>37653</v>
      </c>
      <c r="C945" s="16" t="s">
        <v>64</v>
      </c>
      <c r="D945" s="17">
        <v>2003</v>
      </c>
      <c r="E945" s="18" t="str">
        <f t="shared" si="262"/>
        <v>Rerewhakaaitu 2002/03</v>
      </c>
      <c r="F945" s="18" t="s">
        <v>61</v>
      </c>
      <c r="G945" s="19">
        <v>3.5999998999999998</v>
      </c>
      <c r="H945" s="20">
        <v>7.7300000190734863</v>
      </c>
      <c r="I945" s="21">
        <v>319.99999010000005</v>
      </c>
      <c r="J945" s="19">
        <v>15</v>
      </c>
      <c r="K945" s="19">
        <v>2.0000001000000003</v>
      </c>
      <c r="L945" s="19">
        <v>2.0000001000000003</v>
      </c>
      <c r="M945" s="19">
        <v>1</v>
      </c>
      <c r="N945" s="19">
        <v>7.5999999000000003</v>
      </c>
      <c r="O945" s="19">
        <v>0.85000001999999997</v>
      </c>
      <c r="Q945" s="19">
        <f t="shared" si="257"/>
        <v>3.6330083213070212</v>
      </c>
      <c r="R945" s="19">
        <f t="shared" si="260"/>
        <v>3.0082546449562275</v>
      </c>
      <c r="S945" s="19">
        <f t="shared" si="271"/>
        <v>3.9305013943005993</v>
      </c>
      <c r="T945" s="19">
        <f t="shared" si="258"/>
        <v>3.6521864764425889</v>
      </c>
      <c r="U945" s="23">
        <f t="shared" si="272"/>
        <v>3.555987709251609</v>
      </c>
      <c r="V945" s="24">
        <f t="shared" si="263"/>
        <v>3.1779151566795885</v>
      </c>
      <c r="W945" s="24">
        <f t="shared" si="263"/>
        <v>3.3055158608431516</v>
      </c>
      <c r="X945" s="24">
        <f t="shared" si="263"/>
        <v>3.8973082195433548</v>
      </c>
      <c r="Y945" s="24">
        <f t="shared" si="263"/>
        <v>2.408019871662797</v>
      </c>
      <c r="Z945" s="24">
        <f t="shared" si="263"/>
        <v>3.1598495982630328</v>
      </c>
      <c r="AA945" s="20">
        <v>-0.68</v>
      </c>
      <c r="AB945" s="20">
        <v>-0.22166666666666601</v>
      </c>
      <c r="AC945" s="17">
        <v>313.85493353737797</v>
      </c>
      <c r="AD945" s="17">
        <f t="shared" si="264"/>
        <v>314.31966397413686</v>
      </c>
      <c r="AE945" s="21">
        <v>19</v>
      </c>
      <c r="AF945" s="21">
        <v>173.39062500000151</v>
      </c>
      <c r="AG945" s="19">
        <v>3.4779148165232789</v>
      </c>
      <c r="AH945" s="21">
        <v>204.7</v>
      </c>
      <c r="AI945" s="22">
        <v>-0.37333333333333302</v>
      </c>
      <c r="AJ945" s="21">
        <v>1125.5619999999999</v>
      </c>
      <c r="AK945" s="21" t="e">
        <f>VLOOKUP($B945,'[3]Rotoma level Monthly'!$C$2:$N$538,10,FALSE)</f>
        <v>#N/A</v>
      </c>
      <c r="AL945" s="21" t="e">
        <f>VLOOKUP($B945,'[3]Rotoma level Monthly'!$C$2:$N$538,11,FALSE)</f>
        <v>#N/A</v>
      </c>
      <c r="AM945" s="20">
        <v>3.9244855107608658</v>
      </c>
      <c r="AN945" s="21">
        <v>188.49999999999997</v>
      </c>
    </row>
    <row r="946" spans="1:40" x14ac:dyDescent="0.25">
      <c r="A946" t="s">
        <v>87</v>
      </c>
      <c r="B946" s="15">
        <v>37712</v>
      </c>
      <c r="C946" s="16" t="s">
        <v>64</v>
      </c>
      <c r="D946" s="17">
        <v>2003</v>
      </c>
      <c r="E946" s="18" t="str">
        <f t="shared" si="262"/>
        <v>Rerewhakaaitu 2002/03</v>
      </c>
      <c r="F946" s="18" t="s">
        <v>61</v>
      </c>
      <c r="G946" s="19">
        <v>7.0999999000000003</v>
      </c>
      <c r="H946" s="20">
        <v>4.2699999809265137</v>
      </c>
      <c r="I946" s="21">
        <v>354.99999009999999</v>
      </c>
      <c r="J946" s="19">
        <v>13</v>
      </c>
      <c r="K946" s="19">
        <v>4.9999998999999997</v>
      </c>
      <c r="L946" s="19">
        <v>2.0000001000000003</v>
      </c>
      <c r="M946" s="19">
        <v>39.000000999999997</v>
      </c>
      <c r="N946" s="19">
        <v>7.5</v>
      </c>
      <c r="O946" s="19">
        <v>1.3</v>
      </c>
      <c r="Q946" s="19">
        <f t="shared" si="257"/>
        <v>4.3821961902097186</v>
      </c>
      <c r="R946" s="19">
        <f t="shared" si="260"/>
        <v>3.7934173952551768</v>
      </c>
      <c r="S946" s="19">
        <f t="shared" si="271"/>
        <v>4.0661873062407867</v>
      </c>
      <c r="T946" s="19">
        <f t="shared" si="258"/>
        <v>3.4707145887359632</v>
      </c>
      <c r="U946" s="23">
        <f t="shared" si="272"/>
        <v>3.9281288701104113</v>
      </c>
      <c r="V946" s="24">
        <f t="shared" si="263"/>
        <v>3.2429371031429235</v>
      </c>
      <c r="W946" s="24">
        <f t="shared" si="263"/>
        <v>3.3133937964565718</v>
      </c>
      <c r="X946" s="24">
        <f t="shared" si="263"/>
        <v>3.9126608637885756</v>
      </c>
      <c r="Y946" s="24">
        <f t="shared" si="263"/>
        <v>2.4734388946346106</v>
      </c>
      <c r="Z946" s="24">
        <f t="shared" si="263"/>
        <v>3.2296931684309764</v>
      </c>
      <c r="AA946" s="20">
        <v>-0.37</v>
      </c>
      <c r="AB946" s="20">
        <v>-0.37</v>
      </c>
      <c r="AC946" s="17">
        <v>313.96426754365302</v>
      </c>
      <c r="AD946" s="17">
        <f t="shared" si="264"/>
        <v>314.26891391248392</v>
      </c>
      <c r="AE946" s="21">
        <v>64</v>
      </c>
      <c r="AF946" s="21">
        <v>148.8125000000089</v>
      </c>
      <c r="AG946" s="19">
        <v>2.4255551697532329</v>
      </c>
      <c r="AH946" s="21">
        <v>183.9</v>
      </c>
      <c r="AI946" s="22">
        <v>-0.43416666666666648</v>
      </c>
      <c r="AJ946" s="21">
        <v>1174.0619999999999</v>
      </c>
      <c r="AK946" s="21" t="e">
        <f>VLOOKUP($B946,'[3]Rotoma level Monthly'!$C$2:$N$538,10,FALSE)</f>
        <v>#N/A</v>
      </c>
      <c r="AL946" s="21" t="e">
        <f>VLOOKUP($B946,'[3]Rotoma level Monthly'!$C$2:$N$538,11,FALSE)</f>
        <v>#N/A</v>
      </c>
      <c r="AM946" s="20">
        <v>3.8530758384774075</v>
      </c>
      <c r="AN946" s="21">
        <v>182.89999999999998</v>
      </c>
    </row>
    <row r="947" spans="1:40" x14ac:dyDescent="0.25">
      <c r="A947" t="s">
        <v>87</v>
      </c>
      <c r="B947" s="15">
        <v>37742</v>
      </c>
      <c r="C947" s="16" t="s">
        <v>64</v>
      </c>
      <c r="D947" s="17">
        <v>2003</v>
      </c>
      <c r="E947" s="18" t="str">
        <f t="shared" si="262"/>
        <v>Rerewhakaaitu 2002/03</v>
      </c>
      <c r="F947" s="18" t="s">
        <v>61</v>
      </c>
      <c r="G947" s="19">
        <v>4.0999999000000003</v>
      </c>
      <c r="H947" s="20">
        <v>6.309999942779541</v>
      </c>
      <c r="I947" s="21">
        <v>327.49999002000004</v>
      </c>
      <c r="J947" s="19">
        <v>4.9999998999999997</v>
      </c>
      <c r="K947" s="19">
        <v>3</v>
      </c>
      <c r="L947" s="19">
        <v>0.50000001999999999</v>
      </c>
      <c r="M947" s="19">
        <v>2.0000001000000003</v>
      </c>
      <c r="N947" s="19">
        <v>7.6999997999999996</v>
      </c>
      <c r="O947" s="19">
        <v>2.0999998999999998</v>
      </c>
      <c r="Q947" s="19">
        <f t="shared" si="257"/>
        <v>3.7764709691630554</v>
      </c>
      <c r="R947" s="19">
        <f t="shared" si="260"/>
        <v>3.2860703292208027</v>
      </c>
      <c r="S947" s="19">
        <f t="shared" si="271"/>
        <v>3.9607859861912043</v>
      </c>
      <c r="T947" s="19">
        <f t="shared" si="258"/>
        <v>2.2589923872983766</v>
      </c>
      <c r="U947" s="23">
        <f t="shared" si="272"/>
        <v>3.3205799179683595</v>
      </c>
      <c r="V947" s="24">
        <f t="shared" si="263"/>
        <v>3.2747687711813818</v>
      </c>
      <c r="W947" s="24">
        <f t="shared" si="263"/>
        <v>3.2803718490211176</v>
      </c>
      <c r="X947" s="24">
        <f t="shared" si="263"/>
        <v>3.9267034173244313</v>
      </c>
      <c r="Y947" s="24">
        <f t="shared" si="263"/>
        <v>2.4113225876427213</v>
      </c>
      <c r="Z947" s="24">
        <f t="shared" si="263"/>
        <v>3.215938374163426</v>
      </c>
      <c r="AA947" s="20">
        <v>-0.61</v>
      </c>
      <c r="AB947" s="20">
        <v>-0.57499999999999996</v>
      </c>
      <c r="AC947" s="17">
        <v>313.924078549706</v>
      </c>
      <c r="AD947" s="17">
        <f t="shared" si="264"/>
        <v>314.22911197345695</v>
      </c>
      <c r="AE947" s="21">
        <v>103</v>
      </c>
      <c r="AF947" s="21">
        <v>151.74059139785157</v>
      </c>
      <c r="AG947" s="19">
        <v>2.8312481518817267</v>
      </c>
      <c r="AH947" s="21">
        <v>142.5</v>
      </c>
      <c r="AI947" s="22">
        <v>-0.53666666666666651</v>
      </c>
      <c r="AJ947" s="21">
        <v>1102.5619999999999</v>
      </c>
      <c r="AK947" s="21" t="e">
        <f>VLOOKUP($B947,'[3]Rotoma level Monthly'!$C$2:$N$538,10,FALSE)</f>
        <v>#N/A</v>
      </c>
      <c r="AL947" s="21" t="e">
        <f>VLOOKUP($B947,'[3]Rotoma level Monthly'!$C$2:$N$538,11,FALSE)</f>
        <v>#N/A</v>
      </c>
      <c r="AM947" s="20">
        <v>3.8175398364264552</v>
      </c>
      <c r="AN947" s="21">
        <v>185</v>
      </c>
    </row>
    <row r="948" spans="1:40" x14ac:dyDescent="0.25">
      <c r="A948" t="s">
        <v>87</v>
      </c>
      <c r="B948" s="15">
        <v>37773</v>
      </c>
      <c r="C948" s="16" t="s">
        <v>64</v>
      </c>
      <c r="D948" s="17">
        <v>2003</v>
      </c>
      <c r="E948" s="18" t="str">
        <f t="shared" si="262"/>
        <v>Rerewhakaaitu 2002/03</v>
      </c>
      <c r="F948" s="18" t="s">
        <v>61</v>
      </c>
      <c r="G948" s="19">
        <v>3.0999998999999998</v>
      </c>
      <c r="H948" s="20">
        <v>8.369999885559082</v>
      </c>
      <c r="I948" s="21">
        <v>342.50001002000005</v>
      </c>
      <c r="J948" s="19">
        <v>8.0000004000000011</v>
      </c>
      <c r="K948" s="19">
        <v>2.0000001000000003</v>
      </c>
      <c r="L948" s="19">
        <v>0.50000001999999999</v>
      </c>
      <c r="M948" s="27"/>
      <c r="N948" s="19">
        <v>7.5</v>
      </c>
      <c r="O948" s="19">
        <v>0.60000001999999997</v>
      </c>
      <c r="Q948" s="19">
        <f t="shared" si="257"/>
        <v>3.4680586667549234</v>
      </c>
      <c r="R948" s="19">
        <f t="shared" si="260"/>
        <v>2.89581575026995</v>
      </c>
      <c r="S948" s="19">
        <f t="shared" si="271"/>
        <v>4.0193283714871448</v>
      </c>
      <c r="T948" s="19">
        <f t="shared" si="258"/>
        <v>2.8550228254234682</v>
      </c>
      <c r="U948" s="23">
        <f t="shared" si="272"/>
        <v>3.3095564034838718</v>
      </c>
      <c r="V948" s="24">
        <f t="shared" si="263"/>
        <v>3.2874683299973064</v>
      </c>
      <c r="W948" s="24">
        <f t="shared" si="263"/>
        <v>3.2179875215914131</v>
      </c>
      <c r="X948" s="24">
        <f t="shared" si="263"/>
        <v>3.9024623270871102</v>
      </c>
      <c r="Y948" s="24">
        <f t="shared" si="263"/>
        <v>2.4609917908198122</v>
      </c>
      <c r="Z948" s="24">
        <f t="shared" si="263"/>
        <v>3.2098738564849985</v>
      </c>
      <c r="AA948" s="20">
        <v>-1.19</v>
      </c>
      <c r="AB948" s="20">
        <v>-0.211666666666666</v>
      </c>
      <c r="AC948" s="17">
        <v>313.99271234927699</v>
      </c>
      <c r="AD948" s="17">
        <f t="shared" si="264"/>
        <v>314.19502951772768</v>
      </c>
      <c r="AE948" s="21">
        <v>143</v>
      </c>
      <c r="AF948" s="21">
        <v>146.36111111111657</v>
      </c>
      <c r="AG948" s="19">
        <v>3.5092357060186155</v>
      </c>
      <c r="AH948" s="21">
        <v>104</v>
      </c>
      <c r="AI948" s="22">
        <v>-0.58250000000000002</v>
      </c>
      <c r="AJ948" s="21">
        <v>1123.5619999999999</v>
      </c>
      <c r="AK948" s="21" t="e">
        <f>VLOOKUP($B948,'[3]Rotoma level Monthly'!$C$2:$N$538,10,FALSE)</f>
        <v>#N/A</v>
      </c>
      <c r="AL948" s="21" t="e">
        <f>VLOOKUP($B948,'[3]Rotoma level Monthly'!$C$2:$N$538,11,FALSE)</f>
        <v>#N/A</v>
      </c>
      <c r="AM948" s="20">
        <v>3.7408588483287111</v>
      </c>
      <c r="AN948" s="21">
        <v>186.58333333333334</v>
      </c>
    </row>
    <row r="949" spans="1:40" x14ac:dyDescent="0.25">
      <c r="A949" t="s">
        <v>87</v>
      </c>
      <c r="B949" s="15">
        <v>37803</v>
      </c>
      <c r="C949" s="16" t="s">
        <v>65</v>
      </c>
      <c r="D949" s="17">
        <v>2004</v>
      </c>
      <c r="E949" s="18" t="str">
        <f t="shared" si="262"/>
        <v>Rerewhakaaitu 2003/04</v>
      </c>
      <c r="F949" s="18" t="s">
        <v>61</v>
      </c>
      <c r="G949" s="19">
        <v>1.3</v>
      </c>
      <c r="H949" s="20">
        <v>12.045000076293945</v>
      </c>
      <c r="I949" s="21">
        <v>314.00000020000004</v>
      </c>
      <c r="J949" s="19">
        <v>6.0000000999999994</v>
      </c>
      <c r="K949" s="19">
        <v>0.5</v>
      </c>
      <c r="L949" s="19">
        <v>4.0000002000000006</v>
      </c>
      <c r="M949" s="19">
        <v>2.0000001000000003</v>
      </c>
      <c r="N949" s="19">
        <v>7.5999999000000003</v>
      </c>
      <c r="O949" s="19">
        <v>1</v>
      </c>
      <c r="Q949" s="19">
        <f t="shared" si="257"/>
        <v>2.5094161148593654</v>
      </c>
      <c r="R949" s="19">
        <f t="shared" si="260"/>
        <v>2.3453410121902478</v>
      </c>
      <c r="S949" s="19">
        <f t="shared" si="271"/>
        <v>3.9057582415330052</v>
      </c>
      <c r="T949" s="19">
        <f t="shared" si="258"/>
        <v>2.4902016722559037</v>
      </c>
      <c r="U949" s="23">
        <f t="shared" si="272"/>
        <v>2.8126792602096304</v>
      </c>
      <c r="V949" s="24">
        <f t="shared" si="263"/>
        <v>3.2046629274912064</v>
      </c>
      <c r="W949" s="24">
        <f t="shared" si="263"/>
        <v>3.1230340314630638</v>
      </c>
      <c r="X949" s="24">
        <f t="shared" si="263"/>
        <v>3.8980053511714292</v>
      </c>
      <c r="Y949" s="24">
        <f t="shared" si="263"/>
        <v>2.5038406603340841</v>
      </c>
      <c r="Z949" s="24">
        <f t="shared" si="263"/>
        <v>3.1719659698369393</v>
      </c>
      <c r="AA949" s="20">
        <v>0.34</v>
      </c>
      <c r="AB949" s="20">
        <v>2.9999999999999801E-2</v>
      </c>
      <c r="AC949" s="17">
        <v>313.99923584418798</v>
      </c>
      <c r="AD949" s="17">
        <f t="shared" si="264"/>
        <v>314.16149068657427</v>
      </c>
      <c r="AE949" s="21">
        <v>28.5</v>
      </c>
      <c r="AF949" s="21">
        <v>129.37500000000321</v>
      </c>
      <c r="AG949" s="19">
        <v>2.5473772961470367</v>
      </c>
      <c r="AH949" s="21">
        <v>143.80000000000001</v>
      </c>
      <c r="AI949" s="22">
        <v>-0.47249999999999998</v>
      </c>
      <c r="AJ949" s="21">
        <v>1135.5619999999999</v>
      </c>
      <c r="AK949" s="21" t="e">
        <f>VLOOKUP($B949,'[3]Rotoma level Monthly'!$C$2:$N$538,10,FALSE)</f>
        <v>#N/A</v>
      </c>
      <c r="AL949" s="21" t="e">
        <f>VLOOKUP($B949,'[3]Rotoma level Monthly'!$C$2:$N$538,11,FALSE)</f>
        <v>#N/A</v>
      </c>
      <c r="AM949" s="20">
        <v>3.6938309410507704</v>
      </c>
      <c r="AN949" s="21">
        <v>188.7166666666667</v>
      </c>
    </row>
    <row r="950" spans="1:40" x14ac:dyDescent="0.25">
      <c r="A950" t="s">
        <v>87</v>
      </c>
      <c r="B950" s="15">
        <v>37834</v>
      </c>
      <c r="C950" s="16" t="s">
        <v>65</v>
      </c>
      <c r="D950" s="17">
        <v>2004</v>
      </c>
      <c r="E950" s="18" t="str">
        <f t="shared" si="262"/>
        <v>Rerewhakaaitu 2003/04</v>
      </c>
      <c r="F950" s="18" t="s">
        <v>61</v>
      </c>
      <c r="G950" s="19">
        <v>1</v>
      </c>
      <c r="H950" s="20">
        <v>11.840000152587891</v>
      </c>
      <c r="I950" s="21">
        <v>263.50001001999999</v>
      </c>
      <c r="J950" s="19">
        <v>8.9999995999999989</v>
      </c>
      <c r="K950" s="19">
        <v>0.5</v>
      </c>
      <c r="L950" s="19">
        <v>0.50000001999999999</v>
      </c>
      <c r="M950" s="19">
        <v>4.9999998999999997</v>
      </c>
      <c r="N950" s="19">
        <v>7.6999997999999996</v>
      </c>
      <c r="O950" s="19">
        <v>0.5</v>
      </c>
      <c r="Q950" s="19">
        <f t="shared" si="257"/>
        <v>2.2200000000000002</v>
      </c>
      <c r="R950" s="19">
        <f t="shared" si="260"/>
        <v>2.3729744668929356</v>
      </c>
      <c r="S950" s="19">
        <f t="shared" si="271"/>
        <v>3.6765497145505095</v>
      </c>
      <c r="T950" s="19">
        <f t="shared" si="258"/>
        <v>3.004388071201054</v>
      </c>
      <c r="U950" s="23">
        <f t="shared" si="272"/>
        <v>2.818478063161125</v>
      </c>
      <c r="V950" s="24">
        <f t="shared" si="263"/>
        <v>3.1409449117423303</v>
      </c>
      <c r="W950" s="24">
        <f t="shared" si="263"/>
        <v>3.0735260237920285</v>
      </c>
      <c r="X950" s="24">
        <f t="shared" si="263"/>
        <v>3.8975552083145515</v>
      </c>
      <c r="Y950" s="24">
        <f t="shared" si="263"/>
        <v>2.7360396662675051</v>
      </c>
      <c r="Z950" s="24">
        <f t="shared" si="263"/>
        <v>3.2043006111718584</v>
      </c>
      <c r="AA950" s="20">
        <v>-0.14000000000000001</v>
      </c>
      <c r="AB950" s="20">
        <v>-0.125</v>
      </c>
      <c r="AC950" s="17">
        <v>313.922679752612</v>
      </c>
      <c r="AD950" s="17">
        <f t="shared" si="264"/>
        <v>314.1119905839119</v>
      </c>
      <c r="AE950" s="21">
        <v>52</v>
      </c>
      <c r="AF950" s="21">
        <v>122.89986559140273</v>
      </c>
      <c r="AG950" s="19">
        <v>2.9426056600955284</v>
      </c>
      <c r="AH950" s="21">
        <v>152.5</v>
      </c>
      <c r="AI950" s="22">
        <v>-0.35416666666666652</v>
      </c>
      <c r="AJ950" s="21">
        <v>1060.5619999999999</v>
      </c>
      <c r="AK950" s="21" t="e">
        <f>VLOOKUP($B950,'[3]Rotoma level Monthly'!$C$2:$N$538,10,FALSE)</f>
        <v>#N/A</v>
      </c>
      <c r="AL950" s="21" t="e">
        <f>VLOOKUP($B950,'[3]Rotoma level Monthly'!$C$2:$N$538,11,FALSE)</f>
        <v>#N/A</v>
      </c>
      <c r="AM950" s="20">
        <v>3.5933668922054451</v>
      </c>
      <c r="AN950" s="21">
        <v>186.49166666666667</v>
      </c>
    </row>
    <row r="951" spans="1:40" x14ac:dyDescent="0.25">
      <c r="A951" t="s">
        <v>87</v>
      </c>
      <c r="B951" s="15">
        <v>37865</v>
      </c>
      <c r="C951" s="16" t="s">
        <v>65</v>
      </c>
      <c r="D951" s="17">
        <v>2004</v>
      </c>
      <c r="E951" s="18" t="str">
        <f t="shared" si="262"/>
        <v>Rerewhakaaitu 2003/04</v>
      </c>
      <c r="F951" s="18" t="s">
        <v>61</v>
      </c>
      <c r="G951" s="19">
        <v>1.6</v>
      </c>
      <c r="I951" s="21">
        <v>569.50001001999999</v>
      </c>
      <c r="J951" s="19">
        <v>7.0000002000000006</v>
      </c>
      <c r="K951" s="19">
        <v>0.5</v>
      </c>
      <c r="L951" s="19">
        <v>0.50000001999999999</v>
      </c>
      <c r="M951" s="19">
        <v>9.9999997999999994</v>
      </c>
      <c r="N951" s="19">
        <v>7.5999999000000003</v>
      </c>
      <c r="O951" s="19">
        <v>0.60000001999999997</v>
      </c>
      <c r="Q951" s="19">
        <f t="shared" si="257"/>
        <v>2.7384647559460493</v>
      </c>
      <c r="S951" s="19">
        <f t="shared" si="271"/>
        <v>4.6840361455293476</v>
      </c>
      <c r="T951" s="19">
        <f t="shared" si="258"/>
        <v>2.6856863130741973</v>
      </c>
      <c r="U951" s="23">
        <f t="shared" si="272"/>
        <v>3.3693957381831985</v>
      </c>
      <c r="V951" s="24">
        <f t="shared" si="263"/>
        <v>3.1468776582377154</v>
      </c>
      <c r="W951" s="24">
        <f t="shared" si="263"/>
        <v>3.1002235789246555</v>
      </c>
      <c r="X951" s="24">
        <f t="shared" si="263"/>
        <v>3.9611477239791628</v>
      </c>
      <c r="Y951" s="24">
        <f t="shared" si="263"/>
        <v>2.7360396662675051</v>
      </c>
      <c r="Z951" s="24">
        <f t="shared" si="263"/>
        <v>3.2352154623333451</v>
      </c>
      <c r="AA951" s="20">
        <v>-0.26</v>
      </c>
      <c r="AB951" s="20">
        <v>-0.18</v>
      </c>
      <c r="AC951" s="17">
        <v>313.973332638204</v>
      </c>
      <c r="AD951" s="17">
        <f t="shared" si="264"/>
        <v>314.06880687609845</v>
      </c>
      <c r="AE951" s="21">
        <v>222</v>
      </c>
      <c r="AF951" s="21">
        <v>196.8845394736874</v>
      </c>
      <c r="AG951" s="19">
        <v>4.3637373415503653</v>
      </c>
      <c r="AH951" s="21">
        <v>139.80000000000001</v>
      </c>
      <c r="AI951" s="22">
        <v>-0.293333333333333</v>
      </c>
      <c r="AJ951" s="21">
        <v>1059.8400000000001</v>
      </c>
      <c r="AK951" s="21" t="e">
        <f>VLOOKUP($B951,'[3]Rotoma level Monthly'!$C$2:$N$538,10,FALSE)</f>
        <v>#N/A</v>
      </c>
      <c r="AL951" s="21" t="e">
        <f>VLOOKUP($B951,'[3]Rotoma level Monthly'!$C$2:$N$538,11,FALSE)</f>
        <v>#N/A</v>
      </c>
      <c r="AM951" s="20">
        <v>3.5162078398506824</v>
      </c>
      <c r="AN951" s="21">
        <v>183.70000000000005</v>
      </c>
    </row>
    <row r="952" spans="1:40" x14ac:dyDescent="0.25">
      <c r="A952" t="s">
        <v>87</v>
      </c>
      <c r="B952" s="15">
        <v>37895</v>
      </c>
      <c r="C952" s="16" t="s">
        <v>65</v>
      </c>
      <c r="D952" s="17">
        <v>2004</v>
      </c>
      <c r="E952" s="18" t="str">
        <f t="shared" si="262"/>
        <v>Rerewhakaaitu 2003/04</v>
      </c>
      <c r="F952" s="18" t="s">
        <v>61</v>
      </c>
      <c r="H952" s="20">
        <v>7.9000000953674316</v>
      </c>
      <c r="I952" s="21">
        <v>286.00001010000005</v>
      </c>
      <c r="J952" s="19">
        <v>6.0000000999999994</v>
      </c>
      <c r="K952" s="19">
        <v>4.0000002000000006</v>
      </c>
      <c r="L952" s="19">
        <v>2.0000001000000003</v>
      </c>
      <c r="M952" s="19">
        <v>4.9999998999999997</v>
      </c>
      <c r="N952" s="19">
        <v>7.6999997999999996</v>
      </c>
      <c r="O952" s="19">
        <v>0.74000001000000004</v>
      </c>
      <c r="R952" s="19">
        <f t="shared" ref="R952:R979" si="273">5.56+2.6*LOG(((1/$H952)-(1/40)),10)</f>
        <v>2.9777266524590327</v>
      </c>
      <c r="S952" s="19">
        <f t="shared" si="271"/>
        <v>3.7836618058827072</v>
      </c>
      <c r="T952" s="19">
        <f t="shared" si="258"/>
        <v>2.4902016722559037</v>
      </c>
      <c r="V952" s="24">
        <f t="shared" si="263"/>
        <v>3.127886409022123</v>
      </c>
      <c r="W952" s="24">
        <f t="shared" si="263"/>
        <v>3.0646651468342925</v>
      </c>
      <c r="X952" s="24">
        <f t="shared" si="263"/>
        <v>3.9915192582320556</v>
      </c>
      <c r="Y952" s="24">
        <f t="shared" si="263"/>
        <v>2.6931907996887428</v>
      </c>
      <c r="Z952" s="24">
        <f t="shared" si="263"/>
        <v>3.2292716634325749</v>
      </c>
      <c r="AA952" s="20">
        <v>-0.18</v>
      </c>
      <c r="AB952" s="20">
        <v>-1.66666666666677E-3</v>
      </c>
      <c r="AC952" s="17">
        <v>314.14554336429802</v>
      </c>
      <c r="AD952" s="17">
        <f t="shared" si="264"/>
        <v>314.04525598231379</v>
      </c>
      <c r="AE952" s="21">
        <v>117.5</v>
      </c>
      <c r="AF952" s="21">
        <v>178.26915377504818</v>
      </c>
      <c r="AG952" s="19">
        <v>4.0476127983588226</v>
      </c>
      <c r="AH952" s="21">
        <v>206.1</v>
      </c>
      <c r="AI952" s="22">
        <v>-0.23499999999999949</v>
      </c>
      <c r="AJ952" s="21">
        <v>1064.5</v>
      </c>
      <c r="AK952" s="21" t="e">
        <f>VLOOKUP($B952,'[3]Rotoma level Monthly'!$C$2:$N$538,10,FALSE)</f>
        <v>#N/A</v>
      </c>
      <c r="AL952" s="21" t="e">
        <f>VLOOKUP($B952,'[3]Rotoma level Monthly'!$C$2:$N$538,11,FALSE)</f>
        <v>#N/A</v>
      </c>
      <c r="AM952" s="20">
        <v>3.5383001832890479</v>
      </c>
      <c r="AN952" s="21">
        <v>178.47499999999999</v>
      </c>
    </row>
    <row r="953" spans="1:40" x14ac:dyDescent="0.25">
      <c r="A953" t="s">
        <v>87</v>
      </c>
      <c r="B953" s="15">
        <v>37926</v>
      </c>
      <c r="C953" s="16" t="s">
        <v>65</v>
      </c>
      <c r="D953" s="17">
        <v>2004</v>
      </c>
      <c r="E953" s="18" t="str">
        <f t="shared" si="262"/>
        <v>Rerewhakaaitu 2003/04</v>
      </c>
      <c r="F953" s="18" t="s">
        <v>61</v>
      </c>
      <c r="G953" s="19">
        <v>1.2</v>
      </c>
      <c r="H953" s="20">
        <v>9.6400003433227539</v>
      </c>
      <c r="I953" s="21">
        <v>372.00000010000002</v>
      </c>
      <c r="J953" s="19">
        <v>6.0000000999999994</v>
      </c>
      <c r="K953" s="19">
        <v>0.5</v>
      </c>
      <c r="L953" s="19">
        <v>2.0000001000000003</v>
      </c>
      <c r="M953" s="19">
        <v>4.0000002000000006</v>
      </c>
      <c r="N953" s="19">
        <v>7.5999999000000003</v>
      </c>
      <c r="O953" s="19">
        <v>0.72000003000000001</v>
      </c>
      <c r="Q953" s="19">
        <f t="shared" ref="Q953" si="274">2.22+2.54*LOG($G953,10)</f>
        <v>2.4211203649609674</v>
      </c>
      <c r="R953" s="19">
        <f t="shared" si="273"/>
        <v>2.6900282761972929</v>
      </c>
      <c r="S953" s="19">
        <f t="shared" si="271"/>
        <v>4.1273342493959166</v>
      </c>
      <c r="T953" s="19">
        <f t="shared" si="258"/>
        <v>2.4902016722559037</v>
      </c>
      <c r="U953" s="23">
        <f t="shared" ref="U953" si="275">AVERAGE(Q953:T953)</f>
        <v>2.9321711407025202</v>
      </c>
      <c r="V953" s="24">
        <f t="shared" si="263"/>
        <v>3.127886409022123</v>
      </c>
      <c r="W953" s="24">
        <f t="shared" si="263"/>
        <v>3.071966990822165</v>
      </c>
      <c r="X953" s="24">
        <f t="shared" si="263"/>
        <v>4.0066600094324833</v>
      </c>
      <c r="Y953" s="24">
        <f t="shared" si="263"/>
        <v>2.7360396692030142</v>
      </c>
      <c r="Z953" s="24">
        <f t="shared" si="263"/>
        <v>3.2482980379636386</v>
      </c>
      <c r="AA953" s="20">
        <v>-0.41</v>
      </c>
      <c r="AB953" s="20">
        <v>-0.30666666666666598</v>
      </c>
      <c r="AC953" s="17">
        <v>314.15144006709397</v>
      </c>
      <c r="AD953" s="17">
        <f t="shared" si="264"/>
        <v>314.02928853539817</v>
      </c>
      <c r="AE953" s="21">
        <v>95</v>
      </c>
      <c r="AF953" s="21">
        <v>218.20138888888897</v>
      </c>
      <c r="AG953" s="19">
        <v>4.3430537422839519</v>
      </c>
      <c r="AH953" s="21">
        <v>189.1</v>
      </c>
      <c r="AI953" s="22">
        <v>-0.23499999999999949</v>
      </c>
      <c r="AJ953" s="21">
        <v>1134.5</v>
      </c>
      <c r="AK953" s="21" t="e">
        <f>VLOOKUP($B953,'[3]Rotoma level Monthly'!$C$2:$N$538,10,FALSE)</f>
        <v>#N/A</v>
      </c>
      <c r="AL953" s="21" t="e">
        <f>VLOOKUP($B953,'[3]Rotoma level Monthly'!$C$2:$N$538,11,FALSE)</f>
        <v>#N/A</v>
      </c>
      <c r="AM953" s="20">
        <v>3.4921895071088276</v>
      </c>
      <c r="AN953" s="21">
        <v>176.67499999999998</v>
      </c>
    </row>
    <row r="954" spans="1:40" x14ac:dyDescent="0.25">
      <c r="A954" t="s">
        <v>87</v>
      </c>
      <c r="B954" s="15">
        <v>37956</v>
      </c>
      <c r="C954" s="16" t="s">
        <v>65</v>
      </c>
      <c r="D954" s="17">
        <v>2004</v>
      </c>
      <c r="E954" s="18" t="str">
        <f t="shared" si="262"/>
        <v>Rerewhakaaitu 2003/04</v>
      </c>
      <c r="F954" s="18" t="s">
        <v>61</v>
      </c>
      <c r="H954" s="20">
        <v>6.7199997901916504</v>
      </c>
      <c r="I954" s="21">
        <v>332.99999000000003</v>
      </c>
      <c r="J954" s="19">
        <v>9.9999997999999994</v>
      </c>
      <c r="K954" s="19">
        <v>22</v>
      </c>
      <c r="L954" s="19">
        <v>1</v>
      </c>
      <c r="M954" s="19">
        <v>9.9999997999999994</v>
      </c>
      <c r="N954" s="19">
        <v>7.5999999000000003</v>
      </c>
      <c r="O954" s="19">
        <v>3.8</v>
      </c>
      <c r="R954" s="19">
        <f t="shared" si="273"/>
        <v>3.2011605807888017</v>
      </c>
      <c r="S954" s="19">
        <f t="shared" si="271"/>
        <v>3.9825571035979741</v>
      </c>
      <c r="T954" s="19">
        <f t="shared" si="258"/>
        <v>3.1379999746372018</v>
      </c>
      <c r="V954" s="24">
        <f t="shared" si="263"/>
        <v>3.1601410238942531</v>
      </c>
      <c r="W954" s="24">
        <f t="shared" si="263"/>
        <v>3.0587390993863619</v>
      </c>
      <c r="X954" s="24">
        <f t="shared" si="263"/>
        <v>4.0046514339462744</v>
      </c>
      <c r="Y954" s="24">
        <f t="shared" si="263"/>
        <v>2.7360396692030142</v>
      </c>
      <c r="Z954" s="24">
        <f t="shared" si="263"/>
        <v>3.2482980379636386</v>
      </c>
      <c r="AA954" s="20">
        <v>0.85</v>
      </c>
      <c r="AB954" s="20">
        <v>3.3333333333333201E-2</v>
      </c>
      <c r="AC954" s="17">
        <v>314.09459850824101</v>
      </c>
      <c r="AD954" s="17">
        <f t="shared" si="264"/>
        <v>314.01750882149264</v>
      </c>
      <c r="AE954" s="21">
        <v>218</v>
      </c>
      <c r="AF954" s="21">
        <v>204.46550179211471</v>
      </c>
      <c r="AG954" s="19">
        <v>3.9554719655194126</v>
      </c>
      <c r="AH954" s="21">
        <v>217.3</v>
      </c>
      <c r="AI954" s="22">
        <v>-0.21666666666666601</v>
      </c>
      <c r="AJ954" s="21">
        <v>1182.5</v>
      </c>
      <c r="AK954" s="21" t="e">
        <f>VLOOKUP($B954,'[3]Rotoma level Monthly'!$C$2:$N$538,10,FALSE)</f>
        <v>#N/A</v>
      </c>
      <c r="AL954" s="21" t="e">
        <f>VLOOKUP($B954,'[3]Rotoma level Monthly'!$C$2:$N$538,11,FALSE)</f>
        <v>#N/A</v>
      </c>
      <c r="AM954" s="20">
        <v>3.4843097719599263</v>
      </c>
      <c r="AN954" s="21">
        <v>175.48333333333332</v>
      </c>
    </row>
    <row r="955" spans="1:40" x14ac:dyDescent="0.25">
      <c r="A955" t="s">
        <v>87</v>
      </c>
      <c r="B955" s="15">
        <v>37987</v>
      </c>
      <c r="C955" s="16" t="s">
        <v>65</v>
      </c>
      <c r="D955" s="17">
        <v>2004</v>
      </c>
      <c r="E955" s="18" t="str">
        <f t="shared" si="262"/>
        <v>Rerewhakaaitu 2003/04</v>
      </c>
      <c r="F955" s="18" t="s">
        <v>61</v>
      </c>
      <c r="G955" s="19">
        <v>3.7</v>
      </c>
      <c r="H955" s="20">
        <v>5.9800000190734863</v>
      </c>
      <c r="I955" s="21">
        <v>420</v>
      </c>
      <c r="J955" s="19">
        <v>8.0000004000000011</v>
      </c>
      <c r="K955" s="19">
        <v>1</v>
      </c>
      <c r="L955" s="19">
        <v>3</v>
      </c>
      <c r="M955" s="19">
        <v>6.0000000999999994</v>
      </c>
      <c r="N955" s="19">
        <v>7.5999999000000003</v>
      </c>
      <c r="O955" s="19">
        <v>0.83999997000000004</v>
      </c>
      <c r="Q955" s="19">
        <f t="shared" ref="Q955:Q1018" si="276">2.22+2.54*LOG($G955,10)</f>
        <v>3.6632323791301675</v>
      </c>
      <c r="R955" s="19">
        <f t="shared" si="273"/>
        <v>3.3577301440618617</v>
      </c>
      <c r="S955" s="19">
        <f t="shared" si="271"/>
        <v>4.2859803640976804</v>
      </c>
      <c r="T955" s="19">
        <f t="shared" si="258"/>
        <v>2.8550228254234682</v>
      </c>
      <c r="U955" s="23">
        <f t="shared" ref="U955:U967" si="277">AVERAGE(Q955:T955)</f>
        <v>3.5404914281782944</v>
      </c>
      <c r="V955" s="24">
        <f t="shared" si="263"/>
        <v>3.2280026429086193</v>
      </c>
      <c r="W955" s="24">
        <f t="shared" si="263"/>
        <v>3.0449842682981125</v>
      </c>
      <c r="X955" s="24">
        <f t="shared" si="263"/>
        <v>4.0527827241458523</v>
      </c>
      <c r="Y955" s="24">
        <f t="shared" si="263"/>
        <v>2.7501510452321196</v>
      </c>
      <c r="Z955" s="24">
        <f t="shared" si="263"/>
        <v>3.2801536640365661</v>
      </c>
      <c r="AA955" s="20">
        <v>-1.1100000000000001</v>
      </c>
      <c r="AB955" s="20">
        <v>-0.97666666666666602</v>
      </c>
      <c r="AC955" s="17">
        <v>313.97677124731098</v>
      </c>
      <c r="AD955" s="17">
        <f t="shared" si="264"/>
        <v>314.00466953858728</v>
      </c>
      <c r="AE955" s="21">
        <v>104.5</v>
      </c>
      <c r="AF955" s="21">
        <v>168.66397849462277</v>
      </c>
      <c r="AG955" s="19">
        <v>3.1927327681870334</v>
      </c>
      <c r="AH955" s="21">
        <v>248.5</v>
      </c>
      <c r="AI955" s="22">
        <v>-0.21666666666666601</v>
      </c>
      <c r="AJ955" s="21">
        <v>1282</v>
      </c>
      <c r="AK955" s="21" t="e">
        <f>VLOOKUP($B955,'[3]Rotoma level Monthly'!$C$2:$N$538,10,FALSE)</f>
        <v>#N/A</v>
      </c>
      <c r="AL955" s="21" t="e">
        <f>VLOOKUP($B955,'[3]Rotoma level Monthly'!$C$2:$N$538,11,FALSE)</f>
        <v>#N/A</v>
      </c>
      <c r="AM955" s="20">
        <v>3.4658346351924592</v>
      </c>
      <c r="AN955" s="21">
        <v>174.80833333333331</v>
      </c>
    </row>
    <row r="956" spans="1:40" x14ac:dyDescent="0.25">
      <c r="A956" t="s">
        <v>87</v>
      </c>
      <c r="B956" s="15">
        <v>38018</v>
      </c>
      <c r="C956" s="16" t="s">
        <v>65</v>
      </c>
      <c r="D956" s="17">
        <v>2004</v>
      </c>
      <c r="E956" s="18" t="str">
        <f t="shared" si="262"/>
        <v>Rerewhakaaitu 2003/04</v>
      </c>
      <c r="F956" s="18" t="s">
        <v>61</v>
      </c>
      <c r="G956" s="19">
        <v>4</v>
      </c>
      <c r="H956" s="20">
        <v>6.6700000762939453</v>
      </c>
      <c r="I956" s="21">
        <v>374.99999009999999</v>
      </c>
      <c r="J956" s="19">
        <v>8.9999995999999989</v>
      </c>
      <c r="K956" s="19">
        <v>8.0000004000000011</v>
      </c>
      <c r="L956" s="19">
        <v>6.0000000999999994</v>
      </c>
      <c r="M956" s="19">
        <v>0.50000001999999999</v>
      </c>
      <c r="N956" s="19">
        <v>7.5999999000000003</v>
      </c>
      <c r="O956" s="19">
        <v>1.5</v>
      </c>
      <c r="Q956" s="19">
        <f t="shared" si="276"/>
        <v>3.7492323779730246</v>
      </c>
      <c r="R956" s="19">
        <f t="shared" si="273"/>
        <v>3.2112886543811179</v>
      </c>
      <c r="S956" s="19">
        <f t="shared" si="271"/>
        <v>4.1378340813496557</v>
      </c>
      <c r="T956" s="19">
        <f t="shared" ref="T956:T973" si="278">0.218+2.92*LOG($J956,10)</f>
        <v>3.004388071201054</v>
      </c>
      <c r="U956" s="23">
        <f t="shared" si="277"/>
        <v>3.5256857962262131</v>
      </c>
      <c r="V956" s="24">
        <f t="shared" si="263"/>
        <v>3.2561200140304285</v>
      </c>
      <c r="W956" s="24">
        <f t="shared" si="263"/>
        <v>3.0127098096975859</v>
      </c>
      <c r="X956" s="24">
        <f t="shared" si="263"/>
        <v>4.0467095636797117</v>
      </c>
      <c r="Y956" s="24">
        <f t="shared" si="263"/>
        <v>2.8662505458504235</v>
      </c>
      <c r="Z956" s="24">
        <f t="shared" si="263"/>
        <v>3.3113154327475227</v>
      </c>
      <c r="AA956" s="20">
        <v>0.79</v>
      </c>
      <c r="AB956" s="20">
        <v>-0.60833333333333295</v>
      </c>
      <c r="AC956" s="17">
        <v>313.96244457728699</v>
      </c>
      <c r="AD956" s="17">
        <f t="shared" si="264"/>
        <v>313.99683649827074</v>
      </c>
      <c r="AE956" s="21">
        <v>293.5</v>
      </c>
      <c r="AF956" s="21">
        <v>190.62068965517244</v>
      </c>
      <c r="AG956" s="19">
        <v>5.1650688282962154</v>
      </c>
      <c r="AH956" s="21">
        <v>155</v>
      </c>
      <c r="AI956" s="22">
        <v>-0.25916666666666599</v>
      </c>
      <c r="AJ956" s="21">
        <v>1314.5</v>
      </c>
      <c r="AK956" s="21" t="e">
        <f>VLOOKUP($B956,'[3]Rotoma level Monthly'!$C$2:$N$538,10,FALSE)</f>
        <v>#N/A</v>
      </c>
      <c r="AL956" s="21" t="e">
        <f>VLOOKUP($B956,'[3]Rotoma level Monthly'!$C$2:$N$538,11,FALSE)</f>
        <v>#N/A</v>
      </c>
      <c r="AM956" s="20">
        <v>3.3880832193030042</v>
      </c>
      <c r="AN956" s="21">
        <v>170.66666666666666</v>
      </c>
    </row>
    <row r="957" spans="1:40" x14ac:dyDescent="0.25">
      <c r="A957" t="s">
        <v>87</v>
      </c>
      <c r="B957" s="15">
        <v>38047</v>
      </c>
      <c r="C957" s="16" t="s">
        <v>65</v>
      </c>
      <c r="D957" s="17">
        <v>2004</v>
      </c>
      <c r="E957" s="18" t="str">
        <f t="shared" si="262"/>
        <v>Rerewhakaaitu 2003/04</v>
      </c>
      <c r="F957" s="18" t="s">
        <v>61</v>
      </c>
      <c r="G957" s="19">
        <v>3</v>
      </c>
      <c r="H957" s="20">
        <v>5.5300002098083496</v>
      </c>
      <c r="I957" s="21">
        <v>406.49999001999998</v>
      </c>
      <c r="J957" s="19">
        <v>6.0000000999999994</v>
      </c>
      <c r="K957" s="19">
        <v>8.0000004000000011</v>
      </c>
      <c r="L957" s="19">
        <v>0.50000001999999999</v>
      </c>
      <c r="M957" s="19">
        <v>43.000001000000005</v>
      </c>
      <c r="N957" s="19">
        <v>7.5999999000000003</v>
      </c>
      <c r="O957" s="19">
        <v>0.89999998000000003</v>
      </c>
      <c r="Q957" s="19">
        <f t="shared" si="276"/>
        <v>3.4318879869879426</v>
      </c>
      <c r="R957" s="19">
        <f t="shared" si="273"/>
        <v>3.4609059683022849</v>
      </c>
      <c r="S957" s="19">
        <f t="shared" si="271"/>
        <v>4.2432722231957865</v>
      </c>
      <c r="T957" s="19">
        <f t="shared" si="278"/>
        <v>2.4902016722559037</v>
      </c>
      <c r="U957" s="23">
        <f t="shared" si="277"/>
        <v>3.4065669626854795</v>
      </c>
      <c r="V957" s="24">
        <f t="shared" ref="V957:Z1007" si="279">AVERAGE(Q946:Q957)</f>
        <v>3.2360079805985213</v>
      </c>
      <c r="W957" s="24">
        <f t="shared" si="279"/>
        <v>3.0538599300017726</v>
      </c>
      <c r="X957" s="24">
        <f t="shared" si="279"/>
        <v>4.0727737994209781</v>
      </c>
      <c r="Y957" s="24">
        <f t="shared" si="279"/>
        <v>2.7694184788348664</v>
      </c>
      <c r="Z957" s="24">
        <f t="shared" si="279"/>
        <v>3.2963733580909098</v>
      </c>
      <c r="AA957" s="20">
        <v>7.0000000000000007E-2</v>
      </c>
      <c r="AB957" s="20">
        <v>-0.46333333333333299</v>
      </c>
      <c r="AC957" s="17">
        <v>313.96645238770498</v>
      </c>
      <c r="AD957" s="17">
        <f t="shared" si="264"/>
        <v>314.00612973579797</v>
      </c>
      <c r="AE957" s="21">
        <v>13</v>
      </c>
      <c r="AF957" s="21">
        <v>190.72715053763616</v>
      </c>
      <c r="AG957" s="19">
        <v>3.3633303868483377</v>
      </c>
      <c r="AH957" s="21">
        <v>273.2</v>
      </c>
      <c r="AI957" s="22">
        <v>-0.25916666666666599</v>
      </c>
      <c r="AJ957" s="21">
        <v>1589</v>
      </c>
      <c r="AK957" s="21">
        <f>VLOOKUP($B957,'[3]Rotoma level Monthly'!$C$2:$N$538,10,FALSE)</f>
        <v>1314.5</v>
      </c>
      <c r="AL957" s="21">
        <f>VLOOKUP($B957,'[3]Rotoma level Monthly'!$C$2:$N$538,11,FALSE)</f>
        <v>1143.6843333333334</v>
      </c>
      <c r="AM957" s="20">
        <v>3.5286793869507487</v>
      </c>
      <c r="AN957" s="21">
        <v>179.64166666666665</v>
      </c>
    </row>
    <row r="958" spans="1:40" x14ac:dyDescent="0.25">
      <c r="A958" t="s">
        <v>87</v>
      </c>
      <c r="B958" s="15">
        <v>38078</v>
      </c>
      <c r="C958" s="16" t="s">
        <v>65</v>
      </c>
      <c r="D958" s="17">
        <v>2004</v>
      </c>
      <c r="E958" s="18" t="str">
        <f t="shared" si="262"/>
        <v>Rerewhakaaitu 2003/04</v>
      </c>
      <c r="F958" s="18" t="s">
        <v>61</v>
      </c>
      <c r="G958" s="19">
        <v>2.5999998999999998</v>
      </c>
      <c r="H958" s="20">
        <v>7.7300000190734863</v>
      </c>
      <c r="I958" s="21">
        <v>437.50001001999999</v>
      </c>
      <c r="J958" s="19">
        <v>9.9999997999999994</v>
      </c>
      <c r="K958" s="19">
        <v>12</v>
      </c>
      <c r="L958" s="19">
        <v>0.50000001999999999</v>
      </c>
      <c r="M958" s="19">
        <v>9.9999997999999994</v>
      </c>
      <c r="N958" s="19">
        <v>7.6999997999999996</v>
      </c>
      <c r="O958" s="19">
        <v>1.6</v>
      </c>
      <c r="Q958" s="19">
        <f t="shared" si="276"/>
        <v>3.2740322614186468</v>
      </c>
      <c r="R958" s="19">
        <f t="shared" si="273"/>
        <v>3.0082546449562275</v>
      </c>
      <c r="S958" s="19">
        <f t="shared" si="271"/>
        <v>4.3393439825877973</v>
      </c>
      <c r="T958" s="19">
        <f t="shared" si="278"/>
        <v>3.1379999746372018</v>
      </c>
      <c r="U958" s="23">
        <f t="shared" si="277"/>
        <v>3.4399077158999685</v>
      </c>
      <c r="V958" s="24">
        <f t="shared" si="279"/>
        <v>3.1251915877194141</v>
      </c>
      <c r="W958" s="24">
        <f t="shared" si="279"/>
        <v>2.9824814981564143</v>
      </c>
      <c r="X958" s="24">
        <f t="shared" si="279"/>
        <v>4.0955368557832283</v>
      </c>
      <c r="Y958" s="24">
        <f t="shared" si="279"/>
        <v>2.7416922609933034</v>
      </c>
      <c r="Z958" s="24">
        <f t="shared" si="279"/>
        <v>3.2475512426698665</v>
      </c>
      <c r="AA958" s="20">
        <v>-1.25</v>
      </c>
      <c r="AB958" s="20">
        <v>-0.55166666666666597</v>
      </c>
      <c r="AC958" s="17">
        <v>313.76326442428302</v>
      </c>
      <c r="AD958" s="17">
        <f t="shared" si="264"/>
        <v>313.98937947585046</v>
      </c>
      <c r="AE958" s="21">
        <v>32.5</v>
      </c>
      <c r="AF958" s="21">
        <v>170.83881150286851</v>
      </c>
      <c r="AG958" s="19">
        <v>2.8307140028512352</v>
      </c>
      <c r="AH958" s="21">
        <v>160.80000000000001</v>
      </c>
      <c r="AI958" s="22">
        <v>-0.25916666666666599</v>
      </c>
      <c r="AJ958" s="21">
        <v>1454</v>
      </c>
      <c r="AK958" s="21" t="e">
        <f>VLOOKUP($B958,'[3]Rotoma level Monthly'!$C$2:$N$538,10,FALSE)</f>
        <v>#N/A</v>
      </c>
      <c r="AL958" s="21" t="e">
        <f>VLOOKUP($B958,'[3]Rotoma level Monthly'!$C$2:$N$538,11,FALSE)</f>
        <v>#N/A</v>
      </c>
      <c r="AM958" s="20">
        <v>3.5572524845783566</v>
      </c>
      <c r="AN958" s="21">
        <v>177.71666666666667</v>
      </c>
    </row>
    <row r="959" spans="1:40" x14ac:dyDescent="0.25">
      <c r="A959" t="s">
        <v>87</v>
      </c>
      <c r="B959" s="15">
        <v>38108</v>
      </c>
      <c r="C959" s="16" t="s">
        <v>65</v>
      </c>
      <c r="D959" s="17">
        <v>2004</v>
      </c>
      <c r="E959" s="18" t="str">
        <f t="shared" si="262"/>
        <v>Rerewhakaaitu 2003/04</v>
      </c>
      <c r="F959" s="18" t="s">
        <v>61</v>
      </c>
      <c r="G959" s="19">
        <v>2.7</v>
      </c>
      <c r="H959" s="20">
        <v>8.0399999618530273</v>
      </c>
      <c r="I959" s="21">
        <v>372.99999009999999</v>
      </c>
      <c r="J959" s="19">
        <v>6.0000000999999994</v>
      </c>
      <c r="K959" s="19">
        <v>7.0000002000000006</v>
      </c>
      <c r="L959" s="19">
        <v>2.0000001000000003</v>
      </c>
      <c r="M959" s="19">
        <v>1</v>
      </c>
      <c r="N959" s="19">
        <v>7.5</v>
      </c>
      <c r="O959" s="19">
        <v>1.4</v>
      </c>
      <c r="Q959" s="19">
        <f t="shared" si="276"/>
        <v>3.3156639609638279</v>
      </c>
      <c r="R959" s="19">
        <f t="shared" si="273"/>
        <v>2.952955906175653</v>
      </c>
      <c r="S959" s="19">
        <f t="shared" si="271"/>
        <v>4.1308435490483291</v>
      </c>
      <c r="T959" s="19">
        <f t="shared" si="278"/>
        <v>2.4902016722559037</v>
      </c>
      <c r="U959" s="23">
        <f t="shared" si="277"/>
        <v>3.2224162721109284</v>
      </c>
      <c r="V959" s="24">
        <f t="shared" si="279"/>
        <v>3.0791108868994916</v>
      </c>
      <c r="W959" s="24">
        <f t="shared" si="279"/>
        <v>2.952198368788673</v>
      </c>
      <c r="X959" s="24">
        <f t="shared" si="279"/>
        <v>4.1097083193546551</v>
      </c>
      <c r="Y959" s="24">
        <f t="shared" si="279"/>
        <v>2.7609597014064309</v>
      </c>
      <c r="Z959" s="24">
        <f t="shared" si="279"/>
        <v>3.2377348780841233</v>
      </c>
      <c r="AA959" s="20">
        <v>1.42</v>
      </c>
      <c r="AB959" s="20">
        <v>-0.20499999999999999</v>
      </c>
      <c r="AC959" s="17">
        <v>313.87295040799302</v>
      </c>
      <c r="AD959" s="17">
        <f t="shared" si="264"/>
        <v>313.98511879737435</v>
      </c>
      <c r="AE959" s="21">
        <v>122</v>
      </c>
      <c r="AF959" s="21">
        <v>163.05852669308319</v>
      </c>
      <c r="AG959" s="19">
        <v>3.7042517248114146</v>
      </c>
      <c r="AH959" s="21">
        <v>150.30000000000001</v>
      </c>
      <c r="AI959" s="22">
        <v>-0.20833333333333298</v>
      </c>
      <c r="AJ959" s="21">
        <v>1422.5</v>
      </c>
      <c r="AK959" s="21" t="e">
        <f>VLOOKUP($B959,'[3]Rotoma level Monthly'!$C$2:$N$538,10,FALSE)</f>
        <v>#N/A</v>
      </c>
      <c r="AL959" s="21" t="e">
        <f>VLOOKUP($B959,'[3]Rotoma level Monthly'!$C$2:$N$538,11,FALSE)</f>
        <v>#N/A</v>
      </c>
      <c r="AM959" s="20">
        <v>3.5910157206698567</v>
      </c>
      <c r="AN959" s="21">
        <v>178.36666666666667</v>
      </c>
    </row>
    <row r="960" spans="1:40" x14ac:dyDescent="0.25">
      <c r="A960" t="s">
        <v>87</v>
      </c>
      <c r="B960" s="15">
        <v>38139</v>
      </c>
      <c r="C960" s="16" t="s">
        <v>65</v>
      </c>
      <c r="D960" s="17">
        <v>2004</v>
      </c>
      <c r="E960" s="18" t="str">
        <f t="shared" si="262"/>
        <v>Rerewhakaaitu 2003/04</v>
      </c>
      <c r="F960" s="18" t="s">
        <v>61</v>
      </c>
      <c r="G960" s="19">
        <v>2.4000001000000002</v>
      </c>
      <c r="H960" s="20">
        <v>8.6049995422363281</v>
      </c>
      <c r="I960" s="21">
        <v>374.99999020000001</v>
      </c>
      <c r="J960" s="19">
        <v>9.9999997999999994</v>
      </c>
      <c r="K960" s="19">
        <v>0.5</v>
      </c>
      <c r="L960" s="19">
        <v>4.0000002000000006</v>
      </c>
      <c r="M960" s="19">
        <v>2.0000001000000003</v>
      </c>
      <c r="N960" s="19">
        <v>7.5</v>
      </c>
      <c r="O960" s="19">
        <v>2</v>
      </c>
      <c r="Q960" s="19">
        <f t="shared" si="276"/>
        <v>3.1857365999103111</v>
      </c>
      <c r="R960" s="19">
        <f t="shared" si="273"/>
        <v>2.8561290921801512</v>
      </c>
      <c r="S960" s="19">
        <f t="shared" si="271"/>
        <v>4.1378340816982497</v>
      </c>
      <c r="T960" s="19">
        <f t="shared" si="278"/>
        <v>3.1379999746372018</v>
      </c>
      <c r="U960" s="23">
        <f t="shared" si="277"/>
        <v>3.3294249371064786</v>
      </c>
      <c r="V960" s="24">
        <f t="shared" si="279"/>
        <v>3.0508786802150301</v>
      </c>
      <c r="W960" s="24">
        <f t="shared" si="279"/>
        <v>2.9485904907805103</v>
      </c>
      <c r="X960" s="24">
        <f t="shared" si="279"/>
        <v>4.11958379520558</v>
      </c>
      <c r="Y960" s="24">
        <f t="shared" si="279"/>
        <v>2.7845411305075749</v>
      </c>
      <c r="Z960" s="24">
        <f t="shared" si="279"/>
        <v>3.2397217314463838</v>
      </c>
      <c r="AA960" s="20">
        <v>-1.44</v>
      </c>
      <c r="AB960" s="20">
        <v>-0.99</v>
      </c>
      <c r="AC960" s="17">
        <v>313.94109511706199</v>
      </c>
      <c r="AD960" s="17">
        <f t="shared" si="264"/>
        <v>313.98081736135651</v>
      </c>
      <c r="AE960" s="21">
        <v>152.5</v>
      </c>
      <c r="AF960" s="21">
        <v>183.86944444445231</v>
      </c>
      <c r="AG960" s="19">
        <v>3.8186310757872985</v>
      </c>
      <c r="AH960" s="21">
        <v>102.9</v>
      </c>
      <c r="AI960" s="22">
        <v>-0.25583333333333297</v>
      </c>
      <c r="AJ960" s="21">
        <v>1441.5</v>
      </c>
      <c r="AK960" s="21" t="e">
        <f>VLOOKUP($B960,'[3]Rotoma level Monthly'!$C$2:$N$538,10,FALSE)</f>
        <v>#N/A</v>
      </c>
      <c r="AL960" s="21" t="e">
        <f>VLOOKUP($B960,'[3]Rotoma level Monthly'!$C$2:$N$538,11,FALSE)</f>
        <v>#N/A</v>
      </c>
      <c r="AM960" s="20">
        <v>3.6637660184139977</v>
      </c>
      <c r="AN960" s="21">
        <v>178.27500000000001</v>
      </c>
    </row>
    <row r="961" spans="1:40" x14ac:dyDescent="0.25">
      <c r="A961" t="s">
        <v>87</v>
      </c>
      <c r="B961" s="15">
        <v>38169</v>
      </c>
      <c r="C961" s="16" t="s">
        <v>66</v>
      </c>
      <c r="D961" s="17">
        <v>2005</v>
      </c>
      <c r="E961" s="18" t="str">
        <f t="shared" si="262"/>
        <v>Rerewhakaaitu 2004/05</v>
      </c>
      <c r="F961" s="18" t="s">
        <v>61</v>
      </c>
      <c r="G961" s="19">
        <v>4</v>
      </c>
      <c r="H961" s="20">
        <v>5.9899997711181641</v>
      </c>
      <c r="I961" s="21">
        <v>342.00000020000004</v>
      </c>
      <c r="J961" s="19">
        <v>8.0000004000000011</v>
      </c>
      <c r="K961" s="19">
        <v>0.5</v>
      </c>
      <c r="L961" s="19">
        <v>4.0000002000000006</v>
      </c>
      <c r="M961" s="19">
        <v>2.0000001000000003</v>
      </c>
      <c r="N961" s="19">
        <v>7.3299998999999998</v>
      </c>
      <c r="O961" s="19">
        <v>0.57999997999999997</v>
      </c>
      <c r="Q961" s="19">
        <f t="shared" si="276"/>
        <v>3.7492323779730246</v>
      </c>
      <c r="R961" s="19">
        <f t="shared" si="273"/>
        <v>3.3555115781054314</v>
      </c>
      <c r="S961" s="19">
        <f t="shared" si="271"/>
        <v>4.0174185799934268</v>
      </c>
      <c r="T961" s="19">
        <f t="shared" si="278"/>
        <v>2.8550228254234682</v>
      </c>
      <c r="U961" s="23">
        <f t="shared" si="277"/>
        <v>3.4942963403738379</v>
      </c>
      <c r="V961" s="24">
        <f t="shared" si="279"/>
        <v>3.1748603065263965</v>
      </c>
      <c r="W961" s="24">
        <f t="shared" si="279"/>
        <v>3.0404241785909805</v>
      </c>
      <c r="X961" s="24">
        <f t="shared" si="279"/>
        <v>4.1288888234106151</v>
      </c>
      <c r="Y961" s="24">
        <f t="shared" si="279"/>
        <v>2.8149428932715383</v>
      </c>
      <c r="Z961" s="24">
        <f t="shared" si="279"/>
        <v>3.3078834394628047</v>
      </c>
      <c r="AA961" s="20">
        <v>-0.66</v>
      </c>
      <c r="AB961" s="20">
        <v>-1.13333333333333</v>
      </c>
      <c r="AC961" s="17">
        <v>314.21124479924902</v>
      </c>
      <c r="AD961" s="17">
        <f t="shared" si="264"/>
        <v>313.99848477427827</v>
      </c>
      <c r="AE961" s="21">
        <v>209</v>
      </c>
      <c r="AF961" s="21">
        <v>165.71908602151063</v>
      </c>
      <c r="AG961" s="19">
        <v>3.3317869063621099</v>
      </c>
      <c r="AH961" s="21">
        <v>140.4</v>
      </c>
      <c r="AI961" s="22">
        <v>-0.38499999999999945</v>
      </c>
      <c r="AJ961" s="21">
        <v>1451</v>
      </c>
      <c r="AK961" s="21" t="e">
        <f>VLOOKUP($B961,'[3]Rotoma level Monthly'!$C$2:$N$538,10,FALSE)</f>
        <v>#N/A</v>
      </c>
      <c r="AL961" s="21" t="e">
        <f>VLOOKUP($B961,'[3]Rotoma level Monthly'!$C$2:$N$538,11,FALSE)</f>
        <v>#N/A</v>
      </c>
      <c r="AM961" s="20">
        <v>3.6895489658947214</v>
      </c>
      <c r="AN961" s="21">
        <v>177.99166666666667</v>
      </c>
    </row>
    <row r="962" spans="1:40" x14ac:dyDescent="0.25">
      <c r="A962" t="s">
        <v>87</v>
      </c>
      <c r="B962" s="15">
        <v>38200</v>
      </c>
      <c r="C962" s="16" t="s">
        <v>66</v>
      </c>
      <c r="D962" s="17">
        <v>2005</v>
      </c>
      <c r="E962" s="18" t="str">
        <f t="shared" si="262"/>
        <v>Rerewhakaaitu 2004/05</v>
      </c>
      <c r="F962" s="18" t="s">
        <v>61</v>
      </c>
      <c r="G962" s="19">
        <v>2.7</v>
      </c>
      <c r="H962" s="20">
        <v>5.4499998092651367</v>
      </c>
      <c r="I962" s="21">
        <v>157.00000010000002</v>
      </c>
      <c r="J962" s="19">
        <v>4.0000002000000006</v>
      </c>
      <c r="K962" s="19">
        <v>0.5</v>
      </c>
      <c r="L962" s="19">
        <v>2.0000001000000003</v>
      </c>
      <c r="M962" s="19">
        <v>8.9999995999999989</v>
      </c>
      <c r="N962" s="19">
        <v>7.54</v>
      </c>
      <c r="O962" s="19">
        <v>0.60000001999999997</v>
      </c>
      <c r="Q962" s="19">
        <f t="shared" si="276"/>
        <v>3.3156639609638279</v>
      </c>
      <c r="R962" s="19">
        <f t="shared" si="273"/>
        <v>3.4799780968258656</v>
      </c>
      <c r="S962" s="19">
        <f t="shared" si="271"/>
        <v>2.9996579545844217</v>
      </c>
      <c r="T962" s="19">
        <f t="shared" si="278"/>
        <v>1.976015238084643</v>
      </c>
      <c r="U962" s="23">
        <f t="shared" si="277"/>
        <v>2.9428288126146898</v>
      </c>
      <c r="V962" s="24">
        <f t="shared" si="279"/>
        <v>3.2844267026227785</v>
      </c>
      <c r="W962" s="24">
        <f t="shared" si="279"/>
        <v>3.1410608722212472</v>
      </c>
      <c r="X962" s="24">
        <f t="shared" si="279"/>
        <v>4.0724811767467743</v>
      </c>
      <c r="Y962" s="24">
        <f t="shared" si="279"/>
        <v>2.7292451571785037</v>
      </c>
      <c r="Z962" s="24">
        <f t="shared" si="279"/>
        <v>3.3203185144081608</v>
      </c>
      <c r="AA962" s="20">
        <v>-0.72</v>
      </c>
      <c r="AB962" s="20">
        <v>-0.82499999999999996</v>
      </c>
      <c r="AC962" s="17">
        <v>314.432651745307</v>
      </c>
      <c r="AD962" s="17">
        <f t="shared" si="264"/>
        <v>314.04098244033617</v>
      </c>
      <c r="AE962" s="21">
        <v>73</v>
      </c>
      <c r="AF962" s="21">
        <v>202.50000000000824</v>
      </c>
      <c r="AG962" s="19">
        <v>3.6655899230886129</v>
      </c>
      <c r="AH962" s="21">
        <v>170.5</v>
      </c>
      <c r="AI962" s="22">
        <v>-0.50749999999999951</v>
      </c>
      <c r="AJ962" s="21">
        <v>1631.5</v>
      </c>
      <c r="AK962" s="21" t="e">
        <f>VLOOKUP($B962,'[3]Rotoma level Monthly'!$C$2:$N$538,10,FALSE)</f>
        <v>#N/A</v>
      </c>
      <c r="AL962" s="21" t="e">
        <f>VLOOKUP($B962,'[3]Rotoma level Monthly'!$C$2:$N$538,11,FALSE)</f>
        <v>#N/A</v>
      </c>
      <c r="AM962" s="20">
        <v>3.7549164334126441</v>
      </c>
      <c r="AN962" s="21">
        <v>179.49166666666667</v>
      </c>
    </row>
    <row r="963" spans="1:40" x14ac:dyDescent="0.25">
      <c r="A963" t="s">
        <v>87</v>
      </c>
      <c r="B963" s="15">
        <v>38261</v>
      </c>
      <c r="C963" s="16" t="s">
        <v>66</v>
      </c>
      <c r="D963" s="17">
        <v>2005</v>
      </c>
      <c r="E963" s="18" t="str">
        <f t="shared" ref="E963:E1026" si="280">CONCATENATE(A963," ",C963)</f>
        <v>Rerewhakaaitu 2004/05</v>
      </c>
      <c r="F963" s="18" t="s">
        <v>61</v>
      </c>
      <c r="G963" s="19">
        <v>3.1000000500000002</v>
      </c>
      <c r="H963" s="20">
        <v>5.630000114440918</v>
      </c>
      <c r="I963" s="21">
        <v>257.50000005000004</v>
      </c>
      <c r="J963" s="19">
        <v>8.9999995999999989</v>
      </c>
      <c r="K963" s="19">
        <v>1.2500000500000001</v>
      </c>
      <c r="L963" s="19">
        <v>1.5000000500000001</v>
      </c>
      <c r="M963" s="19">
        <v>5.2499999099999997</v>
      </c>
      <c r="N963" s="19">
        <v>7.4700000499999994</v>
      </c>
      <c r="O963" s="19">
        <v>0.66500002499999999</v>
      </c>
      <c r="Q963" s="19">
        <f t="shared" si="276"/>
        <v>3.4680587201311166</v>
      </c>
      <c r="R963" s="19">
        <f t="shared" si="273"/>
        <v>3.4373889527782975</v>
      </c>
      <c r="S963" s="19">
        <f t="shared" si="271"/>
        <v>3.6464394727192322</v>
      </c>
      <c r="T963" s="19">
        <f t="shared" si="278"/>
        <v>3.004388071201054</v>
      </c>
      <c r="U963" s="23">
        <f t="shared" si="277"/>
        <v>3.3890688042074251</v>
      </c>
      <c r="V963" s="24">
        <f t="shared" si="279"/>
        <v>3.3573860990412854</v>
      </c>
      <c r="W963" s="24">
        <f t="shared" si="279"/>
        <v>3.1657548789343348</v>
      </c>
      <c r="X963" s="24">
        <f t="shared" si="279"/>
        <v>3.9860147873459315</v>
      </c>
      <c r="Y963" s="24">
        <f t="shared" si="279"/>
        <v>2.7558036370224088</v>
      </c>
      <c r="Z963" s="24">
        <f t="shared" si="279"/>
        <v>3.3222858210105835</v>
      </c>
      <c r="AA963" s="20">
        <v>-0.36</v>
      </c>
      <c r="AB963" s="20">
        <v>-0.80333333333333301</v>
      </c>
      <c r="AC963" s="17">
        <v>314.49776031667</v>
      </c>
      <c r="AD963" s="17">
        <f t="shared" si="264"/>
        <v>314.08468474687498</v>
      </c>
      <c r="AE963" s="21">
        <v>122</v>
      </c>
      <c r="AF963" s="21">
        <v>184.15994623655919</v>
      </c>
      <c r="AG963" s="19">
        <v>4.3271506309737147</v>
      </c>
      <c r="AH963" s="21">
        <v>171.9</v>
      </c>
      <c r="AI963" s="22">
        <v>-0.70583333333333298</v>
      </c>
      <c r="AJ963" s="21">
        <v>1530.5</v>
      </c>
      <c r="AK963" s="21" t="e">
        <f>VLOOKUP($B963,'[3]Rotoma level Monthly'!$C$2:$N$538,10,FALSE)</f>
        <v>#N/A</v>
      </c>
      <c r="AL963" s="21" t="e">
        <f>VLOOKUP($B963,'[3]Rotoma level Monthly'!$C$2:$N$538,11,FALSE)</f>
        <v>#N/A</v>
      </c>
      <c r="AM963" s="20">
        <v>3.8005795727892404</v>
      </c>
      <c r="AN963" s="21">
        <v>178.03333333333333</v>
      </c>
    </row>
    <row r="964" spans="1:40" x14ac:dyDescent="0.25">
      <c r="A964" t="s">
        <v>87</v>
      </c>
      <c r="B964" s="15">
        <v>38292</v>
      </c>
      <c r="C964" s="16" t="s">
        <v>66</v>
      </c>
      <c r="D964" s="17">
        <v>2005</v>
      </c>
      <c r="E964" s="18" t="str">
        <f t="shared" si="280"/>
        <v>Rerewhakaaitu 2004/05</v>
      </c>
      <c r="F964" s="18" t="s">
        <v>61</v>
      </c>
      <c r="G964" s="19">
        <v>3.9000001000000002</v>
      </c>
      <c r="H964" s="20">
        <v>4.5</v>
      </c>
      <c r="I964" s="21">
        <v>372.99999009999999</v>
      </c>
      <c r="J964" s="19">
        <v>16.000001000000001</v>
      </c>
      <c r="K964" s="19">
        <v>0.5</v>
      </c>
      <c r="L964" s="19">
        <v>2.0000001000000003</v>
      </c>
      <c r="M964" s="19">
        <v>8.9999995999999989</v>
      </c>
      <c r="N964" s="19">
        <v>7.5</v>
      </c>
      <c r="O964" s="19">
        <v>0.86000001000000004</v>
      </c>
      <c r="Q964" s="19">
        <f t="shared" si="276"/>
        <v>3.7213041301321281</v>
      </c>
      <c r="R964" s="19">
        <f t="shared" si="273"/>
        <v>3.7268852046746486</v>
      </c>
      <c r="S964" s="19">
        <f t="shared" si="271"/>
        <v>4.1308435490483291</v>
      </c>
      <c r="T964" s="19">
        <f t="shared" si="278"/>
        <v>3.7340304286140404</v>
      </c>
      <c r="U964" s="23">
        <f t="shared" si="277"/>
        <v>3.8282658281172868</v>
      </c>
      <c r="V964" s="24">
        <f t="shared" si="279"/>
        <v>3.3904695564131799</v>
      </c>
      <c r="W964" s="24">
        <f t="shared" si="279"/>
        <v>3.2281847582856362</v>
      </c>
      <c r="X964" s="24">
        <f t="shared" si="279"/>
        <v>4.0149465992764002</v>
      </c>
      <c r="Y964" s="24">
        <f t="shared" si="279"/>
        <v>2.8594560333855861</v>
      </c>
      <c r="Z964" s="24">
        <f t="shared" si="279"/>
        <v>3.3682840034748294</v>
      </c>
      <c r="AA964" s="20">
        <v>-0.92</v>
      </c>
      <c r="AB964" s="20">
        <v>-0.73666666666666603</v>
      </c>
      <c r="AC964" s="17">
        <v>314.49510927057901</v>
      </c>
      <c r="AD964" s="17">
        <f t="shared" si="264"/>
        <v>314.1138152390651</v>
      </c>
      <c r="AE964" s="21">
        <v>38</v>
      </c>
      <c r="AF964" s="21">
        <v>169.26388888889269</v>
      </c>
      <c r="AG964" s="19">
        <v>4.0503239539413265</v>
      </c>
      <c r="AH964" s="21">
        <v>171.3</v>
      </c>
      <c r="AI964" s="22">
        <v>-0.76999999999999957</v>
      </c>
      <c r="AJ964" s="21">
        <v>1535</v>
      </c>
      <c r="AK964" s="21" t="e">
        <f>VLOOKUP($B964,'[3]Rotoma level Monthly'!$C$2:$N$538,10,FALSE)</f>
        <v>#N/A</v>
      </c>
      <c r="AL964" s="21" t="e">
        <f>VLOOKUP($B964,'[3]Rotoma level Monthly'!$C$2:$N$538,11,FALSE)</f>
        <v>#N/A</v>
      </c>
      <c r="AM964" s="20">
        <v>3.8238743921738148</v>
      </c>
      <c r="AN964" s="21">
        <v>176.55000000000004</v>
      </c>
    </row>
    <row r="965" spans="1:40" x14ac:dyDescent="0.25">
      <c r="A965" t="s">
        <v>87</v>
      </c>
      <c r="B965" s="15">
        <v>38322</v>
      </c>
      <c r="C965" s="16" t="s">
        <v>66</v>
      </c>
      <c r="D965" s="17">
        <v>2005</v>
      </c>
      <c r="E965" s="18" t="str">
        <f t="shared" si="280"/>
        <v>Rerewhakaaitu 2004/05</v>
      </c>
      <c r="F965" s="18" t="s">
        <v>61</v>
      </c>
      <c r="G965" s="19">
        <v>4</v>
      </c>
      <c r="H965" s="20">
        <v>5.1599998474121094</v>
      </c>
      <c r="I965" s="21">
        <v>452.99999000000003</v>
      </c>
      <c r="J965" s="19">
        <v>8.9999995999999989</v>
      </c>
      <c r="K965" s="19">
        <v>0.5</v>
      </c>
      <c r="L965" s="19">
        <v>1</v>
      </c>
      <c r="M965" s="19">
        <v>22</v>
      </c>
      <c r="N965" s="19">
        <v>7.6999997999999996</v>
      </c>
      <c r="O965" s="19">
        <v>1.8</v>
      </c>
      <c r="Q965" s="19">
        <f t="shared" si="276"/>
        <v>3.7492323779730246</v>
      </c>
      <c r="R965" s="19">
        <f t="shared" si="273"/>
        <v>3.5511580171254469</v>
      </c>
      <c r="S965" s="19">
        <f t="shared" si="271"/>
        <v>4.3848555592015295</v>
      </c>
      <c r="T965" s="19">
        <f t="shared" si="278"/>
        <v>3.004388071201054</v>
      </c>
      <c r="U965" s="23">
        <f t="shared" si="277"/>
        <v>3.6724085063752638</v>
      </c>
      <c r="V965" s="24">
        <f t="shared" si="279"/>
        <v>3.5112070121415488</v>
      </c>
      <c r="W965" s="24">
        <f t="shared" si="279"/>
        <v>3.2999455700296494</v>
      </c>
      <c r="X965" s="24">
        <f t="shared" si="279"/>
        <v>4.0364067084268678</v>
      </c>
      <c r="Y965" s="24">
        <f t="shared" si="279"/>
        <v>2.9023048999643493</v>
      </c>
      <c r="Z965" s="24">
        <f t="shared" si="279"/>
        <v>3.4355783094450785</v>
      </c>
      <c r="AA965" s="20">
        <v>-0.9</v>
      </c>
      <c r="AB965" s="20">
        <v>-0.64666666666666595</v>
      </c>
      <c r="AC965" s="17">
        <v>314.41393138803397</v>
      </c>
      <c r="AD965" s="17">
        <f t="shared" si="264"/>
        <v>314.1356895158101</v>
      </c>
      <c r="AE965" s="21">
        <v>193.5</v>
      </c>
      <c r="AF965" s="21">
        <v>209.91263440860325</v>
      </c>
      <c r="AG965" s="19">
        <v>5.0489912634409064</v>
      </c>
      <c r="AH965" s="21">
        <v>182.6</v>
      </c>
      <c r="AI965" s="22">
        <v>-0.76999999999999957</v>
      </c>
      <c r="AJ965" s="21">
        <v>1478</v>
      </c>
      <c r="AK965" s="21" t="e">
        <f>VLOOKUP($B965,'[3]Rotoma level Monthly'!$C$2:$N$538,10,FALSE)</f>
        <v>#N/A</v>
      </c>
      <c r="AL965" s="21" t="e">
        <f>VLOOKUP($B965,'[3]Rotoma level Monthly'!$C$2:$N$538,11,FALSE)</f>
        <v>#N/A</v>
      </c>
      <c r="AM965" s="20">
        <v>3.7994802431452626</v>
      </c>
      <c r="AN965" s="21">
        <v>173.65833333333333</v>
      </c>
    </row>
    <row r="966" spans="1:40" x14ac:dyDescent="0.25">
      <c r="A966" t="s">
        <v>87</v>
      </c>
      <c r="B966" s="15">
        <v>38353</v>
      </c>
      <c r="C966" s="16" t="s">
        <v>66</v>
      </c>
      <c r="D966" s="17">
        <v>2005</v>
      </c>
      <c r="E966" s="18" t="str">
        <f t="shared" si="280"/>
        <v>Rerewhakaaitu 2004/05</v>
      </c>
      <c r="F966" s="18" t="s">
        <v>61</v>
      </c>
      <c r="G966" s="19">
        <v>3.3</v>
      </c>
      <c r="H966" s="20">
        <v>6.1100001335144043</v>
      </c>
      <c r="I966" s="21">
        <v>401.99998999999997</v>
      </c>
      <c r="J966" s="19">
        <v>7.0000002000000006</v>
      </c>
      <c r="K966" s="19">
        <v>0.5</v>
      </c>
      <c r="L966" s="19">
        <v>1</v>
      </c>
      <c r="M966" s="19">
        <v>4.0000002000000006</v>
      </c>
      <c r="N966" s="19">
        <v>7.1999997999999996</v>
      </c>
      <c r="O966" s="19">
        <v>0.79000002000000003</v>
      </c>
      <c r="Q966" s="19">
        <f t="shared" si="276"/>
        <v>3.5370254072898342</v>
      </c>
      <c r="R966" s="19">
        <f t="shared" si="273"/>
        <v>3.3291229257710491</v>
      </c>
      <c r="S966" s="19">
        <f t="shared" si="271"/>
        <v>4.2287203872661845</v>
      </c>
      <c r="T966" s="19">
        <f t="shared" si="278"/>
        <v>2.6856863130741973</v>
      </c>
      <c r="U966" s="23">
        <f t="shared" si="277"/>
        <v>3.4451387583503159</v>
      </c>
      <c r="V966" s="24">
        <f t="shared" si="279"/>
        <v>3.5133585450705724</v>
      </c>
      <c r="W966" s="24">
        <f t="shared" si="279"/>
        <v>3.3106090987781704</v>
      </c>
      <c r="X966" s="24">
        <f t="shared" si="279"/>
        <v>4.0569203153992186</v>
      </c>
      <c r="Y966" s="24">
        <f t="shared" si="279"/>
        <v>2.864612094834099</v>
      </c>
      <c r="Z966" s="24">
        <f t="shared" si="279"/>
        <v>3.4363750135205149</v>
      </c>
      <c r="AA966" s="20">
        <v>0.2</v>
      </c>
      <c r="AB966" s="20">
        <v>9.99999999999991E-3</v>
      </c>
      <c r="AC966" s="17">
        <v>314.36943507373297</v>
      </c>
      <c r="AD966" s="17">
        <f t="shared" si="264"/>
        <v>314.15859256293442</v>
      </c>
      <c r="AE966" s="21">
        <v>35.5</v>
      </c>
      <c r="AF966" s="21">
        <v>186.07930107526889</v>
      </c>
      <c r="AG966" s="19">
        <v>3.7220547282464009</v>
      </c>
      <c r="AH966" s="21">
        <v>290.89999999999998</v>
      </c>
      <c r="AI966" s="22">
        <v>-0.69166666666666599</v>
      </c>
      <c r="AJ966" s="21">
        <v>1453.5</v>
      </c>
      <c r="AK966" s="21" t="e">
        <f>VLOOKUP($B966,'[3]Rotoma level Monthly'!$C$2:$N$538,10,FALSE)</f>
        <v>#N/A</v>
      </c>
      <c r="AL966" s="21" t="e">
        <f>VLOOKUP($B966,'[3]Rotoma level Monthly'!$C$2:$N$538,11,FALSE)</f>
        <v>#N/A</v>
      </c>
      <c r="AM966" s="20">
        <v>3.8906068513053871</v>
      </c>
      <c r="AN966" s="21">
        <v>177.19166666666663</v>
      </c>
    </row>
    <row r="967" spans="1:40" x14ac:dyDescent="0.25">
      <c r="A967" t="s">
        <v>87</v>
      </c>
      <c r="B967" s="15">
        <v>38384</v>
      </c>
      <c r="C967" s="16" t="s">
        <v>66</v>
      </c>
      <c r="D967" s="17">
        <v>2005</v>
      </c>
      <c r="E967" s="18" t="str">
        <f t="shared" si="280"/>
        <v>Rerewhakaaitu 2004/05</v>
      </c>
      <c r="F967" s="18" t="s">
        <v>61</v>
      </c>
      <c r="G967" s="19">
        <v>2.5999998999999998</v>
      </c>
      <c r="H967" s="20">
        <v>5.369999885559082</v>
      </c>
      <c r="I967" s="21">
        <v>182.99999010000002</v>
      </c>
      <c r="J967" s="19">
        <v>4.9999998999999997</v>
      </c>
      <c r="K967" s="19">
        <v>0.5</v>
      </c>
      <c r="L967" s="19">
        <v>2.0000001000000003</v>
      </c>
      <c r="M967" s="19">
        <v>8.9999995999999989</v>
      </c>
      <c r="N967" s="19">
        <v>7.1999997999999996</v>
      </c>
      <c r="O967" s="19">
        <v>0.93000000999999999</v>
      </c>
      <c r="Q967" s="19">
        <f t="shared" si="276"/>
        <v>3.2740322614186468</v>
      </c>
      <c r="R967" s="19">
        <f t="shared" si="273"/>
        <v>3.4992873855524049</v>
      </c>
      <c r="S967" s="19">
        <f t="shared" si="271"/>
        <v>3.1999777093697852</v>
      </c>
      <c r="T967" s="19">
        <f t="shared" si="278"/>
        <v>2.2589923872983766</v>
      </c>
      <c r="U967" s="23">
        <f t="shared" si="277"/>
        <v>3.0580724359098035</v>
      </c>
      <c r="V967" s="24">
        <f t="shared" si="279"/>
        <v>3.480925201927946</v>
      </c>
      <c r="W967" s="24">
        <f t="shared" si="279"/>
        <v>3.3224055355690489</v>
      </c>
      <c r="X967" s="24">
        <f t="shared" si="279"/>
        <v>3.9664200941718932</v>
      </c>
      <c r="Y967" s="24">
        <f t="shared" si="279"/>
        <v>2.8149428916570076</v>
      </c>
      <c r="Z967" s="24">
        <f t="shared" si="279"/>
        <v>3.3961734308314746</v>
      </c>
      <c r="AA967" s="20">
        <v>-2.57</v>
      </c>
      <c r="AB967" s="20">
        <v>-0.39500000000000002</v>
      </c>
      <c r="AC967" s="17">
        <v>314.36943507373297</v>
      </c>
      <c r="AD967" s="17">
        <f t="shared" si="264"/>
        <v>314.19131454846956</v>
      </c>
      <c r="AE967" s="21">
        <v>53.5</v>
      </c>
      <c r="AF967" s="21">
        <v>168.59226190476528</v>
      </c>
      <c r="AG967" s="19">
        <v>3.3910403034447145</v>
      </c>
      <c r="AH967" s="21">
        <v>186.7</v>
      </c>
      <c r="AI967" s="22">
        <v>-0.69166666666666599</v>
      </c>
      <c r="AJ967" s="21">
        <v>1384.5</v>
      </c>
      <c r="AK967" s="21" t="e">
        <f>VLOOKUP($B967,'[3]Rotoma level Monthly'!$C$2:$N$538,10,FALSE)</f>
        <v>#N/A</v>
      </c>
      <c r="AL967" s="21" t="e">
        <f>VLOOKUP($B967,'[3]Rotoma level Monthly'!$C$2:$N$538,11,FALSE)</f>
        <v>#N/A</v>
      </c>
      <c r="AM967" s="20">
        <v>3.9347170146436667</v>
      </c>
      <c r="AN967" s="21">
        <v>179.83333333333329</v>
      </c>
    </row>
    <row r="968" spans="1:40" x14ac:dyDescent="0.25">
      <c r="A968" t="s">
        <v>87</v>
      </c>
      <c r="B968" s="15">
        <v>38412</v>
      </c>
      <c r="C968" s="16" t="s">
        <v>66</v>
      </c>
      <c r="D968" s="17">
        <v>2005</v>
      </c>
      <c r="E968" s="18" t="str">
        <f t="shared" si="280"/>
        <v>Rerewhakaaitu 2004/05</v>
      </c>
      <c r="F968" s="18" t="s">
        <v>61</v>
      </c>
      <c r="G968" s="19">
        <v>6.3000002000000004</v>
      </c>
      <c r="H968" s="20">
        <v>5.9850001335144043</v>
      </c>
      <c r="J968" s="19">
        <v>13</v>
      </c>
      <c r="K968" s="19">
        <v>3</v>
      </c>
      <c r="L968" s="19">
        <v>6.0000000999999994</v>
      </c>
      <c r="M968" s="19">
        <v>17.999998999999999</v>
      </c>
      <c r="N968" s="19">
        <v>7.4000000999999997</v>
      </c>
      <c r="O968" s="19">
        <v>1.1000000000000001</v>
      </c>
      <c r="Q968" s="19">
        <f t="shared" si="276"/>
        <v>4.250325030631398</v>
      </c>
      <c r="R968" s="19">
        <f t="shared" si="273"/>
        <v>3.3566204263663262</v>
      </c>
      <c r="T968" s="19">
        <f t="shared" si="278"/>
        <v>3.4707145887359632</v>
      </c>
      <c r="V968" s="24">
        <f t="shared" si="279"/>
        <v>3.5226829229828112</v>
      </c>
      <c r="W968" s="24">
        <f t="shared" si="279"/>
        <v>3.3345165165678163</v>
      </c>
      <c r="X968" s="24">
        <f t="shared" si="279"/>
        <v>3.9508370044284606</v>
      </c>
      <c r="Y968" s="24">
        <f t="shared" si="279"/>
        <v>2.853803434784917</v>
      </c>
      <c r="Z968" s="24">
        <f t="shared" si="279"/>
        <v>3.3843995794319528</v>
      </c>
      <c r="AA968" s="20">
        <v>7.0000000000000007E-2</v>
      </c>
      <c r="AB968" s="20">
        <v>-0.34</v>
      </c>
      <c r="AC968" s="17">
        <v>314.23415555158198</v>
      </c>
      <c r="AD968" s="17">
        <f t="shared" si="264"/>
        <v>314.2139571296608</v>
      </c>
      <c r="AE968" s="21">
        <v>148</v>
      </c>
      <c r="AF968" s="21">
        <v>187.65013615417098</v>
      </c>
      <c r="AG968" s="19">
        <v>3.1306054952390023</v>
      </c>
      <c r="AH968" s="21">
        <v>208.4</v>
      </c>
      <c r="AI968" s="22">
        <v>-0.64666666666666595</v>
      </c>
      <c r="AJ968" s="21">
        <v>1144.5</v>
      </c>
      <c r="AK968" s="21" t="e">
        <f>VLOOKUP($B968,'[3]Rotoma level Monthly'!$C$2:$N$538,10,FALSE)</f>
        <v>#N/A</v>
      </c>
      <c r="AL968" s="21" t="e">
        <f>VLOOKUP($B968,'[3]Rotoma level Monthly'!$C$2:$N$538,11,FALSE)</f>
        <v>#N/A</v>
      </c>
      <c r="AM968" s="20">
        <v>3.7868813042393756</v>
      </c>
      <c r="AN968" s="21">
        <v>174.43333333333331</v>
      </c>
    </row>
    <row r="969" spans="1:40" x14ac:dyDescent="0.25">
      <c r="A969" t="s">
        <v>87</v>
      </c>
      <c r="B969" s="15">
        <v>38443</v>
      </c>
      <c r="C969" s="16" t="s">
        <v>66</v>
      </c>
      <c r="D969" s="17">
        <v>2005</v>
      </c>
      <c r="E969" s="18" t="str">
        <f t="shared" si="280"/>
        <v>Rerewhakaaitu 2004/05</v>
      </c>
      <c r="F969" s="18" t="s">
        <v>61</v>
      </c>
      <c r="G969" s="19">
        <v>5.5999999000000003</v>
      </c>
      <c r="H969" s="20">
        <v>5.3600001335144043</v>
      </c>
      <c r="I969" s="21">
        <v>365.50001001999999</v>
      </c>
      <c r="J969" s="19">
        <v>11</v>
      </c>
      <c r="K969" s="19">
        <v>2.0000001000000003</v>
      </c>
      <c r="L969" s="19">
        <v>0.50000001999999999</v>
      </c>
      <c r="M969" s="19">
        <v>8.0000004000000011</v>
      </c>
      <c r="N969" s="19">
        <v>7.5999999000000003</v>
      </c>
      <c r="O969" s="19">
        <v>1.4</v>
      </c>
      <c r="Q969" s="19">
        <f t="shared" si="276"/>
        <v>4.1203975688973919</v>
      </c>
      <c r="R969" s="19">
        <f t="shared" si="273"/>
        <v>3.5017180335648654</v>
      </c>
      <c r="S969" s="19">
        <f t="shared" ref="S969:S978" si="281">-3.61+3.01*LOG($I969)</f>
        <v>4.1042910535315347</v>
      </c>
      <c r="T969" s="19">
        <f t="shared" si="278"/>
        <v>3.2588666406620166</v>
      </c>
      <c r="U969" s="23">
        <f t="shared" ref="U969:U973" si="282">AVERAGE(Q969:T969)</f>
        <v>3.7463183241639522</v>
      </c>
      <c r="V969" s="24">
        <f t="shared" si="279"/>
        <v>3.5800587214752646</v>
      </c>
      <c r="W969" s="24">
        <f t="shared" si="279"/>
        <v>3.3379175220063639</v>
      </c>
      <c r="X969" s="24">
        <f t="shared" si="279"/>
        <v>3.9382023526408019</v>
      </c>
      <c r="Y969" s="24">
        <f t="shared" si="279"/>
        <v>2.9178588488187596</v>
      </c>
      <c r="Z969" s="24">
        <f t="shared" si="279"/>
        <v>3.4152860668390859</v>
      </c>
      <c r="AA969" s="20">
        <v>-0.88</v>
      </c>
      <c r="AB969" s="20">
        <v>-0.456666666666666</v>
      </c>
      <c r="AC969" s="17">
        <v>314.22598237310598</v>
      </c>
      <c r="AD969" s="17">
        <f t="shared" si="264"/>
        <v>314.2355846284442</v>
      </c>
      <c r="AE969" s="21">
        <v>15</v>
      </c>
      <c r="AF969" s="21">
        <v>181.41557017544025</v>
      </c>
      <c r="AG969" s="19">
        <v>2.8411419358102017</v>
      </c>
      <c r="AH969" s="21">
        <v>212.9</v>
      </c>
      <c r="AI969" s="22">
        <v>-0.64666666666666595</v>
      </c>
      <c r="AJ969" s="21">
        <v>1279.5</v>
      </c>
      <c r="AK969" s="21" t="e">
        <f>VLOOKUP($B969,'[3]Rotoma level Monthly'!$C$2:$N$538,10,FALSE)</f>
        <v>#N/A</v>
      </c>
      <c r="AL969" s="21" t="e">
        <f>VLOOKUP($B969,'[3]Rotoma level Monthly'!$C$2:$N$538,11,FALSE)</f>
        <v>#N/A</v>
      </c>
      <c r="AM969" s="20">
        <v>3.7674875632719309</v>
      </c>
      <c r="AN969" s="21">
        <v>178.77499999999998</v>
      </c>
    </row>
    <row r="970" spans="1:40" x14ac:dyDescent="0.25">
      <c r="A970" t="s">
        <v>87</v>
      </c>
      <c r="B970" s="15">
        <v>38473</v>
      </c>
      <c r="C970" s="16" t="s">
        <v>66</v>
      </c>
      <c r="D970" s="17">
        <v>2005</v>
      </c>
      <c r="E970" s="18" t="str">
        <f t="shared" si="280"/>
        <v>Rerewhakaaitu 2004/05</v>
      </c>
      <c r="F970" s="18" t="s">
        <v>61</v>
      </c>
      <c r="G970" s="19">
        <v>3.0999998999999998</v>
      </c>
      <c r="H970" s="20">
        <v>5.9499998092651367</v>
      </c>
      <c r="I970" s="21">
        <v>366.50000002000002</v>
      </c>
      <c r="J970" s="19">
        <v>7.0000002000000006</v>
      </c>
      <c r="K970" s="19">
        <v>2.0000001000000003</v>
      </c>
      <c r="L970" s="19">
        <v>0.50000001999999999</v>
      </c>
      <c r="M970" s="19">
        <v>0.50000001999999999</v>
      </c>
      <c r="N970" s="19">
        <v>7.5</v>
      </c>
      <c r="O970" s="19">
        <v>1.2</v>
      </c>
      <c r="Q970" s="19">
        <f t="shared" si="276"/>
        <v>3.4680586667549234</v>
      </c>
      <c r="R970" s="19">
        <f t="shared" si="273"/>
        <v>3.3644044564219566</v>
      </c>
      <c r="S970" s="19">
        <f t="shared" si="281"/>
        <v>4.1078626767925464</v>
      </c>
      <c r="T970" s="19">
        <f t="shared" si="278"/>
        <v>2.6856863130741973</v>
      </c>
      <c r="U970" s="23">
        <f t="shared" si="282"/>
        <v>3.4065030282609055</v>
      </c>
      <c r="V970" s="24">
        <f t="shared" si="279"/>
        <v>3.5962275885866215</v>
      </c>
      <c r="W970" s="24">
        <f t="shared" si="279"/>
        <v>3.3675966729618412</v>
      </c>
      <c r="X970" s="24">
        <f t="shared" si="279"/>
        <v>3.9171585975685059</v>
      </c>
      <c r="Y970" s="24">
        <f t="shared" si="279"/>
        <v>2.8801660436885097</v>
      </c>
      <c r="Z970" s="24">
        <f t="shared" si="279"/>
        <v>3.4122492770537178</v>
      </c>
      <c r="AA970" s="20">
        <v>-1.32</v>
      </c>
      <c r="AB970" s="20">
        <v>-0.60833333333333295</v>
      </c>
      <c r="AC970" s="17">
        <v>314.15683838369802</v>
      </c>
      <c r="AD970" s="17">
        <f t="shared" si="264"/>
        <v>314.26838245839542</v>
      </c>
      <c r="AE970" s="21">
        <v>151.5</v>
      </c>
      <c r="AF970" s="21">
        <v>162.61827956988665</v>
      </c>
      <c r="AG970" s="19">
        <v>3.0298086515032847</v>
      </c>
      <c r="AH970" s="21">
        <v>123.9</v>
      </c>
      <c r="AI970" s="22">
        <v>-0.64666666666666595</v>
      </c>
      <c r="AJ970" s="21">
        <v>1262</v>
      </c>
      <c r="AK970" s="21" t="e">
        <f>VLOOKUP($B970,'[3]Rotoma level Monthly'!$C$2:$N$538,10,FALSE)</f>
        <v>#N/A</v>
      </c>
      <c r="AL970" s="21" t="e">
        <f>VLOOKUP($B970,'[3]Rotoma level Monthly'!$C$2:$N$538,11,FALSE)</f>
        <v>#N/A</v>
      </c>
      <c r="AM970" s="20">
        <v>3.7683565576851783</v>
      </c>
      <c r="AN970" s="21">
        <v>176.57500000000002</v>
      </c>
    </row>
    <row r="971" spans="1:40" x14ac:dyDescent="0.25">
      <c r="A971" t="s">
        <v>87</v>
      </c>
      <c r="B971" s="15">
        <v>38504</v>
      </c>
      <c r="C971" s="16" t="s">
        <v>66</v>
      </c>
      <c r="D971" s="17">
        <v>2005</v>
      </c>
      <c r="E971" s="18" t="str">
        <f t="shared" si="280"/>
        <v>Rerewhakaaitu 2004/05</v>
      </c>
      <c r="F971" s="18" t="s">
        <v>61</v>
      </c>
      <c r="G971" s="19">
        <v>2.2000000000000002</v>
      </c>
      <c r="H971" s="20">
        <v>9.4200000762939453</v>
      </c>
      <c r="I971" s="21">
        <v>323.0000101</v>
      </c>
      <c r="J971" s="19">
        <v>4.9999998999999997</v>
      </c>
      <c r="K971" s="19">
        <v>0.5</v>
      </c>
      <c r="L971" s="19">
        <v>2.0000001000000003</v>
      </c>
      <c r="M971" s="19">
        <v>4.0000002000000006</v>
      </c>
      <c r="N971" s="19">
        <v>7.5</v>
      </c>
      <c r="O971" s="19">
        <v>0.36000000999999998</v>
      </c>
      <c r="Q971" s="19">
        <f t="shared" si="276"/>
        <v>3.0897536092884041</v>
      </c>
      <c r="R971" s="19">
        <f t="shared" si="273"/>
        <v>2.7242491141217711</v>
      </c>
      <c r="S971" s="19">
        <f t="shared" si="281"/>
        <v>3.942699633092738</v>
      </c>
      <c r="T971" s="19">
        <f t="shared" si="278"/>
        <v>2.2589923872983766</v>
      </c>
      <c r="U971" s="23">
        <f t="shared" si="282"/>
        <v>3.0039236859503227</v>
      </c>
      <c r="V971" s="24">
        <f t="shared" si="279"/>
        <v>3.5774017259470021</v>
      </c>
      <c r="W971" s="24">
        <f t="shared" si="279"/>
        <v>3.3485377736240172</v>
      </c>
      <c r="X971" s="24">
        <f t="shared" si="279"/>
        <v>3.9000546052089073</v>
      </c>
      <c r="Y971" s="24">
        <f t="shared" si="279"/>
        <v>2.8608986032753823</v>
      </c>
      <c r="Z971" s="24">
        <f t="shared" si="279"/>
        <v>3.3923863146754796</v>
      </c>
      <c r="AA971" s="20">
        <v>0.36</v>
      </c>
      <c r="AB971" s="20">
        <v>0.59499999999999897</v>
      </c>
      <c r="AC971" s="17">
        <v>314.23013702421798</v>
      </c>
      <c r="AD971" s="17">
        <f t="shared" si="264"/>
        <v>314.29814800974754</v>
      </c>
      <c r="AE971" s="21">
        <v>102</v>
      </c>
      <c r="AF971" s="21">
        <v>176.37606576829151</v>
      </c>
      <c r="AG971" s="19">
        <v>3.5461060500989605</v>
      </c>
      <c r="AH971" s="21">
        <v>144.6</v>
      </c>
      <c r="AI971" s="22">
        <v>-0.64666666666666595</v>
      </c>
      <c r="AJ971" s="21">
        <v>1291.5</v>
      </c>
      <c r="AK971" s="21" t="e">
        <f>VLOOKUP($B971,'[3]Rotoma level Monthly'!$C$2:$N$538,10,FALSE)</f>
        <v>#N/A</v>
      </c>
      <c r="AL971" s="21" t="e">
        <f>VLOOKUP($B971,'[3]Rotoma level Monthly'!$C$2:$N$538,11,FALSE)</f>
        <v>#N/A</v>
      </c>
      <c r="AM971" s="20">
        <v>3.7121529682428345</v>
      </c>
      <c r="AN971" s="21">
        <v>180.05000000000004</v>
      </c>
    </row>
    <row r="972" spans="1:40" x14ac:dyDescent="0.25">
      <c r="A972" t="s">
        <v>87</v>
      </c>
      <c r="B972" s="15">
        <v>38534</v>
      </c>
      <c r="C972" s="16" t="s">
        <v>67</v>
      </c>
      <c r="D972" s="17">
        <v>2006</v>
      </c>
      <c r="E972" s="18" t="str">
        <f t="shared" si="280"/>
        <v>Rerewhakaaitu 2005/06</v>
      </c>
      <c r="F972" s="18" t="s">
        <v>61</v>
      </c>
      <c r="G972" s="19">
        <v>1.4</v>
      </c>
      <c r="H972" s="20">
        <v>9.5699996948242188</v>
      </c>
      <c r="I972" s="21">
        <v>350.99998999999997</v>
      </c>
      <c r="J972" s="19">
        <v>4.0000002000000006</v>
      </c>
      <c r="K972" s="19">
        <v>0.5</v>
      </c>
      <c r="L972" s="19">
        <v>1</v>
      </c>
      <c r="M972" s="19">
        <v>0.50000001999999999</v>
      </c>
      <c r="N972" s="19">
        <v>7.4000000999999997</v>
      </c>
      <c r="O972" s="19">
        <v>0.46000001000000001</v>
      </c>
      <c r="Q972" s="19">
        <f t="shared" si="276"/>
        <v>2.5911652106227248</v>
      </c>
      <c r="R972" s="19">
        <f t="shared" si="273"/>
        <v>2.7008581077906268</v>
      </c>
      <c r="S972" s="19">
        <f t="shared" si="281"/>
        <v>4.051374383319212</v>
      </c>
      <c r="T972" s="19">
        <f t="shared" si="278"/>
        <v>1.976015238084643</v>
      </c>
      <c r="U972" s="23">
        <f t="shared" si="282"/>
        <v>2.8298532349543013</v>
      </c>
      <c r="V972" s="24">
        <f t="shared" si="279"/>
        <v>3.5278541101730365</v>
      </c>
      <c r="W972" s="24">
        <f t="shared" si="279"/>
        <v>3.3355985249248907</v>
      </c>
      <c r="X972" s="24">
        <f t="shared" si="279"/>
        <v>3.8921946326289953</v>
      </c>
      <c r="Y972" s="24">
        <f t="shared" si="279"/>
        <v>2.7640665418960029</v>
      </c>
      <c r="Z972" s="24">
        <f t="shared" si="279"/>
        <v>3.3469707053889177</v>
      </c>
      <c r="AA972" s="20">
        <v>0.14000000000000001</v>
      </c>
      <c r="AB972" s="20">
        <v>0.40499999999999903</v>
      </c>
      <c r="AC972" s="17">
        <v>314.28644292280302</v>
      </c>
      <c r="AD972" s="17">
        <f t="shared" si="264"/>
        <v>314.32692699355931</v>
      </c>
      <c r="AE972" s="21">
        <v>135</v>
      </c>
      <c r="AF972" s="21">
        <v>159.0234153933319</v>
      </c>
      <c r="AG972" s="19">
        <v>3.1789152579438738</v>
      </c>
      <c r="AH972" s="21">
        <v>101.9</v>
      </c>
      <c r="AI972" s="22">
        <v>-0.60833333333333295</v>
      </c>
      <c r="AJ972" s="21">
        <v>1241</v>
      </c>
      <c r="AK972" s="21" t="e">
        <f>VLOOKUP($B972,'[3]Rotoma level Monthly'!$C$2:$N$538,10,FALSE)</f>
        <v>#N/A</v>
      </c>
      <c r="AL972" s="21" t="e">
        <f>VLOOKUP($B972,'[3]Rotoma level Monthly'!$C$2:$N$538,11,FALSE)</f>
        <v>#N/A</v>
      </c>
      <c r="AM972" s="20">
        <v>3.6894425494354732</v>
      </c>
      <c r="AN972" s="21">
        <v>176.8416666666667</v>
      </c>
    </row>
    <row r="973" spans="1:40" x14ac:dyDescent="0.25">
      <c r="A973" t="s">
        <v>87</v>
      </c>
      <c r="B973" s="15">
        <v>38565</v>
      </c>
      <c r="C973" s="16" t="s">
        <v>67</v>
      </c>
      <c r="D973" s="17">
        <v>2006</v>
      </c>
      <c r="E973" s="18" t="str">
        <f t="shared" si="280"/>
        <v>Rerewhakaaitu 2005/06</v>
      </c>
      <c r="F973" s="18" t="s">
        <v>61</v>
      </c>
      <c r="G973" s="19">
        <v>2.0999998999999998</v>
      </c>
      <c r="H973" s="20">
        <v>8.5500001907348633</v>
      </c>
      <c r="I973" s="21">
        <v>350.49999001999998</v>
      </c>
      <c r="J973" s="19">
        <v>9.9999997999999994</v>
      </c>
      <c r="K973" s="19">
        <v>2.0000001000000003</v>
      </c>
      <c r="L973" s="19">
        <v>0.50000001999999999</v>
      </c>
      <c r="M973" s="19">
        <v>4.0000002000000006</v>
      </c>
      <c r="N973" s="19">
        <v>7.6999997999999996</v>
      </c>
      <c r="O973" s="19">
        <v>0.70999997999999997</v>
      </c>
      <c r="Q973" s="19">
        <f t="shared" si="276"/>
        <v>3.038436956095202</v>
      </c>
      <c r="R973" s="19">
        <f t="shared" si="273"/>
        <v>2.8653457816477235</v>
      </c>
      <c r="S973" s="19">
        <f t="shared" si="281"/>
        <v>4.0495109099096052</v>
      </c>
      <c r="T973" s="19">
        <f t="shared" si="278"/>
        <v>3.1379999746372018</v>
      </c>
      <c r="U973" s="23">
        <f t="shared" si="282"/>
        <v>3.2728234055724332</v>
      </c>
      <c r="V973" s="24">
        <f t="shared" si="279"/>
        <v>3.4686211583498849</v>
      </c>
      <c r="W973" s="24">
        <f t="shared" si="279"/>
        <v>3.2947513752200823</v>
      </c>
      <c r="X973" s="24">
        <f t="shared" si="279"/>
        <v>3.8951121171668301</v>
      </c>
      <c r="Y973" s="24">
        <f t="shared" si="279"/>
        <v>2.7876479709971469</v>
      </c>
      <c r="Z973" s="24">
        <f t="shared" si="279"/>
        <v>3.326836802225154</v>
      </c>
      <c r="AA973" s="20">
        <v>-0.65</v>
      </c>
      <c r="AB973" s="20">
        <v>0.29833333333333301</v>
      </c>
      <c r="AC973" s="17">
        <v>314.35320067531302</v>
      </c>
      <c r="AD973" s="17">
        <f t="shared" si="264"/>
        <v>314.33875664989802</v>
      </c>
      <c r="AE973" s="21">
        <v>113</v>
      </c>
      <c r="AF973" s="21">
        <v>157.78512327090797</v>
      </c>
      <c r="AG973" s="19">
        <v>2.3051482977718631</v>
      </c>
      <c r="AH973" s="21">
        <v>187.5</v>
      </c>
      <c r="AI973" s="22">
        <v>-0.456666666666666</v>
      </c>
      <c r="AJ973" s="21">
        <v>1167</v>
      </c>
      <c r="AK973" s="21" t="e">
        <f>VLOOKUP($B973,'[3]Rotoma level Monthly'!$C$2:$N$538,10,FALSE)</f>
        <v>#N/A</v>
      </c>
      <c r="AL973" s="21" t="e">
        <f>VLOOKUP($B973,'[3]Rotoma level Monthly'!$C$2:$N$538,11,FALSE)</f>
        <v>#N/A</v>
      </c>
      <c r="AM973" s="20">
        <v>3.6767032454006205</v>
      </c>
      <c r="AN973" s="21">
        <v>178.25833333333335</v>
      </c>
    </row>
    <row r="974" spans="1:40" x14ac:dyDescent="0.25">
      <c r="A974" t="s">
        <v>87</v>
      </c>
      <c r="B974" s="15">
        <v>38596</v>
      </c>
      <c r="C974" s="16" t="s">
        <v>67</v>
      </c>
      <c r="D974" s="17">
        <v>2006</v>
      </c>
      <c r="E974" s="18" t="str">
        <f t="shared" si="280"/>
        <v>Rerewhakaaitu 2005/06</v>
      </c>
      <c r="F974" s="18" t="s">
        <v>61</v>
      </c>
      <c r="G974" s="19">
        <v>2.0999998999999998</v>
      </c>
      <c r="H974" s="20">
        <v>6</v>
      </c>
      <c r="I974" s="21">
        <v>675.99999019999996</v>
      </c>
      <c r="K974" s="19">
        <v>3</v>
      </c>
      <c r="L974" s="19">
        <v>4.0000002000000006</v>
      </c>
      <c r="M974" s="19">
        <v>12</v>
      </c>
      <c r="N974" s="19">
        <v>7</v>
      </c>
      <c r="O974" s="19">
        <v>0.60000001999999997</v>
      </c>
      <c r="Q974" s="19">
        <f t="shared" si="276"/>
        <v>3.038436956095202</v>
      </c>
      <c r="R974" s="19">
        <f t="shared" si="273"/>
        <v>3.3532959558596875</v>
      </c>
      <c r="S974" s="19">
        <f t="shared" si="281"/>
        <v>4.9081395358334099</v>
      </c>
      <c r="V974" s="24">
        <f t="shared" si="279"/>
        <v>3.4455189079441673</v>
      </c>
      <c r="W974" s="24">
        <f t="shared" si="279"/>
        <v>3.2841945301395672</v>
      </c>
      <c r="X974" s="24">
        <f t="shared" si="279"/>
        <v>4.0686104427349186</v>
      </c>
      <c r="Y974" s="24">
        <f t="shared" si="279"/>
        <v>2.8614327648982836</v>
      </c>
      <c r="Z974" s="24">
        <f t="shared" si="279"/>
        <v>3.3652376011862009</v>
      </c>
      <c r="AA974" s="20">
        <v>0.33</v>
      </c>
      <c r="AB974" s="20">
        <v>0.12166666666666601</v>
      </c>
      <c r="AC974" s="17">
        <v>314.36449932703403</v>
      </c>
      <c r="AD974" s="17">
        <f t="shared" si="264"/>
        <v>314.3330772817086</v>
      </c>
      <c r="AE974" s="21">
        <v>108.5</v>
      </c>
      <c r="AF974" s="21">
        <v>174.20833333333334</v>
      </c>
      <c r="AG974" s="19">
        <v>3.2442361111111118</v>
      </c>
      <c r="AH974" s="21">
        <v>144.30000000000001</v>
      </c>
      <c r="AI974" s="22">
        <v>-0.39500000000000002</v>
      </c>
      <c r="AJ974" s="21">
        <v>1207</v>
      </c>
      <c r="AK974" s="21" t="e">
        <f>VLOOKUP($B974,'[3]Rotoma level Monthly'!$C$2:$N$538,10,FALSE)</f>
        <v>#N/A</v>
      </c>
      <c r="AL974" s="21" t="e">
        <f>VLOOKUP($B974,'[3]Rotoma level Monthly'!$C$2:$N$538,11,FALSE)</f>
        <v>#N/A</v>
      </c>
      <c r="AM974" s="20">
        <v>3.5633331099575578</v>
      </c>
      <c r="AN974" s="21">
        <v>177.2416666666667</v>
      </c>
    </row>
    <row r="975" spans="1:40" x14ac:dyDescent="0.25">
      <c r="A975" t="s">
        <v>87</v>
      </c>
      <c r="B975" s="15">
        <v>38626</v>
      </c>
      <c r="C975" s="16" t="s">
        <v>67</v>
      </c>
      <c r="D975" s="17">
        <v>2006</v>
      </c>
      <c r="E975" s="18" t="str">
        <f t="shared" si="280"/>
        <v>Rerewhakaaitu 2005/06</v>
      </c>
      <c r="F975" s="18" t="s">
        <v>61</v>
      </c>
      <c r="G975" s="19">
        <v>1.4</v>
      </c>
      <c r="H975" s="20">
        <v>8.25</v>
      </c>
      <c r="I975" s="21">
        <v>416.00000019999999</v>
      </c>
      <c r="J975" s="19">
        <v>21</v>
      </c>
      <c r="K975" s="19">
        <v>3</v>
      </c>
      <c r="L975" s="19">
        <v>4.0000002000000006</v>
      </c>
      <c r="M975" s="19">
        <v>0.50000001999999999</v>
      </c>
      <c r="N975" s="19">
        <v>7.5</v>
      </c>
      <c r="O975" s="19">
        <v>0.80000000999999998</v>
      </c>
      <c r="Q975" s="19">
        <f t="shared" si="276"/>
        <v>2.5911652106227248</v>
      </c>
      <c r="R975" s="19">
        <f t="shared" si="273"/>
        <v>2.9163974533502777</v>
      </c>
      <c r="S975" s="19">
        <f t="shared" si="281"/>
        <v>4.2734709258149692</v>
      </c>
      <c r="T975" s="19">
        <f t="shared" ref="T975:T1038" si="283">0.218+2.92*LOG($J975,10)</f>
        <v>4.0788803406230434</v>
      </c>
      <c r="U975" s="23">
        <f t="shared" ref="U975:U978" si="284">AVERAGE(Q975:T975)</f>
        <v>3.4649784826027537</v>
      </c>
      <c r="V975" s="24">
        <f t="shared" si="279"/>
        <v>3.3724444488184679</v>
      </c>
      <c r="W975" s="24">
        <f t="shared" si="279"/>
        <v>3.2407785718538986</v>
      </c>
      <c r="X975" s="24">
        <f t="shared" si="279"/>
        <v>4.1256133021072587</v>
      </c>
      <c r="Y975" s="24">
        <f t="shared" si="279"/>
        <v>2.9591138803002823</v>
      </c>
      <c r="Z975" s="24">
        <f t="shared" si="279"/>
        <v>3.3728285690257338</v>
      </c>
      <c r="AA975" s="20">
        <v>1.07</v>
      </c>
      <c r="AB975" s="20">
        <v>6.6666666666666499E-2</v>
      </c>
      <c r="AC975" s="17">
        <v>314.48265333269802</v>
      </c>
      <c r="AD975" s="17">
        <f t="shared" si="264"/>
        <v>314.3318183663776</v>
      </c>
      <c r="AE975" s="21">
        <v>243</v>
      </c>
      <c r="AF975" s="21">
        <v>163.92249103942657</v>
      </c>
      <c r="AG975" s="19">
        <v>3.4815636200716855</v>
      </c>
      <c r="AH975" s="21">
        <v>178.3</v>
      </c>
      <c r="AI975" s="22">
        <v>-0.34</v>
      </c>
      <c r="AJ975" s="21">
        <v>1215.5</v>
      </c>
      <c r="AK975" s="21" t="e">
        <f>VLOOKUP($B975,'[3]Rotoma level Monthly'!$C$2:$N$538,10,FALSE)</f>
        <v>#N/A</v>
      </c>
      <c r="AL975" s="21" t="e">
        <f>VLOOKUP($B975,'[3]Rotoma level Monthly'!$C$2:$N$538,11,FALSE)</f>
        <v>#N/A</v>
      </c>
      <c r="AM975" s="20">
        <v>3.4846268899604471</v>
      </c>
      <c r="AN975" s="21">
        <v>177.77500000000001</v>
      </c>
    </row>
    <row r="976" spans="1:40" x14ac:dyDescent="0.25">
      <c r="A976" t="s">
        <v>87</v>
      </c>
      <c r="B976" s="15">
        <v>38657</v>
      </c>
      <c r="C976" s="16" t="s">
        <v>67</v>
      </c>
      <c r="D976" s="17">
        <v>2006</v>
      </c>
      <c r="E976" s="18" t="str">
        <f t="shared" si="280"/>
        <v>Rerewhakaaitu 2005/06</v>
      </c>
      <c r="F976" s="18" t="s">
        <v>61</v>
      </c>
      <c r="G976" s="19">
        <v>2.4000001000000002</v>
      </c>
      <c r="H976" s="20">
        <v>6.7750000953674316</v>
      </c>
      <c r="I976" s="21">
        <v>278.50000002000002</v>
      </c>
      <c r="J976" s="19">
        <v>4.9999998999999997</v>
      </c>
      <c r="K976" s="19">
        <v>0.5</v>
      </c>
      <c r="L976" s="19">
        <v>0.50000001999999999</v>
      </c>
      <c r="M976" s="19">
        <v>1</v>
      </c>
      <c r="N976" s="19">
        <v>7.6999997999999996</v>
      </c>
      <c r="O976" s="19">
        <v>0.75999998999999996</v>
      </c>
      <c r="Q976" s="19">
        <f t="shared" si="276"/>
        <v>3.1857365999103111</v>
      </c>
      <c r="R976" s="19">
        <f t="shared" si="273"/>
        <v>3.190088797589286</v>
      </c>
      <c r="S976" s="19">
        <f t="shared" si="281"/>
        <v>3.7489238506182168</v>
      </c>
      <c r="T976" s="19">
        <f t="shared" si="283"/>
        <v>2.2589923872983766</v>
      </c>
      <c r="U976" s="23">
        <f t="shared" si="284"/>
        <v>3.0959354088540474</v>
      </c>
      <c r="V976" s="24">
        <f t="shared" si="279"/>
        <v>3.327813821299983</v>
      </c>
      <c r="W976" s="24">
        <f t="shared" si="279"/>
        <v>3.1960455379301185</v>
      </c>
      <c r="X976" s="24">
        <f t="shared" si="279"/>
        <v>4.0908933295227028</v>
      </c>
      <c r="Y976" s="24">
        <f t="shared" si="279"/>
        <v>2.8250195129079501</v>
      </c>
      <c r="Z976" s="24">
        <f t="shared" si="279"/>
        <v>3.2995955270994095</v>
      </c>
      <c r="AA976" s="20">
        <v>-0.28000000000000003</v>
      </c>
      <c r="AB976" s="20">
        <v>0.16166666666666599</v>
      </c>
      <c r="AC976" s="17">
        <v>314.48402620036899</v>
      </c>
      <c r="AD976" s="17">
        <f t="shared" si="264"/>
        <v>314.33089477719346</v>
      </c>
      <c r="AE976" s="21">
        <v>38</v>
      </c>
      <c r="AF976" s="21">
        <v>192.9652777777778</v>
      </c>
      <c r="AG976" s="19">
        <v>4.0140972222222224</v>
      </c>
      <c r="AH976" s="21">
        <v>225.1</v>
      </c>
      <c r="AI976" s="22">
        <v>9.99999999999991E-3</v>
      </c>
      <c r="AJ976" s="21">
        <v>1336.5</v>
      </c>
      <c r="AK976" s="21" t="e">
        <f>VLOOKUP($B976,'[3]Rotoma level Monthly'!$C$2:$N$538,10,FALSE)</f>
        <v>#N/A</v>
      </c>
      <c r="AL976" s="21" t="e">
        <f>VLOOKUP($B976,'[3]Rotoma level Monthly'!$C$2:$N$538,11,FALSE)</f>
        <v>#N/A</v>
      </c>
      <c r="AM976" s="20">
        <v>3.4141613057186113</v>
      </c>
      <c r="AN976" s="21">
        <v>182.25833333333333</v>
      </c>
    </row>
    <row r="977" spans="1:40" x14ac:dyDescent="0.25">
      <c r="A977" t="s">
        <v>87</v>
      </c>
      <c r="B977" s="15">
        <v>38687</v>
      </c>
      <c r="C977" s="16" t="s">
        <v>67</v>
      </c>
      <c r="D977" s="17">
        <v>2006</v>
      </c>
      <c r="E977" s="18" t="str">
        <f t="shared" si="280"/>
        <v>Rerewhakaaitu 2005/06</v>
      </c>
      <c r="F977" s="18" t="s">
        <v>61</v>
      </c>
      <c r="G977" s="19">
        <v>1.9</v>
      </c>
      <c r="H977" s="20">
        <v>8.3599996566772461</v>
      </c>
      <c r="I977" s="21">
        <v>326.00001000000003</v>
      </c>
      <c r="J977" s="19">
        <v>11</v>
      </c>
      <c r="K977" s="19">
        <v>4.0000002000000006</v>
      </c>
      <c r="L977" s="19">
        <v>3</v>
      </c>
      <c r="M977" s="19">
        <v>8.0000004000000011</v>
      </c>
      <c r="N977" s="19">
        <v>7.5999999000000003</v>
      </c>
      <c r="O977" s="19">
        <v>0.69999999000000002</v>
      </c>
      <c r="Q977" s="19">
        <f t="shared" si="276"/>
        <v>2.9280341464201856</v>
      </c>
      <c r="R977" s="19">
        <f t="shared" si="273"/>
        <v>2.8975225943767922</v>
      </c>
      <c r="S977" s="19">
        <f t="shared" si="281"/>
        <v>3.9547850163034641</v>
      </c>
      <c r="T977" s="19">
        <f t="shared" si="283"/>
        <v>3.2588666406620166</v>
      </c>
      <c r="U977" s="23">
        <f t="shared" si="284"/>
        <v>3.2598020994406149</v>
      </c>
      <c r="V977" s="24">
        <f t="shared" si="279"/>
        <v>3.2593806353372465</v>
      </c>
      <c r="W977" s="24">
        <f t="shared" si="279"/>
        <v>3.1415759193677304</v>
      </c>
      <c r="X977" s="24">
        <f t="shared" si="279"/>
        <v>4.0517960074410606</v>
      </c>
      <c r="Y977" s="24">
        <f t="shared" si="279"/>
        <v>2.8481539283134918</v>
      </c>
      <c r="Z977" s="24">
        <f t="shared" si="279"/>
        <v>3.2583348864059447</v>
      </c>
      <c r="AA977" s="20">
        <v>-0.08</v>
      </c>
      <c r="AB977" s="20">
        <v>8.8333333333333194E-2</v>
      </c>
      <c r="AC977" s="17">
        <v>314.44811836568499</v>
      </c>
      <c r="AD977" s="17">
        <f t="shared" si="264"/>
        <v>314.33374369199765</v>
      </c>
      <c r="AE977" s="21">
        <v>206</v>
      </c>
      <c r="AF977" s="21">
        <v>176.65322580645162</v>
      </c>
      <c r="AG977" s="19">
        <v>4.0546370967741936</v>
      </c>
      <c r="AH977" s="21">
        <v>197.8</v>
      </c>
      <c r="AI977" s="22">
        <v>6.6666666666666499E-2</v>
      </c>
      <c r="AJ977" s="21">
        <v>1336.5</v>
      </c>
      <c r="AK977" s="21" t="e">
        <f>VLOOKUP($B977,'[3]Rotoma level Monthly'!$C$2:$N$538,10,FALSE)</f>
        <v>#N/A</v>
      </c>
      <c r="AL977" s="21" t="e">
        <f>VLOOKUP($B977,'[3]Rotoma level Monthly'!$C$2:$N$538,11,FALSE)</f>
        <v>#N/A</v>
      </c>
      <c r="AM977" s="20">
        <v>3.4111424114086852</v>
      </c>
      <c r="AN977" s="21">
        <v>183.52499999999998</v>
      </c>
    </row>
    <row r="978" spans="1:40" x14ac:dyDescent="0.25">
      <c r="A978" t="s">
        <v>87</v>
      </c>
      <c r="B978" s="15">
        <v>38749</v>
      </c>
      <c r="C978" s="16" t="s">
        <v>67</v>
      </c>
      <c r="D978" s="17">
        <v>2006</v>
      </c>
      <c r="E978" s="18" t="str">
        <f t="shared" si="280"/>
        <v>Rerewhakaaitu 2005/06</v>
      </c>
      <c r="F978" s="18" t="s">
        <v>61</v>
      </c>
      <c r="G978" s="19">
        <v>3.0499999500000001</v>
      </c>
      <c r="H978" s="20">
        <v>5.244999885559082</v>
      </c>
      <c r="I978" s="21">
        <v>381.49998960000005</v>
      </c>
      <c r="J978" s="19">
        <v>9.0000000500000006</v>
      </c>
      <c r="K978" s="19">
        <v>2.0000001000000003</v>
      </c>
      <c r="L978" s="19">
        <v>33.499999599999995</v>
      </c>
      <c r="M978" s="19">
        <v>17.5</v>
      </c>
      <c r="N978" s="19">
        <v>7.2999999500000001</v>
      </c>
      <c r="O978" s="19">
        <v>0.99500000500000008</v>
      </c>
      <c r="Q978" s="19">
        <f t="shared" si="276"/>
        <v>3.4501215738570985</v>
      </c>
      <c r="R978" s="19">
        <f t="shared" si="273"/>
        <v>3.5299507317245338</v>
      </c>
      <c r="S978" s="19">
        <f t="shared" si="281"/>
        <v>4.1602985366595533</v>
      </c>
      <c r="T978" s="19">
        <f t="shared" si="283"/>
        <v>3.0043881346080501</v>
      </c>
      <c r="U978" s="23">
        <f t="shared" si="284"/>
        <v>3.5361897442123089</v>
      </c>
      <c r="V978" s="24">
        <f t="shared" si="279"/>
        <v>3.2521386492178519</v>
      </c>
      <c r="W978" s="24">
        <f t="shared" si="279"/>
        <v>3.1583115698638538</v>
      </c>
      <c r="X978" s="24">
        <f t="shared" si="279"/>
        <v>4.0455758392040941</v>
      </c>
      <c r="Y978" s="24">
        <f t="shared" si="279"/>
        <v>2.8771268211802057</v>
      </c>
      <c r="Z978" s="24">
        <f t="shared" si="279"/>
        <v>3.2674399849921443</v>
      </c>
      <c r="AA978" s="20">
        <v>-0.01</v>
      </c>
      <c r="AB978" s="20">
        <v>-0.20499999999999999</v>
      </c>
      <c r="AC978" s="17">
        <v>314.669870385612</v>
      </c>
      <c r="AD978" s="17">
        <f t="shared" si="264"/>
        <v>314.35877996798757</v>
      </c>
      <c r="AE978" s="21">
        <v>184.5</v>
      </c>
      <c r="AF978" s="21">
        <v>177.62648809523816</v>
      </c>
      <c r="AG978" s="19">
        <v>3.1681547619047632</v>
      </c>
      <c r="AH978" s="21">
        <v>253</v>
      </c>
      <c r="AI978" s="22">
        <v>7.7499999999999847E-2</v>
      </c>
      <c r="AJ978" s="21">
        <v>1448</v>
      </c>
      <c r="AK978" s="21" t="e">
        <f>VLOOKUP($B978,'[3]Rotoma level Monthly'!$C$2:$N$538,10,FALSE)</f>
        <v>#N/A</v>
      </c>
      <c r="AL978" s="21" t="e">
        <f>VLOOKUP($B978,'[3]Rotoma level Monthly'!$C$2:$N$538,11,FALSE)</f>
        <v>#N/A</v>
      </c>
      <c r="AM978" s="20">
        <v>3.3646137131766789</v>
      </c>
      <c r="AN978" s="21">
        <v>184.35</v>
      </c>
    </row>
    <row r="979" spans="1:40" x14ac:dyDescent="0.25">
      <c r="A979" t="s">
        <v>87</v>
      </c>
      <c r="B979" s="15">
        <v>38777</v>
      </c>
      <c r="C979" s="16" t="s">
        <v>67</v>
      </c>
      <c r="D979" s="17">
        <v>2006</v>
      </c>
      <c r="E979" s="18" t="str">
        <f t="shared" si="280"/>
        <v>Rerewhakaaitu 2005/06</v>
      </c>
      <c r="F979" s="18" t="s">
        <v>61</v>
      </c>
      <c r="G979" s="19">
        <v>4.1999997999999996</v>
      </c>
      <c r="H979" s="20">
        <v>5.369999885559082</v>
      </c>
      <c r="J979" s="19">
        <v>8.0000004000000011</v>
      </c>
      <c r="K979" s="19">
        <v>2.0000001000000003</v>
      </c>
      <c r="L979" s="19">
        <v>4.9999998999999997</v>
      </c>
      <c r="M979" s="19">
        <v>6.0000000999999994</v>
      </c>
      <c r="N979" s="19">
        <v>7.4000000999999997</v>
      </c>
      <c r="O979" s="19">
        <v>1.2</v>
      </c>
      <c r="Q979" s="19">
        <f t="shared" si="276"/>
        <v>3.8030531450817144</v>
      </c>
      <c r="R979" s="19">
        <f t="shared" si="273"/>
        <v>3.4992873855524049</v>
      </c>
      <c r="T979" s="19">
        <f t="shared" si="283"/>
        <v>2.8550228254234682</v>
      </c>
      <c r="V979" s="24">
        <f t="shared" si="279"/>
        <v>3.2962237228564404</v>
      </c>
      <c r="W979" s="24">
        <f t="shared" si="279"/>
        <v>3.1583115698638546</v>
      </c>
      <c r="X979" s="24">
        <f t="shared" si="279"/>
        <v>4.1301356521875245</v>
      </c>
      <c r="Y979" s="24">
        <f t="shared" si="279"/>
        <v>2.9313114064643044</v>
      </c>
      <c r="Z979" s="24">
        <f t="shared" si="279"/>
        <v>3.2907030460012932</v>
      </c>
      <c r="AA979" s="20">
        <v>1.39</v>
      </c>
      <c r="AB979" s="20">
        <v>7.9999999999999793E-2</v>
      </c>
      <c r="AC979" s="17">
        <v>314.65436409180302</v>
      </c>
      <c r="AD979" s="17">
        <f t="shared" si="264"/>
        <v>314.38252405282674</v>
      </c>
      <c r="AE979" s="21">
        <v>112</v>
      </c>
      <c r="AF979" s="21">
        <v>175.30913978494621</v>
      </c>
      <c r="AG979" s="19">
        <v>3.4807123655913967</v>
      </c>
      <c r="AH979" s="21">
        <v>180.8</v>
      </c>
      <c r="AI979" s="22">
        <v>8.4166666666666501E-2</v>
      </c>
      <c r="AJ979" s="21">
        <v>1579</v>
      </c>
      <c r="AK979" s="21" t="e">
        <f>VLOOKUP($B979,'[3]Rotoma level Monthly'!$C$2:$N$538,10,FALSE)</f>
        <v>#N/A</v>
      </c>
      <c r="AL979" s="21" t="e">
        <f>VLOOKUP($B979,'[3]Rotoma level Monthly'!$C$2:$N$538,11,FALSE)</f>
        <v>#N/A</v>
      </c>
      <c r="AM979" s="20">
        <v>3.3460399180483495</v>
      </c>
      <c r="AN979" s="21">
        <v>182.04999999999998</v>
      </c>
    </row>
    <row r="980" spans="1:40" x14ac:dyDescent="0.25">
      <c r="A980" t="s">
        <v>87</v>
      </c>
      <c r="B980" s="15">
        <v>38808</v>
      </c>
      <c r="C980" s="16" t="s">
        <v>67</v>
      </c>
      <c r="D980" s="17">
        <v>2006</v>
      </c>
      <c r="E980" s="18" t="str">
        <f t="shared" si="280"/>
        <v>Rerewhakaaitu 2005/06</v>
      </c>
      <c r="F980" s="18" t="s">
        <v>61</v>
      </c>
      <c r="G980" s="19">
        <v>5.0999999000000003</v>
      </c>
      <c r="I980" s="21">
        <v>375.00000979999999</v>
      </c>
      <c r="J980" s="19">
        <v>11</v>
      </c>
      <c r="K980" s="19">
        <v>1</v>
      </c>
      <c r="L980" s="19">
        <v>9.9999997999999994</v>
      </c>
      <c r="M980" s="19">
        <v>11</v>
      </c>
      <c r="N980" s="19">
        <v>7.4000000999999997</v>
      </c>
      <c r="O980" s="19">
        <v>1</v>
      </c>
      <c r="Q980" s="19">
        <f t="shared" si="276"/>
        <v>4.0172282256591902</v>
      </c>
      <c r="S980" s="19">
        <f t="shared" ref="S980:S989" si="285">-3.61+3.01*LOG($I980)</f>
        <v>4.1378341500226146</v>
      </c>
      <c r="T980" s="19">
        <f t="shared" si="283"/>
        <v>3.2588666406620166</v>
      </c>
      <c r="U980" s="23">
        <f t="shared" ref="U980:U989" si="286">AVERAGE(Q980:T980)</f>
        <v>3.8046430054479408</v>
      </c>
      <c r="V980" s="24">
        <f t="shared" si="279"/>
        <v>3.2767989891087566</v>
      </c>
      <c r="W980" s="24">
        <f t="shared" si="279"/>
        <v>3.1402834919999933</v>
      </c>
      <c r="X980" s="24">
        <f t="shared" si="279"/>
        <v>4.1308355156270782</v>
      </c>
      <c r="Y980" s="24">
        <f t="shared" si="279"/>
        <v>2.9120525020939456</v>
      </c>
      <c r="Z980" s="24">
        <f t="shared" si="279"/>
        <v>3.3420970419459577</v>
      </c>
      <c r="AA980" s="20">
        <v>1.4</v>
      </c>
      <c r="AB980" s="20">
        <v>0.37333333333333302</v>
      </c>
      <c r="AC980" s="17">
        <v>314.74825934970698</v>
      </c>
      <c r="AD980" s="17">
        <f t="shared" ref="AD980:AD1043" si="287">AVERAGE(AC969:AC980)</f>
        <v>314.42536603600382</v>
      </c>
      <c r="AE980" s="21">
        <v>199</v>
      </c>
      <c r="AF980" s="21">
        <v>165.16666666666663</v>
      </c>
      <c r="AG980" s="19">
        <v>3.2061805555555565</v>
      </c>
      <c r="AH980" s="21">
        <v>162.19999999999999</v>
      </c>
      <c r="AI980" s="22">
        <v>0.10499999999999959</v>
      </c>
      <c r="AJ980" s="21">
        <v>1543</v>
      </c>
      <c r="AK980" s="21" t="e">
        <f>VLOOKUP($B980,'[3]Rotoma level Monthly'!$C$2:$N$538,10,FALSE)</f>
        <v>#N/A</v>
      </c>
      <c r="AL980" s="21" t="e">
        <f>VLOOKUP($B980,'[3]Rotoma level Monthly'!$C$2:$N$538,11,FALSE)</f>
        <v>#N/A</v>
      </c>
      <c r="AM980" s="20">
        <v>3.3752154905777161</v>
      </c>
      <c r="AN980" s="21">
        <v>177.82499999999996</v>
      </c>
    </row>
    <row r="981" spans="1:40" x14ac:dyDescent="0.25">
      <c r="A981" t="s">
        <v>87</v>
      </c>
      <c r="B981" s="15">
        <v>38838</v>
      </c>
      <c r="C981" s="16" t="s">
        <v>67</v>
      </c>
      <c r="D981" s="17">
        <v>2006</v>
      </c>
      <c r="E981" s="18" t="str">
        <f t="shared" si="280"/>
        <v>Rerewhakaaitu 2005/06</v>
      </c>
      <c r="F981" s="18" t="s">
        <v>61</v>
      </c>
      <c r="G981" s="19">
        <v>5.4000000999999997</v>
      </c>
      <c r="H981" s="20">
        <v>6.380000114440918</v>
      </c>
      <c r="I981" s="21">
        <v>388.00001099999997</v>
      </c>
      <c r="J981" s="19">
        <v>16.000001000000001</v>
      </c>
      <c r="K981" s="19">
        <v>7.0000002000000006</v>
      </c>
      <c r="L981" s="19">
        <v>16.000001000000001</v>
      </c>
      <c r="M981" s="19">
        <v>64.000003000000007</v>
      </c>
      <c r="N981" s="19">
        <v>7.4000000999999997</v>
      </c>
      <c r="O981" s="19">
        <v>0.80000000999999998</v>
      </c>
      <c r="Q981" s="19">
        <f t="shared" si="276"/>
        <v>4.0802801703782654</v>
      </c>
      <c r="R981" s="19">
        <f t="shared" ref="R981:R999" si="288">5.56+2.6*LOG(((1/$H981)-(1/40)),10)</f>
        <v>3.2712642774432736</v>
      </c>
      <c r="S981" s="19">
        <f t="shared" si="285"/>
        <v>4.1823835310991058</v>
      </c>
      <c r="T981" s="19">
        <f t="shared" si="283"/>
        <v>3.7340304286140404</v>
      </c>
      <c r="U981" s="23">
        <f t="shared" si="286"/>
        <v>3.8169896018836713</v>
      </c>
      <c r="V981" s="24">
        <f t="shared" si="279"/>
        <v>3.2734558725654956</v>
      </c>
      <c r="W981" s="24">
        <f t="shared" si="279"/>
        <v>3.1193331505343935</v>
      </c>
      <c r="X981" s="24">
        <f t="shared" si="279"/>
        <v>4.1379348317695843</v>
      </c>
      <c r="Y981" s="24">
        <f t="shared" si="279"/>
        <v>2.9552492100895846</v>
      </c>
      <c r="Z981" s="24">
        <f t="shared" si="279"/>
        <v>3.3491641697179295</v>
      </c>
      <c r="AA981" s="20">
        <v>-0.85</v>
      </c>
      <c r="AB981" s="20">
        <v>0.38499999999999901</v>
      </c>
      <c r="AC981" s="17">
        <v>314.926235095962</v>
      </c>
      <c r="AD981" s="17">
        <f t="shared" si="287"/>
        <v>314.48372042957516</v>
      </c>
      <c r="AE981" s="21">
        <v>184.5</v>
      </c>
      <c r="AF981" s="21">
        <v>160.88037634408607</v>
      </c>
      <c r="AG981" s="19">
        <v>2.997647849462366</v>
      </c>
      <c r="AH981" s="21">
        <v>142</v>
      </c>
      <c r="AI981" s="22">
        <v>0.141666666666666</v>
      </c>
      <c r="AJ981" s="21">
        <v>1727</v>
      </c>
      <c r="AK981" s="21" t="e">
        <f>VLOOKUP($B981,'[3]Rotoma level Monthly'!$C$2:$N$538,10,FALSE)</f>
        <v>#N/A</v>
      </c>
      <c r="AL981" s="21" t="e">
        <f>VLOOKUP($B981,'[3]Rotoma level Monthly'!$C$2:$N$538,11,FALSE)</f>
        <v>#N/A</v>
      </c>
      <c r="AM981" s="20">
        <v>3.405635375556495</v>
      </c>
      <c r="AN981" s="21">
        <v>179.33333333333334</v>
      </c>
    </row>
    <row r="982" spans="1:40" x14ac:dyDescent="0.25">
      <c r="A982" t="s">
        <v>87</v>
      </c>
      <c r="B982" s="15">
        <v>38869</v>
      </c>
      <c r="C982" s="16" t="s">
        <v>67</v>
      </c>
      <c r="D982" s="17">
        <v>2006</v>
      </c>
      <c r="E982" s="18" t="str">
        <f t="shared" si="280"/>
        <v>Rerewhakaaitu 2005/06</v>
      </c>
      <c r="F982" s="18" t="s">
        <v>61</v>
      </c>
      <c r="G982" s="19">
        <v>1.8</v>
      </c>
      <c r="H982" s="20">
        <v>7.3499999046325684</v>
      </c>
      <c r="I982" s="21">
        <v>347.99998999999997</v>
      </c>
      <c r="J982" s="19">
        <v>9.9999997999999994</v>
      </c>
      <c r="K982" s="19">
        <v>4.9999998999999997</v>
      </c>
      <c r="L982" s="19">
        <v>17.999998999999999</v>
      </c>
      <c r="M982" s="19">
        <v>26.000000999999997</v>
      </c>
      <c r="N982" s="19">
        <v>7.4000000999999997</v>
      </c>
      <c r="O982" s="19">
        <v>1.3</v>
      </c>
      <c r="Q982" s="19">
        <f t="shared" si="276"/>
        <v>2.8683921629623974</v>
      </c>
      <c r="R982" s="19">
        <f t="shared" si="288"/>
        <v>3.0783932414665194</v>
      </c>
      <c r="S982" s="19">
        <f t="shared" si="285"/>
        <v>4.04015348671523</v>
      </c>
      <c r="T982" s="19">
        <f t="shared" si="283"/>
        <v>3.1379999746372018</v>
      </c>
      <c r="U982" s="23">
        <f t="shared" si="286"/>
        <v>3.2812347164453373</v>
      </c>
      <c r="V982" s="24">
        <f t="shared" si="279"/>
        <v>3.2234836639161188</v>
      </c>
      <c r="W982" s="24">
        <f t="shared" si="279"/>
        <v>3.0933321309929909</v>
      </c>
      <c r="X982" s="24">
        <f t="shared" si="279"/>
        <v>4.1317794508534655</v>
      </c>
      <c r="Y982" s="24">
        <f t="shared" si="279"/>
        <v>2.9963686338680393</v>
      </c>
      <c r="Z982" s="24">
        <f t="shared" si="279"/>
        <v>3.3366373385363728</v>
      </c>
      <c r="AA982" s="20">
        <v>-0.54</v>
      </c>
      <c r="AB982" s="20">
        <v>-0.31166666666666598</v>
      </c>
      <c r="AC982" s="17">
        <v>315.08739038970799</v>
      </c>
      <c r="AD982" s="17">
        <f t="shared" si="287"/>
        <v>314.56126643007605</v>
      </c>
      <c r="AE982" s="21">
        <v>88.5</v>
      </c>
      <c r="AF982" s="21">
        <v>180.75694444444446</v>
      </c>
      <c r="AG982" s="19">
        <v>3.414861111111112</v>
      </c>
      <c r="AH982" s="21">
        <v>161.69999999999999</v>
      </c>
      <c r="AI982" s="22">
        <v>0.10499999999999959</v>
      </c>
      <c r="AJ982" s="21">
        <v>1760</v>
      </c>
      <c r="AK982" s="21" t="e">
        <f>VLOOKUP($B982,'[3]Rotoma level Monthly'!$C$2:$N$538,10,FALSE)</f>
        <v>#N/A</v>
      </c>
      <c r="AL982" s="21" t="e">
        <f>VLOOKUP($B982,'[3]Rotoma level Monthly'!$C$2:$N$538,11,FALSE)</f>
        <v>#N/A</v>
      </c>
      <c r="AM982" s="20">
        <v>3.4029553087197524</v>
      </c>
      <c r="AN982" s="21">
        <v>180.75833333333333</v>
      </c>
    </row>
    <row r="983" spans="1:40" x14ac:dyDescent="0.25">
      <c r="A983" t="s">
        <v>87</v>
      </c>
      <c r="B983" s="15">
        <v>38899</v>
      </c>
      <c r="C983" s="16" t="s">
        <v>68</v>
      </c>
      <c r="D983" s="17">
        <v>2007</v>
      </c>
      <c r="E983" s="18" t="str">
        <f t="shared" si="280"/>
        <v>Rerewhakaaitu 2006/07</v>
      </c>
      <c r="F983" s="18" t="s">
        <v>61</v>
      </c>
      <c r="G983" s="19">
        <v>1.4</v>
      </c>
      <c r="H983" s="20">
        <v>8.2600002288818359</v>
      </c>
      <c r="I983" s="21">
        <v>336.59999099999999</v>
      </c>
      <c r="J983" s="19">
        <v>8.9999995999999989</v>
      </c>
      <c r="K983" s="19">
        <v>3</v>
      </c>
      <c r="L983" s="19">
        <v>34.600000999999999</v>
      </c>
      <c r="M983" s="19">
        <v>7.0000002000000006</v>
      </c>
      <c r="N983" s="19">
        <v>7.4000000999999997</v>
      </c>
      <c r="O983" s="19">
        <v>4.8000002000000004</v>
      </c>
      <c r="Q983" s="19">
        <f t="shared" si="276"/>
        <v>2.5911652106227248</v>
      </c>
      <c r="R983" s="19">
        <f t="shared" si="288"/>
        <v>2.9146738583718776</v>
      </c>
      <c r="S983" s="19">
        <f t="shared" si="285"/>
        <v>3.9966134410832352</v>
      </c>
      <c r="T983" s="19">
        <f t="shared" si="283"/>
        <v>3.004388071201054</v>
      </c>
      <c r="U983" s="23">
        <f t="shared" si="286"/>
        <v>3.126710145319723</v>
      </c>
      <c r="V983" s="24">
        <f t="shared" si="279"/>
        <v>3.1819346306939789</v>
      </c>
      <c r="W983" s="24">
        <f t="shared" si="279"/>
        <v>3.1106434713793636</v>
      </c>
      <c r="X983" s="24">
        <f t="shared" si="279"/>
        <v>4.1366807061253281</v>
      </c>
      <c r="Y983" s="24">
        <f t="shared" si="279"/>
        <v>3.0641318778591922</v>
      </c>
      <c r="Z983" s="24">
        <f t="shared" si="279"/>
        <v>3.348915984473313</v>
      </c>
      <c r="AA983" s="20">
        <v>-0.73</v>
      </c>
      <c r="AB983" s="20">
        <v>-0.31833333333333302</v>
      </c>
      <c r="AC983" s="17">
        <v>315.07053217538999</v>
      </c>
      <c r="AD983" s="17">
        <f t="shared" si="287"/>
        <v>314.63129935934035</v>
      </c>
      <c r="AE983" s="21">
        <v>98</v>
      </c>
      <c r="AF983" s="21">
        <v>177.62096774193546</v>
      </c>
      <c r="AG983" s="19">
        <v>3.0542338709677432</v>
      </c>
      <c r="AH983" s="21">
        <v>140</v>
      </c>
      <c r="AI983" s="22">
        <v>8.4166666666666501E-2</v>
      </c>
      <c r="AJ983" s="21">
        <v>1746.5</v>
      </c>
      <c r="AK983" s="21" t="e">
        <f>VLOOKUP($B983,'[3]Rotoma level Monthly'!$C$2:$N$538,10,FALSE)</f>
        <v>#N/A</v>
      </c>
      <c r="AL983" s="21" t="e">
        <f>VLOOKUP($B983,'[3]Rotoma level Monthly'!$C$2:$N$538,11,FALSE)</f>
        <v>#N/A</v>
      </c>
      <c r="AM983" s="20">
        <v>3.3920182304707649</v>
      </c>
      <c r="AN983" s="21">
        <v>183.93333333333331</v>
      </c>
    </row>
    <row r="984" spans="1:40" x14ac:dyDescent="0.25">
      <c r="A984" t="s">
        <v>87</v>
      </c>
      <c r="B984" s="15">
        <v>38930</v>
      </c>
      <c r="C984" s="16" t="s">
        <v>68</v>
      </c>
      <c r="D984" s="17">
        <v>2007</v>
      </c>
      <c r="E984" s="18" t="str">
        <f t="shared" si="280"/>
        <v>Rerewhakaaitu 2006/07</v>
      </c>
      <c r="F984" s="18" t="s">
        <v>61</v>
      </c>
      <c r="G984" s="19">
        <v>2.5</v>
      </c>
      <c r="H984" s="20">
        <v>6.369999885559082</v>
      </c>
      <c r="I984" s="21">
        <v>288.999999</v>
      </c>
      <c r="J984" s="19">
        <v>14</v>
      </c>
      <c r="K984" s="19">
        <v>4.9999998999999997</v>
      </c>
      <c r="L984" s="19">
        <v>17.999998999999999</v>
      </c>
      <c r="M984" s="19">
        <v>4.0000002000000006</v>
      </c>
      <c r="N984" s="19">
        <v>7.5999999000000003</v>
      </c>
      <c r="O984" s="19">
        <v>0.69</v>
      </c>
      <c r="Q984" s="19">
        <f t="shared" si="276"/>
        <v>3.2307676220269759</v>
      </c>
      <c r="R984" s="19">
        <f t="shared" si="288"/>
        <v>3.2733713776220705</v>
      </c>
      <c r="S984" s="19">
        <f t="shared" si="285"/>
        <v>3.7973025021739342</v>
      </c>
      <c r="T984" s="19">
        <f t="shared" si="283"/>
        <v>3.564693864180454</v>
      </c>
      <c r="U984" s="23">
        <f t="shared" si="286"/>
        <v>3.4665338415008584</v>
      </c>
      <c r="V984" s="24">
        <f t="shared" si="279"/>
        <v>3.2352348316443336</v>
      </c>
      <c r="W984" s="24">
        <f t="shared" si="279"/>
        <v>3.1626901322731316</v>
      </c>
      <c r="X984" s="24">
        <f t="shared" si="279"/>
        <v>4.1135832623848492</v>
      </c>
      <c r="Y984" s="24">
        <f t="shared" si="279"/>
        <v>3.2085572075042652</v>
      </c>
      <c r="Z984" s="24">
        <f t="shared" si="279"/>
        <v>3.4125840451279688</v>
      </c>
      <c r="AA984" s="20">
        <v>-1.55</v>
      </c>
      <c r="AB984" s="20">
        <v>-0.53333333333333299</v>
      </c>
      <c r="AC984" s="17">
        <v>315.210063785427</v>
      </c>
      <c r="AD984" s="17">
        <f t="shared" si="287"/>
        <v>314.70826776455903</v>
      </c>
      <c r="AE984" s="21">
        <v>121</v>
      </c>
      <c r="AF984" s="21">
        <v>184.48252688172039</v>
      </c>
      <c r="AG984" s="19">
        <v>3.2007392473118288</v>
      </c>
      <c r="AH984" s="21">
        <v>153.9</v>
      </c>
      <c r="AI984" s="22">
        <v>7.3333333333333139E-2</v>
      </c>
      <c r="AJ984" s="21">
        <v>1709.5</v>
      </c>
      <c r="AK984" s="21" t="e">
        <f>VLOOKUP($B984,'[3]Rotoma level Monthly'!$C$2:$N$538,10,FALSE)</f>
        <v>#N/A</v>
      </c>
      <c r="AL984" s="21" t="e">
        <f>VLOOKUP($B984,'[3]Rotoma level Monthly'!$C$2:$N$538,11,FALSE)</f>
        <v>#N/A</v>
      </c>
      <c r="AM984" s="20">
        <v>3.3816281148894212</v>
      </c>
      <c r="AN984" s="21">
        <v>181.13333333333333</v>
      </c>
    </row>
    <row r="985" spans="1:40" x14ac:dyDescent="0.25">
      <c r="A985" t="s">
        <v>87</v>
      </c>
      <c r="B985" s="15">
        <v>38961</v>
      </c>
      <c r="C985" s="16" t="s">
        <v>68</v>
      </c>
      <c r="D985" s="17">
        <v>2007</v>
      </c>
      <c r="E985" s="18" t="str">
        <f t="shared" si="280"/>
        <v>Rerewhakaaitu 2006/07</v>
      </c>
      <c r="F985" s="18" t="s">
        <v>61</v>
      </c>
      <c r="G985" s="19">
        <v>5.5999999000000003</v>
      </c>
      <c r="H985" s="20">
        <v>5.7199997901916504</v>
      </c>
      <c r="I985" s="21">
        <v>390.99999000000003</v>
      </c>
      <c r="J985" s="19">
        <v>4.9999998999999997</v>
      </c>
      <c r="K985" s="19">
        <v>2.0000001000000003</v>
      </c>
      <c r="L985" s="19">
        <v>1</v>
      </c>
      <c r="M985" s="19">
        <v>15</v>
      </c>
      <c r="N985" s="19">
        <v>7.4000000999999997</v>
      </c>
      <c r="O985" s="19">
        <v>0.69999999000000002</v>
      </c>
      <c r="Q985" s="19">
        <f t="shared" si="276"/>
        <v>4.1203975688973919</v>
      </c>
      <c r="R985" s="19">
        <f t="shared" si="288"/>
        <v>3.4165205104669818</v>
      </c>
      <c r="S985" s="19">
        <f t="shared" si="285"/>
        <v>4.1924520063286579</v>
      </c>
      <c r="T985" s="19">
        <f t="shared" si="283"/>
        <v>2.2589923872983766</v>
      </c>
      <c r="U985" s="23">
        <f t="shared" si="286"/>
        <v>3.4970906182478521</v>
      </c>
      <c r="V985" s="24">
        <f t="shared" si="279"/>
        <v>3.3253982160445141</v>
      </c>
      <c r="W985" s="24">
        <f t="shared" si="279"/>
        <v>3.2127969258021549</v>
      </c>
      <c r="X985" s="24">
        <f t="shared" si="279"/>
        <v>4.1265779075138536</v>
      </c>
      <c r="Y985" s="24">
        <f t="shared" si="279"/>
        <v>3.1286474268370994</v>
      </c>
      <c r="Z985" s="24">
        <f t="shared" si="279"/>
        <v>3.4350107663955098</v>
      </c>
      <c r="AA985" s="20">
        <v>-0.62</v>
      </c>
      <c r="AB985" s="20">
        <v>-0.62166666666666603</v>
      </c>
      <c r="AC985" s="17">
        <v>315.18984123419102</v>
      </c>
      <c r="AD985" s="17">
        <f t="shared" si="287"/>
        <v>314.77798781113216</v>
      </c>
      <c r="AE985" s="21">
        <v>32</v>
      </c>
      <c r="AF985" s="21">
        <v>185.50287356321832</v>
      </c>
      <c r="AG985" s="19">
        <v>3.2134339080459786</v>
      </c>
      <c r="AH985" s="21">
        <v>195.2</v>
      </c>
      <c r="AI985" s="22">
        <v>-6.9166666666666737E-2</v>
      </c>
      <c r="AJ985" s="21">
        <v>1717.5</v>
      </c>
      <c r="AK985" s="21" t="e">
        <f>VLOOKUP($B985,'[3]Rotoma level Monthly'!$C$2:$N$538,10,FALSE)</f>
        <v>#N/A</v>
      </c>
      <c r="AL985" s="21" t="e">
        <f>VLOOKUP($B985,'[3]Rotoma level Monthly'!$C$2:$N$538,11,FALSE)</f>
        <v>#N/A</v>
      </c>
      <c r="AM985" s="20">
        <v>3.4562606940177516</v>
      </c>
      <c r="AN985" s="21">
        <v>185.375</v>
      </c>
    </row>
    <row r="986" spans="1:40" x14ac:dyDescent="0.25">
      <c r="A986" t="s">
        <v>87</v>
      </c>
      <c r="B986" s="15">
        <v>39022</v>
      </c>
      <c r="C986" s="16" t="s">
        <v>68</v>
      </c>
      <c r="D986" s="17">
        <v>2007</v>
      </c>
      <c r="E986" s="18" t="str">
        <f t="shared" si="280"/>
        <v>Rerewhakaaitu 2006/07</v>
      </c>
      <c r="F986" s="18" t="s">
        <v>61</v>
      </c>
      <c r="G986" s="19">
        <v>4.7999999500000001</v>
      </c>
      <c r="H986" s="20">
        <v>4.9100000858306885</v>
      </c>
      <c r="I986" s="21">
        <v>416.50001014999998</v>
      </c>
      <c r="J986" s="19">
        <v>10.000000100000001</v>
      </c>
      <c r="K986" s="19">
        <v>3</v>
      </c>
      <c r="L986" s="19">
        <v>3.0000001500000004</v>
      </c>
      <c r="M986" s="19">
        <v>14.5</v>
      </c>
      <c r="N986" s="19">
        <v>7.6999997999999996</v>
      </c>
      <c r="O986" s="19">
        <v>1.2000000000000002</v>
      </c>
      <c r="Q986" s="19">
        <f t="shared" si="276"/>
        <v>3.9503527314432834</v>
      </c>
      <c r="R986" s="19">
        <f t="shared" si="288"/>
        <v>3.6153088778869691</v>
      </c>
      <c r="S986" s="19">
        <f t="shared" si="285"/>
        <v>4.275041199142624</v>
      </c>
      <c r="T986" s="19">
        <f t="shared" si="283"/>
        <v>3.1380000126813989</v>
      </c>
      <c r="U986" s="23">
        <f t="shared" si="286"/>
        <v>3.7446757052885689</v>
      </c>
      <c r="V986" s="24">
        <f t="shared" si="279"/>
        <v>3.4013911973235214</v>
      </c>
      <c r="W986" s="24">
        <f t="shared" si="279"/>
        <v>3.2366162823500897</v>
      </c>
      <c r="X986" s="24">
        <f t="shared" si="279"/>
        <v>4.0690235132692374</v>
      </c>
      <c r="Y986" s="24">
        <f t="shared" si="279"/>
        <v>3.1294268089907908</v>
      </c>
      <c r="Z986" s="24">
        <f t="shared" si="279"/>
        <v>3.4631621244766975</v>
      </c>
      <c r="AA986" s="20">
        <v>-0.21</v>
      </c>
      <c r="AB986" s="20">
        <v>-0.86666666666666603</v>
      </c>
      <c r="AC986" s="17">
        <v>315.01677262141499</v>
      </c>
      <c r="AD986" s="17">
        <f t="shared" si="287"/>
        <v>314.83234391899725</v>
      </c>
      <c r="AE986" s="21">
        <v>113</v>
      </c>
      <c r="AF986" s="21">
        <v>206.5833333333334</v>
      </c>
      <c r="AG986" s="19">
        <v>4.9511805555555561</v>
      </c>
      <c r="AH986" s="21">
        <v>185.1</v>
      </c>
      <c r="AI986" s="22">
        <v>-0.3149999999999995</v>
      </c>
      <c r="AJ986" s="21">
        <v>1509</v>
      </c>
      <c r="AK986" s="21" t="e">
        <f>VLOOKUP($B986,'[3]Rotoma level Monthly'!$C$2:$N$538,10,FALSE)</f>
        <v>#N/A</v>
      </c>
      <c r="AL986" s="21" t="e">
        <f>VLOOKUP($B986,'[3]Rotoma level Monthly'!$C$2:$N$538,11,FALSE)</f>
        <v>#N/A</v>
      </c>
      <c r="AM986" s="20">
        <v>3.5603881388638752</v>
      </c>
      <c r="AN986" s="21">
        <v>183.25</v>
      </c>
    </row>
    <row r="987" spans="1:40" x14ac:dyDescent="0.25">
      <c r="A987" t="s">
        <v>87</v>
      </c>
      <c r="B987" s="15">
        <v>39052</v>
      </c>
      <c r="C987" s="16" t="s">
        <v>68</v>
      </c>
      <c r="D987" s="17">
        <v>2007</v>
      </c>
      <c r="E987" s="18" t="str">
        <f t="shared" si="280"/>
        <v>Rerewhakaaitu 2006/07</v>
      </c>
      <c r="F987" s="18" t="s">
        <v>61</v>
      </c>
      <c r="G987" s="19">
        <v>2</v>
      </c>
      <c r="H987" s="20">
        <v>5.2600002288818359</v>
      </c>
      <c r="I987" s="21">
        <v>444.99998959999999</v>
      </c>
      <c r="J987" s="19">
        <v>11</v>
      </c>
      <c r="K987" s="19">
        <v>8.0000004000000011</v>
      </c>
      <c r="L987" s="19">
        <v>8.9999995999999989</v>
      </c>
      <c r="M987" s="19">
        <v>18.999998999999999</v>
      </c>
      <c r="N987" s="19">
        <v>7.8000002000000004</v>
      </c>
      <c r="O987" s="19">
        <v>1.2</v>
      </c>
      <c r="Q987" s="19">
        <f t="shared" si="276"/>
        <v>2.9846161889865122</v>
      </c>
      <c r="R987" s="19">
        <f t="shared" si="288"/>
        <v>3.5262385478628357</v>
      </c>
      <c r="S987" s="19">
        <f t="shared" si="285"/>
        <v>4.3615636025016951</v>
      </c>
      <c r="T987" s="19">
        <f t="shared" si="283"/>
        <v>3.2588666406620166</v>
      </c>
      <c r="U987" s="23">
        <f t="shared" si="286"/>
        <v>3.532821245003265</v>
      </c>
      <c r="V987" s="24">
        <f t="shared" si="279"/>
        <v>3.4341787788538376</v>
      </c>
      <c r="W987" s="24">
        <f t="shared" si="279"/>
        <v>3.2920563818512316</v>
      </c>
      <c r="X987" s="24">
        <f t="shared" si="279"/>
        <v>4.0770319384225751</v>
      </c>
      <c r="Y987" s="24">
        <f t="shared" si="279"/>
        <v>3.0610923339940386</v>
      </c>
      <c r="Z987" s="24">
        <f t="shared" si="279"/>
        <v>3.4693296483312897</v>
      </c>
      <c r="AA987" s="20">
        <v>-0.43</v>
      </c>
      <c r="AB987" s="20">
        <v>-0.84833333333333305</v>
      </c>
      <c r="AC987" s="17">
        <v>314.87586997385301</v>
      </c>
      <c r="AD987" s="17">
        <f t="shared" si="287"/>
        <v>314.8651119724268</v>
      </c>
      <c r="AE987" s="21">
        <v>75.5</v>
      </c>
      <c r="AF987" s="21">
        <v>201.2634408602151</v>
      </c>
      <c r="AG987" s="19">
        <v>4.1117607526881725</v>
      </c>
      <c r="AH987" s="21">
        <v>242.4</v>
      </c>
      <c r="AI987" s="22">
        <v>-0.32083333333333297</v>
      </c>
      <c r="AJ987" s="21">
        <v>1584</v>
      </c>
      <c r="AK987" s="21" t="e">
        <f>VLOOKUP($B987,'[3]Rotoma level Monthly'!$C$2:$N$538,10,FALSE)</f>
        <v>#N/A</v>
      </c>
      <c r="AL987" s="21" t="e">
        <f>VLOOKUP($B987,'[3]Rotoma level Monthly'!$C$2:$N$538,11,FALSE)</f>
        <v>#N/A</v>
      </c>
      <c r="AM987" s="20">
        <v>3.6384784166416537</v>
      </c>
      <c r="AN987" s="21">
        <v>186.96666666666667</v>
      </c>
    </row>
    <row r="988" spans="1:40" x14ac:dyDescent="0.25">
      <c r="A988" t="s">
        <v>87</v>
      </c>
      <c r="B988" s="15">
        <v>39083</v>
      </c>
      <c r="C988" s="16" t="s">
        <v>68</v>
      </c>
      <c r="D988" s="17">
        <v>2007</v>
      </c>
      <c r="E988" s="18" t="str">
        <f t="shared" si="280"/>
        <v>Rerewhakaaitu 2006/07</v>
      </c>
      <c r="F988" s="18" t="s">
        <v>61</v>
      </c>
      <c r="G988" s="19">
        <v>2.5</v>
      </c>
      <c r="H988" s="20">
        <v>5.3400001525878906</v>
      </c>
      <c r="I988" s="21">
        <v>447.0000101</v>
      </c>
      <c r="J988" s="19">
        <v>8.9999995999999989</v>
      </c>
      <c r="K988" s="19">
        <v>3</v>
      </c>
      <c r="L988" s="19">
        <v>6.0000000999999994</v>
      </c>
      <c r="M988" s="19">
        <v>29.999998999999999</v>
      </c>
      <c r="N988" s="19">
        <v>7.4000000999999997</v>
      </c>
      <c r="O988" s="19">
        <v>1.1000000000000001</v>
      </c>
      <c r="Q988" s="19">
        <f t="shared" si="276"/>
        <v>3.2307676220269759</v>
      </c>
      <c r="R988" s="19">
        <f t="shared" si="288"/>
        <v>3.5065909688191681</v>
      </c>
      <c r="S988" s="19">
        <f t="shared" si="285"/>
        <v>4.3674256741640107</v>
      </c>
      <c r="T988" s="19">
        <f t="shared" si="283"/>
        <v>3.004388071201054</v>
      </c>
      <c r="U988" s="23">
        <f t="shared" si="286"/>
        <v>3.5272930840528023</v>
      </c>
      <c r="V988" s="24">
        <f t="shared" si="279"/>
        <v>3.4379313640302267</v>
      </c>
      <c r="W988" s="24">
        <f t="shared" si="279"/>
        <v>3.3208293065084935</v>
      </c>
      <c r="X988" s="24">
        <f t="shared" si="279"/>
        <v>4.1332593769267385</v>
      </c>
      <c r="Y988" s="24">
        <f t="shared" si="279"/>
        <v>3.1232086409859292</v>
      </c>
      <c r="Z988" s="24">
        <f t="shared" si="279"/>
        <v>3.5085439824402673</v>
      </c>
      <c r="AA988" s="20">
        <v>-0.69</v>
      </c>
      <c r="AB988" s="20">
        <v>-5.00000000000001E-2</v>
      </c>
      <c r="AC988" s="17">
        <v>314.86613343872801</v>
      </c>
      <c r="AD988" s="17">
        <f t="shared" si="287"/>
        <v>314.89695424229006</v>
      </c>
      <c r="AE988" s="21">
        <v>175.5</v>
      </c>
      <c r="AF988" s="21">
        <v>168.0645161290322</v>
      </c>
      <c r="AG988" s="19">
        <v>3.9665322580645164</v>
      </c>
      <c r="AH988" s="21">
        <v>214</v>
      </c>
      <c r="AI988" s="22">
        <v>-0.3149999999999995</v>
      </c>
      <c r="AJ988" s="21">
        <v>1453.5</v>
      </c>
      <c r="AK988" s="21" t="e">
        <f>VLOOKUP($B988,'[3]Rotoma level Monthly'!$C$2:$N$538,10,FALSE)</f>
        <v>#N/A</v>
      </c>
      <c r="AL988" s="21" t="e">
        <f>VLOOKUP($B988,'[3]Rotoma level Monthly'!$C$2:$N$538,11,FALSE)</f>
        <v>#N/A</v>
      </c>
      <c r="AM988" s="20">
        <v>3.6432387213011523</v>
      </c>
      <c r="AN988" s="21">
        <v>185.25833333333335</v>
      </c>
    </row>
    <row r="989" spans="1:40" x14ac:dyDescent="0.25">
      <c r="A989" t="s">
        <v>87</v>
      </c>
      <c r="B989" s="15">
        <v>39114</v>
      </c>
      <c r="C989" s="16" t="s">
        <v>68</v>
      </c>
      <c r="D989" s="17">
        <v>2007</v>
      </c>
      <c r="E989" s="18" t="str">
        <f t="shared" si="280"/>
        <v>Rerewhakaaitu 2006/07</v>
      </c>
      <c r="F989" s="18" t="s">
        <v>61</v>
      </c>
      <c r="G989" s="19">
        <v>2.0999998999999998</v>
      </c>
      <c r="H989" s="20">
        <v>5.5300002098083496</v>
      </c>
      <c r="I989" s="21">
        <v>462.00000010000002</v>
      </c>
      <c r="J989" s="19">
        <v>8.9999995999999989</v>
      </c>
      <c r="K989" s="19">
        <v>1</v>
      </c>
      <c r="L989" s="19">
        <v>6.0000000999999994</v>
      </c>
      <c r="M989" s="19">
        <v>13</v>
      </c>
      <c r="N989" s="19">
        <v>7.5</v>
      </c>
      <c r="O989" s="19">
        <v>1</v>
      </c>
      <c r="Q989" s="19">
        <f t="shared" si="276"/>
        <v>3.038436956095202</v>
      </c>
      <c r="R989" s="19">
        <f t="shared" si="288"/>
        <v>3.4609059683022849</v>
      </c>
      <c r="S989" s="19">
        <f t="shared" si="285"/>
        <v>4.4105723467068874</v>
      </c>
      <c r="T989" s="19">
        <f t="shared" si="283"/>
        <v>3.004388071201054</v>
      </c>
      <c r="U989" s="23">
        <f t="shared" si="286"/>
        <v>3.4785758355763572</v>
      </c>
      <c r="V989" s="24">
        <f t="shared" si="279"/>
        <v>3.4471315981698112</v>
      </c>
      <c r="W989" s="24">
        <f t="shared" si="279"/>
        <v>3.3720459768653566</v>
      </c>
      <c r="X989" s="24">
        <f t="shared" si="279"/>
        <v>4.1746945887815956</v>
      </c>
      <c r="Y989" s="24">
        <f t="shared" si="279"/>
        <v>3.1020020935308494</v>
      </c>
      <c r="Z989" s="24">
        <f t="shared" si="279"/>
        <v>3.5284325039071534</v>
      </c>
      <c r="AA989" s="20">
        <v>-0.26</v>
      </c>
      <c r="AB989" s="20">
        <v>1.49999999999998E-2</v>
      </c>
      <c r="AC989" s="17">
        <v>314.74204480765002</v>
      </c>
      <c r="AD989" s="17">
        <f t="shared" si="287"/>
        <v>314.92144811245385</v>
      </c>
      <c r="AE989" s="21">
        <v>38</v>
      </c>
      <c r="AF989" s="21">
        <v>167.53720238095238</v>
      </c>
      <c r="AG989" s="19">
        <v>2.9465773809523816</v>
      </c>
      <c r="AH989" s="21">
        <v>235.7</v>
      </c>
      <c r="AI989" s="22">
        <v>-0.3149999999999995</v>
      </c>
      <c r="AJ989" s="21">
        <v>1494.5</v>
      </c>
      <c r="AK989" s="21" t="e">
        <f>VLOOKUP($B989,'[3]Rotoma level Monthly'!$C$2:$N$538,10,FALSE)</f>
        <v>#N/A</v>
      </c>
      <c r="AL989" s="21" t="e">
        <f>VLOOKUP($B989,'[3]Rotoma level Monthly'!$C$2:$N$538,11,FALSE)</f>
        <v>#N/A</v>
      </c>
      <c r="AM989" s="20">
        <v>3.6272776997957763</v>
      </c>
      <c r="AN989" s="21">
        <v>183.81666666666663</v>
      </c>
    </row>
    <row r="990" spans="1:40" x14ac:dyDescent="0.25">
      <c r="A990" t="s">
        <v>87</v>
      </c>
      <c r="B990" s="15">
        <v>39142</v>
      </c>
      <c r="C990" s="16" t="s">
        <v>68</v>
      </c>
      <c r="D990" s="17">
        <v>2007</v>
      </c>
      <c r="E990" s="18" t="str">
        <f t="shared" si="280"/>
        <v>Rerewhakaaitu 2006/07</v>
      </c>
      <c r="F990" s="18" t="s">
        <v>61</v>
      </c>
      <c r="G990" s="19">
        <v>2.5999998999999998</v>
      </c>
      <c r="H990" s="20">
        <v>4.6100001335144043</v>
      </c>
      <c r="J990" s="19">
        <v>11</v>
      </c>
      <c r="K990" s="19">
        <v>1</v>
      </c>
      <c r="L990" s="19">
        <v>16.000001000000001</v>
      </c>
      <c r="M990" s="19">
        <v>8.0000004000000011</v>
      </c>
      <c r="N990" s="19">
        <v>7.8000002000000004</v>
      </c>
      <c r="O990" s="19">
        <v>1.1000000000000001</v>
      </c>
      <c r="Q990" s="19">
        <f t="shared" si="276"/>
        <v>3.2740322614186468</v>
      </c>
      <c r="R990" s="19">
        <f t="shared" si="288"/>
        <v>3.6961110424290009</v>
      </c>
      <c r="T990" s="19">
        <f t="shared" si="283"/>
        <v>3.2588666406620166</v>
      </c>
      <c r="V990" s="24">
        <f t="shared" si="279"/>
        <v>3.4324574887999404</v>
      </c>
      <c r="W990" s="24">
        <f t="shared" si="279"/>
        <v>3.3871514596566712</v>
      </c>
      <c r="X990" s="24">
        <f t="shared" si="279"/>
        <v>4.176134193993799</v>
      </c>
      <c r="Y990" s="24">
        <f t="shared" si="279"/>
        <v>3.1232086357020123</v>
      </c>
      <c r="Z990" s="24">
        <f t="shared" si="279"/>
        <v>3.5276567798766378</v>
      </c>
      <c r="AA990" s="20">
        <v>-0.09</v>
      </c>
      <c r="AB990" s="20">
        <v>-5.5000000000000097E-2</v>
      </c>
      <c r="AC990" s="17">
        <v>314.59273997073399</v>
      </c>
      <c r="AD990" s="17">
        <f t="shared" si="287"/>
        <v>314.91502057788068</v>
      </c>
      <c r="AE990" s="21">
        <v>160.5</v>
      </c>
      <c r="AF990" s="21">
        <v>162.37903225806457</v>
      </c>
      <c r="AG990" s="19">
        <v>3.7531586021505374</v>
      </c>
      <c r="AH990" s="21">
        <v>172.5</v>
      </c>
      <c r="AI990" s="22">
        <v>-0.3149999999999995</v>
      </c>
      <c r="AJ990" s="21">
        <v>1348</v>
      </c>
      <c r="AK990" s="21" t="e">
        <f>VLOOKUP($B990,'[3]Rotoma level Monthly'!$C$2:$N$538,10,FALSE)</f>
        <v>#N/A</v>
      </c>
      <c r="AL990" s="21" t="e">
        <f>VLOOKUP($B990,'[3]Rotoma level Monthly'!$C$2:$N$538,11,FALSE)</f>
        <v>#N/A</v>
      </c>
      <c r="AM990" s="20">
        <v>3.6088129180497446</v>
      </c>
      <c r="AN990" s="21">
        <v>183.125</v>
      </c>
    </row>
    <row r="991" spans="1:40" x14ac:dyDescent="0.25">
      <c r="A991" t="s">
        <v>87</v>
      </c>
      <c r="B991" s="15">
        <v>39173</v>
      </c>
      <c r="C991" s="16" t="s">
        <v>68</v>
      </c>
      <c r="D991" s="17">
        <v>2007</v>
      </c>
      <c r="E991" s="18" t="str">
        <f t="shared" si="280"/>
        <v>Rerewhakaaitu 2006/07</v>
      </c>
      <c r="F991" s="18" t="s">
        <v>61</v>
      </c>
      <c r="G991" s="19">
        <v>3</v>
      </c>
      <c r="H991" s="20">
        <v>5.619999885559082</v>
      </c>
      <c r="I991" s="21">
        <v>445.00000999999997</v>
      </c>
      <c r="J991" s="19">
        <v>2.0000001000000003</v>
      </c>
      <c r="K991" s="19">
        <v>7.0000002000000006</v>
      </c>
      <c r="L991" s="19">
        <v>15</v>
      </c>
      <c r="M991" s="19">
        <v>30.999998999999999</v>
      </c>
      <c r="N991" s="19">
        <v>7.5</v>
      </c>
      <c r="O991" s="19">
        <v>1</v>
      </c>
      <c r="Q991" s="19">
        <f t="shared" si="276"/>
        <v>3.4318879869879426</v>
      </c>
      <c r="R991" s="19">
        <f t="shared" si="288"/>
        <v>3.4397248969324594</v>
      </c>
      <c r="S991" s="19">
        <f t="shared" ref="S991:S1016" si="289">-3.61+3.01*LOG($I991)</f>
        <v>4.3615636624284768</v>
      </c>
      <c r="T991" s="19">
        <f t="shared" si="283"/>
        <v>1.097007650745818</v>
      </c>
      <c r="U991" s="23">
        <f t="shared" ref="U991:U1016" si="290">AVERAGE(Q991:T991)</f>
        <v>3.0825460492736743</v>
      </c>
      <c r="V991" s="24">
        <f t="shared" si="279"/>
        <v>3.4015270589587927</v>
      </c>
      <c r="W991" s="24">
        <f t="shared" si="279"/>
        <v>3.381736687963949</v>
      </c>
      <c r="X991" s="24">
        <f t="shared" si="279"/>
        <v>4.1929914183969519</v>
      </c>
      <c r="Y991" s="24">
        <f t="shared" si="279"/>
        <v>2.9767073711455416</v>
      </c>
      <c r="Z991" s="24">
        <f t="shared" si="279"/>
        <v>3.4871921680036411</v>
      </c>
      <c r="AA991" s="20">
        <v>-0.14000000000000001</v>
      </c>
      <c r="AB991" s="20">
        <v>-0.25666666666666599</v>
      </c>
      <c r="AC991" s="17">
        <v>314.550253340197</v>
      </c>
      <c r="AD991" s="17">
        <f t="shared" si="287"/>
        <v>314.90634468191348</v>
      </c>
      <c r="AE991" s="21">
        <v>55</v>
      </c>
      <c r="AF991" s="21">
        <v>178.51388888888889</v>
      </c>
      <c r="AG991" s="19">
        <v>2.430416666666666</v>
      </c>
      <c r="AH991" s="21">
        <v>206.5</v>
      </c>
      <c r="AI991" s="22">
        <v>-0.3149999999999995</v>
      </c>
      <c r="AJ991" s="21">
        <v>1396.5</v>
      </c>
      <c r="AK991" s="21" t="e">
        <f>VLOOKUP($B991,'[3]Rotoma level Monthly'!$C$2:$N$538,10,FALSE)</f>
        <v>#N/A</v>
      </c>
      <c r="AL991" s="21" t="e">
        <f>VLOOKUP($B991,'[3]Rotoma level Monthly'!$C$2:$N$538,11,FALSE)</f>
        <v>#N/A</v>
      </c>
      <c r="AM991" s="20">
        <v>3.6315167710963396</v>
      </c>
      <c r="AN991" s="21">
        <v>186.81666666666669</v>
      </c>
    </row>
    <row r="992" spans="1:40" x14ac:dyDescent="0.25">
      <c r="A992" t="s">
        <v>87</v>
      </c>
      <c r="B992" s="15">
        <v>39203</v>
      </c>
      <c r="C992" s="16" t="s">
        <v>68</v>
      </c>
      <c r="D992" s="17">
        <v>2007</v>
      </c>
      <c r="E992" s="18" t="str">
        <f t="shared" si="280"/>
        <v>Rerewhakaaitu 2006/07</v>
      </c>
      <c r="F992" s="18" t="s">
        <v>61</v>
      </c>
      <c r="G992" s="19">
        <v>1.8</v>
      </c>
      <c r="H992" s="20">
        <v>5.5</v>
      </c>
      <c r="I992" s="21">
        <v>408.99999000000003</v>
      </c>
      <c r="J992" s="19">
        <v>11</v>
      </c>
      <c r="K992" s="19">
        <v>2.0000001000000003</v>
      </c>
      <c r="L992" s="19">
        <v>15</v>
      </c>
      <c r="M992" s="19">
        <v>11</v>
      </c>
      <c r="N992" s="19">
        <v>7.5</v>
      </c>
      <c r="O992" s="19">
        <v>0.79000002000000003</v>
      </c>
      <c r="Q992" s="19">
        <f t="shared" si="276"/>
        <v>2.8683921629623974</v>
      </c>
      <c r="R992" s="19">
        <f t="shared" si="288"/>
        <v>3.4680306770527762</v>
      </c>
      <c r="S992" s="19">
        <f t="shared" si="289"/>
        <v>4.2512871251405731</v>
      </c>
      <c r="T992" s="19">
        <f t="shared" si="283"/>
        <v>3.2588666406620166</v>
      </c>
      <c r="U992" s="23">
        <f t="shared" si="290"/>
        <v>3.4616441514544407</v>
      </c>
      <c r="V992" s="24">
        <f t="shared" si="279"/>
        <v>3.3057907204007271</v>
      </c>
      <c r="W992" s="24">
        <f t="shared" si="279"/>
        <v>3.3889278537213507</v>
      </c>
      <c r="X992" s="24">
        <f t="shared" si="279"/>
        <v>4.2033053252258572</v>
      </c>
      <c r="Y992" s="24">
        <f t="shared" si="279"/>
        <v>2.9767073711455416</v>
      </c>
      <c r="Z992" s="24">
        <f t="shared" si="279"/>
        <v>3.456010454004232</v>
      </c>
      <c r="AA992" s="20">
        <v>-0.15</v>
      </c>
      <c r="AB992" s="20">
        <v>-0.23499999999999999</v>
      </c>
      <c r="AC992" s="17">
        <v>314.44042414693598</v>
      </c>
      <c r="AD992" s="17">
        <f t="shared" si="287"/>
        <v>314.88069174834919</v>
      </c>
      <c r="AE992" s="21">
        <v>59</v>
      </c>
      <c r="AF992" s="21">
        <v>179.16666666666669</v>
      </c>
      <c r="AG992" s="19">
        <v>2.5378360215053766</v>
      </c>
      <c r="AH992" s="21">
        <v>186.2</v>
      </c>
      <c r="AI992" s="22">
        <v>-0.3149999999999995</v>
      </c>
      <c r="AJ992" s="21">
        <v>1252.5</v>
      </c>
      <c r="AK992" s="21" t="e">
        <f>VLOOKUP($B992,'[3]Rotoma level Monthly'!$C$2:$N$538,10,FALSE)</f>
        <v>#N/A</v>
      </c>
      <c r="AL992" s="21" t="e">
        <f>VLOOKUP($B992,'[3]Rotoma level Monthly'!$C$2:$N$538,11,FALSE)</f>
        <v>#N/A</v>
      </c>
      <c r="AM992" s="20">
        <v>3.566869780355598</v>
      </c>
      <c r="AN992" s="21">
        <v>190.5</v>
      </c>
    </row>
    <row r="993" spans="1:40" x14ac:dyDescent="0.25">
      <c r="A993" t="s">
        <v>87</v>
      </c>
      <c r="B993" s="15">
        <v>39234</v>
      </c>
      <c r="C993" s="16" t="s">
        <v>68</v>
      </c>
      <c r="D993" s="17">
        <v>2007</v>
      </c>
      <c r="E993" s="18" t="str">
        <f t="shared" si="280"/>
        <v>Rerewhakaaitu 2006/07</v>
      </c>
      <c r="F993" s="18" t="s">
        <v>61</v>
      </c>
      <c r="G993" s="19">
        <v>1.3</v>
      </c>
      <c r="H993" s="20">
        <v>7.1700000762939453</v>
      </c>
      <c r="I993" s="21">
        <v>329.99998899999997</v>
      </c>
      <c r="J993" s="19">
        <v>4.9999998999999997</v>
      </c>
      <c r="K993" s="19">
        <v>0.5</v>
      </c>
      <c r="L993" s="19">
        <v>18.999998999999999</v>
      </c>
      <c r="M993" s="19">
        <v>4.9999998999999997</v>
      </c>
      <c r="N993" s="19">
        <v>7.4000000999999997</v>
      </c>
      <c r="O993" s="19">
        <v>0.58999997000000004</v>
      </c>
      <c r="Q993" s="19">
        <f t="shared" si="276"/>
        <v>2.5094161148593654</v>
      </c>
      <c r="R993" s="19">
        <f t="shared" si="288"/>
        <v>3.1125984982680901</v>
      </c>
      <c r="S993" s="19">
        <f t="shared" si="289"/>
        <v>3.970726915458227</v>
      </c>
      <c r="T993" s="19">
        <f t="shared" si="283"/>
        <v>2.2589923872983766</v>
      </c>
      <c r="U993" s="23">
        <f t="shared" si="290"/>
        <v>2.9629334789710144</v>
      </c>
      <c r="V993" s="24">
        <f t="shared" si="279"/>
        <v>3.1748853824408179</v>
      </c>
      <c r="W993" s="24">
        <f t="shared" si="279"/>
        <v>3.3757057054567525</v>
      </c>
      <c r="X993" s="24">
        <f t="shared" si="279"/>
        <v>4.18406381471305</v>
      </c>
      <c r="Y993" s="24">
        <f t="shared" si="279"/>
        <v>2.853787534369236</v>
      </c>
      <c r="Z993" s="24">
        <f t="shared" si="279"/>
        <v>3.3783689882849002</v>
      </c>
      <c r="AA993" s="20">
        <v>0.6</v>
      </c>
      <c r="AB993" s="20">
        <v>0.90666666666666595</v>
      </c>
      <c r="AC993" s="17">
        <v>314.29867986631001</v>
      </c>
      <c r="AD993" s="17">
        <f t="shared" si="287"/>
        <v>314.82839547921157</v>
      </c>
      <c r="AE993" s="21">
        <v>113</v>
      </c>
      <c r="AF993" s="21">
        <v>187.7777777777778</v>
      </c>
      <c r="AG993" s="19">
        <v>3.9652083333333326</v>
      </c>
      <c r="AH993" s="21">
        <v>106</v>
      </c>
      <c r="AI993" s="22">
        <v>-0.28749999999999953</v>
      </c>
      <c r="AJ993" s="21">
        <v>1127</v>
      </c>
      <c r="AK993" s="21" t="e">
        <f>VLOOKUP($B993,'[3]Rotoma level Monthly'!$C$2:$N$538,10,FALSE)</f>
        <v>#N/A</v>
      </c>
      <c r="AL993" s="21" t="e">
        <f>VLOOKUP($B993,'[3]Rotoma level Monthly'!$C$2:$N$538,11,FALSE)</f>
        <v>#N/A</v>
      </c>
      <c r="AM993" s="20">
        <v>3.5285521280258494</v>
      </c>
      <c r="AN993" s="21">
        <v>185.85833333333335</v>
      </c>
    </row>
    <row r="994" spans="1:40" x14ac:dyDescent="0.25">
      <c r="A994" t="s">
        <v>87</v>
      </c>
      <c r="B994" s="15">
        <v>39264</v>
      </c>
      <c r="C994" s="16" t="s">
        <v>69</v>
      </c>
      <c r="D994" s="17">
        <v>2008</v>
      </c>
      <c r="E994" s="18" t="str">
        <f t="shared" si="280"/>
        <v>Rerewhakaaitu 2007/08</v>
      </c>
      <c r="F994" s="18" t="s">
        <v>61</v>
      </c>
      <c r="G994" s="19">
        <v>3.4000001000000002</v>
      </c>
      <c r="H994" s="20">
        <v>6.7800002098083496</v>
      </c>
      <c r="I994" s="21">
        <v>487.00000000000006</v>
      </c>
      <c r="J994" s="19">
        <v>14</v>
      </c>
      <c r="K994" s="19">
        <v>4.9999998999999997</v>
      </c>
      <c r="L994" s="19">
        <v>24</v>
      </c>
      <c r="M994" s="19">
        <v>4.0000002000000006</v>
      </c>
      <c r="N994" s="19">
        <v>7.4000000999999997</v>
      </c>
      <c r="O994" s="19">
        <v>1.3</v>
      </c>
      <c r="Q994" s="19">
        <f t="shared" si="276"/>
        <v>3.5699564817316802</v>
      </c>
      <c r="R994" s="19">
        <f t="shared" si="288"/>
        <v>3.1890858095191725</v>
      </c>
      <c r="S994" s="19">
        <f t="shared" si="289"/>
        <v>4.4794621732560493</v>
      </c>
      <c r="T994" s="19">
        <f t="shared" si="283"/>
        <v>3.564693864180454</v>
      </c>
      <c r="U994" s="23">
        <f t="shared" si="290"/>
        <v>3.7007995821718391</v>
      </c>
      <c r="V994" s="24">
        <f t="shared" si="279"/>
        <v>3.2333490756715917</v>
      </c>
      <c r="W994" s="24">
        <f t="shared" si="279"/>
        <v>3.3849300861278073</v>
      </c>
      <c r="X994" s="24">
        <f t="shared" si="279"/>
        <v>4.2240009680349422</v>
      </c>
      <c r="Y994" s="24">
        <f t="shared" si="279"/>
        <v>2.8893453584978412</v>
      </c>
      <c r="Z994" s="24">
        <f t="shared" si="279"/>
        <v>3.4165112488054903</v>
      </c>
      <c r="AA994" s="20">
        <v>-0.46</v>
      </c>
      <c r="AB994" s="20">
        <v>0.59333333333333305</v>
      </c>
      <c r="AC994" s="17">
        <v>314.353843874213</v>
      </c>
      <c r="AD994" s="17">
        <f t="shared" si="287"/>
        <v>314.7672666029203</v>
      </c>
      <c r="AE994" s="21">
        <v>216.5</v>
      </c>
      <c r="AF994" s="21">
        <v>159.56989247311824</v>
      </c>
      <c r="AG994" s="19">
        <v>3.4693548387096769</v>
      </c>
      <c r="AH994" s="21">
        <v>93.5</v>
      </c>
      <c r="AI994" s="22">
        <v>-0.24583333333333299</v>
      </c>
      <c r="AJ994" s="21">
        <v>1151.5</v>
      </c>
      <c r="AK994" s="21" t="e">
        <f>VLOOKUP($B994,'[3]Rotoma level Monthly'!$C$2:$N$538,10,FALSE)</f>
        <v>#N/A</v>
      </c>
      <c r="AL994" s="21" t="e">
        <f>VLOOKUP($B994,'[3]Rotoma level Monthly'!$C$2:$N$538,11,FALSE)</f>
        <v>#N/A</v>
      </c>
      <c r="AM994" s="20">
        <v>3.5744143965443675</v>
      </c>
      <c r="AN994" s="21">
        <v>181.98333333333335</v>
      </c>
    </row>
    <row r="995" spans="1:40" x14ac:dyDescent="0.25">
      <c r="A995" t="s">
        <v>87</v>
      </c>
      <c r="B995" s="15">
        <v>39295</v>
      </c>
      <c r="C995" s="16" t="s">
        <v>69</v>
      </c>
      <c r="D995" s="17">
        <v>2008</v>
      </c>
      <c r="E995" s="18" t="str">
        <f t="shared" si="280"/>
        <v>Rerewhakaaitu 2007/08</v>
      </c>
      <c r="F995" s="18" t="s">
        <v>61</v>
      </c>
      <c r="G995" s="19">
        <v>3.5</v>
      </c>
      <c r="H995" s="20">
        <v>5.190000057220459</v>
      </c>
      <c r="I995" s="21">
        <v>382</v>
      </c>
      <c r="J995" s="19">
        <v>14</v>
      </c>
      <c r="K995" s="19">
        <v>14</v>
      </c>
      <c r="M995" s="19">
        <v>17.000001000000001</v>
      </c>
      <c r="N995" s="19">
        <v>7.3000002000000004</v>
      </c>
      <c r="O995" s="19">
        <v>0.94999999000000002</v>
      </c>
      <c r="Q995" s="19">
        <f t="shared" si="276"/>
        <v>3.6019328326497</v>
      </c>
      <c r="R995" s="19">
        <f t="shared" si="288"/>
        <v>3.5436393383751361</v>
      </c>
      <c r="S995" s="19">
        <f t="shared" si="289"/>
        <v>4.1620107223642435</v>
      </c>
      <c r="T995" s="19">
        <f t="shared" si="283"/>
        <v>3.564693864180454</v>
      </c>
      <c r="U995" s="23">
        <f t="shared" si="290"/>
        <v>3.7180691893923834</v>
      </c>
      <c r="V995" s="24">
        <f t="shared" si="279"/>
        <v>3.3175797108405063</v>
      </c>
      <c r="W995" s="24">
        <f t="shared" si="279"/>
        <v>3.4373438761280788</v>
      </c>
      <c r="X995" s="24">
        <f t="shared" si="279"/>
        <v>4.2390370845150338</v>
      </c>
      <c r="Y995" s="24">
        <f t="shared" si="279"/>
        <v>2.9360375079127912</v>
      </c>
      <c r="Z995" s="24">
        <f t="shared" si="279"/>
        <v>3.4702711619030051</v>
      </c>
      <c r="AA995" s="20">
        <v>0.31</v>
      </c>
      <c r="AB995" s="20">
        <v>0.32999999999999902</v>
      </c>
      <c r="AC995" s="17">
        <v>314.43462985253001</v>
      </c>
      <c r="AD995" s="17">
        <f t="shared" si="287"/>
        <v>314.71427474268199</v>
      </c>
      <c r="AE995" s="21">
        <v>133.5</v>
      </c>
      <c r="AF995" s="21">
        <v>205.45698924731184</v>
      </c>
      <c r="AG995" s="19">
        <v>3.7325940860215066</v>
      </c>
      <c r="AH995" s="21">
        <v>160.4</v>
      </c>
      <c r="AI995" s="22">
        <v>-0.14500000000000005</v>
      </c>
      <c r="AJ995" s="21">
        <v>1270</v>
      </c>
      <c r="AK995" s="21" t="e">
        <f>VLOOKUP($B995,'[3]Rotoma level Monthly'!$C$2:$N$538,10,FALSE)</f>
        <v>#N/A</v>
      </c>
      <c r="AL995" s="21" t="e">
        <f>VLOOKUP($B995,'[3]Rotoma level Monthly'!$C$2:$N$538,11,FALSE)</f>
        <v>#N/A</v>
      </c>
      <c r="AM995" s="20">
        <v>3.6090078105228618</v>
      </c>
      <c r="AN995" s="21">
        <v>182.52500000000001</v>
      </c>
    </row>
    <row r="996" spans="1:40" x14ac:dyDescent="0.25">
      <c r="A996" t="s">
        <v>87</v>
      </c>
      <c r="B996" s="15">
        <v>39326</v>
      </c>
      <c r="C996" s="16" t="s">
        <v>69</v>
      </c>
      <c r="D996" s="17">
        <v>2008</v>
      </c>
      <c r="E996" s="18" t="str">
        <f t="shared" si="280"/>
        <v>Rerewhakaaitu 2007/08</v>
      </c>
      <c r="F996" s="18" t="s">
        <v>61</v>
      </c>
      <c r="G996" s="19">
        <v>3.2</v>
      </c>
      <c r="H996" s="20">
        <v>4.9650001525878906</v>
      </c>
      <c r="I996" s="21">
        <v>387.99998979999998</v>
      </c>
      <c r="J996" s="19">
        <v>4.9999998999999997</v>
      </c>
      <c r="K996" s="19">
        <v>3</v>
      </c>
      <c r="L996" s="19">
        <v>9.9999997999999994</v>
      </c>
      <c r="M996" s="19">
        <v>13</v>
      </c>
      <c r="N996" s="19">
        <v>7.4000000999999997</v>
      </c>
      <c r="O996" s="19">
        <v>1</v>
      </c>
      <c r="Q996" s="19">
        <f t="shared" si="276"/>
        <v>3.5030809449325613</v>
      </c>
      <c r="R996" s="19">
        <f t="shared" si="288"/>
        <v>3.600959442322432</v>
      </c>
      <c r="S996" s="19">
        <f t="shared" si="289"/>
        <v>4.182383459673332</v>
      </c>
      <c r="T996" s="19">
        <f t="shared" si="283"/>
        <v>2.2589923872983766</v>
      </c>
      <c r="U996" s="23">
        <f t="shared" si="290"/>
        <v>3.3863540585566758</v>
      </c>
      <c r="V996" s="24">
        <f t="shared" si="279"/>
        <v>3.3402724877493051</v>
      </c>
      <c r="W996" s="24">
        <f t="shared" si="279"/>
        <v>3.4646428815197758</v>
      </c>
      <c r="X996" s="24">
        <f t="shared" si="279"/>
        <v>4.274044444287707</v>
      </c>
      <c r="Y996" s="24">
        <f t="shared" si="279"/>
        <v>2.8272290515059511</v>
      </c>
      <c r="Z996" s="24">
        <f t="shared" si="279"/>
        <v>3.462982090726261</v>
      </c>
      <c r="AA996" s="20">
        <v>0.09</v>
      </c>
      <c r="AB996" s="20">
        <v>0.13999999999999899</v>
      </c>
      <c r="AC996" s="17">
        <v>314.39995953023703</v>
      </c>
      <c r="AD996" s="17">
        <f t="shared" si="287"/>
        <v>314.64676605474955</v>
      </c>
      <c r="AE996" s="21">
        <v>84.5</v>
      </c>
      <c r="AF996" s="21">
        <v>155.01388888888894</v>
      </c>
      <c r="AG996" s="19">
        <v>3.0348842592592584</v>
      </c>
      <c r="AH996" s="21">
        <v>143.4</v>
      </c>
      <c r="AI996" s="22">
        <v>-5.2500000000000102E-2</v>
      </c>
      <c r="AJ996" s="21">
        <v>1282.5</v>
      </c>
      <c r="AK996" s="21" t="e">
        <f>VLOOKUP($B996,'[3]Rotoma level Monthly'!$C$2:$N$538,10,FALSE)</f>
        <v>#N/A</v>
      </c>
      <c r="AL996" s="21" t="e">
        <f>VLOOKUP($B996,'[3]Rotoma level Monthly'!$C$2:$N$538,11,FALSE)</f>
        <v>#N/A</v>
      </c>
      <c r="AM996" s="20">
        <v>3.6533290470820017</v>
      </c>
      <c r="AN996" s="21">
        <v>178.20833333333334</v>
      </c>
    </row>
    <row r="997" spans="1:40" x14ac:dyDescent="0.25">
      <c r="A997" t="s">
        <v>87</v>
      </c>
      <c r="B997" s="15">
        <v>39356</v>
      </c>
      <c r="C997" s="16" t="s">
        <v>69</v>
      </c>
      <c r="D997" s="17">
        <v>2008</v>
      </c>
      <c r="E997" s="18" t="str">
        <f t="shared" si="280"/>
        <v>Rerewhakaaitu 2007/08</v>
      </c>
      <c r="F997" s="18" t="s">
        <v>61</v>
      </c>
      <c r="G997" s="19">
        <v>5</v>
      </c>
      <c r="H997" s="20">
        <v>4.4499998092651367</v>
      </c>
      <c r="I997" s="21">
        <v>457.99999000000003</v>
      </c>
      <c r="J997" s="19">
        <v>8.9999995999999989</v>
      </c>
      <c r="K997" s="19">
        <v>3</v>
      </c>
      <c r="L997" s="19">
        <v>1</v>
      </c>
      <c r="M997" s="19">
        <v>9.9999997999999994</v>
      </c>
      <c r="N997" s="19">
        <v>7.5999999000000003</v>
      </c>
      <c r="O997" s="19">
        <v>1.4</v>
      </c>
      <c r="Q997" s="19">
        <f t="shared" si="276"/>
        <v>3.9953838110134878</v>
      </c>
      <c r="R997" s="19">
        <f t="shared" si="288"/>
        <v>3.7410910216242161</v>
      </c>
      <c r="S997" s="19">
        <f t="shared" si="289"/>
        <v>4.3992050602495851</v>
      </c>
      <c r="T997" s="19">
        <f t="shared" si="283"/>
        <v>3.004388071201054</v>
      </c>
      <c r="U997" s="23">
        <f t="shared" si="290"/>
        <v>3.7850169910220859</v>
      </c>
      <c r="V997" s="24">
        <f t="shared" si="279"/>
        <v>3.3298546745923132</v>
      </c>
      <c r="W997" s="24">
        <f t="shared" si="279"/>
        <v>3.4916904241162121</v>
      </c>
      <c r="X997" s="24">
        <f t="shared" si="279"/>
        <v>4.2928401764623363</v>
      </c>
      <c r="Y997" s="24">
        <f t="shared" si="279"/>
        <v>2.8893453584978417</v>
      </c>
      <c r="Z997" s="24">
        <f t="shared" si="279"/>
        <v>3.4891572155239188</v>
      </c>
      <c r="AA997" s="20">
        <v>0.53</v>
      </c>
      <c r="AB997" s="20">
        <v>0.141666666666666</v>
      </c>
      <c r="AC997" s="17">
        <v>314.37808519808698</v>
      </c>
      <c r="AD997" s="17">
        <f t="shared" si="287"/>
        <v>314.57911971840753</v>
      </c>
      <c r="AE997" s="21">
        <v>81.5</v>
      </c>
      <c r="AF997" s="21">
        <v>222.91666666666671</v>
      </c>
      <c r="AG997" s="19">
        <v>5.3009408602150518</v>
      </c>
      <c r="AH997" s="21">
        <v>241</v>
      </c>
      <c r="AI997" s="22">
        <v>-1.7500000000000147E-2</v>
      </c>
      <c r="AJ997" s="21">
        <v>1335</v>
      </c>
      <c r="AK997" s="21" t="e">
        <f>VLOOKUP($B997,'[3]Rotoma level Monthly'!$C$2:$N$538,10,FALSE)</f>
        <v>#N/A</v>
      </c>
      <c r="AL997" s="21" t="e">
        <f>VLOOKUP($B997,'[3]Rotoma level Monthly'!$C$2:$N$538,11,FALSE)</f>
        <v>#N/A</v>
      </c>
      <c r="AM997" s="20">
        <v>3.6384499096831084</v>
      </c>
      <c r="AN997" s="21">
        <v>182.22500000000002</v>
      </c>
    </row>
    <row r="998" spans="1:40" x14ac:dyDescent="0.25">
      <c r="A998" t="s">
        <v>87</v>
      </c>
      <c r="B998" s="15">
        <v>39387</v>
      </c>
      <c r="C998" s="16" t="s">
        <v>69</v>
      </c>
      <c r="D998" s="17">
        <v>2008</v>
      </c>
      <c r="E998" s="18" t="str">
        <f t="shared" si="280"/>
        <v>Rerewhakaaitu 2007/08</v>
      </c>
      <c r="F998" s="18" t="s">
        <v>61</v>
      </c>
      <c r="G998" s="19">
        <v>5.5999999000000003</v>
      </c>
      <c r="H998" s="20">
        <v>4.0999999046325684</v>
      </c>
      <c r="I998" s="21">
        <v>464.00001010000005</v>
      </c>
      <c r="J998" s="19">
        <v>6.0000000999999994</v>
      </c>
      <c r="K998" s="19">
        <v>3</v>
      </c>
      <c r="L998" s="19">
        <v>2.0000001000000003</v>
      </c>
      <c r="M998" s="19">
        <v>12</v>
      </c>
      <c r="N998" s="19">
        <v>7.4000000999999997</v>
      </c>
      <c r="O998" s="19">
        <v>1.5</v>
      </c>
      <c r="Q998" s="19">
        <f t="shared" si="276"/>
        <v>4.1203975688973919</v>
      </c>
      <c r="R998" s="19">
        <f t="shared" si="288"/>
        <v>3.844651590644002</v>
      </c>
      <c r="S998" s="19">
        <f t="shared" si="289"/>
        <v>4.4162191499249044</v>
      </c>
      <c r="T998" s="19">
        <f t="shared" si="283"/>
        <v>2.4902016722559037</v>
      </c>
      <c r="U998" s="23">
        <f t="shared" si="290"/>
        <v>3.7178674954305504</v>
      </c>
      <c r="V998" s="24">
        <f t="shared" si="279"/>
        <v>3.3440250777134892</v>
      </c>
      <c r="W998" s="24">
        <f t="shared" si="279"/>
        <v>3.5108023168459646</v>
      </c>
      <c r="X998" s="24">
        <f t="shared" si="279"/>
        <v>4.3056745356243624</v>
      </c>
      <c r="Y998" s="24">
        <f t="shared" si="279"/>
        <v>2.8353621634623831</v>
      </c>
      <c r="Z998" s="24">
        <f t="shared" si="279"/>
        <v>3.486720105536826</v>
      </c>
      <c r="AA998" s="20">
        <v>0.82</v>
      </c>
      <c r="AB998" s="20">
        <v>0.314999999999999</v>
      </c>
      <c r="AC998" s="17">
        <v>314.23142702857098</v>
      </c>
      <c r="AD998" s="17">
        <f t="shared" si="287"/>
        <v>314.51367425233718</v>
      </c>
      <c r="AE998" s="21">
        <v>27</v>
      </c>
      <c r="AF998" s="21">
        <v>190.70138888888886</v>
      </c>
      <c r="AG998" s="19">
        <v>3.4504861111111103</v>
      </c>
      <c r="AH998" s="21">
        <v>245.3</v>
      </c>
      <c r="AI998" s="22">
        <v>7.7499999999999389E-2</v>
      </c>
      <c r="AJ998" s="21">
        <v>1305.5</v>
      </c>
      <c r="AK998" s="21" t="e">
        <f>VLOOKUP($B998,'[3]Rotoma level Monthly'!$C$2:$N$538,10,FALSE)</f>
        <v>#N/A</v>
      </c>
      <c r="AL998" s="21" t="e">
        <f>VLOOKUP($B998,'[3]Rotoma level Monthly'!$C$2:$N$538,11,FALSE)</f>
        <v>#N/A</v>
      </c>
      <c r="AM998" s="20">
        <v>3.6833703845935033</v>
      </c>
      <c r="AN998" s="21">
        <v>187.24166666666667</v>
      </c>
    </row>
    <row r="999" spans="1:40" x14ac:dyDescent="0.25">
      <c r="A999" t="s">
        <v>87</v>
      </c>
      <c r="B999" s="15">
        <v>39417</v>
      </c>
      <c r="C999" s="16" t="s">
        <v>69</v>
      </c>
      <c r="D999" s="17">
        <v>2008</v>
      </c>
      <c r="E999" s="18" t="str">
        <f t="shared" si="280"/>
        <v>Rerewhakaaitu 2007/08</v>
      </c>
      <c r="F999" s="18" t="s">
        <v>61</v>
      </c>
      <c r="G999" s="19">
        <v>4.5</v>
      </c>
      <c r="H999" s="20">
        <v>2.9500000476837158</v>
      </c>
      <c r="I999" s="21">
        <v>475.00001040000001</v>
      </c>
      <c r="J999" s="19">
        <v>8.9999995999999989</v>
      </c>
      <c r="K999" s="19">
        <v>3</v>
      </c>
      <c r="L999" s="19">
        <v>8.0000004000000011</v>
      </c>
      <c r="M999" s="19">
        <v>34.000002000000002</v>
      </c>
      <c r="N999" s="19">
        <v>7.1999997999999996</v>
      </c>
      <c r="O999" s="19">
        <v>1.6</v>
      </c>
      <c r="Q999" s="19">
        <f t="shared" si="276"/>
        <v>3.8791597849893731</v>
      </c>
      <c r="R999" s="19">
        <f t="shared" si="288"/>
        <v>4.2519561133189274</v>
      </c>
      <c r="S999" s="19">
        <f t="shared" si="289"/>
        <v>4.4468477935922266</v>
      </c>
      <c r="T999" s="19">
        <f t="shared" si="283"/>
        <v>3.004388071201054</v>
      </c>
      <c r="U999" s="23">
        <f t="shared" si="290"/>
        <v>3.8955879407753953</v>
      </c>
      <c r="V999" s="24">
        <f t="shared" si="279"/>
        <v>3.4185703773803939</v>
      </c>
      <c r="W999" s="24">
        <f t="shared" si="279"/>
        <v>3.5712787806339725</v>
      </c>
      <c r="X999" s="24">
        <f t="shared" si="279"/>
        <v>4.3134276439053201</v>
      </c>
      <c r="Y999" s="24">
        <f t="shared" si="279"/>
        <v>2.8141556160073029</v>
      </c>
      <c r="Z999" s="24">
        <f t="shared" si="279"/>
        <v>3.5196988960615654</v>
      </c>
      <c r="AA999" s="20">
        <v>1.36</v>
      </c>
      <c r="AB999" s="20">
        <v>0.44166666666666599</v>
      </c>
      <c r="AC999" s="17">
        <v>314.11589907859002</v>
      </c>
      <c r="AD999" s="17">
        <f t="shared" si="287"/>
        <v>314.45034334439856</v>
      </c>
      <c r="AE999" s="21">
        <v>110.5</v>
      </c>
      <c r="AF999" s="21">
        <v>134.36155913978487</v>
      </c>
      <c r="AG999" s="19">
        <v>3.8898521505376347</v>
      </c>
      <c r="AH999" s="21">
        <v>150.1</v>
      </c>
      <c r="AI999" s="22">
        <v>0.14083333333333248</v>
      </c>
      <c r="AJ999" s="21">
        <v>1219.5</v>
      </c>
      <c r="AK999" s="21" t="e">
        <f>VLOOKUP($B999,'[3]Rotoma level Monthly'!$C$2:$N$538,10,FALSE)</f>
        <v>#N/A</v>
      </c>
      <c r="AL999" s="21" t="e">
        <f>VLOOKUP($B999,'[3]Rotoma level Monthly'!$C$2:$N$538,11,FALSE)</f>
        <v>#N/A</v>
      </c>
      <c r="AM999" s="20">
        <v>3.5583125142231324</v>
      </c>
      <c r="AN999" s="21">
        <v>179.55000000000004</v>
      </c>
    </row>
    <row r="1000" spans="1:40" x14ac:dyDescent="0.25">
      <c r="A1000" t="s">
        <v>87</v>
      </c>
      <c r="B1000" s="15">
        <v>39448</v>
      </c>
      <c r="C1000" s="16" t="s">
        <v>69</v>
      </c>
      <c r="D1000" s="17">
        <v>2008</v>
      </c>
      <c r="E1000" s="18" t="str">
        <f t="shared" si="280"/>
        <v>Rerewhakaaitu 2007/08</v>
      </c>
      <c r="F1000" s="18" t="s">
        <v>61</v>
      </c>
      <c r="G1000" s="19">
        <v>3.0999998999999998</v>
      </c>
      <c r="I1000" s="21">
        <v>580.00001999999995</v>
      </c>
      <c r="J1000" s="19">
        <v>8.9999995999999989</v>
      </c>
      <c r="L1000" s="19">
        <v>3</v>
      </c>
      <c r="M1000" s="19">
        <v>78.000001999999995</v>
      </c>
      <c r="N1000" s="19">
        <v>7.0999999000000003</v>
      </c>
      <c r="O1000" s="19">
        <v>1.4</v>
      </c>
      <c r="Q1000" s="19">
        <f t="shared" si="276"/>
        <v>3.4680586667549234</v>
      </c>
      <c r="S1000" s="19">
        <f t="shared" si="289"/>
        <v>4.7079183057012131</v>
      </c>
      <c r="T1000" s="19">
        <f t="shared" si="283"/>
        <v>3.004388071201054</v>
      </c>
      <c r="U1000" s="23">
        <f t="shared" si="290"/>
        <v>3.7267883478857304</v>
      </c>
      <c r="V1000" s="24">
        <f t="shared" si="279"/>
        <v>3.4383446311077228</v>
      </c>
      <c r="W1000" s="24">
        <f t="shared" si="279"/>
        <v>3.5771594907989548</v>
      </c>
      <c r="X1000" s="24">
        <f t="shared" si="279"/>
        <v>4.3443815194996107</v>
      </c>
      <c r="Y1000" s="24">
        <f t="shared" si="279"/>
        <v>2.8141556160073029</v>
      </c>
      <c r="Z1000" s="24">
        <f t="shared" si="279"/>
        <v>3.5378348291372861</v>
      </c>
      <c r="AA1000" s="20">
        <v>1.42</v>
      </c>
      <c r="AB1000" s="20">
        <v>-0.49</v>
      </c>
      <c r="AC1000" s="17">
        <v>313.96536046013199</v>
      </c>
      <c r="AD1000" s="17">
        <f t="shared" si="287"/>
        <v>314.37527892951556</v>
      </c>
      <c r="AE1000" s="21">
        <v>34</v>
      </c>
      <c r="AF1000" s="21">
        <v>163.24596774193546</v>
      </c>
      <c r="AG1000" s="19">
        <v>3.6786962365591389</v>
      </c>
      <c r="AH1000" s="21">
        <v>266.8</v>
      </c>
      <c r="AI1000" s="22">
        <v>0.14083333333333248</v>
      </c>
      <c r="AJ1000" s="21">
        <v>1254.5</v>
      </c>
      <c r="AK1000" s="21" t="e">
        <f>VLOOKUP($B1000,'[3]Rotoma level Monthly'!$C$2:$N$538,10,FALSE)</f>
        <v>#N/A</v>
      </c>
      <c r="AL1000" s="21" t="e">
        <f>VLOOKUP($B1000,'[3]Rotoma level Monthly'!$C$2:$N$538,11,FALSE)</f>
        <v>#N/A</v>
      </c>
      <c r="AM1000" s="20">
        <v>3.5398201307105879</v>
      </c>
      <c r="AN1000" s="21">
        <v>183.95000000000002</v>
      </c>
    </row>
    <row r="1001" spans="1:40" x14ac:dyDescent="0.25">
      <c r="A1001" t="s">
        <v>87</v>
      </c>
      <c r="B1001" s="15">
        <v>39479</v>
      </c>
      <c r="C1001" s="16" t="s">
        <v>69</v>
      </c>
      <c r="D1001" s="17">
        <v>2008</v>
      </c>
      <c r="E1001" s="18" t="str">
        <f t="shared" si="280"/>
        <v>Rerewhakaaitu 2007/08</v>
      </c>
      <c r="F1001" s="18" t="s">
        <v>61</v>
      </c>
      <c r="G1001" s="19">
        <v>2.8</v>
      </c>
      <c r="H1001" s="20">
        <v>4.3499999046325684</v>
      </c>
      <c r="I1001" s="21">
        <v>522.00001900000007</v>
      </c>
      <c r="J1001" s="19">
        <v>7.0000002000000006</v>
      </c>
      <c r="K1001" s="19">
        <v>7.0000002000000006</v>
      </c>
      <c r="L1001" s="19">
        <v>18.999998999999999</v>
      </c>
      <c r="M1001" s="19">
        <v>0.50000001999999999</v>
      </c>
      <c r="N1001" s="19">
        <v>7.4000000999999997</v>
      </c>
      <c r="O1001" s="19">
        <v>1.2</v>
      </c>
      <c r="Q1001" s="19">
        <f t="shared" si="276"/>
        <v>3.3557813996092367</v>
      </c>
      <c r="R1001" s="19">
        <f t="shared" ref="R1001" si="291">5.56+2.6*LOG(((1/$H1001)-(1/40)),10)</f>
        <v>3.7699267711296915</v>
      </c>
      <c r="S1001" s="19">
        <f t="shared" si="289"/>
        <v>4.5701882616178455</v>
      </c>
      <c r="T1001" s="19">
        <f t="shared" si="283"/>
        <v>2.6856863130741973</v>
      </c>
      <c r="U1001" s="23">
        <f t="shared" si="290"/>
        <v>3.595395686357743</v>
      </c>
      <c r="V1001" s="24">
        <f t="shared" si="279"/>
        <v>3.4647900014005586</v>
      </c>
      <c r="W1001" s="24">
        <f t="shared" si="279"/>
        <v>3.6052522910559914</v>
      </c>
      <c r="X1001" s="24">
        <f t="shared" si="279"/>
        <v>4.3588920572187888</v>
      </c>
      <c r="Y1001" s="24">
        <f t="shared" si="279"/>
        <v>2.7875971361633973</v>
      </c>
      <c r="Z1001" s="24">
        <f t="shared" si="279"/>
        <v>3.548454815571958</v>
      </c>
      <c r="AA1001" s="20">
        <v>1.89</v>
      </c>
      <c r="AB1001" s="20">
        <v>8.3333333333333107E-2</v>
      </c>
      <c r="AC1001" s="17">
        <v>313.83425039652298</v>
      </c>
      <c r="AD1001" s="17">
        <f t="shared" si="287"/>
        <v>314.29962939525495</v>
      </c>
      <c r="AE1001" s="21">
        <v>47.5</v>
      </c>
      <c r="AF1001" s="21">
        <v>156.21264367816093</v>
      </c>
      <c r="AG1001" s="19">
        <v>3.9029166666666661</v>
      </c>
      <c r="AH1001" s="21">
        <v>228.9</v>
      </c>
      <c r="AI1001" s="22">
        <v>0.14083333333333248</v>
      </c>
      <c r="AJ1001" s="21">
        <v>1113</v>
      </c>
      <c r="AK1001" s="21" t="e">
        <f>VLOOKUP($B1001,'[3]Rotoma level Monthly'!$C$2:$N$538,10,FALSE)</f>
        <v>#N/A</v>
      </c>
      <c r="AL1001" s="21" t="e">
        <f>VLOOKUP($B1001,'[3]Rotoma level Monthly'!$C$2:$N$538,11,FALSE)</f>
        <v>#N/A</v>
      </c>
      <c r="AM1001" s="20">
        <v>3.5158337955851398</v>
      </c>
      <c r="AN1001" s="21">
        <v>183.38333333333333</v>
      </c>
    </row>
    <row r="1002" spans="1:40" x14ac:dyDescent="0.25">
      <c r="A1002" t="s">
        <v>87</v>
      </c>
      <c r="B1002" s="15">
        <v>39508</v>
      </c>
      <c r="C1002" s="16" t="s">
        <v>69</v>
      </c>
      <c r="D1002" s="17">
        <v>2008</v>
      </c>
      <c r="E1002" s="18" t="str">
        <f t="shared" si="280"/>
        <v>Rerewhakaaitu 2007/08</v>
      </c>
      <c r="F1002" s="18" t="s">
        <v>61</v>
      </c>
      <c r="G1002" s="19">
        <v>3.9000001000000002</v>
      </c>
      <c r="I1002" s="21">
        <v>499.99999000000003</v>
      </c>
      <c r="J1002" s="19">
        <v>2.0000001000000003</v>
      </c>
      <c r="L1002" s="19">
        <v>20</v>
      </c>
      <c r="M1002" s="19">
        <v>23</v>
      </c>
      <c r="N1002" s="19">
        <v>7.5999999000000003</v>
      </c>
      <c r="O1002" s="19">
        <v>0.93000000999999999</v>
      </c>
      <c r="Q1002" s="19">
        <f t="shared" si="276"/>
        <v>3.7213041301321281</v>
      </c>
      <c r="S1002" s="19">
        <f t="shared" si="289"/>
        <v>4.513899686906889</v>
      </c>
      <c r="T1002" s="19">
        <f t="shared" si="283"/>
        <v>1.097007650745818</v>
      </c>
      <c r="U1002" s="23">
        <f t="shared" si="290"/>
        <v>3.1107371559282786</v>
      </c>
      <c r="V1002" s="24">
        <f t="shared" si="279"/>
        <v>3.502062657126682</v>
      </c>
      <c r="W1002" s="24">
        <f t="shared" si="279"/>
        <v>3.5961664159186904</v>
      </c>
      <c r="X1002" s="24">
        <f t="shared" si="279"/>
        <v>4.3718093596927972</v>
      </c>
      <c r="Y1002" s="24">
        <f t="shared" si="279"/>
        <v>2.6074422203370475</v>
      </c>
      <c r="Z1002" s="24">
        <f t="shared" si="279"/>
        <v>3.5119783439349845</v>
      </c>
      <c r="AA1002" s="20">
        <v>1.23</v>
      </c>
      <c r="AB1002" s="20">
        <v>0.391666666666666</v>
      </c>
      <c r="AC1002" s="17">
        <v>313.72171431558002</v>
      </c>
      <c r="AD1002" s="17">
        <f t="shared" si="287"/>
        <v>314.2270439239922</v>
      </c>
      <c r="AE1002" s="21">
        <v>47.5</v>
      </c>
      <c r="AF1002" s="21">
        <v>146.46505376344086</v>
      </c>
      <c r="AG1002" s="19">
        <v>3.2938172043010763</v>
      </c>
      <c r="AH1002" s="21">
        <v>209.9</v>
      </c>
      <c r="AI1002" s="22">
        <v>0.2283333333333325</v>
      </c>
      <c r="AJ1002" s="21">
        <v>1122.5</v>
      </c>
      <c r="AK1002" s="21">
        <f>VLOOKUP($B1002,'[3]Rotoma level Monthly'!$C$2:$N$538,10,FALSE)</f>
        <v>1113</v>
      </c>
      <c r="AL1002" s="21">
        <f>VLOOKUP($B1002,'[3]Rotoma level Monthly'!$C$2:$N$538,11,FALSE)</f>
        <v>1254.625</v>
      </c>
      <c r="AM1002" s="20">
        <v>3.5955287360613304</v>
      </c>
      <c r="AN1002" s="21">
        <v>186.5</v>
      </c>
    </row>
    <row r="1003" spans="1:40" x14ac:dyDescent="0.25">
      <c r="A1003" t="s">
        <v>87</v>
      </c>
      <c r="B1003" s="15">
        <v>39539</v>
      </c>
      <c r="C1003" s="16" t="s">
        <v>69</v>
      </c>
      <c r="D1003" s="17">
        <v>2008</v>
      </c>
      <c r="E1003" s="18" t="str">
        <f t="shared" si="280"/>
        <v>Rerewhakaaitu 2007/08</v>
      </c>
      <c r="F1003" s="18" t="s">
        <v>61</v>
      </c>
      <c r="G1003" s="19">
        <v>3.3</v>
      </c>
      <c r="H1003" s="20">
        <v>5.2300000190734863</v>
      </c>
      <c r="I1003" s="21">
        <v>708.00001099999997</v>
      </c>
      <c r="J1003" s="19">
        <v>8.9999995999999989</v>
      </c>
      <c r="K1003" s="19">
        <v>2.0000001000000003</v>
      </c>
      <c r="L1003" s="19">
        <v>28.000001000000001</v>
      </c>
      <c r="M1003" s="19">
        <v>50.000001000000005</v>
      </c>
      <c r="N1003" s="19">
        <v>7.4000000999999997</v>
      </c>
      <c r="O1003" s="19">
        <v>1.2</v>
      </c>
      <c r="Q1003" s="19">
        <f t="shared" si="276"/>
        <v>3.5370254072898342</v>
      </c>
      <c r="R1003" s="19">
        <f t="shared" ref="R1003:R1017" si="292">5.56+2.6*LOG(((1/$H1003)-(1/40)),10)</f>
        <v>3.5336718225314425</v>
      </c>
      <c r="S1003" s="19">
        <f t="shared" si="289"/>
        <v>4.9686001259562182</v>
      </c>
      <c r="T1003" s="19">
        <f t="shared" si="283"/>
        <v>3.004388071201054</v>
      </c>
      <c r="U1003" s="23">
        <f t="shared" si="290"/>
        <v>3.7609213567446376</v>
      </c>
      <c r="V1003" s="24">
        <f t="shared" si="279"/>
        <v>3.5108241088185062</v>
      </c>
      <c r="W1003" s="24">
        <f t="shared" si="279"/>
        <v>3.6055611084785886</v>
      </c>
      <c r="X1003" s="24">
        <f t="shared" si="279"/>
        <v>4.4223957316534417</v>
      </c>
      <c r="Y1003" s="24">
        <f t="shared" si="279"/>
        <v>2.7663905887083171</v>
      </c>
      <c r="Z1003" s="24">
        <f t="shared" si="279"/>
        <v>3.5685096195575645</v>
      </c>
      <c r="AA1003" s="20">
        <v>0.52</v>
      </c>
      <c r="AB1003" s="20">
        <v>0.73666666666666603</v>
      </c>
      <c r="AC1003" s="17">
        <v>313.70416319131601</v>
      </c>
      <c r="AD1003" s="17">
        <f t="shared" si="287"/>
        <v>314.15653641158548</v>
      </c>
      <c r="AE1003" s="21">
        <v>257</v>
      </c>
      <c r="AF1003" s="21">
        <v>150.63194444444449</v>
      </c>
      <c r="AG1003" s="19">
        <v>3.6145833333333344</v>
      </c>
      <c r="AH1003" s="21">
        <v>142.30000000000001</v>
      </c>
      <c r="AI1003" s="22">
        <v>0.32249999999999901</v>
      </c>
      <c r="AJ1003" s="21">
        <v>1009.5</v>
      </c>
      <c r="AK1003" s="21" t="e">
        <f>VLOOKUP($B1003,'[3]Rotoma level Monthly'!$C$2:$N$538,10,FALSE)</f>
        <v>#N/A</v>
      </c>
      <c r="AL1003" s="21" t="e">
        <f>VLOOKUP($B1003,'[3]Rotoma level Monthly'!$C$2:$N$538,11,FALSE)</f>
        <v>#N/A</v>
      </c>
      <c r="AM1003" s="20">
        <v>3.5572502862405408</v>
      </c>
      <c r="AN1003" s="21">
        <v>181.15</v>
      </c>
    </row>
    <row r="1004" spans="1:40" x14ac:dyDescent="0.25">
      <c r="A1004" t="s">
        <v>87</v>
      </c>
      <c r="B1004" s="15">
        <v>39569</v>
      </c>
      <c r="C1004" s="16" t="s">
        <v>69</v>
      </c>
      <c r="D1004" s="17">
        <v>2008</v>
      </c>
      <c r="E1004" s="18" t="str">
        <f t="shared" si="280"/>
        <v>Rerewhakaaitu 2007/08</v>
      </c>
      <c r="F1004" s="18" t="s">
        <v>61</v>
      </c>
      <c r="G1004" s="19">
        <v>2.9000001000000002</v>
      </c>
      <c r="H1004" s="20">
        <v>5.8299999237060547</v>
      </c>
      <c r="I1004" s="21">
        <v>535.00001199999997</v>
      </c>
      <c r="J1004" s="19">
        <v>16.000001000000001</v>
      </c>
      <c r="K1004" s="19">
        <v>4.9999998999999997</v>
      </c>
      <c r="L1004" s="19">
        <v>45.000001999999995</v>
      </c>
      <c r="M1004" s="19">
        <v>85.000001000000012</v>
      </c>
      <c r="N1004" s="19">
        <v>7.5</v>
      </c>
      <c r="O1004" s="19">
        <v>0.83999997000000004</v>
      </c>
      <c r="Q1004" s="19">
        <f t="shared" si="276"/>
        <v>3.3944909527015543</v>
      </c>
      <c r="R1004" s="19">
        <f t="shared" si="292"/>
        <v>3.3913827423485765</v>
      </c>
      <c r="S1004" s="19">
        <f t="shared" si="289"/>
        <v>4.6023449132048633</v>
      </c>
      <c r="T1004" s="19">
        <f t="shared" si="283"/>
        <v>3.7340304286140404</v>
      </c>
      <c r="U1004" s="23">
        <f t="shared" si="290"/>
        <v>3.780562259217259</v>
      </c>
      <c r="V1004" s="24">
        <f t="shared" si="279"/>
        <v>3.5546656746301029</v>
      </c>
      <c r="W1004" s="24">
        <f t="shared" si="279"/>
        <v>3.5978963150081689</v>
      </c>
      <c r="X1004" s="24">
        <f t="shared" si="279"/>
        <v>4.4516505473254666</v>
      </c>
      <c r="Y1004" s="24">
        <f t="shared" si="279"/>
        <v>2.8059875710376527</v>
      </c>
      <c r="Z1004" s="24">
        <f t="shared" si="279"/>
        <v>3.5950861285377997</v>
      </c>
      <c r="AA1004" s="20">
        <v>-0.22</v>
      </c>
      <c r="AB1004" s="20">
        <v>0.73499999999999899</v>
      </c>
      <c r="AC1004" s="17">
        <v>313.92990050791099</v>
      </c>
      <c r="AD1004" s="17">
        <f t="shared" si="287"/>
        <v>314.11399277499999</v>
      </c>
      <c r="AE1004" s="21">
        <v>89</v>
      </c>
      <c r="AF1004" s="21">
        <v>168.89784946236557</v>
      </c>
      <c r="AG1004" s="19">
        <v>2.5903225806451617</v>
      </c>
      <c r="AH1004" s="21">
        <v>178.7</v>
      </c>
      <c r="AI1004" s="22">
        <v>0.36083333333333251</v>
      </c>
      <c r="AJ1004" s="21">
        <v>1211.5</v>
      </c>
      <c r="AK1004" s="21" t="e">
        <f>VLOOKUP($B1004,'[3]Rotoma level Monthly'!$C$2:$N$538,10,FALSE)</f>
        <v>#N/A</v>
      </c>
      <c r="AL1004" s="21" t="e">
        <f>VLOOKUP($B1004,'[3]Rotoma level Monthly'!$C$2:$N$538,11,FALSE)</f>
        <v>#N/A</v>
      </c>
      <c r="AM1004" s="20">
        <v>3.6559308417960974</v>
      </c>
      <c r="AN1004" s="21">
        <v>180.52499999999998</v>
      </c>
    </row>
    <row r="1005" spans="1:40" x14ac:dyDescent="0.25">
      <c r="A1005" t="s">
        <v>87</v>
      </c>
      <c r="B1005" s="15">
        <v>39600</v>
      </c>
      <c r="C1005" s="16" t="s">
        <v>69</v>
      </c>
      <c r="D1005" s="17">
        <v>2008</v>
      </c>
      <c r="E1005" s="18" t="str">
        <f t="shared" si="280"/>
        <v>Rerewhakaaitu 2007/08</v>
      </c>
      <c r="F1005" s="18" t="s">
        <v>61</v>
      </c>
      <c r="G1005" s="19">
        <v>5.1999997999999996</v>
      </c>
      <c r="H1005" s="20">
        <v>5.2199997901916504</v>
      </c>
      <c r="I1005" s="21">
        <v>480.000001</v>
      </c>
      <c r="J1005" s="19">
        <v>7.0000002000000006</v>
      </c>
      <c r="K1005" s="19">
        <v>15</v>
      </c>
      <c r="L1005" s="19">
        <v>54.000000999999997</v>
      </c>
      <c r="M1005" s="19">
        <v>39.000000999999997</v>
      </c>
      <c r="N1005" s="19">
        <v>7.3000002000000004</v>
      </c>
      <c r="O1005" s="19">
        <v>0.97000003000000001</v>
      </c>
      <c r="Q1005" s="19">
        <f t="shared" si="276"/>
        <v>4.0386484504051587</v>
      </c>
      <c r="R1005" s="19">
        <f t="shared" si="292"/>
        <v>3.5361576688711946</v>
      </c>
      <c r="S1005" s="19">
        <f t="shared" si="289"/>
        <v>4.4605361272239055</v>
      </c>
      <c r="T1005" s="19">
        <f t="shared" si="283"/>
        <v>2.6856863130741973</v>
      </c>
      <c r="U1005" s="23">
        <f t="shared" si="290"/>
        <v>3.6802571398936141</v>
      </c>
      <c r="V1005" s="24">
        <f t="shared" si="279"/>
        <v>3.6821017025922522</v>
      </c>
      <c r="W1005" s="24">
        <f t="shared" si="279"/>
        <v>3.6402522320684794</v>
      </c>
      <c r="X1005" s="24">
        <f t="shared" si="279"/>
        <v>4.4924679816392725</v>
      </c>
      <c r="Y1005" s="24">
        <f t="shared" si="279"/>
        <v>2.8415453981856378</v>
      </c>
      <c r="Z1005" s="24">
        <f t="shared" si="279"/>
        <v>3.6548631002813488</v>
      </c>
      <c r="AA1005" s="20">
        <v>0.52</v>
      </c>
      <c r="AB1005" s="20">
        <v>0.52999999999999903</v>
      </c>
      <c r="AC1005" s="17">
        <v>313.890627911872</v>
      </c>
      <c r="AD1005" s="17">
        <f t="shared" si="287"/>
        <v>314.07998844546353</v>
      </c>
      <c r="AE1005" s="21">
        <v>172</v>
      </c>
      <c r="AF1005" s="21">
        <v>185.22916666666666</v>
      </c>
      <c r="AG1005" s="19">
        <v>3.2428472222222222</v>
      </c>
      <c r="AH1005" s="21">
        <v>116.7</v>
      </c>
      <c r="AI1005" s="22">
        <v>0.36083333333333251</v>
      </c>
      <c r="AJ1005" s="21">
        <v>1241.5</v>
      </c>
      <c r="AK1005" s="21" t="e">
        <f>VLOOKUP($B1005,'[3]Rotoma level Monthly'!$C$2:$N$538,10,FALSE)</f>
        <v>#N/A</v>
      </c>
      <c r="AL1005" s="21" t="e">
        <f>VLOOKUP($B1005,'[3]Rotoma level Monthly'!$C$2:$N$538,11,FALSE)</f>
        <v>#N/A</v>
      </c>
      <c r="AM1005" s="20">
        <v>3.6603047217244136</v>
      </c>
      <c r="AN1005" s="21">
        <v>181.41666666666663</v>
      </c>
    </row>
    <row r="1006" spans="1:40" x14ac:dyDescent="0.25">
      <c r="A1006" t="s">
        <v>87</v>
      </c>
      <c r="B1006" s="15">
        <v>39661</v>
      </c>
      <c r="C1006" s="16" t="s">
        <v>70</v>
      </c>
      <c r="D1006" s="17">
        <v>2009</v>
      </c>
      <c r="E1006" s="18" t="str">
        <f t="shared" si="280"/>
        <v>Rerewhakaaitu 2008/09</v>
      </c>
      <c r="F1006" s="18" t="s">
        <v>61</v>
      </c>
      <c r="G1006" s="19">
        <v>3.3</v>
      </c>
      <c r="H1006" s="20">
        <v>5.820000171661377</v>
      </c>
      <c r="I1006" s="21">
        <v>634.00002999999992</v>
      </c>
      <c r="J1006" s="19">
        <v>16.000001000000001</v>
      </c>
      <c r="K1006" s="19">
        <v>4.9999998999999997</v>
      </c>
      <c r="L1006" s="19">
        <v>113</v>
      </c>
      <c r="M1006" s="19">
        <v>43.000001000000005</v>
      </c>
      <c r="N1006" s="19">
        <v>7.3600000999999997</v>
      </c>
      <c r="O1006" s="19">
        <v>0.94</v>
      </c>
      <c r="Q1006" s="19">
        <f t="shared" si="276"/>
        <v>3.5370254072898342</v>
      </c>
      <c r="R1006" s="19">
        <f t="shared" si="292"/>
        <v>3.3936515752820404</v>
      </c>
      <c r="S1006" s="19">
        <f t="shared" si="289"/>
        <v>4.8242887280801519</v>
      </c>
      <c r="T1006" s="19">
        <f t="shared" si="283"/>
        <v>3.7340304286140404</v>
      </c>
      <c r="U1006" s="23">
        <f t="shared" si="290"/>
        <v>3.8722490348165168</v>
      </c>
      <c r="V1006" s="24">
        <f t="shared" si="279"/>
        <v>3.6793574463887651</v>
      </c>
      <c r="W1006" s="24">
        <f t="shared" si="279"/>
        <v>3.6607088086447659</v>
      </c>
      <c r="X1006" s="24">
        <f t="shared" si="279"/>
        <v>4.5212035278746141</v>
      </c>
      <c r="Y1006" s="24">
        <f t="shared" si="279"/>
        <v>2.8556567785551032</v>
      </c>
      <c r="Z1006" s="24">
        <f t="shared" si="279"/>
        <v>3.6691505546684056</v>
      </c>
      <c r="AA1006" s="20">
        <v>0.95</v>
      </c>
      <c r="AB1006" s="20">
        <v>0.358333333333333</v>
      </c>
      <c r="AC1006" s="17">
        <v>314.32363813554798</v>
      </c>
      <c r="AD1006" s="17">
        <f t="shared" si="287"/>
        <v>314.0774713005747</v>
      </c>
      <c r="AE1006" s="21">
        <v>191.5</v>
      </c>
      <c r="AF1006" s="21">
        <v>195.15456989247312</v>
      </c>
      <c r="AG1006" s="19">
        <v>3.5536290322580637</v>
      </c>
      <c r="AH1006" s="21">
        <v>164.1</v>
      </c>
      <c r="AI1006" s="22">
        <v>0.3749999999999995</v>
      </c>
      <c r="AJ1006" s="21">
        <v>1309</v>
      </c>
      <c r="AK1006" s="21" t="e">
        <f>VLOOKUP($B1006,'[3]Rotoma level Monthly'!$C$2:$N$538,10,FALSE)</f>
        <v>#N/A</v>
      </c>
      <c r="AL1006" s="21" t="e">
        <f>VLOOKUP($B1006,'[3]Rotoma level Monthly'!$C$2:$N$538,11,FALSE)</f>
        <v>#N/A</v>
      </c>
      <c r="AM1006" s="20">
        <v>3.6414946112106734</v>
      </c>
      <c r="AN1006" s="21">
        <v>183.55000000000004</v>
      </c>
    </row>
    <row r="1007" spans="1:40" x14ac:dyDescent="0.25">
      <c r="A1007" t="s">
        <v>87</v>
      </c>
      <c r="B1007" s="15">
        <v>39692</v>
      </c>
      <c r="C1007" s="16" t="s">
        <v>70</v>
      </c>
      <c r="D1007" s="17">
        <v>2009</v>
      </c>
      <c r="E1007" s="18" t="str">
        <f t="shared" si="280"/>
        <v>Rerewhakaaitu 2008/09</v>
      </c>
      <c r="F1007" s="18" t="s">
        <v>61</v>
      </c>
      <c r="G1007" s="19">
        <v>3.9000001000000002</v>
      </c>
      <c r="H1007" s="20">
        <v>4.3899998664855957</v>
      </c>
      <c r="I1007" s="21">
        <v>515</v>
      </c>
      <c r="J1007" s="19">
        <v>8.9999995999999989</v>
      </c>
      <c r="K1007" s="19">
        <v>2.0000001000000003</v>
      </c>
      <c r="L1007" s="19">
        <v>57</v>
      </c>
      <c r="M1007" s="19">
        <v>41.000001000000005</v>
      </c>
      <c r="N1007" s="19">
        <v>7.4099997999999996</v>
      </c>
      <c r="O1007" s="19">
        <v>1.1000000000000001</v>
      </c>
      <c r="Q1007" s="19">
        <f t="shared" si="276"/>
        <v>3.7213041301321281</v>
      </c>
      <c r="R1007" s="19">
        <f t="shared" si="292"/>
        <v>3.7583234400461389</v>
      </c>
      <c r="S1007" s="19">
        <f t="shared" si="289"/>
        <v>4.5525397594139854</v>
      </c>
      <c r="T1007" s="19">
        <f t="shared" si="283"/>
        <v>3.004388071201054</v>
      </c>
      <c r="U1007" s="23">
        <f t="shared" si="290"/>
        <v>3.7591388501983265</v>
      </c>
      <c r="V1007" s="24">
        <f t="shared" si="279"/>
        <v>3.689305054512301</v>
      </c>
      <c r="W1007" s="24">
        <f t="shared" si="279"/>
        <v>3.6821772188118667</v>
      </c>
      <c r="X1007" s="24">
        <f t="shared" si="279"/>
        <v>4.5537476142954256</v>
      </c>
      <c r="Y1007" s="24">
        <f t="shared" si="279"/>
        <v>2.8089646291401533</v>
      </c>
      <c r="Z1007" s="24">
        <f t="shared" si="279"/>
        <v>3.6725730264022345</v>
      </c>
      <c r="AA1007" s="20">
        <v>1.28</v>
      </c>
      <c r="AB1007" s="20">
        <v>0.55999999999999905</v>
      </c>
      <c r="AC1007" s="17">
        <v>314.49951174246598</v>
      </c>
      <c r="AD1007" s="17">
        <f t="shared" si="287"/>
        <v>314.08287812473606</v>
      </c>
      <c r="AE1007" s="21">
        <v>106</v>
      </c>
      <c r="AF1007" s="21">
        <v>177.03472222222226</v>
      </c>
      <c r="AG1007" s="19">
        <v>3.5933333333333328</v>
      </c>
      <c r="AH1007" s="21">
        <v>193.3</v>
      </c>
      <c r="AI1007" s="22">
        <v>0.40416666666666601</v>
      </c>
      <c r="AJ1007" s="21">
        <v>1367</v>
      </c>
      <c r="AK1007" s="21" t="e">
        <f>VLOOKUP($B1007,'[3]Rotoma level Monthly'!$C$2:$N$538,10,FALSE)</f>
        <v>#N/A</v>
      </c>
      <c r="AL1007" s="21" t="e">
        <f>VLOOKUP($B1007,'[3]Rotoma level Monthly'!$C$2:$N$538,11,FALSE)</f>
        <v>#N/A</v>
      </c>
      <c r="AM1007" s="20">
        <v>3.6265808567303868</v>
      </c>
      <c r="AN1007" s="21">
        <v>187.70833333333337</v>
      </c>
    </row>
    <row r="1008" spans="1:40" x14ac:dyDescent="0.25">
      <c r="A1008" t="s">
        <v>87</v>
      </c>
      <c r="B1008" s="15">
        <v>39753</v>
      </c>
      <c r="C1008" s="16" t="s">
        <v>70</v>
      </c>
      <c r="D1008" s="17">
        <v>2009</v>
      </c>
      <c r="E1008" s="18" t="str">
        <f t="shared" si="280"/>
        <v>Rerewhakaaitu 2008/09</v>
      </c>
      <c r="F1008" s="18" t="s">
        <v>61</v>
      </c>
      <c r="G1008" s="19">
        <v>6.2999999500000001</v>
      </c>
      <c r="H1008" s="20">
        <v>4.1875</v>
      </c>
      <c r="I1008" s="21">
        <v>356.30000525000003</v>
      </c>
      <c r="J1008" s="19">
        <v>9.8999998999999992</v>
      </c>
      <c r="K1008" s="19">
        <v>5.9000000999999997</v>
      </c>
      <c r="L1008" s="19">
        <v>6.300000250000001</v>
      </c>
      <c r="M1008" s="19">
        <v>20</v>
      </c>
      <c r="N1008" s="19">
        <v>7.4249999500000001</v>
      </c>
      <c r="O1008" s="19">
        <v>1.55</v>
      </c>
      <c r="Q1008" s="19">
        <f t="shared" si="276"/>
        <v>4.2503249868572723</v>
      </c>
      <c r="R1008" s="19">
        <f t="shared" si="292"/>
        <v>3.8180515526403624</v>
      </c>
      <c r="S1008" s="19">
        <f t="shared" si="289"/>
        <v>4.0709656445382425</v>
      </c>
      <c r="T1008" s="19">
        <f t="shared" si="283"/>
        <v>3.1252547554153516</v>
      </c>
      <c r="U1008" s="23">
        <f t="shared" si="290"/>
        <v>3.8161492348628072</v>
      </c>
      <c r="V1008" s="24">
        <f t="shared" ref="V1008:Z1058" si="293">AVERAGE(Q997:Q1008)</f>
        <v>3.7515753913393599</v>
      </c>
      <c r="W1008" s="24">
        <f t="shared" si="293"/>
        <v>3.7038864298436591</v>
      </c>
      <c r="X1008" s="24">
        <f t="shared" si="293"/>
        <v>4.5444627963675019</v>
      </c>
      <c r="Y1008" s="24">
        <f t="shared" si="293"/>
        <v>2.8811531598165683</v>
      </c>
      <c r="Z1008" s="24">
        <f t="shared" si="293"/>
        <v>3.7083892910944125</v>
      </c>
      <c r="AA1008" s="20">
        <v>1.59</v>
      </c>
      <c r="AB1008" s="20">
        <v>0.98499999999999999</v>
      </c>
      <c r="AC1008" s="17">
        <v>314.48741153246698</v>
      </c>
      <c r="AD1008" s="17">
        <f t="shared" si="287"/>
        <v>314.09016579158862</v>
      </c>
      <c r="AE1008" s="21">
        <v>54</v>
      </c>
      <c r="AF1008" s="21">
        <v>165.68055555555557</v>
      </c>
      <c r="AG1008" s="19">
        <v>4.0179861111111119</v>
      </c>
      <c r="AH1008" s="21">
        <v>234.8</v>
      </c>
      <c r="AI1008" s="22">
        <v>0.48583333333333251</v>
      </c>
      <c r="AJ1008" s="21">
        <v>1462</v>
      </c>
      <c r="AK1008" s="21" t="e">
        <f>VLOOKUP($B1008,'[3]Rotoma level Monthly'!$C$2:$N$538,10,FALSE)</f>
        <v>#N/A</v>
      </c>
      <c r="AL1008" s="21" t="e">
        <f>VLOOKUP($B1008,'[3]Rotoma level Monthly'!$C$2:$N$538,11,FALSE)</f>
        <v>#N/A</v>
      </c>
      <c r="AM1008" s="20">
        <v>3.587109094982079</v>
      </c>
      <c r="AN1008" s="21">
        <v>183.31666666666669</v>
      </c>
    </row>
    <row r="1009" spans="1:40" x14ac:dyDescent="0.25">
      <c r="A1009" t="s">
        <v>87</v>
      </c>
      <c r="B1009" s="15">
        <v>39783</v>
      </c>
      <c r="C1009" s="16" t="s">
        <v>70</v>
      </c>
      <c r="D1009" s="17">
        <v>2009</v>
      </c>
      <c r="E1009" s="18" t="str">
        <f t="shared" si="280"/>
        <v>Rerewhakaaitu 2008/09</v>
      </c>
      <c r="F1009" s="18" t="s">
        <v>61</v>
      </c>
      <c r="G1009" s="19">
        <v>3.2</v>
      </c>
      <c r="H1009" s="20">
        <v>3.5499999523162842</v>
      </c>
      <c r="I1009" s="21">
        <v>373.00000999999997</v>
      </c>
      <c r="J1009" s="19">
        <v>6.0000000999999994</v>
      </c>
      <c r="K1009" s="19">
        <v>37</v>
      </c>
      <c r="L1009" s="19">
        <v>13</v>
      </c>
      <c r="M1009" s="19">
        <v>4.9999998999999997</v>
      </c>
      <c r="N1009" s="19">
        <v>7.0100002000000003</v>
      </c>
      <c r="O1009" s="19">
        <v>1.4</v>
      </c>
      <c r="Q1009" s="19">
        <f t="shared" si="276"/>
        <v>3.5030809449325613</v>
      </c>
      <c r="R1009" s="19">
        <f t="shared" si="292"/>
        <v>4.0244639061485943</v>
      </c>
      <c r="S1009" s="19">
        <f t="shared" si="289"/>
        <v>4.1308436187904327</v>
      </c>
      <c r="T1009" s="19">
        <f t="shared" si="283"/>
        <v>2.4902016722559037</v>
      </c>
      <c r="U1009" s="23">
        <f t="shared" si="290"/>
        <v>3.5371475355318731</v>
      </c>
      <c r="V1009" s="24">
        <f t="shared" si="293"/>
        <v>3.7105501524992834</v>
      </c>
      <c r="W1009" s="24">
        <f t="shared" si="293"/>
        <v>3.7322237182960967</v>
      </c>
      <c r="X1009" s="24">
        <f t="shared" si="293"/>
        <v>4.5220993429125729</v>
      </c>
      <c r="Y1009" s="24">
        <f t="shared" si="293"/>
        <v>2.838304293237806</v>
      </c>
      <c r="Z1009" s="24">
        <f t="shared" si="293"/>
        <v>3.687733503136895</v>
      </c>
      <c r="AA1009" s="20">
        <v>1.21</v>
      </c>
      <c r="AB1009" s="20">
        <v>1.0999999999999901</v>
      </c>
      <c r="AC1009" s="17">
        <v>314.40889366313098</v>
      </c>
      <c r="AD1009" s="17">
        <f t="shared" si="287"/>
        <v>314.09273316367558</v>
      </c>
      <c r="AE1009" s="21">
        <v>128</v>
      </c>
      <c r="AF1009" s="21">
        <v>171.38440860215053</v>
      </c>
      <c r="AG1009" s="19">
        <v>3.7621639784946255</v>
      </c>
      <c r="AH1009" s="21">
        <v>210.9</v>
      </c>
      <c r="AI1009" s="22">
        <v>0.54499999999999904</v>
      </c>
      <c r="AJ1009" s="21">
        <v>1489</v>
      </c>
      <c r="AK1009" s="21" t="e">
        <f>VLOOKUP($B1009,'[3]Rotoma level Monthly'!$C$2:$N$538,10,FALSE)</f>
        <v>#N/A</v>
      </c>
      <c r="AL1009" s="21" t="e">
        <f>VLOOKUP($B1009,'[3]Rotoma level Monthly'!$C$2:$N$538,11,FALSE)</f>
        <v>#N/A</v>
      </c>
      <c r="AM1009" s="20">
        <v>3.6344007616487453</v>
      </c>
      <c r="AN1009" s="21">
        <v>188.38333333333335</v>
      </c>
    </row>
    <row r="1010" spans="1:40" x14ac:dyDescent="0.25">
      <c r="A1010" t="s">
        <v>87</v>
      </c>
      <c r="B1010" s="15">
        <v>39814</v>
      </c>
      <c r="C1010" s="16" t="s">
        <v>70</v>
      </c>
      <c r="D1010" s="17">
        <v>2009</v>
      </c>
      <c r="E1010" s="18" t="str">
        <f t="shared" si="280"/>
        <v>Rerewhakaaitu 2008/09</v>
      </c>
      <c r="F1010" s="18" t="s">
        <v>61</v>
      </c>
      <c r="G1010" s="19">
        <v>5.0999999000000003</v>
      </c>
      <c r="H1010" s="20">
        <v>4.119999885559082</v>
      </c>
      <c r="I1010" s="21">
        <v>428.89998980000001</v>
      </c>
      <c r="J1010" s="19">
        <v>12</v>
      </c>
      <c r="K1010" s="19">
        <v>2.0000001000000003</v>
      </c>
      <c r="L1010" s="19">
        <v>8.8999998000000016</v>
      </c>
      <c r="M1010" s="19">
        <v>74.000000999999997</v>
      </c>
      <c r="N1010" s="19">
        <v>7</v>
      </c>
      <c r="O1010" s="19">
        <v>2.2000000000000002</v>
      </c>
      <c r="Q1010" s="19">
        <f t="shared" si="276"/>
        <v>4.0172282256591902</v>
      </c>
      <c r="R1010" s="19">
        <f t="shared" si="292"/>
        <v>3.8385276251947618</v>
      </c>
      <c r="S1010" s="19">
        <f t="shared" si="289"/>
        <v>4.313391668091457</v>
      </c>
      <c r="T1010" s="19">
        <f t="shared" si="283"/>
        <v>3.3692092384590637</v>
      </c>
      <c r="U1010" s="23">
        <f t="shared" si="290"/>
        <v>3.884589189351118</v>
      </c>
      <c r="V1010" s="24">
        <f t="shared" si="293"/>
        <v>3.7019527072294327</v>
      </c>
      <c r="W1010" s="24">
        <f t="shared" si="293"/>
        <v>3.7316113217511733</v>
      </c>
      <c r="X1010" s="24">
        <f t="shared" si="293"/>
        <v>4.5135303860931186</v>
      </c>
      <c r="Y1010" s="24">
        <f t="shared" si="293"/>
        <v>2.9115549237547356</v>
      </c>
      <c r="Z1010" s="24">
        <f t="shared" si="293"/>
        <v>3.701626977630275</v>
      </c>
      <c r="AA1010" s="20">
        <v>0.95</v>
      </c>
      <c r="AB1010" s="20">
        <v>0.67666666666666597</v>
      </c>
      <c r="AC1010" s="17">
        <v>314.28598601465598</v>
      </c>
      <c r="AD1010" s="17">
        <f t="shared" si="287"/>
        <v>314.09727974584933</v>
      </c>
      <c r="AE1010" s="21">
        <v>19</v>
      </c>
      <c r="AF1010" s="21">
        <v>189.26075268817203</v>
      </c>
      <c r="AG1010" s="19">
        <v>3.416868279569893</v>
      </c>
      <c r="AH1010" s="21">
        <v>296.39999999999998</v>
      </c>
      <c r="AI1010" s="22">
        <v>0.59499999999999953</v>
      </c>
      <c r="AJ1010" s="21">
        <v>1506.5</v>
      </c>
      <c r="AK1010" s="21" t="e">
        <f>VLOOKUP($B1010,'[3]Rotoma level Monthly'!$C$2:$N$538,10,FALSE)</f>
        <v>#N/A</v>
      </c>
      <c r="AL1010" s="21" t="e">
        <f>VLOOKUP($B1010,'[3]Rotoma level Monthly'!$C$2:$N$538,11,FALSE)</f>
        <v>#N/A</v>
      </c>
      <c r="AM1010" s="20">
        <v>3.6237600806451611</v>
      </c>
      <c r="AN1010" s="21">
        <v>190.85</v>
      </c>
    </row>
    <row r="1011" spans="1:40" x14ac:dyDescent="0.25">
      <c r="A1011" t="s">
        <v>87</v>
      </c>
      <c r="B1011" s="15">
        <v>39845</v>
      </c>
      <c r="C1011" s="16" t="s">
        <v>70</v>
      </c>
      <c r="D1011" s="17">
        <v>2009</v>
      </c>
      <c r="E1011" s="18" t="str">
        <f t="shared" si="280"/>
        <v>Rerewhakaaitu 2008/09</v>
      </c>
      <c r="F1011" s="18" t="s">
        <v>61</v>
      </c>
      <c r="G1011" s="19">
        <v>4.6999997999999996</v>
      </c>
      <c r="H1011" s="20">
        <v>3.7750000953674316</v>
      </c>
      <c r="I1011" s="21">
        <v>458.99998959999999</v>
      </c>
      <c r="J1011" s="19">
        <v>12</v>
      </c>
      <c r="K1011" s="19">
        <v>2.0000001000000003</v>
      </c>
      <c r="L1011" s="19">
        <v>8.9999995999999989</v>
      </c>
      <c r="M1011" s="19">
        <v>67.000002000000009</v>
      </c>
      <c r="N1011" s="19">
        <v>7.2199998000000001</v>
      </c>
      <c r="O1011" s="19">
        <v>1.6</v>
      </c>
      <c r="Q1011" s="19">
        <f t="shared" si="276"/>
        <v>3.927128512215956</v>
      </c>
      <c r="R1011" s="19">
        <f t="shared" si="292"/>
        <v>3.9480817303114288</v>
      </c>
      <c r="S1011" s="19">
        <f t="shared" si="289"/>
        <v>4.4020561538480827</v>
      </c>
      <c r="T1011" s="19">
        <f t="shared" si="283"/>
        <v>3.3692092384590637</v>
      </c>
      <c r="U1011" s="23">
        <f t="shared" si="290"/>
        <v>3.9116189087086326</v>
      </c>
      <c r="V1011" s="24">
        <f t="shared" si="293"/>
        <v>3.7059501011649818</v>
      </c>
      <c r="W1011" s="24">
        <f t="shared" si="293"/>
        <v>3.7012238834504232</v>
      </c>
      <c r="X1011" s="24">
        <f t="shared" si="293"/>
        <v>4.5097977494477739</v>
      </c>
      <c r="Y1011" s="24">
        <f t="shared" si="293"/>
        <v>2.9419566876929033</v>
      </c>
      <c r="Z1011" s="24">
        <f t="shared" si="293"/>
        <v>3.7029628916247113</v>
      </c>
      <c r="AA1011" s="20">
        <v>1.3</v>
      </c>
      <c r="AB1011" s="20">
        <v>0.84166666666666601</v>
      </c>
      <c r="AC1011" s="17">
        <v>314.123157404219</v>
      </c>
      <c r="AD1011" s="17">
        <f t="shared" si="287"/>
        <v>314.09788460631836</v>
      </c>
      <c r="AE1011" s="21">
        <v>162</v>
      </c>
      <c r="AF1011" s="21">
        <v>169.6577380952381</v>
      </c>
      <c r="AG1011" s="19">
        <v>3.4715773809523802</v>
      </c>
      <c r="AH1011" s="21">
        <v>210.2</v>
      </c>
      <c r="AI1011" s="22">
        <v>0.65333333333333299</v>
      </c>
      <c r="AJ1011" s="21">
        <v>1491.5</v>
      </c>
      <c r="AK1011" s="21" t="e">
        <f>VLOOKUP($B1011,'[3]Rotoma level Monthly'!$C$2:$N$538,10,FALSE)</f>
        <v>#N/A</v>
      </c>
      <c r="AL1011" s="21" t="e">
        <f>VLOOKUP($B1011,'[3]Rotoma level Monthly'!$C$2:$N$538,11,FALSE)</f>
        <v>#N/A</v>
      </c>
      <c r="AM1011" s="20">
        <v>3.6019410842293911</v>
      </c>
      <c r="AN1011" s="21">
        <v>189.29166666666666</v>
      </c>
    </row>
    <row r="1012" spans="1:40" x14ac:dyDescent="0.25">
      <c r="A1012" t="s">
        <v>87</v>
      </c>
      <c r="B1012" s="15">
        <v>39873</v>
      </c>
      <c r="C1012" s="16" t="s">
        <v>70</v>
      </c>
      <c r="D1012" s="17">
        <v>2009</v>
      </c>
      <c r="E1012" s="18" t="str">
        <f t="shared" si="280"/>
        <v>Rerewhakaaitu 2008/09</v>
      </c>
      <c r="F1012" s="18" t="s">
        <v>61</v>
      </c>
      <c r="G1012" s="19">
        <v>5.6999998092651367</v>
      </c>
      <c r="H1012" s="20">
        <v>4.1149997711181641</v>
      </c>
      <c r="I1012" s="21">
        <v>494.99999000000003</v>
      </c>
      <c r="J1012" s="19">
        <v>9.9999997999999994</v>
      </c>
      <c r="K1012" s="19">
        <v>2.0000001000000003</v>
      </c>
      <c r="L1012" s="19">
        <v>15</v>
      </c>
      <c r="M1012" s="19">
        <v>27.000000999999997</v>
      </c>
      <c r="N1012" s="19">
        <v>7.4899997999999997</v>
      </c>
      <c r="O1012" s="19">
        <v>0.80000000999999998</v>
      </c>
      <c r="Q1012" s="19">
        <f t="shared" si="276"/>
        <v>4.1399220964956456</v>
      </c>
      <c r="R1012" s="19">
        <f t="shared" si="292"/>
        <v>3.8400561812071805</v>
      </c>
      <c r="S1012" s="19">
        <f t="shared" si="289"/>
        <v>4.5007616223814271</v>
      </c>
      <c r="T1012" s="19">
        <f t="shared" si="283"/>
        <v>3.1379999746372018</v>
      </c>
      <c r="U1012" s="23">
        <f t="shared" si="290"/>
        <v>3.9046849686803635</v>
      </c>
      <c r="V1012" s="24">
        <f t="shared" si="293"/>
        <v>3.7619387203100421</v>
      </c>
      <c r="W1012" s="24">
        <f t="shared" si="293"/>
        <v>3.7138450014283104</v>
      </c>
      <c r="X1012" s="24">
        <f t="shared" si="293"/>
        <v>4.4925346925044574</v>
      </c>
      <c r="Y1012" s="24">
        <f t="shared" si="293"/>
        <v>2.9530910129792485</v>
      </c>
      <c r="Z1012" s="24">
        <f t="shared" si="293"/>
        <v>3.7177876100242639</v>
      </c>
      <c r="AA1012" s="20">
        <v>7.0000000000000007E-2</v>
      </c>
      <c r="AB1012" s="20">
        <v>0.83833333333333304</v>
      </c>
      <c r="AC1012" s="17">
        <v>314.13184893107001</v>
      </c>
      <c r="AD1012" s="17">
        <f t="shared" si="287"/>
        <v>314.11175864556327</v>
      </c>
      <c r="AE1012" s="21">
        <v>47.5</v>
      </c>
      <c r="AF1012" s="21">
        <v>179.81854838709671</v>
      </c>
      <c r="AG1012" s="19">
        <v>3.520631720430107</v>
      </c>
      <c r="AH1012" s="21">
        <v>232.9</v>
      </c>
      <c r="AI1012" s="22">
        <v>0.70583333333333242</v>
      </c>
      <c r="AJ1012" s="21">
        <v>1606</v>
      </c>
      <c r="AK1012" s="21" t="e">
        <f>VLOOKUP($B1012,'[3]Rotoma level Monthly'!$C$2:$N$538,10,FALSE)</f>
        <v>#N/A</v>
      </c>
      <c r="AL1012" s="21" t="e">
        <f>VLOOKUP($B1012,'[3]Rotoma level Monthly'!$C$2:$N$538,11,FALSE)</f>
        <v>#N/A</v>
      </c>
      <c r="AM1012" s="20">
        <v>3.5659961437532002</v>
      </c>
      <c r="AN1012" s="21">
        <v>191.20833333333334</v>
      </c>
    </row>
    <row r="1013" spans="1:40" x14ac:dyDescent="0.25">
      <c r="A1013" t="s">
        <v>87</v>
      </c>
      <c r="B1013" s="15">
        <v>39904</v>
      </c>
      <c r="C1013" s="16" t="s">
        <v>70</v>
      </c>
      <c r="D1013" s="17">
        <v>2009</v>
      </c>
      <c r="E1013" s="18" t="str">
        <f t="shared" si="280"/>
        <v>Rerewhakaaitu 2008/09</v>
      </c>
      <c r="F1013" s="18" t="s">
        <v>61</v>
      </c>
      <c r="G1013" s="19">
        <v>7.6999997999999996</v>
      </c>
      <c r="H1013" s="20">
        <v>4.0500001907348633</v>
      </c>
      <c r="I1013" s="21">
        <v>162.30000010000001</v>
      </c>
      <c r="J1013" s="19">
        <v>15</v>
      </c>
      <c r="K1013" s="19">
        <v>2.0000001000000003</v>
      </c>
      <c r="L1013" s="19">
        <v>2.3000001000000001</v>
      </c>
      <c r="M1013" s="19">
        <v>4.9999998999999997</v>
      </c>
      <c r="N1013" s="19">
        <v>7.5999999000000003</v>
      </c>
      <c r="O1013" s="19">
        <v>2.7</v>
      </c>
      <c r="Q1013" s="19">
        <f t="shared" si="276"/>
        <v>4.4716864132859477</v>
      </c>
      <c r="R1013" s="19">
        <f t="shared" si="292"/>
        <v>3.8600780292893608</v>
      </c>
      <c r="S1013" s="19">
        <f t="shared" si="289"/>
        <v>3.0430587454823965</v>
      </c>
      <c r="T1013" s="19">
        <f t="shared" si="283"/>
        <v>3.6521864764425889</v>
      </c>
      <c r="U1013" s="23">
        <f t="shared" si="290"/>
        <v>3.7567524161250736</v>
      </c>
      <c r="V1013" s="24">
        <f t="shared" si="293"/>
        <v>3.8549308047831006</v>
      </c>
      <c r="W1013" s="24">
        <f t="shared" si="293"/>
        <v>3.7220405703519166</v>
      </c>
      <c r="X1013" s="24">
        <f t="shared" si="293"/>
        <v>4.3652738994931699</v>
      </c>
      <c r="Y1013" s="24">
        <f t="shared" si="293"/>
        <v>3.033632693259948</v>
      </c>
      <c r="Z1013" s="24">
        <f t="shared" si="293"/>
        <v>3.7312340041715415</v>
      </c>
      <c r="AA1013" s="20">
        <v>0.88</v>
      </c>
      <c r="AB1013" s="20">
        <v>0.89666666666666595</v>
      </c>
      <c r="AC1013" s="17">
        <v>313.941225931806</v>
      </c>
      <c r="AD1013" s="17">
        <f t="shared" si="287"/>
        <v>314.12067327350354</v>
      </c>
      <c r="AE1013" s="21">
        <v>75</v>
      </c>
      <c r="AF1013" s="21">
        <v>144.97916666666666</v>
      </c>
      <c r="AG1013" s="19">
        <v>3.2160416666666665</v>
      </c>
      <c r="AH1013" s="21">
        <v>172.3</v>
      </c>
      <c r="AI1013" s="22">
        <v>0.70583333333333242</v>
      </c>
      <c r="AJ1013" s="21">
        <v>1606</v>
      </c>
      <c r="AK1013" s="21" t="e">
        <f>VLOOKUP($B1013,'[3]Rotoma level Monthly'!$C$2:$N$538,10,FALSE)</f>
        <v>#N/A</v>
      </c>
      <c r="AL1013" s="21" t="e">
        <f>VLOOKUP($B1013,'[3]Rotoma level Monthly'!$C$2:$N$538,11,FALSE)</f>
        <v>#N/A</v>
      </c>
      <c r="AM1013" s="20">
        <v>3.5848973534306201</v>
      </c>
      <c r="AN1013" s="21">
        <v>193.70833333333334</v>
      </c>
    </row>
    <row r="1014" spans="1:40" x14ac:dyDescent="0.25">
      <c r="A1014" t="s">
        <v>87</v>
      </c>
      <c r="B1014" s="15">
        <v>39934</v>
      </c>
      <c r="C1014" s="16" t="s">
        <v>70</v>
      </c>
      <c r="D1014" s="17">
        <v>2009</v>
      </c>
      <c r="E1014" s="18" t="str">
        <f t="shared" si="280"/>
        <v>Rerewhakaaitu 2008/09</v>
      </c>
      <c r="F1014" s="18" t="s">
        <v>61</v>
      </c>
      <c r="G1014" s="19">
        <v>6.0999999000000003</v>
      </c>
      <c r="H1014" s="20">
        <v>4.320000171661377</v>
      </c>
      <c r="I1014" s="21">
        <v>481.56999000000002</v>
      </c>
      <c r="J1014" s="19">
        <v>12</v>
      </c>
      <c r="K1014" s="19">
        <v>2.0000001000000003</v>
      </c>
      <c r="L1014" s="19">
        <v>1.57</v>
      </c>
      <c r="M1014" s="19">
        <v>14</v>
      </c>
      <c r="N1014" s="19">
        <v>6.6999997999999996</v>
      </c>
      <c r="O1014" s="19">
        <v>1.6</v>
      </c>
      <c r="Q1014" s="19">
        <f t="shared" si="276"/>
        <v>4.2147377628436109</v>
      </c>
      <c r="R1014" s="19">
        <f t="shared" si="292"/>
        <v>3.7786908293575667</v>
      </c>
      <c r="S1014" s="19">
        <f t="shared" si="289"/>
        <v>4.4648048396350042</v>
      </c>
      <c r="T1014" s="19">
        <f t="shared" si="283"/>
        <v>3.3692092384590637</v>
      </c>
      <c r="U1014" s="23">
        <f t="shared" si="290"/>
        <v>3.9568606675738112</v>
      </c>
      <c r="V1014" s="24">
        <f t="shared" si="293"/>
        <v>3.8960502741757246</v>
      </c>
      <c r="W1014" s="24">
        <f t="shared" si="293"/>
        <v>3.726761425269054</v>
      </c>
      <c r="X1014" s="24">
        <f t="shared" si="293"/>
        <v>4.3611826622205143</v>
      </c>
      <c r="Y1014" s="24">
        <f t="shared" si="293"/>
        <v>3.2229828255693853</v>
      </c>
      <c r="Z1014" s="24">
        <f t="shared" si="293"/>
        <v>3.8017442968086694</v>
      </c>
      <c r="AA1014" s="20">
        <v>-0.54</v>
      </c>
      <c r="AB1014" s="20">
        <v>0.66999999999999904</v>
      </c>
      <c r="AC1014" s="17">
        <v>313.868874841143</v>
      </c>
      <c r="AD1014" s="17">
        <f t="shared" si="287"/>
        <v>314.13293665063378</v>
      </c>
      <c r="AE1014" s="21">
        <v>97</v>
      </c>
      <c r="AF1014" s="21">
        <v>186.56586021505379</v>
      </c>
      <c r="AG1014" s="19">
        <v>3.3713709677419361</v>
      </c>
      <c r="AH1014" s="21">
        <v>157.19999999999999</v>
      </c>
      <c r="AI1014" s="22">
        <v>0.67333333333333245</v>
      </c>
      <c r="AJ1014" s="21">
        <v>1424</v>
      </c>
      <c r="AK1014" s="21" t="e">
        <f>VLOOKUP($B1014,'[3]Rotoma level Monthly'!$C$2:$N$538,10,FALSE)</f>
        <v>#N/A</v>
      </c>
      <c r="AL1014" s="21" t="e">
        <f>VLOOKUP($B1014,'[3]Rotoma level Monthly'!$C$2:$N$538,11,FALSE)</f>
        <v>#N/A</v>
      </c>
      <c r="AM1014" s="20">
        <v>3.5516855478750649</v>
      </c>
      <c r="AN1014" s="21">
        <v>191.91666666666666</v>
      </c>
    </row>
    <row r="1015" spans="1:40" x14ac:dyDescent="0.25">
      <c r="A1015" t="s">
        <v>87</v>
      </c>
      <c r="B1015" s="15">
        <v>39965</v>
      </c>
      <c r="C1015" s="16" t="s">
        <v>70</v>
      </c>
      <c r="D1015" s="17">
        <v>2009</v>
      </c>
      <c r="E1015" s="18" t="str">
        <f t="shared" si="280"/>
        <v>Rerewhakaaitu 2008/09</v>
      </c>
      <c r="F1015" s="18" t="s">
        <v>61</v>
      </c>
      <c r="G1015" s="19">
        <v>3.9000001000000002</v>
      </c>
      <c r="H1015" s="20">
        <v>4.6750001907348633</v>
      </c>
      <c r="I1015" s="21">
        <v>365.95001009999999</v>
      </c>
      <c r="J1015" s="19">
        <v>4.9999998999999997</v>
      </c>
      <c r="K1015" s="19">
        <v>2.0000001000000003</v>
      </c>
      <c r="L1015" s="19">
        <v>5.9500001000000005</v>
      </c>
      <c r="M1015" s="19">
        <v>4.9999998999999997</v>
      </c>
      <c r="N1015" s="19">
        <v>7.5</v>
      </c>
      <c r="O1015" s="19">
        <v>1.6</v>
      </c>
      <c r="Q1015" s="19">
        <f t="shared" si="276"/>
        <v>3.7213041301321281</v>
      </c>
      <c r="R1015" s="19">
        <f t="shared" si="292"/>
        <v>3.6782254141930846</v>
      </c>
      <c r="S1015" s="19">
        <f t="shared" si="289"/>
        <v>4.1058995080762095</v>
      </c>
      <c r="T1015" s="19">
        <f t="shared" si="283"/>
        <v>2.2589923872983766</v>
      </c>
      <c r="U1015" s="23">
        <f t="shared" si="290"/>
        <v>3.4411053599249497</v>
      </c>
      <c r="V1015" s="24">
        <f t="shared" si="293"/>
        <v>3.9114068344125825</v>
      </c>
      <c r="W1015" s="24">
        <f t="shared" si="293"/>
        <v>3.7388075579075242</v>
      </c>
      <c r="X1015" s="24">
        <f t="shared" si="293"/>
        <v>4.289290944063846</v>
      </c>
      <c r="Y1015" s="24">
        <f t="shared" si="293"/>
        <v>3.1608665185774956</v>
      </c>
      <c r="Z1015" s="24">
        <f t="shared" si="293"/>
        <v>3.7750929637403616</v>
      </c>
      <c r="AA1015" s="20">
        <v>-0.13</v>
      </c>
      <c r="AB1015" s="20">
        <v>-0.14333333333333301</v>
      </c>
      <c r="AC1015" s="17">
        <v>313.833310444029</v>
      </c>
      <c r="AD1015" s="17">
        <f t="shared" si="287"/>
        <v>314.14369892169316</v>
      </c>
      <c r="AE1015" s="21">
        <v>163</v>
      </c>
      <c r="AF1015" s="21">
        <v>160.48541666666668</v>
      </c>
      <c r="AG1015" s="19">
        <v>3.3215972222222221</v>
      </c>
      <c r="AH1015" s="21">
        <v>151</v>
      </c>
      <c r="AI1015" s="22">
        <v>0.67333333333333245</v>
      </c>
      <c r="AJ1015" s="21">
        <v>1432</v>
      </c>
      <c r="AK1015" s="21" t="e">
        <f>VLOOKUP($B1015,'[3]Rotoma level Monthly'!$C$2:$N$538,10,FALSE)</f>
        <v>#N/A</v>
      </c>
      <c r="AL1015" s="21" t="e">
        <f>VLOOKUP($B1015,'[3]Rotoma level Monthly'!$C$2:$N$538,11,FALSE)</f>
        <v>#N/A</v>
      </c>
      <c r="AM1015" s="20">
        <v>3.6167729134664626</v>
      </c>
      <c r="AN1015" s="21">
        <v>194.77500000000001</v>
      </c>
    </row>
    <row r="1016" spans="1:40" x14ac:dyDescent="0.25">
      <c r="A1016" t="s">
        <v>87</v>
      </c>
      <c r="B1016" s="15">
        <v>39995</v>
      </c>
      <c r="C1016" s="16" t="s">
        <v>71</v>
      </c>
      <c r="D1016" s="17">
        <v>2010</v>
      </c>
      <c r="E1016" s="18" t="str">
        <f t="shared" si="280"/>
        <v>Rerewhakaaitu 2009/10</v>
      </c>
      <c r="F1016" s="18" t="s">
        <v>72</v>
      </c>
      <c r="G1016" s="19">
        <v>4.1999997999999996</v>
      </c>
      <c r="H1016" s="20">
        <v>4.6999998092651367</v>
      </c>
      <c r="I1016" s="21">
        <v>401.99999000000003</v>
      </c>
      <c r="J1016" s="19">
        <v>9.2999999999999989</v>
      </c>
      <c r="K1016" s="19">
        <v>2.0000001000000003</v>
      </c>
      <c r="L1016" s="19">
        <v>13</v>
      </c>
      <c r="M1016" s="19">
        <v>27.000000999999997</v>
      </c>
      <c r="N1016" s="19">
        <v>7.3500003999999999</v>
      </c>
      <c r="O1016" s="19">
        <v>1.2</v>
      </c>
      <c r="Q1016" s="19">
        <f t="shared" si="276"/>
        <v>3.8030531450817144</v>
      </c>
      <c r="R1016" s="19">
        <f t="shared" si="292"/>
        <v>3.6714038778476121</v>
      </c>
      <c r="S1016" s="19">
        <f t="shared" si="289"/>
        <v>4.2287203872661845</v>
      </c>
      <c r="T1016" s="19">
        <f t="shared" si="283"/>
        <v>3.0459702097774897</v>
      </c>
      <c r="U1016" s="23">
        <f t="shared" si="290"/>
        <v>3.6872869049932504</v>
      </c>
      <c r="V1016" s="24">
        <f t="shared" si="293"/>
        <v>3.9454536837775951</v>
      </c>
      <c r="W1016" s="24">
        <f t="shared" si="293"/>
        <v>3.7621426525324435</v>
      </c>
      <c r="X1016" s="24">
        <f t="shared" si="293"/>
        <v>4.2581555669022899</v>
      </c>
      <c r="Y1016" s="24">
        <f t="shared" si="293"/>
        <v>3.1035281670077826</v>
      </c>
      <c r="Z1016" s="24">
        <f t="shared" si="293"/>
        <v>3.7673200175550279</v>
      </c>
      <c r="AA1016" s="20">
        <v>0.27</v>
      </c>
      <c r="AB1016" s="20">
        <v>6.3333333333333297E-2</v>
      </c>
      <c r="AC1016" s="17">
        <v>313.908202498528</v>
      </c>
      <c r="AD1016" s="17">
        <f t="shared" si="287"/>
        <v>314.14189075424457</v>
      </c>
      <c r="AE1016" s="21">
        <v>178</v>
      </c>
      <c r="AF1016" s="21">
        <v>182.99126344086022</v>
      </c>
      <c r="AG1016" s="19">
        <v>3.5262096774193559</v>
      </c>
      <c r="AH1016" s="21">
        <v>121.4</v>
      </c>
      <c r="AI1016" s="22">
        <v>0.67333333333333245</v>
      </c>
      <c r="AJ1016" s="21">
        <v>1423</v>
      </c>
      <c r="AK1016" s="21" t="e">
        <f>VLOOKUP($B1016,'[3]Rotoma level Monthly'!$C$2:$N$538,10,FALSE)</f>
        <v>#N/A</v>
      </c>
      <c r="AL1016" s="21" t="e">
        <f>VLOOKUP($B1016,'[3]Rotoma level Monthly'!$C$2:$N$538,11,FALSE)</f>
        <v>#N/A</v>
      </c>
      <c r="AM1016" s="20">
        <v>3.6233354134664633</v>
      </c>
      <c r="AN1016" s="21">
        <v>195.27500000000001</v>
      </c>
    </row>
    <row r="1017" spans="1:40" x14ac:dyDescent="0.25">
      <c r="A1017" t="s">
        <v>87</v>
      </c>
      <c r="B1017" s="15">
        <v>40026</v>
      </c>
      <c r="C1017" s="16" t="s">
        <v>71</v>
      </c>
      <c r="D1017" s="17">
        <v>2010</v>
      </c>
      <c r="E1017" s="18" t="str">
        <f t="shared" si="280"/>
        <v>Rerewhakaaitu 2009/10</v>
      </c>
      <c r="F1017" s="18" t="s">
        <v>72</v>
      </c>
      <c r="G1017" s="19">
        <v>4.5</v>
      </c>
      <c r="H1017" s="20">
        <v>4.5999999046325684</v>
      </c>
      <c r="J1017" s="19">
        <v>12</v>
      </c>
      <c r="K1017" s="19">
        <v>2.0000001000000003</v>
      </c>
      <c r="L1017" s="19">
        <v>15</v>
      </c>
      <c r="M1017" s="19">
        <v>4.9999998999999997</v>
      </c>
      <c r="N1017" s="19">
        <v>7.6999997999999996</v>
      </c>
      <c r="O1017" s="19">
        <v>0.89999998000000003</v>
      </c>
      <c r="Q1017" s="19">
        <f t="shared" si="276"/>
        <v>3.8791597849893731</v>
      </c>
      <c r="R1017" s="19">
        <f t="shared" si="292"/>
        <v>3.6988821678941397</v>
      </c>
      <c r="T1017" s="19">
        <f t="shared" si="283"/>
        <v>3.3692092384590637</v>
      </c>
      <c r="V1017" s="24">
        <f t="shared" si="293"/>
        <v>3.9321629616596137</v>
      </c>
      <c r="W1017" s="24">
        <f t="shared" si="293"/>
        <v>3.7757030274510228</v>
      </c>
      <c r="X1017" s="24">
        <f t="shared" si="293"/>
        <v>4.2397573341457795</v>
      </c>
      <c r="Y1017" s="24">
        <f t="shared" si="293"/>
        <v>3.1604884107898545</v>
      </c>
      <c r="Z1017" s="24">
        <f t="shared" si="293"/>
        <v>3.7752348246151568</v>
      </c>
      <c r="AA1017" s="20">
        <v>-0.4</v>
      </c>
      <c r="AB1017" s="20">
        <v>0.215</v>
      </c>
      <c r="AC1017" s="17">
        <v>313.99660406824199</v>
      </c>
      <c r="AD1017" s="17">
        <f t="shared" si="287"/>
        <v>314.15072210060879</v>
      </c>
      <c r="AE1017" s="21">
        <v>186</v>
      </c>
      <c r="AF1017" s="21">
        <v>154.27822580645159</v>
      </c>
      <c r="AG1017" s="19">
        <v>4.080645161290323</v>
      </c>
      <c r="AH1017" s="21">
        <v>130.30000000000001</v>
      </c>
      <c r="AI1017" s="22">
        <v>0.67333333333333245</v>
      </c>
      <c r="AJ1017" s="21">
        <v>1376</v>
      </c>
      <c r="AK1017" s="21" t="e">
        <f>VLOOKUP($B1017,'[3]Rotoma level Monthly'!$C$2:$N$538,10,FALSE)</f>
        <v>#N/A</v>
      </c>
      <c r="AL1017" s="21" t="e">
        <f>VLOOKUP($B1017,'[3]Rotoma level Monthly'!$C$2:$N$538,11,FALSE)</f>
        <v>#N/A</v>
      </c>
      <c r="AM1017" s="20">
        <v>3.5866866679467493</v>
      </c>
      <c r="AN1017" s="21">
        <v>192.45833333333337</v>
      </c>
    </row>
    <row r="1018" spans="1:40" x14ac:dyDescent="0.25">
      <c r="A1018" t="s">
        <v>87</v>
      </c>
      <c r="B1018" s="15">
        <v>40057</v>
      </c>
      <c r="C1018" s="16" t="s">
        <v>71</v>
      </c>
      <c r="D1018" s="17">
        <v>2010</v>
      </c>
      <c r="E1018" s="18" t="str">
        <f t="shared" si="280"/>
        <v>Rerewhakaaitu 2009/10</v>
      </c>
      <c r="F1018" s="18" t="s">
        <v>72</v>
      </c>
      <c r="G1018" s="19">
        <v>3.8</v>
      </c>
      <c r="I1018" s="21">
        <v>353.99999020000001</v>
      </c>
      <c r="J1018" s="19">
        <v>4.0000002000000006</v>
      </c>
      <c r="K1018" s="19">
        <v>2.0000001000000003</v>
      </c>
      <c r="L1018" s="19">
        <v>4.0000002000000006</v>
      </c>
      <c r="M1018" s="19">
        <v>4.9999998999999997</v>
      </c>
      <c r="N1018" s="19">
        <v>7.1999997999999996</v>
      </c>
      <c r="O1018" s="19">
        <v>2.2000000000000002</v>
      </c>
      <c r="Q1018" s="19">
        <f t="shared" si="276"/>
        <v>3.6926503354066975</v>
      </c>
      <c r="S1018" s="19">
        <f t="shared" ref="S1018:S1081" si="294">-3.61+3.01*LOG($I1018)</f>
        <v>4.0624997825088673</v>
      </c>
      <c r="T1018" s="19">
        <f t="shared" si="283"/>
        <v>1.976015238084643</v>
      </c>
      <c r="U1018" s="23">
        <f t="shared" ref="U1018:U1081" si="295">AVERAGE(Q1018:T1018)</f>
        <v>3.2437217853334026</v>
      </c>
      <c r="V1018" s="24">
        <f t="shared" si="293"/>
        <v>3.9451317056693518</v>
      </c>
      <c r="W1018" s="24">
        <f t="shared" si="293"/>
        <v>3.8104349776482027</v>
      </c>
      <c r="X1018" s="24">
        <f t="shared" si="293"/>
        <v>4.1705037936392992</v>
      </c>
      <c r="Y1018" s="24">
        <f t="shared" si="293"/>
        <v>3.0139871449124058</v>
      </c>
      <c r="Z1018" s="24">
        <f t="shared" si="293"/>
        <v>3.7180959837530554</v>
      </c>
      <c r="AA1018" s="20">
        <v>0.33</v>
      </c>
      <c r="AB1018" s="20">
        <v>0.44166666666666599</v>
      </c>
      <c r="AC1018" s="17">
        <v>314.08933177462302</v>
      </c>
      <c r="AD1018" s="17">
        <f t="shared" si="287"/>
        <v>314.1311965705317</v>
      </c>
      <c r="AE1018" s="21">
        <v>119</v>
      </c>
      <c r="AF1018" s="21">
        <v>154.40555555555557</v>
      </c>
      <c r="AG1018" s="19">
        <v>3.2923611111111106</v>
      </c>
      <c r="AH1018" s="21">
        <v>176.1</v>
      </c>
      <c r="AI1018" s="22">
        <v>0.67333333333333245</v>
      </c>
      <c r="AJ1018" s="21">
        <v>1370.5</v>
      </c>
      <c r="AK1018" s="21" t="e">
        <f>VLOOKUP($B1018,'[3]Rotoma level Monthly'!$C$2:$N$538,10,FALSE)</f>
        <v>#N/A</v>
      </c>
      <c r="AL1018" s="21" t="e">
        <f>VLOOKUP($B1018,'[3]Rotoma level Monthly'!$C$2:$N$538,11,FALSE)</f>
        <v>#N/A</v>
      </c>
      <c r="AM1018" s="20">
        <v>3.6306046786994366</v>
      </c>
      <c r="AN1018" s="21">
        <v>191.02500000000001</v>
      </c>
    </row>
    <row r="1019" spans="1:40" x14ac:dyDescent="0.25">
      <c r="A1019" t="s">
        <v>87</v>
      </c>
      <c r="B1019" s="15">
        <v>40087</v>
      </c>
      <c r="C1019" s="16" t="s">
        <v>71</v>
      </c>
      <c r="D1019" s="17">
        <v>2010</v>
      </c>
      <c r="E1019" s="18" t="str">
        <f t="shared" si="280"/>
        <v>Rerewhakaaitu 2009/10</v>
      </c>
      <c r="F1019" s="18" t="s">
        <v>72</v>
      </c>
      <c r="G1019" s="19">
        <v>5.9000000999999997</v>
      </c>
      <c r="H1019" s="20">
        <v>4.1500000953674316</v>
      </c>
      <c r="I1019" s="21">
        <v>371</v>
      </c>
      <c r="J1019" s="19">
        <v>11</v>
      </c>
      <c r="K1019" s="19">
        <v>2.0000001000000003</v>
      </c>
      <c r="L1019" s="19">
        <v>1</v>
      </c>
      <c r="M1019" s="19">
        <v>4.9999998999999997</v>
      </c>
      <c r="N1019" s="19">
        <v>7.5</v>
      </c>
      <c r="O1019" s="19">
        <v>1.3</v>
      </c>
      <c r="Q1019" s="19">
        <f t="shared" ref="Q1019:Q1082" si="296">2.22+2.54*LOG($G1019,10)</f>
        <v>4.1779641282677913</v>
      </c>
      <c r="R1019" s="19">
        <f t="shared" ref="R1019:R1082" si="297">5.56+2.6*LOG(((1/$H1019)-(1/40)),10)</f>
        <v>3.8293907581536586</v>
      </c>
      <c r="S1019" s="19">
        <f t="shared" si="294"/>
        <v>4.1238154679412879</v>
      </c>
      <c r="T1019" s="19">
        <f t="shared" si="283"/>
        <v>3.2588666406620166</v>
      </c>
      <c r="U1019" s="23">
        <f t="shared" si="295"/>
        <v>3.8475092487561886</v>
      </c>
      <c r="V1019" s="24">
        <f t="shared" si="293"/>
        <v>3.9831867055139907</v>
      </c>
      <c r="W1019" s="24">
        <f t="shared" si="293"/>
        <v>3.8168956429307044</v>
      </c>
      <c r="X1019" s="24">
        <f t="shared" si="293"/>
        <v>4.1315288580508716</v>
      </c>
      <c r="Y1019" s="24">
        <f t="shared" si="293"/>
        <v>3.0351936923674856</v>
      </c>
      <c r="Z1019" s="24">
        <f t="shared" si="293"/>
        <v>3.726129656349225</v>
      </c>
      <c r="AA1019" s="20">
        <v>-1.43</v>
      </c>
      <c r="AB1019" s="20">
        <v>-4.1666666666666602E-2</v>
      </c>
      <c r="AC1019" s="17">
        <v>314.21656344605702</v>
      </c>
      <c r="AD1019" s="17">
        <f t="shared" si="287"/>
        <v>314.10761754583092</v>
      </c>
      <c r="AE1019" s="21">
        <v>155.5</v>
      </c>
      <c r="AF1019" s="21">
        <v>202.75940860215061</v>
      </c>
      <c r="AG1019" s="19">
        <v>4.4103494623655912</v>
      </c>
      <c r="AH1019" s="21">
        <v>205.1</v>
      </c>
      <c r="AI1019" s="22">
        <v>0.67333333333333245</v>
      </c>
      <c r="AJ1019" s="21">
        <v>1383.5</v>
      </c>
      <c r="AK1019" s="21" t="e">
        <f>VLOOKUP($B1019,'[3]Rotoma level Monthly'!$C$2:$N$538,10,FALSE)</f>
        <v>#N/A</v>
      </c>
      <c r="AL1019" s="21" t="e">
        <f>VLOOKUP($B1019,'[3]Rotoma level Monthly'!$C$2:$N$538,11,FALSE)</f>
        <v>#N/A</v>
      </c>
      <c r="AM1019" s="20">
        <v>3.6055236601809182</v>
      </c>
      <c r="AN1019" s="21">
        <v>191.54999999999998</v>
      </c>
    </row>
    <row r="1020" spans="1:40" x14ac:dyDescent="0.25">
      <c r="A1020" t="s">
        <v>87</v>
      </c>
      <c r="B1020" s="15">
        <v>40118</v>
      </c>
      <c r="C1020" s="16" t="s">
        <v>71</v>
      </c>
      <c r="D1020" s="17">
        <v>2010</v>
      </c>
      <c r="E1020" s="18" t="str">
        <f t="shared" si="280"/>
        <v>Rerewhakaaitu 2009/10</v>
      </c>
      <c r="F1020" s="18" t="s">
        <v>72</v>
      </c>
      <c r="G1020" s="19">
        <v>5.3000002000000004</v>
      </c>
      <c r="H1020" s="20">
        <v>3.8499999046325684</v>
      </c>
      <c r="I1020" s="21">
        <v>435.99999000000003</v>
      </c>
      <c r="J1020" s="19">
        <v>16.000001000000001</v>
      </c>
      <c r="K1020" s="19">
        <v>3</v>
      </c>
      <c r="L1020" s="19">
        <v>2.0000001000000003</v>
      </c>
      <c r="M1020" s="19">
        <v>13</v>
      </c>
      <c r="N1020" s="19">
        <v>7.3000002000000004</v>
      </c>
      <c r="O1020" s="19">
        <v>1</v>
      </c>
      <c r="Q1020" s="19">
        <f t="shared" si="296"/>
        <v>4.0596607504127196</v>
      </c>
      <c r="R1020" s="19">
        <f t="shared" si="297"/>
        <v>3.9235277410137739</v>
      </c>
      <c r="S1020" s="19">
        <f t="shared" si="294"/>
        <v>4.3348543027161863</v>
      </c>
      <c r="T1020" s="19">
        <f t="shared" si="283"/>
        <v>3.7340304286140404</v>
      </c>
      <c r="U1020" s="23">
        <f t="shared" si="295"/>
        <v>4.0130183056891804</v>
      </c>
      <c r="V1020" s="24">
        <f t="shared" si="293"/>
        <v>3.9672980191436111</v>
      </c>
      <c r="W1020" s="24">
        <f t="shared" si="293"/>
        <v>3.826484387328287</v>
      </c>
      <c r="X1020" s="24">
        <f t="shared" si="293"/>
        <v>4.155518736067048</v>
      </c>
      <c r="Y1020" s="24">
        <f t="shared" si="293"/>
        <v>3.0859249984673762</v>
      </c>
      <c r="Z1020" s="24">
        <f t="shared" si="293"/>
        <v>3.744026844606168</v>
      </c>
      <c r="AA1020" s="20">
        <v>-0.73</v>
      </c>
      <c r="AB1020" s="20">
        <v>-0.348333333333333</v>
      </c>
      <c r="AC1020" s="17">
        <v>314.13204024518001</v>
      </c>
      <c r="AD1020" s="17">
        <f t="shared" si="287"/>
        <v>314.07800327189034</v>
      </c>
      <c r="AE1020" s="21">
        <v>35.5</v>
      </c>
      <c r="AF1020" s="21">
        <v>221.38047385620911</v>
      </c>
      <c r="AG1020" s="19">
        <v>4.3239624183006535</v>
      </c>
      <c r="AH1020" s="21">
        <v>226</v>
      </c>
      <c r="AI1020" s="22">
        <v>0.55583333333333251</v>
      </c>
      <c r="AJ1020" s="21">
        <v>1384</v>
      </c>
      <c r="AK1020" s="21" t="e">
        <f>VLOOKUP($B1020,'[3]Rotoma level Monthly'!$C$2:$N$538,10,FALSE)</f>
        <v>#N/A</v>
      </c>
      <c r="AL1020" s="21" t="e">
        <f>VLOOKUP($B1020,'[3]Rotoma level Monthly'!$C$2:$N$538,11,FALSE)</f>
        <v>#N/A</v>
      </c>
      <c r="AM1020" s="20">
        <v>3.617316894947944</v>
      </c>
      <c r="AN1020" s="21">
        <v>190.81666666666669</v>
      </c>
    </row>
    <row r="1021" spans="1:40" x14ac:dyDescent="0.25">
      <c r="A1021" t="s">
        <v>87</v>
      </c>
      <c r="B1021" s="15">
        <v>40148</v>
      </c>
      <c r="C1021" s="16" t="s">
        <v>71</v>
      </c>
      <c r="D1021" s="17">
        <v>2010</v>
      </c>
      <c r="E1021" s="18" t="str">
        <f t="shared" si="280"/>
        <v>Rerewhakaaitu 2009/10</v>
      </c>
      <c r="F1021" s="18" t="s">
        <v>72</v>
      </c>
      <c r="G1021" s="19">
        <v>5.0999999000000003</v>
      </c>
      <c r="H1021" s="20">
        <v>4.1500000953674316</v>
      </c>
      <c r="I1021" s="21">
        <v>417</v>
      </c>
      <c r="J1021" s="19">
        <v>11</v>
      </c>
      <c r="K1021" s="19">
        <v>0.5</v>
      </c>
      <c r="L1021" s="19">
        <v>7.0000002000000006</v>
      </c>
      <c r="M1021" s="19">
        <v>3</v>
      </c>
      <c r="N1021" s="19">
        <v>7.1999997999999996</v>
      </c>
      <c r="O1021" s="19">
        <v>1.2</v>
      </c>
      <c r="Q1021" s="19">
        <f t="shared" si="296"/>
        <v>4.0172282256591902</v>
      </c>
      <c r="R1021" s="19">
        <f t="shared" si="297"/>
        <v>3.8293907581536586</v>
      </c>
      <c r="S1021" s="19">
        <f t="shared" si="294"/>
        <v>4.2766095254710095</v>
      </c>
      <c r="T1021" s="19">
        <f t="shared" si="283"/>
        <v>3.2588666406620166</v>
      </c>
      <c r="U1021" s="23">
        <f t="shared" si="295"/>
        <v>3.8455237874864689</v>
      </c>
      <c r="V1021" s="24">
        <f t="shared" si="293"/>
        <v>4.0101436258708301</v>
      </c>
      <c r="W1021" s="24">
        <f t="shared" si="293"/>
        <v>3.8087504647832939</v>
      </c>
      <c r="X1021" s="24">
        <f t="shared" si="293"/>
        <v>4.1687701821289203</v>
      </c>
      <c r="Y1021" s="24">
        <f t="shared" si="293"/>
        <v>3.1499804125012187</v>
      </c>
      <c r="Z1021" s="24">
        <f t="shared" si="293"/>
        <v>3.7720610493293125</v>
      </c>
      <c r="AA1021" s="20">
        <v>-0.79</v>
      </c>
      <c r="AB1021" s="20">
        <v>-0.45833333333333298</v>
      </c>
      <c r="AC1021" s="17">
        <v>314.01543545828099</v>
      </c>
      <c r="AD1021" s="17">
        <f t="shared" si="287"/>
        <v>314.04521508815287</v>
      </c>
      <c r="AE1021" s="21">
        <v>79.5</v>
      </c>
      <c r="AF1021" s="21">
        <v>216.42405913978487</v>
      </c>
      <c r="AG1021" s="19">
        <v>3.7655241935483867</v>
      </c>
      <c r="AH1021" s="21">
        <v>256.89999999999998</v>
      </c>
      <c r="AI1021" s="22">
        <v>0.32833333333333298</v>
      </c>
      <c r="AJ1021" s="21">
        <v>1365.5</v>
      </c>
      <c r="AK1021" s="21" t="e">
        <f>VLOOKUP($B1021,'[3]Rotoma level Monthly'!$C$2:$N$538,10,FALSE)</f>
        <v>#N/A</v>
      </c>
      <c r="AL1021" s="21" t="e">
        <f>VLOOKUP($B1021,'[3]Rotoma level Monthly'!$C$2:$N$538,11,FALSE)</f>
        <v>#N/A</v>
      </c>
      <c r="AM1021" s="20">
        <v>3.6428149205470723</v>
      </c>
      <c r="AN1021" s="21">
        <v>194.64999999999998</v>
      </c>
    </row>
    <row r="1022" spans="1:40" x14ac:dyDescent="0.25">
      <c r="A1022" t="s">
        <v>87</v>
      </c>
      <c r="B1022" s="15">
        <v>40179</v>
      </c>
      <c r="C1022" s="16" t="s">
        <v>71</v>
      </c>
      <c r="D1022" s="17">
        <v>2010</v>
      </c>
      <c r="E1022" s="18" t="str">
        <f t="shared" si="280"/>
        <v>Rerewhakaaitu 2009/10</v>
      </c>
      <c r="F1022" s="18" t="s">
        <v>72</v>
      </c>
      <c r="G1022" s="19">
        <v>9.8000001999999995</v>
      </c>
      <c r="H1022" s="20">
        <v>3.4500000476837158</v>
      </c>
      <c r="I1022" s="21">
        <v>448.00001000000003</v>
      </c>
      <c r="J1022" s="19">
        <v>14</v>
      </c>
      <c r="K1022" s="19">
        <v>4.0000002000000006</v>
      </c>
      <c r="L1022" s="19">
        <v>9.9999997999999994</v>
      </c>
      <c r="M1022" s="19">
        <v>16.000001000000001</v>
      </c>
      <c r="N1022" s="19">
        <v>7.0999999000000003</v>
      </c>
      <c r="O1022" s="19">
        <v>1.1000000000000001</v>
      </c>
      <c r="Q1022" s="19">
        <f t="shared" si="296"/>
        <v>4.737714254771344</v>
      </c>
      <c r="R1022" s="19">
        <f t="shared" si="297"/>
        <v>4.0598215496411303</v>
      </c>
      <c r="S1022" s="19">
        <f t="shared" si="294"/>
        <v>4.3703468513135721</v>
      </c>
      <c r="T1022" s="19">
        <f t="shared" si="283"/>
        <v>3.564693864180454</v>
      </c>
      <c r="U1022" s="23">
        <f t="shared" si="295"/>
        <v>4.1831441299766254</v>
      </c>
      <c r="V1022" s="24">
        <f t="shared" si="293"/>
        <v>4.0701841282968436</v>
      </c>
      <c r="W1022" s="24">
        <f t="shared" si="293"/>
        <v>3.828868094278417</v>
      </c>
      <c r="X1022" s="24">
        <f t="shared" si="293"/>
        <v>4.1739479260582018</v>
      </c>
      <c r="Y1022" s="24">
        <f t="shared" si="293"/>
        <v>3.1662707979780014</v>
      </c>
      <c r="Z1022" s="24">
        <f t="shared" si="293"/>
        <v>3.799202407567996</v>
      </c>
      <c r="AA1022" s="20">
        <v>-0.97</v>
      </c>
      <c r="AB1022" s="20">
        <v>0.89333333333333298</v>
      </c>
      <c r="AC1022" s="17">
        <v>313.83423790165102</v>
      </c>
      <c r="AD1022" s="17">
        <f t="shared" si="287"/>
        <v>314.00756941206913</v>
      </c>
      <c r="AE1022" s="21">
        <v>139</v>
      </c>
      <c r="AF1022" s="21">
        <v>173.76142473118281</v>
      </c>
      <c r="AG1022" s="19">
        <v>3.673185483870967</v>
      </c>
      <c r="AH1022" s="21">
        <v>232.1</v>
      </c>
      <c r="AI1022" s="22">
        <v>0.32833333333333298</v>
      </c>
      <c r="AJ1022" s="21">
        <v>1317</v>
      </c>
      <c r="AK1022" s="21" t="e">
        <f>VLOOKUP($B1022,'[3]Rotoma level Monthly'!$C$2:$N$538,10,FALSE)</f>
        <v>#N/A</v>
      </c>
      <c r="AL1022" s="21" t="e">
        <f>VLOOKUP($B1022,'[3]Rotoma level Monthly'!$C$2:$N$538,11,FALSE)</f>
        <v>#N/A</v>
      </c>
      <c r="AM1022" s="20">
        <v>3.6430949384682187</v>
      </c>
      <c r="AN1022" s="21">
        <v>189.29166666666666</v>
      </c>
    </row>
    <row r="1023" spans="1:40" x14ac:dyDescent="0.25">
      <c r="A1023" t="s">
        <v>87</v>
      </c>
      <c r="B1023" s="15">
        <v>40210</v>
      </c>
      <c r="C1023" s="16" t="s">
        <v>71</v>
      </c>
      <c r="D1023" s="17">
        <v>2010</v>
      </c>
      <c r="E1023" s="18" t="str">
        <f t="shared" si="280"/>
        <v>Rerewhakaaitu 2009/10</v>
      </c>
      <c r="F1023" s="18" t="s">
        <v>72</v>
      </c>
      <c r="G1023" s="19">
        <v>4.3000002000000004</v>
      </c>
      <c r="H1023" s="20">
        <v>3.0499999523162842</v>
      </c>
      <c r="I1023" s="21">
        <v>488.99998999999997</v>
      </c>
      <c r="J1023" s="19">
        <v>14</v>
      </c>
      <c r="K1023" s="19">
        <v>3</v>
      </c>
      <c r="L1023" s="19">
        <v>4.9999998999999997</v>
      </c>
      <c r="M1023" s="19">
        <v>46</v>
      </c>
      <c r="N1023" s="19">
        <v>6.8000002000000004</v>
      </c>
      <c r="O1023" s="19">
        <v>2</v>
      </c>
      <c r="Q1023" s="19">
        <f t="shared" si="296"/>
        <v>3.8290099284794969</v>
      </c>
      <c r="R1023" s="19">
        <f t="shared" si="297"/>
        <v>4.2112620104564122</v>
      </c>
      <c r="S1023" s="19">
        <f t="shared" si="294"/>
        <v>4.4848196392294497</v>
      </c>
      <c r="T1023" s="19">
        <f t="shared" si="283"/>
        <v>3.564693864180454</v>
      </c>
      <c r="U1023" s="23">
        <f t="shared" si="295"/>
        <v>4.0224463605864536</v>
      </c>
      <c r="V1023" s="24">
        <f t="shared" si="293"/>
        <v>4.0620075796521382</v>
      </c>
      <c r="W1023" s="24">
        <f t="shared" si="293"/>
        <v>3.8527935742915984</v>
      </c>
      <c r="X1023" s="24">
        <f t="shared" si="293"/>
        <v>4.1814718792746897</v>
      </c>
      <c r="Y1023" s="24">
        <f t="shared" si="293"/>
        <v>3.182561183454784</v>
      </c>
      <c r="Z1023" s="24">
        <f t="shared" si="293"/>
        <v>3.8092776304659783</v>
      </c>
      <c r="AA1023" s="20">
        <v>-1.31</v>
      </c>
      <c r="AB1023" s="20">
        <v>0.51666666666666605</v>
      </c>
      <c r="AC1023" s="17">
        <v>313.80107326970898</v>
      </c>
      <c r="AD1023" s="17">
        <f t="shared" si="287"/>
        <v>313.98072906752657</v>
      </c>
      <c r="AE1023" s="21">
        <v>60.5</v>
      </c>
      <c r="AF1023" s="21">
        <v>151.10267857142853</v>
      </c>
      <c r="AG1023" s="19">
        <v>2.7612351190476194</v>
      </c>
      <c r="AH1023" s="21">
        <v>206.6</v>
      </c>
      <c r="AI1023" s="22">
        <v>0.32833333333333298</v>
      </c>
      <c r="AJ1023" s="21">
        <v>1437</v>
      </c>
      <c r="AK1023" s="21" t="e">
        <f>VLOOKUP($B1023,'[3]Rotoma level Monthly'!$C$2:$N$538,10,FALSE)</f>
        <v>#N/A</v>
      </c>
      <c r="AL1023" s="21" t="e">
        <f>VLOOKUP($B1023,'[3]Rotoma level Monthly'!$C$2:$N$538,11,FALSE)</f>
        <v>#N/A</v>
      </c>
      <c r="AM1023" s="20">
        <v>3.6644547054933079</v>
      </c>
      <c r="AN1023" s="21">
        <v>188.99166666666665</v>
      </c>
    </row>
    <row r="1024" spans="1:40" x14ac:dyDescent="0.25">
      <c r="A1024" t="s">
        <v>87</v>
      </c>
      <c r="B1024" s="15">
        <v>40238</v>
      </c>
      <c r="C1024" s="16" t="s">
        <v>71</v>
      </c>
      <c r="D1024" s="17">
        <v>2010</v>
      </c>
      <c r="E1024" s="18" t="str">
        <f t="shared" si="280"/>
        <v>Rerewhakaaitu 2009/10</v>
      </c>
      <c r="F1024" s="18" t="s">
        <v>72</v>
      </c>
      <c r="G1024" s="19">
        <v>6.0999999000000003</v>
      </c>
      <c r="H1024" s="20">
        <v>4.0999999046325684</v>
      </c>
      <c r="I1024" s="21">
        <v>428</v>
      </c>
      <c r="J1024" s="19">
        <v>14</v>
      </c>
      <c r="K1024" s="19">
        <v>1</v>
      </c>
      <c r="L1024" s="19">
        <v>8.9999995999999989</v>
      </c>
      <c r="M1024" s="19">
        <v>9.9999997999999994</v>
      </c>
      <c r="N1024" s="19">
        <v>7.3000002000000004</v>
      </c>
      <c r="O1024" s="19">
        <v>1.2</v>
      </c>
      <c r="Q1024" s="19">
        <f t="shared" si="296"/>
        <v>4.2147377628436109</v>
      </c>
      <c r="R1024" s="19">
        <f t="shared" si="297"/>
        <v>3.844651590644002</v>
      </c>
      <c r="S1024" s="19">
        <f t="shared" si="294"/>
        <v>4.3106457447296478</v>
      </c>
      <c r="T1024" s="19">
        <f t="shared" si="283"/>
        <v>3.564693864180454</v>
      </c>
      <c r="U1024" s="23">
        <f t="shared" si="295"/>
        <v>3.9836822405994288</v>
      </c>
      <c r="V1024" s="24">
        <f t="shared" si="293"/>
        <v>4.0682422185144693</v>
      </c>
      <c r="W1024" s="24">
        <f t="shared" si="293"/>
        <v>3.8532113387858544</v>
      </c>
      <c r="X1024" s="24">
        <f t="shared" si="293"/>
        <v>4.1641886176699829</v>
      </c>
      <c r="Y1024" s="24">
        <f t="shared" si="293"/>
        <v>3.2181190075833883</v>
      </c>
      <c r="Z1024" s="24">
        <f t="shared" si="293"/>
        <v>3.8164592006404394</v>
      </c>
      <c r="AA1024" s="20">
        <v>-1.03</v>
      </c>
      <c r="AB1024" s="20">
        <v>0.13166666666666599</v>
      </c>
      <c r="AC1024" s="17">
        <v>313.59252846282601</v>
      </c>
      <c r="AD1024" s="17">
        <f t="shared" si="287"/>
        <v>313.93578569517291</v>
      </c>
      <c r="AE1024" s="21">
        <v>20.5</v>
      </c>
      <c r="AF1024" s="21">
        <v>194.67607526881719</v>
      </c>
      <c r="AG1024" s="19">
        <v>3.4506048387096775</v>
      </c>
      <c r="AH1024" s="21">
        <v>238.1</v>
      </c>
      <c r="AI1024" s="22">
        <v>0.17333333333333301</v>
      </c>
      <c r="AJ1024" s="21">
        <v>1335.5</v>
      </c>
      <c r="AK1024" s="21" t="e">
        <f>VLOOKUP($B1024,'[3]Rotoma level Monthly'!$C$2:$N$538,10,FALSE)</f>
        <v>#N/A</v>
      </c>
      <c r="AL1024" s="21" t="e">
        <f>VLOOKUP($B1024,'[3]Rotoma level Monthly'!$C$2:$N$538,11,FALSE)</f>
        <v>#N/A</v>
      </c>
      <c r="AM1024" s="20">
        <v>3.6052595170012451</v>
      </c>
      <c r="AN1024" s="21">
        <v>189.42499999999998</v>
      </c>
    </row>
    <row r="1025" spans="1:40" x14ac:dyDescent="0.25">
      <c r="A1025" t="s">
        <v>87</v>
      </c>
      <c r="B1025" s="15">
        <v>40269</v>
      </c>
      <c r="C1025" s="16" t="s">
        <v>71</v>
      </c>
      <c r="D1025" s="17">
        <v>2010</v>
      </c>
      <c r="E1025" s="18" t="str">
        <f t="shared" si="280"/>
        <v>Rerewhakaaitu 2009/10</v>
      </c>
      <c r="F1025" s="18" t="s">
        <v>72</v>
      </c>
      <c r="G1025" s="19">
        <v>7.5</v>
      </c>
      <c r="H1025" s="20">
        <v>4.4600000381469727</v>
      </c>
      <c r="I1025" s="21">
        <v>395.00001000000003</v>
      </c>
      <c r="J1025" s="19">
        <v>12</v>
      </c>
      <c r="K1025" s="19">
        <v>1</v>
      </c>
      <c r="L1025" s="19">
        <v>2.0000001000000003</v>
      </c>
      <c r="M1025" s="19">
        <v>4.9999998999999997</v>
      </c>
      <c r="N1025" s="19">
        <v>7.1999997999999996</v>
      </c>
      <c r="O1025" s="19">
        <v>1.5</v>
      </c>
      <c r="Q1025" s="19">
        <f t="shared" si="296"/>
        <v>4.4426556090149179</v>
      </c>
      <c r="R1025" s="19">
        <f t="shared" si="297"/>
        <v>3.7382386800459662</v>
      </c>
      <c r="S1025" s="19">
        <f t="shared" si="294"/>
        <v>4.2057572909299843</v>
      </c>
      <c r="T1025" s="19">
        <f t="shared" si="283"/>
        <v>3.3692092384590637</v>
      </c>
      <c r="U1025" s="23">
        <f t="shared" si="295"/>
        <v>3.938965204612483</v>
      </c>
      <c r="V1025" s="24">
        <f t="shared" si="293"/>
        <v>4.0658229848252168</v>
      </c>
      <c r="W1025" s="24">
        <f t="shared" si="293"/>
        <v>3.8421350343091829</v>
      </c>
      <c r="X1025" s="24">
        <f t="shared" si="293"/>
        <v>4.2698884854379457</v>
      </c>
      <c r="Y1025" s="24">
        <f t="shared" si="293"/>
        <v>3.1945375710847617</v>
      </c>
      <c r="Z1025" s="24">
        <f t="shared" si="293"/>
        <v>3.8330239995938395</v>
      </c>
      <c r="AA1025" s="20">
        <v>1.47</v>
      </c>
      <c r="AB1025" s="20">
        <v>0.159999999999999</v>
      </c>
      <c r="AC1025" s="17">
        <v>313.38867361111102</v>
      </c>
      <c r="AD1025" s="17">
        <f t="shared" si="287"/>
        <v>313.88973966844833</v>
      </c>
      <c r="AE1025" s="21">
        <v>48</v>
      </c>
      <c r="AF1025" s="21">
        <v>175.38749999999996</v>
      </c>
      <c r="AG1025" s="19">
        <v>2.8314583333333334</v>
      </c>
      <c r="AH1025" s="21">
        <v>201.3</v>
      </c>
      <c r="AI1025" s="22">
        <v>0.14583333333333248</v>
      </c>
      <c r="AJ1025" s="21">
        <v>1308.5</v>
      </c>
      <c r="AK1025" s="21" t="e">
        <f>VLOOKUP($B1025,'[3]Rotoma level Monthly'!$C$2:$N$538,10,FALSE)</f>
        <v>#N/A</v>
      </c>
      <c r="AL1025" s="21" t="e">
        <f>VLOOKUP($B1025,'[3]Rotoma level Monthly'!$C$2:$N$538,11,FALSE)</f>
        <v>#N/A</v>
      </c>
      <c r="AM1025" s="20">
        <v>3.5994239435245423</v>
      </c>
      <c r="AN1025" s="21">
        <v>191.84166666666667</v>
      </c>
    </row>
    <row r="1026" spans="1:40" x14ac:dyDescent="0.25">
      <c r="A1026" t="s">
        <v>87</v>
      </c>
      <c r="B1026" s="15">
        <v>40299</v>
      </c>
      <c r="C1026" s="16" t="s">
        <v>71</v>
      </c>
      <c r="D1026" s="17">
        <v>2010</v>
      </c>
      <c r="E1026" s="18" t="str">
        <f t="shared" si="280"/>
        <v>Rerewhakaaitu 2009/10</v>
      </c>
      <c r="F1026" s="18" t="s">
        <v>72</v>
      </c>
      <c r="G1026" s="19">
        <v>4.6999997999999996</v>
      </c>
      <c r="H1026" s="20">
        <v>4.2199997901916504</v>
      </c>
      <c r="I1026" s="21">
        <v>412</v>
      </c>
      <c r="J1026" s="19">
        <v>14</v>
      </c>
      <c r="K1026" s="19">
        <v>2.0000001000000003</v>
      </c>
      <c r="L1026" s="19">
        <v>3</v>
      </c>
      <c r="M1026" s="19">
        <v>4.9999998999999997</v>
      </c>
      <c r="N1026" s="19">
        <v>7.4000000999999997</v>
      </c>
      <c r="O1026" s="19">
        <v>1.1000000000000001</v>
      </c>
      <c r="Q1026" s="19">
        <f t="shared" si="296"/>
        <v>3.927128512215956</v>
      </c>
      <c r="R1026" s="19">
        <f t="shared" si="297"/>
        <v>3.8082965870091465</v>
      </c>
      <c r="S1026" s="19">
        <f t="shared" si="294"/>
        <v>4.2608406202597351</v>
      </c>
      <c r="T1026" s="19">
        <f t="shared" si="283"/>
        <v>3.564693864180454</v>
      </c>
      <c r="U1026" s="23">
        <f t="shared" si="295"/>
        <v>3.8902398959163227</v>
      </c>
      <c r="V1026" s="24">
        <f t="shared" si="293"/>
        <v>4.0418555472729123</v>
      </c>
      <c r="W1026" s="24">
        <f t="shared" si="293"/>
        <v>3.8448264668229624</v>
      </c>
      <c r="X1026" s="24">
        <f t="shared" si="293"/>
        <v>4.2513462836765576</v>
      </c>
      <c r="Y1026" s="24">
        <f t="shared" si="293"/>
        <v>3.2108279565615447</v>
      </c>
      <c r="Z1026" s="24">
        <f t="shared" si="293"/>
        <v>3.8269675658067968</v>
      </c>
      <c r="AA1026" s="20">
        <v>1.1100000000000001</v>
      </c>
      <c r="AB1026" s="20">
        <v>7.9999999999999905E-2</v>
      </c>
      <c r="AC1026" s="17">
        <v>313.35455712365598</v>
      </c>
      <c r="AD1026" s="17">
        <f t="shared" si="287"/>
        <v>313.8468798586577</v>
      </c>
      <c r="AE1026" s="21">
        <v>280.539999999999</v>
      </c>
      <c r="AF1026" s="21">
        <v>159.89448924731184</v>
      </c>
      <c r="AG1026" s="19">
        <v>2.7748655913978495</v>
      </c>
      <c r="AH1026" s="21">
        <v>128.4</v>
      </c>
      <c r="AI1026" s="22">
        <v>0.10583333333333295</v>
      </c>
      <c r="AJ1026" s="21">
        <v>1281.5</v>
      </c>
      <c r="AK1026" s="21" t="e">
        <f>VLOOKUP($B1026,'[3]Rotoma level Monthly'!$C$2:$N$538,10,FALSE)</f>
        <v>#N/A</v>
      </c>
      <c r="AL1026" s="21" t="e">
        <f>VLOOKUP($B1026,'[3]Rotoma level Monthly'!$C$2:$N$538,11,FALSE)</f>
        <v>#N/A</v>
      </c>
      <c r="AM1026" s="20">
        <v>3.5673753324134316</v>
      </c>
      <c r="AN1026" s="21">
        <v>189.44166666666663</v>
      </c>
    </row>
    <row r="1027" spans="1:40" x14ac:dyDescent="0.25">
      <c r="A1027" t="s">
        <v>87</v>
      </c>
      <c r="B1027" s="15">
        <v>40330</v>
      </c>
      <c r="C1027" s="16" t="s">
        <v>71</v>
      </c>
      <c r="D1027" s="17">
        <v>2010</v>
      </c>
      <c r="E1027" s="18" t="str">
        <f t="shared" ref="E1027:E1090" si="298">CONCATENATE(A1027," ",C1027)</f>
        <v>Rerewhakaaitu 2009/10</v>
      </c>
      <c r="F1027" s="18" t="s">
        <v>72</v>
      </c>
      <c r="G1027" s="19">
        <v>5.5</v>
      </c>
      <c r="H1027" s="20">
        <v>3.4100000858306885</v>
      </c>
      <c r="I1027" s="21">
        <v>372.00000999999997</v>
      </c>
      <c r="J1027" s="19">
        <v>11</v>
      </c>
      <c r="K1027" s="19">
        <v>1</v>
      </c>
      <c r="L1027" s="19">
        <v>1</v>
      </c>
      <c r="M1027" s="19">
        <v>9.9999997999999994</v>
      </c>
      <c r="N1027" s="19">
        <v>7.5</v>
      </c>
      <c r="O1027" s="19">
        <v>1.4</v>
      </c>
      <c r="Q1027" s="19">
        <f t="shared" si="296"/>
        <v>4.1005212313153798</v>
      </c>
      <c r="R1027" s="19">
        <f t="shared" si="297"/>
        <v>4.0742248707618254</v>
      </c>
      <c r="S1027" s="19">
        <f t="shared" si="294"/>
        <v>4.1273342841850056</v>
      </c>
      <c r="T1027" s="19">
        <f t="shared" si="283"/>
        <v>3.2588666406620166</v>
      </c>
      <c r="U1027" s="23">
        <f t="shared" si="295"/>
        <v>3.8902367567310567</v>
      </c>
      <c r="V1027" s="24">
        <f t="shared" si="293"/>
        <v>4.0734569723715168</v>
      </c>
      <c r="W1027" s="24">
        <f t="shared" si="293"/>
        <v>3.8808264174201201</v>
      </c>
      <c r="X1027" s="24">
        <f t="shared" si="293"/>
        <v>4.2532948996864484</v>
      </c>
      <c r="Y1027" s="24">
        <f t="shared" si="293"/>
        <v>3.2941508110085143</v>
      </c>
      <c r="Z1027" s="24">
        <f t="shared" si="293"/>
        <v>3.8677976927891691</v>
      </c>
      <c r="AA1027" s="20">
        <v>0.28000000000000003</v>
      </c>
      <c r="AB1027" s="20">
        <v>1.51833333333333</v>
      </c>
      <c r="AC1027" s="17">
        <v>313.63072954861099</v>
      </c>
      <c r="AD1027" s="17">
        <f t="shared" si="287"/>
        <v>313.8299981173729</v>
      </c>
      <c r="AE1027" s="21">
        <v>191.70500000000101</v>
      </c>
      <c r="AF1027" s="21">
        <v>166.70555555555558</v>
      </c>
      <c r="AG1027" s="19">
        <v>3.3209722222222222</v>
      </c>
      <c r="AH1027" s="21">
        <v>97.7</v>
      </c>
      <c r="AI1027" s="22">
        <v>0.14583333333333248</v>
      </c>
      <c r="AJ1027" s="21">
        <v>1465.0399999999991</v>
      </c>
      <c r="AK1027" s="21" t="e">
        <f>VLOOKUP($B1027,'[3]Rotoma level Monthly'!$C$2:$N$538,10,FALSE)</f>
        <v>#N/A</v>
      </c>
      <c r="AL1027" s="21" t="e">
        <f>VLOOKUP($B1027,'[3]Rotoma level Monthly'!$C$2:$N$538,11,FALSE)</f>
        <v>#N/A</v>
      </c>
      <c r="AM1027" s="20">
        <v>3.5176665510514238</v>
      </c>
      <c r="AN1027" s="21">
        <v>184.99999999999997</v>
      </c>
    </row>
    <row r="1028" spans="1:40" x14ac:dyDescent="0.25">
      <c r="A1028" t="s">
        <v>87</v>
      </c>
      <c r="B1028" s="15">
        <v>40360</v>
      </c>
      <c r="C1028" s="16" t="s">
        <v>73</v>
      </c>
      <c r="D1028" s="17">
        <v>2011</v>
      </c>
      <c r="E1028" s="18" t="str">
        <f t="shared" si="298"/>
        <v>Rerewhakaaitu 2010/11</v>
      </c>
      <c r="F1028" s="18" t="s">
        <v>72</v>
      </c>
      <c r="G1028" s="19">
        <v>3</v>
      </c>
      <c r="H1028" s="20">
        <v>3.375</v>
      </c>
      <c r="I1028" s="21">
        <v>398.99999000000003</v>
      </c>
      <c r="J1028" s="19">
        <v>13</v>
      </c>
      <c r="K1028" s="19">
        <v>1</v>
      </c>
      <c r="L1028" s="19">
        <v>1</v>
      </c>
      <c r="M1028" s="19">
        <v>6.0000000999999994</v>
      </c>
      <c r="N1028" s="19">
        <v>7.3000002000000004</v>
      </c>
      <c r="O1028" s="19">
        <v>1.2</v>
      </c>
      <c r="Q1028" s="19">
        <f t="shared" si="296"/>
        <v>3.4318879869879426</v>
      </c>
      <c r="R1028" s="19">
        <f t="shared" si="297"/>
        <v>4.086954048654615</v>
      </c>
      <c r="S1028" s="19">
        <f t="shared" si="294"/>
        <v>4.2189283832545446</v>
      </c>
      <c r="T1028" s="19">
        <f t="shared" si="283"/>
        <v>3.4707145887359632</v>
      </c>
      <c r="U1028" s="23">
        <f t="shared" si="295"/>
        <v>3.8021212519082663</v>
      </c>
      <c r="V1028" s="24">
        <f t="shared" si="293"/>
        <v>4.0425265425303687</v>
      </c>
      <c r="W1028" s="24">
        <f t="shared" si="293"/>
        <v>3.9186037056753027</v>
      </c>
      <c r="X1028" s="24">
        <f t="shared" si="293"/>
        <v>4.2524047175035724</v>
      </c>
      <c r="Y1028" s="24">
        <f t="shared" si="293"/>
        <v>3.3295461759217204</v>
      </c>
      <c r="Z1028" s="24">
        <f t="shared" si="293"/>
        <v>3.8782371788723524</v>
      </c>
      <c r="AA1028" s="20">
        <v>2.12</v>
      </c>
      <c r="AB1028" s="20">
        <v>1.5416666666666601</v>
      </c>
      <c r="AC1028" s="17">
        <v>313.63692909946201</v>
      </c>
      <c r="AD1028" s="17">
        <f t="shared" si="287"/>
        <v>313.80739200078409</v>
      </c>
      <c r="AE1028" s="21">
        <v>50.489999999999903</v>
      </c>
      <c r="AF1028" s="21">
        <v>177.04569892473117</v>
      </c>
      <c r="AG1028" s="19">
        <v>2.9076612903225807</v>
      </c>
      <c r="AH1028" s="21">
        <v>171.2</v>
      </c>
      <c r="AI1028" s="22">
        <v>0.1874999999999995</v>
      </c>
      <c r="AJ1028" s="21">
        <v>1493.7450000000001</v>
      </c>
      <c r="AK1028" s="21" t="e">
        <f>VLOOKUP($B1028,'[3]Rotoma level Monthly'!$C$2:$N$538,10,FALSE)</f>
        <v>#N/A</v>
      </c>
      <c r="AL1028" s="21" t="e">
        <f>VLOOKUP($B1028,'[3]Rotoma level Monthly'!$C$2:$N$538,11,FALSE)</f>
        <v>#N/A</v>
      </c>
      <c r="AM1028" s="20">
        <v>3.5176144677180905</v>
      </c>
      <c r="AN1028" s="21">
        <v>189.14999999999998</v>
      </c>
    </row>
    <row r="1029" spans="1:40" x14ac:dyDescent="0.25">
      <c r="A1029" t="s">
        <v>87</v>
      </c>
      <c r="B1029" s="15">
        <v>40391</v>
      </c>
      <c r="C1029" s="16" t="s">
        <v>73</v>
      </c>
      <c r="D1029" s="17">
        <v>2011</v>
      </c>
      <c r="E1029" s="18" t="str">
        <f t="shared" si="298"/>
        <v>Rerewhakaaitu 2010/11</v>
      </c>
      <c r="F1029" s="18" t="s">
        <v>72</v>
      </c>
      <c r="G1029" s="19">
        <v>6</v>
      </c>
      <c r="H1029" s="20">
        <v>3</v>
      </c>
      <c r="I1029" s="21">
        <v>330.00001000000003</v>
      </c>
      <c r="J1029" s="19">
        <v>12.334</v>
      </c>
      <c r="K1029" s="19">
        <v>2.4673600619536398</v>
      </c>
      <c r="L1029" s="19">
        <v>1.5</v>
      </c>
      <c r="M1029" s="19">
        <v>11</v>
      </c>
      <c r="N1029" s="19">
        <v>7.5499996999999999</v>
      </c>
      <c r="O1029" s="19">
        <v>2.4000001000000002</v>
      </c>
      <c r="Q1029" s="19">
        <f t="shared" si="296"/>
        <v>4.1965041759744546</v>
      </c>
      <c r="R1029" s="19">
        <f t="shared" si="297"/>
        <v>4.2314532428503622</v>
      </c>
      <c r="S1029" s="19">
        <f t="shared" si="294"/>
        <v>3.9707269986453606</v>
      </c>
      <c r="T1029" s="19">
        <f t="shared" si="283"/>
        <v>3.4040235167436346</v>
      </c>
      <c r="U1029" s="23">
        <f t="shared" si="295"/>
        <v>3.9506769835534534</v>
      </c>
      <c r="V1029" s="24">
        <f t="shared" si="293"/>
        <v>4.0689719084457927</v>
      </c>
      <c r="W1029" s="24">
        <f t="shared" si="293"/>
        <v>3.9670192579440506</v>
      </c>
      <c r="X1029" s="24">
        <f t="shared" si="293"/>
        <v>4.2289315742653875</v>
      </c>
      <c r="Y1029" s="24">
        <f t="shared" si="293"/>
        <v>3.3324473657787679</v>
      </c>
      <c r="Z1029" s="24">
        <f t="shared" si="293"/>
        <v>3.8842738292624439</v>
      </c>
      <c r="AA1029" s="20">
        <v>1.9</v>
      </c>
      <c r="AB1029" s="20">
        <v>1.53</v>
      </c>
      <c r="AC1029" s="17">
        <v>313.92305484462599</v>
      </c>
      <c r="AD1029" s="17">
        <f t="shared" si="287"/>
        <v>313.80126289881605</v>
      </c>
      <c r="AE1029" s="21">
        <v>315.31500000000199</v>
      </c>
      <c r="AF1029" s="21">
        <v>161.51344086021507</v>
      </c>
      <c r="AG1029" s="19">
        <v>3.2879032258064531</v>
      </c>
      <c r="AH1029" s="21">
        <v>135.1</v>
      </c>
      <c r="AI1029" s="22">
        <v>0.30083333333333251</v>
      </c>
      <c r="AJ1029" s="21">
        <v>1366.2350000000001</v>
      </c>
      <c r="AK1029" s="21" t="e">
        <f>VLOOKUP($B1029,'[3]Rotoma level Monthly'!$C$2:$N$538,10,FALSE)</f>
        <v>#N/A</v>
      </c>
      <c r="AL1029" s="21" t="e">
        <f>VLOOKUP($B1029,'[3]Rotoma level Monthly'!$C$2:$N$538,11,FALSE)</f>
        <v>#N/A</v>
      </c>
      <c r="AM1029" s="20">
        <v>3.4660687687933591</v>
      </c>
      <c r="AN1029" s="21">
        <v>189.54999999999998</v>
      </c>
    </row>
    <row r="1030" spans="1:40" x14ac:dyDescent="0.25">
      <c r="A1030" t="s">
        <v>87</v>
      </c>
      <c r="B1030" s="15">
        <v>40422</v>
      </c>
      <c r="C1030" s="16" t="s">
        <v>73</v>
      </c>
      <c r="D1030" s="17">
        <v>2011</v>
      </c>
      <c r="E1030" s="18" t="str">
        <f t="shared" si="298"/>
        <v>Rerewhakaaitu 2010/11</v>
      </c>
      <c r="F1030" s="18" t="s">
        <v>72</v>
      </c>
      <c r="G1030" s="19">
        <v>3.5</v>
      </c>
      <c r="H1030" s="20">
        <v>4</v>
      </c>
      <c r="I1030" s="21">
        <v>349.99998999999997</v>
      </c>
      <c r="J1030" s="19">
        <v>12.334</v>
      </c>
      <c r="K1030" s="19">
        <v>1.49036015965364</v>
      </c>
      <c r="L1030" s="19">
        <v>2.0000001000000003</v>
      </c>
      <c r="M1030" s="19">
        <v>6.0000000999999994</v>
      </c>
      <c r="N1030" s="19">
        <v>7.4000000999999997</v>
      </c>
      <c r="O1030" s="19">
        <v>1.8</v>
      </c>
      <c r="Q1030" s="19">
        <f t="shared" si="296"/>
        <v>3.6019328326497</v>
      </c>
      <c r="R1030" s="19">
        <f t="shared" si="297"/>
        <v>3.8756745470895422</v>
      </c>
      <c r="S1030" s="19">
        <f t="shared" si="294"/>
        <v>4.0476447761450043</v>
      </c>
      <c r="T1030" s="19">
        <f t="shared" si="283"/>
        <v>3.4040235167436346</v>
      </c>
      <c r="U1030" s="23">
        <f t="shared" si="295"/>
        <v>3.7323189181569703</v>
      </c>
      <c r="V1030" s="24">
        <f t="shared" si="293"/>
        <v>4.0614121165493753</v>
      </c>
      <c r="W1030" s="24">
        <f t="shared" si="293"/>
        <v>3.9594071987061752</v>
      </c>
      <c r="X1030" s="24">
        <f t="shared" si="293"/>
        <v>4.2276936570683992</v>
      </c>
      <c r="Y1030" s="24">
        <f t="shared" si="293"/>
        <v>3.4514480556670173</v>
      </c>
      <c r="Z1030" s="24">
        <f t="shared" si="293"/>
        <v>3.924990256997742</v>
      </c>
      <c r="AA1030" s="20">
        <v>2.41</v>
      </c>
      <c r="AB1030" s="20">
        <v>1.57666666666666</v>
      </c>
      <c r="AC1030" s="17">
        <v>314.20481854223698</v>
      </c>
      <c r="AD1030" s="17">
        <f t="shared" si="287"/>
        <v>313.81088679611725</v>
      </c>
      <c r="AE1030" s="21">
        <v>187.11000000000101</v>
      </c>
      <c r="AF1030" s="21">
        <v>212.87643678160921</v>
      </c>
      <c r="AG1030" s="19">
        <v>4.9275862068965521</v>
      </c>
      <c r="AH1030" s="21">
        <v>146.1</v>
      </c>
      <c r="AI1030" s="22">
        <v>0.33833333333333249</v>
      </c>
      <c r="AJ1030" s="21">
        <v>1495.550000000002</v>
      </c>
      <c r="AK1030" s="21" t="e">
        <f>VLOOKUP($B1030,'[3]Rotoma level Monthly'!$C$2:$N$538,10,FALSE)</f>
        <v>#N/A</v>
      </c>
      <c r="AL1030" s="21" t="e">
        <f>VLOOKUP($B1030,'[3]Rotoma level Monthly'!$C$2:$N$538,11,FALSE)</f>
        <v>#N/A</v>
      </c>
      <c r="AM1030" s="20">
        <v>3.40000694083637</v>
      </c>
      <c r="AN1030" s="21">
        <v>187.04999999999998</v>
      </c>
    </row>
    <row r="1031" spans="1:40" x14ac:dyDescent="0.25">
      <c r="A1031" t="s">
        <v>87</v>
      </c>
      <c r="B1031" s="15">
        <v>40452</v>
      </c>
      <c r="C1031" s="16" t="s">
        <v>73</v>
      </c>
      <c r="D1031" s="17">
        <v>2011</v>
      </c>
      <c r="E1031" s="18" t="str">
        <f t="shared" si="298"/>
        <v>Rerewhakaaitu 2010/11</v>
      </c>
      <c r="F1031" s="18" t="s">
        <v>72</v>
      </c>
      <c r="G1031" s="19">
        <v>2.0999998999999998</v>
      </c>
      <c r="H1031" s="20">
        <v>4.3499999046325684</v>
      </c>
      <c r="I1031" s="21">
        <v>360.00000999999997</v>
      </c>
      <c r="J1031" s="19">
        <v>13.311</v>
      </c>
      <c r="K1031" s="19">
        <v>1.49036015965364</v>
      </c>
      <c r="L1031" s="19">
        <v>3</v>
      </c>
      <c r="M1031" s="19">
        <v>7.0000002000000006</v>
      </c>
      <c r="N1031" s="19">
        <v>7.5999999000000003</v>
      </c>
      <c r="O1031" s="19">
        <v>1.4</v>
      </c>
      <c r="Q1031" s="19">
        <f t="shared" si="296"/>
        <v>3.038436956095202</v>
      </c>
      <c r="R1031" s="19">
        <f t="shared" si="297"/>
        <v>3.7699267711296915</v>
      </c>
      <c r="S1031" s="19">
        <f t="shared" si="294"/>
        <v>4.0844705636213785</v>
      </c>
      <c r="T1031" s="19">
        <f t="shared" si="283"/>
        <v>3.5006951956337544</v>
      </c>
      <c r="U1031" s="23">
        <f t="shared" si="295"/>
        <v>3.5983823716200067</v>
      </c>
      <c r="V1031" s="24">
        <f t="shared" si="293"/>
        <v>3.9664515188683267</v>
      </c>
      <c r="W1031" s="24">
        <f t="shared" si="293"/>
        <v>3.954451866454177</v>
      </c>
      <c r="X1031" s="24">
        <f t="shared" si="293"/>
        <v>4.2244149150417405</v>
      </c>
      <c r="Y1031" s="24">
        <f t="shared" si="293"/>
        <v>3.471600435247995</v>
      </c>
      <c r="Z1031" s="24">
        <f t="shared" si="293"/>
        <v>3.9042296839030595</v>
      </c>
      <c r="AA1031" s="20">
        <v>1.78</v>
      </c>
      <c r="AB1031" s="20">
        <v>1.4683333333333299</v>
      </c>
      <c r="AC1031" s="17">
        <v>314.28719996204399</v>
      </c>
      <c r="AD1031" s="17">
        <f t="shared" si="287"/>
        <v>313.81677317244947</v>
      </c>
      <c r="AE1031" s="21">
        <v>62.864999999999903</v>
      </c>
      <c r="AF1031" s="21">
        <v>188.20967741935482</v>
      </c>
      <c r="AG1031" s="19">
        <v>4.15967741935484</v>
      </c>
      <c r="AH1031" s="21">
        <v>245.9</v>
      </c>
      <c r="AI1031" s="22">
        <v>0.70499999999999952</v>
      </c>
      <c r="AJ1031" s="21">
        <v>1563.660000000003</v>
      </c>
      <c r="AK1031" s="21" t="e">
        <f>VLOOKUP($B1031,'[3]Rotoma level Monthly'!$C$2:$N$538,10,FALSE)</f>
        <v>#N/A</v>
      </c>
      <c r="AL1031" s="21" t="e">
        <f>VLOOKUP($B1031,'[3]Rotoma level Monthly'!$C$2:$N$538,11,FALSE)</f>
        <v>#N/A</v>
      </c>
      <c r="AM1031" s="20">
        <v>3.5362756988184896</v>
      </c>
      <c r="AN1031" s="21">
        <v>190.45000000000002</v>
      </c>
    </row>
    <row r="1032" spans="1:40" x14ac:dyDescent="0.25">
      <c r="A1032" t="s">
        <v>87</v>
      </c>
      <c r="B1032" s="15">
        <v>40483</v>
      </c>
      <c r="C1032" s="16" t="s">
        <v>73</v>
      </c>
      <c r="D1032" s="17">
        <v>2011</v>
      </c>
      <c r="E1032" s="18" t="str">
        <f t="shared" si="298"/>
        <v>Rerewhakaaitu 2010/11</v>
      </c>
      <c r="F1032" s="18" t="s">
        <v>72</v>
      </c>
      <c r="G1032" s="19">
        <v>4.8000002000000004</v>
      </c>
      <c r="H1032" s="20">
        <v>4.8000001907348633</v>
      </c>
      <c r="I1032" s="21">
        <v>410</v>
      </c>
      <c r="J1032" s="19">
        <v>11.356999999999999</v>
      </c>
      <c r="K1032" s="19">
        <v>1.49036015965364</v>
      </c>
      <c r="L1032" s="19">
        <v>2.0000001000000003</v>
      </c>
      <c r="M1032" s="19">
        <v>4.9999998999999997</v>
      </c>
      <c r="N1032" s="19">
        <v>7.3000002000000004</v>
      </c>
      <c r="O1032" s="19">
        <v>1.3</v>
      </c>
      <c r="Q1032" s="19">
        <f t="shared" si="296"/>
        <v>3.9503527888968231</v>
      </c>
      <c r="R1032" s="19">
        <f t="shared" si="297"/>
        <v>3.644427679426399</v>
      </c>
      <c r="S1032" s="19">
        <f t="shared" si="294"/>
        <v>4.2544794087264037</v>
      </c>
      <c r="T1032" s="19">
        <f t="shared" si="283"/>
        <v>3.2993697872898169</v>
      </c>
      <c r="U1032" s="23">
        <f t="shared" si="295"/>
        <v>3.7871574160848605</v>
      </c>
      <c r="V1032" s="24">
        <f t="shared" si="293"/>
        <v>3.9573425220753347</v>
      </c>
      <c r="W1032" s="24">
        <f t="shared" si="293"/>
        <v>3.931193527988563</v>
      </c>
      <c r="X1032" s="24">
        <f t="shared" si="293"/>
        <v>4.2177170072092585</v>
      </c>
      <c r="Y1032" s="24">
        <f t="shared" si="293"/>
        <v>3.4353787151376434</v>
      </c>
      <c r="Z1032" s="24">
        <f t="shared" si="293"/>
        <v>3.8854079431027002</v>
      </c>
      <c r="AA1032" s="20">
        <v>1.53</v>
      </c>
      <c r="AB1032" s="20">
        <v>1.67</v>
      </c>
      <c r="AC1032" s="17">
        <v>314.20166051864902</v>
      </c>
      <c r="AD1032" s="17">
        <f t="shared" si="287"/>
        <v>313.82257486190525</v>
      </c>
      <c r="AE1032" s="21">
        <v>54.474999999999902</v>
      </c>
      <c r="AF1032" s="21">
        <v>149.67291666666671</v>
      </c>
      <c r="AG1032" s="19">
        <v>3.4192361111111103</v>
      </c>
      <c r="AH1032" s="21">
        <v>258.8</v>
      </c>
      <c r="AI1032" s="22">
        <v>1.1808333333333314</v>
      </c>
      <c r="AJ1032" s="21">
        <v>1471.025000000003</v>
      </c>
      <c r="AK1032" s="21" t="e">
        <f>VLOOKUP($B1032,'[3]Rotoma level Monthly'!$C$2:$N$538,10,FALSE)</f>
        <v>#N/A</v>
      </c>
      <c r="AL1032" s="21" t="e">
        <f>VLOOKUP($B1032,'[3]Rotoma level Monthly'!$C$2:$N$538,11,FALSE)</f>
        <v>#N/A</v>
      </c>
      <c r="AM1032" s="20">
        <v>3.5153863619009278</v>
      </c>
      <c r="AN1032" s="21">
        <v>193.18333333333337</v>
      </c>
    </row>
    <row r="1033" spans="1:40" x14ac:dyDescent="0.25">
      <c r="A1033" t="s">
        <v>87</v>
      </c>
      <c r="B1033" s="15">
        <v>40513</v>
      </c>
      <c r="C1033" s="16" t="s">
        <v>73</v>
      </c>
      <c r="D1033" s="17">
        <v>2011</v>
      </c>
      <c r="E1033" s="18" t="str">
        <f t="shared" si="298"/>
        <v>Rerewhakaaitu 2010/11</v>
      </c>
      <c r="F1033" s="18" t="s">
        <v>72</v>
      </c>
      <c r="G1033" s="19">
        <v>6.0999999000000003</v>
      </c>
      <c r="H1033" s="20">
        <v>4.4699997901916504</v>
      </c>
      <c r="I1033" s="21">
        <v>330.00001000000003</v>
      </c>
      <c r="J1033" s="19">
        <v>9.4029996091999983</v>
      </c>
      <c r="K1033" s="19">
        <v>1.49036015965364</v>
      </c>
      <c r="L1033" s="19">
        <v>2.0000001000000003</v>
      </c>
      <c r="M1033" s="19">
        <v>9.9999997999999994</v>
      </c>
      <c r="N1033" s="19">
        <v>7.1999997999999996</v>
      </c>
      <c r="O1033" s="19">
        <v>1</v>
      </c>
      <c r="Q1033" s="19">
        <f t="shared" si="296"/>
        <v>4.2147377628436109</v>
      </c>
      <c r="R1033" s="19">
        <f t="shared" si="297"/>
        <v>3.7353920615439953</v>
      </c>
      <c r="S1033" s="19">
        <f t="shared" si="294"/>
        <v>3.9707269986453606</v>
      </c>
      <c r="T1033" s="19">
        <f t="shared" si="283"/>
        <v>3.0599379407314813</v>
      </c>
      <c r="U1033" s="23">
        <f t="shared" si="295"/>
        <v>3.7451986909411121</v>
      </c>
      <c r="V1033" s="24">
        <f t="shared" si="293"/>
        <v>3.9738016501740367</v>
      </c>
      <c r="W1033" s="24">
        <f t="shared" si="293"/>
        <v>3.9233603032710906</v>
      </c>
      <c r="X1033" s="24">
        <f t="shared" si="293"/>
        <v>4.1922267966404538</v>
      </c>
      <c r="Y1033" s="24">
        <f t="shared" si="293"/>
        <v>3.4188013234767656</v>
      </c>
      <c r="Z1033" s="24">
        <f t="shared" si="293"/>
        <v>3.8770475183905861</v>
      </c>
      <c r="AA1033" s="20">
        <v>2.64</v>
      </c>
      <c r="AB1033" s="20">
        <v>2.0633333333333299</v>
      </c>
      <c r="AC1033" s="17">
        <v>314.176982862903</v>
      </c>
      <c r="AD1033" s="17">
        <f t="shared" si="287"/>
        <v>313.83603714562372</v>
      </c>
      <c r="AE1033" s="21">
        <v>108</v>
      </c>
      <c r="AF1033" s="21">
        <v>151.92473118279571</v>
      </c>
      <c r="AG1033" s="19">
        <v>3.9889784946236562</v>
      </c>
      <c r="AH1033" s="21">
        <v>188.8</v>
      </c>
      <c r="AI1033" s="22">
        <v>1.4933333333333301</v>
      </c>
      <c r="AJ1033" s="21">
        <v>1490.000000000003</v>
      </c>
      <c r="AK1033" s="21" t="e">
        <f>VLOOKUP($B1033,'[3]Rotoma level Monthly'!$C$2:$N$538,10,FALSE)</f>
        <v>#N/A</v>
      </c>
      <c r="AL1033" s="21" t="e">
        <f>VLOOKUP($B1033,'[3]Rotoma level Monthly'!$C$2:$N$538,11,FALSE)</f>
        <v>#N/A</v>
      </c>
      <c r="AM1033" s="20">
        <v>3.4399925029684657</v>
      </c>
      <c r="AN1033" s="21">
        <v>187.50833333333333</v>
      </c>
    </row>
    <row r="1034" spans="1:40" x14ac:dyDescent="0.25">
      <c r="A1034" t="s">
        <v>87</v>
      </c>
      <c r="B1034" s="15">
        <v>40544</v>
      </c>
      <c r="C1034" s="16" t="s">
        <v>73</v>
      </c>
      <c r="D1034" s="17">
        <v>2011</v>
      </c>
      <c r="E1034" s="18" t="str">
        <f t="shared" si="298"/>
        <v>Rerewhakaaitu 2010/11</v>
      </c>
      <c r="F1034" s="18" t="s">
        <v>72</v>
      </c>
      <c r="G1034" s="19">
        <v>2.9000001000000002</v>
      </c>
      <c r="H1034" s="20">
        <v>3.619999885559082</v>
      </c>
      <c r="I1034" s="21">
        <v>400.00001000000003</v>
      </c>
      <c r="J1034" s="19">
        <v>11.356999999999999</v>
      </c>
      <c r="K1034" s="19">
        <v>4.4213599642536394</v>
      </c>
      <c r="L1034" s="19">
        <v>4.0000002000000006</v>
      </c>
      <c r="M1034" s="19">
        <v>28.000001000000001</v>
      </c>
      <c r="N1034" s="19">
        <v>7</v>
      </c>
      <c r="O1034" s="19">
        <v>1.2</v>
      </c>
      <c r="Q1034" s="19">
        <f t="shared" si="296"/>
        <v>3.3944909527015543</v>
      </c>
      <c r="R1034" s="19">
        <f t="shared" si="297"/>
        <v>4.0002447847013958</v>
      </c>
      <c r="S1034" s="19">
        <f t="shared" si="294"/>
        <v>4.2222006065778253</v>
      </c>
      <c r="T1034" s="19">
        <f t="shared" si="283"/>
        <v>3.2993697872898169</v>
      </c>
      <c r="U1034" s="23">
        <f t="shared" si="295"/>
        <v>3.7290765328176478</v>
      </c>
      <c r="V1034" s="24">
        <f t="shared" si="293"/>
        <v>3.8618663750015538</v>
      </c>
      <c r="W1034" s="24">
        <f t="shared" si="293"/>
        <v>3.918395572859446</v>
      </c>
      <c r="X1034" s="24">
        <f t="shared" si="293"/>
        <v>4.1798812762458084</v>
      </c>
      <c r="Y1034" s="24">
        <f t="shared" si="293"/>
        <v>3.3966909837358785</v>
      </c>
      <c r="Z1034" s="24">
        <f t="shared" si="293"/>
        <v>3.839208551960672</v>
      </c>
      <c r="AA1034" s="20">
        <v>1.98</v>
      </c>
      <c r="AB1034" s="20">
        <v>-0.17333333333333301</v>
      </c>
      <c r="AC1034" s="17">
        <v>314.27087197580602</v>
      </c>
      <c r="AD1034" s="17">
        <f t="shared" si="287"/>
        <v>313.87242331847</v>
      </c>
      <c r="AE1034" s="21">
        <v>430</v>
      </c>
      <c r="AF1034" s="21">
        <v>143.91263440860214</v>
      </c>
      <c r="AG1034" s="19">
        <v>4.0196908602150545</v>
      </c>
      <c r="AH1034" s="21">
        <v>238.3</v>
      </c>
      <c r="AI1034" s="22">
        <v>1.4933333333333301</v>
      </c>
      <c r="AJ1034" s="21">
        <v>1518.500000000003</v>
      </c>
      <c r="AK1034" s="21" t="e">
        <f>VLOOKUP($B1034,'[3]Rotoma level Monthly'!$C$2:$N$538,10,FALSE)</f>
        <v>#N/A</v>
      </c>
      <c r="AL1034" s="21" t="e">
        <f>VLOOKUP($B1034,'[3]Rotoma level Monthly'!$C$2:$N$538,11,FALSE)</f>
        <v>#N/A</v>
      </c>
      <c r="AM1034" s="20">
        <v>3.4586136947247383</v>
      </c>
      <c r="AN1034" s="21">
        <v>188.02499999999998</v>
      </c>
    </row>
    <row r="1035" spans="1:40" x14ac:dyDescent="0.25">
      <c r="A1035" t="s">
        <v>87</v>
      </c>
      <c r="B1035" s="15">
        <v>40575</v>
      </c>
      <c r="C1035" s="16" t="s">
        <v>73</v>
      </c>
      <c r="D1035" s="17">
        <v>2011</v>
      </c>
      <c r="E1035" s="18" t="str">
        <f t="shared" si="298"/>
        <v>Rerewhakaaitu 2010/11</v>
      </c>
      <c r="F1035" s="18" t="s">
        <v>72</v>
      </c>
      <c r="G1035" s="19">
        <v>3.2</v>
      </c>
      <c r="H1035" s="20">
        <v>4.0999999046325684</v>
      </c>
      <c r="I1035" s="21">
        <v>366</v>
      </c>
      <c r="J1035" s="19">
        <v>11.356999999999999</v>
      </c>
      <c r="K1035" s="19">
        <v>14.191360061953638</v>
      </c>
      <c r="L1035" s="19">
        <v>4.0000002000000006</v>
      </c>
      <c r="M1035" s="19">
        <v>97.000003000000007</v>
      </c>
      <c r="N1035" s="19">
        <v>7.1999997999999996</v>
      </c>
      <c r="O1035" s="19">
        <v>1.4</v>
      </c>
      <c r="Q1035" s="19">
        <f t="shared" si="296"/>
        <v>3.5030809449325613</v>
      </c>
      <c r="R1035" s="19">
        <f t="shared" si="297"/>
        <v>3.844651590644002</v>
      </c>
      <c r="S1035" s="19">
        <f t="shared" si="294"/>
        <v>4.1060780670371759</v>
      </c>
      <c r="T1035" s="19">
        <f t="shared" si="283"/>
        <v>3.2993697872898169</v>
      </c>
      <c r="U1035" s="23">
        <f t="shared" si="295"/>
        <v>3.6882950974758888</v>
      </c>
      <c r="V1035" s="24">
        <f t="shared" si="293"/>
        <v>3.8347056263726427</v>
      </c>
      <c r="W1035" s="24">
        <f t="shared" si="293"/>
        <v>3.8878447045417452</v>
      </c>
      <c r="X1035" s="24">
        <f t="shared" si="293"/>
        <v>4.1483194785631197</v>
      </c>
      <c r="Y1035" s="24">
        <f t="shared" si="293"/>
        <v>3.3745806439949924</v>
      </c>
      <c r="Z1035" s="24">
        <f t="shared" si="293"/>
        <v>3.8113626133681247</v>
      </c>
      <c r="AA1035" s="20">
        <v>1.97</v>
      </c>
      <c r="AB1035" s="20">
        <v>0.22166666666666601</v>
      </c>
      <c r="AC1035" s="17">
        <v>314.54166555059498</v>
      </c>
      <c r="AD1035" s="17">
        <f t="shared" si="287"/>
        <v>313.9341393418772</v>
      </c>
      <c r="AE1035" s="21">
        <v>106.76</v>
      </c>
      <c r="AF1035" s="21">
        <v>189.83779761904771</v>
      </c>
      <c r="AG1035" s="19">
        <v>2.6720238095238096</v>
      </c>
      <c r="AH1035" s="21">
        <v>211</v>
      </c>
      <c r="AI1035" s="22">
        <v>1.4933333333333301</v>
      </c>
      <c r="AJ1035" s="21">
        <v>1809.5000000000027</v>
      </c>
      <c r="AK1035" s="21" t="e">
        <f>VLOOKUP($B1035,'[3]Rotoma level Monthly'!$C$2:$N$538,10,FALSE)</f>
        <v>#N/A</v>
      </c>
      <c r="AL1035" s="21" t="e">
        <f>VLOOKUP($B1035,'[3]Rotoma level Monthly'!$C$2:$N$538,11,FALSE)</f>
        <v>#N/A</v>
      </c>
      <c r="AM1035" s="20">
        <v>3.4874891427534127</v>
      </c>
      <c r="AN1035" s="21">
        <v>188.39166666666668</v>
      </c>
    </row>
    <row r="1036" spans="1:40" x14ac:dyDescent="0.25">
      <c r="A1036" t="s">
        <v>87</v>
      </c>
      <c r="B1036" s="15">
        <v>40603</v>
      </c>
      <c r="C1036" s="16" t="s">
        <v>73</v>
      </c>
      <c r="D1036" s="17">
        <v>2011</v>
      </c>
      <c r="E1036" s="18" t="str">
        <f t="shared" si="298"/>
        <v>Rerewhakaaitu 2010/11</v>
      </c>
      <c r="F1036" s="18" t="s">
        <v>72</v>
      </c>
      <c r="G1036" s="19">
        <v>4.6999997999999996</v>
      </c>
      <c r="H1036" s="20">
        <v>4.8000001907348633</v>
      </c>
      <c r="I1036" s="21">
        <v>393.00001000000003</v>
      </c>
      <c r="J1036" s="19">
        <v>9.4029996091999983</v>
      </c>
      <c r="K1036" s="19">
        <v>4.4213599642536394</v>
      </c>
      <c r="L1036" s="19">
        <v>4.9999998999999997</v>
      </c>
      <c r="M1036" s="19">
        <v>14</v>
      </c>
      <c r="N1036" s="19">
        <v>7.1999997999999996</v>
      </c>
      <c r="O1036" s="19">
        <v>1.4</v>
      </c>
      <c r="Q1036" s="19">
        <f t="shared" si="296"/>
        <v>3.927128512215956</v>
      </c>
      <c r="R1036" s="19">
        <f t="shared" si="297"/>
        <v>3.644427679426399</v>
      </c>
      <c r="S1036" s="19">
        <f t="shared" si="294"/>
        <v>4.1991216098927922</v>
      </c>
      <c r="T1036" s="19">
        <f t="shared" si="283"/>
        <v>3.0599379407314813</v>
      </c>
      <c r="U1036" s="23">
        <f t="shared" si="295"/>
        <v>3.7076539355666571</v>
      </c>
      <c r="V1036" s="24">
        <f t="shared" si="293"/>
        <v>3.8107381888203382</v>
      </c>
      <c r="W1036" s="24">
        <f t="shared" si="293"/>
        <v>3.8711593786069449</v>
      </c>
      <c r="X1036" s="24">
        <f t="shared" si="293"/>
        <v>4.1390258006600478</v>
      </c>
      <c r="Y1036" s="24">
        <f t="shared" si="293"/>
        <v>3.3325176503742444</v>
      </c>
      <c r="Z1036" s="24">
        <f t="shared" si="293"/>
        <v>3.7883602546153932</v>
      </c>
      <c r="AA1036" s="20">
        <v>2.13</v>
      </c>
      <c r="AB1036" s="20">
        <v>0.52166666666666595</v>
      </c>
      <c r="AC1036" s="17">
        <v>314.551389112903</v>
      </c>
      <c r="AD1036" s="17">
        <f t="shared" si="287"/>
        <v>314.01404439605028</v>
      </c>
      <c r="AE1036" s="21">
        <v>206.36000000000101</v>
      </c>
      <c r="AF1036" s="21">
        <v>157.09543010752697</v>
      </c>
      <c r="AG1036" s="19">
        <v>3.2391801075268805</v>
      </c>
      <c r="AH1036" s="21">
        <v>223.1</v>
      </c>
      <c r="AI1036" s="22">
        <v>1.4933333333333301</v>
      </c>
      <c r="AJ1036" s="21">
        <v>1855.7600000000027</v>
      </c>
      <c r="AK1036" s="21" t="e">
        <f>VLOOKUP($B1036,'[3]Rotoma level Monthly'!$C$2:$N$538,10,FALSE)</f>
        <v>#N/A</v>
      </c>
      <c r="AL1036" s="21" t="e">
        <f>VLOOKUP($B1036,'[3]Rotoma level Monthly'!$C$2:$N$538,11,FALSE)</f>
        <v>#N/A</v>
      </c>
      <c r="AM1036" s="20">
        <v>3.4800548669597617</v>
      </c>
      <c r="AN1036" s="21">
        <v>187.14166666666665</v>
      </c>
    </row>
    <row r="1037" spans="1:40" x14ac:dyDescent="0.25">
      <c r="A1037" t="s">
        <v>87</v>
      </c>
      <c r="B1037" s="15">
        <v>40634</v>
      </c>
      <c r="C1037" s="16" t="s">
        <v>73</v>
      </c>
      <c r="D1037" s="17">
        <v>2011</v>
      </c>
      <c r="E1037" s="18" t="str">
        <f t="shared" si="298"/>
        <v>Rerewhakaaitu 2010/11</v>
      </c>
      <c r="F1037" s="18" t="s">
        <v>72</v>
      </c>
      <c r="G1037" s="19">
        <v>4.8000002000000004</v>
      </c>
      <c r="H1037" s="20">
        <v>5.25</v>
      </c>
      <c r="I1037" s="21">
        <v>380</v>
      </c>
      <c r="J1037" s="19">
        <v>14.287999999999998</v>
      </c>
      <c r="K1037" s="19">
        <v>3.4443602573536403</v>
      </c>
      <c r="L1037" s="19">
        <v>3</v>
      </c>
      <c r="M1037" s="19">
        <v>6.0000000999999994</v>
      </c>
      <c r="N1037" s="19">
        <v>7.5</v>
      </c>
      <c r="O1037" s="19">
        <v>2</v>
      </c>
      <c r="Q1037" s="19">
        <f t="shared" si="296"/>
        <v>3.9503527888968231</v>
      </c>
      <c r="R1037" s="19">
        <f t="shared" si="297"/>
        <v>3.5287123368997544</v>
      </c>
      <c r="S1037" s="19">
        <f t="shared" si="294"/>
        <v>4.1551486258165973</v>
      </c>
      <c r="T1037" s="19">
        <f t="shared" si="283"/>
        <v>3.5905166093098551</v>
      </c>
      <c r="U1037" s="23">
        <f t="shared" si="295"/>
        <v>3.8061825902307573</v>
      </c>
      <c r="V1037" s="24">
        <f t="shared" si="293"/>
        <v>3.7697129538104974</v>
      </c>
      <c r="W1037" s="24">
        <f t="shared" si="293"/>
        <v>3.8536988500114266</v>
      </c>
      <c r="X1037" s="24">
        <f t="shared" si="293"/>
        <v>4.1348084119005994</v>
      </c>
      <c r="Y1037" s="24">
        <f t="shared" si="293"/>
        <v>3.3509599312784766</v>
      </c>
      <c r="Z1037" s="24">
        <f t="shared" si="293"/>
        <v>3.7772950367502491</v>
      </c>
      <c r="AA1037" s="20">
        <v>2.4300000000000002</v>
      </c>
      <c r="AB1037" s="20">
        <v>1.165</v>
      </c>
      <c r="AC1037" s="17">
        <v>314.60689791666698</v>
      </c>
      <c r="AD1037" s="17">
        <f t="shared" si="287"/>
        <v>314.11556308817995</v>
      </c>
      <c r="AE1037" s="21">
        <v>140.88999999999999</v>
      </c>
      <c r="AF1037" s="21">
        <v>165.31527777777777</v>
      </c>
      <c r="AG1037" s="19">
        <v>3.256875</v>
      </c>
      <c r="AH1037" s="21">
        <v>160.80000000000001</v>
      </c>
      <c r="AI1037" s="22">
        <v>1.4933333333333301</v>
      </c>
      <c r="AJ1037" s="21">
        <v>2041.6200000000038</v>
      </c>
      <c r="AK1037" s="21" t="e">
        <f>VLOOKUP($B1037,'[3]Rotoma level Monthly'!$C$2:$N$538,10,FALSE)</f>
        <v>#N/A</v>
      </c>
      <c r="AL1037" s="21" t="e">
        <f>VLOOKUP($B1037,'[3]Rotoma level Monthly'!$C$2:$N$538,11,FALSE)</f>
        <v>#N/A</v>
      </c>
      <c r="AM1037" s="20">
        <v>3.4624361393611949</v>
      </c>
      <c r="AN1037" s="21">
        <v>183.76666666666665</v>
      </c>
    </row>
    <row r="1038" spans="1:40" x14ac:dyDescent="0.25">
      <c r="A1038" t="s">
        <v>87</v>
      </c>
      <c r="B1038" s="15">
        <v>40664</v>
      </c>
      <c r="C1038" s="16" t="s">
        <v>73</v>
      </c>
      <c r="D1038" s="17">
        <v>2011</v>
      </c>
      <c r="E1038" s="18" t="str">
        <f t="shared" si="298"/>
        <v>Rerewhakaaitu 2010/11</v>
      </c>
      <c r="F1038" s="18" t="s">
        <v>72</v>
      </c>
      <c r="G1038" s="19">
        <v>3.2</v>
      </c>
      <c r="H1038" s="20">
        <v>5.5999999046325684</v>
      </c>
      <c r="I1038" s="21">
        <v>361</v>
      </c>
      <c r="J1038" s="19">
        <v>9.4029996091999983</v>
      </c>
      <c r="K1038" s="19">
        <v>2.4673600619536398</v>
      </c>
      <c r="L1038" s="19">
        <v>3</v>
      </c>
      <c r="M1038" s="19">
        <v>4.9999998999999997</v>
      </c>
      <c r="N1038" s="19">
        <v>7.3000002000000004</v>
      </c>
      <c r="O1038" s="19">
        <v>1</v>
      </c>
      <c r="Q1038" s="19">
        <f t="shared" si="296"/>
        <v>3.5030809449325613</v>
      </c>
      <c r="R1038" s="19">
        <f t="shared" si="297"/>
        <v>3.4444071253771273</v>
      </c>
      <c r="S1038" s="19">
        <f t="shared" si="294"/>
        <v>4.0880966777360292</v>
      </c>
      <c r="T1038" s="19">
        <f t="shared" si="283"/>
        <v>3.0599379407314813</v>
      </c>
      <c r="U1038" s="23">
        <f t="shared" si="295"/>
        <v>3.5238806721942999</v>
      </c>
      <c r="V1038" s="24">
        <f t="shared" si="293"/>
        <v>3.7343756565368813</v>
      </c>
      <c r="W1038" s="24">
        <f t="shared" si="293"/>
        <v>3.8233747282087589</v>
      </c>
      <c r="X1038" s="24">
        <f t="shared" si="293"/>
        <v>4.120413083356957</v>
      </c>
      <c r="Y1038" s="24">
        <f t="shared" si="293"/>
        <v>3.3088969376577286</v>
      </c>
      <c r="Z1038" s="24">
        <f t="shared" si="293"/>
        <v>3.7467651014400811</v>
      </c>
      <c r="AA1038" s="20">
        <v>0.32</v>
      </c>
      <c r="AB1038" s="20">
        <v>1.34</v>
      </c>
      <c r="AC1038" s="17">
        <v>314.89021337365602</v>
      </c>
      <c r="AD1038" s="17">
        <f t="shared" si="287"/>
        <v>314.24353444234663</v>
      </c>
      <c r="AE1038" s="21">
        <v>233.5</v>
      </c>
      <c r="AF1038" s="21">
        <v>161.71774193548387</v>
      </c>
      <c r="AG1038" s="19">
        <v>3.6981182795698935</v>
      </c>
      <c r="AH1038" s="21">
        <v>164.5</v>
      </c>
      <c r="AI1038" s="22">
        <v>1.4933333333333301</v>
      </c>
      <c r="AJ1038" s="21">
        <v>2134.5100000000039</v>
      </c>
      <c r="AK1038" s="21" t="e">
        <f>VLOOKUP($B1038,'[3]Rotoma level Monthly'!$C$2:$N$538,10,FALSE)</f>
        <v>#N/A</v>
      </c>
      <c r="AL1038" s="21" t="e">
        <f>VLOOKUP($B1038,'[3]Rotoma level Monthly'!$C$2:$N$538,11,FALSE)</f>
        <v>#N/A</v>
      </c>
      <c r="AM1038" s="20">
        <v>3.4978875282500836</v>
      </c>
      <c r="AN1038" s="21">
        <v>186.77499999999998</v>
      </c>
    </row>
    <row r="1039" spans="1:40" x14ac:dyDescent="0.25">
      <c r="A1039" t="s">
        <v>87</v>
      </c>
      <c r="B1039" s="15">
        <v>40695</v>
      </c>
      <c r="C1039" s="16" t="s">
        <v>73</v>
      </c>
      <c r="D1039" s="17">
        <v>2011</v>
      </c>
      <c r="E1039" s="18" t="str">
        <f t="shared" si="298"/>
        <v>Rerewhakaaitu 2010/11</v>
      </c>
      <c r="F1039" s="18" t="s">
        <v>72</v>
      </c>
      <c r="G1039" s="19">
        <v>3.5</v>
      </c>
      <c r="H1039" s="20">
        <v>5.880000114440918</v>
      </c>
      <c r="I1039" s="21">
        <v>329</v>
      </c>
      <c r="J1039" s="19">
        <v>10.379999804599999</v>
      </c>
      <c r="K1039" s="19">
        <v>1.49036015965364</v>
      </c>
      <c r="L1039" s="19">
        <v>8.0000004000000011</v>
      </c>
      <c r="M1039" s="19">
        <v>7.0000002000000006</v>
      </c>
      <c r="N1039" s="19">
        <v>7.1999997999999996</v>
      </c>
      <c r="O1039" s="19">
        <v>1.3</v>
      </c>
      <c r="Q1039" s="19">
        <f t="shared" si="296"/>
        <v>3.6019328326497</v>
      </c>
      <c r="R1039" s="19">
        <f t="shared" si="297"/>
        <v>3.3800864074736388</v>
      </c>
      <c r="S1039" s="19">
        <f t="shared" si="294"/>
        <v>3.9667596528294227</v>
      </c>
      <c r="T1039" s="19">
        <f t="shared" ref="T1039:T1102" si="299">0.218+2.92*LOG($J1039,10)</f>
        <v>3.1852962483840148</v>
      </c>
      <c r="U1039" s="23">
        <f t="shared" si="295"/>
        <v>3.5335187853341941</v>
      </c>
      <c r="V1039" s="24">
        <f t="shared" si="293"/>
        <v>3.6928266233147418</v>
      </c>
      <c r="W1039" s="24">
        <f t="shared" si="293"/>
        <v>3.7655298562680763</v>
      </c>
      <c r="X1039" s="24">
        <f t="shared" si="293"/>
        <v>4.1070318640773253</v>
      </c>
      <c r="Y1039" s="24">
        <f t="shared" si="293"/>
        <v>3.3027660716345619</v>
      </c>
      <c r="Z1039" s="24">
        <f t="shared" si="293"/>
        <v>3.717038603823676</v>
      </c>
      <c r="AA1039" s="20">
        <v>0.11</v>
      </c>
      <c r="AB1039" s="20">
        <v>0.15833333333333299</v>
      </c>
      <c r="AC1039" s="17">
        <v>315.24262986111103</v>
      </c>
      <c r="AD1039" s="17">
        <f t="shared" si="287"/>
        <v>314.37785946838829</v>
      </c>
      <c r="AE1039" s="21">
        <v>149</v>
      </c>
      <c r="AF1039" s="21">
        <v>148.48541666666674</v>
      </c>
      <c r="AG1039" s="19">
        <v>3.2034027777777774</v>
      </c>
      <c r="AH1039" s="21">
        <v>96</v>
      </c>
      <c r="AI1039" s="22">
        <v>1.404166666666665</v>
      </c>
      <c r="AJ1039" s="21">
        <v>2087.4700000000048</v>
      </c>
      <c r="AK1039" s="21" t="e">
        <f>VLOOKUP($B1039,'[3]Rotoma level Monthly'!$C$2:$N$538,10,FALSE)</f>
        <v>#N/A</v>
      </c>
      <c r="AL1039" s="21" t="e">
        <f>VLOOKUP($B1039,'[3]Rotoma level Monthly'!$C$2:$N$538,11,FALSE)</f>
        <v>#N/A</v>
      </c>
      <c r="AM1039" s="20">
        <v>3.5748252522644202</v>
      </c>
      <c r="AN1039" s="21">
        <v>186.6333333333333</v>
      </c>
    </row>
    <row r="1040" spans="1:40" x14ac:dyDescent="0.25">
      <c r="A1040" t="s">
        <v>87</v>
      </c>
      <c r="B1040" s="15">
        <v>40725</v>
      </c>
      <c r="C1040" s="16" t="s">
        <v>74</v>
      </c>
      <c r="D1040" s="17">
        <v>2012</v>
      </c>
      <c r="E1040" s="18" t="str">
        <f t="shared" si="298"/>
        <v>Rerewhakaaitu 2011/12</v>
      </c>
      <c r="F1040" s="18" t="s">
        <v>72</v>
      </c>
      <c r="G1040" s="19">
        <v>6.5999999000000003</v>
      </c>
      <c r="H1040" s="20">
        <v>6.0500001907348633</v>
      </c>
      <c r="I1040" s="21">
        <v>393.00001000000003</v>
      </c>
      <c r="J1040" s="19">
        <v>12.334</v>
      </c>
      <c r="K1040" s="19">
        <v>1.49036015965364</v>
      </c>
      <c r="L1040" s="19">
        <v>17.000001000000001</v>
      </c>
      <c r="M1040" s="19">
        <v>6.0000000999999994</v>
      </c>
      <c r="N1040" s="19">
        <v>7.4000000999999997</v>
      </c>
      <c r="O1040" s="19">
        <v>1.7</v>
      </c>
      <c r="Q1040" s="19">
        <f t="shared" si="296"/>
        <v>4.3016415795625891</v>
      </c>
      <c r="R1040" s="19">
        <f t="shared" si="297"/>
        <v>3.3422634309114998</v>
      </c>
      <c r="S1040" s="19">
        <f t="shared" si="294"/>
        <v>4.1991216098927922</v>
      </c>
      <c r="T1040" s="19">
        <f t="shared" si="299"/>
        <v>3.4040235167436346</v>
      </c>
      <c r="U1040" s="23">
        <f t="shared" si="295"/>
        <v>3.8117625342776291</v>
      </c>
      <c r="V1040" s="24">
        <f t="shared" si="293"/>
        <v>3.7653060893626287</v>
      </c>
      <c r="W1040" s="24">
        <f t="shared" si="293"/>
        <v>3.703472304789484</v>
      </c>
      <c r="X1040" s="24">
        <f t="shared" si="293"/>
        <v>4.1053812996305128</v>
      </c>
      <c r="Y1040" s="24">
        <f t="shared" si="293"/>
        <v>3.2972084823018677</v>
      </c>
      <c r="Z1040" s="24">
        <f t="shared" si="293"/>
        <v>3.7178420440211233</v>
      </c>
      <c r="AA1040" s="20">
        <v>1.1299999999999999</v>
      </c>
      <c r="AB1040" s="20">
        <v>0.18833333333333299</v>
      </c>
      <c r="AC1040" s="17">
        <v>315.40060114247302</v>
      </c>
      <c r="AD1040" s="17">
        <f t="shared" si="287"/>
        <v>314.52483213863923</v>
      </c>
      <c r="AE1040" s="21">
        <v>121.461</v>
      </c>
      <c r="AF1040" s="21">
        <v>206.84072580645164</v>
      </c>
      <c r="AG1040" s="19">
        <v>3.9659274193548391</v>
      </c>
      <c r="AH1040" s="21">
        <v>152.9</v>
      </c>
      <c r="AI1040" s="22">
        <v>1.2524999999999999</v>
      </c>
      <c r="AJ1040" s="21">
        <v>2044.765000000004</v>
      </c>
      <c r="AK1040" s="21" t="e">
        <f>VLOOKUP($B1040,'[3]Rotoma level Monthly'!$C$2:$N$538,10,FALSE)</f>
        <v>#N/A</v>
      </c>
      <c r="AL1040" s="21" t="e">
        <f>VLOOKUP($B1040,'[3]Rotoma level Monthly'!$C$2:$N$538,11,FALSE)</f>
        <v>#N/A</v>
      </c>
      <c r="AM1040" s="20">
        <v>3.5650277985607173</v>
      </c>
      <c r="AN1040" s="21">
        <v>185.10833333333332</v>
      </c>
    </row>
    <row r="1041" spans="1:40" x14ac:dyDescent="0.25">
      <c r="A1041" t="s">
        <v>87</v>
      </c>
      <c r="B1041" s="15">
        <v>40756</v>
      </c>
      <c r="C1041" s="16" t="s">
        <v>74</v>
      </c>
      <c r="D1041" s="17">
        <v>2012</v>
      </c>
      <c r="E1041" s="18" t="str">
        <f t="shared" si="298"/>
        <v>Rerewhakaaitu 2011/12</v>
      </c>
      <c r="F1041" s="18" t="s">
        <v>72</v>
      </c>
      <c r="G1041" s="19">
        <v>5.9000000999999997</v>
      </c>
      <c r="H1041" s="20">
        <v>5.25</v>
      </c>
      <c r="I1041" s="21">
        <v>352</v>
      </c>
      <c r="J1041" s="19">
        <v>9.4029996091999983</v>
      </c>
      <c r="K1041" s="19">
        <v>3.4443602573536403</v>
      </c>
      <c r="L1041" s="19">
        <v>7.5000003</v>
      </c>
      <c r="M1041" s="19">
        <v>4.9999998999999997</v>
      </c>
      <c r="N1041" s="19">
        <v>7.8000002000000004</v>
      </c>
      <c r="O1041" s="19">
        <v>0.70999997999999997</v>
      </c>
      <c r="Q1041" s="19">
        <f t="shared" si="296"/>
        <v>4.1779641282677913</v>
      </c>
      <c r="R1041" s="19">
        <f t="shared" si="297"/>
        <v>3.5287123368997544</v>
      </c>
      <c r="S1041" s="19">
        <f t="shared" si="294"/>
        <v>4.055093417069175</v>
      </c>
      <c r="T1041" s="19">
        <f t="shared" si="299"/>
        <v>3.0599379407314813</v>
      </c>
      <c r="U1041" s="23">
        <f t="shared" si="295"/>
        <v>3.7054269557420505</v>
      </c>
      <c r="V1041" s="24">
        <f t="shared" si="293"/>
        <v>3.7637610853870727</v>
      </c>
      <c r="W1041" s="24">
        <f t="shared" si="293"/>
        <v>3.6449105626269334</v>
      </c>
      <c r="X1041" s="24">
        <f t="shared" si="293"/>
        <v>4.1124118344991638</v>
      </c>
      <c r="Y1041" s="24">
        <f t="shared" si="293"/>
        <v>3.2685346843008554</v>
      </c>
      <c r="Z1041" s="24">
        <f t="shared" si="293"/>
        <v>3.6974045417035062</v>
      </c>
      <c r="AA1041" s="20">
        <v>0.24</v>
      </c>
      <c r="AB1041" s="20">
        <v>0.193333333333333</v>
      </c>
      <c r="AC1041" s="17">
        <v>315.371733870968</v>
      </c>
      <c r="AD1041" s="17">
        <f t="shared" si="287"/>
        <v>314.64555539083432</v>
      </c>
      <c r="AE1041" s="21">
        <v>57.454999999999899</v>
      </c>
      <c r="AF1041" s="21">
        <v>194.58333333333334</v>
      </c>
      <c r="AG1041" s="19">
        <v>2.9935483870967747</v>
      </c>
      <c r="AH1041" s="21">
        <v>200.9</v>
      </c>
      <c r="AI1041" s="22">
        <v>0.84333333333333305</v>
      </c>
      <c r="AJ1041" s="21">
        <v>2115.7360000000035</v>
      </c>
      <c r="AK1041" s="21" t="e">
        <f>VLOOKUP($B1041,'[3]Rotoma level Monthly'!$C$2:$N$538,10,FALSE)</f>
        <v>#N/A</v>
      </c>
      <c r="AL1041" s="21" t="e">
        <f>VLOOKUP($B1041,'[3]Rotoma level Monthly'!$C$2:$N$538,11,FALSE)</f>
        <v>#N/A</v>
      </c>
      <c r="AM1041" s="20">
        <v>3.6532166426467394</v>
      </c>
      <c r="AN1041" s="21">
        <v>190.59166666666667</v>
      </c>
    </row>
    <row r="1042" spans="1:40" x14ac:dyDescent="0.25">
      <c r="A1042" t="s">
        <v>87</v>
      </c>
      <c r="B1042" s="15">
        <v>40787</v>
      </c>
      <c r="C1042" s="16" t="s">
        <v>74</v>
      </c>
      <c r="D1042" s="17">
        <v>2012</v>
      </c>
      <c r="E1042" s="18" t="str">
        <f t="shared" si="298"/>
        <v>Rerewhakaaitu 2011/12</v>
      </c>
      <c r="F1042" s="18" t="s">
        <v>72</v>
      </c>
      <c r="G1042" s="19">
        <v>3.4000000953674316</v>
      </c>
      <c r="H1042" s="20">
        <v>5.1500000953674316</v>
      </c>
      <c r="I1042" s="21">
        <v>366</v>
      </c>
      <c r="J1042" s="19">
        <v>9.4029996091999983</v>
      </c>
      <c r="K1042" s="19">
        <v>1.49036015965364</v>
      </c>
      <c r="L1042" s="19">
        <v>1</v>
      </c>
      <c r="M1042" s="19">
        <v>6.0000000999999994</v>
      </c>
      <c r="N1042" s="19">
        <v>7.5999999000000003</v>
      </c>
      <c r="O1042" s="19">
        <v>0.80000000999999998</v>
      </c>
      <c r="Q1042" s="19">
        <f t="shared" si="296"/>
        <v>3.5699564802286732</v>
      </c>
      <c r="R1042" s="19">
        <f t="shared" si="297"/>
        <v>3.5536724373688688</v>
      </c>
      <c r="S1042" s="19">
        <f t="shared" si="294"/>
        <v>4.1060780670371759</v>
      </c>
      <c r="T1042" s="19">
        <f t="shared" si="299"/>
        <v>3.0599379407314813</v>
      </c>
      <c r="U1042" s="23">
        <f t="shared" si="295"/>
        <v>3.5724112313415497</v>
      </c>
      <c r="V1042" s="24">
        <f t="shared" si="293"/>
        <v>3.7610963893519873</v>
      </c>
      <c r="W1042" s="24">
        <f t="shared" si="293"/>
        <v>3.6180770534835438</v>
      </c>
      <c r="X1042" s="24">
        <f t="shared" si="293"/>
        <v>4.1172812754068433</v>
      </c>
      <c r="Y1042" s="24">
        <f t="shared" si="293"/>
        <v>3.2398608862998426</v>
      </c>
      <c r="Z1042" s="24">
        <f t="shared" si="293"/>
        <v>3.6840789011355537</v>
      </c>
      <c r="AA1042" s="20">
        <v>1.1000000000000001</v>
      </c>
      <c r="AB1042" s="20">
        <v>0.32</v>
      </c>
      <c r="AC1042" s="17">
        <v>315.30045069444401</v>
      </c>
      <c r="AD1042" s="17">
        <f t="shared" si="287"/>
        <v>314.73685807018495</v>
      </c>
      <c r="AE1042" s="21">
        <v>65.760999999999996</v>
      </c>
      <c r="AF1042" s="21">
        <v>193.54097222222225</v>
      </c>
      <c r="AG1042" s="19">
        <v>3.3280555555555549</v>
      </c>
      <c r="AH1042" s="21">
        <v>230.7</v>
      </c>
      <c r="AI1042" s="22">
        <v>0.42083333333333295</v>
      </c>
      <c r="AJ1042" s="21">
        <v>1857.8760000000018</v>
      </c>
      <c r="AK1042" s="21" t="e">
        <f>VLOOKUP($B1042,'[3]Rotoma level Monthly'!$C$2:$N$538,10,FALSE)</f>
        <v>#N/A</v>
      </c>
      <c r="AL1042" s="21" t="e">
        <f>VLOOKUP($B1042,'[3]Rotoma level Monthly'!$C$2:$N$538,11,FALSE)</f>
        <v>#N/A</v>
      </c>
      <c r="AM1042" s="20">
        <v>3.6286870727542655</v>
      </c>
      <c r="AN1042" s="21">
        <v>197.64166666666665</v>
      </c>
    </row>
    <row r="1043" spans="1:40" x14ac:dyDescent="0.25">
      <c r="A1043" t="s">
        <v>87</v>
      </c>
      <c r="B1043" s="15">
        <v>40817</v>
      </c>
      <c r="C1043" s="16" t="s">
        <v>74</v>
      </c>
      <c r="D1043" s="17">
        <v>2012</v>
      </c>
      <c r="E1043" s="18" t="str">
        <f t="shared" si="298"/>
        <v>Rerewhakaaitu 2011/12</v>
      </c>
      <c r="F1043" s="18" t="s">
        <v>72</v>
      </c>
      <c r="G1043" s="19">
        <v>2.7</v>
      </c>
      <c r="H1043" s="20">
        <v>5</v>
      </c>
      <c r="I1043" s="21">
        <v>372.00000999999997</v>
      </c>
      <c r="J1043" s="19">
        <v>11.356999999999999</v>
      </c>
      <c r="K1043" s="19">
        <v>1.49036015965364</v>
      </c>
      <c r="L1043" s="19">
        <v>2.0000001000000003</v>
      </c>
      <c r="M1043" s="19">
        <v>12</v>
      </c>
      <c r="N1043" s="19">
        <v>7.5999999000000003</v>
      </c>
      <c r="O1043" s="19">
        <v>1</v>
      </c>
      <c r="Q1043" s="19">
        <f t="shared" si="296"/>
        <v>3.3156639609638279</v>
      </c>
      <c r="R1043" s="19">
        <f t="shared" si="297"/>
        <v>3.5918989265843653</v>
      </c>
      <c r="S1043" s="19">
        <f t="shared" si="294"/>
        <v>4.1273342841850056</v>
      </c>
      <c r="T1043" s="19">
        <f t="shared" si="299"/>
        <v>3.2993697872898169</v>
      </c>
      <c r="U1043" s="23">
        <f t="shared" si="295"/>
        <v>3.5835667397557538</v>
      </c>
      <c r="V1043" s="24">
        <f t="shared" si="293"/>
        <v>3.7841986397577059</v>
      </c>
      <c r="W1043" s="24">
        <f t="shared" si="293"/>
        <v>3.6032413997714325</v>
      </c>
      <c r="X1043" s="24">
        <f t="shared" si="293"/>
        <v>4.1208532521204795</v>
      </c>
      <c r="Y1043" s="24">
        <f t="shared" si="293"/>
        <v>3.223083768937848</v>
      </c>
      <c r="Z1043" s="24">
        <f t="shared" si="293"/>
        <v>3.682844265146866</v>
      </c>
      <c r="AA1043" s="20">
        <v>0.71</v>
      </c>
      <c r="AB1043" s="20">
        <v>0.52333333333333298</v>
      </c>
      <c r="AC1043" s="17">
        <v>315.51714280914001</v>
      </c>
      <c r="AD1043" s="17">
        <f t="shared" si="287"/>
        <v>314.83935330744288</v>
      </c>
      <c r="AE1043" s="21">
        <v>174</v>
      </c>
      <c r="AF1043" s="21">
        <v>133.22991071428569</v>
      </c>
      <c r="AG1043" s="19">
        <v>3.8747023809523808</v>
      </c>
      <c r="AH1043" s="21">
        <v>169.6</v>
      </c>
      <c r="AI1043" s="22">
        <v>0.42083333333333295</v>
      </c>
      <c r="AJ1043" s="21">
        <v>1736.5270000000007</v>
      </c>
      <c r="AK1043" s="21" t="e">
        <f>VLOOKUP($B1043,'[3]Rotoma level Monthly'!$C$2:$N$538,10,FALSE)</f>
        <v>#N/A</v>
      </c>
      <c r="AL1043" s="21" t="e">
        <f>VLOOKUP($B1043,'[3]Rotoma level Monthly'!$C$2:$N$538,11,FALSE)</f>
        <v>#N/A</v>
      </c>
      <c r="AM1043" s="20">
        <v>3.4953928518091826</v>
      </c>
      <c r="AN1043" s="21">
        <v>191.28333333333333</v>
      </c>
    </row>
    <row r="1044" spans="1:40" x14ac:dyDescent="0.25">
      <c r="A1044" t="s">
        <v>87</v>
      </c>
      <c r="B1044" s="15">
        <v>40848</v>
      </c>
      <c r="C1044" s="16" t="s">
        <v>74</v>
      </c>
      <c r="D1044" s="17">
        <v>2012</v>
      </c>
      <c r="E1044" s="18" t="str">
        <f t="shared" si="298"/>
        <v>Rerewhakaaitu 2011/12</v>
      </c>
      <c r="F1044" s="18" t="s">
        <v>72</v>
      </c>
      <c r="G1044" s="19">
        <v>3.2</v>
      </c>
      <c r="H1044" s="20">
        <v>4.1500000953674316</v>
      </c>
      <c r="I1044" s="21">
        <v>380</v>
      </c>
      <c r="J1044" s="19">
        <v>10.379999804599999</v>
      </c>
      <c r="K1044" s="19">
        <v>2.4673600619536398</v>
      </c>
      <c r="L1044" s="19">
        <v>4.9999998999999997</v>
      </c>
      <c r="M1044" s="19">
        <v>6.0000000999999994</v>
      </c>
      <c r="N1044" s="19">
        <v>7.3000002000000004</v>
      </c>
      <c r="O1044" s="19">
        <v>0.86000001000000004</v>
      </c>
      <c r="Q1044" s="19">
        <f t="shared" si="296"/>
        <v>3.5030809449325613</v>
      </c>
      <c r="R1044" s="19">
        <f t="shared" si="297"/>
        <v>3.8293907581536586</v>
      </c>
      <c r="S1044" s="19">
        <f t="shared" si="294"/>
        <v>4.1551486258165973</v>
      </c>
      <c r="T1044" s="19">
        <f t="shared" si="299"/>
        <v>3.1852962483840148</v>
      </c>
      <c r="U1044" s="23">
        <f t="shared" si="295"/>
        <v>3.6682291443217081</v>
      </c>
      <c r="V1044" s="24">
        <f t="shared" si="293"/>
        <v>3.7469259860940181</v>
      </c>
      <c r="W1044" s="24">
        <f t="shared" si="293"/>
        <v>3.6186549896653712</v>
      </c>
      <c r="X1044" s="24">
        <f t="shared" si="293"/>
        <v>4.1125756868779959</v>
      </c>
      <c r="Y1044" s="24">
        <f t="shared" si="293"/>
        <v>3.2135776406956977</v>
      </c>
      <c r="Z1044" s="24">
        <f t="shared" si="293"/>
        <v>3.67293357583327</v>
      </c>
      <c r="AA1044" s="20">
        <v>1.2</v>
      </c>
      <c r="AB1044" s="20">
        <v>0.74833333333333296</v>
      </c>
      <c r="AC1044" s="17">
        <v>315.64207430555598</v>
      </c>
      <c r="AD1044" s="17">
        <f t="shared" ref="AD1044:AD1107" si="300">AVERAGE(AC1033:AC1044)</f>
        <v>314.95938778968514</v>
      </c>
      <c r="AE1044" s="21">
        <v>52.499000000000002</v>
      </c>
      <c r="AF1044" s="21">
        <v>214.86736111111111</v>
      </c>
      <c r="AG1044" s="19">
        <v>4.8864583333333345</v>
      </c>
      <c r="AH1044" s="21">
        <v>257.8</v>
      </c>
      <c r="AI1044" s="22">
        <v>0.42083333333333295</v>
      </c>
      <c r="AJ1044" s="21">
        <v>1847.6620000000009</v>
      </c>
      <c r="AK1044" s="21" t="e">
        <f>VLOOKUP($B1044,'[3]Rotoma level Monthly'!$C$2:$N$538,10,FALSE)</f>
        <v>#N/A</v>
      </c>
      <c r="AL1044" s="21" t="e">
        <f>VLOOKUP($B1044,'[3]Rotoma level Monthly'!$C$2:$N$538,11,FALSE)</f>
        <v>#N/A</v>
      </c>
      <c r="AM1044" s="20">
        <v>3.4716449319423108</v>
      </c>
      <c r="AN1044" s="21">
        <v>191.20000000000002</v>
      </c>
    </row>
    <row r="1045" spans="1:40" x14ac:dyDescent="0.25">
      <c r="A1045" t="s">
        <v>87</v>
      </c>
      <c r="B1045" s="15">
        <v>40878</v>
      </c>
      <c r="C1045" s="16" t="s">
        <v>74</v>
      </c>
      <c r="D1045" s="17">
        <v>2012</v>
      </c>
      <c r="E1045" s="18" t="str">
        <f t="shared" si="298"/>
        <v>Rerewhakaaitu 2011/12</v>
      </c>
      <c r="F1045" s="18" t="s">
        <v>72</v>
      </c>
      <c r="G1045" s="19">
        <v>2.5</v>
      </c>
      <c r="H1045" s="20">
        <v>5.6500000953674316</v>
      </c>
      <c r="I1045" s="21">
        <v>395.00001000000003</v>
      </c>
      <c r="J1045" s="19">
        <v>10.379999804599999</v>
      </c>
      <c r="K1045" s="19">
        <v>3.4443602573536403</v>
      </c>
      <c r="L1045" s="19">
        <v>8.9999995999999989</v>
      </c>
      <c r="M1045" s="19">
        <v>21</v>
      </c>
      <c r="N1045" s="19">
        <v>7.4000000999999997</v>
      </c>
      <c r="O1045" s="19">
        <v>0.98000001999999997</v>
      </c>
      <c r="Q1045" s="19">
        <f t="shared" si="296"/>
        <v>3.2307676220269759</v>
      </c>
      <c r="R1045" s="19">
        <f t="shared" si="297"/>
        <v>3.4327275636508818</v>
      </c>
      <c r="S1045" s="19">
        <f t="shared" si="294"/>
        <v>4.2057572909299843</v>
      </c>
      <c r="T1045" s="19">
        <f t="shared" si="299"/>
        <v>3.1852962483840148</v>
      </c>
      <c r="U1045" s="23">
        <f t="shared" si="295"/>
        <v>3.5136371812479643</v>
      </c>
      <c r="V1045" s="24">
        <f t="shared" si="293"/>
        <v>3.6649284743592982</v>
      </c>
      <c r="W1045" s="24">
        <f t="shared" si="293"/>
        <v>3.5934329481742782</v>
      </c>
      <c r="X1045" s="24">
        <f t="shared" si="293"/>
        <v>4.1321615445683806</v>
      </c>
      <c r="Y1045" s="24">
        <f t="shared" si="293"/>
        <v>3.2240241663334088</v>
      </c>
      <c r="Z1045" s="24">
        <f t="shared" si="293"/>
        <v>3.6536367833588415</v>
      </c>
      <c r="AA1045" s="20">
        <v>2.23</v>
      </c>
      <c r="AB1045" s="20">
        <v>1.1016666666666599</v>
      </c>
      <c r="AC1045" s="17">
        <v>315.67245463709702</v>
      </c>
      <c r="AD1045" s="17">
        <f t="shared" si="300"/>
        <v>315.08401043753463</v>
      </c>
      <c r="AE1045" s="21">
        <v>351.87899999999797</v>
      </c>
      <c r="AF1045" s="21">
        <v>90.649193548387103</v>
      </c>
      <c r="AG1045" s="19">
        <v>4.0885080645161285</v>
      </c>
      <c r="AH1045" s="21">
        <v>165.1</v>
      </c>
      <c r="AI1045" s="22">
        <v>0.42083333333333295</v>
      </c>
      <c r="AJ1045" s="21">
        <v>1845.6860000000011</v>
      </c>
      <c r="AK1045" s="21" t="e">
        <f>VLOOKUP($B1045,'[3]Rotoma level Monthly'!$C$2:$N$538,10,FALSE)</f>
        <v>#N/A</v>
      </c>
      <c r="AL1045" s="21" t="e">
        <f>VLOOKUP($B1045,'[3]Rotoma level Monthly'!$C$2:$N$538,11,FALSE)</f>
        <v>#N/A</v>
      </c>
      <c r="AM1045" s="20">
        <v>3.5939134504608301</v>
      </c>
      <c r="AN1045" s="21">
        <v>189.22500000000002</v>
      </c>
    </row>
    <row r="1046" spans="1:40" x14ac:dyDescent="0.25">
      <c r="A1046" t="s">
        <v>87</v>
      </c>
      <c r="B1046" s="15">
        <v>40909</v>
      </c>
      <c r="C1046" s="16" t="s">
        <v>74</v>
      </c>
      <c r="D1046" s="17">
        <v>2012</v>
      </c>
      <c r="E1046" s="18" t="str">
        <f t="shared" si="298"/>
        <v>Rerewhakaaitu 2011/12</v>
      </c>
      <c r="F1046" s="18" t="s">
        <v>72</v>
      </c>
      <c r="G1046" s="19">
        <v>6</v>
      </c>
      <c r="H1046" s="20">
        <v>4.1500000953674316</v>
      </c>
      <c r="I1046" s="21">
        <v>356.99998999999997</v>
      </c>
      <c r="J1046" s="19">
        <v>13.311</v>
      </c>
      <c r="K1046" s="19">
        <v>2.4673600619536398</v>
      </c>
      <c r="L1046" s="19">
        <v>2.0000001000000003</v>
      </c>
      <c r="M1046" s="19">
        <v>3</v>
      </c>
      <c r="N1046" s="19">
        <v>7.4000000999999997</v>
      </c>
      <c r="O1046" s="19">
        <v>1</v>
      </c>
      <c r="Q1046" s="19">
        <f t="shared" si="296"/>
        <v>4.1965041759744546</v>
      </c>
      <c r="R1046" s="19">
        <f t="shared" si="297"/>
        <v>3.8293907581536586</v>
      </c>
      <c r="S1046" s="19">
        <f t="shared" si="294"/>
        <v>4.0735312938807144</v>
      </c>
      <c r="T1046" s="19">
        <f t="shared" si="299"/>
        <v>3.5006951956337544</v>
      </c>
      <c r="U1046" s="23">
        <f t="shared" si="295"/>
        <v>3.9000303559106455</v>
      </c>
      <c r="V1046" s="24">
        <f t="shared" si="293"/>
        <v>3.7317629096320393</v>
      </c>
      <c r="W1046" s="24">
        <f t="shared" si="293"/>
        <v>3.5791951126286334</v>
      </c>
      <c r="X1046" s="24">
        <f t="shared" si="293"/>
        <v>4.1197724351769542</v>
      </c>
      <c r="Y1046" s="24">
        <f t="shared" si="293"/>
        <v>3.2408012836954039</v>
      </c>
      <c r="Z1046" s="24">
        <f t="shared" si="293"/>
        <v>3.667882935283258</v>
      </c>
      <c r="AA1046" s="20">
        <v>0.95</v>
      </c>
      <c r="AB1046" s="20">
        <v>1.8683333333333301</v>
      </c>
      <c r="AC1046" s="17">
        <v>315.999647513441</v>
      </c>
      <c r="AD1046" s="17">
        <f t="shared" si="300"/>
        <v>315.22807506567091</v>
      </c>
      <c r="AE1046" s="21">
        <v>120.357</v>
      </c>
      <c r="AF1046" s="21">
        <v>186.47715053763451</v>
      </c>
      <c r="AG1046" s="19">
        <v>4.0812499999999998</v>
      </c>
      <c r="AH1046" s="21">
        <v>234.5</v>
      </c>
      <c r="AI1046" s="22">
        <v>0.52249999999999952</v>
      </c>
      <c r="AJ1046" s="21">
        <v>2089.5649999999991</v>
      </c>
      <c r="AK1046" s="21" t="e">
        <f>VLOOKUP($B1046,'[3]Rotoma level Monthly'!$C$2:$N$538,10,FALSE)</f>
        <v>#N/A</v>
      </c>
      <c r="AL1046" s="21" t="e">
        <f>VLOOKUP($B1046,'[3]Rotoma level Monthly'!$C$2:$N$538,11,FALSE)</f>
        <v>#N/A</v>
      </c>
      <c r="AM1046" s="20">
        <v>3.6022075812852026</v>
      </c>
      <c r="AN1046" s="21">
        <v>188.9083333333333</v>
      </c>
    </row>
    <row r="1047" spans="1:40" x14ac:dyDescent="0.25">
      <c r="A1047" t="s">
        <v>87</v>
      </c>
      <c r="B1047" s="15">
        <v>40940</v>
      </c>
      <c r="C1047" s="16" t="s">
        <v>74</v>
      </c>
      <c r="D1047" s="17">
        <v>2012</v>
      </c>
      <c r="E1047" s="18" t="str">
        <f t="shared" si="298"/>
        <v>Rerewhakaaitu 2011/12</v>
      </c>
      <c r="F1047" s="18" t="s">
        <v>72</v>
      </c>
      <c r="G1047" s="19">
        <v>3.8</v>
      </c>
      <c r="H1047" s="20">
        <v>3.5999999046325684</v>
      </c>
      <c r="I1047" s="21">
        <v>356.00000999999997</v>
      </c>
      <c r="J1047" s="19">
        <v>15.264999999999999</v>
      </c>
      <c r="K1047" s="19">
        <v>3.4443602573536403</v>
      </c>
      <c r="L1047" s="19">
        <v>8.0000004000000011</v>
      </c>
      <c r="M1047" s="19">
        <v>16.000001000000001</v>
      </c>
      <c r="N1047" s="19">
        <v>7</v>
      </c>
      <c r="O1047" s="19">
        <v>1.5</v>
      </c>
      <c r="Q1047" s="19">
        <f t="shared" si="296"/>
        <v>3.6926503354066975</v>
      </c>
      <c r="R1047" s="19">
        <f t="shared" si="297"/>
        <v>4.007121150910967</v>
      </c>
      <c r="S1047" s="19">
        <f t="shared" si="294"/>
        <v>4.0698645306181955</v>
      </c>
      <c r="T1047" s="19">
        <f t="shared" si="299"/>
        <v>3.6743946812132666</v>
      </c>
      <c r="U1047" s="23">
        <f t="shared" si="295"/>
        <v>3.8610076745372814</v>
      </c>
      <c r="V1047" s="24">
        <f t="shared" si="293"/>
        <v>3.7475603588382174</v>
      </c>
      <c r="W1047" s="24">
        <f t="shared" si="293"/>
        <v>3.5927342426508808</v>
      </c>
      <c r="X1047" s="24">
        <f t="shared" si="293"/>
        <v>4.1167546404753734</v>
      </c>
      <c r="Y1047" s="24">
        <f t="shared" si="293"/>
        <v>3.2720533581890243</v>
      </c>
      <c r="Z1047" s="24">
        <f t="shared" si="293"/>
        <v>3.6822756500383744</v>
      </c>
      <c r="AA1047" s="20">
        <v>0.21</v>
      </c>
      <c r="AB1047" s="20">
        <v>1.58666666666666</v>
      </c>
      <c r="AC1047" s="17">
        <v>315.92114655172401</v>
      </c>
      <c r="AD1047" s="17">
        <f t="shared" si="300"/>
        <v>315.34303181576496</v>
      </c>
      <c r="AE1047" s="21">
        <v>122.396</v>
      </c>
      <c r="AF1047" s="21">
        <v>160.4066091954023</v>
      </c>
      <c r="AG1047" s="19">
        <v>3.0179597701149428</v>
      </c>
      <c r="AH1047" s="21">
        <v>179.4</v>
      </c>
      <c r="AI1047" s="22">
        <v>0.63583333333333303</v>
      </c>
      <c r="AJ1047" s="21">
        <v>1779.9219999999991</v>
      </c>
      <c r="AK1047" s="21" t="e">
        <f>VLOOKUP($B1047,'[3]Rotoma level Monthly'!$C$2:$N$538,10,FALSE)</f>
        <v>#N/A</v>
      </c>
      <c r="AL1047" s="21" t="e">
        <f>VLOOKUP($B1047,'[3]Rotoma level Monthly'!$C$2:$N$538,11,FALSE)</f>
        <v>#N/A</v>
      </c>
      <c r="AM1047" s="20">
        <v>3.6073375096006139</v>
      </c>
      <c r="AN1047" s="21">
        <v>186.27499999999998</v>
      </c>
    </row>
    <row r="1048" spans="1:40" x14ac:dyDescent="0.25">
      <c r="A1048" t="s">
        <v>87</v>
      </c>
      <c r="B1048" s="15">
        <v>40969</v>
      </c>
      <c r="C1048" s="16" t="s">
        <v>74</v>
      </c>
      <c r="D1048" s="17">
        <v>2012</v>
      </c>
      <c r="E1048" s="18" t="str">
        <f t="shared" si="298"/>
        <v>Rerewhakaaitu 2011/12</v>
      </c>
      <c r="F1048" s="18" t="s">
        <v>72</v>
      </c>
      <c r="G1048" s="19">
        <v>6.4000000999999997</v>
      </c>
      <c r="H1048" s="20">
        <v>4.1399998664855957</v>
      </c>
      <c r="I1048" s="21">
        <v>367.00000999999997</v>
      </c>
      <c r="J1048" s="19">
        <v>12.334</v>
      </c>
      <c r="K1048" s="19">
        <v>0.5133600619536397</v>
      </c>
      <c r="L1048" s="19">
        <v>3</v>
      </c>
      <c r="M1048" s="19">
        <v>1</v>
      </c>
      <c r="N1048" s="19">
        <v>7.5</v>
      </c>
      <c r="O1048" s="19">
        <v>1.3</v>
      </c>
      <c r="Q1048" s="19">
        <f t="shared" si="296"/>
        <v>4.2676971511551356</v>
      </c>
      <c r="R1048" s="19">
        <f t="shared" si="297"/>
        <v>3.8324299178405408</v>
      </c>
      <c r="S1048" s="19">
        <f t="shared" si="294"/>
        <v>4.1096448890180355</v>
      </c>
      <c r="T1048" s="19">
        <f t="shared" si="299"/>
        <v>3.4040235167436346</v>
      </c>
      <c r="U1048" s="23">
        <f t="shared" si="295"/>
        <v>3.9034488686893365</v>
      </c>
      <c r="V1048" s="24">
        <f t="shared" si="293"/>
        <v>3.7759410787498151</v>
      </c>
      <c r="W1048" s="24">
        <f t="shared" si="293"/>
        <v>3.6084010958520598</v>
      </c>
      <c r="X1048" s="24">
        <f t="shared" si="293"/>
        <v>4.1092982470691428</v>
      </c>
      <c r="Y1048" s="24">
        <f t="shared" si="293"/>
        <v>3.3007271561900371</v>
      </c>
      <c r="Z1048" s="24">
        <f t="shared" si="293"/>
        <v>3.6985918944652645</v>
      </c>
      <c r="AA1048" s="20">
        <v>0.34</v>
      </c>
      <c r="AB1048" s="20">
        <v>1.24166666666666</v>
      </c>
      <c r="AC1048" s="17">
        <v>315.91841969085999</v>
      </c>
      <c r="AD1048" s="17">
        <f t="shared" si="300"/>
        <v>315.45695103059472</v>
      </c>
      <c r="AE1048" s="21">
        <v>129.63300000000001</v>
      </c>
      <c r="AF1048" s="21">
        <v>157.0685483870968</v>
      </c>
      <c r="AG1048" s="19">
        <v>4.1236559139784932</v>
      </c>
      <c r="AH1048" s="21">
        <v>215.7</v>
      </c>
      <c r="AI1048" s="22">
        <v>0.92499999999999649</v>
      </c>
      <c r="AJ1048" s="21">
        <v>1795.5579999999989</v>
      </c>
      <c r="AK1048" s="21">
        <f>VLOOKUP($B1048,'[3]Rotoma level Monthly'!$C$2:$N$538,10,FALSE)</f>
        <v>1779.9219999999991</v>
      </c>
      <c r="AL1048" s="21">
        <f>VLOOKUP($B1048,'[3]Rotoma level Monthly'!$C$2:$N$538,11,FALSE)</f>
        <v>1953.0915833333354</v>
      </c>
      <c r="AM1048" s="20">
        <v>3.6361655063165421</v>
      </c>
      <c r="AN1048" s="21">
        <v>185.6583333333333</v>
      </c>
    </row>
    <row r="1049" spans="1:40" x14ac:dyDescent="0.25">
      <c r="A1049" t="s">
        <v>87</v>
      </c>
      <c r="B1049" s="15">
        <v>41000</v>
      </c>
      <c r="C1049" s="16" t="s">
        <v>74</v>
      </c>
      <c r="D1049" s="17">
        <v>2012</v>
      </c>
      <c r="E1049" s="18" t="str">
        <f t="shared" si="298"/>
        <v>Rerewhakaaitu 2011/12</v>
      </c>
      <c r="F1049" s="18" t="s">
        <v>72</v>
      </c>
      <c r="G1049" s="19">
        <v>4.4000000999999997</v>
      </c>
      <c r="H1049" s="20">
        <v>4.75</v>
      </c>
      <c r="I1049" s="21">
        <v>375.99999000000003</v>
      </c>
      <c r="J1049" s="19">
        <v>14.287999999999998</v>
      </c>
      <c r="K1049" s="19">
        <v>1.49036015965364</v>
      </c>
      <c r="L1049" s="19">
        <v>3</v>
      </c>
      <c r="M1049" s="19">
        <v>3</v>
      </c>
      <c r="N1049" s="19">
        <v>7.4000000999999997</v>
      </c>
      <c r="O1049" s="19">
        <v>1.1000000000000001</v>
      </c>
      <c r="Q1049" s="19">
        <f t="shared" si="296"/>
        <v>3.8543698233455519</v>
      </c>
      <c r="R1049" s="19">
        <f t="shared" si="297"/>
        <v>3.65785435297393</v>
      </c>
      <c r="S1049" s="19">
        <f t="shared" si="294"/>
        <v>4.1413153784655989</v>
      </c>
      <c r="T1049" s="19">
        <f t="shared" si="299"/>
        <v>3.5905166093098551</v>
      </c>
      <c r="U1049" s="23">
        <f t="shared" si="295"/>
        <v>3.8110140410237339</v>
      </c>
      <c r="V1049" s="24">
        <f t="shared" si="293"/>
        <v>3.767942498287209</v>
      </c>
      <c r="W1049" s="24">
        <f t="shared" si="293"/>
        <v>3.6191629305249076</v>
      </c>
      <c r="X1049" s="24">
        <f t="shared" si="293"/>
        <v>4.1081454764565608</v>
      </c>
      <c r="Y1049" s="24">
        <f t="shared" si="293"/>
        <v>3.3007271561900375</v>
      </c>
      <c r="Z1049" s="24">
        <f t="shared" si="293"/>
        <v>3.6989945153646793</v>
      </c>
      <c r="AA1049" s="20">
        <v>-0.51</v>
      </c>
      <c r="AB1049" s="20">
        <v>0.86</v>
      </c>
      <c r="AC1049" s="17">
        <v>315.855019097222</v>
      </c>
      <c r="AD1049" s="17">
        <f t="shared" si="300"/>
        <v>315.56096112897433</v>
      </c>
      <c r="AE1049" s="21">
        <v>70.5</v>
      </c>
      <c r="AF1049" s="21">
        <v>171.23194444444454</v>
      </c>
      <c r="AG1049" s="19">
        <v>3.0491666666666672</v>
      </c>
      <c r="AH1049" s="21">
        <v>191.6</v>
      </c>
      <c r="AI1049" s="22">
        <v>0.80416666666666647</v>
      </c>
      <c r="AJ1049" s="21">
        <v>1718.8309999999979</v>
      </c>
      <c r="AK1049" s="21" t="e">
        <f>VLOOKUP($B1049,'[3]Rotoma level Monthly'!$C$2:$N$538,10,FALSE)</f>
        <v>#N/A</v>
      </c>
      <c r="AL1049" s="21" t="e">
        <f>VLOOKUP($B1049,'[3]Rotoma level Monthly'!$C$2:$N$538,11,FALSE)</f>
        <v>#N/A</v>
      </c>
      <c r="AM1049" s="20">
        <v>3.7098718235208437</v>
      </c>
      <c r="AN1049" s="21">
        <v>188.22499999999999</v>
      </c>
    </row>
    <row r="1050" spans="1:40" x14ac:dyDescent="0.25">
      <c r="A1050" t="s">
        <v>87</v>
      </c>
      <c r="B1050" s="15">
        <v>41030</v>
      </c>
      <c r="C1050" s="16" t="s">
        <v>74</v>
      </c>
      <c r="D1050" s="17">
        <v>2012</v>
      </c>
      <c r="E1050" s="18" t="str">
        <f t="shared" si="298"/>
        <v>Rerewhakaaitu 2011/12</v>
      </c>
      <c r="F1050" s="18" t="s">
        <v>72</v>
      </c>
      <c r="G1050" s="19">
        <v>5.5</v>
      </c>
      <c r="H1050" s="20">
        <v>5.0999999046325684</v>
      </c>
      <c r="I1050" s="21">
        <v>331</v>
      </c>
      <c r="J1050" s="19">
        <v>10.379999804599999</v>
      </c>
      <c r="K1050" s="19">
        <v>1.49036015965364</v>
      </c>
      <c r="L1050" s="19">
        <v>0.50000001999999999</v>
      </c>
      <c r="M1050" s="19">
        <v>2.0000001000000003</v>
      </c>
      <c r="N1050" s="19">
        <v>7.4000000999999997</v>
      </c>
      <c r="O1050" s="19">
        <v>0.85000001999999997</v>
      </c>
      <c r="Q1050" s="19">
        <f t="shared" si="296"/>
        <v>4.1005212313153798</v>
      </c>
      <c r="R1050" s="19">
        <f t="shared" si="297"/>
        <v>3.5663076989869085</v>
      </c>
      <c r="S1050" s="19">
        <f t="shared" si="294"/>
        <v>3.9746822612649138</v>
      </c>
      <c r="T1050" s="19">
        <f t="shared" si="299"/>
        <v>3.1852962483840148</v>
      </c>
      <c r="U1050" s="23">
        <f t="shared" si="295"/>
        <v>3.7067018599878043</v>
      </c>
      <c r="V1050" s="24">
        <f t="shared" si="293"/>
        <v>3.8177291888191114</v>
      </c>
      <c r="W1050" s="24">
        <f t="shared" si="293"/>
        <v>3.6293213116590564</v>
      </c>
      <c r="X1050" s="24">
        <f t="shared" si="293"/>
        <v>4.0986942750839672</v>
      </c>
      <c r="Y1050" s="24">
        <f t="shared" si="293"/>
        <v>3.3111736818277482</v>
      </c>
      <c r="Z1050" s="24">
        <f t="shared" si="293"/>
        <v>3.7142296143474707</v>
      </c>
      <c r="AA1050" s="20">
        <v>-0.15</v>
      </c>
      <c r="AB1050" s="20">
        <v>0.57999999999999996</v>
      </c>
      <c r="AC1050" s="17">
        <v>315.83994254032302</v>
      </c>
      <c r="AD1050" s="17">
        <f t="shared" si="300"/>
        <v>315.64010522619662</v>
      </c>
      <c r="AE1050" s="21">
        <v>139.5</v>
      </c>
      <c r="AF1050" s="21">
        <v>172.49596774193549</v>
      </c>
      <c r="AG1050" s="19">
        <v>3.0857526881720423</v>
      </c>
      <c r="AH1050" s="21">
        <v>204.1</v>
      </c>
      <c r="AI1050" s="22">
        <v>0.66416666666666646</v>
      </c>
      <c r="AJ1050" s="21">
        <v>1648.440999999998</v>
      </c>
      <c r="AK1050" s="21" t="e">
        <f>VLOOKUP($B1050,'[3]Rotoma level Monthly'!$C$2:$N$538,10,FALSE)</f>
        <v>#N/A</v>
      </c>
      <c r="AL1050" s="21" t="e">
        <f>VLOOKUP($B1050,'[3]Rotoma level Monthly'!$C$2:$N$538,11,FALSE)</f>
        <v>#N/A</v>
      </c>
      <c r="AM1050" s="20">
        <v>3.6925627957430653</v>
      </c>
      <c r="AN1050" s="21">
        <v>191.52500000000001</v>
      </c>
    </row>
    <row r="1051" spans="1:40" x14ac:dyDescent="0.25">
      <c r="A1051" t="s">
        <v>87</v>
      </c>
      <c r="B1051" s="15">
        <v>41061</v>
      </c>
      <c r="C1051" s="16" t="s">
        <v>74</v>
      </c>
      <c r="D1051" s="17">
        <v>2012</v>
      </c>
      <c r="E1051" s="18" t="str">
        <f t="shared" si="298"/>
        <v>Rerewhakaaitu 2011/12</v>
      </c>
      <c r="F1051" s="18" t="s">
        <v>72</v>
      </c>
      <c r="G1051" s="19">
        <v>4.6999997999999996</v>
      </c>
      <c r="H1051" s="20">
        <v>6.25</v>
      </c>
      <c r="I1051" s="21">
        <v>336</v>
      </c>
      <c r="J1051" s="19">
        <v>10.379999804599999</v>
      </c>
      <c r="K1051" s="19">
        <v>2.4673600619536398</v>
      </c>
      <c r="L1051" s="19">
        <v>4.9999998999999997</v>
      </c>
      <c r="M1051" s="19">
        <v>4.9999998999999997</v>
      </c>
      <c r="N1051" s="19">
        <v>7.3000002000000004</v>
      </c>
      <c r="O1051" s="19">
        <v>0.85000001999999997</v>
      </c>
      <c r="Q1051" s="19">
        <f t="shared" si="296"/>
        <v>3.927128512215956</v>
      </c>
      <c r="R1051" s="19">
        <f t="shared" si="297"/>
        <v>3.2988677980870156</v>
      </c>
      <c r="S1051" s="19">
        <f t="shared" si="294"/>
        <v>3.9942812249434305</v>
      </c>
      <c r="T1051" s="19">
        <f t="shared" si="299"/>
        <v>3.1852962483840148</v>
      </c>
      <c r="U1051" s="23">
        <f t="shared" si="295"/>
        <v>3.601393445907604</v>
      </c>
      <c r="V1051" s="24">
        <f t="shared" si="293"/>
        <v>3.8448288287829655</v>
      </c>
      <c r="W1051" s="24">
        <f t="shared" si="293"/>
        <v>3.6225530942101707</v>
      </c>
      <c r="X1051" s="24">
        <f t="shared" si="293"/>
        <v>4.1009877394268015</v>
      </c>
      <c r="Y1051" s="24">
        <f t="shared" si="293"/>
        <v>3.3111736818277477</v>
      </c>
      <c r="Z1051" s="24">
        <f t="shared" si="293"/>
        <v>3.7198858360619211</v>
      </c>
      <c r="AA1051" s="20">
        <v>-0.95</v>
      </c>
      <c r="AB1051" s="20">
        <v>0.133333333333333</v>
      </c>
      <c r="AC1051" s="17">
        <v>315.82774409722202</v>
      </c>
      <c r="AD1051" s="17">
        <f t="shared" si="300"/>
        <v>315.68886474587254</v>
      </c>
      <c r="AE1051" s="21">
        <v>70</v>
      </c>
      <c r="AF1051" s="21">
        <v>181.88194444444443</v>
      </c>
      <c r="AG1051" s="19">
        <v>3.1832638888888889</v>
      </c>
      <c r="AH1051" s="21">
        <v>112.6</v>
      </c>
      <c r="AI1051" s="22">
        <v>0.66416666666666646</v>
      </c>
      <c r="AJ1051" s="21">
        <v>1554.440999999998</v>
      </c>
      <c r="AK1051" s="21" t="e">
        <f>VLOOKUP($B1051,'[3]Rotoma level Monthly'!$C$2:$N$538,10,FALSE)</f>
        <v>#N/A</v>
      </c>
      <c r="AL1051" s="21" t="e">
        <f>VLOOKUP($B1051,'[3]Rotoma level Monthly'!$C$2:$N$538,11,FALSE)</f>
        <v>#N/A</v>
      </c>
      <c r="AM1051" s="20">
        <v>3.6415323297932449</v>
      </c>
      <c r="AN1051" s="21">
        <v>192.90833333333333</v>
      </c>
    </row>
    <row r="1052" spans="1:40" x14ac:dyDescent="0.25">
      <c r="A1052" t="s">
        <v>87</v>
      </c>
      <c r="B1052" s="15">
        <v>41091</v>
      </c>
      <c r="C1052" s="16" t="s">
        <v>75</v>
      </c>
      <c r="D1052" s="17">
        <v>2013</v>
      </c>
      <c r="E1052" s="18" t="str">
        <f t="shared" si="298"/>
        <v>Rerewhakaaitu 2012/13</v>
      </c>
      <c r="F1052" s="18" t="s">
        <v>72</v>
      </c>
      <c r="G1052" s="19">
        <v>2.9000001000000002</v>
      </c>
      <c r="H1052" s="20">
        <v>6.75</v>
      </c>
      <c r="I1052" s="21">
        <v>301</v>
      </c>
      <c r="J1052" s="19">
        <v>7.4490001954000009</v>
      </c>
      <c r="K1052" s="19">
        <v>3.4443602573536403</v>
      </c>
      <c r="L1052" s="19">
        <v>6.0000000999999994</v>
      </c>
      <c r="M1052" s="19">
        <v>4.9999998999999997</v>
      </c>
      <c r="N1052" s="19">
        <v>7.4000000999999997</v>
      </c>
      <c r="O1052" s="19">
        <v>0.5</v>
      </c>
      <c r="Q1052" s="19">
        <f t="shared" si="296"/>
        <v>3.3944909527015543</v>
      </c>
      <c r="R1052" s="19">
        <f t="shared" si="297"/>
        <v>3.1951125022483535</v>
      </c>
      <c r="S1052" s="19">
        <f t="shared" si="294"/>
        <v>3.8504851517374683</v>
      </c>
      <c r="T1052" s="19">
        <f t="shared" si="299"/>
        <v>2.7645261181462182</v>
      </c>
      <c r="U1052" s="23">
        <f t="shared" si="295"/>
        <v>3.3011536812083984</v>
      </c>
      <c r="V1052" s="24">
        <f t="shared" si="293"/>
        <v>3.7692329432112128</v>
      </c>
      <c r="W1052" s="24">
        <f t="shared" si="293"/>
        <v>3.6102905168215753</v>
      </c>
      <c r="X1052" s="24">
        <f t="shared" si="293"/>
        <v>4.0719347012471916</v>
      </c>
      <c r="Y1052" s="24">
        <f t="shared" si="293"/>
        <v>3.257882231944631</v>
      </c>
      <c r="Z1052" s="24">
        <f t="shared" si="293"/>
        <v>3.6773350983061519</v>
      </c>
      <c r="AA1052" s="20">
        <v>-0.13</v>
      </c>
      <c r="AB1052" s="20">
        <v>0.125</v>
      </c>
      <c r="AC1052" s="17">
        <v>315.80584845430099</v>
      </c>
      <c r="AD1052" s="17">
        <f t="shared" si="300"/>
        <v>315.72263535519147</v>
      </c>
      <c r="AE1052" s="21">
        <v>204</v>
      </c>
      <c r="AF1052" s="21">
        <v>144.46841397849468</v>
      </c>
      <c r="AG1052" s="19">
        <v>2.8352822580645154</v>
      </c>
      <c r="AH1052" s="21">
        <v>146.1</v>
      </c>
      <c r="AI1052" s="22">
        <v>0.66416666666666646</v>
      </c>
      <c r="AJ1052" s="21">
        <v>1475.440999999998</v>
      </c>
      <c r="AK1052" s="21" t="e">
        <f>VLOOKUP($B1052,'[3]Rotoma level Monthly'!$C$2:$N$538,10,FALSE)</f>
        <v>#N/A</v>
      </c>
      <c r="AL1052" s="21" t="e">
        <f>VLOOKUP($B1052,'[3]Rotoma level Monthly'!$C$2:$N$538,11,FALSE)</f>
        <v>#N/A</v>
      </c>
      <c r="AM1052" s="20">
        <v>3.6398540890525037</v>
      </c>
      <c r="AN1052" s="21">
        <v>192.34166666666667</v>
      </c>
    </row>
    <row r="1053" spans="1:40" x14ac:dyDescent="0.25">
      <c r="A1053" t="s">
        <v>87</v>
      </c>
      <c r="B1053" s="15">
        <v>41122</v>
      </c>
      <c r="C1053" s="16" t="s">
        <v>75</v>
      </c>
      <c r="D1053" s="17">
        <v>2013</v>
      </c>
      <c r="E1053" s="18" t="str">
        <f t="shared" si="298"/>
        <v>Rerewhakaaitu 2012/13</v>
      </c>
      <c r="F1053" s="18" t="s">
        <v>72</v>
      </c>
      <c r="G1053" s="19">
        <v>3.3</v>
      </c>
      <c r="H1053" s="20">
        <v>6.9499998092651367</v>
      </c>
      <c r="I1053" s="21">
        <v>322</v>
      </c>
      <c r="J1053" s="19">
        <v>6.4720000976999996</v>
      </c>
      <c r="K1053" s="19">
        <v>1.49036015965364</v>
      </c>
      <c r="L1053" s="19">
        <v>5.0000004000000002</v>
      </c>
      <c r="M1053" s="19">
        <v>4.0000002000000006</v>
      </c>
      <c r="N1053" s="19">
        <v>7.2999996999999999</v>
      </c>
      <c r="O1053" s="19">
        <v>0.64999998000000003</v>
      </c>
      <c r="Q1053" s="19">
        <f t="shared" si="296"/>
        <v>3.5370254072898342</v>
      </c>
      <c r="R1053" s="19">
        <f t="shared" si="297"/>
        <v>3.1553293740545132</v>
      </c>
      <c r="S1053" s="19">
        <f t="shared" si="294"/>
        <v>3.9386461738044507</v>
      </c>
      <c r="T1053" s="19">
        <f t="shared" si="299"/>
        <v>2.5862324642678924</v>
      </c>
      <c r="U1053" s="23">
        <f t="shared" si="295"/>
        <v>3.3043083548541725</v>
      </c>
      <c r="V1053" s="24">
        <f t="shared" si="293"/>
        <v>3.7158213831297164</v>
      </c>
      <c r="W1053" s="24">
        <f t="shared" si="293"/>
        <v>3.5791752699178052</v>
      </c>
      <c r="X1053" s="24">
        <f t="shared" si="293"/>
        <v>4.0622307643084641</v>
      </c>
      <c r="Y1053" s="24">
        <f t="shared" si="293"/>
        <v>3.2184067755726651</v>
      </c>
      <c r="Z1053" s="24">
        <f t="shared" si="293"/>
        <v>3.643908548232162</v>
      </c>
      <c r="AA1053" s="20">
        <v>-0.46</v>
      </c>
      <c r="AB1053" s="20">
        <v>0.105</v>
      </c>
      <c r="AC1053" s="17">
        <v>316.15850739247298</v>
      </c>
      <c r="AD1053" s="17">
        <f t="shared" si="300"/>
        <v>315.78819981531694</v>
      </c>
      <c r="AE1053" s="21">
        <v>115.027999999999</v>
      </c>
      <c r="AF1053" s="21">
        <v>155.39381720430106</v>
      </c>
      <c r="AG1053" s="19">
        <v>2.4018817204301079</v>
      </c>
      <c r="AH1053" s="21">
        <v>168.7</v>
      </c>
      <c r="AI1053" s="22">
        <v>0.66416666666666646</v>
      </c>
      <c r="AJ1053" s="21">
        <v>1557.9799999999977</v>
      </c>
      <c r="AK1053" s="21" t="e">
        <f>VLOOKUP($B1053,'[3]Rotoma level Monthly'!$C$2:$N$538,10,FALSE)</f>
        <v>#N/A</v>
      </c>
      <c r="AL1053" s="21" t="e">
        <f>VLOOKUP($B1053,'[3]Rotoma level Monthly'!$C$2:$N$538,11,FALSE)</f>
        <v>#N/A</v>
      </c>
      <c r="AM1053" s="20">
        <v>3.5456336589449768</v>
      </c>
      <c r="AN1053" s="21">
        <v>189.6583333333333</v>
      </c>
    </row>
    <row r="1054" spans="1:40" x14ac:dyDescent="0.25">
      <c r="A1054" t="s">
        <v>87</v>
      </c>
      <c r="B1054" s="15">
        <v>41153</v>
      </c>
      <c r="C1054" s="16" t="s">
        <v>75</v>
      </c>
      <c r="D1054" s="17">
        <v>2013</v>
      </c>
      <c r="E1054" s="18" t="str">
        <f t="shared" si="298"/>
        <v>Rerewhakaaitu 2012/13</v>
      </c>
      <c r="F1054" s="18" t="s">
        <v>72</v>
      </c>
      <c r="G1054" s="19">
        <v>3</v>
      </c>
      <c r="H1054" s="20">
        <v>5.0999999046325684</v>
      </c>
      <c r="I1054" s="21">
        <v>358.00000999999997</v>
      </c>
      <c r="J1054" s="19">
        <v>9.4029996091999983</v>
      </c>
      <c r="K1054" s="19">
        <v>1.49036015965364</v>
      </c>
      <c r="L1054" s="19">
        <v>2.0000001000000003</v>
      </c>
      <c r="M1054" s="19">
        <v>1</v>
      </c>
      <c r="N1054" s="19">
        <v>7.5999999000000003</v>
      </c>
      <c r="O1054" s="19">
        <v>0.75</v>
      </c>
      <c r="Q1054" s="19">
        <f t="shared" si="296"/>
        <v>3.4318879869879426</v>
      </c>
      <c r="R1054" s="19">
        <f t="shared" si="297"/>
        <v>3.5663076989869085</v>
      </c>
      <c r="S1054" s="19">
        <f t="shared" si="294"/>
        <v>4.0771879467127636</v>
      </c>
      <c r="T1054" s="19">
        <f t="shared" si="299"/>
        <v>3.0599379407314813</v>
      </c>
      <c r="U1054" s="23">
        <f t="shared" si="295"/>
        <v>3.5338303933547741</v>
      </c>
      <c r="V1054" s="24">
        <f t="shared" si="293"/>
        <v>3.7043156753596556</v>
      </c>
      <c r="W1054" s="24">
        <f t="shared" si="293"/>
        <v>3.5802282083859756</v>
      </c>
      <c r="X1054" s="24">
        <f t="shared" si="293"/>
        <v>4.0598232542814294</v>
      </c>
      <c r="Y1054" s="24">
        <f t="shared" si="293"/>
        <v>3.2184067755726642</v>
      </c>
      <c r="Z1054" s="24">
        <f t="shared" si="293"/>
        <v>3.6406934783999314</v>
      </c>
      <c r="AA1054" s="20">
        <v>0.21</v>
      </c>
      <c r="AB1054" s="20">
        <v>-3.8333333333333199E-2</v>
      </c>
      <c r="AC1054" s="17">
        <v>316.25994062500001</v>
      </c>
      <c r="AD1054" s="17">
        <f t="shared" si="300"/>
        <v>315.86815730952992</v>
      </c>
      <c r="AE1054" s="21">
        <v>123.647999999999</v>
      </c>
      <c r="AF1054" s="21">
        <v>171.68611111111113</v>
      </c>
      <c r="AG1054" s="19">
        <v>4.1988888888888898</v>
      </c>
      <c r="AH1054" s="21">
        <v>170.2</v>
      </c>
      <c r="AI1054" s="22">
        <v>0.66416666666666646</v>
      </c>
      <c r="AJ1054" s="21">
        <v>1615.5529999999967</v>
      </c>
      <c r="AK1054" s="21" t="e">
        <f>VLOOKUP($B1054,'[3]Rotoma level Monthly'!$C$2:$N$538,10,FALSE)</f>
        <v>#N/A</v>
      </c>
      <c r="AL1054" s="21" t="e">
        <f>VLOOKUP($B1054,'[3]Rotoma level Monthly'!$C$2:$N$538,11,FALSE)</f>
        <v>#N/A</v>
      </c>
      <c r="AM1054" s="20">
        <v>3.4963281033894211</v>
      </c>
      <c r="AN1054" s="21">
        <v>184.61666666666665</v>
      </c>
    </row>
    <row r="1055" spans="1:40" x14ac:dyDescent="0.25">
      <c r="A1055" t="s">
        <v>87</v>
      </c>
      <c r="B1055" s="15">
        <v>41183</v>
      </c>
      <c r="C1055" s="16" t="s">
        <v>75</v>
      </c>
      <c r="D1055" s="17">
        <v>2013</v>
      </c>
      <c r="E1055" s="18" t="str">
        <f t="shared" si="298"/>
        <v>Rerewhakaaitu 2012/13</v>
      </c>
      <c r="F1055" s="18" t="s">
        <v>72</v>
      </c>
      <c r="G1055" s="19">
        <v>1.8</v>
      </c>
      <c r="H1055" s="20">
        <v>6.3000001907348633</v>
      </c>
      <c r="I1055" s="21">
        <v>365.00000999999997</v>
      </c>
      <c r="J1055" s="19">
        <v>9.4029996091999983</v>
      </c>
      <c r="K1055" s="19">
        <v>1.49036015965364</v>
      </c>
      <c r="L1055" s="19">
        <v>7.0000002000000006</v>
      </c>
      <c r="M1055" s="19">
        <v>7.0000002000000006</v>
      </c>
      <c r="N1055" s="19">
        <v>7.5999999000000003</v>
      </c>
      <c r="O1055" s="19">
        <v>2.7</v>
      </c>
      <c r="Q1055" s="19">
        <f t="shared" si="296"/>
        <v>2.8683921629623974</v>
      </c>
      <c r="R1055" s="19">
        <f t="shared" si="297"/>
        <v>3.2881962956567139</v>
      </c>
      <c r="S1055" s="19">
        <f t="shared" si="294"/>
        <v>4.1025015578284094</v>
      </c>
      <c r="T1055" s="19">
        <f t="shared" si="299"/>
        <v>3.0599379407314813</v>
      </c>
      <c r="U1055" s="23">
        <f t="shared" si="295"/>
        <v>3.3297569892947507</v>
      </c>
      <c r="V1055" s="24">
        <f t="shared" si="293"/>
        <v>3.6670430255262034</v>
      </c>
      <c r="W1055" s="24">
        <f t="shared" si="293"/>
        <v>3.5549196558086709</v>
      </c>
      <c r="X1055" s="24">
        <f t="shared" si="293"/>
        <v>4.05775386041838</v>
      </c>
      <c r="Y1055" s="24">
        <f t="shared" si="293"/>
        <v>3.1984541216928033</v>
      </c>
      <c r="Z1055" s="24">
        <f t="shared" si="293"/>
        <v>3.6195426658615144</v>
      </c>
      <c r="AA1055" s="20">
        <v>0.23</v>
      </c>
      <c r="AB1055" s="20">
        <v>-2.4999999999999901E-2</v>
      </c>
      <c r="AC1055" s="17">
        <v>316.284902217742</v>
      </c>
      <c r="AD1055" s="17">
        <f t="shared" si="300"/>
        <v>315.93213726024675</v>
      </c>
      <c r="AE1055" s="21">
        <v>76.607999999999905</v>
      </c>
      <c r="AF1055" s="21">
        <v>213.64314516129036</v>
      </c>
      <c r="AG1055" s="19">
        <v>4.61122311827957</v>
      </c>
      <c r="AH1055" s="21">
        <v>236</v>
      </c>
      <c r="AI1055" s="22">
        <v>0.66416666666666646</v>
      </c>
      <c r="AJ1055" s="21">
        <v>1673.4399999999957</v>
      </c>
      <c r="AK1055" s="21" t="e">
        <f>VLOOKUP($B1055,'[3]Rotoma level Monthly'!$C$2:$N$538,10,FALSE)</f>
        <v>#N/A</v>
      </c>
      <c r="AL1055" s="21" t="e">
        <f>VLOOKUP($B1055,'[3]Rotoma level Monthly'!$C$2:$N$538,11,FALSE)</f>
        <v>#N/A</v>
      </c>
      <c r="AM1055" s="20">
        <v>3.5688975478338656</v>
      </c>
      <c r="AN1055" s="21">
        <v>190.14999999999998</v>
      </c>
    </row>
    <row r="1056" spans="1:40" x14ac:dyDescent="0.25">
      <c r="A1056" t="s">
        <v>87</v>
      </c>
      <c r="B1056" s="15">
        <v>41214</v>
      </c>
      <c r="C1056" s="16" t="s">
        <v>75</v>
      </c>
      <c r="D1056" s="17">
        <v>2013</v>
      </c>
      <c r="E1056" s="18" t="str">
        <f t="shared" si="298"/>
        <v>Rerewhakaaitu 2012/13</v>
      </c>
      <c r="F1056" s="18" t="s">
        <v>72</v>
      </c>
      <c r="G1056" s="19">
        <v>2.3099999000000002</v>
      </c>
      <c r="H1056" s="20">
        <v>7</v>
      </c>
      <c r="I1056" s="21">
        <v>365.00000999999997</v>
      </c>
      <c r="J1056" s="19">
        <v>9.4029996091999983</v>
      </c>
      <c r="K1056" s="19">
        <v>2.4673600619536398</v>
      </c>
      <c r="L1056" s="19">
        <v>9.9999997999999994</v>
      </c>
      <c r="M1056" s="19">
        <v>11</v>
      </c>
      <c r="N1056" s="19">
        <v>7.5999999000000003</v>
      </c>
      <c r="O1056" s="19">
        <v>0.75</v>
      </c>
      <c r="Q1056" s="19">
        <f t="shared" si="296"/>
        <v>3.1435743811724532</v>
      </c>
      <c r="R1056" s="19">
        <f t="shared" si="297"/>
        <v>3.1455253621927373</v>
      </c>
      <c r="S1056" s="19">
        <f t="shared" si="294"/>
        <v>4.1025015578284094</v>
      </c>
      <c r="T1056" s="19">
        <f t="shared" si="299"/>
        <v>3.0599379407314813</v>
      </c>
      <c r="U1056" s="23">
        <f t="shared" si="295"/>
        <v>3.3628848104812703</v>
      </c>
      <c r="V1056" s="24">
        <f t="shared" si="293"/>
        <v>3.6370841452128615</v>
      </c>
      <c r="W1056" s="24">
        <f t="shared" si="293"/>
        <v>3.4979308728119274</v>
      </c>
      <c r="X1056" s="24">
        <f t="shared" si="293"/>
        <v>4.0533666047526982</v>
      </c>
      <c r="Y1056" s="24">
        <f t="shared" si="293"/>
        <v>3.1880075960550918</v>
      </c>
      <c r="Z1056" s="24">
        <f t="shared" si="293"/>
        <v>3.5940973047081446</v>
      </c>
      <c r="AA1056" s="20">
        <v>0.37</v>
      </c>
      <c r="AB1056" s="20">
        <v>-0.12166666666666601</v>
      </c>
      <c r="AC1056" s="17">
        <v>316.14563888888898</v>
      </c>
      <c r="AD1056" s="17">
        <f t="shared" si="300"/>
        <v>315.97410097552455</v>
      </c>
      <c r="AE1056" s="21">
        <v>24.913</v>
      </c>
      <c r="AF1056" s="21">
        <v>195.62916666666663</v>
      </c>
      <c r="AG1056" s="19">
        <v>4.0034722222222214</v>
      </c>
      <c r="AH1056" s="21">
        <v>251.2</v>
      </c>
      <c r="AI1056" s="22">
        <v>0.35666666666666647</v>
      </c>
      <c r="AJ1056" s="21">
        <v>1576.0479999999957</v>
      </c>
      <c r="AK1056" s="21" t="e">
        <f>VLOOKUP($B1056,'[3]Rotoma level Monthly'!$C$2:$N$538,10,FALSE)</f>
        <v>#N/A</v>
      </c>
      <c r="AL1056" s="21" t="e">
        <f>VLOOKUP($B1056,'[3]Rotoma level Monthly'!$C$2:$N$538,11,FALSE)</f>
        <v>#N/A</v>
      </c>
      <c r="AM1056" s="20">
        <v>3.6302742759444642</v>
      </c>
      <c r="AN1056" s="21">
        <v>189.6</v>
      </c>
    </row>
    <row r="1057" spans="1:40" x14ac:dyDescent="0.25">
      <c r="A1057" t="s">
        <v>87</v>
      </c>
      <c r="B1057" s="15">
        <v>41244</v>
      </c>
      <c r="C1057" s="16" t="s">
        <v>75</v>
      </c>
      <c r="D1057" s="17">
        <v>2013</v>
      </c>
      <c r="E1057" s="18" t="str">
        <f t="shared" si="298"/>
        <v>Rerewhakaaitu 2012/13</v>
      </c>
      <c r="F1057" s="18" t="s">
        <v>72</v>
      </c>
      <c r="G1057" s="19">
        <v>1.3</v>
      </c>
      <c r="H1057" s="20">
        <v>7.0999999046325684</v>
      </c>
      <c r="I1057" s="21">
        <v>377</v>
      </c>
      <c r="J1057" s="19">
        <v>8.4260003908000005</v>
      </c>
      <c r="K1057" s="19">
        <v>0.5133600619536397</v>
      </c>
      <c r="L1057" s="19">
        <v>13</v>
      </c>
      <c r="M1057" s="19">
        <v>27.000000999999997</v>
      </c>
      <c r="N1057" s="19">
        <v>7.3000002000000004</v>
      </c>
      <c r="O1057" s="19">
        <v>0.89999998000000003</v>
      </c>
      <c r="Q1057" s="19">
        <f t="shared" si="296"/>
        <v>2.5094161148593654</v>
      </c>
      <c r="R1057" s="19">
        <f t="shared" si="297"/>
        <v>3.1260816689877444</v>
      </c>
      <c r="S1057" s="19">
        <f t="shared" si="294"/>
        <v>4.1447874641194371</v>
      </c>
      <c r="T1057" s="19">
        <f t="shared" si="299"/>
        <v>2.9208147068058659</v>
      </c>
      <c r="U1057" s="23">
        <f t="shared" si="295"/>
        <v>3.1752749886931029</v>
      </c>
      <c r="V1057" s="24">
        <f t="shared" si="293"/>
        <v>3.5769715196155603</v>
      </c>
      <c r="W1057" s="24">
        <f t="shared" si="293"/>
        <v>3.4723770482566656</v>
      </c>
      <c r="X1057" s="24">
        <f t="shared" si="293"/>
        <v>4.04828578585182</v>
      </c>
      <c r="Y1057" s="24">
        <f t="shared" si="293"/>
        <v>3.1659674675902458</v>
      </c>
      <c r="Z1057" s="24">
        <f t="shared" si="293"/>
        <v>3.5659004553285727</v>
      </c>
      <c r="AA1057" s="20">
        <v>-0.69</v>
      </c>
      <c r="AB1057" s="20">
        <v>-7.8333333333333199E-2</v>
      </c>
      <c r="AC1057" s="17">
        <v>315.99446841397901</v>
      </c>
      <c r="AD1057" s="17">
        <f t="shared" si="300"/>
        <v>316.00093545693136</v>
      </c>
      <c r="AE1057" s="21">
        <v>107.92400000000001</v>
      </c>
      <c r="AF1057" s="21">
        <v>142.06317204301072</v>
      </c>
      <c r="AG1057" s="19">
        <v>3.6795026881720427</v>
      </c>
      <c r="AH1057" s="21">
        <v>196.3</v>
      </c>
      <c r="AI1057" s="22">
        <v>0.12916666666666649</v>
      </c>
      <c r="AJ1057" s="21">
        <v>1548.4619999999959</v>
      </c>
      <c r="AK1057" s="21" t="e">
        <f>VLOOKUP($B1057,'[3]Rotoma level Monthly'!$C$2:$N$538,10,FALSE)</f>
        <v>#N/A</v>
      </c>
      <c r="AL1057" s="21" t="e">
        <f>VLOOKUP($B1057,'[3]Rotoma level Monthly'!$C$2:$N$538,11,FALSE)</f>
        <v>#N/A</v>
      </c>
      <c r="AM1057" s="20">
        <v>3.5566921000185387</v>
      </c>
      <c r="AN1057" s="21">
        <v>192.20000000000002</v>
      </c>
    </row>
    <row r="1058" spans="1:40" x14ac:dyDescent="0.25">
      <c r="A1058" t="s">
        <v>87</v>
      </c>
      <c r="B1058" s="15">
        <v>41275</v>
      </c>
      <c r="C1058" s="16" t="s">
        <v>75</v>
      </c>
      <c r="D1058" s="17">
        <v>2013</v>
      </c>
      <c r="E1058" s="18" t="str">
        <f t="shared" si="298"/>
        <v>Rerewhakaaitu 2012/13</v>
      </c>
      <c r="F1058" s="18" t="s">
        <v>72</v>
      </c>
      <c r="G1058" s="19">
        <v>3.5999998999999998</v>
      </c>
      <c r="H1058" s="20">
        <v>3.9000000953674316</v>
      </c>
      <c r="I1058" s="21">
        <v>384.99999000000003</v>
      </c>
      <c r="J1058" s="19">
        <v>12.334</v>
      </c>
      <c r="K1058" s="19">
        <v>1.49036015965364</v>
      </c>
      <c r="L1058" s="19">
        <v>4.0000002000000006</v>
      </c>
      <c r="M1058" s="19">
        <v>20</v>
      </c>
      <c r="N1058" s="19">
        <v>7.5999999000000003</v>
      </c>
      <c r="O1058" s="19">
        <v>1.3</v>
      </c>
      <c r="Q1058" s="19">
        <f t="shared" si="296"/>
        <v>3.6330083213070212</v>
      </c>
      <c r="R1058" s="19">
        <f t="shared" si="297"/>
        <v>3.9073947386384296</v>
      </c>
      <c r="S1058" s="19">
        <f t="shared" si="294"/>
        <v>4.1722367618666532</v>
      </c>
      <c r="T1058" s="19">
        <f t="shared" si="299"/>
        <v>3.4040235167436346</v>
      </c>
      <c r="U1058" s="23">
        <f t="shared" si="295"/>
        <v>3.7791658346389347</v>
      </c>
      <c r="V1058" s="24">
        <f t="shared" si="293"/>
        <v>3.5300135317266079</v>
      </c>
      <c r="W1058" s="24">
        <f t="shared" si="293"/>
        <v>3.4788773799637305</v>
      </c>
      <c r="X1058" s="24">
        <f t="shared" si="293"/>
        <v>4.0565112415173141</v>
      </c>
      <c r="Y1058" s="24">
        <f t="shared" si="293"/>
        <v>3.1579114943494027</v>
      </c>
      <c r="Z1058" s="24">
        <f t="shared" si="293"/>
        <v>3.5558284118892636</v>
      </c>
      <c r="AA1058" s="20">
        <v>-0.08</v>
      </c>
      <c r="AB1058" s="20">
        <v>0.9</v>
      </c>
      <c r="AC1058" s="17">
        <v>315.83806149193498</v>
      </c>
      <c r="AD1058" s="17">
        <f t="shared" si="300"/>
        <v>315.9874699551392</v>
      </c>
      <c r="AE1058" s="21">
        <v>0</v>
      </c>
      <c r="AF1058" s="21">
        <v>182.4146505376344</v>
      </c>
      <c r="AG1058" s="19">
        <v>3.9255712365591386</v>
      </c>
      <c r="AH1058" s="21">
        <v>300.60000000000002</v>
      </c>
      <c r="AI1058" s="22">
        <v>0.12916666666666649</v>
      </c>
      <c r="AJ1058" s="21">
        <v>1304.506999999998</v>
      </c>
      <c r="AK1058" s="21" t="e">
        <f>VLOOKUP($B1058,'[3]Rotoma level Monthly'!$C$2:$N$538,10,FALSE)</f>
        <v>#N/A</v>
      </c>
      <c r="AL1058" s="21" t="e">
        <f>VLOOKUP($B1058,'[3]Rotoma level Monthly'!$C$2:$N$538,11,FALSE)</f>
        <v>#N/A</v>
      </c>
      <c r="AM1058" s="20">
        <v>3.5226083186565318</v>
      </c>
      <c r="AN1058" s="21">
        <v>197.70833333333334</v>
      </c>
    </row>
    <row r="1059" spans="1:40" x14ac:dyDescent="0.25">
      <c r="A1059" t="s">
        <v>87</v>
      </c>
      <c r="B1059" s="15">
        <v>41306</v>
      </c>
      <c r="C1059" s="16" t="s">
        <v>75</v>
      </c>
      <c r="D1059" s="17">
        <v>2013</v>
      </c>
      <c r="E1059" s="18" t="str">
        <f t="shared" si="298"/>
        <v>Rerewhakaaitu 2012/13</v>
      </c>
      <c r="F1059" s="18" t="s">
        <v>72</v>
      </c>
      <c r="G1059" s="19">
        <v>5.0999999000000003</v>
      </c>
      <c r="H1059" s="20">
        <v>3.9500000476837158</v>
      </c>
      <c r="I1059" s="21">
        <v>389.99999000000003</v>
      </c>
      <c r="J1059" s="19">
        <v>12.334</v>
      </c>
      <c r="K1059" s="19">
        <v>3.4443602573536403</v>
      </c>
      <c r="L1059" s="19">
        <v>2.0000001000000003</v>
      </c>
      <c r="M1059" s="19">
        <v>6.0000000999999994</v>
      </c>
      <c r="N1059" s="19">
        <v>7</v>
      </c>
      <c r="O1059" s="19">
        <v>1.4</v>
      </c>
      <c r="Q1059" s="19">
        <f t="shared" si="296"/>
        <v>4.0172282256591902</v>
      </c>
      <c r="R1059" s="19">
        <f t="shared" si="297"/>
        <v>3.8914452583380141</v>
      </c>
      <c r="S1059" s="19">
        <f t="shared" si="294"/>
        <v>4.1891044336311367</v>
      </c>
      <c r="T1059" s="19">
        <f t="shared" si="299"/>
        <v>3.4040235167436346</v>
      </c>
      <c r="U1059" s="23">
        <f t="shared" si="295"/>
        <v>3.8754503585929942</v>
      </c>
      <c r="V1059" s="24">
        <f t="shared" ref="V1059:Z1109" si="301">AVERAGE(Q1048:Q1059)</f>
        <v>3.5570616892476483</v>
      </c>
      <c r="W1059" s="24">
        <f t="shared" si="301"/>
        <v>3.4692377222493178</v>
      </c>
      <c r="X1059" s="24">
        <f t="shared" si="301"/>
        <v>4.0664479001017266</v>
      </c>
      <c r="Y1059" s="24">
        <f t="shared" si="301"/>
        <v>3.1353805639769337</v>
      </c>
      <c r="Z1059" s="24">
        <f t="shared" si="301"/>
        <v>3.5570319688939063</v>
      </c>
      <c r="AA1059" s="20">
        <v>-0.34</v>
      </c>
      <c r="AB1059" s="20">
        <v>0.80333333333333301</v>
      </c>
      <c r="AC1059" s="17">
        <v>315.62780691964298</v>
      </c>
      <c r="AD1059" s="17">
        <f t="shared" si="300"/>
        <v>315.96302498579911</v>
      </c>
      <c r="AE1059" s="21">
        <v>21.957000000000001</v>
      </c>
      <c r="AF1059" s="21">
        <v>162.0386904761904</v>
      </c>
      <c r="AG1059" s="19">
        <v>3.2712723214285724</v>
      </c>
      <c r="AH1059" s="21">
        <v>274.8</v>
      </c>
      <c r="AI1059" s="22">
        <v>0.12916666666666649</v>
      </c>
      <c r="AJ1059" s="21">
        <v>1184.1499999999978</v>
      </c>
      <c r="AK1059" s="21" t="e">
        <f>VLOOKUP($B1059,'[3]Rotoma level Monthly'!$C$2:$N$538,10,FALSE)</f>
        <v>#N/A</v>
      </c>
      <c r="AL1059" s="21" t="e">
        <f>VLOOKUP($B1059,'[3]Rotoma level Monthly'!$C$2:$N$538,11,FALSE)</f>
        <v>#N/A</v>
      </c>
      <c r="AM1059" s="20">
        <v>3.5096350883697931</v>
      </c>
      <c r="AN1059" s="21">
        <v>205.65833333333333</v>
      </c>
    </row>
    <row r="1060" spans="1:40" x14ac:dyDescent="0.25">
      <c r="A1060" t="s">
        <v>87</v>
      </c>
      <c r="B1060" s="15">
        <v>41334</v>
      </c>
      <c r="C1060" s="16" t="s">
        <v>75</v>
      </c>
      <c r="D1060" s="17">
        <v>2013</v>
      </c>
      <c r="E1060" s="18" t="str">
        <f t="shared" si="298"/>
        <v>Rerewhakaaitu 2012/13</v>
      </c>
      <c r="F1060" s="18" t="s">
        <v>72</v>
      </c>
      <c r="G1060" s="19">
        <v>5.6999997999999996</v>
      </c>
      <c r="H1060" s="20">
        <v>3.5499999523162842</v>
      </c>
      <c r="I1060" s="21">
        <v>384</v>
      </c>
      <c r="J1060" s="19">
        <v>11.356999999999999</v>
      </c>
      <c r="K1060" s="19">
        <v>2.4673600619536398</v>
      </c>
      <c r="L1060" s="19">
        <v>3</v>
      </c>
      <c r="M1060" s="19">
        <v>8.9999995999999989</v>
      </c>
      <c r="N1060" s="19">
        <v>7.4000000999999997</v>
      </c>
      <c r="O1060" s="19">
        <v>1.7</v>
      </c>
      <c r="Q1060" s="19">
        <f t="shared" si="296"/>
        <v>4.1399220947025839</v>
      </c>
      <c r="R1060" s="19">
        <f t="shared" si="297"/>
        <v>4.0244639061485943</v>
      </c>
      <c r="S1060" s="19">
        <f t="shared" si="294"/>
        <v>4.1688369853462675</v>
      </c>
      <c r="T1060" s="19">
        <f t="shared" si="299"/>
        <v>3.2993697872898169</v>
      </c>
      <c r="U1060" s="23">
        <f t="shared" si="295"/>
        <v>3.9081481933718152</v>
      </c>
      <c r="V1060" s="24">
        <f t="shared" si="301"/>
        <v>3.5464137678766026</v>
      </c>
      <c r="W1060" s="24">
        <f t="shared" si="301"/>
        <v>3.4852405546083225</v>
      </c>
      <c r="X1060" s="24">
        <f t="shared" si="301"/>
        <v>4.0713805747957457</v>
      </c>
      <c r="Y1060" s="24">
        <f t="shared" si="301"/>
        <v>3.1266594198557827</v>
      </c>
      <c r="Z1060" s="24">
        <f t="shared" si="301"/>
        <v>3.5574235792841127</v>
      </c>
      <c r="AA1060" s="20">
        <v>1.07</v>
      </c>
      <c r="AB1060" s="20">
        <v>0.79833333333333301</v>
      </c>
      <c r="AC1060" s="17">
        <v>315.37813104838699</v>
      </c>
      <c r="AD1060" s="17">
        <f t="shared" si="300"/>
        <v>315.91800093225964</v>
      </c>
      <c r="AE1060" s="21">
        <v>52.922000000000097</v>
      </c>
      <c r="AF1060" s="21">
        <v>160.92741935483875</v>
      </c>
      <c r="AG1060" s="19">
        <v>2.9531720430107526</v>
      </c>
      <c r="AH1060" s="21">
        <v>252.5</v>
      </c>
      <c r="AI1060" s="22">
        <v>0.12916666666666649</v>
      </c>
      <c r="AJ1060" s="21">
        <v>1083.7109999999982</v>
      </c>
      <c r="AK1060" s="21" t="e">
        <f>VLOOKUP($B1060,'[3]Rotoma level Monthly'!$C$2:$N$538,10,FALSE)</f>
        <v>#N/A</v>
      </c>
      <c r="AL1060" s="21" t="e">
        <f>VLOOKUP($B1060,'[3]Rotoma level Monthly'!$C$2:$N$538,11,FALSE)</f>
        <v>#N/A</v>
      </c>
      <c r="AM1060" s="20">
        <v>3.530744467645929</v>
      </c>
      <c r="AN1060" s="21">
        <v>208.72500000000002</v>
      </c>
    </row>
    <row r="1061" spans="1:40" x14ac:dyDescent="0.25">
      <c r="A1061" t="s">
        <v>87</v>
      </c>
      <c r="B1061" s="15">
        <v>41365</v>
      </c>
      <c r="C1061" s="16" t="s">
        <v>75</v>
      </c>
      <c r="D1061" s="17">
        <v>2013</v>
      </c>
      <c r="E1061" s="18" t="str">
        <f t="shared" si="298"/>
        <v>Rerewhakaaitu 2012/13</v>
      </c>
      <c r="F1061" s="18" t="s">
        <v>72</v>
      </c>
      <c r="G1061" s="19">
        <v>1.8</v>
      </c>
      <c r="H1061" s="20">
        <v>6.0500001907348633</v>
      </c>
      <c r="I1061" s="21">
        <v>349.99998999999997</v>
      </c>
      <c r="J1061" s="19">
        <v>11.356999999999999</v>
      </c>
      <c r="K1061" s="19">
        <v>4.4213599642536394</v>
      </c>
      <c r="L1061" s="19">
        <v>21</v>
      </c>
      <c r="M1061" s="19">
        <v>14</v>
      </c>
      <c r="N1061" s="19">
        <v>7.1999997999999996</v>
      </c>
      <c r="O1061" s="19">
        <v>1</v>
      </c>
      <c r="Q1061" s="19">
        <f t="shared" si="296"/>
        <v>2.8683921629623974</v>
      </c>
      <c r="R1061" s="19">
        <f t="shared" si="297"/>
        <v>3.3422634309114998</v>
      </c>
      <c r="S1061" s="19">
        <f t="shared" si="294"/>
        <v>4.0476447761450043</v>
      </c>
      <c r="T1061" s="19">
        <f t="shared" si="299"/>
        <v>3.2993697872898169</v>
      </c>
      <c r="U1061" s="23">
        <f t="shared" si="295"/>
        <v>3.3894175393271793</v>
      </c>
      <c r="V1061" s="24">
        <f t="shared" si="301"/>
        <v>3.4642489628446733</v>
      </c>
      <c r="W1061" s="24">
        <f t="shared" si="301"/>
        <v>3.45894131110312</v>
      </c>
      <c r="X1061" s="24">
        <f t="shared" si="301"/>
        <v>4.0635746912690287</v>
      </c>
      <c r="Y1061" s="24">
        <f t="shared" si="301"/>
        <v>3.1023971846874461</v>
      </c>
      <c r="Z1061" s="24">
        <f t="shared" si="301"/>
        <v>3.5222905374760667</v>
      </c>
      <c r="AA1061" s="20">
        <v>0.15</v>
      </c>
      <c r="AB1061" s="20">
        <v>0.70499999999999996</v>
      </c>
      <c r="AC1061" s="17">
        <v>315.31474340277799</v>
      </c>
      <c r="AD1061" s="17">
        <f t="shared" si="300"/>
        <v>315.87297795772264</v>
      </c>
      <c r="AE1061" s="21">
        <v>184.100999999999</v>
      </c>
      <c r="AF1061" s="21">
        <v>180.06944444444454</v>
      </c>
      <c r="AG1061" s="19">
        <v>3.3755347222222216</v>
      </c>
      <c r="AH1061" s="21">
        <v>172.2</v>
      </c>
      <c r="AI1061" s="22">
        <v>0.12916666666666649</v>
      </c>
      <c r="AJ1061" s="21">
        <v>1006.9999999999981</v>
      </c>
      <c r="AK1061" s="21" t="e">
        <f>VLOOKUP($B1061,'[3]Rotoma level Monthly'!$C$2:$N$538,10,FALSE)</f>
        <v>#N/A</v>
      </c>
      <c r="AL1061" s="21" t="e">
        <f>VLOOKUP($B1061,'[3]Rotoma level Monthly'!$C$2:$N$538,11,FALSE)</f>
        <v>#N/A</v>
      </c>
      <c r="AM1061" s="20">
        <v>3.4332041450652837</v>
      </c>
      <c r="AN1061" s="21">
        <v>207.10833333333335</v>
      </c>
    </row>
    <row r="1062" spans="1:40" x14ac:dyDescent="0.25">
      <c r="A1062" t="s">
        <v>87</v>
      </c>
      <c r="B1062" s="15">
        <v>41395</v>
      </c>
      <c r="C1062" s="16" t="s">
        <v>75</v>
      </c>
      <c r="D1062" s="17">
        <v>2013</v>
      </c>
      <c r="E1062" s="18" t="str">
        <f t="shared" si="298"/>
        <v>Rerewhakaaitu 2012/13</v>
      </c>
      <c r="F1062" s="18" t="s">
        <v>72</v>
      </c>
      <c r="G1062" s="19">
        <v>3.0999998999999998</v>
      </c>
      <c r="H1062" s="20">
        <v>6.6999998092651367</v>
      </c>
      <c r="I1062" s="21">
        <v>384.99999000000003</v>
      </c>
      <c r="J1062" s="19">
        <v>12.334</v>
      </c>
      <c r="K1062" s="19">
        <v>2.4673600619536398</v>
      </c>
      <c r="L1062" s="19">
        <v>23</v>
      </c>
      <c r="M1062" s="19">
        <v>20</v>
      </c>
      <c r="N1062" s="19">
        <v>7.8000002000000004</v>
      </c>
      <c r="O1062" s="19">
        <v>1</v>
      </c>
      <c r="Q1062" s="19">
        <f t="shared" si="296"/>
        <v>3.4680586667549234</v>
      </c>
      <c r="R1062" s="19">
        <f t="shared" si="297"/>
        <v>3.2052045812541499</v>
      </c>
      <c r="S1062" s="19">
        <f t="shared" si="294"/>
        <v>4.1722367618666532</v>
      </c>
      <c r="T1062" s="19">
        <f t="shared" si="299"/>
        <v>3.4040235167436346</v>
      </c>
      <c r="U1062" s="23">
        <f t="shared" si="295"/>
        <v>3.5623808816548403</v>
      </c>
      <c r="V1062" s="24">
        <f t="shared" si="301"/>
        <v>3.4115437491313014</v>
      </c>
      <c r="W1062" s="24">
        <f t="shared" si="301"/>
        <v>3.4288493846253894</v>
      </c>
      <c r="X1062" s="24">
        <f t="shared" si="301"/>
        <v>4.0800375663191746</v>
      </c>
      <c r="Y1062" s="24">
        <f t="shared" si="301"/>
        <v>3.1206244570507482</v>
      </c>
      <c r="Z1062" s="24">
        <f t="shared" si="301"/>
        <v>3.5102637892816531</v>
      </c>
      <c r="AA1062" s="20">
        <v>0.95</v>
      </c>
      <c r="AB1062" s="20">
        <v>0.663333333333333</v>
      </c>
      <c r="AC1062" s="17">
        <v>315.39867439516098</v>
      </c>
      <c r="AD1062" s="17">
        <f t="shared" si="300"/>
        <v>315.83620561229242</v>
      </c>
      <c r="AE1062" s="21">
        <v>131.023</v>
      </c>
      <c r="AF1062" s="21">
        <v>159.38844086021507</v>
      </c>
      <c r="AG1062" s="19">
        <v>2.7360080645161289</v>
      </c>
      <c r="AH1062" s="21">
        <v>173</v>
      </c>
      <c r="AI1062" s="22">
        <v>0.12916666666666649</v>
      </c>
      <c r="AJ1062" s="21">
        <v>1120.6009999999972</v>
      </c>
      <c r="AK1062" s="21" t="e">
        <f>VLOOKUP($B1062,'[3]Rotoma level Monthly'!$C$2:$N$538,10,FALSE)</f>
        <v>#N/A</v>
      </c>
      <c r="AL1062" s="21" t="e">
        <f>VLOOKUP($B1062,'[3]Rotoma level Monthly'!$C$2:$N$538,11,FALSE)</f>
        <v>#N/A</v>
      </c>
      <c r="AM1062" s="20">
        <v>3.4604014830282472</v>
      </c>
      <c r="AN1062" s="21">
        <v>204.51666666666665</v>
      </c>
    </row>
    <row r="1063" spans="1:40" x14ac:dyDescent="0.25">
      <c r="A1063" t="s">
        <v>87</v>
      </c>
      <c r="B1063" s="15">
        <v>41426</v>
      </c>
      <c r="C1063" s="16" t="s">
        <v>75</v>
      </c>
      <c r="D1063" s="17">
        <v>2013</v>
      </c>
      <c r="E1063" s="18" t="str">
        <f t="shared" si="298"/>
        <v>Rerewhakaaitu 2012/13</v>
      </c>
      <c r="F1063" s="18" t="s">
        <v>72</v>
      </c>
      <c r="G1063" s="19">
        <v>3.4000001000000002</v>
      </c>
      <c r="H1063" s="20">
        <v>6.9499998092651367</v>
      </c>
      <c r="I1063" s="21">
        <v>336</v>
      </c>
      <c r="J1063" s="19">
        <v>8.4260003908000005</v>
      </c>
      <c r="K1063" s="19">
        <v>1.49036015965364</v>
      </c>
      <c r="L1063" s="19">
        <v>8.0000004000000011</v>
      </c>
      <c r="M1063" s="19">
        <v>4.0000002000000006</v>
      </c>
      <c r="N1063" s="19">
        <v>7.5</v>
      </c>
      <c r="O1063" s="19">
        <v>0.80000000999999998</v>
      </c>
      <c r="Q1063" s="19">
        <f t="shared" si="296"/>
        <v>3.5699564817316802</v>
      </c>
      <c r="R1063" s="19">
        <f t="shared" si="297"/>
        <v>3.1553293740545132</v>
      </c>
      <c r="S1063" s="19">
        <f t="shared" si="294"/>
        <v>3.9942812249434305</v>
      </c>
      <c r="T1063" s="19">
        <f t="shared" si="299"/>
        <v>2.9208147068058659</v>
      </c>
      <c r="U1063" s="23">
        <f t="shared" si="295"/>
        <v>3.4100954468838722</v>
      </c>
      <c r="V1063" s="24">
        <f t="shared" si="301"/>
        <v>3.3817794132576116</v>
      </c>
      <c r="W1063" s="24">
        <f t="shared" si="301"/>
        <v>3.4168878492893473</v>
      </c>
      <c r="X1063" s="24">
        <f t="shared" si="301"/>
        <v>4.0800375663191728</v>
      </c>
      <c r="Y1063" s="24">
        <f t="shared" si="301"/>
        <v>3.0985843285859018</v>
      </c>
      <c r="Z1063" s="24">
        <f t="shared" si="301"/>
        <v>3.4943222893630086</v>
      </c>
      <c r="AA1063" s="20">
        <v>1.5</v>
      </c>
      <c r="AB1063" s="20">
        <v>0.46666666666666601</v>
      </c>
      <c r="AC1063" s="17">
        <v>315.43665104166701</v>
      </c>
      <c r="AD1063" s="17">
        <f t="shared" si="300"/>
        <v>315.80361452432953</v>
      </c>
      <c r="AE1063" s="21">
        <v>131.976</v>
      </c>
      <c r="AF1063" s="21">
        <v>166.49305555555557</v>
      </c>
      <c r="AG1063" s="19">
        <v>3.1627708333333331</v>
      </c>
      <c r="AH1063" s="21">
        <v>122.5</v>
      </c>
      <c r="AI1063" s="22">
        <v>0.295833333333333</v>
      </c>
      <c r="AJ1063" s="21">
        <v>1112.1239999999971</v>
      </c>
      <c r="AK1063" s="21" t="e">
        <f>VLOOKUP($B1063,'[3]Rotoma level Monthly'!$C$2:$N$538,10,FALSE)</f>
        <v>#N/A</v>
      </c>
      <c r="AL1063" s="21" t="e">
        <f>VLOOKUP($B1063,'[3]Rotoma level Monthly'!$C$2:$N$538,11,FALSE)</f>
        <v>#N/A</v>
      </c>
      <c r="AM1063" s="20">
        <v>3.4312560977235873</v>
      </c>
      <c r="AN1063" s="21">
        <v>205.34166666666667</v>
      </c>
    </row>
    <row r="1064" spans="1:40" x14ac:dyDescent="0.25">
      <c r="A1064" t="s">
        <v>87</v>
      </c>
      <c r="B1064" s="15">
        <v>41456</v>
      </c>
      <c r="C1064" s="16" t="s">
        <v>76</v>
      </c>
      <c r="D1064" s="17">
        <v>2014</v>
      </c>
      <c r="E1064" s="18" t="str">
        <f t="shared" si="298"/>
        <v>Rerewhakaaitu 2013/14</v>
      </c>
      <c r="F1064" s="18" t="s">
        <v>72</v>
      </c>
      <c r="G1064" s="19">
        <v>2.0999998999999998</v>
      </c>
      <c r="H1064" s="20">
        <v>7.6999998092651367</v>
      </c>
      <c r="I1064" s="21">
        <v>303.99999000000003</v>
      </c>
      <c r="J1064" s="19">
        <v>8.4260003908000005</v>
      </c>
      <c r="K1064" s="19">
        <v>3.4443602573536403</v>
      </c>
      <c r="L1064" s="19">
        <v>9.4999997</v>
      </c>
      <c r="M1064" s="19">
        <v>3</v>
      </c>
      <c r="N1064" s="19">
        <v>7.3500003999999999</v>
      </c>
      <c r="O1064" s="19">
        <v>0.64999998000000003</v>
      </c>
      <c r="Q1064" s="19">
        <f t="shared" si="296"/>
        <v>3.038436956095202</v>
      </c>
      <c r="R1064" s="19">
        <f t="shared" si="297"/>
        <v>3.0136947297978467</v>
      </c>
      <c r="S1064" s="19">
        <f t="shared" si="294"/>
        <v>3.8634494436614797</v>
      </c>
      <c r="T1064" s="19">
        <f t="shared" si="299"/>
        <v>2.9208147068058659</v>
      </c>
      <c r="U1064" s="23">
        <f t="shared" si="295"/>
        <v>3.2090989590900985</v>
      </c>
      <c r="V1064" s="24">
        <f t="shared" si="301"/>
        <v>3.3521082468737493</v>
      </c>
      <c r="W1064" s="24">
        <f t="shared" si="301"/>
        <v>3.4017697015851387</v>
      </c>
      <c r="X1064" s="24">
        <f t="shared" si="301"/>
        <v>4.0811179239795079</v>
      </c>
      <c r="Y1064" s="24">
        <f t="shared" si="301"/>
        <v>3.1116083776408723</v>
      </c>
      <c r="Z1064" s="24">
        <f t="shared" si="301"/>
        <v>3.4866510625198175</v>
      </c>
      <c r="AA1064" s="20">
        <v>0.87</v>
      </c>
      <c r="AB1064" s="20">
        <v>0.40666666666666601</v>
      </c>
      <c r="AC1064" s="17">
        <v>315.407118615591</v>
      </c>
      <c r="AD1064" s="17">
        <f t="shared" si="300"/>
        <v>315.77038703777038</v>
      </c>
      <c r="AE1064" s="21">
        <v>45.261000000000003</v>
      </c>
      <c r="AF1064" s="21">
        <v>176.27016129032262</v>
      </c>
      <c r="AG1064" s="19">
        <v>2.4181317204301083</v>
      </c>
      <c r="AH1064" s="21">
        <v>172.1</v>
      </c>
      <c r="AI1064" s="22">
        <v>0.43666666666666598</v>
      </c>
      <c r="AJ1064" s="21">
        <v>1174.0999999999972</v>
      </c>
      <c r="AK1064" s="21" t="e">
        <f>VLOOKUP($B1064,'[3]Rotoma level Monthly'!$C$2:$N$538,10,FALSE)</f>
        <v>#N/A</v>
      </c>
      <c r="AL1064" s="21" t="e">
        <f>VLOOKUP($B1064,'[3]Rotoma level Monthly'!$C$2:$N$538,11,FALSE)</f>
        <v>#N/A</v>
      </c>
      <c r="AM1064" s="20">
        <v>3.4295483430939577</v>
      </c>
      <c r="AN1064" s="21">
        <v>207.50833333333333</v>
      </c>
    </row>
    <row r="1065" spans="1:40" x14ac:dyDescent="0.25">
      <c r="A1065" t="s">
        <v>87</v>
      </c>
      <c r="B1065" s="15">
        <v>41487</v>
      </c>
      <c r="C1065" s="16" t="s">
        <v>76</v>
      </c>
      <c r="D1065" s="17">
        <v>2014</v>
      </c>
      <c r="E1065" s="18" t="str">
        <f t="shared" si="298"/>
        <v>Rerewhakaaitu 2013/14</v>
      </c>
      <c r="F1065" s="18" t="s">
        <v>72</v>
      </c>
      <c r="G1065" s="19">
        <v>2.2000000000000002</v>
      </c>
      <c r="H1065" s="20">
        <v>6.6999998092651367</v>
      </c>
      <c r="I1065" s="21">
        <v>275.00001000000003</v>
      </c>
      <c r="J1065" s="19">
        <v>6.4720000976999996</v>
      </c>
      <c r="K1065" s="19">
        <v>2.4673600619536398</v>
      </c>
      <c r="L1065" s="19">
        <v>2.0000001000000003</v>
      </c>
      <c r="M1065" s="19">
        <v>2.0000001000000003</v>
      </c>
      <c r="N1065" s="19">
        <v>7.5999999000000003</v>
      </c>
      <c r="O1065" s="19">
        <v>0.75</v>
      </c>
      <c r="Q1065" s="19">
        <f t="shared" si="296"/>
        <v>3.0897536092884041</v>
      </c>
      <c r="R1065" s="19">
        <f t="shared" si="297"/>
        <v>3.2052045812541499</v>
      </c>
      <c r="S1065" s="19">
        <f t="shared" si="294"/>
        <v>3.7323914559645943</v>
      </c>
      <c r="T1065" s="19">
        <f t="shared" si="299"/>
        <v>2.5862324642678924</v>
      </c>
      <c r="U1065" s="23">
        <f t="shared" si="295"/>
        <v>3.15339552769376</v>
      </c>
      <c r="V1065" s="24">
        <f t="shared" si="301"/>
        <v>3.3148355970402967</v>
      </c>
      <c r="W1065" s="24">
        <f t="shared" si="301"/>
        <v>3.4059259688517751</v>
      </c>
      <c r="X1065" s="24">
        <f t="shared" si="301"/>
        <v>4.0639300308261861</v>
      </c>
      <c r="Y1065" s="24">
        <f t="shared" si="301"/>
        <v>3.1116083776408723</v>
      </c>
      <c r="Z1065" s="24">
        <f t="shared" si="301"/>
        <v>3.4740749935897823</v>
      </c>
      <c r="AA1065" s="20">
        <v>-0.01</v>
      </c>
      <c r="AB1065" s="20">
        <v>0.42666666666666597</v>
      </c>
      <c r="AC1065" s="17">
        <v>315.32174932795698</v>
      </c>
      <c r="AD1065" s="17">
        <f t="shared" si="300"/>
        <v>315.70065719906074</v>
      </c>
      <c r="AE1065" s="21">
        <v>101.535</v>
      </c>
      <c r="AF1065" s="21">
        <v>162.86290322580649</v>
      </c>
      <c r="AG1065" s="19">
        <v>3.2832930107526876</v>
      </c>
      <c r="AH1065" s="21">
        <v>141.5</v>
      </c>
      <c r="AI1065" s="22">
        <v>0.44666666666666599</v>
      </c>
      <c r="AJ1065" s="21">
        <v>1015.360999999997</v>
      </c>
      <c r="AK1065" s="21" t="e">
        <f>VLOOKUP($B1065,'[3]Rotoma level Monthly'!$C$2:$N$538,10,FALSE)</f>
        <v>#N/A</v>
      </c>
      <c r="AL1065" s="21" t="e">
        <f>VLOOKUP($B1065,'[3]Rotoma level Monthly'!$C$2:$N$538,11,FALSE)</f>
        <v>#N/A</v>
      </c>
      <c r="AM1065" s="20">
        <v>3.3947857982910907</v>
      </c>
      <c r="AN1065" s="21">
        <v>205.24166666666667</v>
      </c>
    </row>
    <row r="1066" spans="1:40" x14ac:dyDescent="0.25">
      <c r="A1066" t="s">
        <v>87</v>
      </c>
      <c r="B1066" s="15">
        <v>41518</v>
      </c>
      <c r="C1066" s="16" t="s">
        <v>76</v>
      </c>
      <c r="D1066" s="17">
        <v>2014</v>
      </c>
      <c r="E1066" s="18" t="str">
        <f t="shared" si="298"/>
        <v>Rerewhakaaitu 2013/14</v>
      </c>
      <c r="F1066" s="18" t="s">
        <v>72</v>
      </c>
      <c r="G1066" s="19">
        <v>1.9</v>
      </c>
      <c r="H1066" s="20">
        <v>6.8000001907348633</v>
      </c>
      <c r="I1066" s="21">
        <v>319.00000999999997</v>
      </c>
      <c r="J1066" s="19">
        <v>9.4029996091999983</v>
      </c>
      <c r="K1066" s="19">
        <v>1.49036015965364</v>
      </c>
      <c r="L1066" s="19">
        <v>3</v>
      </c>
      <c r="M1066" s="19">
        <v>4.0000002000000006</v>
      </c>
      <c r="N1066" s="19">
        <v>8</v>
      </c>
      <c r="O1066" s="19">
        <v>0.75</v>
      </c>
      <c r="Q1066" s="19">
        <f t="shared" si="296"/>
        <v>2.9280341464201856</v>
      </c>
      <c r="R1066" s="19">
        <f t="shared" si="297"/>
        <v>3.1850798289822482</v>
      </c>
      <c r="S1066" s="19">
        <f t="shared" si="294"/>
        <v>3.9264099969809982</v>
      </c>
      <c r="T1066" s="19">
        <f t="shared" si="299"/>
        <v>3.0599379407314813</v>
      </c>
      <c r="U1066" s="23">
        <f t="shared" si="295"/>
        <v>3.2748654782787283</v>
      </c>
      <c r="V1066" s="24">
        <f t="shared" si="301"/>
        <v>3.2728477769929838</v>
      </c>
      <c r="W1066" s="24">
        <f t="shared" si="301"/>
        <v>3.3741569796847202</v>
      </c>
      <c r="X1066" s="24">
        <f t="shared" si="301"/>
        <v>4.0513652016818735</v>
      </c>
      <c r="Y1066" s="24">
        <f t="shared" si="301"/>
        <v>3.1116083776408732</v>
      </c>
      <c r="Z1066" s="24">
        <f t="shared" si="301"/>
        <v>3.452494584000112</v>
      </c>
      <c r="AA1066" s="20">
        <v>0.33</v>
      </c>
      <c r="AB1066" s="20">
        <v>0.68833333333333302</v>
      </c>
      <c r="AC1066" s="17">
        <v>315.34829652777802</v>
      </c>
      <c r="AD1066" s="17">
        <f t="shared" si="300"/>
        <v>315.62468685762559</v>
      </c>
      <c r="AE1066" s="21">
        <v>174.093999999999</v>
      </c>
      <c r="AF1066" s="21">
        <v>179.15277777777774</v>
      </c>
      <c r="AG1066" s="19">
        <v>4.4142083333333346</v>
      </c>
      <c r="AH1066" s="21">
        <v>153.9</v>
      </c>
      <c r="AI1066" s="22">
        <v>0.5649999999999995</v>
      </c>
      <c r="AJ1066" s="21">
        <v>1001.867999999998</v>
      </c>
      <c r="AK1066" s="21" t="e">
        <f>VLOOKUP($B1066,'[3]Rotoma level Monthly'!$C$2:$N$538,10,FALSE)</f>
        <v>#N/A</v>
      </c>
      <c r="AL1066" s="21" t="e">
        <f>VLOOKUP($B1066,'[3]Rotoma level Monthly'!$C$2:$N$538,11,FALSE)</f>
        <v>#N/A</v>
      </c>
      <c r="AM1066" s="20">
        <v>3.468236739151306</v>
      </c>
      <c r="AN1066" s="21">
        <v>203.88333333333335</v>
      </c>
    </row>
    <row r="1067" spans="1:40" x14ac:dyDescent="0.25">
      <c r="A1067" t="s">
        <v>87</v>
      </c>
      <c r="B1067" s="15">
        <v>41548</v>
      </c>
      <c r="C1067" s="16" t="s">
        <v>76</v>
      </c>
      <c r="D1067" s="17">
        <v>2014</v>
      </c>
      <c r="E1067" s="18" t="str">
        <f t="shared" si="298"/>
        <v>Rerewhakaaitu 2013/14</v>
      </c>
      <c r="F1067" s="18" t="s">
        <v>72</v>
      </c>
      <c r="G1067" s="19">
        <v>2.5999998999999998</v>
      </c>
      <c r="H1067" s="20">
        <v>7.7800002098083496</v>
      </c>
      <c r="I1067" s="21">
        <v>321.00000999999997</v>
      </c>
      <c r="J1067" s="19">
        <v>8.4260003908000005</v>
      </c>
      <c r="K1067" s="19">
        <v>0.5133600619536397</v>
      </c>
      <c r="L1067" s="19">
        <v>4.0000002000000006</v>
      </c>
      <c r="M1067" s="19">
        <v>2.0000001000000003</v>
      </c>
      <c r="N1067" s="19">
        <v>7.5</v>
      </c>
      <c r="O1067" s="19">
        <v>0.94999999000000002</v>
      </c>
      <c r="Q1067" s="19">
        <f t="shared" si="296"/>
        <v>3.2740322614186468</v>
      </c>
      <c r="R1067" s="19">
        <f t="shared" si="297"/>
        <v>2.99922342638664</v>
      </c>
      <c r="S1067" s="19">
        <f t="shared" si="294"/>
        <v>3.9345801882622271</v>
      </c>
      <c r="T1067" s="19">
        <f t="shared" si="299"/>
        <v>2.9208147068058659</v>
      </c>
      <c r="U1067" s="23">
        <f t="shared" si="295"/>
        <v>3.282162645718345</v>
      </c>
      <c r="V1067" s="24">
        <f t="shared" si="301"/>
        <v>3.3066511185310046</v>
      </c>
      <c r="W1067" s="24">
        <f t="shared" si="301"/>
        <v>3.350075907245547</v>
      </c>
      <c r="X1067" s="24">
        <f t="shared" si="301"/>
        <v>4.0373717542180243</v>
      </c>
      <c r="Y1067" s="24">
        <f t="shared" si="301"/>
        <v>3.1000147748137379</v>
      </c>
      <c r="Z1067" s="24">
        <f t="shared" si="301"/>
        <v>3.4485283887020781</v>
      </c>
      <c r="AA1067" s="20">
        <v>-0.18</v>
      </c>
      <c r="AB1067" s="20">
        <v>0.51166666666666605</v>
      </c>
      <c r="AC1067" s="17">
        <v>315.36562298387099</v>
      </c>
      <c r="AD1067" s="17">
        <f t="shared" si="300"/>
        <v>315.5480802548031</v>
      </c>
      <c r="AE1067" s="21">
        <v>52.768000000000001</v>
      </c>
      <c r="AF1067" s="21">
        <v>222.1572580645161</v>
      </c>
      <c r="AG1067" s="19">
        <v>4.388427130002988</v>
      </c>
      <c r="AH1067" s="21">
        <v>259.7</v>
      </c>
      <c r="AI1067" s="22">
        <v>0.58749999999999947</v>
      </c>
      <c r="AJ1067" s="21">
        <v>1052.313999999998</v>
      </c>
      <c r="AK1067" s="21" t="e">
        <f>VLOOKUP($B1067,'[3]Rotoma level Monthly'!$C$2:$N$538,10,FALSE)</f>
        <v>#N/A</v>
      </c>
      <c r="AL1067" s="21" t="e">
        <f>VLOOKUP($B1067,'[3]Rotoma level Monthly'!$C$2:$N$538,11,FALSE)</f>
        <v>#N/A</v>
      </c>
      <c r="AM1067" s="20">
        <v>3.4861800261883427</v>
      </c>
      <c r="AN1067" s="21">
        <v>205.85833333333332</v>
      </c>
    </row>
    <row r="1068" spans="1:40" x14ac:dyDescent="0.25">
      <c r="A1068" t="s">
        <v>87</v>
      </c>
      <c r="B1068" s="15">
        <v>41579</v>
      </c>
      <c r="C1068" s="16" t="s">
        <v>76</v>
      </c>
      <c r="D1068" s="17">
        <v>2014</v>
      </c>
      <c r="E1068" s="18" t="str">
        <f t="shared" si="298"/>
        <v>Rerewhakaaitu 2013/14</v>
      </c>
      <c r="F1068" s="18" t="s">
        <v>72</v>
      </c>
      <c r="G1068" s="19">
        <v>5.5999999000000003</v>
      </c>
      <c r="H1068" s="20">
        <v>6.1500000953674316</v>
      </c>
      <c r="I1068" s="21">
        <v>360.00000999999997</v>
      </c>
      <c r="J1068" s="19">
        <v>12.334</v>
      </c>
      <c r="K1068" s="19">
        <v>4.4213599642536394</v>
      </c>
      <c r="L1068" s="19">
        <v>16.000001000000001</v>
      </c>
      <c r="M1068" s="19">
        <v>14</v>
      </c>
      <c r="N1068" s="19">
        <v>7.3000002000000004</v>
      </c>
      <c r="O1068" s="19">
        <v>1.1000000000000001</v>
      </c>
      <c r="Q1068" s="19">
        <f t="shared" si="296"/>
        <v>4.1203975688973919</v>
      </c>
      <c r="R1068" s="19">
        <f t="shared" si="297"/>
        <v>3.3204212506951207</v>
      </c>
      <c r="S1068" s="19">
        <f t="shared" si="294"/>
        <v>4.0844705636213785</v>
      </c>
      <c r="T1068" s="19">
        <f t="shared" si="299"/>
        <v>3.4040235167436346</v>
      </c>
      <c r="U1068" s="23">
        <f t="shared" si="295"/>
        <v>3.7323282249893817</v>
      </c>
      <c r="V1068" s="24">
        <f t="shared" si="301"/>
        <v>3.3880530508414162</v>
      </c>
      <c r="W1068" s="24">
        <f t="shared" si="301"/>
        <v>3.3646505646207463</v>
      </c>
      <c r="X1068" s="24">
        <f t="shared" si="301"/>
        <v>4.0358691713674384</v>
      </c>
      <c r="Y1068" s="24">
        <f t="shared" si="301"/>
        <v>3.1286885728147507</v>
      </c>
      <c r="Z1068" s="24">
        <f t="shared" si="301"/>
        <v>3.4793153399110874</v>
      </c>
      <c r="AA1068" s="20">
        <v>0.82</v>
      </c>
      <c r="AB1068" s="20">
        <v>0.55500000000000005</v>
      </c>
      <c r="AC1068" s="17">
        <v>315.33162256944399</v>
      </c>
      <c r="AD1068" s="17">
        <f t="shared" si="300"/>
        <v>315.48024556151591</v>
      </c>
      <c r="AE1068" s="21">
        <v>100.819</v>
      </c>
      <c r="AF1068" s="21">
        <v>164.53472222222231</v>
      </c>
      <c r="AG1068" s="19">
        <v>3.5759236111111106</v>
      </c>
      <c r="AH1068" s="21">
        <v>269</v>
      </c>
      <c r="AI1068" s="22">
        <v>0.60916666666666652</v>
      </c>
      <c r="AJ1068" s="21">
        <v>1028.4739999999981</v>
      </c>
      <c r="AK1068" s="21" t="e">
        <f>VLOOKUP($B1068,'[3]Rotoma level Monthly'!$C$2:$N$538,10,FALSE)</f>
        <v>#N/A</v>
      </c>
      <c r="AL1068" s="21" t="e">
        <f>VLOOKUP($B1068,'[3]Rotoma level Monthly'!$C$2:$N$538,11,FALSE)</f>
        <v>#N/A</v>
      </c>
      <c r="AM1068" s="20">
        <v>3.4676136938319608</v>
      </c>
      <c r="AN1068" s="21">
        <v>207.34166666666667</v>
      </c>
    </row>
    <row r="1069" spans="1:40" x14ac:dyDescent="0.25">
      <c r="A1069" t="s">
        <v>87</v>
      </c>
      <c r="B1069" s="15">
        <v>41609</v>
      </c>
      <c r="C1069" s="16" t="s">
        <v>76</v>
      </c>
      <c r="D1069" s="17">
        <v>2014</v>
      </c>
      <c r="E1069" s="18" t="str">
        <f t="shared" si="298"/>
        <v>Rerewhakaaitu 2013/14</v>
      </c>
      <c r="F1069" s="18" t="s">
        <v>72</v>
      </c>
      <c r="G1069" s="19">
        <v>2.9000001000000002</v>
      </c>
      <c r="H1069" s="20">
        <v>4.5</v>
      </c>
      <c r="I1069" s="21">
        <v>380</v>
      </c>
      <c r="J1069" s="19">
        <v>8.4260003908000005</v>
      </c>
      <c r="K1069" s="19">
        <v>0.5133600619536397</v>
      </c>
      <c r="L1069" s="19">
        <v>8.9999995999999989</v>
      </c>
      <c r="M1069" s="19">
        <v>11</v>
      </c>
      <c r="N1069" s="19">
        <v>7.4000000999999997</v>
      </c>
      <c r="O1069" s="19">
        <v>1.2</v>
      </c>
      <c r="Q1069" s="19">
        <f t="shared" si="296"/>
        <v>3.3944909527015543</v>
      </c>
      <c r="R1069" s="19">
        <f t="shared" si="297"/>
        <v>3.7268852046746486</v>
      </c>
      <c r="S1069" s="19">
        <f t="shared" si="294"/>
        <v>4.1551486258165973</v>
      </c>
      <c r="T1069" s="19">
        <f t="shared" si="299"/>
        <v>2.9208147068058659</v>
      </c>
      <c r="U1069" s="23">
        <f t="shared" si="295"/>
        <v>3.5493348724996663</v>
      </c>
      <c r="V1069" s="24">
        <f t="shared" si="301"/>
        <v>3.4618092873282653</v>
      </c>
      <c r="W1069" s="24">
        <f t="shared" si="301"/>
        <v>3.4147175259279883</v>
      </c>
      <c r="X1069" s="24">
        <f t="shared" si="301"/>
        <v>4.0367326015088691</v>
      </c>
      <c r="Y1069" s="24">
        <f t="shared" si="301"/>
        <v>3.1286885728147507</v>
      </c>
      <c r="Z1069" s="24">
        <f t="shared" si="301"/>
        <v>3.5104869968949672</v>
      </c>
      <c r="AA1069" s="20">
        <v>-0.02</v>
      </c>
      <c r="AB1069" s="20">
        <v>0.30166666666666597</v>
      </c>
      <c r="AC1069" s="17">
        <v>315.30291229838701</v>
      </c>
      <c r="AD1069" s="17">
        <f t="shared" si="300"/>
        <v>315.4226158852166</v>
      </c>
      <c r="AE1069" s="21">
        <v>136.858</v>
      </c>
      <c r="AF1069" s="21">
        <v>177.29166666666671</v>
      </c>
      <c r="AG1069" s="19">
        <v>3.9578897849462376</v>
      </c>
      <c r="AH1069" s="21">
        <v>223.5</v>
      </c>
      <c r="AI1069" s="22">
        <v>0.60916666666666652</v>
      </c>
      <c r="AJ1069" s="21">
        <v>1104.3799999999981</v>
      </c>
      <c r="AK1069" s="21" t="e">
        <f>VLOOKUP($B1069,'[3]Rotoma level Monthly'!$C$2:$N$538,10,FALSE)</f>
        <v>#N/A</v>
      </c>
      <c r="AL1069" s="21" t="e">
        <f>VLOOKUP($B1069,'[3]Rotoma level Monthly'!$C$2:$N$538,11,FALSE)</f>
        <v>#N/A</v>
      </c>
      <c r="AM1069" s="20">
        <v>3.4319846429060346</v>
      </c>
      <c r="AN1069" s="21">
        <v>209.60833333333335</v>
      </c>
    </row>
    <row r="1070" spans="1:40" x14ac:dyDescent="0.25">
      <c r="A1070" t="s">
        <v>87</v>
      </c>
      <c r="B1070" s="15">
        <v>41640</v>
      </c>
      <c r="C1070" s="16" t="s">
        <v>76</v>
      </c>
      <c r="D1070" s="17">
        <v>2014</v>
      </c>
      <c r="E1070" s="18" t="str">
        <f t="shared" si="298"/>
        <v>Rerewhakaaitu 2013/14</v>
      </c>
      <c r="F1070" s="18" t="s">
        <v>72</v>
      </c>
      <c r="G1070" s="19">
        <v>6.3000002000000004</v>
      </c>
      <c r="H1070" s="20">
        <v>5.8000001907348633</v>
      </c>
      <c r="I1070" s="21">
        <v>354.99998999999997</v>
      </c>
      <c r="J1070" s="19">
        <v>9.4029996091999983</v>
      </c>
      <c r="K1070" s="19">
        <v>1.49036015965364</v>
      </c>
      <c r="L1070" s="19">
        <v>1</v>
      </c>
      <c r="M1070" s="19">
        <v>1</v>
      </c>
      <c r="N1070" s="19">
        <v>7.1999997999999996</v>
      </c>
      <c r="O1070" s="19">
        <v>0.75</v>
      </c>
      <c r="Q1070" s="19">
        <f t="shared" si="296"/>
        <v>4.250325030631398</v>
      </c>
      <c r="R1070" s="19">
        <f t="shared" si="297"/>
        <v>3.3981990715992318</v>
      </c>
      <c r="S1070" s="19">
        <f t="shared" si="294"/>
        <v>4.0661873058725533</v>
      </c>
      <c r="T1070" s="19">
        <f t="shared" si="299"/>
        <v>3.0599379407314813</v>
      </c>
      <c r="U1070" s="23">
        <f t="shared" si="295"/>
        <v>3.6936623372086661</v>
      </c>
      <c r="V1070" s="24">
        <f t="shared" si="301"/>
        <v>3.5132523464386289</v>
      </c>
      <c r="W1070" s="24">
        <f t="shared" si="301"/>
        <v>3.3722845536747221</v>
      </c>
      <c r="X1070" s="24">
        <f t="shared" si="301"/>
        <v>4.0278951468426936</v>
      </c>
      <c r="Y1070" s="24">
        <f t="shared" si="301"/>
        <v>3.1000147748137383</v>
      </c>
      <c r="Z1070" s="24">
        <f t="shared" si="301"/>
        <v>3.5033617054424453</v>
      </c>
      <c r="AA1070" s="20">
        <v>1.23</v>
      </c>
      <c r="AB1070" s="20">
        <v>0.14833333333333301</v>
      </c>
      <c r="AC1070" s="17">
        <v>315.16164321864102</v>
      </c>
      <c r="AD1070" s="17">
        <f t="shared" si="300"/>
        <v>315.36624769577548</v>
      </c>
      <c r="AE1070" s="21">
        <v>55.888000000000098</v>
      </c>
      <c r="AF1070" s="21">
        <v>200.79301075268822</v>
      </c>
      <c r="AG1070" s="19">
        <v>4.293293010752687</v>
      </c>
      <c r="AH1070" s="21">
        <v>300.7</v>
      </c>
      <c r="AI1070" s="22">
        <v>0.53333333333333299</v>
      </c>
      <c r="AJ1070" s="21">
        <v>1133.313999999998</v>
      </c>
      <c r="AK1070" s="21" t="e">
        <f>VLOOKUP($B1070,'[3]Rotoma level Monthly'!$C$2:$N$538,10,FALSE)</f>
        <v>#N/A</v>
      </c>
      <c r="AL1070" s="21" t="e">
        <f>VLOOKUP($B1070,'[3]Rotoma level Monthly'!$C$2:$N$538,11,FALSE)</f>
        <v>#N/A</v>
      </c>
      <c r="AM1070" s="20">
        <v>3.4551835676372176</v>
      </c>
      <c r="AN1070" s="21">
        <v>209.61666666666665</v>
      </c>
    </row>
    <row r="1071" spans="1:40" x14ac:dyDescent="0.25">
      <c r="A1071" t="s">
        <v>87</v>
      </c>
      <c r="B1071" s="15">
        <v>41671</v>
      </c>
      <c r="C1071" s="16" t="s">
        <v>76</v>
      </c>
      <c r="D1071" s="17">
        <v>2014</v>
      </c>
      <c r="E1071" s="18" t="str">
        <f t="shared" si="298"/>
        <v>Rerewhakaaitu 2013/14</v>
      </c>
      <c r="F1071" s="18" t="s">
        <v>72</v>
      </c>
      <c r="G1071" s="19">
        <v>4.4000000999999997</v>
      </c>
      <c r="H1071" s="20">
        <v>5.8499999046325684</v>
      </c>
      <c r="I1071" s="21">
        <v>361</v>
      </c>
      <c r="J1071" s="19">
        <v>9.4029996091999983</v>
      </c>
      <c r="K1071" s="19">
        <v>3.4443602573536403</v>
      </c>
      <c r="L1071" s="19">
        <v>4.9999998999999997</v>
      </c>
      <c r="M1071" s="19">
        <v>3</v>
      </c>
      <c r="N1071" s="19">
        <v>7.6999997999999996</v>
      </c>
      <c r="O1071" s="19">
        <v>1.6</v>
      </c>
      <c r="Q1071" s="19">
        <f t="shared" si="296"/>
        <v>3.8543698233455519</v>
      </c>
      <c r="R1071" s="19">
        <f t="shared" si="297"/>
        <v>3.3868546331403744</v>
      </c>
      <c r="S1071" s="19">
        <f t="shared" si="294"/>
        <v>4.0880966777360292</v>
      </c>
      <c r="T1071" s="19">
        <f t="shared" si="299"/>
        <v>3.0599379407314813</v>
      </c>
      <c r="U1071" s="23">
        <f t="shared" si="295"/>
        <v>3.5973147687383595</v>
      </c>
      <c r="V1071" s="24">
        <f t="shared" si="301"/>
        <v>3.499680812912493</v>
      </c>
      <c r="W1071" s="24">
        <f t="shared" si="301"/>
        <v>3.330235334908251</v>
      </c>
      <c r="X1071" s="24">
        <f t="shared" si="301"/>
        <v>4.0194778338514334</v>
      </c>
      <c r="Y1071" s="24">
        <f t="shared" si="301"/>
        <v>3.0713409768127256</v>
      </c>
      <c r="Z1071" s="24">
        <f t="shared" si="301"/>
        <v>3.4801837396212254</v>
      </c>
      <c r="AA1071" s="20">
        <v>-0.13</v>
      </c>
      <c r="AB1071" s="20">
        <v>0.20333333333333301</v>
      </c>
      <c r="AC1071" s="17">
        <v>314.961996039513</v>
      </c>
      <c r="AD1071" s="17">
        <f t="shared" si="300"/>
        <v>315.31076345576457</v>
      </c>
      <c r="AE1071" s="21">
        <v>22.193999999999999</v>
      </c>
      <c r="AF1071" s="21">
        <v>167.75297619047615</v>
      </c>
      <c r="AG1071" s="19">
        <v>3.6429985119047621</v>
      </c>
      <c r="AH1071" s="21">
        <v>216.3</v>
      </c>
      <c r="AI1071" s="22">
        <v>0.48916666666666603</v>
      </c>
      <c r="AJ1071" s="21">
        <v>1189.2019999999982</v>
      </c>
      <c r="AK1071" s="21" t="e">
        <f>VLOOKUP($B1071,'[3]Rotoma level Monthly'!$C$2:$N$538,10,FALSE)</f>
        <v>#N/A</v>
      </c>
      <c r="AL1071" s="21" t="e">
        <f>VLOOKUP($B1071,'[3]Rotoma level Monthly'!$C$2:$N$538,11,FALSE)</f>
        <v>#N/A</v>
      </c>
      <c r="AM1071" s="20">
        <v>3.4858270488200134</v>
      </c>
      <c r="AN1071" s="21">
        <v>204.7416666666667</v>
      </c>
    </row>
    <row r="1072" spans="1:40" x14ac:dyDescent="0.25">
      <c r="A1072" t="s">
        <v>87</v>
      </c>
      <c r="B1072" s="15">
        <v>41699</v>
      </c>
      <c r="C1072" s="16" t="s">
        <v>76</v>
      </c>
      <c r="D1072" s="17">
        <v>2014</v>
      </c>
      <c r="E1072" s="18" t="str">
        <f t="shared" si="298"/>
        <v>Rerewhakaaitu 2013/14</v>
      </c>
      <c r="F1072" s="18" t="s">
        <v>72</v>
      </c>
      <c r="G1072" s="19">
        <v>2.5</v>
      </c>
      <c r="H1072" s="20">
        <v>4.6500000953674316</v>
      </c>
      <c r="I1072" s="21">
        <v>366</v>
      </c>
      <c r="J1072" s="19">
        <v>9.4029996091999983</v>
      </c>
      <c r="K1072" s="19">
        <v>0.5133600619536397</v>
      </c>
      <c r="L1072" s="19">
        <v>2.0000001000000003</v>
      </c>
      <c r="M1072" s="19">
        <v>4.9999998999999997</v>
      </c>
      <c r="N1072" s="19">
        <v>7.5</v>
      </c>
      <c r="O1072" s="19">
        <v>1.3</v>
      </c>
      <c r="Q1072" s="19">
        <f t="shared" si="296"/>
        <v>3.2307676220269759</v>
      </c>
      <c r="R1072" s="19">
        <f t="shared" si="297"/>
        <v>3.6850788059745359</v>
      </c>
      <c r="S1072" s="19">
        <f t="shared" si="294"/>
        <v>4.1060780670371759</v>
      </c>
      <c r="T1072" s="19">
        <f t="shared" si="299"/>
        <v>3.0599379407314813</v>
      </c>
      <c r="U1072" s="23">
        <f t="shared" si="295"/>
        <v>3.5204656089425423</v>
      </c>
      <c r="V1072" s="24">
        <f t="shared" si="301"/>
        <v>3.4239179401895257</v>
      </c>
      <c r="W1072" s="24">
        <f t="shared" si="301"/>
        <v>3.3019532432270791</v>
      </c>
      <c r="X1072" s="24">
        <f t="shared" si="301"/>
        <v>4.0142479239923432</v>
      </c>
      <c r="Y1072" s="24">
        <f t="shared" si="301"/>
        <v>3.0513883229328638</v>
      </c>
      <c r="Z1072" s="24">
        <f t="shared" si="301"/>
        <v>3.4478768575854528</v>
      </c>
      <c r="AA1072" s="20">
        <v>-1.24</v>
      </c>
      <c r="AB1072" s="20">
        <v>-3.8333333333333199E-2</v>
      </c>
      <c r="AC1072" s="17">
        <v>314.825928427419</v>
      </c>
      <c r="AD1072" s="17">
        <f t="shared" si="300"/>
        <v>315.26474657068394</v>
      </c>
      <c r="AE1072" s="21">
        <v>39.867000000000097</v>
      </c>
      <c r="AF1072" s="21">
        <v>175.43682795698922</v>
      </c>
      <c r="AG1072" s="19">
        <v>3.2731922043010746</v>
      </c>
      <c r="AH1072" s="21">
        <v>274.5</v>
      </c>
      <c r="AI1072" s="22">
        <v>0.44666666666666599</v>
      </c>
      <c r="AJ1072" s="21">
        <v>1189.4389999999983</v>
      </c>
      <c r="AK1072" s="21" t="e">
        <f>VLOOKUP($B1072,'[3]Rotoma level Monthly'!$C$2:$N$538,10,FALSE)</f>
        <v>#N/A</v>
      </c>
      <c r="AL1072" s="21" t="e">
        <f>VLOOKUP($B1072,'[3]Rotoma level Monthly'!$C$2:$N$538,11,FALSE)</f>
        <v>#N/A</v>
      </c>
      <c r="AM1072" s="20">
        <v>3.5168042313596959</v>
      </c>
      <c r="AN1072" s="21">
        <v>206.57500000000002</v>
      </c>
    </row>
    <row r="1073" spans="1:40" x14ac:dyDescent="0.25">
      <c r="A1073" t="s">
        <v>87</v>
      </c>
      <c r="B1073" s="15">
        <v>41730</v>
      </c>
      <c r="C1073" s="16" t="s">
        <v>76</v>
      </c>
      <c r="D1073" s="17">
        <v>2014</v>
      </c>
      <c r="E1073" s="18" t="str">
        <f t="shared" si="298"/>
        <v>Rerewhakaaitu 2013/14</v>
      </c>
      <c r="F1073" s="18" t="s">
        <v>72</v>
      </c>
      <c r="G1073" s="19">
        <v>4.6999997999999996</v>
      </c>
      <c r="H1073" s="20">
        <v>5.25</v>
      </c>
      <c r="I1073" s="21">
        <v>330.00001000000003</v>
      </c>
      <c r="J1073" s="19">
        <v>9.4029996091999983</v>
      </c>
      <c r="K1073" s="19">
        <v>0.5133600619536397</v>
      </c>
      <c r="L1073" s="19">
        <v>14</v>
      </c>
      <c r="M1073" s="19">
        <v>3</v>
      </c>
      <c r="N1073" s="19">
        <v>7</v>
      </c>
      <c r="O1073" s="19">
        <v>0.85000001999999997</v>
      </c>
      <c r="Q1073" s="19">
        <f t="shared" si="296"/>
        <v>3.927128512215956</v>
      </c>
      <c r="R1073" s="19">
        <f t="shared" si="297"/>
        <v>3.5287123368997544</v>
      </c>
      <c r="S1073" s="19">
        <f t="shared" si="294"/>
        <v>3.9707269986453606</v>
      </c>
      <c r="T1073" s="19">
        <f t="shared" si="299"/>
        <v>3.0599379407314813</v>
      </c>
      <c r="U1073" s="23">
        <f t="shared" si="295"/>
        <v>3.6216264471231381</v>
      </c>
      <c r="V1073" s="24">
        <f t="shared" si="301"/>
        <v>3.5121459692939894</v>
      </c>
      <c r="W1073" s="24">
        <f t="shared" si="301"/>
        <v>3.3174906520594338</v>
      </c>
      <c r="X1073" s="24">
        <f t="shared" si="301"/>
        <v>4.0078381092007058</v>
      </c>
      <c r="Y1073" s="24">
        <f t="shared" si="301"/>
        <v>3.0314356690530029</v>
      </c>
      <c r="Z1073" s="24">
        <f t="shared" si="301"/>
        <v>3.4672275999017832</v>
      </c>
      <c r="AA1073" s="20">
        <v>0.88</v>
      </c>
      <c r="AB1073" s="20">
        <v>7.0000000000000007E-2</v>
      </c>
      <c r="AC1073" s="17">
        <v>314.85202361111101</v>
      </c>
      <c r="AD1073" s="17">
        <f t="shared" si="300"/>
        <v>315.22618658804504</v>
      </c>
      <c r="AE1073" s="21">
        <v>186.43900000000201</v>
      </c>
      <c r="AF1073" s="21">
        <v>169.04166666666666</v>
      </c>
      <c r="AG1073" s="19">
        <v>3.1716180555555558</v>
      </c>
      <c r="AH1073" s="21">
        <v>177</v>
      </c>
      <c r="AI1073" s="22">
        <v>0.41666666666666596</v>
      </c>
      <c r="AJ1073" s="21">
        <v>1176.3839999999984</v>
      </c>
      <c r="AK1073" s="21" t="e">
        <f>VLOOKUP($B1073,'[3]Rotoma level Monthly'!$C$2:$N$538,10,FALSE)</f>
        <v>#N/A</v>
      </c>
      <c r="AL1073" s="21" t="e">
        <f>VLOOKUP($B1073,'[3]Rotoma level Monthly'!$C$2:$N$538,11,FALSE)</f>
        <v>#N/A</v>
      </c>
      <c r="AM1073" s="20">
        <v>3.5434725781338892</v>
      </c>
      <c r="AN1073" s="21">
        <v>206.97499999999999</v>
      </c>
    </row>
    <row r="1074" spans="1:40" x14ac:dyDescent="0.25">
      <c r="A1074" t="s">
        <v>87</v>
      </c>
      <c r="B1074" s="15">
        <v>41760</v>
      </c>
      <c r="C1074" s="16" t="s">
        <v>76</v>
      </c>
      <c r="D1074" s="17">
        <v>2014</v>
      </c>
      <c r="E1074" s="18" t="str">
        <f t="shared" si="298"/>
        <v>Rerewhakaaitu 2013/14</v>
      </c>
      <c r="F1074" s="18" t="s">
        <v>72</v>
      </c>
      <c r="G1074" s="19">
        <v>3.0999998999999998</v>
      </c>
      <c r="H1074" s="20">
        <v>7.1500000953674316</v>
      </c>
      <c r="I1074" s="21">
        <v>349.00001000000003</v>
      </c>
      <c r="J1074" s="19">
        <v>10.379999804599999</v>
      </c>
      <c r="K1074" s="19">
        <v>1.49036015965364</v>
      </c>
      <c r="L1074" s="19">
        <v>2.0000001000000003</v>
      </c>
      <c r="M1074" s="19">
        <v>3</v>
      </c>
      <c r="N1074" s="19">
        <v>7.0999999000000003</v>
      </c>
      <c r="O1074" s="19">
        <v>1.1000000000000001</v>
      </c>
      <c r="Q1074" s="19">
        <f t="shared" si="296"/>
        <v>3.4680586667549234</v>
      </c>
      <c r="R1074" s="19">
        <f t="shared" si="297"/>
        <v>3.1164402676545384</v>
      </c>
      <c r="S1074" s="19">
        <f t="shared" si="294"/>
        <v>4.0439045726034735</v>
      </c>
      <c r="T1074" s="19">
        <f t="shared" si="299"/>
        <v>3.1852962483840148</v>
      </c>
      <c r="U1074" s="23">
        <f t="shared" si="295"/>
        <v>3.4534249388492375</v>
      </c>
      <c r="V1074" s="24">
        <f t="shared" si="301"/>
        <v>3.5121459692939894</v>
      </c>
      <c r="W1074" s="24">
        <f t="shared" si="301"/>
        <v>3.3100936259261329</v>
      </c>
      <c r="X1074" s="24">
        <f t="shared" si="301"/>
        <v>3.9971437600954416</v>
      </c>
      <c r="Y1074" s="24">
        <f t="shared" si="301"/>
        <v>3.0132083966897008</v>
      </c>
      <c r="Z1074" s="24">
        <f t="shared" si="301"/>
        <v>3.4581479380013165</v>
      </c>
      <c r="AA1074" s="20">
        <v>0.56000000000000005</v>
      </c>
      <c r="AB1074" s="20">
        <v>0.101666666666666</v>
      </c>
      <c r="AC1074" s="17">
        <v>314.86225033602199</v>
      </c>
      <c r="AD1074" s="17">
        <f t="shared" si="300"/>
        <v>315.1814845831168</v>
      </c>
      <c r="AE1074" s="21">
        <v>86.739000000000303</v>
      </c>
      <c r="AF1074" s="21">
        <v>188.76344086021507</v>
      </c>
      <c r="AG1074" s="19">
        <v>2.8245362903225799</v>
      </c>
      <c r="AH1074" s="21">
        <v>206.6</v>
      </c>
      <c r="AI1074" s="22">
        <v>0.35416666666666596</v>
      </c>
      <c r="AJ1074" s="21">
        <v>1178.7220000000013</v>
      </c>
      <c r="AK1074" s="21" t="e">
        <f>VLOOKUP($B1074,'[3]Rotoma level Monthly'!$C$2:$N$538,10,FALSE)</f>
        <v>#N/A</v>
      </c>
      <c r="AL1074" s="21" t="e">
        <f>VLOOKUP($B1074,'[3]Rotoma level Monthly'!$C$2:$N$538,11,FALSE)</f>
        <v>#N/A</v>
      </c>
      <c r="AM1074" s="20">
        <v>3.5264795225783341</v>
      </c>
      <c r="AN1074" s="21">
        <v>209.77499999999998</v>
      </c>
    </row>
    <row r="1075" spans="1:40" x14ac:dyDescent="0.25">
      <c r="A1075" t="s">
        <v>87</v>
      </c>
      <c r="B1075" s="15">
        <v>41791</v>
      </c>
      <c r="C1075" s="16" t="s">
        <v>76</v>
      </c>
      <c r="D1075" s="17">
        <v>2014</v>
      </c>
      <c r="E1075" s="18" t="str">
        <f t="shared" si="298"/>
        <v>Rerewhakaaitu 2013/14</v>
      </c>
      <c r="F1075" s="18" t="s">
        <v>72</v>
      </c>
      <c r="G1075" s="19">
        <v>2.2000000000000002</v>
      </c>
      <c r="H1075" s="20">
        <v>8.1499996185302734</v>
      </c>
      <c r="I1075" s="21">
        <v>312.99999000000003</v>
      </c>
      <c r="J1075" s="19">
        <v>7.4490001954000009</v>
      </c>
      <c r="K1075" s="19">
        <v>1.49036015965364</v>
      </c>
      <c r="L1075" s="19">
        <v>2.0000001000000003</v>
      </c>
      <c r="M1075" s="19">
        <v>1</v>
      </c>
      <c r="N1075" s="19">
        <v>7.5</v>
      </c>
      <c r="O1075" s="19">
        <v>0.55000000999999998</v>
      </c>
      <c r="Q1075" s="19">
        <f t="shared" si="296"/>
        <v>3.0897536092884041</v>
      </c>
      <c r="R1075" s="19">
        <f t="shared" si="297"/>
        <v>2.933718841544859</v>
      </c>
      <c r="S1075" s="19">
        <f t="shared" si="294"/>
        <v>3.9015884142503876</v>
      </c>
      <c r="T1075" s="19">
        <f t="shared" si="299"/>
        <v>2.7645261181462182</v>
      </c>
      <c r="U1075" s="23">
        <f t="shared" si="295"/>
        <v>3.1723967458074673</v>
      </c>
      <c r="V1075" s="24">
        <f t="shared" si="301"/>
        <v>3.4721290632570496</v>
      </c>
      <c r="W1075" s="24">
        <f t="shared" si="301"/>
        <v>3.2916260815503287</v>
      </c>
      <c r="X1075" s="24">
        <f t="shared" si="301"/>
        <v>3.989419359204355</v>
      </c>
      <c r="Y1075" s="24">
        <f t="shared" si="301"/>
        <v>3.0001843476347303</v>
      </c>
      <c r="Z1075" s="24">
        <f t="shared" si="301"/>
        <v>3.4383397129116164</v>
      </c>
      <c r="AA1075" s="20">
        <v>-0.05</v>
      </c>
      <c r="AB1075" s="20">
        <v>-0.53999999999999904</v>
      </c>
      <c r="AC1075" s="17">
        <v>314.88884930555599</v>
      </c>
      <c r="AD1075" s="17">
        <f t="shared" si="300"/>
        <v>315.13583443844084</v>
      </c>
      <c r="AE1075" s="21">
        <v>95.712000000000401</v>
      </c>
      <c r="AF1075" s="21">
        <v>162.85416666666663</v>
      </c>
      <c r="AG1075" s="19">
        <v>3.2182638888888904</v>
      </c>
      <c r="AH1075" s="21">
        <v>108.3</v>
      </c>
      <c r="AI1075" s="22">
        <v>0.2524999999999995</v>
      </c>
      <c r="AJ1075" s="21">
        <v>1134.4380000000015</v>
      </c>
      <c r="AK1075" s="21" t="e">
        <f>VLOOKUP($B1075,'[3]Rotoma level Monthly'!$C$2:$N$538,10,FALSE)</f>
        <v>#N/A</v>
      </c>
      <c r="AL1075" s="21" t="e">
        <f>VLOOKUP($B1075,'[3]Rotoma level Monthly'!$C$2:$N$538,11,FALSE)</f>
        <v>#N/A</v>
      </c>
      <c r="AM1075" s="20">
        <v>3.5338568747288712</v>
      </c>
      <c r="AN1075" s="21">
        <v>208.59166666666667</v>
      </c>
    </row>
    <row r="1076" spans="1:40" x14ac:dyDescent="0.25">
      <c r="A1076" t="s">
        <v>87</v>
      </c>
      <c r="B1076" s="15">
        <v>41821</v>
      </c>
      <c r="C1076" s="16" t="s">
        <v>77</v>
      </c>
      <c r="D1076" s="17">
        <v>2015</v>
      </c>
      <c r="E1076" s="18" t="str">
        <f t="shared" si="298"/>
        <v>Rerewhakaaitu 2014/15</v>
      </c>
      <c r="F1076" s="18" t="s">
        <v>72</v>
      </c>
      <c r="G1076" s="19">
        <v>1.5</v>
      </c>
      <c r="H1076" s="20">
        <v>8.8000000000000007</v>
      </c>
      <c r="I1076" s="21">
        <v>294</v>
      </c>
      <c r="J1076" s="19">
        <v>8.4260003908000005</v>
      </c>
      <c r="K1076" s="19">
        <v>4.4213599642536394</v>
      </c>
      <c r="L1076" s="19">
        <v>2.0000001000000003</v>
      </c>
      <c r="M1076" s="19">
        <v>4.0000002000000006</v>
      </c>
      <c r="N1076" s="19">
        <v>7.25</v>
      </c>
      <c r="O1076" s="19">
        <v>0.64999998000000003</v>
      </c>
      <c r="Q1076" s="19">
        <f t="shared" si="296"/>
        <v>2.6672717980014307</v>
      </c>
      <c r="R1076" s="19">
        <f t="shared" si="297"/>
        <v>2.8237910194048097</v>
      </c>
      <c r="S1076" s="19">
        <f t="shared" si="294"/>
        <v>3.8197254645405931</v>
      </c>
      <c r="T1076" s="19">
        <f t="shared" si="299"/>
        <v>2.9208147068058659</v>
      </c>
      <c r="U1076" s="23">
        <f t="shared" si="295"/>
        <v>3.0579007471881745</v>
      </c>
      <c r="V1076" s="24">
        <f t="shared" si="301"/>
        <v>3.4411986334159015</v>
      </c>
      <c r="W1076" s="24">
        <f t="shared" si="301"/>
        <v>3.2758007723509088</v>
      </c>
      <c r="X1076" s="24">
        <f t="shared" si="301"/>
        <v>3.9857756942776148</v>
      </c>
      <c r="Y1076" s="24">
        <f t="shared" si="301"/>
        <v>3.0001843476347294</v>
      </c>
      <c r="Z1076" s="24">
        <f t="shared" si="301"/>
        <v>3.4257398619197885</v>
      </c>
      <c r="AA1076" s="20">
        <v>-0.26</v>
      </c>
      <c r="AB1076" s="20">
        <v>-0.45999999999999902</v>
      </c>
      <c r="AC1076" s="17">
        <v>314.96117573924698</v>
      </c>
      <c r="AD1076" s="17">
        <f t="shared" si="300"/>
        <v>315.09867253207887</v>
      </c>
      <c r="AE1076" s="21">
        <v>57.327500000000001</v>
      </c>
      <c r="AF1076" s="21">
        <v>170.16129032258061</v>
      </c>
      <c r="AG1076" s="19">
        <v>3.4709744623655916</v>
      </c>
      <c r="AH1076" s="21">
        <v>172.2</v>
      </c>
      <c r="AI1076" s="22">
        <v>0.17583333333333301</v>
      </c>
      <c r="AJ1076" s="21">
        <v>1098.1740000000018</v>
      </c>
      <c r="AK1076" s="21" t="e">
        <f>VLOOKUP($B1076,'[3]Rotoma level Monthly'!$C$2:$N$538,10,FALSE)</f>
        <v>#N/A</v>
      </c>
      <c r="AL1076" s="21" t="e">
        <f>VLOOKUP($B1076,'[3]Rotoma level Monthly'!$C$2:$N$538,11,FALSE)</f>
        <v>#N/A</v>
      </c>
      <c r="AM1076" s="20">
        <v>3.5384812960251679</v>
      </c>
      <c r="AN1076" s="21">
        <v>208.6</v>
      </c>
    </row>
    <row r="1077" spans="1:40" x14ac:dyDescent="0.25">
      <c r="A1077" t="s">
        <v>87</v>
      </c>
      <c r="B1077" s="15">
        <v>41852</v>
      </c>
      <c r="C1077" s="16" t="s">
        <v>77</v>
      </c>
      <c r="D1077" s="17">
        <v>2015</v>
      </c>
      <c r="E1077" s="18" t="str">
        <f t="shared" si="298"/>
        <v>Rerewhakaaitu 2014/15</v>
      </c>
      <c r="F1077" s="18" t="s">
        <v>72</v>
      </c>
      <c r="G1077" s="19">
        <v>1.3</v>
      </c>
      <c r="H1077" s="20">
        <v>8.4499999999999993</v>
      </c>
      <c r="I1077" s="21">
        <v>294.99998999999997</v>
      </c>
      <c r="J1077" s="19">
        <v>12.334</v>
      </c>
      <c r="K1077" s="19">
        <v>3.4443602573536403</v>
      </c>
      <c r="L1077" s="19">
        <v>1</v>
      </c>
      <c r="M1077" s="19">
        <v>1</v>
      </c>
      <c r="N1077" s="19">
        <v>7.8000002000000004</v>
      </c>
      <c r="O1077" s="19">
        <v>0.60000001999999997</v>
      </c>
      <c r="Q1077" s="19">
        <f t="shared" si="296"/>
        <v>2.5094161148593654</v>
      </c>
      <c r="R1077" s="19">
        <f t="shared" si="297"/>
        <v>2.8822149245864956</v>
      </c>
      <c r="S1077" s="19">
        <f t="shared" si="294"/>
        <v>3.8241642237815099</v>
      </c>
      <c r="T1077" s="19">
        <f t="shared" si="299"/>
        <v>3.4040235167436346</v>
      </c>
      <c r="U1077" s="23">
        <f t="shared" si="295"/>
        <v>3.1549546949927514</v>
      </c>
      <c r="V1077" s="24">
        <f t="shared" si="301"/>
        <v>3.3928371755468145</v>
      </c>
      <c r="W1077" s="24">
        <f t="shared" si="301"/>
        <v>3.2488849676286038</v>
      </c>
      <c r="X1077" s="24">
        <f t="shared" si="301"/>
        <v>3.9934234249290239</v>
      </c>
      <c r="Y1077" s="24">
        <f t="shared" si="301"/>
        <v>3.0683336020077085</v>
      </c>
      <c r="Z1077" s="24">
        <f t="shared" si="301"/>
        <v>3.4258697925280379</v>
      </c>
      <c r="AA1077" s="20">
        <v>-1.1000000000000001</v>
      </c>
      <c r="AB1077" s="20">
        <v>-0.65</v>
      </c>
      <c r="AC1077" s="17">
        <v>314.89057594086</v>
      </c>
      <c r="AD1077" s="17">
        <f t="shared" si="300"/>
        <v>315.06274141648743</v>
      </c>
      <c r="AE1077" s="21">
        <v>200.89550000000199</v>
      </c>
      <c r="AF1077" s="21">
        <v>171.64650537634409</v>
      </c>
      <c r="AG1077" s="19">
        <v>3.8057459677419332</v>
      </c>
      <c r="AH1077" s="21">
        <v>188.2</v>
      </c>
      <c r="AI1077" s="22">
        <v>0.1249999999999995</v>
      </c>
      <c r="AJ1077" s="21">
        <v>1110.2405000000019</v>
      </c>
      <c r="AK1077" s="21" t="e">
        <f>VLOOKUP($B1077,'[3]Rotoma level Monthly'!$C$2:$N$538,10,FALSE)</f>
        <v>#N/A</v>
      </c>
      <c r="AL1077" s="21" t="e">
        <f>VLOOKUP($B1077,'[3]Rotoma level Monthly'!$C$2:$N$538,11,FALSE)</f>
        <v>#N/A</v>
      </c>
      <c r="AM1077" s="20">
        <v>3.6262181911864579</v>
      </c>
      <c r="AN1077" s="21">
        <v>212.49166666666665</v>
      </c>
    </row>
    <row r="1078" spans="1:40" x14ac:dyDescent="0.25">
      <c r="A1078" t="s">
        <v>87</v>
      </c>
      <c r="B1078" s="15">
        <v>41883</v>
      </c>
      <c r="C1078" s="16" t="s">
        <v>77</v>
      </c>
      <c r="D1078" s="17">
        <v>2015</v>
      </c>
      <c r="E1078" s="18" t="str">
        <f t="shared" si="298"/>
        <v>Rerewhakaaitu 2014/15</v>
      </c>
      <c r="F1078" s="18" t="s">
        <v>72</v>
      </c>
      <c r="G1078" s="19">
        <v>2.4000001000000002</v>
      </c>
      <c r="H1078" s="20">
        <v>7.87</v>
      </c>
      <c r="I1078" s="21">
        <v>238.99999</v>
      </c>
      <c r="J1078" s="19">
        <v>15.264999999999999</v>
      </c>
      <c r="K1078" s="19">
        <v>5.398360159653639</v>
      </c>
      <c r="L1078" s="19">
        <v>3</v>
      </c>
      <c r="M1078" s="19">
        <v>3</v>
      </c>
      <c r="N1078" s="19">
        <v>7.5</v>
      </c>
      <c r="O1078" s="19">
        <v>0.69999999000000002</v>
      </c>
      <c r="Q1078" s="19">
        <f t="shared" si="296"/>
        <v>3.1857365999103111</v>
      </c>
      <c r="R1078" s="19">
        <f t="shared" si="297"/>
        <v>2.9830776048476766</v>
      </c>
      <c r="S1078" s="19">
        <f t="shared" si="294"/>
        <v>3.5489776271582287</v>
      </c>
      <c r="T1078" s="19">
        <f t="shared" si="299"/>
        <v>3.6743946812132666</v>
      </c>
      <c r="U1078" s="23">
        <f t="shared" si="295"/>
        <v>3.3480466282823707</v>
      </c>
      <c r="V1078" s="24">
        <f t="shared" si="301"/>
        <v>3.4143123800043256</v>
      </c>
      <c r="W1078" s="24">
        <f t="shared" si="301"/>
        <v>3.2320514489507239</v>
      </c>
      <c r="X1078" s="24">
        <f t="shared" si="301"/>
        <v>3.9619707274437936</v>
      </c>
      <c r="Y1078" s="24">
        <f t="shared" si="301"/>
        <v>3.1195383303811908</v>
      </c>
      <c r="Z1078" s="24">
        <f t="shared" si="301"/>
        <v>3.4319682216950085</v>
      </c>
      <c r="AA1078" s="20">
        <v>-0.8</v>
      </c>
      <c r="AB1078" s="20">
        <v>-0.61166666666666603</v>
      </c>
      <c r="AC1078" s="17">
        <v>314.92119048039098</v>
      </c>
      <c r="AD1078" s="17">
        <f t="shared" si="300"/>
        <v>315.02714924587184</v>
      </c>
      <c r="AE1078" s="21">
        <v>142.21100000000101</v>
      </c>
      <c r="AF1078" s="21">
        <v>158.51388888888889</v>
      </c>
      <c r="AG1078" s="19">
        <v>3.9926275584795321</v>
      </c>
      <c r="AH1078" s="21">
        <v>163.6</v>
      </c>
      <c r="AI1078" s="22">
        <v>8.5833333333333012E-2</v>
      </c>
      <c r="AJ1078" s="21">
        <v>1209.6010000000038</v>
      </c>
      <c r="AK1078" s="21" t="e">
        <f>VLOOKUP($B1078,'[3]Rotoma level Monthly'!$C$2:$N$538,10,FALSE)</f>
        <v>#N/A</v>
      </c>
      <c r="AL1078" s="21" t="e">
        <f>VLOOKUP($B1078,'[3]Rotoma level Monthly'!$C$2:$N$538,11,FALSE)</f>
        <v>#N/A</v>
      </c>
      <c r="AM1078" s="20">
        <v>3.6697559376022286</v>
      </c>
      <c r="AN1078" s="21">
        <v>213.29999999999995</v>
      </c>
    </row>
    <row r="1079" spans="1:40" x14ac:dyDescent="0.25">
      <c r="A1079" t="s">
        <v>87</v>
      </c>
      <c r="B1079" s="15">
        <v>41913</v>
      </c>
      <c r="C1079" s="16" t="s">
        <v>77</v>
      </c>
      <c r="D1079" s="17">
        <v>2015</v>
      </c>
      <c r="E1079" s="18" t="str">
        <f t="shared" si="298"/>
        <v>Rerewhakaaitu 2014/15</v>
      </c>
      <c r="F1079" s="18" t="s">
        <v>72</v>
      </c>
      <c r="G1079" s="19">
        <v>1.2</v>
      </c>
      <c r="H1079" s="20">
        <v>8.5500000000000007</v>
      </c>
      <c r="I1079" s="21">
        <v>280</v>
      </c>
      <c r="J1079" s="19">
        <v>8.4260003908000005</v>
      </c>
      <c r="K1079" s="19">
        <v>0.5133600619536397</v>
      </c>
      <c r="L1079" s="19">
        <v>2.0000001000000003</v>
      </c>
      <c r="M1079" s="19">
        <v>4.0000002000000006</v>
      </c>
      <c r="N1079" s="19">
        <v>7.5</v>
      </c>
      <c r="O1079" s="19">
        <v>0.60000001999999997</v>
      </c>
      <c r="Q1079" s="19">
        <f t="shared" si="296"/>
        <v>2.4211203649609674</v>
      </c>
      <c r="R1079" s="19">
        <f t="shared" si="297"/>
        <v>2.8653458136853964</v>
      </c>
      <c r="S1079" s="19">
        <f t="shared" si="294"/>
        <v>3.7559456743400799</v>
      </c>
      <c r="T1079" s="19">
        <f t="shared" si="299"/>
        <v>2.9208147068058659</v>
      </c>
      <c r="U1079" s="23">
        <f t="shared" si="295"/>
        <v>2.9908066399480773</v>
      </c>
      <c r="V1079" s="24">
        <f t="shared" si="301"/>
        <v>3.3432363886328531</v>
      </c>
      <c r="W1079" s="24">
        <f t="shared" si="301"/>
        <v>3.2208949812256198</v>
      </c>
      <c r="X1079" s="24">
        <f t="shared" si="301"/>
        <v>3.9470845179502816</v>
      </c>
      <c r="Y1079" s="24">
        <f t="shared" si="301"/>
        <v>3.1195383303811908</v>
      </c>
      <c r="Z1079" s="24">
        <f t="shared" si="301"/>
        <v>3.407688554547486</v>
      </c>
      <c r="AA1079" s="20">
        <v>-0.78</v>
      </c>
      <c r="AB1079" s="20">
        <v>-0.70499999999999996</v>
      </c>
      <c r="AC1079" s="17">
        <v>314.89565216159298</v>
      </c>
      <c r="AD1079" s="17">
        <f t="shared" si="300"/>
        <v>314.98798501068194</v>
      </c>
      <c r="AE1079" s="21">
        <v>96.184697298122003</v>
      </c>
      <c r="AF1079" s="21">
        <v>184.60488505747119</v>
      </c>
      <c r="AG1079" s="19">
        <v>4.4454813218390807</v>
      </c>
      <c r="AH1079" s="21">
        <v>192</v>
      </c>
      <c r="AI1079" s="22">
        <v>1.5833333333333401E-2</v>
      </c>
      <c r="AJ1079" s="21">
        <v>1177.7180000000058</v>
      </c>
      <c r="AK1079" s="21" t="e">
        <f>VLOOKUP($B1079,'[3]Rotoma level Monthly'!$C$2:$N$538,10,FALSE)</f>
        <v>#N/A</v>
      </c>
      <c r="AL1079" s="21" t="e">
        <f>VLOOKUP($B1079,'[3]Rotoma level Monthly'!$C$2:$N$538,11,FALSE)</f>
        <v>#N/A</v>
      </c>
      <c r="AM1079" s="20">
        <v>3.6346242063644119</v>
      </c>
      <c r="AN1079" s="21">
        <v>207.6583333333333</v>
      </c>
    </row>
    <row r="1080" spans="1:40" x14ac:dyDescent="0.25">
      <c r="A1080" t="s">
        <v>87</v>
      </c>
      <c r="B1080" s="15">
        <v>41944</v>
      </c>
      <c r="C1080" s="16" t="s">
        <v>77</v>
      </c>
      <c r="D1080" s="17">
        <v>2015</v>
      </c>
      <c r="E1080" s="18" t="str">
        <f t="shared" si="298"/>
        <v>Rerewhakaaitu 2014/15</v>
      </c>
      <c r="F1080" s="18" t="s">
        <v>72</v>
      </c>
      <c r="G1080" s="19">
        <v>2.2999999999999998</v>
      </c>
      <c r="H1080" s="20">
        <v>9.2750000000000004</v>
      </c>
      <c r="I1080" s="21">
        <v>294</v>
      </c>
      <c r="J1080" s="19">
        <v>8.4260003908000005</v>
      </c>
      <c r="K1080" s="19">
        <v>2.4673600619536398</v>
      </c>
      <c r="L1080" s="19">
        <v>2.0000001000000003</v>
      </c>
      <c r="M1080" s="19">
        <v>3</v>
      </c>
      <c r="N1080" s="19">
        <v>6.8000002000000004</v>
      </c>
      <c r="O1080" s="19">
        <v>0.64999998000000003</v>
      </c>
      <c r="Q1080" s="19">
        <f t="shared" si="296"/>
        <v>3.138788703484686</v>
      </c>
      <c r="R1080" s="19">
        <f t="shared" si="297"/>
        <v>2.7471067530529583</v>
      </c>
      <c r="S1080" s="19">
        <f t="shared" si="294"/>
        <v>3.8197254645405931</v>
      </c>
      <c r="T1080" s="19">
        <f t="shared" si="299"/>
        <v>2.9208147068058659</v>
      </c>
      <c r="U1080" s="23">
        <f t="shared" si="295"/>
        <v>3.1566089069710257</v>
      </c>
      <c r="V1080" s="24">
        <f t="shared" si="301"/>
        <v>3.2614356498484605</v>
      </c>
      <c r="W1080" s="24">
        <f t="shared" si="301"/>
        <v>3.1731187730887735</v>
      </c>
      <c r="X1080" s="24">
        <f t="shared" si="301"/>
        <v>3.9250224263602154</v>
      </c>
      <c r="Y1080" s="24">
        <f t="shared" si="301"/>
        <v>3.0792709295530436</v>
      </c>
      <c r="Z1080" s="24">
        <f t="shared" si="301"/>
        <v>3.3597119447126231</v>
      </c>
      <c r="AA1080" s="20">
        <v>-1.05</v>
      </c>
      <c r="AB1080" s="20">
        <v>-0.67333333333333301</v>
      </c>
      <c r="AC1080" s="17">
        <v>314.79547597297602</v>
      </c>
      <c r="AD1080" s="17">
        <f t="shared" si="300"/>
        <v>314.94330612764298</v>
      </c>
      <c r="AE1080" s="21">
        <v>63.751302701877499</v>
      </c>
      <c r="AF1080" s="21">
        <v>226.5347222222222</v>
      </c>
      <c r="AG1080" s="19">
        <v>4.8066944444444468</v>
      </c>
      <c r="AH1080" s="21">
        <v>234.6</v>
      </c>
      <c r="AI1080" s="22">
        <v>-0.24916666666666612</v>
      </c>
      <c r="AJ1080" s="21">
        <v>1221.134697298128</v>
      </c>
      <c r="AK1080" s="21" t="e">
        <f>VLOOKUP($B1080,'[3]Rotoma level Monthly'!$C$2:$N$538,10,FALSE)</f>
        <v>#N/A</v>
      </c>
      <c r="AL1080" s="21" t="e">
        <f>VLOOKUP($B1080,'[3]Rotoma level Monthly'!$C$2:$N$538,11,FALSE)</f>
        <v>#N/A</v>
      </c>
      <c r="AM1080" s="20">
        <v>3.6393787223507537</v>
      </c>
      <c r="AN1080" s="21">
        <v>204.79166666666663</v>
      </c>
    </row>
    <row r="1081" spans="1:40" x14ac:dyDescent="0.25">
      <c r="A1081" t="s">
        <v>87</v>
      </c>
      <c r="B1081" s="15">
        <v>41974</v>
      </c>
      <c r="C1081" s="16" t="s">
        <v>77</v>
      </c>
      <c r="D1081" s="17">
        <v>2015</v>
      </c>
      <c r="E1081" s="18" t="str">
        <f t="shared" si="298"/>
        <v>Rerewhakaaitu 2014/15</v>
      </c>
      <c r="F1081" s="18" t="s">
        <v>72</v>
      </c>
      <c r="G1081" s="19">
        <v>2.2000000000000002</v>
      </c>
      <c r="H1081" s="20">
        <v>6.1</v>
      </c>
      <c r="I1081" s="21">
        <v>354</v>
      </c>
      <c r="J1081" s="19">
        <v>10.379999804599999</v>
      </c>
      <c r="K1081" s="19">
        <v>1.49036015965364</v>
      </c>
      <c r="L1081" s="19">
        <v>4.9999998999999997</v>
      </c>
      <c r="M1081" s="19">
        <v>4.0000002000000006</v>
      </c>
      <c r="N1081" s="19">
        <v>7.4000000999999997</v>
      </c>
      <c r="O1081" s="19">
        <v>1.4</v>
      </c>
      <c r="Q1081" s="19">
        <f t="shared" si="296"/>
        <v>3.0897536092884041</v>
      </c>
      <c r="R1081" s="19">
        <f t="shared" si="297"/>
        <v>3.3313056668473169</v>
      </c>
      <c r="S1081" s="19">
        <f t="shared" si="294"/>
        <v>4.0624998186976207</v>
      </c>
      <c r="T1081" s="19">
        <f t="shared" si="299"/>
        <v>3.1852962483840148</v>
      </c>
      <c r="U1081" s="23">
        <f t="shared" si="295"/>
        <v>3.4172138358043394</v>
      </c>
      <c r="V1081" s="24">
        <f t="shared" si="301"/>
        <v>3.2360408712306974</v>
      </c>
      <c r="W1081" s="24">
        <f t="shared" si="301"/>
        <v>3.1401538116031618</v>
      </c>
      <c r="X1081" s="24">
        <f t="shared" si="301"/>
        <v>3.9173016924336337</v>
      </c>
      <c r="Y1081" s="24">
        <f t="shared" si="301"/>
        <v>3.1013110580178895</v>
      </c>
      <c r="Z1081" s="24">
        <f t="shared" si="301"/>
        <v>3.3487018583213461</v>
      </c>
      <c r="AA1081" s="20">
        <v>-0.64</v>
      </c>
      <c r="AB1081" s="20">
        <v>-0.77166666666666595</v>
      </c>
      <c r="AC1081" s="17">
        <v>314.68636452843901</v>
      </c>
      <c r="AD1081" s="17">
        <f t="shared" si="300"/>
        <v>314.891927146814</v>
      </c>
      <c r="AE1081" s="21">
        <v>122.09502304146</v>
      </c>
      <c r="AF1081" s="21">
        <v>162.54704301075265</v>
      </c>
      <c r="AG1081" s="19">
        <v>3.6496303763440872</v>
      </c>
      <c r="AH1081" s="21">
        <v>201.5</v>
      </c>
      <c r="AI1081" s="22">
        <v>-0.499999999999999</v>
      </c>
      <c r="AJ1081" s="21">
        <v>1184.0670000000055</v>
      </c>
      <c r="AK1081" s="21" t="e">
        <f>VLOOKUP($B1081,'[3]Rotoma level Monthly'!$C$2:$N$538,10,FALSE)</f>
        <v>#N/A</v>
      </c>
      <c r="AL1081" s="21" t="e">
        <f>VLOOKUP($B1081,'[3]Rotoma level Monthly'!$C$2:$N$538,11,FALSE)</f>
        <v>#N/A</v>
      </c>
      <c r="AM1081" s="20">
        <v>3.7419429584618644</v>
      </c>
      <c r="AN1081" s="21">
        <v>202.95833333333334</v>
      </c>
    </row>
    <row r="1082" spans="1:40" x14ac:dyDescent="0.25">
      <c r="A1082" t="s">
        <v>87</v>
      </c>
      <c r="B1082" s="15">
        <v>42005</v>
      </c>
      <c r="C1082" s="16" t="s">
        <v>77</v>
      </c>
      <c r="D1082" s="17">
        <v>2015</v>
      </c>
      <c r="E1082" s="18" t="str">
        <f t="shared" si="298"/>
        <v>Rerewhakaaitu 2014/15</v>
      </c>
      <c r="F1082" s="18" t="s">
        <v>72</v>
      </c>
      <c r="G1082" s="19">
        <v>3.8</v>
      </c>
      <c r="H1082" s="20">
        <v>4.4000000000000004</v>
      </c>
      <c r="I1082" s="21">
        <v>340</v>
      </c>
      <c r="J1082" s="19">
        <v>9.4029996091999983</v>
      </c>
      <c r="K1082" s="19">
        <v>1.49036015965364</v>
      </c>
      <c r="L1082" s="19">
        <v>2.0000001000000003</v>
      </c>
      <c r="M1082" s="19">
        <v>2.0000001000000003</v>
      </c>
      <c r="N1082" s="19">
        <v>7.3000002000000004</v>
      </c>
      <c r="O1082" s="19">
        <v>1.1000000000000001</v>
      </c>
      <c r="Q1082" s="19">
        <f t="shared" si="296"/>
        <v>3.6926503354066975</v>
      </c>
      <c r="R1082" s="19">
        <f t="shared" si="297"/>
        <v>3.7554370584126855</v>
      </c>
      <c r="S1082" s="19">
        <f t="shared" ref="S1082:S1145" si="302">-3.61+3.01*LOG($I1082)</f>
        <v>4.0097515402971862</v>
      </c>
      <c r="T1082" s="19">
        <f t="shared" si="299"/>
        <v>3.0599379407314813</v>
      </c>
      <c r="U1082" s="23">
        <f t="shared" ref="U1082:U1145" si="303">AVERAGE(Q1082:T1082)</f>
        <v>3.6294442187120128</v>
      </c>
      <c r="V1082" s="24">
        <f t="shared" si="301"/>
        <v>3.1895679799619727</v>
      </c>
      <c r="W1082" s="24">
        <f t="shared" si="301"/>
        <v>3.1699236438376168</v>
      </c>
      <c r="X1082" s="24">
        <f t="shared" si="301"/>
        <v>3.9125987119690202</v>
      </c>
      <c r="Y1082" s="24">
        <f t="shared" si="301"/>
        <v>3.1013110580178895</v>
      </c>
      <c r="Z1082" s="24">
        <f t="shared" si="301"/>
        <v>3.3433503484466249</v>
      </c>
      <c r="AA1082" s="20">
        <v>-0.74</v>
      </c>
      <c r="AB1082" s="20">
        <v>3.3333333333333298E-2</v>
      </c>
      <c r="AC1082" s="17">
        <v>314.55241610405398</v>
      </c>
      <c r="AD1082" s="17">
        <f t="shared" si="300"/>
        <v>314.8411582205984</v>
      </c>
      <c r="AE1082" s="21">
        <v>33.459618191098798</v>
      </c>
      <c r="AF1082" s="21">
        <v>171.12231182795688</v>
      </c>
      <c r="AG1082" s="19">
        <v>3.1606586021505372</v>
      </c>
      <c r="AH1082" s="21">
        <v>327.5</v>
      </c>
      <c r="AI1082" s="22">
        <v>-0.499999999999999</v>
      </c>
      <c r="AJ1082" s="21">
        <v>1169.3040230414656</v>
      </c>
      <c r="AK1082" s="21" t="e">
        <f>VLOOKUP($B1082,'[3]Rotoma level Monthly'!$C$2:$N$538,10,FALSE)</f>
        <v>#N/A</v>
      </c>
      <c r="AL1082" s="21" t="e">
        <f>VLOOKUP($B1082,'[3]Rotoma level Monthly'!$C$2:$N$538,11,FALSE)</f>
        <v>#N/A</v>
      </c>
      <c r="AM1082" s="20">
        <v>3.7162546744116853</v>
      </c>
      <c r="AN1082" s="21">
        <v>205.19166666666663</v>
      </c>
    </row>
    <row r="1083" spans="1:40" x14ac:dyDescent="0.25">
      <c r="A1083" t="s">
        <v>87</v>
      </c>
      <c r="B1083" s="15">
        <v>42036</v>
      </c>
      <c r="C1083" s="16" t="s">
        <v>77</v>
      </c>
      <c r="D1083" s="17">
        <v>2015</v>
      </c>
      <c r="E1083" s="18" t="str">
        <f t="shared" si="298"/>
        <v>Rerewhakaaitu 2014/15</v>
      </c>
      <c r="F1083" s="18" t="s">
        <v>72</v>
      </c>
      <c r="G1083" s="19">
        <v>3.3</v>
      </c>
      <c r="H1083" s="20">
        <v>4.8</v>
      </c>
      <c r="I1083" s="21">
        <v>338.99998999999997</v>
      </c>
      <c r="J1083" s="19">
        <v>9.4029996091999983</v>
      </c>
      <c r="K1083" s="19">
        <v>1.49036015965364</v>
      </c>
      <c r="L1083" s="19">
        <v>3</v>
      </c>
      <c r="M1083" s="19">
        <v>6.0000000999999994</v>
      </c>
      <c r="N1083" s="19">
        <v>7.1999997999999996</v>
      </c>
      <c r="O1083" s="19">
        <v>0.94999999000000002</v>
      </c>
      <c r="Q1083" s="19">
        <f t="shared" ref="Q1083:Q1146" si="304">2.22+2.54*LOG($G1083,10)</f>
        <v>3.5370254072898342</v>
      </c>
      <c r="R1083" s="19">
        <f t="shared" ref="R1083:R1146" si="305">5.56+2.6*LOG(((1/$H1083)-(1/40)),10)</f>
        <v>3.6444277304139114</v>
      </c>
      <c r="S1083" s="19">
        <f t="shared" si="302"/>
        <v>4.0059010530300263</v>
      </c>
      <c r="T1083" s="19">
        <f t="shared" si="299"/>
        <v>3.0599379407314813</v>
      </c>
      <c r="U1083" s="23">
        <f t="shared" si="303"/>
        <v>3.5618230328663132</v>
      </c>
      <c r="V1083" s="24">
        <f t="shared" si="301"/>
        <v>3.1631226119573292</v>
      </c>
      <c r="W1083" s="24">
        <f t="shared" si="301"/>
        <v>3.1913880686104115</v>
      </c>
      <c r="X1083" s="24">
        <f t="shared" si="301"/>
        <v>3.9057490765768534</v>
      </c>
      <c r="Y1083" s="24">
        <f t="shared" si="301"/>
        <v>3.1013110580178886</v>
      </c>
      <c r="Z1083" s="24">
        <f t="shared" si="301"/>
        <v>3.3403927037906205</v>
      </c>
      <c r="AA1083" s="20">
        <v>0.04</v>
      </c>
      <c r="AB1083" s="20">
        <v>4.1666666666666699E-2</v>
      </c>
      <c r="AC1083" s="17">
        <v>314.34762178564</v>
      </c>
      <c r="AD1083" s="17">
        <f t="shared" si="300"/>
        <v>314.78996036610897</v>
      </c>
      <c r="AE1083" s="21">
        <v>62.456500519820104</v>
      </c>
      <c r="AF1083" s="21">
        <v>165.18601190476184</v>
      </c>
      <c r="AG1083" s="19">
        <v>3.2568898809523819</v>
      </c>
      <c r="AH1083" s="21">
        <v>222</v>
      </c>
      <c r="AI1083" s="22">
        <v>-0.499999999999999</v>
      </c>
      <c r="AJ1083" s="21">
        <v>1146.8756412325642</v>
      </c>
      <c r="AK1083" s="21" t="e">
        <f>VLOOKUP($B1083,'[3]Rotoma level Monthly'!$C$2:$N$538,10,FALSE)</f>
        <v>#N/A</v>
      </c>
      <c r="AL1083" s="21" t="e">
        <f>VLOOKUP($B1083,'[3]Rotoma level Monthly'!$C$2:$N$538,11,FALSE)</f>
        <v>#N/A</v>
      </c>
      <c r="AM1083" s="20">
        <v>3.621868473694839</v>
      </c>
      <c r="AN1083" s="21">
        <v>205.66666666666666</v>
      </c>
    </row>
    <row r="1084" spans="1:40" x14ac:dyDescent="0.25">
      <c r="A1084" t="s">
        <v>87</v>
      </c>
      <c r="B1084" s="15">
        <v>42064</v>
      </c>
      <c r="C1084" s="16" t="s">
        <v>77</v>
      </c>
      <c r="D1084" s="17">
        <v>2015</v>
      </c>
      <c r="E1084" s="18" t="str">
        <f t="shared" si="298"/>
        <v>Rerewhakaaitu 2014/15</v>
      </c>
      <c r="F1084" s="18" t="s">
        <v>72</v>
      </c>
      <c r="G1084" s="19">
        <v>5.1999997999999996</v>
      </c>
      <c r="H1084" s="20">
        <v>4</v>
      </c>
      <c r="I1084" s="21">
        <v>352</v>
      </c>
      <c r="J1084" s="19">
        <v>9.4029996091999983</v>
      </c>
      <c r="L1084" s="19">
        <v>3</v>
      </c>
      <c r="M1084" s="19">
        <v>1</v>
      </c>
      <c r="N1084" s="19">
        <v>7.5999999000000003</v>
      </c>
      <c r="O1084" s="19">
        <v>1.5</v>
      </c>
      <c r="Q1084" s="19">
        <f t="shared" si="304"/>
        <v>4.0386484504051587</v>
      </c>
      <c r="R1084" s="19">
        <f t="shared" si="305"/>
        <v>3.8756745470895422</v>
      </c>
      <c r="S1084" s="19">
        <f t="shared" si="302"/>
        <v>4.055093417069175</v>
      </c>
      <c r="T1084" s="19">
        <f t="shared" si="299"/>
        <v>3.0599379407314813</v>
      </c>
      <c r="U1084" s="23">
        <f t="shared" si="303"/>
        <v>3.7573385888238393</v>
      </c>
      <c r="V1084" s="24">
        <f t="shared" si="301"/>
        <v>3.2304460143221783</v>
      </c>
      <c r="W1084" s="24">
        <f t="shared" si="301"/>
        <v>3.2072710470366625</v>
      </c>
      <c r="X1084" s="24">
        <f t="shared" si="301"/>
        <v>3.9015003557461867</v>
      </c>
      <c r="Y1084" s="24">
        <f t="shared" si="301"/>
        <v>3.1013110580178895</v>
      </c>
      <c r="Z1084" s="24">
        <f t="shared" si="301"/>
        <v>3.3601321187807294</v>
      </c>
      <c r="AA1084" s="20">
        <v>-1.03</v>
      </c>
      <c r="AB1084" s="20">
        <v>-0.184999999999999</v>
      </c>
      <c r="AC1084" s="17">
        <v>314.23799747422902</v>
      </c>
      <c r="AD1084" s="17">
        <f t="shared" si="300"/>
        <v>314.74096612000977</v>
      </c>
      <c r="AE1084" s="21">
        <v>59.027000000000001</v>
      </c>
      <c r="AF1084" s="21">
        <v>159.32123655913981</v>
      </c>
      <c r="AG1084" s="19">
        <v>2.9181048387096764</v>
      </c>
      <c r="AH1084" s="21">
        <v>206.3</v>
      </c>
      <c r="AI1084" s="22">
        <v>-0.499999999999999</v>
      </c>
      <c r="AJ1084" s="21">
        <v>1187.1381417523844</v>
      </c>
      <c r="AK1084" s="21" t="e">
        <f>VLOOKUP($B1084,'[3]Rotoma level Monthly'!$C$2:$N$538,10,FALSE)</f>
        <v>#N/A</v>
      </c>
      <c r="AL1084" s="21" t="e">
        <f>VLOOKUP($B1084,'[3]Rotoma level Monthly'!$C$2:$N$538,11,FALSE)</f>
        <v>#N/A</v>
      </c>
      <c r="AM1084" s="20">
        <v>3.5896927544488069</v>
      </c>
      <c r="AN1084" s="21">
        <v>199.98333333333335</v>
      </c>
    </row>
    <row r="1085" spans="1:40" x14ac:dyDescent="0.25">
      <c r="A1085" t="s">
        <v>87</v>
      </c>
      <c r="B1085" s="15">
        <v>42095</v>
      </c>
      <c r="C1085" s="16" t="s">
        <v>77</v>
      </c>
      <c r="D1085" s="17">
        <v>2015</v>
      </c>
      <c r="E1085" s="18" t="str">
        <f t="shared" si="298"/>
        <v>Rerewhakaaitu 2014/15</v>
      </c>
      <c r="F1085" s="18" t="s">
        <v>72</v>
      </c>
      <c r="G1085" s="19">
        <v>3.9000001000000002</v>
      </c>
      <c r="H1085" s="20">
        <v>6.3</v>
      </c>
      <c r="I1085" s="21">
        <v>331</v>
      </c>
      <c r="J1085" s="19">
        <v>8.4260003908000005</v>
      </c>
      <c r="K1085" s="19">
        <v>3.4443602573536403</v>
      </c>
      <c r="L1085" s="19">
        <v>6.0000000999999994</v>
      </c>
      <c r="M1085" s="19">
        <v>3</v>
      </c>
      <c r="N1085" s="19">
        <v>7.3000002000000004</v>
      </c>
      <c r="O1085" s="19">
        <v>0.94999999000000002</v>
      </c>
      <c r="Q1085" s="19">
        <f t="shared" si="304"/>
        <v>3.7213041301321281</v>
      </c>
      <c r="R1085" s="19">
        <f t="shared" si="305"/>
        <v>3.2881963362334656</v>
      </c>
      <c r="S1085" s="19">
        <f t="shared" si="302"/>
        <v>3.9746822612649138</v>
      </c>
      <c r="T1085" s="19">
        <f t="shared" si="299"/>
        <v>2.9208147068058659</v>
      </c>
      <c r="U1085" s="23">
        <f t="shared" si="303"/>
        <v>3.4762493586090932</v>
      </c>
      <c r="V1085" s="24">
        <f t="shared" si="301"/>
        <v>3.2132939824818592</v>
      </c>
      <c r="W1085" s="24">
        <f t="shared" si="301"/>
        <v>3.1872280469811383</v>
      </c>
      <c r="X1085" s="24">
        <f t="shared" si="301"/>
        <v>3.901829960964482</v>
      </c>
      <c r="Y1085" s="24">
        <f t="shared" si="301"/>
        <v>3.0897174551907542</v>
      </c>
      <c r="Z1085" s="24">
        <f t="shared" si="301"/>
        <v>3.3480173614045587</v>
      </c>
      <c r="AA1085" s="20">
        <v>-0.22</v>
      </c>
      <c r="AB1085" s="20">
        <v>-0.19166666666666601</v>
      </c>
      <c r="AC1085" s="17">
        <v>314.09221320006998</v>
      </c>
      <c r="AD1085" s="17">
        <f t="shared" si="300"/>
        <v>314.6776485857564</v>
      </c>
      <c r="AE1085" s="21">
        <v>129.94800000000001</v>
      </c>
      <c r="AF1085" s="21">
        <v>159.13194444444437</v>
      </c>
      <c r="AG1085" s="19">
        <v>3.1295833333333336</v>
      </c>
      <c r="AH1085" s="21">
        <v>164.6</v>
      </c>
      <c r="AI1085" s="22">
        <v>-0.499999999999999</v>
      </c>
      <c r="AJ1085" s="21">
        <v>1206.2981417523843</v>
      </c>
      <c r="AK1085" s="21" t="e">
        <f>VLOOKUP($B1085,'[3]Rotoma level Monthly'!$C$2:$N$538,10,FALSE)</f>
        <v>#N/A</v>
      </c>
      <c r="AL1085" s="21" t="e">
        <f>VLOOKUP($B1085,'[3]Rotoma level Monthly'!$C$2:$N$538,11,FALSE)</f>
        <v>#N/A</v>
      </c>
      <c r="AM1085" s="20">
        <v>3.5601021406495241</v>
      </c>
      <c r="AN1085" s="21">
        <v>198.95000000000002</v>
      </c>
    </row>
    <row r="1086" spans="1:40" x14ac:dyDescent="0.25">
      <c r="A1086" t="s">
        <v>87</v>
      </c>
      <c r="B1086" s="15">
        <v>42125</v>
      </c>
      <c r="C1086" s="16" t="s">
        <v>77</v>
      </c>
      <c r="D1086" s="17">
        <v>2015</v>
      </c>
      <c r="E1086" s="18" t="str">
        <f t="shared" si="298"/>
        <v>Rerewhakaaitu 2014/15</v>
      </c>
      <c r="F1086" s="18" t="s">
        <v>72</v>
      </c>
      <c r="G1086" s="19">
        <v>1.8</v>
      </c>
      <c r="H1086" s="20">
        <v>8.6</v>
      </c>
      <c r="I1086" s="21">
        <v>328.00001000000003</v>
      </c>
      <c r="J1086" s="19">
        <v>8.4260003908000005</v>
      </c>
      <c r="K1086" s="19">
        <v>1.49036015965364</v>
      </c>
      <c r="L1086" s="19">
        <v>2.0000001000000003</v>
      </c>
      <c r="M1086" s="19">
        <v>4.0000002000000006</v>
      </c>
      <c r="N1086" s="19">
        <v>7</v>
      </c>
      <c r="O1086" s="19">
        <v>0.5</v>
      </c>
      <c r="Q1086" s="19">
        <f t="shared" si="304"/>
        <v>2.8683921629623974</v>
      </c>
      <c r="R1086" s="19">
        <f t="shared" si="305"/>
        <v>2.8569651343043803</v>
      </c>
      <c r="S1086" s="19">
        <f t="shared" si="302"/>
        <v>3.9627803094266159</v>
      </c>
      <c r="T1086" s="19">
        <f t="shared" si="299"/>
        <v>2.9208147068058659</v>
      </c>
      <c r="U1086" s="23">
        <f t="shared" si="303"/>
        <v>3.1522380783748147</v>
      </c>
      <c r="V1086" s="24">
        <f t="shared" si="301"/>
        <v>3.1633217738324824</v>
      </c>
      <c r="W1086" s="24">
        <f t="shared" si="301"/>
        <v>3.1656051192019583</v>
      </c>
      <c r="X1086" s="24">
        <f t="shared" si="301"/>
        <v>3.895069605699744</v>
      </c>
      <c r="Y1086" s="24">
        <f t="shared" si="301"/>
        <v>3.0676773267259083</v>
      </c>
      <c r="Z1086" s="24">
        <f t="shared" si="301"/>
        <v>3.3229184563650236</v>
      </c>
      <c r="AA1086" s="20">
        <v>-1.24</v>
      </c>
      <c r="AB1086" s="20">
        <v>-0.53500000000000003</v>
      </c>
      <c r="AC1086" s="17">
        <v>314.05071347177301</v>
      </c>
      <c r="AD1086" s="17">
        <f t="shared" si="300"/>
        <v>314.61002051373566</v>
      </c>
      <c r="AE1086" s="21">
        <v>110.80800000000001</v>
      </c>
      <c r="AF1086" s="21">
        <v>164.6774193548388</v>
      </c>
      <c r="AG1086" s="19">
        <v>2.9121575268817192</v>
      </c>
      <c r="AH1086" s="21">
        <v>177.1</v>
      </c>
      <c r="AI1086" s="22">
        <v>-0.53749999999999953</v>
      </c>
      <c r="AJ1086" s="21">
        <v>1149.8071417523822</v>
      </c>
      <c r="AK1086" s="21" t="e">
        <f>VLOOKUP($B1086,'[3]Rotoma level Monthly'!$C$2:$N$538,10,FALSE)</f>
        <v>#N/A</v>
      </c>
      <c r="AL1086" s="21" t="e">
        <f>VLOOKUP($B1086,'[3]Rotoma level Monthly'!$C$2:$N$538,11,FALSE)</f>
        <v>#N/A</v>
      </c>
      <c r="AM1086" s="20">
        <v>3.5565992471310057</v>
      </c>
      <c r="AN1086" s="21">
        <v>196.49166666666665</v>
      </c>
    </row>
    <row r="1087" spans="1:40" x14ac:dyDescent="0.25">
      <c r="A1087" t="s">
        <v>87</v>
      </c>
      <c r="B1087" s="15">
        <v>42156</v>
      </c>
      <c r="C1087" s="16" t="s">
        <v>77</v>
      </c>
      <c r="D1087" s="17">
        <v>2015</v>
      </c>
      <c r="E1087" s="18" t="str">
        <f t="shared" si="298"/>
        <v>Rerewhakaaitu 2014/15</v>
      </c>
      <c r="F1087" s="18" t="s">
        <v>72</v>
      </c>
      <c r="G1087" s="19">
        <v>2</v>
      </c>
      <c r="H1087" s="20">
        <v>8.3000000000000007</v>
      </c>
      <c r="I1087" s="21">
        <v>270.00001000000003</v>
      </c>
      <c r="J1087" s="19">
        <v>7.4490001954000009</v>
      </c>
      <c r="K1087" s="19">
        <v>0.5133600619536397</v>
      </c>
      <c r="L1087" s="19">
        <v>2.6666666000000001</v>
      </c>
      <c r="M1087" s="19">
        <v>3</v>
      </c>
      <c r="N1087" s="19">
        <v>7.4000000999999997</v>
      </c>
      <c r="O1087" s="19">
        <v>0.69999999000000002</v>
      </c>
      <c r="Q1087" s="19">
        <f t="shared" si="304"/>
        <v>2.9846161889865122</v>
      </c>
      <c r="R1087" s="19">
        <f t="shared" si="305"/>
        <v>2.9077950641356591</v>
      </c>
      <c r="S1087" s="19">
        <f t="shared" si="302"/>
        <v>3.7084049785343427</v>
      </c>
      <c r="T1087" s="19">
        <f t="shared" si="299"/>
        <v>2.7645261181462182</v>
      </c>
      <c r="U1087" s="23">
        <f t="shared" si="303"/>
        <v>3.0913355874506832</v>
      </c>
      <c r="V1087" s="24">
        <f t="shared" si="301"/>
        <v>3.1545603221406577</v>
      </c>
      <c r="W1087" s="24">
        <f t="shared" si="301"/>
        <v>3.1634448044178587</v>
      </c>
      <c r="X1087" s="24">
        <f t="shared" si="301"/>
        <v>3.8789709860567405</v>
      </c>
      <c r="Y1087" s="24">
        <f t="shared" si="301"/>
        <v>3.0676773267259088</v>
      </c>
      <c r="Z1087" s="24">
        <f t="shared" si="301"/>
        <v>3.3161633598352918</v>
      </c>
      <c r="AA1087" s="20">
        <v>-1.1100000000000001</v>
      </c>
      <c r="AB1087" s="20">
        <v>-1.105</v>
      </c>
      <c r="AC1087" s="17">
        <v>314.06963334459198</v>
      </c>
      <c r="AD1087" s="17">
        <f t="shared" si="300"/>
        <v>314.54175251698871</v>
      </c>
      <c r="AE1087" s="21">
        <v>107.40600000000001</v>
      </c>
      <c r="AF1087" s="21">
        <v>194.96527777777771</v>
      </c>
      <c r="AG1087" s="19">
        <v>4.225938888888888</v>
      </c>
      <c r="AH1087" s="21">
        <v>115.2</v>
      </c>
      <c r="AI1087" s="22">
        <v>-0.57333333333333303</v>
      </c>
      <c r="AJ1087" s="21">
        <v>1173.876141752382</v>
      </c>
      <c r="AK1087" s="21" t="e">
        <f>VLOOKUP($B1087,'[3]Rotoma level Monthly'!$C$2:$N$538,10,FALSE)</f>
        <v>#N/A</v>
      </c>
      <c r="AL1087" s="21" t="e">
        <f>VLOOKUP($B1087,'[3]Rotoma level Monthly'!$C$2:$N$538,11,FALSE)</f>
        <v>#N/A</v>
      </c>
      <c r="AM1087" s="20">
        <v>3.5639010168442677</v>
      </c>
      <c r="AN1087" s="21">
        <v>197.06666666666663</v>
      </c>
    </row>
    <row r="1088" spans="1:40" x14ac:dyDescent="0.25">
      <c r="A1088" t="s">
        <v>87</v>
      </c>
      <c r="B1088" s="15">
        <v>42186</v>
      </c>
      <c r="C1088" s="16" t="s">
        <v>78</v>
      </c>
      <c r="D1088" s="17">
        <v>2016</v>
      </c>
      <c r="E1088" s="18" t="str">
        <f t="shared" si="298"/>
        <v>Rerewhakaaitu 2015/16</v>
      </c>
      <c r="F1088" s="18" t="s">
        <v>72</v>
      </c>
      <c r="G1088" s="19">
        <v>1.4</v>
      </c>
      <c r="H1088" s="20">
        <v>10.75</v>
      </c>
      <c r="I1088" s="21">
        <v>279</v>
      </c>
      <c r="J1088" s="19">
        <v>6.4720000000000004</v>
      </c>
      <c r="K1088" s="19">
        <v>0.5133600619536397</v>
      </c>
      <c r="L1088" s="19">
        <v>1.5</v>
      </c>
      <c r="M1088" s="19">
        <v>3</v>
      </c>
      <c r="N1088" s="19">
        <v>7.6050000000000004</v>
      </c>
      <c r="O1088" s="19">
        <v>1.85</v>
      </c>
      <c r="Q1088" s="19">
        <f t="shared" si="304"/>
        <v>2.5911652106227248</v>
      </c>
      <c r="R1088" s="19">
        <f t="shared" si="305"/>
        <v>2.5249092785803935</v>
      </c>
      <c r="S1088" s="19">
        <f t="shared" si="302"/>
        <v>3.7512686518535276</v>
      </c>
      <c r="T1088" s="19">
        <f t="shared" si="299"/>
        <v>2.5862324451243102</v>
      </c>
      <c r="U1088" s="23">
        <f t="shared" si="303"/>
        <v>2.8633938965452388</v>
      </c>
      <c r="V1088" s="24">
        <f t="shared" si="301"/>
        <v>3.1482181065257659</v>
      </c>
      <c r="W1088" s="24">
        <f t="shared" si="301"/>
        <v>3.1385379926824903</v>
      </c>
      <c r="X1088" s="24">
        <f t="shared" si="301"/>
        <v>3.8732662516661516</v>
      </c>
      <c r="Y1088" s="24">
        <f t="shared" si="301"/>
        <v>3.0397954715857787</v>
      </c>
      <c r="Z1088" s="24">
        <f t="shared" si="301"/>
        <v>3.2999544556150471</v>
      </c>
      <c r="AA1088" s="20">
        <v>-1.45</v>
      </c>
      <c r="AB1088" s="20">
        <v>-1.02833333333333</v>
      </c>
      <c r="AC1088" s="17">
        <v>313.99861222550601</v>
      </c>
      <c r="AD1088" s="17">
        <f t="shared" si="300"/>
        <v>314.4615388908436</v>
      </c>
      <c r="AE1088" s="21">
        <v>153.09</v>
      </c>
      <c r="AF1088" s="21">
        <v>166.81451612903228</v>
      </c>
      <c r="AG1088" s="19">
        <v>3.2360846774193557</v>
      </c>
      <c r="AH1088" s="21">
        <v>148.30000000000001</v>
      </c>
      <c r="AI1088" s="22">
        <v>-0.63083333333333302</v>
      </c>
      <c r="AJ1088" s="21">
        <v>1185.5701417523815</v>
      </c>
      <c r="AK1088" s="21" t="e">
        <f>VLOOKUP($B1088,'[3]Rotoma level Monthly'!$C$2:$N$538,10,FALSE)</f>
        <v>#N/A</v>
      </c>
      <c r="AL1088" s="21" t="e">
        <f>VLOOKUP($B1088,'[3]Rotoma level Monthly'!$C$2:$N$538,11,FALSE)</f>
        <v>#N/A</v>
      </c>
      <c r="AM1088" s="20">
        <v>3.6478739335109349</v>
      </c>
      <c r="AN1088" s="21">
        <v>195.07500000000002</v>
      </c>
    </row>
    <row r="1089" spans="1:40" x14ac:dyDescent="0.25">
      <c r="A1089" t="s">
        <v>87</v>
      </c>
      <c r="B1089" s="15">
        <v>42217</v>
      </c>
      <c r="C1089" s="16" t="s">
        <v>78</v>
      </c>
      <c r="D1089" s="17">
        <v>2016</v>
      </c>
      <c r="E1089" s="18" t="str">
        <f t="shared" si="298"/>
        <v>Rerewhakaaitu 2015/16</v>
      </c>
      <c r="F1089" s="18" t="s">
        <v>72</v>
      </c>
      <c r="G1089" s="19">
        <v>2</v>
      </c>
      <c r="H1089" s="20">
        <v>7.8</v>
      </c>
      <c r="I1089" s="21">
        <v>306</v>
      </c>
      <c r="J1089" s="19">
        <v>8.4260000000000002</v>
      </c>
      <c r="K1089" s="19">
        <v>0.5133600619536397</v>
      </c>
      <c r="L1089" s="19">
        <v>1</v>
      </c>
      <c r="M1089" s="19">
        <v>4</v>
      </c>
      <c r="N1089" s="19">
        <v>7.45</v>
      </c>
      <c r="O1089" s="19">
        <v>0.58799999999999997</v>
      </c>
      <c r="Q1089" s="19">
        <f t="shared" si="304"/>
        <v>2.9846161889865122</v>
      </c>
      <c r="R1089" s="19">
        <f t="shared" si="305"/>
        <v>2.9956233219612094</v>
      </c>
      <c r="S1089" s="19">
        <f t="shared" si="302"/>
        <v>3.8720214937095556</v>
      </c>
      <c r="T1089" s="19">
        <f t="shared" si="299"/>
        <v>2.9208146479892205</v>
      </c>
      <c r="U1089" s="23">
        <f t="shared" si="303"/>
        <v>3.1932689131616243</v>
      </c>
      <c r="V1089" s="24">
        <f t="shared" si="301"/>
        <v>3.1878181127030287</v>
      </c>
      <c r="W1089" s="24">
        <f t="shared" si="301"/>
        <v>3.1479886924637168</v>
      </c>
      <c r="X1089" s="24">
        <f t="shared" si="301"/>
        <v>3.8772543574934883</v>
      </c>
      <c r="Y1089" s="24">
        <f t="shared" si="301"/>
        <v>2.9995280658562447</v>
      </c>
      <c r="Z1089" s="24">
        <f t="shared" si="301"/>
        <v>3.3031473071291195</v>
      </c>
      <c r="AA1089" s="20">
        <v>-1.93</v>
      </c>
      <c r="AB1089" s="20">
        <v>-1.0549999999999999</v>
      </c>
      <c r="AC1089" s="17">
        <v>314.03165422950502</v>
      </c>
      <c r="AD1089" s="17">
        <f t="shared" si="300"/>
        <v>314.38996208156402</v>
      </c>
      <c r="AE1089" s="21">
        <v>159.13849999999999</v>
      </c>
      <c r="AF1089" s="21">
        <v>164.69086021505373</v>
      </c>
      <c r="AG1089" s="19">
        <v>3.0041263440860191</v>
      </c>
      <c r="AH1089" s="21">
        <v>152.30000000000001</v>
      </c>
      <c r="AI1089" s="22">
        <v>-0.64249999999999952</v>
      </c>
      <c r="AJ1089" s="21">
        <v>1281.3326417523813</v>
      </c>
      <c r="AK1089" s="21" t="e">
        <f>VLOOKUP($B1089,'[3]Rotoma level Monthly'!$C$2:$N$538,10,FALSE)</f>
        <v>#N/A</v>
      </c>
      <c r="AL1089" s="21" t="e">
        <f>VLOOKUP($B1089,'[3]Rotoma level Monthly'!$C$2:$N$538,11,FALSE)</f>
        <v>#N/A</v>
      </c>
      <c r="AM1089" s="20">
        <v>3.628299784765415</v>
      </c>
      <c r="AN1089" s="21">
        <v>192.08333333333334</v>
      </c>
    </row>
    <row r="1090" spans="1:40" x14ac:dyDescent="0.25">
      <c r="A1090" t="s">
        <v>87</v>
      </c>
      <c r="B1090" s="15">
        <v>42248</v>
      </c>
      <c r="C1090" s="16" t="s">
        <v>78</v>
      </c>
      <c r="D1090" s="17">
        <v>2016</v>
      </c>
      <c r="E1090" s="18" t="str">
        <f t="shared" si="298"/>
        <v>Rerewhakaaitu 2015/16</v>
      </c>
      <c r="F1090" s="18" t="s">
        <v>72</v>
      </c>
      <c r="G1090" s="19">
        <v>1.9</v>
      </c>
      <c r="H1090" s="20">
        <v>8.8000000000000007</v>
      </c>
      <c r="I1090" s="21">
        <v>287</v>
      </c>
      <c r="J1090" s="19">
        <v>7.4489999999999998</v>
      </c>
      <c r="K1090" s="19">
        <v>1.4903600619536397</v>
      </c>
      <c r="L1090" s="19">
        <v>2</v>
      </c>
      <c r="M1090" s="19">
        <v>3</v>
      </c>
      <c r="N1090" s="19">
        <v>7.61</v>
      </c>
      <c r="O1090" s="19">
        <v>0.97799999999999998</v>
      </c>
      <c r="Q1090" s="19">
        <f t="shared" si="304"/>
        <v>2.9280341464201856</v>
      </c>
      <c r="R1090" s="19">
        <f t="shared" si="305"/>
        <v>2.8237910194048097</v>
      </c>
      <c r="S1090" s="19">
        <f t="shared" si="302"/>
        <v>3.7882245091693165</v>
      </c>
      <c r="T1090" s="19">
        <f t="shared" si="299"/>
        <v>2.764526084880742</v>
      </c>
      <c r="U1090" s="23">
        <f t="shared" si="303"/>
        <v>3.0761439399687633</v>
      </c>
      <c r="V1090" s="24">
        <f t="shared" si="301"/>
        <v>3.1663429082455177</v>
      </c>
      <c r="W1090" s="24">
        <f t="shared" si="301"/>
        <v>3.1347148103434779</v>
      </c>
      <c r="X1090" s="24">
        <f t="shared" si="301"/>
        <v>3.8971915976610791</v>
      </c>
      <c r="Y1090" s="24">
        <f t="shared" si="301"/>
        <v>2.9237056828285346</v>
      </c>
      <c r="Z1090" s="24">
        <f t="shared" si="301"/>
        <v>3.2804887497696522</v>
      </c>
      <c r="AA1090" s="20">
        <v>-1.81</v>
      </c>
      <c r="AB1090" s="20">
        <v>-1.29</v>
      </c>
      <c r="AC1090" s="17">
        <v>314.06993303724698</v>
      </c>
      <c r="AD1090" s="17">
        <f t="shared" si="300"/>
        <v>314.31902396130204</v>
      </c>
      <c r="AE1090" s="21">
        <v>183.16900000000101</v>
      </c>
      <c r="AF1090" s="21">
        <v>175.76388888888886</v>
      </c>
      <c r="AG1090" s="19">
        <v>3.5814930555555557</v>
      </c>
      <c r="AH1090" s="21">
        <v>158.4</v>
      </c>
      <c r="AI1090" s="22">
        <v>-0.68916666666666648</v>
      </c>
      <c r="AJ1090" s="21">
        <v>1239.5756417523794</v>
      </c>
      <c r="AK1090" s="21" t="e">
        <f>VLOOKUP($B1090,'[3]Rotoma level Monthly'!$C$2:$N$538,10,FALSE)</f>
        <v>#N/A</v>
      </c>
      <c r="AL1090" s="21" t="e">
        <f>VLOOKUP($B1090,'[3]Rotoma level Monthly'!$C$2:$N$538,11,FALSE)</f>
        <v>#N/A</v>
      </c>
      <c r="AM1090" s="20">
        <v>3.5614981494607552</v>
      </c>
      <c r="AN1090" s="21">
        <v>191.64999999999998</v>
      </c>
    </row>
    <row r="1091" spans="1:40" x14ac:dyDescent="0.25">
      <c r="A1091" t="s">
        <v>87</v>
      </c>
      <c r="B1091" s="15">
        <v>42278</v>
      </c>
      <c r="C1091" s="16" t="s">
        <v>78</v>
      </c>
      <c r="D1091" s="17">
        <v>2016</v>
      </c>
      <c r="E1091" s="18" t="str">
        <f t="shared" ref="E1091:E1154" si="306">CONCATENATE(A1091," ",C1091)</f>
        <v>Rerewhakaaitu 2015/16</v>
      </c>
      <c r="F1091" s="18" t="s">
        <v>72</v>
      </c>
      <c r="G1091" s="19">
        <v>1.9</v>
      </c>
      <c r="H1091" s="20">
        <v>8.1</v>
      </c>
      <c r="I1091" s="21">
        <v>286</v>
      </c>
      <c r="J1091" s="19">
        <v>7.4489999999999998</v>
      </c>
      <c r="K1091" s="19">
        <v>0.5133600619536397</v>
      </c>
      <c r="L1091" s="19">
        <v>2</v>
      </c>
      <c r="M1091" s="19">
        <v>3</v>
      </c>
      <c r="N1091" s="19">
        <v>7.62</v>
      </c>
      <c r="O1091" s="19">
        <v>0.84499999999999997</v>
      </c>
      <c r="Q1091" s="19">
        <f t="shared" si="304"/>
        <v>2.9280341464201856</v>
      </c>
      <c r="R1091" s="19">
        <f t="shared" si="305"/>
        <v>2.9424387494114788</v>
      </c>
      <c r="S1091" s="19">
        <f t="shared" si="302"/>
        <v>3.7836617597184197</v>
      </c>
      <c r="T1091" s="19">
        <f t="shared" si="299"/>
        <v>2.764526084880742</v>
      </c>
      <c r="U1091" s="23">
        <f t="shared" si="303"/>
        <v>3.1046651851077067</v>
      </c>
      <c r="V1091" s="24">
        <f t="shared" si="301"/>
        <v>3.2085857233671189</v>
      </c>
      <c r="W1091" s="24">
        <f t="shared" si="301"/>
        <v>3.1411392216539844</v>
      </c>
      <c r="X1091" s="24">
        <f t="shared" si="301"/>
        <v>3.8995012714426078</v>
      </c>
      <c r="Y1091" s="24">
        <f t="shared" si="301"/>
        <v>2.9106816310014412</v>
      </c>
      <c r="Z1091" s="24">
        <f t="shared" si="301"/>
        <v>3.2899769618662877</v>
      </c>
      <c r="AA1091" s="20">
        <v>-1.96</v>
      </c>
      <c r="AB1091" s="20">
        <v>-1.3099999999999901</v>
      </c>
      <c r="AC1091" s="17">
        <v>314.04241884682898</v>
      </c>
      <c r="AD1091" s="17">
        <f t="shared" si="300"/>
        <v>314.24792118507173</v>
      </c>
      <c r="AE1091" s="21">
        <v>32.591999999999999</v>
      </c>
      <c r="AF1091" s="21">
        <v>217.38772928526251</v>
      </c>
      <c r="AG1091" s="19">
        <v>4.0597939059139794</v>
      </c>
      <c r="AI1091" s="22">
        <v>-0.72249999999999948</v>
      </c>
      <c r="AJ1091" s="21">
        <v>1280.5336417523793</v>
      </c>
      <c r="AK1091" s="21" t="e">
        <f>VLOOKUP($B1091,'[3]Rotoma level Monthly'!$C$2:$N$538,10,FALSE)</f>
        <v>#N/A</v>
      </c>
      <c r="AL1091" s="21" t="e">
        <f>VLOOKUP($B1091,'[3]Rotoma level Monthly'!$C$2:$N$538,11,FALSE)</f>
        <v>#N/A</v>
      </c>
      <c r="AM1091" s="20">
        <v>3.5272369408837569</v>
      </c>
    </row>
    <row r="1092" spans="1:40" x14ac:dyDescent="0.25">
      <c r="A1092" t="s">
        <v>87</v>
      </c>
      <c r="B1092" s="15">
        <v>42309</v>
      </c>
      <c r="C1092" s="16" t="s">
        <v>78</v>
      </c>
      <c r="D1092" s="17">
        <v>2016</v>
      </c>
      <c r="E1092" s="18" t="str">
        <f t="shared" si="306"/>
        <v>Rerewhakaaitu 2015/16</v>
      </c>
      <c r="F1092" s="18" t="s">
        <v>72</v>
      </c>
      <c r="G1092" s="19">
        <v>4.5999999999999996</v>
      </c>
      <c r="H1092" s="20">
        <v>8.3000000000000007</v>
      </c>
      <c r="I1092" s="21">
        <v>345</v>
      </c>
      <c r="J1092" s="19">
        <v>13.311</v>
      </c>
      <c r="K1092" s="19">
        <v>1.4903600619536397</v>
      </c>
      <c r="L1092" s="19">
        <v>5</v>
      </c>
      <c r="M1092" s="19">
        <v>3</v>
      </c>
      <c r="N1092" s="19">
        <v>7.32</v>
      </c>
      <c r="O1092" s="19">
        <v>1.96</v>
      </c>
      <c r="Q1092" s="19">
        <f t="shared" si="304"/>
        <v>3.9034048924711984</v>
      </c>
      <c r="R1092" s="19">
        <f t="shared" si="305"/>
        <v>2.9077950641356591</v>
      </c>
      <c r="S1092" s="19">
        <f t="shared" si="302"/>
        <v>4.0288354761705545</v>
      </c>
      <c r="T1092" s="19">
        <f t="shared" si="299"/>
        <v>3.5006951956337544</v>
      </c>
      <c r="U1092" s="23">
        <f t="shared" si="303"/>
        <v>3.5851826571027918</v>
      </c>
      <c r="V1092" s="24">
        <f t="shared" si="301"/>
        <v>3.2723037391159946</v>
      </c>
      <c r="W1092" s="24">
        <f t="shared" si="301"/>
        <v>3.1545299142442098</v>
      </c>
      <c r="X1092" s="24">
        <f t="shared" si="301"/>
        <v>3.9169271057451049</v>
      </c>
      <c r="Y1092" s="24">
        <f t="shared" si="301"/>
        <v>2.9590050050704311</v>
      </c>
      <c r="Z1092" s="24">
        <f t="shared" si="301"/>
        <v>3.3256914410439351</v>
      </c>
      <c r="AA1092" s="20">
        <v>-0.6</v>
      </c>
      <c r="AB1092" s="20">
        <v>-1.4766666666666599</v>
      </c>
      <c r="AC1092" s="17">
        <v>313.912353296638</v>
      </c>
      <c r="AD1092" s="17">
        <f t="shared" si="300"/>
        <v>314.17432762871022</v>
      </c>
      <c r="AE1092" s="21">
        <v>105.85899999999999</v>
      </c>
      <c r="AF1092" s="21">
        <v>204.09722222222223</v>
      </c>
      <c r="AG1092" s="19">
        <v>4.211652925000001</v>
      </c>
      <c r="AH1092" s="21">
        <v>256.60000000000002</v>
      </c>
      <c r="AI1092" s="22">
        <v>-0.89999999999999791</v>
      </c>
      <c r="AJ1092" s="21">
        <v>1216.9409444542575</v>
      </c>
      <c r="AK1092" s="21" t="e">
        <f>VLOOKUP($B1092,'[3]Rotoma level Monthly'!$C$2:$N$538,10,FALSE)</f>
        <v>#N/A</v>
      </c>
      <c r="AL1092" s="21" t="e">
        <f>VLOOKUP($B1092,'[3]Rotoma level Monthly'!$C$2:$N$538,11,FALSE)</f>
        <v>#N/A</v>
      </c>
      <c r="AM1092" s="20">
        <v>3.4950963228899981</v>
      </c>
      <c r="AN1092" s="21">
        <v>197.0333333333333</v>
      </c>
    </row>
    <row r="1093" spans="1:40" x14ac:dyDescent="0.25">
      <c r="A1093" t="s">
        <v>87</v>
      </c>
      <c r="B1093" s="15">
        <v>42339</v>
      </c>
      <c r="C1093" s="16" t="s">
        <v>78</v>
      </c>
      <c r="D1093" s="17">
        <v>2016</v>
      </c>
      <c r="E1093" s="18" t="str">
        <f t="shared" si="306"/>
        <v>Rerewhakaaitu 2015/16</v>
      </c>
      <c r="F1093" s="18" t="s">
        <v>72</v>
      </c>
      <c r="G1093" s="19">
        <v>6.7</v>
      </c>
      <c r="H1093" s="20">
        <v>5.9</v>
      </c>
      <c r="I1093" s="21">
        <v>364</v>
      </c>
      <c r="J1093" s="19">
        <v>13.311</v>
      </c>
      <c r="K1093" s="19">
        <v>1.4903600619536397</v>
      </c>
      <c r="L1093" s="19">
        <v>2</v>
      </c>
      <c r="N1093" s="19">
        <v>7.32</v>
      </c>
      <c r="O1093" s="19">
        <v>1.64</v>
      </c>
      <c r="Q1093" s="19">
        <f t="shared" si="304"/>
        <v>4.3182299988600992</v>
      </c>
      <c r="R1093" s="19">
        <f t="shared" si="305"/>
        <v>3.3755901776582165</v>
      </c>
      <c r="S1093" s="19">
        <f t="shared" si="302"/>
        <v>4.0989151647836586</v>
      </c>
      <c r="T1093" s="19">
        <f t="shared" si="299"/>
        <v>3.5006951956337544</v>
      </c>
      <c r="U1093" s="23">
        <f t="shared" si="303"/>
        <v>3.8233576342339322</v>
      </c>
      <c r="V1093" s="24">
        <f t="shared" si="301"/>
        <v>3.3746767715803028</v>
      </c>
      <c r="W1093" s="24">
        <f t="shared" si="301"/>
        <v>3.1582202901451173</v>
      </c>
      <c r="X1093" s="24">
        <f t="shared" si="301"/>
        <v>3.919961717918941</v>
      </c>
      <c r="Y1093" s="24">
        <f t="shared" si="301"/>
        <v>2.9852882506745764</v>
      </c>
      <c r="Z1093" s="24">
        <f t="shared" si="301"/>
        <v>3.3595367575797344</v>
      </c>
      <c r="AA1093" s="20">
        <v>-1</v>
      </c>
      <c r="AB1093" s="20">
        <v>-1.4583333333333299</v>
      </c>
      <c r="AC1093" s="17">
        <v>313.776393440449</v>
      </c>
      <c r="AD1093" s="17">
        <f t="shared" si="300"/>
        <v>314.09849670471101</v>
      </c>
      <c r="AE1093" s="21">
        <v>45.260710000000003</v>
      </c>
      <c r="AF1093" s="21">
        <v>186.60618279569897</v>
      </c>
      <c r="AG1093" s="19">
        <v>3.9188219086021499</v>
      </c>
      <c r="AH1093" s="21">
        <v>253.1</v>
      </c>
      <c r="AI1093" s="22">
        <v>-1.041666666666665</v>
      </c>
      <c r="AJ1093" s="21">
        <v>1259.0486417523798</v>
      </c>
      <c r="AK1093" s="21" t="e">
        <f>VLOOKUP($B1093,'[3]Rotoma level Monthly'!$C$2:$N$538,10,FALSE)</f>
        <v>#N/A</v>
      </c>
      <c r="AL1093" s="21" t="e">
        <f>VLOOKUP($B1093,'[3]Rotoma level Monthly'!$C$2:$N$538,11,FALSE)</f>
        <v>#N/A</v>
      </c>
      <c r="AM1093" s="20">
        <v>3.4455095296029614</v>
      </c>
      <c r="AN1093" s="21">
        <v>198.57499999999996</v>
      </c>
    </row>
    <row r="1094" spans="1:40" x14ac:dyDescent="0.25">
      <c r="A1094" t="s">
        <v>87</v>
      </c>
      <c r="B1094" s="15">
        <v>42370</v>
      </c>
      <c r="C1094" s="16" t="s">
        <v>78</v>
      </c>
      <c r="D1094" s="17">
        <v>2016</v>
      </c>
      <c r="E1094" s="18" t="str">
        <f t="shared" si="306"/>
        <v>Rerewhakaaitu 2015/16</v>
      </c>
      <c r="F1094" s="18" t="s">
        <v>72</v>
      </c>
      <c r="G1094" s="19">
        <v>4.5999999999999996</v>
      </c>
      <c r="H1094" s="20">
        <v>6.2</v>
      </c>
      <c r="I1094" s="21">
        <v>327</v>
      </c>
      <c r="J1094" s="19">
        <v>9.4029999999999987</v>
      </c>
      <c r="K1094" s="19">
        <v>1.4903600619536397</v>
      </c>
      <c r="L1094" s="19">
        <v>2</v>
      </c>
      <c r="M1094" s="19">
        <v>2</v>
      </c>
      <c r="N1094" s="19">
        <v>7.15</v>
      </c>
      <c r="O1094" s="19">
        <v>1.41</v>
      </c>
      <c r="Q1094" s="19">
        <f t="shared" si="304"/>
        <v>3.9034048924711984</v>
      </c>
      <c r="R1094" s="19">
        <f t="shared" si="305"/>
        <v>3.3096090505737399</v>
      </c>
      <c r="S1094" s="19">
        <f t="shared" si="302"/>
        <v>3.95878873550746</v>
      </c>
      <c r="T1094" s="19">
        <f t="shared" si="299"/>
        <v>3.0599379934369035</v>
      </c>
      <c r="U1094" s="23">
        <f t="shared" si="303"/>
        <v>3.5579351679973255</v>
      </c>
      <c r="V1094" s="24">
        <f t="shared" si="301"/>
        <v>3.3922396513356774</v>
      </c>
      <c r="W1094" s="24">
        <f t="shared" si="301"/>
        <v>3.121067956158539</v>
      </c>
      <c r="X1094" s="24">
        <f t="shared" si="301"/>
        <v>3.9157148175197971</v>
      </c>
      <c r="Y1094" s="24">
        <f t="shared" si="301"/>
        <v>2.985288255066695</v>
      </c>
      <c r="Z1094" s="24">
        <f t="shared" si="301"/>
        <v>3.3535776700201776</v>
      </c>
      <c r="AA1094" s="20">
        <v>-1.91</v>
      </c>
      <c r="AB1094" s="20">
        <v>-1.04666666666666</v>
      </c>
      <c r="AC1094" s="17">
        <v>313.69987259050299</v>
      </c>
      <c r="AD1094" s="17">
        <f t="shared" si="300"/>
        <v>314.02745141191508</v>
      </c>
      <c r="AE1094" s="21">
        <v>134.50847999999999</v>
      </c>
      <c r="AF1094" s="21">
        <v>154.36155913978484</v>
      </c>
      <c r="AG1094" s="19">
        <v>3.8225000000000016</v>
      </c>
      <c r="AH1094" s="21">
        <v>210.7</v>
      </c>
      <c r="AI1094" s="22">
        <v>-1.05083333333333</v>
      </c>
      <c r="AJ1094" s="21">
        <v>1182.21432871092</v>
      </c>
      <c r="AK1094" s="21" t="e">
        <f>VLOOKUP($B1094,'[3]Rotoma level Monthly'!$C$2:$N$538,10,FALSE)</f>
        <v>#N/A</v>
      </c>
      <c r="AL1094" s="21" t="e">
        <f>VLOOKUP($B1094,'[3]Rotoma level Monthly'!$C$2:$N$538,11,FALSE)</f>
        <v>#N/A</v>
      </c>
      <c r="AM1094" s="20">
        <v>3.4679421572911333</v>
      </c>
      <c r="AN1094" s="21">
        <v>199.34166666666667</v>
      </c>
    </row>
    <row r="1095" spans="1:40" x14ac:dyDescent="0.25">
      <c r="A1095" t="s">
        <v>87</v>
      </c>
      <c r="B1095" s="15">
        <v>42401</v>
      </c>
      <c r="C1095" s="16" t="s">
        <v>78</v>
      </c>
      <c r="D1095" s="17">
        <v>2016</v>
      </c>
      <c r="E1095" s="18" t="str">
        <f t="shared" si="306"/>
        <v>Rerewhakaaitu 2015/16</v>
      </c>
      <c r="F1095" s="18" t="s">
        <v>72</v>
      </c>
      <c r="G1095" s="19">
        <v>3.35</v>
      </c>
      <c r="H1095" s="20">
        <v>4.9000000000000004</v>
      </c>
      <c r="I1095" s="21">
        <v>344</v>
      </c>
      <c r="J1095" s="19">
        <v>8.9145000000000003</v>
      </c>
      <c r="K1095" s="19">
        <v>1.4903600619536397</v>
      </c>
      <c r="L1095" s="19">
        <v>8</v>
      </c>
      <c r="M1095" s="19">
        <v>7.5</v>
      </c>
      <c r="N1095" s="19">
        <v>7.43</v>
      </c>
      <c r="O1095" s="19">
        <v>1.02</v>
      </c>
      <c r="Q1095" s="19">
        <f t="shared" si="304"/>
        <v>3.5536138098735872</v>
      </c>
      <c r="R1095" s="19">
        <f t="shared" si="305"/>
        <v>3.6179327172843045</v>
      </c>
      <c r="S1095" s="19">
        <f t="shared" si="302"/>
        <v>4.0250409121403052</v>
      </c>
      <c r="T1095" s="19">
        <f t="shared" si="299"/>
        <v>2.992283208796561</v>
      </c>
      <c r="U1095" s="23">
        <f t="shared" si="303"/>
        <v>3.5472176620236895</v>
      </c>
      <c r="V1095" s="24">
        <f t="shared" si="301"/>
        <v>3.3936220182176573</v>
      </c>
      <c r="W1095" s="24">
        <f t="shared" si="301"/>
        <v>3.1188600383977381</v>
      </c>
      <c r="X1095" s="24">
        <f t="shared" si="301"/>
        <v>3.9173098057789879</v>
      </c>
      <c r="Y1095" s="24">
        <f t="shared" si="301"/>
        <v>2.9796503607387841</v>
      </c>
      <c r="Z1095" s="24">
        <f t="shared" si="301"/>
        <v>3.3523605557832918</v>
      </c>
      <c r="AA1095" s="20">
        <v>-1.77</v>
      </c>
      <c r="AB1095" s="20">
        <v>-1.1583333333333301</v>
      </c>
      <c r="AC1095" s="17">
        <v>313.74452368259398</v>
      </c>
      <c r="AD1095" s="17">
        <f t="shared" si="300"/>
        <v>313.97719323666121</v>
      </c>
      <c r="AE1095" s="21">
        <v>147.47473049999999</v>
      </c>
      <c r="AF1095" s="21">
        <v>144.94971264367811</v>
      </c>
      <c r="AG1095" s="19">
        <v>3.4419181034482764</v>
      </c>
      <c r="AH1095" s="21">
        <v>171.1</v>
      </c>
      <c r="AI1095" s="22">
        <v>-1.08</v>
      </c>
      <c r="AJ1095" s="21">
        <v>1283.2631905198211</v>
      </c>
      <c r="AK1095" s="21" t="e">
        <f>VLOOKUP($B1095,'[3]Rotoma level Monthly'!$C$2:$N$538,10,FALSE)</f>
        <v>#N/A</v>
      </c>
      <c r="AL1095" s="21" t="e">
        <f>VLOOKUP($B1095,'[3]Rotoma level Monthly'!$C$2:$N$538,11,FALSE)</f>
        <v>#N/A</v>
      </c>
      <c r="AM1095" s="20">
        <v>3.5230956071119217</v>
      </c>
      <c r="AN1095" s="21">
        <v>186.30833333333331</v>
      </c>
    </row>
    <row r="1096" spans="1:40" x14ac:dyDescent="0.25">
      <c r="A1096" t="s">
        <v>87</v>
      </c>
      <c r="B1096" s="15">
        <v>42430</v>
      </c>
      <c r="C1096" s="16" t="s">
        <v>78</v>
      </c>
      <c r="D1096" s="17">
        <v>2016</v>
      </c>
      <c r="E1096" s="18" t="str">
        <f t="shared" si="306"/>
        <v>Rerewhakaaitu 2015/16</v>
      </c>
      <c r="F1096" s="18" t="s">
        <v>72</v>
      </c>
      <c r="G1096" s="19">
        <v>3.8</v>
      </c>
      <c r="H1096" s="20">
        <v>5.75</v>
      </c>
      <c r="I1096" s="21">
        <v>306</v>
      </c>
      <c r="J1096" s="19">
        <v>11.356999999999999</v>
      </c>
      <c r="K1096" s="19">
        <v>1.4903600619536397</v>
      </c>
      <c r="L1096" s="19">
        <v>8</v>
      </c>
      <c r="M1096" s="19">
        <v>12</v>
      </c>
      <c r="N1096" s="19">
        <v>7.13</v>
      </c>
      <c r="O1096" s="19">
        <v>1.87</v>
      </c>
      <c r="Q1096" s="19">
        <f t="shared" si="304"/>
        <v>3.6926503354066975</v>
      </c>
      <c r="R1096" s="19">
        <f t="shared" si="305"/>
        <v>3.4096251235082136</v>
      </c>
      <c r="S1096" s="19">
        <f t="shared" si="302"/>
        <v>3.8720214937095556</v>
      </c>
      <c r="T1096" s="19">
        <f t="shared" si="299"/>
        <v>3.2993697872898169</v>
      </c>
      <c r="U1096" s="23">
        <f t="shared" si="303"/>
        <v>3.5684166849785708</v>
      </c>
      <c r="V1096" s="24">
        <f t="shared" si="301"/>
        <v>3.3647888419677856</v>
      </c>
      <c r="W1096" s="24">
        <f t="shared" si="301"/>
        <v>3.0800225864326278</v>
      </c>
      <c r="X1096" s="24">
        <f t="shared" si="301"/>
        <v>3.9020538121656849</v>
      </c>
      <c r="Y1096" s="24">
        <f t="shared" si="301"/>
        <v>2.9996030146186463</v>
      </c>
      <c r="Z1096" s="24">
        <f t="shared" si="301"/>
        <v>3.3366170637961865</v>
      </c>
      <c r="AA1096" s="20">
        <v>-0.4</v>
      </c>
      <c r="AB1096" s="20">
        <v>-1.0916666666666599</v>
      </c>
      <c r="AC1096" s="17">
        <v>313.79343185180301</v>
      </c>
      <c r="AD1096" s="17">
        <f t="shared" si="300"/>
        <v>313.94014610145905</v>
      </c>
      <c r="AE1096" s="21">
        <v>166.72928999999999</v>
      </c>
      <c r="AF1096" s="21">
        <v>156.83467741935488</v>
      </c>
      <c r="AG1096" s="19">
        <v>3.2158736559139776</v>
      </c>
      <c r="AH1096" s="21">
        <v>171.6</v>
      </c>
      <c r="AI1096" s="22">
        <v>-1.0983333333333301</v>
      </c>
      <c r="AJ1096" s="21">
        <v>1368.2814205000011</v>
      </c>
      <c r="AK1096" s="21">
        <f>VLOOKUP($B1096,'[3]Rotoma level Monthly'!$C$2:$N$538,10,FALSE)</f>
        <v>1283.2631905198211</v>
      </c>
      <c r="AL1096" s="21">
        <f>VLOOKUP($B1096,'[3]Rotoma level Monthly'!$C$2:$N$538,11,FALSE)</f>
        <v>1220.4665616213695</v>
      </c>
      <c r="AM1096" s="20">
        <v>3.5385146256532458</v>
      </c>
      <c r="AN1096" s="21">
        <v>182.10833333333335</v>
      </c>
    </row>
    <row r="1097" spans="1:40" x14ac:dyDescent="0.25">
      <c r="A1097" t="s">
        <v>87</v>
      </c>
      <c r="B1097" s="15">
        <v>42461</v>
      </c>
      <c r="C1097" s="16" t="s">
        <v>78</v>
      </c>
      <c r="D1097" s="17">
        <v>2016</v>
      </c>
      <c r="E1097" s="18" t="str">
        <f t="shared" si="306"/>
        <v>Rerewhakaaitu 2015/16</v>
      </c>
      <c r="F1097" s="18" t="s">
        <v>72</v>
      </c>
      <c r="G1097" s="19">
        <v>8.6</v>
      </c>
      <c r="H1097" s="20">
        <v>5.7</v>
      </c>
      <c r="I1097" s="21">
        <v>339</v>
      </c>
      <c r="J1097" s="19">
        <v>10.379999999999999</v>
      </c>
      <c r="K1097" s="19">
        <v>0.5133600619536397</v>
      </c>
      <c r="L1097" s="19">
        <v>2</v>
      </c>
      <c r="M1097" s="19">
        <v>7</v>
      </c>
      <c r="N1097" s="19">
        <v>7.66</v>
      </c>
      <c r="O1097" s="19">
        <v>0.434</v>
      </c>
      <c r="Q1097" s="19">
        <f t="shared" si="304"/>
        <v>4.5936260661586612</v>
      </c>
      <c r="R1097" s="19">
        <f t="shared" si="305"/>
        <v>3.4211341099100232</v>
      </c>
      <c r="S1097" s="19">
        <f t="shared" si="302"/>
        <v>4.0059010915912765</v>
      </c>
      <c r="T1097" s="19">
        <f t="shared" si="299"/>
        <v>3.1852962722563216</v>
      </c>
      <c r="U1097" s="23">
        <f t="shared" si="303"/>
        <v>3.8014893849790705</v>
      </c>
      <c r="V1097" s="24">
        <f t="shared" si="301"/>
        <v>3.4374823366366631</v>
      </c>
      <c r="W1097" s="24">
        <f t="shared" si="301"/>
        <v>3.0911007342390069</v>
      </c>
      <c r="X1097" s="24">
        <f t="shared" si="301"/>
        <v>3.9046553813595488</v>
      </c>
      <c r="Y1097" s="24">
        <f t="shared" si="301"/>
        <v>3.0216431450728507</v>
      </c>
      <c r="Z1097" s="24">
        <f t="shared" si="301"/>
        <v>3.3637203993270179</v>
      </c>
      <c r="AA1097" s="20">
        <v>-1.84</v>
      </c>
      <c r="AB1097" s="20">
        <v>-1.26833333333333</v>
      </c>
      <c r="AC1097" s="17">
        <v>313.87494918735098</v>
      </c>
      <c r="AD1097" s="17">
        <f t="shared" si="300"/>
        <v>313.92204076706582</v>
      </c>
      <c r="AE1097" s="21">
        <v>80.3840000000001</v>
      </c>
      <c r="AF1097" s="21">
        <v>172.0486111111112</v>
      </c>
      <c r="AG1097" s="19">
        <v>2.3990625000000003</v>
      </c>
      <c r="AH1097" s="21">
        <v>166.6</v>
      </c>
      <c r="AI1097" s="22">
        <v>-1.131666666666665</v>
      </c>
      <c r="AJ1097" s="21">
        <v>1475.9837105000011</v>
      </c>
      <c r="AK1097" s="21" t="e">
        <f>VLOOKUP($B1097,'[3]Rotoma level Monthly'!$C$2:$N$538,10,FALSE)</f>
        <v>#N/A</v>
      </c>
      <c r="AL1097" s="21" t="e">
        <f>VLOOKUP($B1097,'[3]Rotoma level Monthly'!$C$2:$N$538,11,FALSE)</f>
        <v>#N/A</v>
      </c>
      <c r="AM1097" s="20">
        <v>3.5633286937536042</v>
      </c>
      <c r="AN1097" s="21">
        <v>178.79999999999998</v>
      </c>
    </row>
    <row r="1098" spans="1:40" x14ac:dyDescent="0.25">
      <c r="A1098" t="s">
        <v>87</v>
      </c>
      <c r="B1098" s="15">
        <v>42491</v>
      </c>
      <c r="C1098" s="16" t="s">
        <v>78</v>
      </c>
      <c r="D1098" s="17">
        <v>2016</v>
      </c>
      <c r="E1098" s="18" t="str">
        <f t="shared" si="306"/>
        <v>Rerewhakaaitu 2015/16</v>
      </c>
      <c r="F1098" s="18" t="s">
        <v>72</v>
      </c>
      <c r="G1098" s="19">
        <v>6.2</v>
      </c>
      <c r="H1098" s="20">
        <v>4.3</v>
      </c>
      <c r="I1098" s="21">
        <v>307</v>
      </c>
      <c r="J1098" s="19">
        <v>9.4029999999999987</v>
      </c>
      <c r="K1098" s="19">
        <v>1.4903600619536397</v>
      </c>
      <c r="L1098" s="19">
        <v>1</v>
      </c>
      <c r="M1098" s="19">
        <v>2</v>
      </c>
      <c r="N1098" s="19">
        <v>7.26</v>
      </c>
      <c r="O1098" s="19">
        <v>1.1499999999999999</v>
      </c>
      <c r="Q1098" s="19">
        <f t="shared" si="304"/>
        <v>4.2326748913255656</v>
      </c>
      <c r="R1098" s="19">
        <f t="shared" si="305"/>
        <v>3.7845633999320749</v>
      </c>
      <c r="S1098" s="19">
        <f t="shared" si="302"/>
        <v>3.8762865101863313</v>
      </c>
      <c r="T1098" s="19">
        <f t="shared" si="299"/>
        <v>3.0599379934369035</v>
      </c>
      <c r="U1098" s="23">
        <f t="shared" si="303"/>
        <v>3.738365698720219</v>
      </c>
      <c r="V1098" s="24">
        <f t="shared" si="301"/>
        <v>3.5511725640002605</v>
      </c>
      <c r="W1098" s="24">
        <f t="shared" si="301"/>
        <v>3.1684005897079821</v>
      </c>
      <c r="X1098" s="24">
        <f t="shared" si="301"/>
        <v>3.8974475647561921</v>
      </c>
      <c r="Y1098" s="24">
        <f t="shared" si="301"/>
        <v>3.0332367522921042</v>
      </c>
      <c r="Z1098" s="24">
        <f t="shared" si="301"/>
        <v>3.4125643676891344</v>
      </c>
      <c r="AA1098" s="20">
        <v>0.4</v>
      </c>
      <c r="AB1098" s="20">
        <v>-1.02666666666666</v>
      </c>
      <c r="AC1098" s="17">
        <v>313.77803115191199</v>
      </c>
      <c r="AD1098" s="17">
        <f t="shared" si="300"/>
        <v>313.89931724041077</v>
      </c>
      <c r="AE1098" s="21">
        <v>132.096</v>
      </c>
      <c r="AF1098" s="21">
        <v>204.46236559139777</v>
      </c>
      <c r="AG1098" s="19">
        <v>3.3755779569892468</v>
      </c>
      <c r="AH1098" s="21">
        <v>118.6</v>
      </c>
      <c r="AI1098" s="22">
        <v>-1.131666666666665</v>
      </c>
      <c r="AJ1098" s="21">
        <v>1426.4197105000012</v>
      </c>
      <c r="AK1098" s="21" t="e">
        <f>VLOOKUP($B1098,'[3]Rotoma level Monthly'!$C$2:$N$538,10,FALSE)</f>
        <v>#N/A</v>
      </c>
      <c r="AL1098" s="21" t="e">
        <f>VLOOKUP($B1098,'[3]Rotoma level Monthly'!$C$2:$N$538,11,FALSE)</f>
        <v>#N/A</v>
      </c>
      <c r="AM1098" s="20">
        <v>3.5024519576424935</v>
      </c>
      <c r="AN1098" s="21">
        <v>174.96666666666667</v>
      </c>
    </row>
    <row r="1099" spans="1:40" x14ac:dyDescent="0.25">
      <c r="A1099" t="s">
        <v>87</v>
      </c>
      <c r="B1099" s="15">
        <v>42522</v>
      </c>
      <c r="C1099" s="16" t="s">
        <v>78</v>
      </c>
      <c r="D1099" s="17">
        <v>2016</v>
      </c>
      <c r="E1099" s="18" t="str">
        <f t="shared" si="306"/>
        <v>Rerewhakaaitu 2015/16</v>
      </c>
      <c r="F1099" s="18" t="s">
        <v>72</v>
      </c>
      <c r="G1099" s="19">
        <v>3.7</v>
      </c>
      <c r="H1099" s="20">
        <v>8.6</v>
      </c>
      <c r="I1099" s="21">
        <v>303.3</v>
      </c>
      <c r="J1099" s="19">
        <v>7.5437690000000002</v>
      </c>
      <c r="K1099" s="19">
        <v>0.5133600619536397</v>
      </c>
      <c r="L1099" s="19">
        <v>2</v>
      </c>
      <c r="M1099" s="19">
        <v>3</v>
      </c>
      <c r="N1099" s="19">
        <v>7.5</v>
      </c>
      <c r="O1099" s="19">
        <v>0.67300000000000004</v>
      </c>
      <c r="Q1099" s="19">
        <f t="shared" si="304"/>
        <v>3.6632323791301675</v>
      </c>
      <c r="R1099" s="19">
        <f t="shared" si="305"/>
        <v>2.8569651343043803</v>
      </c>
      <c r="S1099" s="19">
        <f t="shared" si="302"/>
        <v>3.8604359550350957</v>
      </c>
      <c r="T1099" s="19">
        <f t="shared" si="299"/>
        <v>2.7805580733143791</v>
      </c>
      <c r="U1099" s="23">
        <f t="shared" si="303"/>
        <v>3.2902978854460057</v>
      </c>
      <c r="V1099" s="24">
        <f t="shared" si="301"/>
        <v>3.6077239131788978</v>
      </c>
      <c r="W1099" s="24">
        <f t="shared" si="301"/>
        <v>3.1641647622220419</v>
      </c>
      <c r="X1099" s="24">
        <f t="shared" si="301"/>
        <v>3.9101168127979218</v>
      </c>
      <c r="Y1099" s="24">
        <f t="shared" si="301"/>
        <v>3.0345727485561178</v>
      </c>
      <c r="Z1099" s="24">
        <f t="shared" si="301"/>
        <v>3.4291445591887446</v>
      </c>
      <c r="AA1099" s="20">
        <v>0.69</v>
      </c>
      <c r="AB1099" s="20">
        <v>0.15</v>
      </c>
      <c r="AC1099" s="17">
        <v>313.81925576246499</v>
      </c>
      <c r="AD1099" s="17">
        <f t="shared" si="300"/>
        <v>313.87845244190015</v>
      </c>
      <c r="AE1099" s="21">
        <v>174.08</v>
      </c>
      <c r="AF1099" s="21">
        <v>167.61111111111111</v>
      </c>
      <c r="AG1099" s="19">
        <v>3.2871597222222224</v>
      </c>
      <c r="AH1099" s="21">
        <v>121.1</v>
      </c>
      <c r="AI1099" s="22">
        <v>-1.1249999999999951</v>
      </c>
      <c r="AJ1099" s="21">
        <v>1447.707710500001</v>
      </c>
      <c r="AK1099" s="21" t="e">
        <f>VLOOKUP($B1099,'[3]Rotoma level Monthly'!$C$2:$N$538,10,FALSE)</f>
        <v>#N/A</v>
      </c>
      <c r="AL1099" s="21" t="e">
        <f>VLOOKUP($B1099,'[3]Rotoma level Monthly'!$C$2:$N$538,11,FALSE)</f>
        <v>#N/A</v>
      </c>
      <c r="AM1099" s="20">
        <v>3.541070326818121</v>
      </c>
      <c r="AN1099" s="21">
        <v>170.29999999999998</v>
      </c>
    </row>
    <row r="1100" spans="1:40" x14ac:dyDescent="0.25">
      <c r="A1100" t="s">
        <v>87</v>
      </c>
      <c r="B1100" s="15">
        <v>42552</v>
      </c>
      <c r="C1100" s="16" t="s">
        <v>79</v>
      </c>
      <c r="D1100" s="17">
        <v>2017</v>
      </c>
      <c r="E1100" s="18" t="str">
        <f t="shared" si="306"/>
        <v>Rerewhakaaitu 2016/17</v>
      </c>
      <c r="F1100" s="18" t="s">
        <v>72</v>
      </c>
      <c r="G1100" s="19">
        <v>3.6</v>
      </c>
      <c r="H1100" s="20">
        <v>7.7</v>
      </c>
      <c r="I1100" s="21">
        <v>284</v>
      </c>
      <c r="J1100" s="19">
        <v>8.4260000000000002</v>
      </c>
      <c r="K1100" s="19">
        <v>0.41566006195363969</v>
      </c>
      <c r="L1100" s="19">
        <v>4.5</v>
      </c>
      <c r="M1100" s="19">
        <v>0.2</v>
      </c>
      <c r="N1100" s="19">
        <v>7.32</v>
      </c>
      <c r="O1100" s="19">
        <v>1.22</v>
      </c>
      <c r="Q1100" s="19">
        <f t="shared" si="304"/>
        <v>3.6330083519489094</v>
      </c>
      <c r="R1100" s="19">
        <f t="shared" si="305"/>
        <v>3.0136946951597121</v>
      </c>
      <c r="S1100" s="19">
        <f t="shared" si="302"/>
        <v>3.774488203541583</v>
      </c>
      <c r="T1100" s="19">
        <f t="shared" si="299"/>
        <v>2.9208146479892205</v>
      </c>
      <c r="U1100" s="23">
        <f t="shared" si="303"/>
        <v>3.3355014746598561</v>
      </c>
      <c r="V1100" s="24">
        <f t="shared" si="301"/>
        <v>3.6945441749560803</v>
      </c>
      <c r="W1100" s="24">
        <f t="shared" si="301"/>
        <v>3.2048968802703186</v>
      </c>
      <c r="X1100" s="24">
        <f t="shared" si="301"/>
        <v>3.9120517754385919</v>
      </c>
      <c r="Y1100" s="24">
        <f t="shared" si="301"/>
        <v>3.0624545987948597</v>
      </c>
      <c r="Z1100" s="24">
        <f t="shared" si="301"/>
        <v>3.468486857364963</v>
      </c>
      <c r="AA1100" s="20">
        <v>0.47</v>
      </c>
      <c r="AB1100" s="20">
        <v>0.20333333333333301</v>
      </c>
      <c r="AC1100" s="17">
        <v>314.04521075145902</v>
      </c>
      <c r="AD1100" s="17">
        <f t="shared" si="300"/>
        <v>313.88233565239619</v>
      </c>
      <c r="AE1100" s="21">
        <v>153.34199999999899</v>
      </c>
      <c r="AF1100" s="21">
        <v>184.64381720430111</v>
      </c>
      <c r="AG1100" s="19">
        <v>4.1435473118279571</v>
      </c>
      <c r="AH1100" s="21">
        <v>150.1</v>
      </c>
      <c r="AI1100" s="22">
        <v>-1.1249999999999951</v>
      </c>
      <c r="AJ1100" s="21">
        <v>1514.381710500001</v>
      </c>
      <c r="AK1100" s="21" t="e">
        <f>VLOOKUP($B1100,'[3]Rotoma level Monthly'!$C$2:$N$538,10,FALSE)</f>
        <v>#N/A</v>
      </c>
      <c r="AL1100" s="21" t="e">
        <f>VLOOKUP($B1100,'[3]Rotoma level Monthly'!$C$2:$N$538,11,FALSE)</f>
        <v>#N/A</v>
      </c>
      <c r="AM1100" s="20">
        <v>3.4628387295958984</v>
      </c>
      <c r="AN1100" s="21">
        <v>173.20833333333329</v>
      </c>
    </row>
    <row r="1101" spans="1:40" x14ac:dyDescent="0.25">
      <c r="A1101" t="s">
        <v>87</v>
      </c>
      <c r="B1101" s="15">
        <v>42583</v>
      </c>
      <c r="C1101" s="16" t="s">
        <v>79</v>
      </c>
      <c r="D1101" s="17">
        <v>2017</v>
      </c>
      <c r="E1101" s="18" t="str">
        <f t="shared" si="306"/>
        <v>Rerewhakaaitu 2016/17</v>
      </c>
      <c r="F1101" s="18" t="s">
        <v>72</v>
      </c>
      <c r="G1101" s="19">
        <v>2.6</v>
      </c>
      <c r="H1101" s="20">
        <v>8.5500000000000007</v>
      </c>
      <c r="I1101" s="21">
        <v>275</v>
      </c>
      <c r="J1101" s="19">
        <v>8.4260000000000002</v>
      </c>
      <c r="K1101" s="19">
        <v>3.4443600619536396</v>
      </c>
      <c r="L1101" s="19">
        <v>2</v>
      </c>
      <c r="M1101" s="19">
        <v>4</v>
      </c>
      <c r="N1101" s="19">
        <v>7.61</v>
      </c>
      <c r="O1101" s="19">
        <v>1.97</v>
      </c>
      <c r="Q1101" s="19">
        <f t="shared" si="304"/>
        <v>3.2740323038458774</v>
      </c>
      <c r="R1101" s="19">
        <f t="shared" si="305"/>
        <v>2.8653458136853964</v>
      </c>
      <c r="S1101" s="19">
        <f t="shared" si="302"/>
        <v>3.7323914084290908</v>
      </c>
      <c r="T1101" s="19">
        <f t="shared" si="299"/>
        <v>2.9208146479892205</v>
      </c>
      <c r="U1101" s="23">
        <f t="shared" si="303"/>
        <v>3.1981460434873963</v>
      </c>
      <c r="V1101" s="24">
        <f t="shared" si="301"/>
        <v>3.7186621845276946</v>
      </c>
      <c r="W1101" s="24">
        <f t="shared" si="301"/>
        <v>3.1940404212473337</v>
      </c>
      <c r="X1101" s="24">
        <f t="shared" si="301"/>
        <v>3.9004159349985534</v>
      </c>
      <c r="Y1101" s="24">
        <f t="shared" si="301"/>
        <v>3.0624545987948597</v>
      </c>
      <c r="Z1101" s="24">
        <f t="shared" si="301"/>
        <v>3.4688932848921112</v>
      </c>
      <c r="AA1101" s="20">
        <v>0.56000000000000005</v>
      </c>
      <c r="AB1101" s="20">
        <v>0.33333333333333298</v>
      </c>
      <c r="AC1101" s="17">
        <v>314.11581606128999</v>
      </c>
      <c r="AD1101" s="17">
        <f t="shared" si="300"/>
        <v>313.88934913837829</v>
      </c>
      <c r="AE1101" s="21">
        <v>94.162999999999798</v>
      </c>
      <c r="AF1101" s="21">
        <v>180.57123655913975</v>
      </c>
      <c r="AG1101" s="19">
        <v>3.0704172912446235</v>
      </c>
      <c r="AH1101" s="21">
        <v>166.3</v>
      </c>
      <c r="AI1101" s="22">
        <v>-1.1249999999999951</v>
      </c>
      <c r="AJ1101" s="21">
        <v>1514.6337104999998</v>
      </c>
      <c r="AK1101" s="21" t="e">
        <f>VLOOKUP($B1101,'[3]Rotoma level Monthly'!$C$2:$N$538,10,FALSE)</f>
        <v>#N/A</v>
      </c>
      <c r="AL1101" s="21" t="e">
        <f>VLOOKUP($B1101,'[3]Rotoma level Monthly'!$C$2:$N$538,11,FALSE)</f>
        <v>#N/A</v>
      </c>
      <c r="AM1101" s="20">
        <v>3.5384606157966156</v>
      </c>
      <c r="AN1101" s="21">
        <v>174.70833333333329</v>
      </c>
    </row>
    <row r="1102" spans="1:40" x14ac:dyDescent="0.25">
      <c r="A1102" t="s">
        <v>87</v>
      </c>
      <c r="B1102" s="15">
        <v>42614</v>
      </c>
      <c r="C1102" s="16" t="s">
        <v>79</v>
      </c>
      <c r="D1102" s="17">
        <v>2017</v>
      </c>
      <c r="E1102" s="18" t="str">
        <f t="shared" si="306"/>
        <v>Rerewhakaaitu 2016/17</v>
      </c>
      <c r="F1102" s="18" t="s">
        <v>72</v>
      </c>
      <c r="G1102" s="19">
        <v>3.8</v>
      </c>
      <c r="H1102" s="20">
        <v>6.4</v>
      </c>
      <c r="I1102" s="21">
        <v>312</v>
      </c>
      <c r="J1102" s="19">
        <v>10.379999999999999</v>
      </c>
      <c r="K1102" s="19">
        <v>0.5133600619536397</v>
      </c>
      <c r="L1102" s="19">
        <v>4</v>
      </c>
      <c r="M1102" s="19">
        <v>5</v>
      </c>
      <c r="N1102" s="19">
        <v>7.55</v>
      </c>
      <c r="O1102" s="19">
        <v>0.875</v>
      </c>
      <c r="Q1102" s="19">
        <f t="shared" si="304"/>
        <v>3.6926503354066975</v>
      </c>
      <c r="R1102" s="19">
        <f t="shared" si="305"/>
        <v>3.2670582114027851</v>
      </c>
      <c r="S1102" s="19">
        <f t="shared" si="302"/>
        <v>3.897405327995513</v>
      </c>
      <c r="T1102" s="19">
        <f t="shared" si="299"/>
        <v>3.1852962722563216</v>
      </c>
      <c r="U1102" s="23">
        <f t="shared" si="303"/>
        <v>3.5106025367653291</v>
      </c>
      <c r="V1102" s="24">
        <f t="shared" si="301"/>
        <v>3.7823802002765703</v>
      </c>
      <c r="W1102" s="24">
        <f t="shared" si="301"/>
        <v>3.2309793539138316</v>
      </c>
      <c r="X1102" s="24">
        <f t="shared" si="301"/>
        <v>3.9095143365674034</v>
      </c>
      <c r="Y1102" s="24">
        <f t="shared" si="301"/>
        <v>3.097518781076158</v>
      </c>
      <c r="Z1102" s="24">
        <f t="shared" si="301"/>
        <v>3.5050981679584914</v>
      </c>
      <c r="AA1102" s="20">
        <v>1.28</v>
      </c>
      <c r="AB1102" s="20">
        <v>0.45500000000000002</v>
      </c>
      <c r="AC1102" s="17">
        <v>314.11827228511299</v>
      </c>
      <c r="AD1102" s="17">
        <f t="shared" si="300"/>
        <v>313.8933774090338</v>
      </c>
      <c r="AE1102" s="21">
        <v>132.665999999999</v>
      </c>
      <c r="AF1102" s="21">
        <v>163.91666666666666</v>
      </c>
      <c r="AG1102" s="19">
        <v>3.6925678979972205</v>
      </c>
      <c r="AH1102" s="21">
        <v>97.5</v>
      </c>
      <c r="AI1102" s="22">
        <v>-1.0691666666666599</v>
      </c>
      <c r="AJ1102" s="21">
        <v>1449.6582104999998</v>
      </c>
      <c r="AK1102" s="21" t="e">
        <f>VLOOKUP($B1102,'[3]Rotoma level Monthly'!$C$2:$N$538,10,FALSE)</f>
        <v>#N/A</v>
      </c>
      <c r="AL1102" s="21" t="e">
        <f>VLOOKUP($B1102,'[3]Rotoma level Monthly'!$C$2:$N$538,11,FALSE)</f>
        <v>#N/A</v>
      </c>
      <c r="AM1102" s="20">
        <v>3.5439848613931662</v>
      </c>
      <c r="AN1102" s="21">
        <v>170.14166666666662</v>
      </c>
    </row>
    <row r="1103" spans="1:40" x14ac:dyDescent="0.25">
      <c r="A1103" t="s">
        <v>87</v>
      </c>
      <c r="B1103" s="15">
        <v>42644</v>
      </c>
      <c r="C1103" s="16" t="s">
        <v>79</v>
      </c>
      <c r="D1103" s="17">
        <v>2017</v>
      </c>
      <c r="E1103" s="18" t="str">
        <f t="shared" si="306"/>
        <v>Rerewhakaaitu 2016/17</v>
      </c>
      <c r="F1103" s="18" t="s">
        <v>72</v>
      </c>
      <c r="G1103" s="19">
        <v>2.6</v>
      </c>
      <c r="H1103" s="20">
        <v>5.2</v>
      </c>
      <c r="I1103" s="21">
        <v>290</v>
      </c>
      <c r="J1103" s="19">
        <v>8.4260000000000002</v>
      </c>
      <c r="K1103" s="19">
        <v>4.4213600619536395</v>
      </c>
      <c r="L1103" s="19">
        <v>3</v>
      </c>
      <c r="M1103" s="19">
        <v>6</v>
      </c>
      <c r="N1103" s="19">
        <v>7.61</v>
      </c>
      <c r="O1103" s="19">
        <v>1.02</v>
      </c>
      <c r="Q1103" s="19">
        <f t="shared" si="304"/>
        <v>3.2740323038458774</v>
      </c>
      <c r="R1103" s="19">
        <f t="shared" si="305"/>
        <v>3.5411413633579301</v>
      </c>
      <c r="S1103" s="19">
        <f t="shared" si="302"/>
        <v>3.8018179736758575</v>
      </c>
      <c r="T1103" s="19">
        <f t="shared" ref="T1103:T1166" si="307">0.218+2.92*LOG($J1103,10)</f>
        <v>2.9208146479892205</v>
      </c>
      <c r="U1103" s="23">
        <f t="shared" si="303"/>
        <v>3.3844515722172215</v>
      </c>
      <c r="V1103" s="24">
        <f t="shared" si="301"/>
        <v>3.8112133800620449</v>
      </c>
      <c r="W1103" s="24">
        <f t="shared" si="301"/>
        <v>3.2808712384093695</v>
      </c>
      <c r="X1103" s="24">
        <f t="shared" si="301"/>
        <v>3.9110273543971901</v>
      </c>
      <c r="Y1103" s="24">
        <f t="shared" si="301"/>
        <v>3.1105428280018645</v>
      </c>
      <c r="Z1103" s="24">
        <f t="shared" si="301"/>
        <v>3.5284137002176172</v>
      </c>
      <c r="AA1103" s="20">
        <v>-0.42</v>
      </c>
      <c r="AB1103" s="20">
        <v>0.45833333333333298</v>
      </c>
      <c r="AC1103" s="17">
        <v>314.23518944632201</v>
      </c>
      <c r="AD1103" s="17">
        <f t="shared" si="300"/>
        <v>313.90944162565825</v>
      </c>
      <c r="AE1103" s="21">
        <v>118.807</v>
      </c>
      <c r="AF1103" s="21">
        <v>193.92591714105001</v>
      </c>
      <c r="AG1103" s="19">
        <v>4.0829756975083793</v>
      </c>
      <c r="AH1103" s="21">
        <v>176.6</v>
      </c>
      <c r="AI1103" s="22">
        <v>-1.03666666666666</v>
      </c>
      <c r="AJ1103" s="21">
        <v>1399.155210499998</v>
      </c>
      <c r="AK1103" s="21" t="e">
        <f>VLOOKUP($B1103,'[3]Rotoma level Monthly'!$C$2:$N$538,10,FALSE)</f>
        <v>#N/A</v>
      </c>
      <c r="AL1103" s="21" t="e">
        <f>VLOOKUP($B1103,'[3]Rotoma level Monthly'!$C$2:$N$538,11,FALSE)</f>
        <v>#N/A</v>
      </c>
      <c r="AM1103" s="20">
        <v>3.5532410982633049</v>
      </c>
      <c r="AN1103" s="21">
        <v>171.6583333333333</v>
      </c>
    </row>
    <row r="1104" spans="1:40" x14ac:dyDescent="0.25">
      <c r="A1104" t="s">
        <v>87</v>
      </c>
      <c r="B1104" s="15">
        <v>42675</v>
      </c>
      <c r="C1104" s="16" t="s">
        <v>79</v>
      </c>
      <c r="D1104" s="17">
        <v>2017</v>
      </c>
      <c r="E1104" s="18" t="str">
        <f t="shared" si="306"/>
        <v>Rerewhakaaitu 2016/17</v>
      </c>
      <c r="F1104" s="18" t="s">
        <v>72</v>
      </c>
      <c r="G1104" s="19">
        <v>1.9</v>
      </c>
      <c r="H1104" s="20">
        <v>7.2</v>
      </c>
      <c r="I1104" s="21">
        <v>291</v>
      </c>
      <c r="J1104" s="19">
        <v>7.4489999999999998</v>
      </c>
      <c r="K1104" s="19">
        <v>0.5133600619536397</v>
      </c>
      <c r="L1104" s="19">
        <v>3</v>
      </c>
      <c r="M1104" s="19">
        <v>6</v>
      </c>
      <c r="N1104" s="19">
        <v>7.32</v>
      </c>
      <c r="O1104" s="19">
        <v>0.71099999999999997</v>
      </c>
      <c r="Q1104" s="19">
        <f t="shared" si="304"/>
        <v>2.9280341464201856</v>
      </c>
      <c r="R1104" s="19">
        <f t="shared" si="305"/>
        <v>3.1068515254763649</v>
      </c>
      <c r="S1104" s="19">
        <f t="shared" si="302"/>
        <v>3.8063178968475806</v>
      </c>
      <c r="T1104" s="19">
        <f t="shared" si="307"/>
        <v>2.764526084880742</v>
      </c>
      <c r="U1104" s="23">
        <f t="shared" si="303"/>
        <v>3.1514324134062184</v>
      </c>
      <c r="V1104" s="24">
        <f t="shared" si="301"/>
        <v>3.7299324845577941</v>
      </c>
      <c r="W1104" s="24">
        <f t="shared" si="301"/>
        <v>3.2974592768544291</v>
      </c>
      <c r="X1104" s="24">
        <f t="shared" si="301"/>
        <v>3.8924842227869427</v>
      </c>
      <c r="Y1104" s="24">
        <f t="shared" si="301"/>
        <v>3.0491954021057803</v>
      </c>
      <c r="Z1104" s="24">
        <f t="shared" si="301"/>
        <v>3.4922678465762362</v>
      </c>
      <c r="AA1104" s="20">
        <v>-0.15</v>
      </c>
      <c r="AB1104" s="20">
        <v>0.40500000000000003</v>
      </c>
      <c r="AC1104" s="17">
        <v>314.23822141348398</v>
      </c>
      <c r="AD1104" s="17">
        <f t="shared" si="300"/>
        <v>313.93659730206213</v>
      </c>
      <c r="AE1104" s="21">
        <v>132.75599999999901</v>
      </c>
      <c r="AF1104" s="21">
        <v>212.04861111111114</v>
      </c>
      <c r="AG1104" s="19">
        <v>4.9822515389055546</v>
      </c>
      <c r="AH1104" s="21">
        <v>205.1</v>
      </c>
      <c r="AI1104" s="22">
        <v>-0.43833333333333002</v>
      </c>
      <c r="AJ1104" s="21">
        <v>1485.3702104999979</v>
      </c>
      <c r="AK1104" s="21" t="e">
        <f>VLOOKUP($B1104,'[3]Rotoma level Monthly'!$C$2:$N$538,10,FALSE)</f>
        <v>#N/A</v>
      </c>
      <c r="AL1104" s="21" t="e">
        <f>VLOOKUP($B1104,'[3]Rotoma level Monthly'!$C$2:$N$538,11,FALSE)</f>
        <v>#N/A</v>
      </c>
      <c r="AM1104" s="20">
        <v>3.5551729142295052</v>
      </c>
      <c r="AN1104" s="21">
        <v>167.36666666666665</v>
      </c>
    </row>
    <row r="1105" spans="1:40" x14ac:dyDescent="0.25">
      <c r="A1105" t="s">
        <v>87</v>
      </c>
      <c r="B1105" s="15">
        <v>42705</v>
      </c>
      <c r="C1105" s="16" t="s">
        <v>79</v>
      </c>
      <c r="D1105" s="17">
        <v>2017</v>
      </c>
      <c r="E1105" s="18" t="str">
        <f t="shared" si="306"/>
        <v>Rerewhakaaitu 2016/17</v>
      </c>
      <c r="F1105" s="18" t="s">
        <v>72</v>
      </c>
      <c r="G1105" s="19">
        <v>3.8</v>
      </c>
      <c r="H1105" s="20">
        <v>6.8</v>
      </c>
      <c r="I1105" s="21">
        <v>312</v>
      </c>
      <c r="J1105" s="19">
        <v>10.379999999999999</v>
      </c>
      <c r="K1105" s="19">
        <v>0.5133600619536397</v>
      </c>
      <c r="L1105" s="19">
        <v>0</v>
      </c>
      <c r="M1105" s="19">
        <v>2</v>
      </c>
      <c r="N1105" s="19">
        <v>7.64</v>
      </c>
      <c r="O1105" s="19">
        <v>0.94699999999999995</v>
      </c>
      <c r="Q1105" s="19">
        <f t="shared" si="304"/>
        <v>3.6926503354066975</v>
      </c>
      <c r="R1105" s="19">
        <f t="shared" si="305"/>
        <v>3.1850798671415776</v>
      </c>
      <c r="S1105" s="19">
        <f t="shared" si="302"/>
        <v>3.897405327995513</v>
      </c>
      <c r="T1105" s="19">
        <f t="shared" si="307"/>
        <v>3.1852962722563216</v>
      </c>
      <c r="U1105" s="23">
        <f t="shared" si="303"/>
        <v>3.4901079507000272</v>
      </c>
      <c r="V1105" s="24">
        <f t="shared" si="301"/>
        <v>3.6778008459366771</v>
      </c>
      <c r="W1105" s="24">
        <f t="shared" si="301"/>
        <v>3.281583417644709</v>
      </c>
      <c r="X1105" s="24">
        <f t="shared" si="301"/>
        <v>3.8756917363879304</v>
      </c>
      <c r="Y1105" s="24">
        <f t="shared" si="301"/>
        <v>3.0229121584909944</v>
      </c>
      <c r="Z1105" s="24">
        <f t="shared" si="301"/>
        <v>3.4644970396150776</v>
      </c>
      <c r="AA1105" s="20">
        <v>0.18</v>
      </c>
      <c r="AB1105" s="20">
        <v>0.32</v>
      </c>
      <c r="AC1105" s="17">
        <v>314.16008040988697</v>
      </c>
      <c r="AD1105" s="17">
        <f t="shared" si="300"/>
        <v>313.96857121618194</v>
      </c>
      <c r="AE1105" s="21">
        <v>48.052500000000101</v>
      </c>
      <c r="AF1105" s="21">
        <v>186.20967741935479</v>
      </c>
      <c r="AG1105" s="19">
        <v>4.0305062689193552</v>
      </c>
      <c r="AH1105" s="21">
        <v>227.2</v>
      </c>
      <c r="AI1105" s="22">
        <v>0.1766666666666665</v>
      </c>
      <c r="AJ1105" s="21">
        <v>1512.267210499997</v>
      </c>
      <c r="AK1105" s="21" t="e">
        <f>VLOOKUP($B1105,'[3]Rotoma level Monthly'!$C$2:$N$538,10,FALSE)</f>
        <v>#N/A</v>
      </c>
      <c r="AL1105" s="21" t="e">
        <f>VLOOKUP($B1105,'[3]Rotoma level Monthly'!$C$2:$N$538,11,FALSE)</f>
        <v>#N/A</v>
      </c>
      <c r="AM1105" s="20">
        <v>3.6193894653883008</v>
      </c>
      <c r="AN1105" s="21">
        <v>165.20833333333331</v>
      </c>
    </row>
    <row r="1106" spans="1:40" x14ac:dyDescent="0.25">
      <c r="A1106" t="s">
        <v>87</v>
      </c>
      <c r="B1106" s="15">
        <v>42736</v>
      </c>
      <c r="C1106" s="16" t="s">
        <v>79</v>
      </c>
      <c r="D1106" s="17">
        <v>2017</v>
      </c>
      <c r="E1106" s="18" t="str">
        <f t="shared" si="306"/>
        <v>Rerewhakaaitu 2016/17</v>
      </c>
      <c r="F1106" s="18" t="s">
        <v>72</v>
      </c>
      <c r="G1106" s="19">
        <v>3.3</v>
      </c>
      <c r="H1106" s="20">
        <v>6.3</v>
      </c>
      <c r="I1106" s="21">
        <v>366</v>
      </c>
      <c r="J1106" s="19">
        <v>12.334</v>
      </c>
      <c r="K1106" s="19">
        <v>2.4673600619536398</v>
      </c>
      <c r="L1106" s="19">
        <v>4</v>
      </c>
      <c r="M1106" s="19">
        <v>4</v>
      </c>
      <c r="N1106" s="19">
        <v>7.5</v>
      </c>
      <c r="O1106" s="19">
        <v>1.66</v>
      </c>
      <c r="Q1106" s="19">
        <f t="shared" si="304"/>
        <v>3.5370254072898342</v>
      </c>
      <c r="R1106" s="19">
        <f t="shared" si="305"/>
        <v>3.2881963362334656</v>
      </c>
      <c r="S1106" s="19">
        <f t="shared" si="302"/>
        <v>4.1060780670371759</v>
      </c>
      <c r="T1106" s="19">
        <f t="shared" si="307"/>
        <v>3.4040235167436346</v>
      </c>
      <c r="U1106" s="23">
        <f t="shared" si="303"/>
        <v>3.5838308318260275</v>
      </c>
      <c r="V1106" s="24">
        <f t="shared" si="301"/>
        <v>3.647269222171563</v>
      </c>
      <c r="W1106" s="24">
        <f t="shared" si="301"/>
        <v>3.2797990247830189</v>
      </c>
      <c r="X1106" s="24">
        <f t="shared" si="301"/>
        <v>3.88796584734874</v>
      </c>
      <c r="Y1106" s="24">
        <f t="shared" si="301"/>
        <v>3.0515859520998885</v>
      </c>
      <c r="Z1106" s="24">
        <f t="shared" si="301"/>
        <v>3.4666550116008028</v>
      </c>
      <c r="AA1106" s="20">
        <v>0.15</v>
      </c>
      <c r="AB1106" s="20">
        <v>-1.19166666666666</v>
      </c>
      <c r="AC1106" s="17">
        <v>314.01353393098901</v>
      </c>
      <c r="AD1106" s="17">
        <f t="shared" si="300"/>
        <v>313.99470966122249</v>
      </c>
      <c r="AE1106" s="21">
        <v>48.497500000000002</v>
      </c>
      <c r="AF1106" s="21">
        <v>214.83870967741939</v>
      </c>
      <c r="AG1106" s="19">
        <v>4.7050231440833317</v>
      </c>
      <c r="AH1106" s="21">
        <v>255</v>
      </c>
      <c r="AI1106" s="22">
        <v>0.1766666666666665</v>
      </c>
      <c r="AJ1106" s="21">
        <v>1515.059000499997</v>
      </c>
      <c r="AK1106" s="21" t="e">
        <f>VLOOKUP($B1106,'[3]Rotoma level Monthly'!$C$2:$N$538,10,FALSE)</f>
        <v>#N/A</v>
      </c>
      <c r="AL1106" s="21" t="e">
        <f>VLOOKUP($B1106,'[3]Rotoma level Monthly'!$C$2:$N$538,11,FALSE)</f>
        <v>#N/A</v>
      </c>
      <c r="AM1106" s="20">
        <v>3.6286964954147352</v>
      </c>
      <c r="AN1106" s="21">
        <v>168.9</v>
      </c>
    </row>
    <row r="1107" spans="1:40" x14ac:dyDescent="0.25">
      <c r="A1107" t="s">
        <v>87</v>
      </c>
      <c r="B1107" s="15">
        <v>42767</v>
      </c>
      <c r="C1107" s="16" t="s">
        <v>79</v>
      </c>
      <c r="D1107" s="17">
        <v>2017</v>
      </c>
      <c r="E1107" s="18" t="str">
        <f t="shared" si="306"/>
        <v>Rerewhakaaitu 2016/17</v>
      </c>
      <c r="F1107" s="18" t="s">
        <v>72</v>
      </c>
      <c r="G1107" s="19">
        <v>7.5</v>
      </c>
      <c r="H1107" s="20">
        <v>6.2</v>
      </c>
      <c r="I1107" s="21">
        <v>319</v>
      </c>
      <c r="J1107" s="19">
        <v>10.379999999999999</v>
      </c>
      <c r="K1107" s="19">
        <v>1.4161080619536397</v>
      </c>
      <c r="L1107" s="19">
        <v>2</v>
      </c>
      <c r="M1107" s="19">
        <v>4.4289999999999994</v>
      </c>
      <c r="N1107" s="19">
        <v>7.54</v>
      </c>
      <c r="O1107" s="19">
        <v>1</v>
      </c>
      <c r="Q1107" s="19">
        <f t="shared" si="304"/>
        <v>4.4426556090149179</v>
      </c>
      <c r="R1107" s="19">
        <f t="shared" si="305"/>
        <v>3.3096090505737399</v>
      </c>
      <c r="S1107" s="19">
        <f t="shared" si="302"/>
        <v>3.926409956002114</v>
      </c>
      <c r="T1107" s="19">
        <f t="shared" si="307"/>
        <v>3.1852962722563216</v>
      </c>
      <c r="U1107" s="23">
        <f t="shared" si="303"/>
        <v>3.7159927219617734</v>
      </c>
      <c r="V1107" s="24">
        <f t="shared" si="301"/>
        <v>3.721356038766674</v>
      </c>
      <c r="W1107" s="24">
        <f t="shared" si="301"/>
        <v>3.2541053858904725</v>
      </c>
      <c r="X1107" s="24">
        <f t="shared" si="301"/>
        <v>3.8797466010038897</v>
      </c>
      <c r="Y1107" s="24">
        <f t="shared" si="301"/>
        <v>3.067670374054869</v>
      </c>
      <c r="Z1107" s="24">
        <f t="shared" si="301"/>
        <v>3.4807195999289764</v>
      </c>
      <c r="AA1107" s="20">
        <v>-0.22</v>
      </c>
      <c r="AB1107" s="20">
        <v>-0.90666666666666595</v>
      </c>
      <c r="AC1107" s="17">
        <v>313.94155319139901</v>
      </c>
      <c r="AD1107" s="17">
        <f t="shared" si="300"/>
        <v>314.01112878695625</v>
      </c>
      <c r="AE1107" s="21">
        <v>226.15150000000099</v>
      </c>
      <c r="AF1107" s="21">
        <v>189.9702380952381</v>
      </c>
      <c r="AG1107" s="19">
        <v>3.1260920938601191</v>
      </c>
      <c r="AH1107" s="21">
        <v>168.3</v>
      </c>
      <c r="AI1107" s="22">
        <v>0.1766666666666665</v>
      </c>
      <c r="AJ1107" s="21">
        <v>1429.0480204999967</v>
      </c>
      <c r="AK1107" s="21" t="e">
        <f>VLOOKUP($B1107,'[3]Rotoma level Monthly'!$C$2:$N$538,10,FALSE)</f>
        <v>#N/A</v>
      </c>
      <c r="AL1107" s="21" t="e">
        <f>VLOOKUP($B1107,'[3]Rotoma level Monthly'!$C$2:$N$538,11,FALSE)</f>
        <v>#N/A</v>
      </c>
      <c r="AM1107" s="20">
        <v>3.7022400907550126</v>
      </c>
      <c r="AN1107" s="21">
        <v>168.66666666666666</v>
      </c>
    </row>
    <row r="1108" spans="1:40" x14ac:dyDescent="0.25">
      <c r="A1108" t="s">
        <v>87</v>
      </c>
      <c r="B1108" s="15">
        <v>42795</v>
      </c>
      <c r="C1108" s="16" t="s">
        <v>79</v>
      </c>
      <c r="D1108" s="17">
        <v>2017</v>
      </c>
      <c r="E1108" s="18" t="str">
        <f t="shared" si="306"/>
        <v>Rerewhakaaitu 2016/17</v>
      </c>
      <c r="F1108" s="18" t="s">
        <v>72</v>
      </c>
      <c r="G1108" s="19">
        <v>4.9000000000000004</v>
      </c>
      <c r="H1108" s="20">
        <v>4.4000000000000004</v>
      </c>
      <c r="I1108" s="21">
        <v>342</v>
      </c>
      <c r="J1108" s="19">
        <v>9.4029999999999987</v>
      </c>
      <c r="K1108" s="19">
        <v>0.5133600619536397</v>
      </c>
      <c r="L1108" s="19">
        <v>4</v>
      </c>
      <c r="M1108" s="19">
        <v>3</v>
      </c>
      <c r="N1108" s="19">
        <v>7.33</v>
      </c>
      <c r="O1108" s="19">
        <v>1.3</v>
      </c>
      <c r="Q1108" s="19">
        <f t="shared" si="304"/>
        <v>3.973098043272425</v>
      </c>
      <c r="R1108" s="19">
        <f t="shared" si="305"/>
        <v>3.7554370584126855</v>
      </c>
      <c r="S1108" s="19">
        <f t="shared" si="302"/>
        <v>4.0174185792289663</v>
      </c>
      <c r="T1108" s="19">
        <f t="shared" si="307"/>
        <v>3.0599379934369035</v>
      </c>
      <c r="U1108" s="23">
        <f t="shared" si="303"/>
        <v>3.7014729185877453</v>
      </c>
      <c r="V1108" s="24">
        <f t="shared" si="301"/>
        <v>3.7447266810888178</v>
      </c>
      <c r="W1108" s="24">
        <f t="shared" si="301"/>
        <v>3.2829230471325115</v>
      </c>
      <c r="X1108" s="24">
        <f t="shared" si="301"/>
        <v>3.8918630247971744</v>
      </c>
      <c r="Y1108" s="24">
        <f t="shared" si="301"/>
        <v>3.0477177245671263</v>
      </c>
      <c r="Z1108" s="24">
        <f t="shared" si="301"/>
        <v>3.491807619396408</v>
      </c>
      <c r="AA1108" s="20">
        <v>0.55000000000000004</v>
      </c>
      <c r="AB1108" s="20">
        <v>-0.51333333333333298</v>
      </c>
      <c r="AC1108" s="17">
        <v>314.12007309546198</v>
      </c>
      <c r="AD1108" s="17">
        <f t="shared" ref="AD1108:AD1164" si="308">AVERAGE(AC1097:AC1108)</f>
        <v>314.03834889059442</v>
      </c>
      <c r="AE1108" s="21">
        <v>388.58699999999698</v>
      </c>
      <c r="AF1108" s="21">
        <v>168.77688172043017</v>
      </c>
      <c r="AG1108" s="19">
        <v>3.5699955166290329</v>
      </c>
      <c r="AH1108" s="21">
        <v>183.9</v>
      </c>
      <c r="AI1108" s="22">
        <v>0.1766666666666665</v>
      </c>
      <c r="AJ1108" s="21">
        <v>1507.7247899999979</v>
      </c>
      <c r="AK1108" s="21" t="e">
        <f>VLOOKUP($B1108,'[3]Rotoma level Monthly'!$C$2:$N$538,10,FALSE)</f>
        <v>#N/A</v>
      </c>
      <c r="AL1108" s="21" t="e">
        <f>VLOOKUP($B1108,'[3]Rotoma level Monthly'!$C$2:$N$538,11,FALSE)</f>
        <v>#N/A</v>
      </c>
      <c r="AM1108" s="20">
        <v>3.6759212566226651</v>
      </c>
      <c r="AN1108" s="21">
        <v>169.69166666666669</v>
      </c>
    </row>
    <row r="1109" spans="1:40" x14ac:dyDescent="0.25">
      <c r="A1109" t="s">
        <v>87</v>
      </c>
      <c r="B1109" s="15">
        <v>42826</v>
      </c>
      <c r="C1109" s="16" t="s">
        <v>79</v>
      </c>
      <c r="D1109" s="17">
        <v>2017</v>
      </c>
      <c r="E1109" s="18" t="str">
        <f t="shared" si="306"/>
        <v>Rerewhakaaitu 2016/17</v>
      </c>
      <c r="F1109" s="18" t="s">
        <v>72</v>
      </c>
      <c r="G1109" s="19">
        <v>4.8</v>
      </c>
      <c r="H1109" s="20">
        <v>6.25</v>
      </c>
      <c r="I1109" s="21">
        <v>273</v>
      </c>
      <c r="J1109" s="19">
        <v>10.379999999999999</v>
      </c>
      <c r="K1109" s="19">
        <v>1.4903600619536397</v>
      </c>
      <c r="L1109" s="19">
        <v>1</v>
      </c>
      <c r="M1109" s="19">
        <v>3</v>
      </c>
      <c r="N1109" s="19">
        <v>7.31</v>
      </c>
      <c r="O1109" s="19">
        <v>0.90700000000000003</v>
      </c>
      <c r="Q1109" s="19">
        <f t="shared" si="304"/>
        <v>3.9503527429339917</v>
      </c>
      <c r="R1109" s="19">
        <f t="shared" si="305"/>
        <v>3.2988677980870156</v>
      </c>
      <c r="S1109" s="19">
        <f t="shared" si="302"/>
        <v>3.7228495675926756</v>
      </c>
      <c r="T1109" s="19">
        <f t="shared" si="307"/>
        <v>3.1852962722563216</v>
      </c>
      <c r="U1109" s="23">
        <f t="shared" si="303"/>
        <v>3.5393415952175009</v>
      </c>
      <c r="V1109" s="24">
        <f t="shared" si="301"/>
        <v>3.6911205708200954</v>
      </c>
      <c r="W1109" s="24">
        <f t="shared" si="301"/>
        <v>3.2727341878139278</v>
      </c>
      <c r="X1109" s="24">
        <f t="shared" si="301"/>
        <v>3.8682753977972912</v>
      </c>
      <c r="Y1109" s="24">
        <f t="shared" si="301"/>
        <v>3.0477177245671263</v>
      </c>
      <c r="Z1109" s="24">
        <f t="shared" si="301"/>
        <v>3.4699619702496105</v>
      </c>
      <c r="AA1109" s="20">
        <v>-0.44</v>
      </c>
      <c r="AB1109" s="20">
        <v>-0.25999999999999901</v>
      </c>
      <c r="AC1109" s="17">
        <v>314.56617612494603</v>
      </c>
      <c r="AD1109" s="17">
        <f t="shared" si="308"/>
        <v>314.09595113539405</v>
      </c>
      <c r="AE1109" s="21">
        <v>329.31500000000301</v>
      </c>
      <c r="AF1109" s="21">
        <v>158.05555555555557</v>
      </c>
      <c r="AG1109" s="19">
        <v>2.873029318505556</v>
      </c>
      <c r="AH1109" s="21">
        <v>166.9</v>
      </c>
      <c r="AI1109" s="22">
        <v>0.1766666666666665</v>
      </c>
      <c r="AJ1109" s="21">
        <v>1729.582499999995</v>
      </c>
      <c r="AK1109" s="21" t="e">
        <f>VLOOKUP($B1109,'[3]Rotoma level Monthly'!$C$2:$N$538,10,FALSE)</f>
        <v>#N/A</v>
      </c>
      <c r="AL1109" s="21" t="e">
        <f>VLOOKUP($B1109,'[3]Rotoma level Monthly'!$C$2:$N$538,11,FALSE)</f>
        <v>#N/A</v>
      </c>
      <c r="AM1109" s="20">
        <v>3.705431411682254</v>
      </c>
      <c r="AN1109" s="21">
        <v>169.71666666666667</v>
      </c>
    </row>
    <row r="1110" spans="1:40" x14ac:dyDescent="0.25">
      <c r="A1110" t="s">
        <v>87</v>
      </c>
      <c r="B1110" s="15">
        <v>42856</v>
      </c>
      <c r="C1110" s="16" t="s">
        <v>79</v>
      </c>
      <c r="D1110" s="17">
        <v>2017</v>
      </c>
      <c r="E1110" s="18" t="str">
        <f t="shared" si="306"/>
        <v>Rerewhakaaitu 2016/17</v>
      </c>
      <c r="F1110" s="18" t="s">
        <v>72</v>
      </c>
      <c r="G1110" s="19">
        <v>3.3</v>
      </c>
      <c r="H1110" s="20">
        <v>6.85</v>
      </c>
      <c r="I1110" s="21">
        <v>247</v>
      </c>
      <c r="J1110" s="19">
        <v>7.4489999999999998</v>
      </c>
      <c r="K1110" s="19">
        <v>1.4903600619536397</v>
      </c>
      <c r="L1110" s="19">
        <v>20</v>
      </c>
      <c r="M1110" s="19">
        <v>4</v>
      </c>
      <c r="N1110" s="19">
        <v>7.08</v>
      </c>
      <c r="O1110" s="19">
        <v>0.748</v>
      </c>
      <c r="Q1110" s="19">
        <f t="shared" si="304"/>
        <v>3.5370254072898342</v>
      </c>
      <c r="R1110" s="19">
        <f t="shared" si="305"/>
        <v>3.1751057217930505</v>
      </c>
      <c r="S1110" s="19">
        <f t="shared" si="302"/>
        <v>3.5920178293115934</v>
      </c>
      <c r="T1110" s="19">
        <f t="shared" si="307"/>
        <v>2.764526084880742</v>
      </c>
      <c r="U1110" s="23">
        <f t="shared" si="303"/>
        <v>3.2671687608188051</v>
      </c>
      <c r="V1110" s="24">
        <f t="shared" ref="V1110:Z1160" si="309">AVERAGE(Q1099:Q1110)</f>
        <v>3.6331497804837842</v>
      </c>
      <c r="W1110" s="24">
        <f t="shared" si="309"/>
        <v>3.2219460479690092</v>
      </c>
      <c r="X1110" s="24">
        <f t="shared" si="309"/>
        <v>3.8445863410577297</v>
      </c>
      <c r="Y1110" s="24">
        <f t="shared" si="309"/>
        <v>3.0231000655207794</v>
      </c>
      <c r="Z1110" s="24">
        <f t="shared" si="309"/>
        <v>3.4306955587578254</v>
      </c>
      <c r="AA1110" s="20">
        <v>0.17</v>
      </c>
      <c r="AB1110" s="20">
        <v>-0.13166666666666599</v>
      </c>
      <c r="AC1110" s="17">
        <v>314.801047149429</v>
      </c>
      <c r="AD1110" s="17">
        <f t="shared" si="308"/>
        <v>314.18120246852044</v>
      </c>
      <c r="AE1110" s="21">
        <v>185.622999999999</v>
      </c>
      <c r="AF1110" s="21">
        <v>163.78360215053755</v>
      </c>
      <c r="AG1110" s="19">
        <v>3.4500276254543016</v>
      </c>
      <c r="AH1110" s="21">
        <v>146.30000000000001</v>
      </c>
      <c r="AI1110" s="22">
        <v>0.1766666666666665</v>
      </c>
      <c r="AJ1110" s="21">
        <v>1978.5134999999982</v>
      </c>
      <c r="AK1110" s="21" t="e">
        <f>VLOOKUP($B1110,'[3]Rotoma level Monthly'!$C$2:$N$538,10,FALSE)</f>
        <v>#N/A</v>
      </c>
      <c r="AL1110" s="21" t="e">
        <f>VLOOKUP($B1110,'[3]Rotoma level Monthly'!$C$2:$N$538,11,FALSE)</f>
        <v>#N/A</v>
      </c>
      <c r="AM1110" s="20">
        <v>3.7449286465577174</v>
      </c>
      <c r="AN1110" s="21">
        <v>172.02500000000001</v>
      </c>
    </row>
    <row r="1111" spans="1:40" x14ac:dyDescent="0.25">
      <c r="A1111" t="s">
        <v>87</v>
      </c>
      <c r="B1111" s="15">
        <v>42887</v>
      </c>
      <c r="C1111" s="16" t="s">
        <v>79</v>
      </c>
      <c r="D1111" s="17">
        <v>2017</v>
      </c>
      <c r="E1111" s="18" t="str">
        <f t="shared" si="306"/>
        <v>Rerewhakaaitu 2016/17</v>
      </c>
      <c r="F1111" s="18" t="s">
        <v>72</v>
      </c>
      <c r="G1111" s="19">
        <v>5.0999999999999996</v>
      </c>
      <c r="H1111" s="20">
        <v>5.7</v>
      </c>
      <c r="I1111" s="21">
        <v>364</v>
      </c>
      <c r="J1111" s="19">
        <v>9.4029999999999987</v>
      </c>
      <c r="K1111" s="19">
        <v>1.4903600619536397</v>
      </c>
      <c r="L1111" s="19">
        <v>24</v>
      </c>
      <c r="M1111" s="19">
        <v>8</v>
      </c>
      <c r="N1111" s="19">
        <v>7.28</v>
      </c>
      <c r="O1111" s="19">
        <v>0.74199999999999999</v>
      </c>
      <c r="Q1111" s="19">
        <f t="shared" si="304"/>
        <v>4.0172282472887586</v>
      </c>
      <c r="R1111" s="19">
        <f t="shared" si="305"/>
        <v>3.4211341099100232</v>
      </c>
      <c r="S1111" s="19">
        <f t="shared" si="302"/>
        <v>4.0989151647836586</v>
      </c>
      <c r="T1111" s="19">
        <f t="shared" si="307"/>
        <v>3.0599379934369035</v>
      </c>
      <c r="U1111" s="23">
        <f t="shared" si="303"/>
        <v>3.6493038788548362</v>
      </c>
      <c r="V1111" s="24">
        <f t="shared" si="309"/>
        <v>3.662649436163667</v>
      </c>
      <c r="W1111" s="24">
        <f t="shared" si="309"/>
        <v>3.2689601292694785</v>
      </c>
      <c r="X1111" s="24">
        <f t="shared" si="309"/>
        <v>3.8644596085367766</v>
      </c>
      <c r="Y1111" s="24">
        <f t="shared" si="309"/>
        <v>3.0463817255309902</v>
      </c>
      <c r="Z1111" s="24">
        <f t="shared" si="309"/>
        <v>3.4606127248752276</v>
      </c>
      <c r="AA1111" s="20">
        <v>-0.95</v>
      </c>
      <c r="AB1111" s="20">
        <v>0.21833333333333299</v>
      </c>
      <c r="AC1111" s="17">
        <v>314.89886175458298</v>
      </c>
      <c r="AD1111" s="17">
        <f t="shared" si="308"/>
        <v>314.27116963453028</v>
      </c>
      <c r="AE1111" s="21">
        <v>86.071000000000296</v>
      </c>
      <c r="AF1111" s="21">
        <v>172.93749999999994</v>
      </c>
      <c r="AG1111" s="19">
        <v>2.6933310161916659</v>
      </c>
      <c r="AH1111" s="21">
        <v>157.30000000000001</v>
      </c>
      <c r="AI1111" s="22">
        <v>0.21083333333333298</v>
      </c>
      <c r="AJ1111" s="21">
        <v>2032.0404999999971</v>
      </c>
      <c r="AK1111" s="21" t="e">
        <f>VLOOKUP($B1111,'[3]Rotoma level Monthly'!$C$2:$N$538,10,FALSE)</f>
        <v>#N/A</v>
      </c>
      <c r="AL1111" s="21" t="e">
        <f>VLOOKUP($B1111,'[3]Rotoma level Monthly'!$C$2:$N$538,11,FALSE)</f>
        <v>#N/A</v>
      </c>
      <c r="AM1111" s="20">
        <v>3.7511327855964716</v>
      </c>
      <c r="AN1111" s="21">
        <v>175.04166666666666</v>
      </c>
    </row>
    <row r="1112" spans="1:40" x14ac:dyDescent="0.25">
      <c r="A1112" t="s">
        <v>87</v>
      </c>
      <c r="B1112" s="15">
        <v>42917</v>
      </c>
      <c r="C1112" s="16" t="s">
        <v>80</v>
      </c>
      <c r="D1112" s="17">
        <v>2018</v>
      </c>
      <c r="E1112" s="18" t="str">
        <f t="shared" si="306"/>
        <v>Rerewhakaaitu 2017/18</v>
      </c>
      <c r="F1112" s="18" t="s">
        <v>72</v>
      </c>
      <c r="G1112" s="19">
        <v>3.5</v>
      </c>
      <c r="H1112" s="20">
        <v>6.2</v>
      </c>
      <c r="I1112" s="21">
        <v>303</v>
      </c>
      <c r="J1112" s="19">
        <v>9.4029999999999987</v>
      </c>
      <c r="K1112" s="19">
        <v>1.4903600619536397</v>
      </c>
      <c r="L1112" s="19">
        <v>47</v>
      </c>
      <c r="M1112" s="19">
        <v>4</v>
      </c>
      <c r="N1112" s="19">
        <v>7.28</v>
      </c>
      <c r="O1112" s="19">
        <v>0.59899999999999998</v>
      </c>
      <c r="Q1112" s="19">
        <f t="shared" si="304"/>
        <v>3.6019328326497</v>
      </c>
      <c r="R1112" s="19">
        <f t="shared" si="305"/>
        <v>3.3096090505737399</v>
      </c>
      <c r="S1112" s="19">
        <f t="shared" si="302"/>
        <v>3.859142311791937</v>
      </c>
      <c r="T1112" s="19">
        <f t="shared" si="307"/>
        <v>3.0599379934369035</v>
      </c>
      <c r="U1112" s="23">
        <f t="shared" si="303"/>
        <v>3.4576555471130703</v>
      </c>
      <c r="V1112" s="24">
        <f t="shared" si="309"/>
        <v>3.6600598095553996</v>
      </c>
      <c r="W1112" s="24">
        <f t="shared" si="309"/>
        <v>3.2936196588873146</v>
      </c>
      <c r="X1112" s="24">
        <f t="shared" si="309"/>
        <v>3.8715141175576395</v>
      </c>
      <c r="Y1112" s="24">
        <f t="shared" si="309"/>
        <v>3.0579753376516301</v>
      </c>
      <c r="Z1112" s="24">
        <f t="shared" si="309"/>
        <v>3.4707922309129962</v>
      </c>
      <c r="AA1112" s="20">
        <v>0.87</v>
      </c>
      <c r="AB1112" s="20">
        <v>0.21333333333333299</v>
      </c>
      <c r="AC1112" s="17">
        <v>315.05479383813503</v>
      </c>
      <c r="AD1112" s="17">
        <f t="shared" si="308"/>
        <v>314.35530155841997</v>
      </c>
      <c r="AE1112" s="21">
        <v>194.39599999999999</v>
      </c>
      <c r="AF1112" s="21">
        <v>166.2029569892473</v>
      </c>
      <c r="AG1112" s="19">
        <v>3.2429360784408594</v>
      </c>
      <c r="AH1112" s="21">
        <v>108.7</v>
      </c>
      <c r="AI1112" s="22">
        <v>0.21583333333333299</v>
      </c>
      <c r="AJ1112" s="21">
        <v>1944.0314999999971</v>
      </c>
      <c r="AK1112" s="21" t="e">
        <f>VLOOKUP($B1112,'[3]Rotoma level Monthly'!$C$2:$N$538,10,FALSE)</f>
        <v>#N/A</v>
      </c>
      <c r="AL1112" s="21" t="e">
        <f>VLOOKUP($B1112,'[3]Rotoma level Monthly'!$C$2:$N$538,11,FALSE)</f>
        <v>#N/A</v>
      </c>
      <c r="AM1112" s="20">
        <v>3.7016470600939253</v>
      </c>
      <c r="AN1112" s="21">
        <v>171.59166666666667</v>
      </c>
    </row>
    <row r="1113" spans="1:40" x14ac:dyDescent="0.25">
      <c r="A1113" t="s">
        <v>87</v>
      </c>
      <c r="B1113" s="15">
        <v>42948</v>
      </c>
      <c r="C1113" s="16" t="s">
        <v>80</v>
      </c>
      <c r="D1113" s="17">
        <v>2018</v>
      </c>
      <c r="E1113" s="18" t="str">
        <f t="shared" si="306"/>
        <v>Rerewhakaaitu 2017/18</v>
      </c>
      <c r="F1113" s="18" t="s">
        <v>72</v>
      </c>
      <c r="G1113" s="19">
        <v>4.8</v>
      </c>
      <c r="H1113" s="20">
        <v>6.25</v>
      </c>
      <c r="I1113" s="21">
        <v>363</v>
      </c>
      <c r="J1113" s="19">
        <v>11.356999999999999</v>
      </c>
      <c r="K1113" s="19">
        <v>1.4903600619536397</v>
      </c>
      <c r="L1113" s="19">
        <v>68</v>
      </c>
      <c r="M1113" s="19">
        <v>3</v>
      </c>
      <c r="N1113" s="19">
        <v>7.43</v>
      </c>
      <c r="O1113" s="19">
        <v>0.85499999999999998</v>
      </c>
      <c r="Q1113" s="19">
        <f t="shared" si="304"/>
        <v>3.9503527429339917</v>
      </c>
      <c r="R1113" s="19">
        <f t="shared" si="305"/>
        <v>3.2988677980870156</v>
      </c>
      <c r="S1113" s="19">
        <f t="shared" si="302"/>
        <v>4.0953189413586983</v>
      </c>
      <c r="T1113" s="19">
        <f t="shared" si="307"/>
        <v>3.2993697872898169</v>
      </c>
      <c r="U1113" s="23">
        <f t="shared" si="303"/>
        <v>3.6609773174173803</v>
      </c>
      <c r="V1113" s="24">
        <f t="shared" si="309"/>
        <v>3.716419846146076</v>
      </c>
      <c r="W1113" s="24">
        <f t="shared" si="309"/>
        <v>3.3297464909207832</v>
      </c>
      <c r="X1113" s="24">
        <f t="shared" si="309"/>
        <v>3.9017580786351065</v>
      </c>
      <c r="Y1113" s="24">
        <f t="shared" si="309"/>
        <v>3.0895215992600131</v>
      </c>
      <c r="Z1113" s="24">
        <f t="shared" si="309"/>
        <v>3.5093615037404944</v>
      </c>
      <c r="AA1113" s="20">
        <v>0.37</v>
      </c>
      <c r="AB1113" s="20">
        <v>0.36666666666666597</v>
      </c>
      <c r="AC1113" s="17">
        <v>315.18700173261902</v>
      </c>
      <c r="AD1113" s="17">
        <f t="shared" si="308"/>
        <v>314.44456703103072</v>
      </c>
      <c r="AE1113" s="21">
        <v>208.99349999999899</v>
      </c>
      <c r="AF1113" s="21">
        <v>153.48118279569889</v>
      </c>
      <c r="AG1113" s="19">
        <v>3.004037482470431</v>
      </c>
      <c r="AH1113" s="21">
        <v>124</v>
      </c>
      <c r="AI1113" s="22">
        <v>0.21583333333333299</v>
      </c>
      <c r="AJ1113" s="21">
        <v>1985.0854999999981</v>
      </c>
      <c r="AK1113" s="21" t="e">
        <f>VLOOKUP($B1113,'[3]Rotoma level Monthly'!$C$2:$N$538,10,FALSE)</f>
        <v>#N/A</v>
      </c>
      <c r="AL1113" s="21" t="e">
        <f>VLOOKUP($B1113,'[3]Rotoma level Monthly'!$C$2:$N$538,11,FALSE)</f>
        <v>#N/A</v>
      </c>
      <c r="AM1113" s="20">
        <v>3.6265961239783331</v>
      </c>
      <c r="AN1113" s="21">
        <v>168.06666666666669</v>
      </c>
    </row>
    <row r="1114" spans="1:40" x14ac:dyDescent="0.25">
      <c r="A1114" t="s">
        <v>87</v>
      </c>
      <c r="B1114" s="15">
        <v>42979</v>
      </c>
      <c r="C1114" s="16" t="s">
        <v>80</v>
      </c>
      <c r="D1114" s="17">
        <v>2018</v>
      </c>
      <c r="E1114" s="18" t="str">
        <f t="shared" si="306"/>
        <v>Rerewhakaaitu 2017/18</v>
      </c>
      <c r="F1114" s="18" t="s">
        <v>72</v>
      </c>
      <c r="G1114" s="19">
        <v>6.3</v>
      </c>
      <c r="H1114" s="20">
        <v>5.9</v>
      </c>
      <c r="I1114" s="21">
        <v>375</v>
      </c>
      <c r="J1114" s="19">
        <v>15.264999999999999</v>
      </c>
      <c r="K1114" s="19">
        <v>2.4673600619536398</v>
      </c>
      <c r="L1114" s="19">
        <v>62</v>
      </c>
      <c r="M1114" s="19">
        <v>5</v>
      </c>
      <c r="N1114" s="19">
        <v>7.47</v>
      </c>
      <c r="O1114" s="19">
        <v>1.03</v>
      </c>
      <c r="Q1114" s="19">
        <f t="shared" si="304"/>
        <v>4.2503249956120968</v>
      </c>
      <c r="R1114" s="19">
        <f t="shared" si="305"/>
        <v>3.3755901776582165</v>
      </c>
      <c r="S1114" s="19">
        <f t="shared" si="302"/>
        <v>4.1378341158604339</v>
      </c>
      <c r="T1114" s="19">
        <f t="shared" si="307"/>
        <v>3.6743946812132666</v>
      </c>
      <c r="U1114" s="23">
        <f t="shared" si="303"/>
        <v>3.8595359925860033</v>
      </c>
      <c r="V1114" s="24">
        <f t="shared" si="309"/>
        <v>3.7628927344965262</v>
      </c>
      <c r="W1114" s="24">
        <f t="shared" si="309"/>
        <v>3.338790821442069</v>
      </c>
      <c r="X1114" s="24">
        <f t="shared" si="309"/>
        <v>3.9217938109571833</v>
      </c>
      <c r="Y1114" s="24">
        <f t="shared" si="309"/>
        <v>3.1302798000064249</v>
      </c>
      <c r="Z1114" s="24">
        <f t="shared" si="309"/>
        <v>3.5384392917255512</v>
      </c>
      <c r="AA1114" s="20">
        <v>0.63</v>
      </c>
      <c r="AB1114" s="20">
        <v>0.293333333333333</v>
      </c>
      <c r="AC1114" s="17">
        <v>315.421096302715</v>
      </c>
      <c r="AD1114" s="17">
        <f t="shared" si="308"/>
        <v>314.55313569916416</v>
      </c>
      <c r="AE1114" s="21">
        <v>133.227</v>
      </c>
      <c r="AF1114" s="21">
        <v>197.59722222222229</v>
      </c>
      <c r="AG1114" s="19">
        <v>3.9451458299250004</v>
      </c>
      <c r="AH1114" s="21">
        <v>132.5</v>
      </c>
      <c r="AI1114" s="22">
        <v>0.21583333333333299</v>
      </c>
      <c r="AJ1114" s="21">
        <v>2099.9159999999974</v>
      </c>
      <c r="AK1114" s="21" t="e">
        <f>VLOOKUP($B1114,'[3]Rotoma level Monthly'!$C$2:$N$538,10,FALSE)</f>
        <v>#N/A</v>
      </c>
      <c r="AL1114" s="21" t="e">
        <f>VLOOKUP($B1114,'[3]Rotoma level Monthly'!$C$2:$N$538,11,FALSE)</f>
        <v>#N/A</v>
      </c>
      <c r="AM1114" s="20">
        <v>3.6210644732471504</v>
      </c>
      <c r="AN1114" s="21">
        <v>170.98333333333335</v>
      </c>
    </row>
    <row r="1115" spans="1:40" x14ac:dyDescent="0.25">
      <c r="A1115" t="s">
        <v>87</v>
      </c>
      <c r="B1115" s="15">
        <v>43009</v>
      </c>
      <c r="C1115" s="16" t="s">
        <v>80</v>
      </c>
      <c r="D1115" s="17">
        <v>2018</v>
      </c>
      <c r="E1115" s="18" t="str">
        <f t="shared" si="306"/>
        <v>Rerewhakaaitu 2017/18</v>
      </c>
      <c r="F1115" s="18" t="s">
        <v>72</v>
      </c>
      <c r="G1115" s="19">
        <v>3</v>
      </c>
      <c r="H1115" s="20">
        <v>5.4</v>
      </c>
      <c r="I1115" s="21">
        <v>406</v>
      </c>
      <c r="J1115" s="19">
        <v>13.311</v>
      </c>
      <c r="K1115" s="19">
        <v>2.4673600619536398</v>
      </c>
      <c r="L1115" s="19">
        <v>73</v>
      </c>
      <c r="M1115" s="19">
        <v>9</v>
      </c>
      <c r="N1115" s="19">
        <v>7.51</v>
      </c>
      <c r="O1115" s="19">
        <v>0.84799999999999998</v>
      </c>
      <c r="Q1115" s="19">
        <f t="shared" si="304"/>
        <v>3.4318879869879426</v>
      </c>
      <c r="R1115" s="19">
        <f t="shared" si="305"/>
        <v>3.4920181038687983</v>
      </c>
      <c r="S1115" s="19">
        <f t="shared" si="302"/>
        <v>4.2416633610673546</v>
      </c>
      <c r="T1115" s="19">
        <f t="shared" si="307"/>
        <v>3.5006951956337544</v>
      </c>
      <c r="U1115" s="23">
        <f t="shared" si="303"/>
        <v>3.6665661618894627</v>
      </c>
      <c r="V1115" s="24">
        <f t="shared" si="309"/>
        <v>3.7760473747583649</v>
      </c>
      <c r="W1115" s="24">
        <f t="shared" si="309"/>
        <v>3.3346972164846416</v>
      </c>
      <c r="X1115" s="24">
        <f t="shared" si="309"/>
        <v>3.9584475932398084</v>
      </c>
      <c r="Y1115" s="24">
        <f t="shared" si="309"/>
        <v>3.1786031789768026</v>
      </c>
      <c r="Z1115" s="24">
        <f t="shared" si="309"/>
        <v>3.561948840864904</v>
      </c>
      <c r="AA1115" s="20">
        <v>0.89</v>
      </c>
      <c r="AB1115" s="20">
        <v>0.35499999999999998</v>
      </c>
      <c r="AC1115" s="17">
        <v>315.557359709823</v>
      </c>
      <c r="AD1115" s="17">
        <f t="shared" si="308"/>
        <v>314.66331655445589</v>
      </c>
      <c r="AE1115" s="21">
        <v>98.180499999999995</v>
      </c>
      <c r="AF1115" s="21">
        <v>172.65456989247306</v>
      </c>
      <c r="AG1115" s="19">
        <v>4.113481179241937</v>
      </c>
      <c r="AH1115" s="21">
        <v>174.6</v>
      </c>
      <c r="AI1115" s="22">
        <v>0.21583333333333299</v>
      </c>
      <c r="AJ1115" s="21">
        <v>2100.476999999998</v>
      </c>
      <c r="AK1115" s="21" t="e">
        <f>VLOOKUP($B1115,'[3]Rotoma level Monthly'!$C$2:$N$538,10,FALSE)</f>
        <v>#N/A</v>
      </c>
      <c r="AL1115" s="21" t="e">
        <f>VLOOKUP($B1115,'[3]Rotoma level Monthly'!$C$2:$N$538,11,FALSE)</f>
        <v>#N/A</v>
      </c>
      <c r="AM1115" s="20">
        <v>3.6421126342411321</v>
      </c>
      <c r="AN1115" s="21">
        <v>170.81666666666669</v>
      </c>
    </row>
    <row r="1116" spans="1:40" x14ac:dyDescent="0.25">
      <c r="A1116" t="s">
        <v>87</v>
      </c>
      <c r="B1116" s="15">
        <v>43040</v>
      </c>
      <c r="C1116" s="16" t="s">
        <v>80</v>
      </c>
      <c r="D1116" s="17">
        <v>2018</v>
      </c>
      <c r="E1116" s="18" t="str">
        <f t="shared" si="306"/>
        <v>Rerewhakaaitu 2017/18</v>
      </c>
      <c r="F1116" s="18" t="s">
        <v>72</v>
      </c>
      <c r="G1116" s="19">
        <v>9.8000000000000007</v>
      </c>
      <c r="H1116" s="20">
        <v>3.8</v>
      </c>
      <c r="I1116" s="21">
        <v>410</v>
      </c>
      <c r="J1116" s="19">
        <v>13.311</v>
      </c>
      <c r="K1116" s="19">
        <v>1.4903600619536397</v>
      </c>
      <c r="L1116" s="19">
        <v>34</v>
      </c>
      <c r="M1116" s="19">
        <v>9</v>
      </c>
      <c r="N1116" s="19">
        <v>7.43</v>
      </c>
      <c r="O1116" s="19">
        <v>1</v>
      </c>
      <c r="Q1116" s="19">
        <f t="shared" si="304"/>
        <v>4.7377142322589378</v>
      </c>
      <c r="R1116" s="19">
        <f t="shared" si="305"/>
        <v>3.9398489547298219</v>
      </c>
      <c r="S1116" s="19">
        <f t="shared" si="302"/>
        <v>4.2544794087264037</v>
      </c>
      <c r="T1116" s="19">
        <f t="shared" si="307"/>
        <v>3.5006951956337544</v>
      </c>
      <c r="U1116" s="23">
        <f t="shared" si="303"/>
        <v>4.1081844478372291</v>
      </c>
      <c r="V1116" s="24">
        <f t="shared" si="309"/>
        <v>3.9268540485782615</v>
      </c>
      <c r="W1116" s="24">
        <f t="shared" si="309"/>
        <v>3.4041136689224296</v>
      </c>
      <c r="X1116" s="24">
        <f t="shared" si="309"/>
        <v>3.9957943858963767</v>
      </c>
      <c r="Y1116" s="24">
        <f t="shared" si="309"/>
        <v>3.2399506048728868</v>
      </c>
      <c r="Z1116" s="24">
        <f t="shared" si="309"/>
        <v>3.6416781770674889</v>
      </c>
      <c r="AA1116" s="20">
        <v>1.08</v>
      </c>
      <c r="AB1116" s="20">
        <v>0.48166666666666602</v>
      </c>
      <c r="AC1116" s="17">
        <v>315.59448072262899</v>
      </c>
      <c r="AD1116" s="17">
        <f t="shared" si="308"/>
        <v>314.77633816355132</v>
      </c>
      <c r="AE1116" s="21">
        <v>75.331999999999994</v>
      </c>
      <c r="AF1116" s="21">
        <v>154.47557471264378</v>
      </c>
      <c r="AG1116" s="19">
        <v>3.9573786683563221</v>
      </c>
      <c r="AH1116" s="21">
        <v>170.9</v>
      </c>
      <c r="AI1116" s="22">
        <v>0.21583333333333299</v>
      </c>
      <c r="AJ1116" s="21">
        <v>2079.8504999999982</v>
      </c>
      <c r="AK1116" s="21" t="e">
        <f>VLOOKUP($B1116,'[3]Rotoma level Monthly'!$C$2:$N$538,10,FALSE)</f>
        <v>#N/A</v>
      </c>
      <c r="AL1116" s="21" t="e">
        <f>VLOOKUP($B1116,'[3]Rotoma level Monthly'!$C$2:$N$538,11,FALSE)</f>
        <v>#N/A</v>
      </c>
      <c r="AM1116" s="20">
        <v>3.644654757718929</v>
      </c>
      <c r="AN1116" s="21">
        <v>167.96666666666667</v>
      </c>
    </row>
    <row r="1117" spans="1:40" x14ac:dyDescent="0.25">
      <c r="A1117" t="s">
        <v>87</v>
      </c>
      <c r="B1117" s="15">
        <v>43070</v>
      </c>
      <c r="C1117" s="16" t="s">
        <v>80</v>
      </c>
      <c r="D1117" s="17">
        <v>2018</v>
      </c>
      <c r="E1117" s="18" t="str">
        <f t="shared" si="306"/>
        <v>Rerewhakaaitu 2017/18</v>
      </c>
      <c r="F1117" s="18" t="s">
        <v>72</v>
      </c>
      <c r="G1117" s="19">
        <v>3.2</v>
      </c>
      <c r="H1117" s="20">
        <v>4.5999999999999996</v>
      </c>
      <c r="I1117" s="21">
        <v>414</v>
      </c>
      <c r="J1117" s="19">
        <v>9.4029999999999987</v>
      </c>
      <c r="K1117" s="19">
        <v>0.5133600619536397</v>
      </c>
      <c r="L1117" s="19">
        <v>30</v>
      </c>
      <c r="M1117" s="19">
        <v>48</v>
      </c>
      <c r="N1117" s="19">
        <v>7.1</v>
      </c>
      <c r="O1117" s="19">
        <v>1.31</v>
      </c>
      <c r="Q1117" s="19">
        <f t="shared" si="304"/>
        <v>3.5030809449325613</v>
      </c>
      <c r="R1117" s="19">
        <f t="shared" si="305"/>
        <v>3.6988821414422537</v>
      </c>
      <c r="S1117" s="19">
        <f t="shared" si="302"/>
        <v>4.2671710267739051</v>
      </c>
      <c r="T1117" s="19">
        <f t="shared" si="307"/>
        <v>3.0599379934369035</v>
      </c>
      <c r="U1117" s="23">
        <f t="shared" si="303"/>
        <v>3.6322680266464058</v>
      </c>
      <c r="V1117" s="24">
        <f t="shared" si="309"/>
        <v>3.9110565993720834</v>
      </c>
      <c r="W1117" s="24">
        <f t="shared" si="309"/>
        <v>3.4469305251141527</v>
      </c>
      <c r="X1117" s="24">
        <f t="shared" si="309"/>
        <v>4.0266081941279097</v>
      </c>
      <c r="Y1117" s="24">
        <f t="shared" si="309"/>
        <v>3.2295040816379355</v>
      </c>
      <c r="Z1117" s="24">
        <f t="shared" si="309"/>
        <v>3.6535248500630204</v>
      </c>
      <c r="AA1117" s="20">
        <v>-0.23</v>
      </c>
      <c r="AB1117" s="20">
        <v>0.60166666666666602</v>
      </c>
      <c r="AC1117" s="17">
        <v>315.46102580459097</v>
      </c>
      <c r="AD1117" s="17">
        <f t="shared" si="308"/>
        <v>314.8847502797766</v>
      </c>
      <c r="AE1117" s="21">
        <v>33.085000000000001</v>
      </c>
      <c r="AF1117" s="21">
        <v>171.78763440860217</v>
      </c>
      <c r="AG1117" s="19">
        <v>3.6415613767822586</v>
      </c>
      <c r="AH1117" s="21">
        <v>284.39999999999998</v>
      </c>
      <c r="AI1117" s="22">
        <v>0.21583333333333299</v>
      </c>
      <c r="AJ1117" s="21">
        <v>2022.4264999999991</v>
      </c>
      <c r="AK1117" s="21" t="e">
        <f>VLOOKUP($B1117,'[3]Rotoma level Monthly'!$C$2:$N$538,10,FALSE)</f>
        <v>#N/A</v>
      </c>
      <c r="AL1117" s="21" t="e">
        <f>VLOOKUP($B1117,'[3]Rotoma level Monthly'!$C$2:$N$538,11,FALSE)</f>
        <v>#N/A</v>
      </c>
      <c r="AM1117" s="20">
        <v>3.5592486851731593</v>
      </c>
      <c r="AN1117" s="21">
        <v>172.73333333333335</v>
      </c>
    </row>
    <row r="1118" spans="1:40" x14ac:dyDescent="0.25">
      <c r="A1118" t="s">
        <v>87</v>
      </c>
      <c r="B1118" s="15">
        <v>43101</v>
      </c>
      <c r="C1118" s="16" t="s">
        <v>80</v>
      </c>
      <c r="D1118" s="17">
        <v>2018</v>
      </c>
      <c r="E1118" s="18" t="str">
        <f t="shared" si="306"/>
        <v>Rerewhakaaitu 2017/18</v>
      </c>
      <c r="F1118" s="18" t="s">
        <v>72</v>
      </c>
      <c r="G1118" s="19">
        <v>15</v>
      </c>
      <c r="H1118" s="20">
        <v>3</v>
      </c>
      <c r="I1118" s="21">
        <v>446</v>
      </c>
      <c r="J1118" s="19">
        <v>18.195999999999998</v>
      </c>
      <c r="K1118" s="19">
        <v>1.4903600619536397</v>
      </c>
      <c r="L1118" s="19">
        <v>4</v>
      </c>
      <c r="M1118" s="19">
        <v>5</v>
      </c>
      <c r="N1118" s="19">
        <v>7.39</v>
      </c>
      <c r="O1118" s="19">
        <v>1.49</v>
      </c>
      <c r="Q1118" s="19">
        <f t="shared" si="304"/>
        <v>5.2072717980014307</v>
      </c>
      <c r="R1118" s="19">
        <f t="shared" si="305"/>
        <v>4.2314532428503622</v>
      </c>
      <c r="S1118" s="19">
        <f t="shared" si="302"/>
        <v>4.3644979247235476</v>
      </c>
      <c r="T1118" s="19">
        <f t="shared" si="307"/>
        <v>3.8971297102211184</v>
      </c>
      <c r="U1118" s="23">
        <f t="shared" si="303"/>
        <v>4.4250881689491148</v>
      </c>
      <c r="V1118" s="24">
        <f t="shared" si="309"/>
        <v>4.0502437985980491</v>
      </c>
      <c r="W1118" s="24">
        <f t="shared" si="309"/>
        <v>3.5255352673322271</v>
      </c>
      <c r="X1118" s="24">
        <f t="shared" si="309"/>
        <v>4.0481431822684408</v>
      </c>
      <c r="Y1118" s="24">
        <f t="shared" si="309"/>
        <v>3.2705962644277253</v>
      </c>
      <c r="Z1118" s="24">
        <f t="shared" si="309"/>
        <v>3.7236296281566115</v>
      </c>
      <c r="AA1118" s="20">
        <v>0.9</v>
      </c>
      <c r="AB1118" s="20">
        <v>0.391666666666666</v>
      </c>
      <c r="AC1118" s="17">
        <v>315.55624467496602</v>
      </c>
      <c r="AD1118" s="17">
        <f t="shared" si="308"/>
        <v>315.01330950844135</v>
      </c>
      <c r="AE1118" s="21">
        <v>249.627999999998</v>
      </c>
      <c r="AF1118" s="21">
        <v>131.35080645161287</v>
      </c>
      <c r="AG1118" s="19">
        <v>3.6823573743575255</v>
      </c>
      <c r="AH1118" s="21">
        <v>158</v>
      </c>
      <c r="AI1118" s="22">
        <v>0.25583333333333302</v>
      </c>
      <c r="AJ1118" s="21">
        <v>2007.4589999999994</v>
      </c>
      <c r="AK1118" s="21" t="e">
        <f>VLOOKUP($B1118,'[3]Rotoma level Monthly'!$C$2:$N$538,10,FALSE)</f>
        <v>#N/A</v>
      </c>
      <c r="AL1118" s="21" t="e">
        <f>VLOOKUP($B1118,'[3]Rotoma level Monthly'!$C$2:$N$538,11,FALSE)</f>
        <v>#N/A</v>
      </c>
      <c r="AM1118" s="20">
        <v>3.5268366108284006</v>
      </c>
      <c r="AN1118" s="21">
        <v>164.65</v>
      </c>
    </row>
    <row r="1119" spans="1:40" x14ac:dyDescent="0.25">
      <c r="A1119" t="s">
        <v>87</v>
      </c>
      <c r="B1119" s="15">
        <v>43132</v>
      </c>
      <c r="C1119" s="16" t="s">
        <v>80</v>
      </c>
      <c r="D1119" s="17">
        <v>2018</v>
      </c>
      <c r="E1119" s="18" t="str">
        <f t="shared" si="306"/>
        <v>Rerewhakaaitu 2017/18</v>
      </c>
      <c r="F1119" s="18" t="s">
        <v>72</v>
      </c>
      <c r="G1119" s="19">
        <v>6.7</v>
      </c>
      <c r="H1119" s="20">
        <v>2.8</v>
      </c>
      <c r="I1119" s="21">
        <v>437</v>
      </c>
      <c r="J1119" s="19">
        <v>16.242000000000001</v>
      </c>
      <c r="K1119" s="19">
        <v>0.5133600619536397</v>
      </c>
      <c r="L1119" s="19">
        <v>10</v>
      </c>
      <c r="M1119" s="19">
        <v>20</v>
      </c>
      <c r="N1119" s="19">
        <v>6.91</v>
      </c>
      <c r="O1119" s="19">
        <v>0.81</v>
      </c>
      <c r="Q1119" s="19">
        <f t="shared" si="304"/>
        <v>4.3182299988600992</v>
      </c>
      <c r="R1119" s="19">
        <f t="shared" si="305"/>
        <v>4.3154447847504613</v>
      </c>
      <c r="S1119" s="19">
        <f t="shared" si="302"/>
        <v>4.3378491252809699</v>
      </c>
      <c r="T1119" s="19">
        <f t="shared" si="307"/>
        <v>3.7530673579701177</v>
      </c>
      <c r="U1119" s="23">
        <f t="shared" si="303"/>
        <v>4.1811478167154119</v>
      </c>
      <c r="V1119" s="24">
        <f t="shared" si="309"/>
        <v>4.0398749977518138</v>
      </c>
      <c r="W1119" s="24">
        <f t="shared" si="309"/>
        <v>3.6093549118469537</v>
      </c>
      <c r="X1119" s="24">
        <f t="shared" si="309"/>
        <v>4.0824297797083453</v>
      </c>
      <c r="Y1119" s="24">
        <f t="shared" si="309"/>
        <v>3.3179105215705422</v>
      </c>
      <c r="Z1119" s="24">
        <f t="shared" si="309"/>
        <v>3.762392552719414</v>
      </c>
      <c r="AA1119" s="20">
        <v>-0.55000000000000004</v>
      </c>
      <c r="AB1119" s="20">
        <v>0.206666666666666</v>
      </c>
      <c r="AC1119" s="17">
        <v>315.69406006697</v>
      </c>
      <c r="AD1119" s="17">
        <f t="shared" si="308"/>
        <v>315.15935174807231</v>
      </c>
      <c r="AE1119" s="21">
        <v>243.43199999999899</v>
      </c>
      <c r="AF1119" s="21">
        <v>156.40625000000003</v>
      </c>
      <c r="AG1119" s="19">
        <v>3.507714944059523</v>
      </c>
      <c r="AH1119" s="21">
        <v>135.6</v>
      </c>
      <c r="AI1119" s="22">
        <v>0.25583333333333302</v>
      </c>
      <c r="AJ1119" s="21">
        <v>2208.5894999999973</v>
      </c>
      <c r="AK1119" s="21" t="e">
        <f>VLOOKUP($B1119,'[3]Rotoma level Monthly'!$C$2:$N$538,10,FALSE)</f>
        <v>#N/A</v>
      </c>
      <c r="AL1119" s="21" t="e">
        <f>VLOOKUP($B1119,'[3]Rotoma level Monthly'!$C$2:$N$538,11,FALSE)</f>
        <v>#N/A</v>
      </c>
      <c r="AM1119" s="20">
        <v>3.4416144633512502</v>
      </c>
      <c r="AN1119" s="21">
        <v>161.92499999999998</v>
      </c>
    </row>
    <row r="1120" spans="1:40" x14ac:dyDescent="0.25">
      <c r="A1120" t="s">
        <v>87</v>
      </c>
      <c r="B1120" s="15">
        <v>43160</v>
      </c>
      <c r="C1120" s="16" t="s">
        <v>80</v>
      </c>
      <c r="D1120" s="17">
        <v>2018</v>
      </c>
      <c r="E1120" s="18" t="str">
        <f t="shared" si="306"/>
        <v>Rerewhakaaitu 2017/18</v>
      </c>
      <c r="F1120" s="18" t="s">
        <v>72</v>
      </c>
      <c r="G1120" s="19">
        <v>2.8</v>
      </c>
      <c r="H1120" s="20">
        <v>2.5499999999999998</v>
      </c>
      <c r="I1120" s="21">
        <v>498</v>
      </c>
      <c r="J1120" s="19">
        <v>18.195999999999998</v>
      </c>
      <c r="K1120" s="19">
        <v>1.4903600619536397</v>
      </c>
      <c r="L1120" s="19">
        <v>30</v>
      </c>
      <c r="M1120" s="19">
        <v>32</v>
      </c>
      <c r="N1120" s="19">
        <v>6.93</v>
      </c>
      <c r="O1120" s="19">
        <v>1.51</v>
      </c>
      <c r="Q1120" s="19">
        <f t="shared" si="304"/>
        <v>3.3557813996092367</v>
      </c>
      <c r="R1120" s="19">
        <f t="shared" si="305"/>
        <v>4.428614290711276</v>
      </c>
      <c r="S1120" s="19">
        <f t="shared" si="302"/>
        <v>4.5086603217067491</v>
      </c>
      <c r="T1120" s="19">
        <f t="shared" si="307"/>
        <v>3.8971297102211184</v>
      </c>
      <c r="U1120" s="23">
        <f t="shared" si="303"/>
        <v>4.047546430562095</v>
      </c>
      <c r="V1120" s="24">
        <f t="shared" si="309"/>
        <v>3.9884319441132146</v>
      </c>
      <c r="W1120" s="24">
        <f t="shared" si="309"/>
        <v>3.6654530145385031</v>
      </c>
      <c r="X1120" s="24">
        <f t="shared" si="309"/>
        <v>4.1233665915814948</v>
      </c>
      <c r="Y1120" s="24">
        <f t="shared" si="309"/>
        <v>3.3876764979692262</v>
      </c>
      <c r="Z1120" s="24">
        <f t="shared" si="309"/>
        <v>3.7912320120506089</v>
      </c>
      <c r="AA1120" s="20">
        <v>1.07</v>
      </c>
      <c r="AB1120" s="20">
        <v>0.171666666666666</v>
      </c>
      <c r="AC1120" s="17">
        <v>315.68441448335699</v>
      </c>
      <c r="AD1120" s="17">
        <f t="shared" si="308"/>
        <v>315.28971353039691</v>
      </c>
      <c r="AE1120" s="21">
        <v>73.680000000000007</v>
      </c>
      <c r="AF1120" s="21">
        <v>143.80314009661831</v>
      </c>
      <c r="AG1120" s="19">
        <v>3.1756226824416673</v>
      </c>
      <c r="AH1120" s="21">
        <v>191.1</v>
      </c>
      <c r="AI1120" s="22">
        <v>0.25583333333333302</v>
      </c>
      <c r="AJ1120" s="21">
        <v>2225.8699999999949</v>
      </c>
      <c r="AK1120" s="21" t="e">
        <f>VLOOKUP($B1120,'[3]Rotoma level Monthly'!$C$2:$N$538,10,FALSE)</f>
        <v>#N/A</v>
      </c>
      <c r="AL1120" s="21" t="e">
        <f>VLOOKUP($B1120,'[3]Rotoma level Monthly'!$C$2:$N$538,11,FALSE)</f>
        <v>#N/A</v>
      </c>
      <c r="AM1120" s="20">
        <v>3.4734163675345342</v>
      </c>
      <c r="AN1120" s="21">
        <v>162.52499999999998</v>
      </c>
    </row>
    <row r="1121" spans="1:40" x14ac:dyDescent="0.25">
      <c r="A1121" t="s">
        <v>87</v>
      </c>
      <c r="B1121" s="15">
        <v>43191</v>
      </c>
      <c r="C1121" s="16" t="s">
        <v>80</v>
      </c>
      <c r="D1121" s="17">
        <v>2018</v>
      </c>
      <c r="E1121" s="18" t="str">
        <f t="shared" si="306"/>
        <v>Rerewhakaaitu 2017/18</v>
      </c>
      <c r="F1121" s="18" t="s">
        <v>72</v>
      </c>
      <c r="G1121" s="19">
        <v>10.4</v>
      </c>
      <c r="H1121" s="20">
        <v>4.25</v>
      </c>
      <c r="I1121" s="21">
        <v>447</v>
      </c>
      <c r="J1121" s="19">
        <v>16.242000000000001</v>
      </c>
      <c r="K1121" s="19">
        <v>1.4903600619536397</v>
      </c>
      <c r="L1121" s="19">
        <v>47</v>
      </c>
      <c r="M1121" s="19">
        <v>12</v>
      </c>
      <c r="N1121" s="19">
        <v>7.43</v>
      </c>
      <c r="O1121" s="19">
        <v>1.31</v>
      </c>
      <c r="Q1121" s="19">
        <f t="shared" si="304"/>
        <v>4.8032646818189022</v>
      </c>
      <c r="R1121" s="19">
        <f t="shared" si="305"/>
        <v>3.799350524372946</v>
      </c>
      <c r="S1121" s="19">
        <f t="shared" si="302"/>
        <v>4.3674256446271293</v>
      </c>
      <c r="T1121" s="19">
        <f t="shared" si="307"/>
        <v>3.7530673579701177</v>
      </c>
      <c r="U1121" s="23">
        <f t="shared" si="303"/>
        <v>4.180777052197274</v>
      </c>
      <c r="V1121" s="24">
        <f t="shared" si="309"/>
        <v>4.0595079390202899</v>
      </c>
      <c r="W1121" s="24">
        <f t="shared" si="309"/>
        <v>3.7071599083956639</v>
      </c>
      <c r="X1121" s="24">
        <f t="shared" si="309"/>
        <v>4.1770812646676987</v>
      </c>
      <c r="Y1121" s="24">
        <f t="shared" si="309"/>
        <v>3.4349907551120431</v>
      </c>
      <c r="Z1121" s="24">
        <f t="shared" si="309"/>
        <v>3.8446849667989231</v>
      </c>
      <c r="AA1121" s="20">
        <v>0.52</v>
      </c>
      <c r="AB1121" s="20">
        <v>0.32833333333333298</v>
      </c>
      <c r="AC1121" s="17">
        <v>315.58768783670399</v>
      </c>
      <c r="AD1121" s="17">
        <f t="shared" si="308"/>
        <v>315.37483950637676</v>
      </c>
      <c r="AE1121" s="21">
        <v>285.34800000000098</v>
      </c>
      <c r="AF1121" s="21">
        <v>187.6875</v>
      </c>
      <c r="AG1121" s="19">
        <v>3.8429714472972223</v>
      </c>
      <c r="AH1121" s="21">
        <v>147.30000000000001</v>
      </c>
      <c r="AI1121" s="22">
        <v>0.31083333333333296</v>
      </c>
      <c r="AJ1121" s="21">
        <v>1910.9629999999981</v>
      </c>
      <c r="AK1121" s="21" t="e">
        <f>VLOOKUP($B1121,'[3]Rotoma level Monthly'!$C$2:$N$538,10,FALSE)</f>
        <v>#N/A</v>
      </c>
      <c r="AL1121" s="21" t="e">
        <f>VLOOKUP($B1121,'[3]Rotoma level Monthly'!$C$2:$N$538,11,FALSE)</f>
        <v>#N/A</v>
      </c>
      <c r="AM1121" s="20">
        <v>3.4405519646855875</v>
      </c>
      <c r="AN1121" s="21">
        <v>160.89166666666662</v>
      </c>
    </row>
    <row r="1122" spans="1:40" x14ac:dyDescent="0.25">
      <c r="A1122" t="s">
        <v>87</v>
      </c>
      <c r="B1122" s="15">
        <v>43221</v>
      </c>
      <c r="C1122" s="16" t="s">
        <v>80</v>
      </c>
      <c r="D1122" s="17">
        <v>2018</v>
      </c>
      <c r="E1122" s="18" t="str">
        <f t="shared" si="306"/>
        <v>Rerewhakaaitu 2017/18</v>
      </c>
      <c r="F1122" s="18" t="s">
        <v>72</v>
      </c>
      <c r="G1122" s="19">
        <v>4.8</v>
      </c>
      <c r="H1122" s="20">
        <v>3.35</v>
      </c>
      <c r="I1122" s="21">
        <v>446</v>
      </c>
      <c r="J1122" s="19">
        <v>17.218999999999998</v>
      </c>
      <c r="K1122" s="19">
        <v>1.4903600619536397</v>
      </c>
      <c r="L1122" s="19">
        <v>75</v>
      </c>
      <c r="M1122" s="19">
        <v>17</v>
      </c>
      <c r="N1122" s="19">
        <v>7.29</v>
      </c>
      <c r="O1122" s="19">
        <v>1.06</v>
      </c>
      <c r="Q1122" s="19">
        <f t="shared" si="304"/>
        <v>3.9503527429339917</v>
      </c>
      <c r="R1122" s="19">
        <f t="shared" si="305"/>
        <v>4.0961198695920809</v>
      </c>
      <c r="S1122" s="19">
        <f t="shared" si="302"/>
        <v>4.3644979247235476</v>
      </c>
      <c r="T1122" s="19">
        <f t="shared" si="307"/>
        <v>3.8271431440137929</v>
      </c>
      <c r="U1122" s="23">
        <f t="shared" si="303"/>
        <v>4.0595284203158535</v>
      </c>
      <c r="V1122" s="24">
        <f t="shared" si="309"/>
        <v>4.0939518836573034</v>
      </c>
      <c r="W1122" s="24">
        <f t="shared" si="309"/>
        <v>3.7839110873789163</v>
      </c>
      <c r="X1122" s="24">
        <f t="shared" si="309"/>
        <v>4.2414546059520282</v>
      </c>
      <c r="Y1122" s="24">
        <f t="shared" si="309"/>
        <v>3.5235421767064641</v>
      </c>
      <c r="Z1122" s="24">
        <f t="shared" si="309"/>
        <v>3.910714938423677</v>
      </c>
      <c r="AA1122" s="20">
        <v>0.32</v>
      </c>
      <c r="AB1122" s="20">
        <v>0.40666666666666601</v>
      </c>
      <c r="AC1122" s="17">
        <v>315.77129124856799</v>
      </c>
      <c r="AD1122" s="17">
        <f t="shared" si="308"/>
        <v>315.45569318130498</v>
      </c>
      <c r="AE1122" s="21">
        <v>134.67599999999999</v>
      </c>
      <c r="AF1122" s="21">
        <v>185.36290322580646</v>
      </c>
      <c r="AG1122" s="19">
        <v>3.2972154989435483</v>
      </c>
      <c r="AI1122" s="22">
        <v>0.34166666666666645</v>
      </c>
      <c r="AJ1122" s="21">
        <v>1866.9959999999965</v>
      </c>
      <c r="AK1122" s="21" t="e">
        <f>VLOOKUP($B1122,'[3]Rotoma level Monthly'!$C$2:$N$538,10,FALSE)</f>
        <v>#N/A</v>
      </c>
      <c r="AL1122" s="21" t="e">
        <f>VLOOKUP($B1122,'[3]Rotoma level Monthly'!$C$2:$N$538,11,FALSE)</f>
        <v>#N/A</v>
      </c>
      <c r="AM1122" s="20">
        <v>3.5213804754182267</v>
      </c>
    </row>
    <row r="1123" spans="1:40" x14ac:dyDescent="0.25">
      <c r="A1123" t="s">
        <v>87</v>
      </c>
      <c r="B1123" s="15">
        <v>43252</v>
      </c>
      <c r="C1123" s="16" t="s">
        <v>80</v>
      </c>
      <c r="D1123" s="17">
        <v>2018</v>
      </c>
      <c r="E1123" s="18" t="str">
        <f t="shared" si="306"/>
        <v>Rerewhakaaitu 2017/18</v>
      </c>
      <c r="F1123" s="18" t="s">
        <v>72</v>
      </c>
      <c r="G1123" s="19">
        <v>6.6</v>
      </c>
      <c r="H1123" s="20">
        <v>3.4</v>
      </c>
      <c r="I1123" s="21">
        <v>454</v>
      </c>
      <c r="J1123" s="19">
        <v>13.311</v>
      </c>
      <c r="K1123" s="19">
        <v>1.4903600619536397</v>
      </c>
      <c r="L1123" s="19">
        <v>112</v>
      </c>
      <c r="M1123" s="19">
        <v>3</v>
      </c>
      <c r="N1123" s="19">
        <v>7.43</v>
      </c>
      <c r="O1123" s="19">
        <v>0.98299999999999998</v>
      </c>
      <c r="Q1123" s="19">
        <f t="shared" si="304"/>
        <v>4.3016415962763457</v>
      </c>
      <c r="R1123" s="19">
        <f t="shared" si="305"/>
        <v>4.0778496602629017</v>
      </c>
      <c r="S1123" s="19">
        <f t="shared" si="302"/>
        <v>4.3877381170998824</v>
      </c>
      <c r="T1123" s="19">
        <f t="shared" si="307"/>
        <v>3.5006951956337544</v>
      </c>
      <c r="U1123" s="23">
        <f t="shared" si="303"/>
        <v>4.0669811423182205</v>
      </c>
      <c r="V1123" s="24">
        <f t="shared" si="309"/>
        <v>4.1176529960729367</v>
      </c>
      <c r="W1123" s="24">
        <f t="shared" si="309"/>
        <v>3.8386373832416556</v>
      </c>
      <c r="X1123" s="24">
        <f t="shared" si="309"/>
        <v>4.2655231853117135</v>
      </c>
      <c r="Y1123" s="24">
        <f t="shared" si="309"/>
        <v>3.5602719435562018</v>
      </c>
      <c r="Z1123" s="24">
        <f t="shared" si="309"/>
        <v>3.9455213770456266</v>
      </c>
      <c r="AA1123" s="20">
        <v>-0.46</v>
      </c>
      <c r="AB1123" s="20">
        <v>-0.51666666666666605</v>
      </c>
      <c r="AC1123" s="17">
        <v>315.820866074398</v>
      </c>
      <c r="AD1123" s="17">
        <f t="shared" si="308"/>
        <v>315.53252687462293</v>
      </c>
      <c r="AE1123" s="21">
        <v>151.73099999999999</v>
      </c>
      <c r="AF1123" s="21">
        <v>171.04166666666669</v>
      </c>
      <c r="AG1123" s="19">
        <v>3.1774089478722218</v>
      </c>
      <c r="AH1123" s="21">
        <v>121.6</v>
      </c>
      <c r="AI1123" s="22">
        <v>0.34166666666666645</v>
      </c>
      <c r="AJ1123" s="21">
        <v>1816.0489999999972</v>
      </c>
      <c r="AK1123" s="21" t="e">
        <f>VLOOKUP($B1123,'[3]Rotoma level Monthly'!$C$2:$N$538,10,FALSE)</f>
        <v>#N/A</v>
      </c>
      <c r="AL1123" s="21" t="e">
        <f>VLOOKUP($B1123,'[3]Rotoma level Monthly'!$C$2:$N$538,11,FALSE)</f>
        <v>#N/A</v>
      </c>
      <c r="AM1123" s="20">
        <v>3.508646131542331</v>
      </c>
      <c r="AN1123" s="21">
        <v>158.83333333333331</v>
      </c>
    </row>
    <row r="1124" spans="1:40" x14ac:dyDescent="0.25">
      <c r="A1124" t="s">
        <v>87</v>
      </c>
      <c r="B1124" s="15">
        <v>43282</v>
      </c>
      <c r="C1124" s="16" t="s">
        <v>81</v>
      </c>
      <c r="D1124" s="17">
        <v>2019</v>
      </c>
      <c r="E1124" s="18" t="str">
        <f t="shared" si="306"/>
        <v>Rerewhakaaitu 2018/19</v>
      </c>
      <c r="F1124" s="18" t="s">
        <v>72</v>
      </c>
      <c r="G1124" s="19">
        <v>8.6999999999999993</v>
      </c>
      <c r="H1124" s="20">
        <v>4.0999999999999996</v>
      </c>
      <c r="I1124" s="21">
        <v>474</v>
      </c>
      <c r="J1124" s="19">
        <v>11.356999999999999</v>
      </c>
      <c r="K1124" s="19">
        <v>0.5133600619536397</v>
      </c>
      <c r="L1124" s="19">
        <v>120</v>
      </c>
      <c r="M1124" s="19">
        <v>1</v>
      </c>
      <c r="N1124" s="19">
        <v>7.3900000000000006</v>
      </c>
      <c r="O1124" s="19">
        <v>1.23</v>
      </c>
      <c r="Q1124" s="19">
        <f t="shared" si="304"/>
        <v>4.6063789016512908</v>
      </c>
      <c r="R1124" s="19">
        <f t="shared" si="305"/>
        <v>3.8446515613796155</v>
      </c>
      <c r="S1124" s="19">
        <f t="shared" si="302"/>
        <v>4.444092808438997</v>
      </c>
      <c r="T1124" s="19">
        <f t="shared" si="307"/>
        <v>3.2993697872898169</v>
      </c>
      <c r="U1124" s="23">
        <f t="shared" si="303"/>
        <v>4.0486232646899305</v>
      </c>
      <c r="V1124" s="24">
        <f t="shared" si="309"/>
        <v>4.2013568351564023</v>
      </c>
      <c r="W1124" s="24">
        <f t="shared" si="309"/>
        <v>3.8832242591421449</v>
      </c>
      <c r="X1124" s="24">
        <f t="shared" si="309"/>
        <v>4.3142690600323021</v>
      </c>
      <c r="Y1124" s="24">
        <f t="shared" si="309"/>
        <v>3.5802245930439445</v>
      </c>
      <c r="Z1124" s="24">
        <f t="shared" si="309"/>
        <v>3.9947686868436989</v>
      </c>
      <c r="AA1124" s="20">
        <v>0.2</v>
      </c>
      <c r="AB1124" s="20">
        <v>-0.478333333333333</v>
      </c>
      <c r="AC1124" s="17">
        <v>315.82266995125298</v>
      </c>
      <c r="AD1124" s="17">
        <f t="shared" si="308"/>
        <v>315.5965165507161</v>
      </c>
      <c r="AE1124" s="21">
        <v>98.460500000000394</v>
      </c>
      <c r="AF1124" s="21">
        <v>169.07930107526883</v>
      </c>
      <c r="AG1124" s="19">
        <v>3.1260797464032262</v>
      </c>
      <c r="AI1124" s="22">
        <v>0.34166666666666645</v>
      </c>
      <c r="AJ1124" s="21">
        <v>1881.7089999999969</v>
      </c>
      <c r="AK1124" s="21" t="e">
        <f>VLOOKUP($B1124,'[3]Rotoma level Monthly'!$C$2:$N$538,10,FALSE)</f>
        <v>#N/A</v>
      </c>
      <c r="AL1124" s="21" t="e">
        <f>VLOOKUP($B1124,'[3]Rotoma level Monthly'!$C$2:$N$538,11,FALSE)</f>
        <v>#N/A</v>
      </c>
      <c r="AM1124" s="20">
        <v>3.5489859591823767</v>
      </c>
    </row>
    <row r="1125" spans="1:40" x14ac:dyDescent="0.25">
      <c r="A1125" t="s">
        <v>87</v>
      </c>
      <c r="B1125" s="15">
        <v>43313</v>
      </c>
      <c r="C1125" s="16" t="s">
        <v>81</v>
      </c>
      <c r="D1125" s="17">
        <v>2019</v>
      </c>
      <c r="E1125" s="18" t="str">
        <f t="shared" si="306"/>
        <v>Rerewhakaaitu 2018/19</v>
      </c>
      <c r="F1125" s="18" t="s">
        <v>72</v>
      </c>
      <c r="G1125" s="19">
        <v>10</v>
      </c>
      <c r="H1125" s="20">
        <v>3.45</v>
      </c>
      <c r="I1125" s="21">
        <v>506</v>
      </c>
      <c r="J1125" s="19">
        <v>14.287999999999998</v>
      </c>
      <c r="K1125" s="19">
        <v>0.5133600619536397</v>
      </c>
      <c r="L1125" s="19">
        <v>125</v>
      </c>
      <c r="M1125" s="19">
        <v>6</v>
      </c>
      <c r="N1125" s="19">
        <v>7.44</v>
      </c>
      <c r="O1125" s="19">
        <v>1.65</v>
      </c>
      <c r="Q1125" s="19">
        <f t="shared" si="304"/>
        <v>4.76</v>
      </c>
      <c r="R1125" s="19">
        <f t="shared" si="305"/>
        <v>4.0598215667208706</v>
      </c>
      <c r="S1125" s="19">
        <f t="shared" si="302"/>
        <v>4.5294930556877961</v>
      </c>
      <c r="T1125" s="19">
        <f t="shared" si="307"/>
        <v>3.5905166093098551</v>
      </c>
      <c r="U1125" s="23">
        <f t="shared" si="303"/>
        <v>4.2349578079296304</v>
      </c>
      <c r="V1125" s="24">
        <f t="shared" si="309"/>
        <v>4.2688274399119033</v>
      </c>
      <c r="W1125" s="24">
        <f t="shared" si="309"/>
        <v>3.9466370731949674</v>
      </c>
      <c r="X1125" s="24">
        <f t="shared" si="309"/>
        <v>4.3504502362263935</v>
      </c>
      <c r="Y1125" s="24">
        <f t="shared" si="309"/>
        <v>3.6044868282122806</v>
      </c>
      <c r="Z1125" s="24">
        <f t="shared" si="309"/>
        <v>4.042600394386386</v>
      </c>
      <c r="AA1125" s="20">
        <v>-0.65</v>
      </c>
      <c r="AB1125" s="20">
        <v>-0.38166666666666599</v>
      </c>
      <c r="AC1125" s="17">
        <v>315.91357671033302</v>
      </c>
      <c r="AD1125" s="17">
        <f t="shared" si="308"/>
        <v>315.65706446552559</v>
      </c>
      <c r="AE1125" s="21">
        <v>134.545500000001</v>
      </c>
      <c r="AF1125" s="21">
        <v>175.72172619047618</v>
      </c>
      <c r="AG1125" s="19">
        <v>3.0162367698809516</v>
      </c>
      <c r="AH1125" s="21">
        <v>130.69999999999999</v>
      </c>
      <c r="AI1125" s="22">
        <v>0.31083333333333296</v>
      </c>
      <c r="AJ1125" s="21">
        <v>1785.7734999999975</v>
      </c>
      <c r="AK1125" s="21" t="e">
        <f>VLOOKUP($B1125,'[3]Rotoma level Monthly'!$C$2:$N$538,10,FALSE)</f>
        <v>#N/A</v>
      </c>
      <c r="AL1125" s="21" t="e">
        <f>VLOOKUP($B1125,'[3]Rotoma level Monthly'!$C$2:$N$538,11,FALSE)</f>
        <v>#N/A</v>
      </c>
      <c r="AM1125" s="20">
        <v>3.5392479315125738</v>
      </c>
      <c r="AN1125" s="21">
        <v>156.61666666666665</v>
      </c>
    </row>
    <row r="1126" spans="1:40" x14ac:dyDescent="0.25">
      <c r="A1126" t="s">
        <v>87</v>
      </c>
      <c r="B1126" s="15">
        <v>43344</v>
      </c>
      <c r="C1126" s="16" t="s">
        <v>81</v>
      </c>
      <c r="D1126" s="17">
        <v>2019</v>
      </c>
      <c r="E1126" s="18" t="str">
        <f t="shared" si="306"/>
        <v>Rerewhakaaitu 2018/19</v>
      </c>
      <c r="F1126" s="18" t="s">
        <v>72</v>
      </c>
      <c r="G1126" s="19">
        <v>12</v>
      </c>
      <c r="H1126" s="20">
        <v>2.95</v>
      </c>
      <c r="I1126" s="21">
        <v>508</v>
      </c>
      <c r="J1126" s="19">
        <v>16.242000000000001</v>
      </c>
      <c r="K1126" s="19">
        <v>0</v>
      </c>
      <c r="L1126" s="19">
        <v>74.87</v>
      </c>
      <c r="M1126" s="19">
        <v>14</v>
      </c>
      <c r="N1126" s="19">
        <v>7.57</v>
      </c>
      <c r="O1126" s="19">
        <v>2.11</v>
      </c>
      <c r="Q1126" s="19">
        <f t="shared" si="304"/>
        <v>4.9611203649609674</v>
      </c>
      <c r="R1126" s="19">
        <f t="shared" si="305"/>
        <v>4.2519561330239757</v>
      </c>
      <c r="S1126" s="19">
        <f t="shared" si="302"/>
        <v>4.5346497739745963</v>
      </c>
      <c r="T1126" s="19">
        <f t="shared" si="307"/>
        <v>3.7530673579701177</v>
      </c>
      <c r="U1126" s="23">
        <f t="shared" si="303"/>
        <v>4.3751984074824142</v>
      </c>
      <c r="V1126" s="24">
        <f t="shared" si="309"/>
        <v>4.3280603873576426</v>
      </c>
      <c r="W1126" s="24">
        <f t="shared" si="309"/>
        <v>4.0196675694754473</v>
      </c>
      <c r="X1126" s="24">
        <f t="shared" si="309"/>
        <v>4.3835182077359063</v>
      </c>
      <c r="Y1126" s="24">
        <f t="shared" si="309"/>
        <v>3.6110428846086857</v>
      </c>
      <c r="Z1126" s="24">
        <f t="shared" si="309"/>
        <v>4.0855722622944208</v>
      </c>
      <c r="AA1126" s="20">
        <v>-1.04</v>
      </c>
      <c r="AB1126" s="20">
        <v>-0.45333333333333298</v>
      </c>
      <c r="AC1126" s="17">
        <v>315.95358849108402</v>
      </c>
      <c r="AD1126" s="17">
        <f t="shared" si="308"/>
        <v>315.7014388145563</v>
      </c>
      <c r="AE1126" s="21">
        <v>65.541500000000099</v>
      </c>
      <c r="AF1126" s="21">
        <v>194.90972222222217</v>
      </c>
      <c r="AG1126" s="19">
        <v>3.8858418176305549</v>
      </c>
      <c r="AH1126" s="21">
        <v>193.9</v>
      </c>
      <c r="AI1126" s="22">
        <v>0.26749999999999952</v>
      </c>
      <c r="AJ1126" s="21">
        <v>1711.3254999999995</v>
      </c>
      <c r="AK1126" s="21" t="e">
        <f>VLOOKUP($B1126,'[3]Rotoma level Monthly'!$C$2:$N$538,10,FALSE)</f>
        <v>#N/A</v>
      </c>
      <c r="AL1126" s="21" t="e">
        <f>VLOOKUP($B1126,'[3]Rotoma level Monthly'!$C$2:$N$538,11,FALSE)</f>
        <v>#N/A</v>
      </c>
      <c r="AM1126" s="20">
        <v>3.5402645387967842</v>
      </c>
      <c r="AN1126" s="21">
        <v>163.71666666666667</v>
      </c>
    </row>
    <row r="1127" spans="1:40" x14ac:dyDescent="0.25">
      <c r="A1127" t="s">
        <v>87</v>
      </c>
      <c r="B1127" s="15">
        <v>43374</v>
      </c>
      <c r="C1127" s="16" t="s">
        <v>81</v>
      </c>
      <c r="D1127" s="17">
        <v>2019</v>
      </c>
      <c r="E1127" s="18" t="str">
        <f t="shared" si="306"/>
        <v>Rerewhakaaitu 2018/19</v>
      </c>
      <c r="F1127" s="18" t="s">
        <v>72</v>
      </c>
      <c r="G1127" s="19">
        <v>6.5</v>
      </c>
      <c r="H1127" s="20">
        <v>3.5</v>
      </c>
      <c r="I1127" s="21">
        <v>439</v>
      </c>
      <c r="J1127" s="19">
        <v>14.287999999999998</v>
      </c>
      <c r="K1127" s="19">
        <v>0.5133600619536397</v>
      </c>
      <c r="L1127" s="19">
        <v>50</v>
      </c>
      <c r="M1127" s="19">
        <v>15</v>
      </c>
      <c r="N1127" s="27">
        <v>1.77</v>
      </c>
      <c r="O1127" s="19">
        <v>1.42</v>
      </c>
      <c r="Q1127" s="19">
        <f t="shared" si="304"/>
        <v>4.2847999258728535</v>
      </c>
      <c r="R1127" s="19">
        <f t="shared" si="305"/>
        <v>4.0420285548234149</v>
      </c>
      <c r="S1127" s="19">
        <f t="shared" si="302"/>
        <v>4.343818205928784</v>
      </c>
      <c r="T1127" s="19">
        <f t="shared" si="307"/>
        <v>3.5905166093098551</v>
      </c>
      <c r="U1127" s="23">
        <f t="shared" si="303"/>
        <v>4.0652908239837267</v>
      </c>
      <c r="V1127" s="24">
        <f t="shared" si="309"/>
        <v>4.3991363822647171</v>
      </c>
      <c r="W1127" s="24">
        <f t="shared" si="309"/>
        <v>4.0655017737216648</v>
      </c>
      <c r="X1127" s="24">
        <f t="shared" si="309"/>
        <v>4.3920311114743589</v>
      </c>
      <c r="Y1127" s="24">
        <f t="shared" si="309"/>
        <v>3.6185280024150259</v>
      </c>
      <c r="Z1127" s="24">
        <f t="shared" si="309"/>
        <v>4.1187993174689419</v>
      </c>
      <c r="AA1127" s="20">
        <v>0.28999999999999998</v>
      </c>
      <c r="AB1127" s="20">
        <v>-0.40500000000000003</v>
      </c>
      <c r="AC1127" s="17">
        <v>315.85145155309101</v>
      </c>
      <c r="AD1127" s="17">
        <f t="shared" si="308"/>
        <v>315.72594646816202</v>
      </c>
      <c r="AE1127" s="21">
        <v>94.728710079275501</v>
      </c>
      <c r="AF1127" s="21">
        <v>201.88844086021507</v>
      </c>
      <c r="AG1127" s="19">
        <v>3.4534849133844094</v>
      </c>
      <c r="AH1127" s="21">
        <v>229.6</v>
      </c>
      <c r="AI1127" s="22">
        <v>0.18916666666666598</v>
      </c>
      <c r="AJ1127" s="21">
        <v>1643.6399999999992</v>
      </c>
      <c r="AK1127" s="21" t="e">
        <f>VLOOKUP($B1127,'[3]Rotoma level Monthly'!$C$2:$N$538,10,FALSE)</f>
        <v>#N/A</v>
      </c>
      <c r="AL1127" s="21" t="e">
        <f>VLOOKUP($B1127,'[3]Rotoma level Monthly'!$C$2:$N$538,11,FALSE)</f>
        <v>#N/A</v>
      </c>
      <c r="AM1127" s="20">
        <v>3.535322537772247</v>
      </c>
      <c r="AN1127" s="21">
        <v>172.51666666666665</v>
      </c>
    </row>
    <row r="1128" spans="1:40" x14ac:dyDescent="0.25">
      <c r="A1128" t="s">
        <v>87</v>
      </c>
      <c r="B1128" s="15">
        <v>43435</v>
      </c>
      <c r="C1128" s="16" t="s">
        <v>81</v>
      </c>
      <c r="D1128" s="17">
        <v>2019</v>
      </c>
      <c r="E1128" s="18" t="str">
        <f t="shared" si="306"/>
        <v>Rerewhakaaitu 2018/19</v>
      </c>
      <c r="F1128" s="18" t="s">
        <v>72</v>
      </c>
      <c r="G1128" s="19">
        <v>8.1999999999999993</v>
      </c>
      <c r="H1128" s="20">
        <v>3.55</v>
      </c>
      <c r="I1128" s="21">
        <v>461</v>
      </c>
      <c r="J1128" s="19">
        <v>14.287999999999998</v>
      </c>
      <c r="K1128" s="19">
        <v>0.5133600619536397</v>
      </c>
      <c r="L1128" s="19">
        <v>9</v>
      </c>
      <c r="M1128" s="19">
        <v>52</v>
      </c>
      <c r="N1128" s="19">
        <v>7.29</v>
      </c>
      <c r="O1128" s="19">
        <v>2.02</v>
      </c>
      <c r="Q1128" s="19">
        <f t="shared" si="304"/>
        <v>4.541087185054641</v>
      </c>
      <c r="R1128" s="19">
        <f t="shared" si="305"/>
        <v>4.0244638895044353</v>
      </c>
      <c r="S1128" s="19">
        <f t="shared" si="302"/>
        <v>4.4077397854228408</v>
      </c>
      <c r="T1128" s="19">
        <f t="shared" si="307"/>
        <v>3.5905166093098551</v>
      </c>
      <c r="U1128" s="23">
        <f t="shared" si="303"/>
        <v>4.1409518673229435</v>
      </c>
      <c r="V1128" s="24">
        <f t="shared" si="309"/>
        <v>4.3827507949976932</v>
      </c>
      <c r="W1128" s="24">
        <f t="shared" si="309"/>
        <v>4.0725530182862171</v>
      </c>
      <c r="X1128" s="24">
        <f t="shared" si="309"/>
        <v>4.4048028095323959</v>
      </c>
      <c r="Y1128" s="24">
        <f t="shared" si="309"/>
        <v>3.6260131202213679</v>
      </c>
      <c r="Z1128" s="24">
        <f t="shared" si="309"/>
        <v>4.1215299357594182</v>
      </c>
      <c r="AA1128" s="20">
        <v>0.85</v>
      </c>
      <c r="AB1128" s="20">
        <v>-7.1666666666666601E-2</v>
      </c>
      <c r="AC1128" s="17">
        <v>315.89719619892497</v>
      </c>
      <c r="AD1128" s="17">
        <f t="shared" si="308"/>
        <v>315.75117275785334</v>
      </c>
      <c r="AE1128" s="21">
        <v>231.283125707816</v>
      </c>
      <c r="AF1128" s="21">
        <v>153.91522988505747</v>
      </c>
      <c r="AG1128" s="19">
        <v>3.7456138217959749</v>
      </c>
      <c r="AH1128" s="21">
        <v>204.6</v>
      </c>
      <c r="AI1128" s="22">
        <v>-0.18083333333333329</v>
      </c>
      <c r="AJ1128" s="21">
        <v>1688.5900719139302</v>
      </c>
      <c r="AK1128" s="21" t="e">
        <f>VLOOKUP($B1128,'[3]Rotoma level Monthly'!$C$2:$N$538,10,FALSE)</f>
        <v>#N/A</v>
      </c>
      <c r="AL1128" s="21" t="e">
        <f>VLOOKUP($B1128,'[3]Rotoma level Monthly'!$C$2:$N$538,11,FALSE)</f>
        <v>#N/A</v>
      </c>
      <c r="AM1128" s="20">
        <v>3.4472102101791946</v>
      </c>
      <c r="AN1128" s="21">
        <v>180.32500000000002</v>
      </c>
    </row>
    <row r="1129" spans="1:40" x14ac:dyDescent="0.25">
      <c r="A1129" t="s">
        <v>87</v>
      </c>
      <c r="B1129" s="15">
        <v>43466</v>
      </c>
      <c r="C1129" s="16" t="s">
        <v>81</v>
      </c>
      <c r="D1129" s="17">
        <v>2019</v>
      </c>
      <c r="E1129" s="18" t="str">
        <f t="shared" si="306"/>
        <v>Rerewhakaaitu 2018/19</v>
      </c>
      <c r="F1129" s="18" t="s">
        <v>72</v>
      </c>
      <c r="G1129" s="19">
        <v>14.2</v>
      </c>
      <c r="H1129" s="20">
        <v>3.1</v>
      </c>
      <c r="I1129" s="21">
        <v>468</v>
      </c>
      <c r="J1129" s="19">
        <v>18.879900000000003</v>
      </c>
      <c r="K1129" s="19">
        <v>2.4673600619536398</v>
      </c>
      <c r="L1129" s="19">
        <v>4</v>
      </c>
      <c r="M1129" s="19">
        <v>19</v>
      </c>
      <c r="N1129" s="19">
        <v>7.36</v>
      </c>
      <c r="O1129" s="19">
        <v>1.93</v>
      </c>
      <c r="Q1129" s="19">
        <f t="shared" si="304"/>
        <v>5.1468123947329634</v>
      </c>
      <c r="R1129" s="19">
        <f t="shared" si="305"/>
        <v>4.1913721705917455</v>
      </c>
      <c r="S1129" s="19">
        <f t="shared" si="302"/>
        <v>4.4274400177531135</v>
      </c>
      <c r="T1129" s="19">
        <f t="shared" si="307"/>
        <v>3.9439190938287751</v>
      </c>
      <c r="U1129" s="23">
        <f t="shared" si="303"/>
        <v>4.4273859192266496</v>
      </c>
      <c r="V1129" s="24">
        <f t="shared" si="309"/>
        <v>4.5197284158143933</v>
      </c>
      <c r="W1129" s="24">
        <f t="shared" si="309"/>
        <v>4.1135938540486743</v>
      </c>
      <c r="X1129" s="24">
        <f t="shared" si="309"/>
        <v>4.4181585587806627</v>
      </c>
      <c r="Y1129" s="24">
        <f t="shared" si="309"/>
        <v>3.6996782119206917</v>
      </c>
      <c r="Z1129" s="24">
        <f t="shared" si="309"/>
        <v>4.1877897601411052</v>
      </c>
      <c r="AA1129" s="20">
        <v>-0.03</v>
      </c>
      <c r="AB1129" s="20">
        <v>0.45166666666666599</v>
      </c>
      <c r="AC1129" s="17">
        <v>315.869057694388</v>
      </c>
      <c r="AD1129" s="17">
        <f t="shared" si="308"/>
        <v>315.78517541533643</v>
      </c>
      <c r="AE1129" s="21">
        <v>61.279733750804901</v>
      </c>
      <c r="AF1129" s="21">
        <v>199.34139784946237</v>
      </c>
      <c r="AG1129" s="19">
        <v>4.1269646021693545</v>
      </c>
      <c r="AH1129" s="21">
        <v>294.60000000000002</v>
      </c>
      <c r="AI1129" s="22">
        <v>-0.18083333333333329</v>
      </c>
      <c r="AJ1129" s="21">
        <v>1886.7881976217461</v>
      </c>
      <c r="AK1129" s="21" t="e">
        <f>VLOOKUP($B1129,'[3]Rotoma level Monthly'!$C$2:$N$538,10,FALSE)</f>
        <v>#N/A</v>
      </c>
      <c r="AL1129" s="21" t="e">
        <f>VLOOKUP($B1129,'[3]Rotoma level Monthly'!$C$2:$N$538,11,FALSE)</f>
        <v>#N/A</v>
      </c>
      <c r="AM1129" s="20">
        <v>3.4558812472636711</v>
      </c>
      <c r="AN1129" s="21">
        <v>190.63333333333333</v>
      </c>
    </row>
    <row r="1130" spans="1:40" x14ac:dyDescent="0.25">
      <c r="A1130" t="s">
        <v>87</v>
      </c>
      <c r="B1130" s="15">
        <v>43497</v>
      </c>
      <c r="C1130" s="16" t="s">
        <v>81</v>
      </c>
      <c r="D1130" s="17">
        <v>2019</v>
      </c>
      <c r="E1130" s="18" t="str">
        <f t="shared" si="306"/>
        <v>Rerewhakaaitu 2018/19</v>
      </c>
      <c r="F1130" s="18" t="s">
        <v>72</v>
      </c>
      <c r="G1130" s="19">
        <v>7.1</v>
      </c>
      <c r="H1130" s="20">
        <v>3.05</v>
      </c>
      <c r="I1130" s="21">
        <v>424</v>
      </c>
      <c r="J1130" s="19">
        <v>14.678799999999999</v>
      </c>
      <c r="K1130" s="19">
        <v>1.4903600619536397</v>
      </c>
      <c r="L1130" s="19">
        <v>3.7399999999999998</v>
      </c>
      <c r="M1130" s="19">
        <v>9</v>
      </c>
      <c r="N1130" s="19">
        <v>8.17</v>
      </c>
      <c r="O1130" s="19">
        <v>2.0299999999999998</v>
      </c>
      <c r="Q1130" s="19">
        <f t="shared" si="304"/>
        <v>4.3821962057464514</v>
      </c>
      <c r="R1130" s="19">
        <f t="shared" si="305"/>
        <v>4.2112619913458502</v>
      </c>
      <c r="S1130" s="19">
        <f t="shared" si="302"/>
        <v>4.2983712283441236</v>
      </c>
      <c r="T1130" s="19">
        <f t="shared" si="307"/>
        <v>3.6247364153955508</v>
      </c>
      <c r="U1130" s="23">
        <f t="shared" si="303"/>
        <v>4.1291414602079941</v>
      </c>
      <c r="V1130" s="24">
        <f t="shared" si="309"/>
        <v>4.4509721164598117</v>
      </c>
      <c r="W1130" s="24">
        <f t="shared" si="309"/>
        <v>4.1119112497566315</v>
      </c>
      <c r="X1130" s="24">
        <f t="shared" si="309"/>
        <v>4.4126480007490434</v>
      </c>
      <c r="Y1130" s="24">
        <f t="shared" si="309"/>
        <v>3.6769787706852277</v>
      </c>
      <c r="Z1130" s="24">
        <f t="shared" si="309"/>
        <v>4.1631275344126788</v>
      </c>
      <c r="AA1130" s="20">
        <v>-1.23</v>
      </c>
      <c r="AB1130" s="20">
        <v>0.185</v>
      </c>
      <c r="AC1130" s="17">
        <v>315.64084996621602</v>
      </c>
      <c r="AD1130" s="17">
        <f t="shared" si="308"/>
        <v>315.79222585627389</v>
      </c>
      <c r="AE1130" s="21">
        <v>22.823529411764699</v>
      </c>
      <c r="AF1130" s="21">
        <v>169.82142857142858</v>
      </c>
      <c r="AG1130" s="19">
        <v>3.7381431846011899</v>
      </c>
      <c r="AH1130" s="21">
        <v>248.8</v>
      </c>
      <c r="AI1130" s="22">
        <v>-0.18083333333333329</v>
      </c>
      <c r="AJ1130" s="21">
        <v>1698.439931372553</v>
      </c>
      <c r="AK1130" s="21" t="e">
        <f>VLOOKUP($B1130,'[3]Rotoma level Monthly'!$C$2:$N$538,10,FALSE)</f>
        <v>#N/A</v>
      </c>
      <c r="AL1130" s="21" t="e">
        <f>VLOOKUP($B1130,'[3]Rotoma level Monthly'!$C$2:$N$538,11,FALSE)</f>
        <v>#N/A</v>
      </c>
      <c r="AM1130" s="20">
        <v>3.4929318495813235</v>
      </c>
      <c r="AN1130" s="21">
        <v>187.66666666666666</v>
      </c>
    </row>
    <row r="1131" spans="1:40" x14ac:dyDescent="0.25">
      <c r="A1131" t="s">
        <v>87</v>
      </c>
      <c r="B1131" s="15">
        <v>43525</v>
      </c>
      <c r="C1131" s="16" t="s">
        <v>81</v>
      </c>
      <c r="D1131" s="17">
        <v>2019</v>
      </c>
      <c r="E1131" s="18" t="str">
        <f t="shared" si="306"/>
        <v>Rerewhakaaitu 2018/19</v>
      </c>
      <c r="F1131" s="18" t="s">
        <v>72</v>
      </c>
      <c r="G1131" s="19">
        <v>10.6</v>
      </c>
      <c r="H1131" s="20">
        <v>4.0999999999999996</v>
      </c>
      <c r="I1131" s="21">
        <v>478.3</v>
      </c>
      <c r="J1131" s="19">
        <v>18.195999999999998</v>
      </c>
      <c r="K1131" s="19">
        <v>0.41566006195363969</v>
      </c>
      <c r="L1131" s="19">
        <v>4.2</v>
      </c>
      <c r="M1131" s="19">
        <v>7.5</v>
      </c>
      <c r="N1131" s="19">
        <v>7.81</v>
      </c>
      <c r="O1131" s="19">
        <v>2.04</v>
      </c>
      <c r="Q1131" s="19">
        <f t="shared" si="304"/>
        <v>4.824276897772517</v>
      </c>
      <c r="R1131" s="19">
        <f t="shared" si="305"/>
        <v>3.8446515613796155</v>
      </c>
      <c r="S1131" s="19">
        <f t="shared" si="302"/>
        <v>4.4558981464246123</v>
      </c>
      <c r="T1131" s="19">
        <f t="shared" si="307"/>
        <v>3.8971297102211184</v>
      </c>
      <c r="U1131" s="23">
        <f t="shared" si="303"/>
        <v>4.2554890789494655</v>
      </c>
      <c r="V1131" s="24">
        <f t="shared" si="309"/>
        <v>4.4931426913691803</v>
      </c>
      <c r="W1131" s="24">
        <f t="shared" si="309"/>
        <v>4.0726784811423942</v>
      </c>
      <c r="X1131" s="24">
        <f t="shared" si="309"/>
        <v>4.4224854191776801</v>
      </c>
      <c r="Y1131" s="24">
        <f t="shared" si="309"/>
        <v>3.6889839667061435</v>
      </c>
      <c r="Z1131" s="24">
        <f t="shared" si="309"/>
        <v>4.1693226395988505</v>
      </c>
      <c r="AA1131" s="20">
        <v>-0.61</v>
      </c>
      <c r="AB1131" s="20">
        <v>-2.1666666666666601E-2</v>
      </c>
      <c r="AC1131" s="17">
        <v>315.45451661636798</v>
      </c>
      <c r="AD1131" s="17">
        <f t="shared" si="308"/>
        <v>315.77226390205709</v>
      </c>
      <c r="AE1131" s="21">
        <v>41.843137254901997</v>
      </c>
      <c r="AF1131" s="21">
        <v>147.40591397849465</v>
      </c>
      <c r="AG1131" s="19">
        <v>2.9732676198924728</v>
      </c>
      <c r="AH1131" s="21">
        <v>190.7</v>
      </c>
      <c r="AI1131" s="22">
        <v>-0.18083333333333329</v>
      </c>
      <c r="AJ1131" s="21">
        <v>1477.8314607843186</v>
      </c>
      <c r="AK1131" s="21" t="e">
        <f>VLOOKUP($B1131,'[3]Rotoma level Monthly'!$C$2:$N$538,10,FALSE)</f>
        <v>#N/A</v>
      </c>
      <c r="AL1131" s="21" t="e">
        <f>VLOOKUP($B1131,'[3]Rotoma level Monthly'!$C$2:$N$538,11,FALSE)</f>
        <v>#N/A</v>
      </c>
      <c r="AM1131" s="20">
        <v>3.5121342029597948</v>
      </c>
      <c r="AN1131" s="21">
        <v>190.39166666666665</v>
      </c>
    </row>
    <row r="1132" spans="1:40" x14ac:dyDescent="0.25">
      <c r="A1132" t="s">
        <v>87</v>
      </c>
      <c r="B1132" s="15">
        <v>43556</v>
      </c>
      <c r="C1132" s="16" t="s">
        <v>81</v>
      </c>
      <c r="D1132" s="17">
        <v>2019</v>
      </c>
      <c r="E1132" s="18" t="str">
        <f t="shared" si="306"/>
        <v>Rerewhakaaitu 2018/19</v>
      </c>
      <c r="F1132" s="18" t="s">
        <v>72</v>
      </c>
      <c r="G1132" s="19">
        <v>9.6999999999999993</v>
      </c>
      <c r="H1132" s="20">
        <v>4.9000000000000004</v>
      </c>
      <c r="I1132" s="21">
        <v>440.40000000000003</v>
      </c>
      <c r="J1132" s="19">
        <v>17.7075</v>
      </c>
      <c r="K1132" s="19">
        <v>1.8811600619536395</v>
      </c>
      <c r="L1132" s="19">
        <v>2.6</v>
      </c>
      <c r="M1132" s="19">
        <v>13.2</v>
      </c>
      <c r="N1132" s="19">
        <v>7.61</v>
      </c>
      <c r="O1132" s="19">
        <v>1.81</v>
      </c>
      <c r="Q1132" s="19">
        <f t="shared" si="304"/>
        <v>4.7264002050362617</v>
      </c>
      <c r="R1132" s="19">
        <f t="shared" si="305"/>
        <v>3.6179327172843045</v>
      </c>
      <c r="S1132" s="19">
        <f t="shared" si="302"/>
        <v>4.3479804040021381</v>
      </c>
      <c r="T1132" s="19">
        <f t="shared" si="307"/>
        <v>3.862619171373646</v>
      </c>
      <c r="U1132" s="23">
        <f t="shared" si="303"/>
        <v>4.1387331244240873</v>
      </c>
      <c r="V1132" s="24">
        <f t="shared" si="309"/>
        <v>4.607360925154766</v>
      </c>
      <c r="W1132" s="24">
        <f t="shared" si="309"/>
        <v>4.0051216833568128</v>
      </c>
      <c r="X1132" s="24">
        <f t="shared" si="309"/>
        <v>4.4090954260356297</v>
      </c>
      <c r="Y1132" s="24">
        <f t="shared" si="309"/>
        <v>3.6861080884688544</v>
      </c>
      <c r="Z1132" s="24">
        <f t="shared" si="309"/>
        <v>4.176921530754016</v>
      </c>
      <c r="AA1132" s="20">
        <v>0</v>
      </c>
      <c r="AB1132" s="20">
        <v>-0.16999999999999901</v>
      </c>
      <c r="AC1132" s="17">
        <v>315.38509600694402</v>
      </c>
      <c r="AD1132" s="17">
        <f t="shared" si="308"/>
        <v>315.74732069568933</v>
      </c>
      <c r="AE1132" s="21">
        <v>78.598122299767397</v>
      </c>
      <c r="AF1132" s="21">
        <v>179.52083333333334</v>
      </c>
      <c r="AG1132" s="19">
        <v>3.3328140403305553</v>
      </c>
      <c r="AI1132" s="22">
        <v>-0.22999999999999948</v>
      </c>
      <c r="AJ1132" s="21">
        <v>1445.9945980392208</v>
      </c>
      <c r="AK1132" s="21" t="e">
        <f>VLOOKUP($B1132,'[3]Rotoma level Monthly'!$C$2:$N$538,10,FALSE)</f>
        <v>#N/A</v>
      </c>
      <c r="AL1132" s="21" t="e">
        <f>VLOOKUP($B1132,'[3]Rotoma level Monthly'!$C$2:$N$538,11,FALSE)</f>
        <v>#N/A</v>
      </c>
      <c r="AM1132" s="20">
        <v>3.4952712810806958</v>
      </c>
    </row>
    <row r="1133" spans="1:40" x14ac:dyDescent="0.25">
      <c r="A1133" t="s">
        <v>87</v>
      </c>
      <c r="B1133" s="15">
        <v>43586</v>
      </c>
      <c r="C1133" s="16" t="s">
        <v>81</v>
      </c>
      <c r="D1133" s="17">
        <v>2019</v>
      </c>
      <c r="E1133" s="18" t="str">
        <f t="shared" si="306"/>
        <v>Rerewhakaaitu 2018/19</v>
      </c>
      <c r="F1133" s="18" t="s">
        <v>72</v>
      </c>
      <c r="G1133" s="19">
        <v>3.9</v>
      </c>
      <c r="H1133" s="20">
        <v>4.2</v>
      </c>
      <c r="I1133" s="21">
        <v>387.6</v>
      </c>
      <c r="J1133" s="19">
        <v>11.1616</v>
      </c>
      <c r="K1133" s="19">
        <v>3.4443600619536396</v>
      </c>
      <c r="L1133" s="19">
        <v>9.1</v>
      </c>
      <c r="M1133" s="19">
        <v>17.2</v>
      </c>
      <c r="N1133" s="19">
        <v>7.51</v>
      </c>
      <c r="O1133" s="19">
        <v>1.04</v>
      </c>
      <c r="Q1133" s="19">
        <f t="shared" si="304"/>
        <v>3.7213041018473079</v>
      </c>
      <c r="R1133" s="19">
        <f t="shared" si="305"/>
        <v>3.8142917367868296</v>
      </c>
      <c r="S1133" s="19">
        <f t="shared" si="302"/>
        <v>4.1810351428199706</v>
      </c>
      <c r="T1133" s="19">
        <f t="shared" si="307"/>
        <v>3.2773612473748721</v>
      </c>
      <c r="U1133" s="23">
        <f t="shared" si="303"/>
        <v>3.7484980572072448</v>
      </c>
      <c r="V1133" s="24">
        <f t="shared" si="309"/>
        <v>4.5171975434904663</v>
      </c>
      <c r="W1133" s="24">
        <f t="shared" si="309"/>
        <v>4.0063667843913029</v>
      </c>
      <c r="X1133" s="24">
        <f t="shared" si="309"/>
        <v>4.3935628842183663</v>
      </c>
      <c r="Y1133" s="24">
        <f t="shared" si="309"/>
        <v>3.6464659125859171</v>
      </c>
      <c r="Z1133" s="24">
        <f t="shared" si="309"/>
        <v>4.1408982811715136</v>
      </c>
      <c r="AA1133" s="20">
        <v>-0.77</v>
      </c>
      <c r="AB1133" s="20">
        <v>-0.478333333333333</v>
      </c>
      <c r="AC1133" s="17">
        <v>315.269030745968</v>
      </c>
      <c r="AD1133" s="17">
        <f t="shared" si="308"/>
        <v>315.72076593812801</v>
      </c>
      <c r="AE1133" s="21">
        <v>79.956416464891007</v>
      </c>
      <c r="AF1133" s="21">
        <v>179.22222222222223</v>
      </c>
      <c r="AG1133" s="19">
        <v>3.0820223738805557</v>
      </c>
      <c r="AH1133" s="21">
        <v>165</v>
      </c>
      <c r="AI1133" s="22">
        <v>-0.33583333333333298</v>
      </c>
      <c r="AJ1133" s="21">
        <v>1239.244720338987</v>
      </c>
      <c r="AK1133" s="21" t="e">
        <f>VLOOKUP($B1133,'[3]Rotoma level Monthly'!$C$2:$N$538,10,FALSE)</f>
        <v>#N/A</v>
      </c>
      <c r="AL1133" s="21" t="e">
        <f>VLOOKUP($B1133,'[3]Rotoma level Monthly'!$C$2:$N$538,11,FALSE)</f>
        <v>#N/A</v>
      </c>
      <c r="AM1133" s="20">
        <v>3.4527581638334737</v>
      </c>
      <c r="AN1133" s="21">
        <v>192.84166666666667</v>
      </c>
    </row>
    <row r="1134" spans="1:40" x14ac:dyDescent="0.25">
      <c r="A1134" t="s">
        <v>87</v>
      </c>
      <c r="B1134" s="15">
        <v>43617</v>
      </c>
      <c r="C1134" s="16" t="s">
        <v>81</v>
      </c>
      <c r="D1134" s="17">
        <v>2019</v>
      </c>
      <c r="E1134" s="18" t="str">
        <f t="shared" si="306"/>
        <v>Rerewhakaaitu 2018/19</v>
      </c>
      <c r="F1134" s="18" t="s">
        <v>72</v>
      </c>
      <c r="G1134" s="19">
        <v>2.6</v>
      </c>
      <c r="H1134" s="20">
        <v>5.8</v>
      </c>
      <c r="I1134" s="21">
        <v>383</v>
      </c>
      <c r="J1134" s="19">
        <v>10.379999999999999</v>
      </c>
      <c r="K1134" s="19">
        <v>1.4903600619536397</v>
      </c>
      <c r="L1134" s="19">
        <v>21</v>
      </c>
      <c r="M1134" s="19">
        <v>10</v>
      </c>
      <c r="N1134" s="19">
        <v>7.56</v>
      </c>
      <c r="O1134" s="19">
        <v>1.01</v>
      </c>
      <c r="Q1134" s="19">
        <f t="shared" si="304"/>
        <v>3.2740323038458774</v>
      </c>
      <c r="R1134" s="19">
        <f t="shared" si="305"/>
        <v>3.3981991150296116</v>
      </c>
      <c r="S1134" s="19">
        <f t="shared" si="302"/>
        <v>4.165428309645554</v>
      </c>
      <c r="T1134" s="19">
        <f t="shared" si="307"/>
        <v>3.1852962722563216</v>
      </c>
      <c r="U1134" s="23">
        <f t="shared" si="303"/>
        <v>3.5057390001943411</v>
      </c>
      <c r="V1134" s="24">
        <f t="shared" si="309"/>
        <v>4.4608375068997903</v>
      </c>
      <c r="W1134" s="24">
        <f t="shared" si="309"/>
        <v>3.948206721511097</v>
      </c>
      <c r="X1134" s="24">
        <f t="shared" si="309"/>
        <v>4.3769737496285348</v>
      </c>
      <c r="Y1134" s="24">
        <f t="shared" si="309"/>
        <v>3.5929786732727944</v>
      </c>
      <c r="Z1134" s="24">
        <f t="shared" si="309"/>
        <v>4.0947491628280543</v>
      </c>
      <c r="AA1134" s="20">
        <v>-0.95</v>
      </c>
      <c r="AB1134" s="20">
        <v>-0.26333333333333298</v>
      </c>
      <c r="AC1134" s="17">
        <v>315.20124270833298</v>
      </c>
      <c r="AD1134" s="17">
        <f t="shared" si="308"/>
        <v>315.67326189310842</v>
      </c>
      <c r="AE1134" s="21">
        <v>79.967301715573896</v>
      </c>
      <c r="AF1134" s="21">
        <v>196.90972222222217</v>
      </c>
      <c r="AG1134" s="19">
        <v>2.8415910469277765</v>
      </c>
      <c r="AH1134" s="21">
        <v>158.6</v>
      </c>
      <c r="AI1134" s="22">
        <v>-0.27666666666666651</v>
      </c>
      <c r="AJ1134" s="21">
        <v>1184.525136803878</v>
      </c>
      <c r="AK1134" s="21" t="e">
        <f>VLOOKUP($B1134,'[3]Rotoma level Monthly'!$C$2:$N$538,10,FALSE)</f>
        <v>#N/A</v>
      </c>
      <c r="AL1134" s="21" t="e">
        <f>VLOOKUP($B1134,'[3]Rotoma level Monthly'!$C$2:$N$538,11,FALSE)</f>
        <v>#N/A</v>
      </c>
      <c r="AM1134" s="20">
        <v>3.4348254034115571</v>
      </c>
      <c r="AN1134" s="21">
        <v>190.13333333333333</v>
      </c>
    </row>
    <row r="1135" spans="1:40" x14ac:dyDescent="0.25">
      <c r="A1135" t="s">
        <v>87</v>
      </c>
      <c r="B1135" s="15">
        <v>43647</v>
      </c>
      <c r="C1135" s="16" t="s">
        <v>82</v>
      </c>
      <c r="D1135" s="17">
        <v>2020</v>
      </c>
      <c r="E1135" s="18" t="str">
        <f t="shared" si="306"/>
        <v>Rerewhakaaitu 2019/20</v>
      </c>
      <c r="F1135" s="18" t="s">
        <v>72</v>
      </c>
      <c r="G1135" s="19">
        <v>2.9</v>
      </c>
      <c r="H1135" s="20">
        <v>6.8</v>
      </c>
      <c r="I1135" s="21">
        <v>338</v>
      </c>
      <c r="J1135" s="19">
        <v>7.4489999999999998</v>
      </c>
      <c r="K1135" s="19">
        <v>1.4903600619536397</v>
      </c>
      <c r="L1135" s="19">
        <v>24.5</v>
      </c>
      <c r="M1135" s="19">
        <v>4</v>
      </c>
      <c r="N1135" s="19">
        <v>7.48</v>
      </c>
      <c r="O1135" s="19">
        <v>1.33</v>
      </c>
      <c r="Q1135" s="19">
        <f t="shared" si="304"/>
        <v>3.3944909146633488</v>
      </c>
      <c r="R1135" s="19">
        <f t="shared" si="305"/>
        <v>3.1850798671415776</v>
      </c>
      <c r="S1135" s="19">
        <f t="shared" si="302"/>
        <v>4.002039267835741</v>
      </c>
      <c r="T1135" s="19">
        <f t="shared" si="307"/>
        <v>2.764526084880742</v>
      </c>
      <c r="U1135" s="23">
        <f t="shared" si="303"/>
        <v>3.3365340336303526</v>
      </c>
      <c r="V1135" s="24">
        <f t="shared" si="309"/>
        <v>4.3852416167653736</v>
      </c>
      <c r="W1135" s="24">
        <f t="shared" si="309"/>
        <v>3.8738092387509866</v>
      </c>
      <c r="X1135" s="24">
        <f t="shared" si="309"/>
        <v>4.3448321788565227</v>
      </c>
      <c r="Y1135" s="24">
        <f t="shared" si="309"/>
        <v>3.5316312473767102</v>
      </c>
      <c r="Z1135" s="24">
        <f t="shared" si="309"/>
        <v>4.0338785704373974</v>
      </c>
      <c r="AA1135" s="20">
        <v>-0.53</v>
      </c>
      <c r="AB1135" s="20">
        <v>-0.24333333333333301</v>
      </c>
      <c r="AC1135" s="17">
        <v>315.29873493503601</v>
      </c>
      <c r="AD1135" s="17">
        <f t="shared" si="308"/>
        <v>315.62975096482825</v>
      </c>
      <c r="AE1135" s="21">
        <v>208.843161856964</v>
      </c>
      <c r="AF1135" s="21">
        <v>166.16935483870978</v>
      </c>
      <c r="AG1135" s="19">
        <v>3.2972154989435492</v>
      </c>
      <c r="AH1135" s="21">
        <v>119.5</v>
      </c>
      <c r="AI1135" s="22">
        <v>-0.25333333333333297</v>
      </c>
      <c r="AJ1135" s="21">
        <v>1112.761438519452</v>
      </c>
      <c r="AK1135" s="21" t="e">
        <f>VLOOKUP($B1135,'[3]Rotoma level Monthly'!$C$2:$N$538,10,FALSE)</f>
        <v>#N/A</v>
      </c>
      <c r="AL1135" s="21" t="e">
        <f>VLOOKUP($B1135,'[3]Rotoma level Monthly'!$C$2:$N$538,11,FALSE)</f>
        <v>#N/A</v>
      </c>
      <c r="AM1135" s="20">
        <v>3.406840578332853</v>
      </c>
      <c r="AN1135" s="21">
        <v>187.81666666666663</v>
      </c>
    </row>
    <row r="1136" spans="1:40" x14ac:dyDescent="0.25">
      <c r="A1136" t="s">
        <v>87</v>
      </c>
      <c r="B1136" s="15">
        <v>43678</v>
      </c>
      <c r="C1136" s="16" t="s">
        <v>82</v>
      </c>
      <c r="D1136" s="17">
        <v>2020</v>
      </c>
      <c r="E1136" s="18" t="str">
        <f t="shared" si="306"/>
        <v>Rerewhakaaitu 2019/20</v>
      </c>
      <c r="F1136" s="18" t="s">
        <v>72</v>
      </c>
      <c r="G1136" s="19">
        <v>1.7</v>
      </c>
      <c r="H1136" s="20">
        <v>7.3</v>
      </c>
      <c r="I1136" s="21">
        <v>371</v>
      </c>
      <c r="J1136" s="19">
        <v>8.4260000000000002</v>
      </c>
      <c r="K1136" s="19">
        <v>0.5133600619536397</v>
      </c>
      <c r="L1136" s="19">
        <v>11</v>
      </c>
      <c r="M1136" s="19">
        <v>3</v>
      </c>
      <c r="N1136" s="19">
        <v>7.58</v>
      </c>
      <c r="O1136" s="19">
        <v>1.2</v>
      </c>
      <c r="Q1136" s="19">
        <f t="shared" si="304"/>
        <v>2.8053402603008157</v>
      </c>
      <c r="R1136" s="19">
        <f t="shared" si="305"/>
        <v>3.087828743150856</v>
      </c>
      <c r="S1136" s="19">
        <f t="shared" si="302"/>
        <v>4.1238154679412879</v>
      </c>
      <c r="T1136" s="19">
        <f t="shared" si="307"/>
        <v>2.9208146479892205</v>
      </c>
      <c r="U1136" s="23">
        <f t="shared" si="303"/>
        <v>3.2344497798455452</v>
      </c>
      <c r="V1136" s="24">
        <f t="shared" si="309"/>
        <v>4.2351550633195014</v>
      </c>
      <c r="W1136" s="24">
        <f t="shared" si="309"/>
        <v>3.8107406705652571</v>
      </c>
      <c r="X1136" s="24">
        <f t="shared" si="309"/>
        <v>4.3181424004817144</v>
      </c>
      <c r="Y1136" s="24">
        <f t="shared" si="309"/>
        <v>3.5000849857683272</v>
      </c>
      <c r="Z1136" s="24">
        <f t="shared" si="309"/>
        <v>3.9660307800336994</v>
      </c>
      <c r="AA1136" s="20">
        <v>-0.4</v>
      </c>
      <c r="AB1136" s="20">
        <v>-0.13666666666666599</v>
      </c>
      <c r="AC1136" s="17">
        <v>315.29390311379899</v>
      </c>
      <c r="AD1136" s="17">
        <f t="shared" si="308"/>
        <v>315.58568706170706</v>
      </c>
      <c r="AE1136" s="21">
        <v>128.20075282308699</v>
      </c>
      <c r="AF1136" s="21">
        <v>211.45833333333331</v>
      </c>
      <c r="AG1136" s="19">
        <v>4.242438019034946</v>
      </c>
      <c r="AH1136" s="21">
        <v>175</v>
      </c>
      <c r="AI1136" s="22">
        <v>-0.206666666666666</v>
      </c>
      <c r="AJ1136" s="21">
        <v>1223.1441003764155</v>
      </c>
      <c r="AK1136" s="21" t="e">
        <f>VLOOKUP($B1136,'[3]Rotoma level Monthly'!$C$2:$N$538,10,FALSE)</f>
        <v>#N/A</v>
      </c>
      <c r="AL1136" s="21" t="e">
        <f>VLOOKUP($B1136,'[3]Rotoma level Monthly'!$C$2:$N$538,11,FALSE)</f>
        <v>#N/A</v>
      </c>
      <c r="AM1136" s="20">
        <v>3.4211018910445468</v>
      </c>
      <c r="AN1136" s="21">
        <v>192.26666666666665</v>
      </c>
    </row>
    <row r="1137" spans="1:40" x14ac:dyDescent="0.25">
      <c r="A1137" t="s">
        <v>87</v>
      </c>
      <c r="B1137" s="15">
        <v>43709</v>
      </c>
      <c r="C1137" s="16" t="s">
        <v>82</v>
      </c>
      <c r="D1137" s="17">
        <v>2020</v>
      </c>
      <c r="E1137" s="18" t="str">
        <f t="shared" si="306"/>
        <v>Rerewhakaaitu 2019/20</v>
      </c>
      <c r="F1137" s="18" t="s">
        <v>72</v>
      </c>
      <c r="G1137" s="19">
        <v>1.4</v>
      </c>
      <c r="H1137" s="20">
        <v>7.3</v>
      </c>
      <c r="I1137" s="21">
        <v>343</v>
      </c>
      <c r="J1137" s="19">
        <v>7.4489999999999998</v>
      </c>
      <c r="K1137" s="19">
        <v>0.5133600619536397</v>
      </c>
      <c r="L1137" s="19">
        <v>9</v>
      </c>
      <c r="M1137" s="19">
        <v>4</v>
      </c>
      <c r="N1137" s="19">
        <v>7.6</v>
      </c>
      <c r="O1137" s="19">
        <v>0.69099999999999995</v>
      </c>
      <c r="Q1137" s="19">
        <f t="shared" si="304"/>
        <v>2.5911652106227248</v>
      </c>
      <c r="R1137" s="19">
        <f t="shared" si="305"/>
        <v>3.087828743150856</v>
      </c>
      <c r="S1137" s="19">
        <f t="shared" si="302"/>
        <v>4.0212353013287387</v>
      </c>
      <c r="T1137" s="19">
        <f t="shared" si="307"/>
        <v>2.764526084880742</v>
      </c>
      <c r="U1137" s="23">
        <f t="shared" si="303"/>
        <v>3.1161888349957656</v>
      </c>
      <c r="V1137" s="24">
        <f t="shared" si="309"/>
        <v>4.0544188308713949</v>
      </c>
      <c r="W1137" s="24">
        <f t="shared" si="309"/>
        <v>3.7297412686010891</v>
      </c>
      <c r="X1137" s="24">
        <f t="shared" si="309"/>
        <v>4.2757875876184581</v>
      </c>
      <c r="Y1137" s="24">
        <f t="shared" si="309"/>
        <v>3.431252442065901</v>
      </c>
      <c r="Z1137" s="24">
        <f t="shared" si="309"/>
        <v>3.8728000322892111</v>
      </c>
      <c r="AA1137" s="20">
        <v>-1.28</v>
      </c>
      <c r="AB1137" s="20">
        <v>-0.39833333333333298</v>
      </c>
      <c r="AC1137" s="17">
        <v>315.30990636574103</v>
      </c>
      <c r="AD1137" s="17">
        <f t="shared" si="308"/>
        <v>315.53538119965776</v>
      </c>
      <c r="AE1137" s="21">
        <v>125.904944846104</v>
      </c>
      <c r="AF1137" s="21">
        <v>193.85296934865897</v>
      </c>
      <c r="AG1137" s="19">
        <v>4.3530672589042148</v>
      </c>
      <c r="AH1137" s="21">
        <v>178.1</v>
      </c>
      <c r="AI1137" s="22">
        <v>-0.206666666666666</v>
      </c>
      <c r="AJ1137" s="21">
        <v>1216.7993531995016</v>
      </c>
      <c r="AK1137" s="21" t="e">
        <f>VLOOKUP($B1137,'[3]Rotoma level Monthly'!$C$2:$N$538,10,FALSE)</f>
        <v>#N/A</v>
      </c>
      <c r="AL1137" s="21" t="e">
        <f>VLOOKUP($B1137,'[3]Rotoma level Monthly'!$C$2:$N$538,11,FALSE)</f>
        <v>#N/A</v>
      </c>
      <c r="AM1137" s="20">
        <v>3.5232853284740471</v>
      </c>
      <c r="AN1137" s="21">
        <v>196.21666666666667</v>
      </c>
    </row>
    <row r="1138" spans="1:40" x14ac:dyDescent="0.25">
      <c r="A1138" t="s">
        <v>87</v>
      </c>
      <c r="B1138" s="15">
        <v>43739</v>
      </c>
      <c r="C1138" s="16" t="s">
        <v>82</v>
      </c>
      <c r="D1138" s="17">
        <v>2020</v>
      </c>
      <c r="E1138" s="18" t="str">
        <f t="shared" si="306"/>
        <v>Rerewhakaaitu 2019/20</v>
      </c>
      <c r="F1138" s="18" t="s">
        <v>72</v>
      </c>
      <c r="G1138" s="19">
        <v>3.2</v>
      </c>
      <c r="H1138" s="20">
        <v>5.15</v>
      </c>
      <c r="I1138" s="21">
        <v>360</v>
      </c>
      <c r="J1138" s="19">
        <v>11</v>
      </c>
      <c r="K1138" s="19">
        <v>3</v>
      </c>
      <c r="L1138" s="19">
        <v>5</v>
      </c>
      <c r="M1138" s="19">
        <v>5</v>
      </c>
      <c r="N1138" s="19">
        <v>7.7</v>
      </c>
      <c r="O1138" s="19">
        <v>0.999</v>
      </c>
      <c r="Q1138" s="19">
        <f t="shared" si="304"/>
        <v>3.5030809449325613</v>
      </c>
      <c r="R1138" s="19">
        <f t="shared" si="305"/>
        <v>3.5536724613686745</v>
      </c>
      <c r="S1138" s="19">
        <f t="shared" si="302"/>
        <v>4.0844705273095343</v>
      </c>
      <c r="T1138" s="19">
        <f t="shared" si="307"/>
        <v>3.2588666406620166</v>
      </c>
      <c r="U1138" s="23">
        <f t="shared" si="303"/>
        <v>3.600022643568197</v>
      </c>
      <c r="V1138" s="24">
        <f t="shared" si="309"/>
        <v>3.9329155458690277</v>
      </c>
      <c r="W1138" s="24">
        <f t="shared" si="309"/>
        <v>3.6715509626298144</v>
      </c>
      <c r="X1138" s="24">
        <f t="shared" si="309"/>
        <v>4.2382726503963699</v>
      </c>
      <c r="Y1138" s="24">
        <f t="shared" si="309"/>
        <v>3.3900690489568923</v>
      </c>
      <c r="Z1138" s="24">
        <f t="shared" si="309"/>
        <v>3.808202051963026</v>
      </c>
      <c r="AA1138" s="20">
        <v>-0.54</v>
      </c>
      <c r="AB1138" s="20">
        <v>-0.47499999999999998</v>
      </c>
      <c r="AC1138" s="17">
        <v>315.32485735887099</v>
      </c>
      <c r="AD1138" s="17">
        <f t="shared" si="308"/>
        <v>315.48298693863995</v>
      </c>
      <c r="AE1138" s="21">
        <v>137.41368078175901</v>
      </c>
      <c r="AF1138" s="21">
        <v>204.52956989247312</v>
      </c>
      <c r="AG1138" s="19">
        <v>4.6808221285725802</v>
      </c>
      <c r="AH1138" s="21">
        <v>209.8</v>
      </c>
      <c r="AI1138" s="22">
        <v>-0.206666666666666</v>
      </c>
      <c r="AJ1138" s="21">
        <v>1277.1627980456053</v>
      </c>
      <c r="AK1138" s="21" t="e">
        <f>VLOOKUP($B1138,'[3]Rotoma level Monthly'!$C$2:$N$538,10,FALSE)</f>
        <v>#N/A</v>
      </c>
      <c r="AL1138" s="21" t="e">
        <f>VLOOKUP($B1138,'[3]Rotoma level Monthly'!$C$2:$N$538,11,FALSE)</f>
        <v>#N/A</v>
      </c>
      <c r="AM1138" s="20">
        <v>3.5622207819135183</v>
      </c>
      <c r="AN1138" s="21">
        <v>197.54166666666666</v>
      </c>
    </row>
    <row r="1139" spans="1:40" x14ac:dyDescent="0.25">
      <c r="A1139" t="s">
        <v>87</v>
      </c>
      <c r="B1139" s="15">
        <v>43770</v>
      </c>
      <c r="C1139" s="16" t="s">
        <v>82</v>
      </c>
      <c r="D1139" s="17">
        <v>2020</v>
      </c>
      <c r="E1139" s="18" t="str">
        <f t="shared" si="306"/>
        <v>Rerewhakaaitu 2019/20</v>
      </c>
      <c r="F1139" s="18" t="s">
        <v>72</v>
      </c>
      <c r="G1139" s="19">
        <v>3.3</v>
      </c>
      <c r="H1139" s="20">
        <v>4.5</v>
      </c>
      <c r="I1139" s="21">
        <v>360</v>
      </c>
      <c r="J1139" s="19">
        <v>9</v>
      </c>
      <c r="K1139" s="19">
        <v>1</v>
      </c>
      <c r="L1139" s="19">
        <v>3</v>
      </c>
      <c r="M1139" s="19">
        <v>5</v>
      </c>
      <c r="N1139" s="19">
        <v>7.69</v>
      </c>
      <c r="O1139" s="19">
        <v>1.32</v>
      </c>
      <c r="Q1139" s="19">
        <f t="shared" si="304"/>
        <v>3.5370254072898342</v>
      </c>
      <c r="R1139" s="19">
        <f t="shared" si="305"/>
        <v>3.7268852046746486</v>
      </c>
      <c r="S1139" s="19">
        <f t="shared" si="302"/>
        <v>4.0844705273095343</v>
      </c>
      <c r="T1139" s="19">
        <f t="shared" si="307"/>
        <v>3.0043881275628284</v>
      </c>
      <c r="U1139" s="23">
        <f t="shared" si="303"/>
        <v>3.5881923167092116</v>
      </c>
      <c r="V1139" s="24">
        <f t="shared" si="309"/>
        <v>3.870601002653776</v>
      </c>
      <c r="W1139" s="24">
        <f t="shared" si="309"/>
        <v>3.6452890167840839</v>
      </c>
      <c r="X1139" s="24">
        <f t="shared" si="309"/>
        <v>4.2166603438447661</v>
      </c>
      <c r="Y1139" s="24">
        <f t="shared" si="309"/>
        <v>3.3412250088113069</v>
      </c>
      <c r="Z1139" s="24">
        <f t="shared" si="309"/>
        <v>3.7684438430234835</v>
      </c>
      <c r="AA1139" s="20">
        <v>-0.99</v>
      </c>
      <c r="AB1139" s="20">
        <v>-0.78166666666666595</v>
      </c>
      <c r="AC1139" s="17">
        <v>315.29632552083302</v>
      </c>
      <c r="AD1139" s="17">
        <f t="shared" si="308"/>
        <v>315.43672643595181</v>
      </c>
      <c r="AE1139" s="21">
        <v>72.566775244299805</v>
      </c>
      <c r="AF1139" s="21">
        <v>188.48611111111114</v>
      </c>
      <c r="AG1139" s="19">
        <v>4.0801874964750002</v>
      </c>
      <c r="AI1139" s="22">
        <v>-0.206666666666666</v>
      </c>
      <c r="AJ1139" s="21">
        <v>1319.8477687480888</v>
      </c>
      <c r="AK1139" s="21" t="e">
        <f>VLOOKUP($B1139,'[3]Rotoma level Monthly'!$C$2:$N$538,10,FALSE)</f>
        <v>#N/A</v>
      </c>
      <c r="AL1139" s="21" t="e">
        <f>VLOOKUP($B1139,'[3]Rotoma level Monthly'!$C$2:$N$538,11,FALSE)</f>
        <v>#N/A</v>
      </c>
      <c r="AM1139" s="20">
        <v>3.6644988831791996</v>
      </c>
    </row>
    <row r="1140" spans="1:40" x14ac:dyDescent="0.25">
      <c r="A1140" t="s">
        <v>87</v>
      </c>
      <c r="B1140" s="15">
        <v>43800</v>
      </c>
      <c r="C1140" s="16" t="s">
        <v>82</v>
      </c>
      <c r="D1140" s="17">
        <v>2020</v>
      </c>
      <c r="E1140" s="18" t="str">
        <f t="shared" si="306"/>
        <v>Rerewhakaaitu 2019/20</v>
      </c>
      <c r="F1140" s="18" t="s">
        <v>72</v>
      </c>
      <c r="G1140" s="19">
        <v>2.2999999999999998</v>
      </c>
      <c r="H1140" s="20">
        <v>5.6</v>
      </c>
      <c r="I1140" s="21">
        <v>399</v>
      </c>
      <c r="J1140" s="19">
        <v>11</v>
      </c>
      <c r="K1140" s="19">
        <v>2</v>
      </c>
      <c r="L1140" s="19">
        <v>6</v>
      </c>
      <c r="M1140" s="19">
        <v>32</v>
      </c>
      <c r="N1140" s="19">
        <v>7.41</v>
      </c>
      <c r="O1140" s="19">
        <v>1.46</v>
      </c>
      <c r="Q1140" s="19">
        <f t="shared" si="304"/>
        <v>3.138788703484686</v>
      </c>
      <c r="R1140" s="19">
        <f t="shared" si="305"/>
        <v>3.4444071030171548</v>
      </c>
      <c r="S1140" s="19">
        <f t="shared" si="302"/>
        <v>4.2189284160171123</v>
      </c>
      <c r="T1140" s="19">
        <f t="shared" si="307"/>
        <v>3.2588666406620166</v>
      </c>
      <c r="U1140" s="23">
        <f t="shared" si="303"/>
        <v>3.5152477157952426</v>
      </c>
      <c r="V1140" s="24">
        <f t="shared" si="309"/>
        <v>3.7537427958562795</v>
      </c>
      <c r="W1140" s="24">
        <f t="shared" si="309"/>
        <v>3.5969509512434779</v>
      </c>
      <c r="X1140" s="24">
        <f t="shared" si="309"/>
        <v>4.2009260630609555</v>
      </c>
      <c r="Y1140" s="24">
        <f t="shared" si="309"/>
        <v>3.3135875114239877</v>
      </c>
      <c r="Z1140" s="24">
        <f t="shared" si="309"/>
        <v>3.7163018303961746</v>
      </c>
      <c r="AA1140" s="20">
        <v>-0.6</v>
      </c>
      <c r="AB1140" s="20">
        <v>-0.72333333333333305</v>
      </c>
      <c r="AC1140" s="17">
        <v>315.25864919354802</v>
      </c>
      <c r="AD1140" s="17">
        <f t="shared" si="308"/>
        <v>315.38351418550371</v>
      </c>
      <c r="AE1140" s="21">
        <v>194.15839709112899</v>
      </c>
      <c r="AF1140" s="21">
        <v>176.50537634408605</v>
      </c>
      <c r="AG1140" s="19">
        <v>4.6939598227069901</v>
      </c>
      <c r="AH1140" s="21">
        <v>277.7</v>
      </c>
      <c r="AI1140" s="22">
        <v>-0.25333333333333297</v>
      </c>
      <c r="AJ1140" s="21">
        <v>1268.6806821577336</v>
      </c>
      <c r="AK1140" s="21" t="e">
        <f>VLOOKUP($B1140,'[3]Rotoma level Monthly'!$C$2:$N$538,10,FALSE)</f>
        <v>#N/A</v>
      </c>
      <c r="AL1140" s="21" t="e">
        <f>VLOOKUP($B1140,'[3]Rotoma level Monthly'!$C$2:$N$538,11,FALSE)</f>
        <v>#N/A</v>
      </c>
      <c r="AM1140" s="20">
        <v>3.7078455909606807</v>
      </c>
      <c r="AN1140" s="21">
        <v>201.54999999999998</v>
      </c>
    </row>
    <row r="1141" spans="1:40" x14ac:dyDescent="0.25">
      <c r="A1141" t="s">
        <v>87</v>
      </c>
      <c r="B1141" s="15">
        <v>43831</v>
      </c>
      <c r="C1141" s="16" t="s">
        <v>82</v>
      </c>
      <c r="D1141" s="17">
        <v>2020</v>
      </c>
      <c r="E1141" s="18" t="str">
        <f t="shared" si="306"/>
        <v>Rerewhakaaitu 2019/20</v>
      </c>
      <c r="F1141" s="18" t="s">
        <v>72</v>
      </c>
      <c r="G1141" s="19">
        <v>3.5</v>
      </c>
      <c r="H1141" s="20">
        <v>4.7</v>
      </c>
      <c r="I1141" s="21">
        <v>388</v>
      </c>
      <c r="J1141" s="19">
        <v>12</v>
      </c>
      <c r="K1141" s="19">
        <v>1</v>
      </c>
      <c r="L1141" s="19">
        <v>2</v>
      </c>
      <c r="M1141" s="19">
        <v>13</v>
      </c>
      <c r="N1141" s="19">
        <v>8.1199999999999992</v>
      </c>
      <c r="O1141" s="19">
        <v>1.96</v>
      </c>
      <c r="Q1141" s="19">
        <f t="shared" si="304"/>
        <v>3.6019328326497</v>
      </c>
      <c r="R1141" s="19">
        <f t="shared" si="305"/>
        <v>3.6714038259227708</v>
      </c>
      <c r="S1141" s="19">
        <f t="shared" si="302"/>
        <v>4.1823834940385627</v>
      </c>
      <c r="T1141" s="19">
        <f t="shared" si="307"/>
        <v>3.3692092384590637</v>
      </c>
      <c r="U1141" s="23">
        <f t="shared" si="303"/>
        <v>3.7062323477675241</v>
      </c>
      <c r="V1141" s="24">
        <f t="shared" si="309"/>
        <v>3.6250028323493413</v>
      </c>
      <c r="W1141" s="24">
        <f t="shared" si="309"/>
        <v>3.5536202558543959</v>
      </c>
      <c r="X1141" s="24">
        <f t="shared" si="309"/>
        <v>4.1805046860847428</v>
      </c>
      <c r="Y1141" s="24">
        <f t="shared" si="309"/>
        <v>3.265695023476511</v>
      </c>
      <c r="Z1141" s="24">
        <f t="shared" si="309"/>
        <v>3.6562056994412475</v>
      </c>
      <c r="AA1141" s="20"/>
      <c r="AB1141" s="20"/>
      <c r="AC1141" s="17">
        <v>315.10756093190003</v>
      </c>
      <c r="AD1141" s="17">
        <f t="shared" si="308"/>
        <v>315.32005612196309</v>
      </c>
      <c r="AE1141" s="21">
        <v>13.1511627906977</v>
      </c>
      <c r="AF1141" s="21">
        <v>198.17204301075262</v>
      </c>
      <c r="AG1141" s="19">
        <v>4.1079495185537649</v>
      </c>
      <c r="AH1141" s="21">
        <v>335.8</v>
      </c>
      <c r="AI1141" s="22">
        <v>-0.26333333333333298</v>
      </c>
      <c r="AJ1141" s="21">
        <v>1231.5559535410468</v>
      </c>
      <c r="AK1141" s="21" t="e">
        <f>VLOOKUP($B1141,'[3]Rotoma level Monthly'!$C$2:$N$538,10,FALSE)</f>
        <v>#N/A</v>
      </c>
      <c r="AL1141" s="21" t="e">
        <f>VLOOKUP($B1141,'[3]Rotoma level Monthly'!$C$2:$N$538,11,FALSE)</f>
        <v>#N/A</v>
      </c>
      <c r="AM1141" s="20">
        <v>3.7868744243699317</v>
      </c>
      <c r="AN1141" s="21">
        <v>213.18333333333331</v>
      </c>
    </row>
    <row r="1142" spans="1:40" x14ac:dyDescent="0.25">
      <c r="A1142" t="s">
        <v>87</v>
      </c>
      <c r="B1142" s="15">
        <v>43862</v>
      </c>
      <c r="C1142" s="16" t="s">
        <v>82</v>
      </c>
      <c r="D1142" s="17">
        <v>2020</v>
      </c>
      <c r="E1142" s="18" t="str">
        <f t="shared" si="306"/>
        <v>Rerewhakaaitu 2019/20</v>
      </c>
      <c r="F1142" s="18" t="s">
        <v>72</v>
      </c>
      <c r="G1142" s="19">
        <v>6.2</v>
      </c>
      <c r="H1142" s="20">
        <v>4</v>
      </c>
      <c r="I1142" s="21">
        <v>364.9</v>
      </c>
      <c r="J1142" s="19">
        <v>9.7999999999999989</v>
      </c>
      <c r="K1142" s="19">
        <v>1.2</v>
      </c>
      <c r="L1142" s="19">
        <v>4.4000000000000004</v>
      </c>
      <c r="M1142" s="19">
        <v>4.5</v>
      </c>
      <c r="N1142" s="19">
        <v>7.9</v>
      </c>
      <c r="O1142" s="19">
        <v>1.97</v>
      </c>
      <c r="Q1142" s="19">
        <f t="shared" si="304"/>
        <v>4.2326748913255656</v>
      </c>
      <c r="R1142" s="19">
        <f t="shared" si="305"/>
        <v>3.8756745470895422</v>
      </c>
      <c r="S1142" s="19">
        <f t="shared" si="302"/>
        <v>4.1021433287275908</v>
      </c>
      <c r="T1142" s="19">
        <f t="shared" si="307"/>
        <v>3.1123801410220842</v>
      </c>
      <c r="U1142" s="23">
        <f t="shared" si="303"/>
        <v>3.8307182270411957</v>
      </c>
      <c r="V1142" s="24">
        <f t="shared" si="309"/>
        <v>3.612542722814267</v>
      </c>
      <c r="W1142" s="24">
        <f t="shared" si="309"/>
        <v>3.5256546354997038</v>
      </c>
      <c r="X1142" s="24">
        <f t="shared" si="309"/>
        <v>4.164152361116698</v>
      </c>
      <c r="Y1142" s="24">
        <f t="shared" si="309"/>
        <v>3.222998667278723</v>
      </c>
      <c r="Z1142" s="24">
        <f t="shared" si="309"/>
        <v>3.6313370966773473</v>
      </c>
      <c r="AA1142" s="20"/>
      <c r="AB1142" s="20"/>
      <c r="AC1142" s="17">
        <v>314.87465846503801</v>
      </c>
      <c r="AD1142" s="17">
        <f t="shared" si="308"/>
        <v>315.25620683019821</v>
      </c>
      <c r="AE1142" s="21">
        <v>6.5755813953488298</v>
      </c>
      <c r="AF1142" s="21">
        <v>175.86206896551727</v>
      </c>
      <c r="AG1142" s="19">
        <v>3.6029589687902295</v>
      </c>
      <c r="AH1142" s="21">
        <v>283.3</v>
      </c>
      <c r="AI1142" s="22">
        <v>-0.33083333333333298</v>
      </c>
      <c r="AJ1142" s="21">
        <v>1183.4273825809396</v>
      </c>
      <c r="AK1142" s="21" t="e">
        <f>VLOOKUP($B1142,'[3]Rotoma level Monthly'!$C$2:$N$538,10,FALSE)</f>
        <v>#N/A</v>
      </c>
      <c r="AL1142" s="21" t="e">
        <f>VLOOKUP($B1142,'[3]Rotoma level Monthly'!$C$2:$N$538,11,FALSE)</f>
        <v>#N/A</v>
      </c>
      <c r="AM1142" s="20">
        <v>3.785289834068633</v>
      </c>
      <c r="AN1142" s="21">
        <v>219.74166666666667</v>
      </c>
    </row>
    <row r="1143" spans="1:40" x14ac:dyDescent="0.25">
      <c r="A1143" t="s">
        <v>87</v>
      </c>
      <c r="B1143" s="15">
        <v>43983</v>
      </c>
      <c r="C1143" s="16" t="s">
        <v>82</v>
      </c>
      <c r="D1143" s="17">
        <v>2020</v>
      </c>
      <c r="E1143" s="18" t="str">
        <f t="shared" si="306"/>
        <v>Rerewhakaaitu 2019/20</v>
      </c>
      <c r="F1143" s="18" t="s">
        <v>72</v>
      </c>
      <c r="G1143" s="19">
        <v>4.4000000000000004</v>
      </c>
      <c r="H1143" s="20">
        <v>7.1</v>
      </c>
      <c r="I1143" s="21">
        <v>331.4</v>
      </c>
      <c r="J1143" s="19">
        <v>9.6</v>
      </c>
      <c r="K1143" s="19">
        <v>0.5</v>
      </c>
      <c r="L1143" s="19">
        <v>3.6</v>
      </c>
      <c r="M1143" s="19">
        <v>6.4</v>
      </c>
      <c r="N1143" s="19">
        <v>7.62</v>
      </c>
      <c r="O1143" s="19">
        <v>1.62</v>
      </c>
      <c r="Q1143" s="19">
        <f t="shared" si="304"/>
        <v>3.8543697982749165</v>
      </c>
      <c r="R1143" s="19">
        <f t="shared" si="305"/>
        <v>3.126081650547635</v>
      </c>
      <c r="S1143" s="19">
        <f t="shared" si="302"/>
        <v>3.9762610372907869</v>
      </c>
      <c r="T1143" s="19">
        <f t="shared" si="307"/>
        <v>3.0862320004755395</v>
      </c>
      <c r="U1143" s="23">
        <f t="shared" si="303"/>
        <v>3.510736121647219</v>
      </c>
      <c r="V1143" s="24">
        <f t="shared" si="309"/>
        <v>3.5317171311894668</v>
      </c>
      <c r="W1143" s="24">
        <f t="shared" si="309"/>
        <v>3.4657738095970383</v>
      </c>
      <c r="X1143" s="24">
        <f t="shared" si="309"/>
        <v>4.1241826020222137</v>
      </c>
      <c r="Y1143" s="24">
        <f t="shared" si="309"/>
        <v>3.1554238581332577</v>
      </c>
      <c r="Z1143" s="24">
        <f t="shared" si="309"/>
        <v>3.5692743502354936</v>
      </c>
      <c r="AA1143" s="20"/>
      <c r="AB1143" s="20"/>
      <c r="AC1143" s="17">
        <v>314.49346116340399</v>
      </c>
      <c r="AD1143" s="17">
        <f t="shared" si="308"/>
        <v>315.17611887578454</v>
      </c>
      <c r="AE1143" s="21">
        <v>185.69897475667199</v>
      </c>
      <c r="AF1143" s="21">
        <v>149.72916666666666</v>
      </c>
      <c r="AG1143" s="19">
        <v>3.516442126591667</v>
      </c>
      <c r="AH1143" s="21">
        <v>112.2</v>
      </c>
      <c r="AI1143" s="22">
        <v>-0.43666666666666648</v>
      </c>
      <c r="AJ1143" s="21">
        <v>1156.6745374115164</v>
      </c>
      <c r="AK1143" s="21" t="e">
        <f>VLOOKUP($B1143,'[3]Rotoma level Monthly'!$C$2:$N$538,10,FALSE)</f>
        <v>#N/A</v>
      </c>
      <c r="AL1143" s="21" t="e">
        <f>VLOOKUP($B1143,'[3]Rotoma level Monthly'!$C$2:$N$538,11,FALSE)</f>
        <v>#N/A</v>
      </c>
      <c r="AM1143" s="20">
        <v>3.7880773978291811</v>
      </c>
      <c r="AN1143" s="21">
        <v>206.39166666666665</v>
      </c>
    </row>
    <row r="1144" spans="1:40" x14ac:dyDescent="0.25">
      <c r="A1144" t="s">
        <v>87</v>
      </c>
      <c r="B1144" s="15">
        <v>44013</v>
      </c>
      <c r="C1144" s="16" t="s">
        <v>83</v>
      </c>
      <c r="D1144" s="17">
        <v>2021</v>
      </c>
      <c r="E1144" s="18" t="str">
        <f t="shared" si="306"/>
        <v>Rerewhakaaitu 2020/21</v>
      </c>
      <c r="F1144" s="18" t="s">
        <v>72</v>
      </c>
      <c r="G1144" s="19">
        <v>4.3</v>
      </c>
      <c r="H1144" s="20">
        <v>6.4</v>
      </c>
      <c r="I1144" s="21">
        <v>301.20000000000005</v>
      </c>
      <c r="J1144" s="19">
        <v>8.1</v>
      </c>
      <c r="K1144" s="19">
        <v>1.2</v>
      </c>
      <c r="L1144" s="19">
        <v>3.35</v>
      </c>
      <c r="M1144" s="19">
        <v>6.6</v>
      </c>
      <c r="N1144" s="19">
        <v>7.375</v>
      </c>
      <c r="O1144" s="19">
        <v>1.06</v>
      </c>
      <c r="Q1144" s="19">
        <f t="shared" si="304"/>
        <v>3.8290098771721497</v>
      </c>
      <c r="R1144" s="19">
        <f t="shared" si="305"/>
        <v>3.2670582114027851</v>
      </c>
      <c r="S1144" s="19">
        <f t="shared" si="302"/>
        <v>3.8513534522612756</v>
      </c>
      <c r="T1144" s="19">
        <f t="shared" si="307"/>
        <v>2.8707762551256573</v>
      </c>
      <c r="U1144" s="23">
        <f t="shared" si="303"/>
        <v>3.4545494489904667</v>
      </c>
      <c r="V1144" s="24">
        <f t="shared" si="309"/>
        <v>3.4569346038674573</v>
      </c>
      <c r="W1144" s="24">
        <f t="shared" si="309"/>
        <v>3.4365342674402446</v>
      </c>
      <c r="X1144" s="24">
        <f t="shared" si="309"/>
        <v>4.0827970227104746</v>
      </c>
      <c r="Y1144" s="24">
        <f t="shared" si="309"/>
        <v>3.0727702817792584</v>
      </c>
      <c r="Z1144" s="24">
        <f t="shared" si="309"/>
        <v>3.5122590439493586</v>
      </c>
      <c r="AA1144" s="20"/>
      <c r="AB1144" s="20"/>
      <c r="AC1144" s="17">
        <v>314.62044283862502</v>
      </c>
      <c r="AD1144" s="17">
        <f t="shared" si="308"/>
        <v>315.11239777842462</v>
      </c>
      <c r="AE1144" s="21">
        <v>142.96658097686401</v>
      </c>
      <c r="AF1144" s="21">
        <v>176.29704301075267</v>
      </c>
      <c r="AG1144" s="19">
        <v>3.2681742803306451</v>
      </c>
      <c r="AH1144" s="21">
        <v>129</v>
      </c>
      <c r="AI1144" s="22">
        <v>-0.47499999999999998</v>
      </c>
      <c r="AJ1144" s="21">
        <v>1262.4062104526145</v>
      </c>
      <c r="AK1144" s="21" t="e">
        <f>VLOOKUP($B1144,'[3]Rotoma level Monthly'!$C$2:$N$538,10,FALSE)</f>
        <v>#N/A</v>
      </c>
      <c r="AL1144" s="21" t="e">
        <f>VLOOKUP($B1144,'[3]Rotoma level Monthly'!$C$2:$N$538,11,FALSE)</f>
        <v>#N/A</v>
      </c>
      <c r="AM1144" s="20">
        <v>3.8443149878011726</v>
      </c>
      <c r="AN1144" s="21">
        <v>203.92499999999998</v>
      </c>
    </row>
    <row r="1145" spans="1:40" x14ac:dyDescent="0.25">
      <c r="A1145" t="s">
        <v>87</v>
      </c>
      <c r="B1145" s="15">
        <v>44044</v>
      </c>
      <c r="C1145" s="16" t="s">
        <v>83</v>
      </c>
      <c r="D1145" s="17">
        <v>2021</v>
      </c>
      <c r="E1145" s="18" t="str">
        <f t="shared" si="306"/>
        <v>Rerewhakaaitu 2020/21</v>
      </c>
      <c r="F1145" s="18" t="s">
        <v>72</v>
      </c>
      <c r="G1145" s="19">
        <v>1.9</v>
      </c>
      <c r="H1145" s="20">
        <v>7.05</v>
      </c>
      <c r="I1145" s="21">
        <v>300.70000000000005</v>
      </c>
      <c r="J1145" s="19">
        <v>5.8</v>
      </c>
      <c r="K1145" s="19">
        <v>0.8</v>
      </c>
      <c r="L1145" s="19">
        <v>6.8</v>
      </c>
      <c r="M1145" s="19">
        <v>4</v>
      </c>
      <c r="N1145" s="19">
        <v>7.58</v>
      </c>
      <c r="O1145" s="19">
        <v>0.99099999999999999</v>
      </c>
      <c r="Q1145" s="19">
        <f t="shared" si="304"/>
        <v>2.9280341464201856</v>
      </c>
      <c r="R1145" s="19">
        <f t="shared" si="305"/>
        <v>3.1357764075877359</v>
      </c>
      <c r="S1145" s="19">
        <f t="shared" si="302"/>
        <v>3.8491816185825569</v>
      </c>
      <c r="T1145" s="19">
        <f t="shared" si="307"/>
        <v>2.4472097412037765</v>
      </c>
      <c r="U1145" s="23">
        <f t="shared" si="303"/>
        <v>3.0900504784485636</v>
      </c>
      <c r="V1145" s="24">
        <f t="shared" si="309"/>
        <v>3.3908287742485306</v>
      </c>
      <c r="W1145" s="24">
        <f t="shared" si="309"/>
        <v>3.3799913233403203</v>
      </c>
      <c r="X1145" s="24">
        <f t="shared" si="309"/>
        <v>4.0551425623573563</v>
      </c>
      <c r="Y1145" s="24">
        <f t="shared" si="309"/>
        <v>3.0035909895983344</v>
      </c>
      <c r="Z1145" s="24">
        <f t="shared" si="309"/>
        <v>3.4573884123861354</v>
      </c>
      <c r="AA1145" s="20"/>
      <c r="AB1145" s="20"/>
      <c r="AC1145" s="17">
        <v>314.63354366636099</v>
      </c>
      <c r="AD1145" s="17">
        <f t="shared" si="308"/>
        <v>315.05944052179075</v>
      </c>
      <c r="AE1145" s="21">
        <v>121.683022242093</v>
      </c>
      <c r="AF1145" s="21">
        <v>182.69489247311833</v>
      </c>
      <c r="AG1145" s="19">
        <v>3.4393100328709671</v>
      </c>
      <c r="AH1145" s="21">
        <v>167.8</v>
      </c>
      <c r="AI1145" s="22">
        <v>-0.59916666666666651</v>
      </c>
      <c r="AJ1145" s="21">
        <v>1196.5296295725143</v>
      </c>
      <c r="AK1145" s="21" t="e">
        <f>VLOOKUP($B1145,'[3]Rotoma level Monthly'!$C$2:$N$538,10,FALSE)</f>
        <v>#N/A</v>
      </c>
      <c r="AL1145" s="21" t="e">
        <f>VLOOKUP($B1145,'[3]Rotoma level Monthly'!$C$2:$N$538,11,FALSE)</f>
        <v>#N/A</v>
      </c>
      <c r="AM1145" s="20">
        <v>3.8418948862500972</v>
      </c>
      <c r="AN1145" s="21">
        <v>207.95000000000002</v>
      </c>
    </row>
    <row r="1146" spans="1:40" x14ac:dyDescent="0.25">
      <c r="A1146" t="s">
        <v>87</v>
      </c>
      <c r="B1146" s="15">
        <v>44075</v>
      </c>
      <c r="C1146" s="16" t="s">
        <v>83</v>
      </c>
      <c r="D1146" s="17">
        <v>2021</v>
      </c>
      <c r="E1146" s="18" t="str">
        <f t="shared" si="306"/>
        <v>Rerewhakaaitu 2020/21</v>
      </c>
      <c r="F1146" s="18" t="s">
        <v>72</v>
      </c>
      <c r="G1146" s="19">
        <v>1.4</v>
      </c>
      <c r="H1146" s="20">
        <v>8.3000000000000007</v>
      </c>
      <c r="I1146" s="21">
        <v>273.8</v>
      </c>
      <c r="J1146" s="19">
        <v>5.6</v>
      </c>
      <c r="K1146" s="19">
        <v>0.8</v>
      </c>
      <c r="L1146" s="19">
        <v>1.5</v>
      </c>
      <c r="M1146" s="19">
        <v>0.5</v>
      </c>
      <c r="N1146" s="19">
        <v>7.65</v>
      </c>
      <c r="O1146" s="19">
        <v>0.45800000000000002</v>
      </c>
      <c r="Q1146" s="19">
        <f t="shared" si="304"/>
        <v>2.5911652106227248</v>
      </c>
      <c r="R1146" s="19">
        <f t="shared" si="305"/>
        <v>2.9077950641356591</v>
      </c>
      <c r="S1146" s="19">
        <f t="shared" ref="S1146:S1209" si="310">-3.61+3.01*LOG($I1146)</f>
        <v>3.7266746658318932</v>
      </c>
      <c r="T1146" s="19">
        <f t="shared" si="307"/>
        <v>2.4027090388581049</v>
      </c>
      <c r="U1146" s="23">
        <f t="shared" ref="U1146:U1162" si="311">AVERAGE(Q1146:T1146)</f>
        <v>2.9070859948620953</v>
      </c>
      <c r="V1146" s="24">
        <f t="shared" si="309"/>
        <v>3.333923183146601</v>
      </c>
      <c r="W1146" s="24">
        <f t="shared" si="309"/>
        <v>3.3391243190991582</v>
      </c>
      <c r="X1146" s="24">
        <f t="shared" si="309"/>
        <v>4.0185797587062186</v>
      </c>
      <c r="Y1146" s="24">
        <f t="shared" si="309"/>
        <v>2.9383753868151494</v>
      </c>
      <c r="Z1146" s="24">
        <f t="shared" si="309"/>
        <v>3.4075006619417816</v>
      </c>
      <c r="AA1146" s="20"/>
      <c r="AB1146" s="20"/>
      <c r="AC1146" s="17">
        <v>314.58757158552299</v>
      </c>
      <c r="AD1146" s="17">
        <f t="shared" si="308"/>
        <v>315.0083012615566</v>
      </c>
      <c r="AE1146" s="21">
        <v>59.347826086956701</v>
      </c>
      <c r="AF1146" s="21">
        <v>219.06250000000006</v>
      </c>
      <c r="AG1146" s="19">
        <v>4.8522114155611105</v>
      </c>
      <c r="AH1146" s="21">
        <v>217.2</v>
      </c>
      <c r="AI1146" s="22">
        <v>-0.72333333333333305</v>
      </c>
      <c r="AJ1146" s="21">
        <v>1190.0118989915206</v>
      </c>
      <c r="AK1146" s="21" t="e">
        <f>VLOOKUP($B1146,'[3]Rotoma level Monthly'!$C$2:$N$538,10,FALSE)</f>
        <v>#N/A</v>
      </c>
      <c r="AL1146" s="21" t="e">
        <f>VLOOKUP($B1146,'[3]Rotoma level Monthly'!$C$2:$N$538,11,FALSE)</f>
        <v>#N/A</v>
      </c>
      <c r="AM1146" s="20">
        <v>3.7749675540697658</v>
      </c>
      <c r="AN1146" s="21">
        <v>211.46666666666661</v>
      </c>
    </row>
    <row r="1147" spans="1:40" x14ac:dyDescent="0.25">
      <c r="A1147" t="s">
        <v>87</v>
      </c>
      <c r="B1147" s="15">
        <v>44105</v>
      </c>
      <c r="C1147" s="16" t="s">
        <v>83</v>
      </c>
      <c r="D1147" s="17">
        <v>2021</v>
      </c>
      <c r="E1147" s="18" t="str">
        <f t="shared" si="306"/>
        <v>Rerewhakaaitu 2020/21</v>
      </c>
      <c r="F1147" s="18" t="s">
        <v>72</v>
      </c>
      <c r="G1147" s="19">
        <v>1.9</v>
      </c>
      <c r="H1147" s="20">
        <v>7.2</v>
      </c>
      <c r="I1147" s="21">
        <v>332</v>
      </c>
      <c r="J1147" s="19">
        <v>7</v>
      </c>
      <c r="K1147" s="19">
        <v>2</v>
      </c>
      <c r="L1147" s="19">
        <v>8</v>
      </c>
      <c r="M1147" s="19">
        <v>7</v>
      </c>
      <c r="N1147" s="19">
        <v>7.7</v>
      </c>
      <c r="O1147" s="19">
        <v>1.18</v>
      </c>
      <c r="Q1147" s="19">
        <f t="shared" ref="Q1147:Q1162" si="312">2.22+2.54*LOG($G1147,10)</f>
        <v>2.9280341464201856</v>
      </c>
      <c r="R1147" s="19">
        <f t="shared" ref="R1147:R1163" si="313">5.56+2.6*LOG(((1/$H1147)-(1/40)),10)</f>
        <v>3.1068515254763649</v>
      </c>
      <c r="S1147" s="19">
        <f t="shared" si="310"/>
        <v>3.9786256319491486</v>
      </c>
      <c r="T1147" s="19">
        <f t="shared" si="307"/>
        <v>2.6856862768416296</v>
      </c>
      <c r="U1147" s="23">
        <f t="shared" si="311"/>
        <v>3.1747993951718319</v>
      </c>
      <c r="V1147" s="24">
        <f t="shared" si="309"/>
        <v>3.2950517857930048</v>
      </c>
      <c r="W1147" s="24">
        <f t="shared" si="309"/>
        <v>3.3326052906270571</v>
      </c>
      <c r="X1147" s="24">
        <f t="shared" si="309"/>
        <v>4.0166286223823358</v>
      </c>
      <c r="Y1147" s="24">
        <f t="shared" si="309"/>
        <v>2.9318054028118898</v>
      </c>
      <c r="Z1147" s="24">
        <f t="shared" si="309"/>
        <v>3.3940227754035717</v>
      </c>
      <c r="AA1147" s="20"/>
      <c r="AB1147" s="20"/>
      <c r="AC1147" s="17">
        <v>314.51140411987302</v>
      </c>
      <c r="AD1147" s="17">
        <f t="shared" si="308"/>
        <v>314.94269036029306</v>
      </c>
      <c r="AE1147" s="21">
        <v>63.9600000000001</v>
      </c>
      <c r="AF1147" s="21">
        <v>143.62903225806451</v>
      </c>
      <c r="AG1147" s="19">
        <v>3.5976538200698922</v>
      </c>
      <c r="AH1147" s="21">
        <v>174.7</v>
      </c>
      <c r="AI1147" s="22">
        <v>-0.7524999999999995</v>
      </c>
      <c r="AJ1147" s="21">
        <v>1123.4547802323732</v>
      </c>
      <c r="AK1147" s="21" t="e">
        <f>VLOOKUP($B1147,'[3]Rotoma level Monthly'!$C$2:$N$538,10,FALSE)</f>
        <v>#N/A</v>
      </c>
      <c r="AL1147" s="21" t="e">
        <f>VLOOKUP($B1147,'[3]Rotoma level Monthly'!$C$2:$N$538,11,FALSE)</f>
        <v>#N/A</v>
      </c>
      <c r="AM1147" s="20">
        <v>3.816562900457841</v>
      </c>
      <c r="AN1147" s="21">
        <v>211.18333333333328</v>
      </c>
    </row>
    <row r="1148" spans="1:40" x14ac:dyDescent="0.25">
      <c r="A1148" t="s">
        <v>87</v>
      </c>
      <c r="B1148" s="15">
        <v>44136</v>
      </c>
      <c r="C1148" s="16" t="s">
        <v>83</v>
      </c>
      <c r="D1148" s="17">
        <v>2021</v>
      </c>
      <c r="E1148" s="18" t="str">
        <f t="shared" si="306"/>
        <v>Rerewhakaaitu 2020/21</v>
      </c>
      <c r="F1148" s="18" t="s">
        <v>72</v>
      </c>
      <c r="G1148" s="19">
        <v>4.4000000000000004</v>
      </c>
      <c r="H1148" s="20">
        <v>5.3</v>
      </c>
      <c r="I1148" s="21">
        <v>329</v>
      </c>
      <c r="J1148" s="19">
        <v>8</v>
      </c>
      <c r="K1148" s="19">
        <v>2</v>
      </c>
      <c r="L1148" s="19">
        <v>8</v>
      </c>
      <c r="M1148" s="19">
        <v>3</v>
      </c>
      <c r="N1148" s="19">
        <v>7.55</v>
      </c>
      <c r="O1148" s="19">
        <v>0.81200000000000006</v>
      </c>
      <c r="Q1148" s="19">
        <f t="shared" si="312"/>
        <v>3.8543697982749165</v>
      </c>
      <c r="R1148" s="19">
        <f t="shared" si="313"/>
        <v>3.5163833960415176</v>
      </c>
      <c r="S1148" s="19">
        <f t="shared" si="310"/>
        <v>3.9667596528294227</v>
      </c>
      <c r="T1148" s="19">
        <f t="shared" si="307"/>
        <v>2.8550227620164748</v>
      </c>
      <c r="U1148" s="23">
        <f t="shared" si="311"/>
        <v>3.5481339022905827</v>
      </c>
      <c r="V1148" s="24">
        <f t="shared" si="309"/>
        <v>3.3824709139575124</v>
      </c>
      <c r="W1148" s="24">
        <f t="shared" si="309"/>
        <v>3.3683181783679452</v>
      </c>
      <c r="X1148" s="24">
        <f t="shared" si="309"/>
        <v>4.0035406377896798</v>
      </c>
      <c r="Y1148" s="24">
        <f t="shared" si="309"/>
        <v>2.9263227456474947</v>
      </c>
      <c r="Z1148" s="24">
        <f t="shared" si="309"/>
        <v>3.4201631189406574</v>
      </c>
      <c r="AA1148" s="20"/>
      <c r="AB1148" s="20"/>
      <c r="AC1148" s="17">
        <v>314.54144288194402</v>
      </c>
      <c r="AD1148" s="17">
        <f t="shared" si="308"/>
        <v>314.87998534097176</v>
      </c>
      <c r="AE1148" s="21">
        <v>189.69306122448901</v>
      </c>
      <c r="AF1148" s="21">
        <v>174.94444444444449</v>
      </c>
      <c r="AG1148" s="19">
        <v>4.3656327122777778</v>
      </c>
      <c r="AH1148" s="21">
        <v>228.1</v>
      </c>
      <c r="AI1148" s="22">
        <v>-0.72333333333333305</v>
      </c>
      <c r="AJ1148" s="21">
        <v>1050.0010994506142</v>
      </c>
      <c r="AK1148" s="21" t="e">
        <f>VLOOKUP($B1148,'[3]Rotoma level Monthly'!$C$2:$N$538,10,FALSE)</f>
        <v>#N/A</v>
      </c>
      <c r="AL1148" s="21" t="e">
        <f>VLOOKUP($B1148,'[3]Rotoma level Monthly'!$C$2:$N$538,11,FALSE)</f>
        <v>#N/A</v>
      </c>
      <c r="AM1148" s="20">
        <v>3.7262988747492831</v>
      </c>
      <c r="AN1148" s="21">
        <v>212.70833333333329</v>
      </c>
    </row>
    <row r="1149" spans="1:40" x14ac:dyDescent="0.25">
      <c r="A1149" t="s">
        <v>87</v>
      </c>
      <c r="B1149" s="15">
        <v>44166</v>
      </c>
      <c r="C1149" s="16" t="s">
        <v>83</v>
      </c>
      <c r="D1149" s="17">
        <v>2021</v>
      </c>
      <c r="E1149" s="18" t="str">
        <f t="shared" si="306"/>
        <v>Rerewhakaaitu 2020/21</v>
      </c>
      <c r="F1149" s="18" t="s">
        <v>72</v>
      </c>
      <c r="G1149" s="19">
        <v>2.6</v>
      </c>
      <c r="H1149" s="20">
        <v>6.5</v>
      </c>
      <c r="I1149" s="21">
        <v>293</v>
      </c>
      <c r="J1149" s="19">
        <v>8</v>
      </c>
      <c r="K1149" s="19">
        <v>1</v>
      </c>
      <c r="L1149" s="19">
        <v>3</v>
      </c>
      <c r="M1149" s="19">
        <v>3</v>
      </c>
      <c r="N1149" s="19">
        <v>7.75</v>
      </c>
      <c r="O1149" s="19">
        <v>0.27900000000000003</v>
      </c>
      <c r="Q1149" s="19">
        <f t="shared" si="312"/>
        <v>3.2740323038458774</v>
      </c>
      <c r="R1149" s="19">
        <f t="shared" si="313"/>
        <v>3.2461857935716707</v>
      </c>
      <c r="S1149" s="19">
        <f t="shared" si="310"/>
        <v>3.8152715372658697</v>
      </c>
      <c r="T1149" s="19">
        <f t="shared" si="307"/>
        <v>2.8550227620164748</v>
      </c>
      <c r="U1149" s="23">
        <f t="shared" si="311"/>
        <v>3.2976280991749731</v>
      </c>
      <c r="V1149" s="24">
        <f t="shared" si="309"/>
        <v>3.4393765050594425</v>
      </c>
      <c r="W1149" s="24">
        <f t="shared" si="309"/>
        <v>3.3815145992363465</v>
      </c>
      <c r="X1149" s="24">
        <f t="shared" si="309"/>
        <v>3.9863769907844411</v>
      </c>
      <c r="Y1149" s="24">
        <f t="shared" si="309"/>
        <v>2.9338641354088058</v>
      </c>
      <c r="Z1149" s="24">
        <f t="shared" si="309"/>
        <v>3.4352830576222586</v>
      </c>
      <c r="AA1149" s="20"/>
      <c r="AB1149" s="20"/>
      <c r="AC1149" s="17">
        <v>314.47627021729397</v>
      </c>
      <c r="AD1149" s="17">
        <f t="shared" si="308"/>
        <v>314.81051566193452</v>
      </c>
      <c r="AE1149" s="21">
        <v>63.240816326530698</v>
      </c>
      <c r="AF1149" s="21">
        <v>190.10080645161287</v>
      </c>
      <c r="AG1149" s="19">
        <v>4.4007818062338719</v>
      </c>
      <c r="AH1149" s="21">
        <v>320.8</v>
      </c>
      <c r="AI1149" s="22">
        <v>0</v>
      </c>
      <c r="AJ1149" s="21">
        <v>1167.1273854308033</v>
      </c>
      <c r="AK1149" s="21" t="e">
        <f>VLOOKUP($B1149,'[3]Rotoma level Monthly'!$C$2:$N$538,10,FALSE)</f>
        <v>#N/A</v>
      </c>
      <c r="AL1149" s="21" t="e">
        <f>VLOOKUP($B1149,'[3]Rotoma level Monthly'!$C$2:$N$538,11,FALSE)</f>
        <v>#N/A</v>
      </c>
      <c r="AM1149" s="20">
        <v>3.7500859760661811</v>
      </c>
      <c r="AN1149" s="21">
        <v>216.30000000000004</v>
      </c>
    </row>
    <row r="1150" spans="1:40" x14ac:dyDescent="0.25">
      <c r="A1150" t="s">
        <v>87</v>
      </c>
      <c r="B1150" s="15">
        <v>44197</v>
      </c>
      <c r="C1150" s="16" t="s">
        <v>83</v>
      </c>
      <c r="D1150" s="17">
        <v>2021</v>
      </c>
      <c r="E1150" s="18" t="str">
        <f t="shared" si="306"/>
        <v>Rerewhakaaitu 2020/21</v>
      </c>
      <c r="F1150" s="18" t="s">
        <v>72</v>
      </c>
      <c r="G1150" s="19">
        <v>3.7</v>
      </c>
      <c r="H1150" s="20">
        <v>4.5999999999999996</v>
      </c>
      <c r="I1150" s="21">
        <v>346</v>
      </c>
      <c r="J1150" s="19">
        <v>8</v>
      </c>
      <c r="K1150" s="19">
        <v>0</v>
      </c>
      <c r="L1150" s="19">
        <v>4</v>
      </c>
      <c r="M1150" s="19">
        <v>7</v>
      </c>
      <c r="N1150" s="19">
        <v>8.4700000000000006</v>
      </c>
      <c r="O1150" s="19">
        <v>1.23</v>
      </c>
      <c r="Q1150" s="19">
        <f t="shared" si="312"/>
        <v>3.6632323791301675</v>
      </c>
      <c r="R1150" s="19">
        <f t="shared" si="313"/>
        <v>3.6988821414422537</v>
      </c>
      <c r="S1150" s="19">
        <f t="shared" si="310"/>
        <v>4.0326190573662579</v>
      </c>
      <c r="T1150" s="19">
        <f t="shared" si="307"/>
        <v>2.8550227620164748</v>
      </c>
      <c r="U1150" s="23">
        <f t="shared" si="311"/>
        <v>3.5624390849887884</v>
      </c>
      <c r="V1150" s="24">
        <f t="shared" si="309"/>
        <v>3.4527224579092421</v>
      </c>
      <c r="W1150" s="24">
        <f t="shared" si="309"/>
        <v>3.3936154059091446</v>
      </c>
      <c r="X1150" s="24">
        <f t="shared" si="309"/>
        <v>3.9820560349558343</v>
      </c>
      <c r="Y1150" s="24">
        <f t="shared" si="309"/>
        <v>2.9002104788550107</v>
      </c>
      <c r="Z1150" s="24">
        <f t="shared" si="309"/>
        <v>3.4321510944073075</v>
      </c>
      <c r="AA1150" s="20"/>
      <c r="AB1150" s="20"/>
      <c r="AC1150" s="17">
        <v>314.35821807795702</v>
      </c>
      <c r="AD1150" s="17">
        <f t="shared" si="308"/>
        <v>314.72996238852505</v>
      </c>
      <c r="AE1150" s="21">
        <v>76.187755102041095</v>
      </c>
      <c r="AF1150" s="21">
        <v>186.68010752688173</v>
      </c>
      <c r="AG1150" s="19">
        <v>3.9700037301424747</v>
      </c>
      <c r="AH1150" s="21">
        <v>301</v>
      </c>
      <c r="AI1150" s="22">
        <v>0</v>
      </c>
      <c r="AJ1150" s="21">
        <v>1036.2098046662052</v>
      </c>
      <c r="AK1150" s="21" t="e">
        <f>VLOOKUP($B1150,'[3]Rotoma level Monthly'!$C$2:$N$538,10,FALSE)</f>
        <v>#N/A</v>
      </c>
      <c r="AL1150" s="21" t="e">
        <f>VLOOKUP($B1150,'[3]Rotoma level Monthly'!$C$2:$N$538,11,FALSE)</f>
        <v>#N/A</v>
      </c>
      <c r="AM1150" s="20">
        <v>3.725654474693421</v>
      </c>
      <c r="AN1150" s="21">
        <v>213.4</v>
      </c>
    </row>
    <row r="1151" spans="1:40" x14ac:dyDescent="0.25">
      <c r="A1151" t="s">
        <v>87</v>
      </c>
      <c r="B1151" s="15">
        <v>44228</v>
      </c>
      <c r="C1151" s="16" t="s">
        <v>83</v>
      </c>
      <c r="D1151" s="17">
        <v>2021</v>
      </c>
      <c r="E1151" s="18" t="str">
        <f t="shared" si="306"/>
        <v>Rerewhakaaitu 2020/21</v>
      </c>
      <c r="F1151" s="18" t="s">
        <v>72</v>
      </c>
      <c r="G1151" s="19">
        <v>3.5</v>
      </c>
      <c r="H1151" s="20">
        <v>5</v>
      </c>
      <c r="I1151" s="21">
        <v>333</v>
      </c>
      <c r="J1151" s="19">
        <v>8</v>
      </c>
      <c r="K1151" s="19">
        <v>1</v>
      </c>
      <c r="L1151" s="19">
        <v>17</v>
      </c>
      <c r="M1151" s="19">
        <v>11</v>
      </c>
      <c r="N1151" s="19">
        <v>7.72</v>
      </c>
      <c r="O1151" s="19">
        <v>1.52</v>
      </c>
      <c r="Q1151" s="19">
        <f t="shared" si="312"/>
        <v>3.6019328326497</v>
      </c>
      <c r="R1151" s="19">
        <f t="shared" si="313"/>
        <v>3.5918989265843653</v>
      </c>
      <c r="S1151" s="19">
        <f t="shared" si="310"/>
        <v>3.9825571428540223</v>
      </c>
      <c r="T1151" s="19">
        <f t="shared" si="307"/>
        <v>2.8550227620164748</v>
      </c>
      <c r="U1151" s="23">
        <f t="shared" si="311"/>
        <v>3.5078529160261405</v>
      </c>
      <c r="V1151" s="24">
        <f t="shared" si="309"/>
        <v>3.4581314100225637</v>
      </c>
      <c r="W1151" s="24">
        <f t="shared" si="309"/>
        <v>3.3823665494016217</v>
      </c>
      <c r="X1151" s="24">
        <f t="shared" si="309"/>
        <v>3.973563252917875</v>
      </c>
      <c r="Y1151" s="24">
        <f t="shared" si="309"/>
        <v>2.8877633650594809</v>
      </c>
      <c r="Z1151" s="24">
        <f t="shared" si="309"/>
        <v>3.425456144350385</v>
      </c>
      <c r="AA1151" s="20"/>
      <c r="AB1151" s="20"/>
      <c r="AC1151" s="17">
        <v>314.15395758928599</v>
      </c>
      <c r="AD1151" s="17">
        <f t="shared" si="308"/>
        <v>314.63476506089609</v>
      </c>
      <c r="AE1151" s="21">
        <v>59.382870389534901</v>
      </c>
      <c r="AF1151" s="21">
        <v>141.44345238095244</v>
      </c>
      <c r="AG1151" s="19">
        <v>3.5766137535238101</v>
      </c>
      <c r="AH1151" s="21">
        <v>259.3</v>
      </c>
      <c r="AI1151" s="22">
        <v>0</v>
      </c>
      <c r="AJ1151" s="21">
        <v>1099.2463969775483</v>
      </c>
      <c r="AK1151" s="21" t="e">
        <f>VLOOKUP($B1151,'[3]Rotoma level Monthly'!$C$2:$N$538,10,FALSE)</f>
        <v>#N/A</v>
      </c>
      <c r="AL1151" s="21" t="e">
        <f>VLOOKUP($B1151,'[3]Rotoma level Monthly'!$C$2:$N$538,11,FALSE)</f>
        <v>#N/A</v>
      </c>
      <c r="AM1151" s="20">
        <v>3.7141589923258138</v>
      </c>
      <c r="AN1151" s="21">
        <v>211.4</v>
      </c>
    </row>
    <row r="1152" spans="1:40" x14ac:dyDescent="0.25">
      <c r="A1152" t="s">
        <v>87</v>
      </c>
      <c r="B1152" s="15">
        <v>44256</v>
      </c>
      <c r="C1152" s="16" t="s">
        <v>83</v>
      </c>
      <c r="D1152" s="17">
        <v>2021</v>
      </c>
      <c r="E1152" s="18" t="str">
        <f t="shared" si="306"/>
        <v>Rerewhakaaitu 2020/21</v>
      </c>
      <c r="F1152" s="18" t="s">
        <v>72</v>
      </c>
      <c r="G1152" s="19">
        <v>3.3</v>
      </c>
      <c r="H1152" s="20">
        <v>5</v>
      </c>
      <c r="I1152" s="21">
        <v>351.3</v>
      </c>
      <c r="J1152" s="19">
        <v>9.1</v>
      </c>
      <c r="K1152" s="19">
        <v>1.9</v>
      </c>
      <c r="L1152" s="19">
        <v>9.1999999999999993</v>
      </c>
      <c r="M1152" s="19">
        <v>3.9</v>
      </c>
      <c r="N1152" s="19">
        <v>7.96</v>
      </c>
      <c r="O1152" s="19">
        <v>1.1299999999999999</v>
      </c>
      <c r="Q1152" s="19">
        <f t="shared" si="312"/>
        <v>3.5370254072898342</v>
      </c>
      <c r="R1152" s="19">
        <f t="shared" si="313"/>
        <v>3.5918989265843653</v>
      </c>
      <c r="S1152" s="19">
        <f t="shared" si="310"/>
        <v>4.0524912308739971</v>
      </c>
      <c r="T1152" s="19">
        <f t="shared" si="307"/>
        <v>3.0184008655775929</v>
      </c>
      <c r="U1152" s="23">
        <f t="shared" si="311"/>
        <v>3.5499541075814474</v>
      </c>
      <c r="V1152" s="24">
        <f t="shared" si="309"/>
        <v>3.4913178020063267</v>
      </c>
      <c r="W1152" s="24">
        <f t="shared" si="309"/>
        <v>3.3946575346988883</v>
      </c>
      <c r="X1152" s="24">
        <f t="shared" si="309"/>
        <v>3.9596934874892824</v>
      </c>
      <c r="Y1152" s="24">
        <f t="shared" si="309"/>
        <v>2.8677245504691125</v>
      </c>
      <c r="Z1152" s="24">
        <f t="shared" si="309"/>
        <v>3.4283483436659021</v>
      </c>
      <c r="AA1152" s="20"/>
      <c r="AB1152" s="20"/>
      <c r="AC1152" s="17">
        <v>314.00009643817202</v>
      </c>
      <c r="AD1152" s="17">
        <f t="shared" si="308"/>
        <v>314.52988566461477</v>
      </c>
      <c r="AE1152" s="21">
        <v>131.894523326572</v>
      </c>
      <c r="AF1152" s="21">
        <v>145.83333333333331</v>
      </c>
      <c r="AG1152" s="19">
        <v>3.4099230854650537</v>
      </c>
      <c r="AH1152" s="21">
        <v>217</v>
      </c>
      <c r="AI1152" s="22">
        <v>0</v>
      </c>
      <c r="AJ1152" s="21">
        <v>1152.0536859717345</v>
      </c>
      <c r="AK1152" s="21" t="e">
        <f>VLOOKUP($B1152,'[3]Rotoma level Monthly'!$C$2:$N$538,10,FALSE)</f>
        <v>#N/A</v>
      </c>
      <c r="AL1152" s="21" t="e">
        <f>VLOOKUP($B1152,'[3]Rotoma level Monthly'!$C$2:$N$538,11,FALSE)</f>
        <v>#N/A</v>
      </c>
      <c r="AM1152" s="20">
        <v>3.7119635577202783</v>
      </c>
      <c r="AN1152" s="21">
        <v>210.02500000000001</v>
      </c>
    </row>
    <row r="1153" spans="1:40" x14ac:dyDescent="0.25">
      <c r="A1153" t="s">
        <v>87</v>
      </c>
      <c r="B1153" s="15">
        <v>44287</v>
      </c>
      <c r="C1153" s="16" t="s">
        <v>83</v>
      </c>
      <c r="D1153" s="17">
        <v>2021</v>
      </c>
      <c r="E1153" s="18" t="str">
        <f t="shared" si="306"/>
        <v>Rerewhakaaitu 2020/21</v>
      </c>
      <c r="F1153" s="18" t="s">
        <v>72</v>
      </c>
      <c r="G1153" s="19">
        <v>3.2</v>
      </c>
      <c r="H1153" s="20">
        <v>6</v>
      </c>
      <c r="I1153" s="21">
        <v>331.2</v>
      </c>
      <c r="J1153" s="19">
        <v>8.4</v>
      </c>
      <c r="K1153" s="19">
        <v>1.9</v>
      </c>
      <c r="L1153" s="19">
        <v>6.6</v>
      </c>
      <c r="M1153" s="19">
        <v>2.1</v>
      </c>
      <c r="N1153" s="19">
        <v>7.74</v>
      </c>
      <c r="O1153" s="19">
        <v>2.0299999999999998</v>
      </c>
      <c r="Q1153" s="19">
        <f t="shared" si="312"/>
        <v>3.5030809449325613</v>
      </c>
      <c r="R1153" s="19">
        <f t="shared" si="313"/>
        <v>3.3532959558596875</v>
      </c>
      <c r="S1153" s="19">
        <f t="shared" si="310"/>
        <v>3.9754718876196553</v>
      </c>
      <c r="T1153" s="19">
        <f t="shared" si="307"/>
        <v>2.9168955153006944</v>
      </c>
      <c r="U1153" s="23">
        <f t="shared" si="311"/>
        <v>3.4371860759281496</v>
      </c>
      <c r="V1153" s="24">
        <f t="shared" si="309"/>
        <v>3.4830801446965656</v>
      </c>
      <c r="W1153" s="24">
        <f t="shared" si="309"/>
        <v>3.3681485455269651</v>
      </c>
      <c r="X1153" s="24">
        <f t="shared" si="309"/>
        <v>3.9424508536210396</v>
      </c>
      <c r="Y1153" s="24">
        <f t="shared" si="309"/>
        <v>2.8300317402059147</v>
      </c>
      <c r="Z1153" s="24">
        <f t="shared" si="309"/>
        <v>3.4059278210126216</v>
      </c>
      <c r="AA1153" s="20"/>
      <c r="AB1153" s="20"/>
      <c r="AC1153" s="17">
        <v>313.90777494213</v>
      </c>
      <c r="AD1153" s="17">
        <f t="shared" si="308"/>
        <v>314.42990349880057</v>
      </c>
      <c r="AE1153" s="21">
        <v>84.640973630831596</v>
      </c>
      <c r="AF1153" s="21">
        <v>184.99305555555563</v>
      </c>
      <c r="AG1153" s="19">
        <v>3.2474305527500014</v>
      </c>
      <c r="AH1153" s="21">
        <v>194.1</v>
      </c>
      <c r="AI1153" s="22">
        <v>0</v>
      </c>
      <c r="AJ1153" s="21">
        <v>1200.2819836388173</v>
      </c>
      <c r="AK1153" s="21" t="e">
        <f>VLOOKUP($B1153,'[3]Rotoma level Monthly'!$C$2:$N$538,10,FALSE)</f>
        <v>#N/A</v>
      </c>
      <c r="AL1153" s="21" t="e">
        <f>VLOOKUP($B1153,'[3]Rotoma level Monthly'!$C$2:$N$538,11,FALSE)</f>
        <v>#N/A</v>
      </c>
      <c r="AM1153" s="20">
        <v>3.7046168208688002</v>
      </c>
      <c r="AN1153" s="21">
        <v>208.64999999999998</v>
      </c>
    </row>
    <row r="1154" spans="1:40" x14ac:dyDescent="0.25">
      <c r="A1154" t="s">
        <v>87</v>
      </c>
      <c r="B1154" s="15">
        <v>44317</v>
      </c>
      <c r="C1154" s="16" t="s">
        <v>83</v>
      </c>
      <c r="D1154" s="17">
        <v>2021</v>
      </c>
      <c r="E1154" s="18" t="str">
        <f t="shared" si="306"/>
        <v>Rerewhakaaitu 2020/21</v>
      </c>
      <c r="F1154" s="18" t="s">
        <v>72</v>
      </c>
      <c r="G1154" s="19">
        <v>2.8</v>
      </c>
      <c r="H1154" s="20">
        <v>7.3</v>
      </c>
      <c r="I1154" s="21">
        <v>332.6</v>
      </c>
      <c r="J1154" s="19">
        <v>7.7</v>
      </c>
      <c r="K1154" s="19">
        <v>0.8</v>
      </c>
      <c r="L1154" s="19">
        <v>11.1</v>
      </c>
      <c r="M1154" s="19">
        <v>4.5999999999999996</v>
      </c>
      <c r="N1154" s="19">
        <v>7.66</v>
      </c>
      <c r="O1154" s="19">
        <v>0.51700000000000002</v>
      </c>
      <c r="Q1154" s="19">
        <f t="shared" si="312"/>
        <v>3.3557813996092367</v>
      </c>
      <c r="R1154" s="19">
        <f t="shared" si="313"/>
        <v>3.087828743150856</v>
      </c>
      <c r="S1154" s="19">
        <f t="shared" si="310"/>
        <v>3.9809859570993367</v>
      </c>
      <c r="T1154" s="19">
        <f t="shared" si="307"/>
        <v>2.8065529175036468</v>
      </c>
      <c r="U1154" s="23">
        <f t="shared" si="311"/>
        <v>3.3077872543407691</v>
      </c>
      <c r="V1154" s="24">
        <f t="shared" si="309"/>
        <v>3.410005687053538</v>
      </c>
      <c r="W1154" s="24">
        <f t="shared" si="309"/>
        <v>3.3024947285320745</v>
      </c>
      <c r="X1154" s="24">
        <f t="shared" si="309"/>
        <v>3.9323544059853517</v>
      </c>
      <c r="Y1154" s="24">
        <f t="shared" si="309"/>
        <v>2.8045461382460455</v>
      </c>
      <c r="Z1154" s="24">
        <f t="shared" si="309"/>
        <v>3.3623502399542518</v>
      </c>
      <c r="AA1154" s="20"/>
      <c r="AB1154" s="20"/>
      <c r="AC1154" s="17">
        <v>313.78864902553801</v>
      </c>
      <c r="AD1154" s="17">
        <f t="shared" si="308"/>
        <v>314.33940271217563</v>
      </c>
      <c r="AE1154" s="21">
        <v>78.4575999999999</v>
      </c>
      <c r="AF1154" s="21">
        <v>165.23521505376348</v>
      </c>
      <c r="AG1154" s="19">
        <v>3.3774245789220432</v>
      </c>
      <c r="AH1154" s="21">
        <v>169</v>
      </c>
      <c r="AI1154" s="22">
        <v>0</v>
      </c>
      <c r="AJ1154" s="21">
        <v>1243.2265532070633</v>
      </c>
      <c r="AK1154" s="21" t="e">
        <f>VLOOKUP($B1154,'[3]Rotoma level Monthly'!$C$2:$N$538,10,FALSE)</f>
        <v>#N/A</v>
      </c>
      <c r="AL1154" s="21" t="e">
        <f>VLOOKUP($B1154,'[3]Rotoma level Monthly'!$C$2:$N$538,11,FALSE)</f>
        <v>#N/A</v>
      </c>
      <c r="AM1154" s="20">
        <v>3.7176267874213469</v>
      </c>
      <c r="AN1154" s="21">
        <v>207.51666666666665</v>
      </c>
    </row>
    <row r="1155" spans="1:40" x14ac:dyDescent="0.25">
      <c r="A1155" t="s">
        <v>87</v>
      </c>
      <c r="B1155" s="15">
        <v>44348</v>
      </c>
      <c r="C1155" s="16" t="s">
        <v>83</v>
      </c>
      <c r="D1155" s="17">
        <v>2021</v>
      </c>
      <c r="E1155" s="18" t="str">
        <f t="shared" ref="E1155:E1218" si="314">CONCATENATE(A1155," ",C1155)</f>
        <v>Rerewhakaaitu 2020/21</v>
      </c>
      <c r="F1155" s="18" t="s">
        <v>72</v>
      </c>
      <c r="G1155" s="19">
        <v>2.6</v>
      </c>
      <c r="H1155" s="20">
        <v>8.8000000000000007</v>
      </c>
      <c r="I1155" s="21">
        <v>287.89999999999998</v>
      </c>
      <c r="J1155" s="19">
        <v>5.6</v>
      </c>
      <c r="K1155" s="19">
        <v>0.4</v>
      </c>
      <c r="L1155" s="19">
        <v>4.2</v>
      </c>
      <c r="M1155" s="19">
        <v>1.5</v>
      </c>
      <c r="N1155" s="19">
        <v>7.63</v>
      </c>
      <c r="O1155" s="19">
        <v>0.58799999999999997</v>
      </c>
      <c r="Q1155" s="19">
        <f t="shared" si="312"/>
        <v>3.2740323038458774</v>
      </c>
      <c r="R1155" s="19">
        <f t="shared" si="313"/>
        <v>2.8237910194048097</v>
      </c>
      <c r="S1155" s="19">
        <f t="shared" si="310"/>
        <v>3.7923174112830265</v>
      </c>
      <c r="T1155" s="19">
        <f t="shared" si="307"/>
        <v>2.4027090388581049</v>
      </c>
      <c r="U1155" s="23">
        <f t="shared" si="311"/>
        <v>3.0732124433479546</v>
      </c>
      <c r="V1155" s="24">
        <f t="shared" si="309"/>
        <v>3.3616442291844515</v>
      </c>
      <c r="W1155" s="24">
        <f t="shared" si="309"/>
        <v>3.2773038426035055</v>
      </c>
      <c r="X1155" s="24">
        <f t="shared" si="309"/>
        <v>3.9170257704847056</v>
      </c>
      <c r="Y1155" s="24">
        <f t="shared" si="309"/>
        <v>2.7475858914445923</v>
      </c>
      <c r="Z1155" s="24">
        <f t="shared" si="309"/>
        <v>3.3258899334293139</v>
      </c>
      <c r="AA1155" s="20"/>
      <c r="AB1155" s="20"/>
      <c r="AC1155" s="17">
        <v>313.81448912037001</v>
      </c>
      <c r="AD1155" s="17">
        <f t="shared" si="308"/>
        <v>314.28282170858944</v>
      </c>
      <c r="AE1155" s="21">
        <v>157.87199999999899</v>
      </c>
      <c r="AF1155" s="21">
        <v>165.09722222222223</v>
      </c>
      <c r="AG1155" s="19">
        <v>3.2549328675583329</v>
      </c>
      <c r="AH1155" s="21">
        <v>127</v>
      </c>
      <c r="AI1155" s="22">
        <v>0</v>
      </c>
      <c r="AJ1155" s="21">
        <v>1257.1540040625853</v>
      </c>
      <c r="AK1155" s="21" t="e">
        <f>VLOOKUP($B1155,'[3]Rotoma level Monthly'!$C$2:$N$538,10,FALSE)</f>
        <v>#N/A</v>
      </c>
      <c r="AL1155" s="21" t="e">
        <f>VLOOKUP($B1155,'[3]Rotoma level Monthly'!$C$2:$N$538,11,FALSE)</f>
        <v>#N/A</v>
      </c>
      <c r="AM1155" s="20">
        <v>3.7518001578949431</v>
      </c>
      <c r="AN1155" s="21">
        <v>208.75</v>
      </c>
    </row>
    <row r="1156" spans="1:40" x14ac:dyDescent="0.25">
      <c r="A1156" t="s">
        <v>87</v>
      </c>
      <c r="B1156" s="15">
        <v>44378</v>
      </c>
      <c r="C1156" s="16" t="s">
        <v>84</v>
      </c>
      <c r="D1156" s="17">
        <v>2022</v>
      </c>
      <c r="E1156" s="18" t="str">
        <f t="shared" si="314"/>
        <v>Rerewhakaaitu 2021/22</v>
      </c>
      <c r="F1156" s="18" t="s">
        <v>72</v>
      </c>
      <c r="G1156" s="19">
        <v>1.5</v>
      </c>
      <c r="H1156" s="20">
        <v>7.5</v>
      </c>
      <c r="I1156" s="21">
        <v>341.7</v>
      </c>
      <c r="J1156" s="19">
        <v>6.2</v>
      </c>
      <c r="K1156" s="19">
        <v>1.5</v>
      </c>
      <c r="L1156" s="19">
        <v>3.85</v>
      </c>
      <c r="M1156" s="19">
        <v>4.1000000000000005</v>
      </c>
      <c r="N1156" s="19">
        <v>7.4849999999999994</v>
      </c>
      <c r="O1156" s="19">
        <v>1.91</v>
      </c>
      <c r="Q1156" s="19">
        <f t="shared" si="312"/>
        <v>2.6672717980014307</v>
      </c>
      <c r="R1156" s="19">
        <f t="shared" si="313"/>
        <v>3.0503814762739512</v>
      </c>
      <c r="S1156" s="19">
        <f t="shared" si="310"/>
        <v>4.0162713861842754</v>
      </c>
      <c r="T1156" s="19">
        <f t="shared" si="307"/>
        <v>2.5317837333349011</v>
      </c>
      <c r="U1156" s="23">
        <f t="shared" si="311"/>
        <v>3.0664270984486395</v>
      </c>
      <c r="V1156" s="24">
        <f t="shared" si="309"/>
        <v>3.2648327225868914</v>
      </c>
      <c r="W1156" s="24">
        <f t="shared" si="309"/>
        <v>3.259247448009436</v>
      </c>
      <c r="X1156" s="24">
        <f t="shared" si="309"/>
        <v>3.9307689316449554</v>
      </c>
      <c r="Y1156" s="24">
        <f t="shared" si="309"/>
        <v>2.7193365146286959</v>
      </c>
      <c r="Z1156" s="24">
        <f t="shared" si="309"/>
        <v>3.2935464042174947</v>
      </c>
      <c r="AA1156" s="20"/>
      <c r="AB1156" s="20"/>
      <c r="AC1156" s="17">
        <v>313.88659475806497</v>
      </c>
      <c r="AD1156" s="17">
        <f t="shared" si="308"/>
        <v>314.22166770187607</v>
      </c>
      <c r="AE1156" s="21">
        <v>123.364723144104</v>
      </c>
      <c r="AF1156" s="21">
        <v>176.2836021505376</v>
      </c>
      <c r="AG1156" s="19">
        <v>3.5627352119758053</v>
      </c>
      <c r="AH1156" s="21">
        <v>157.69999999999999</v>
      </c>
      <c r="AI1156" s="22">
        <v>0</v>
      </c>
      <c r="AJ1156" s="21">
        <v>1229.3270293059118</v>
      </c>
      <c r="AK1156" s="21" t="e">
        <f>VLOOKUP($B1156,'[3]Rotoma level Monthly'!$C$2:$N$538,10,FALSE)</f>
        <v>#N/A</v>
      </c>
      <c r="AL1156" s="21" t="e">
        <f>VLOOKUP($B1156,'[3]Rotoma level Monthly'!$C$2:$N$538,11,FALSE)</f>
        <v>#N/A</v>
      </c>
      <c r="AM1156" s="20">
        <v>3.730007719642165</v>
      </c>
      <c r="AN1156" s="21">
        <v>211.14166666666665</v>
      </c>
    </row>
    <row r="1157" spans="1:40" x14ac:dyDescent="0.25">
      <c r="A1157" t="s">
        <v>87</v>
      </c>
      <c r="B1157" s="15">
        <v>44440</v>
      </c>
      <c r="C1157" s="16" t="s">
        <v>84</v>
      </c>
      <c r="D1157" s="17">
        <v>2022</v>
      </c>
      <c r="E1157" s="18" t="str">
        <f t="shared" si="314"/>
        <v>Rerewhakaaitu 2021/22</v>
      </c>
      <c r="F1157" s="18" t="s">
        <v>72</v>
      </c>
      <c r="G1157" s="19">
        <v>1.2</v>
      </c>
      <c r="H1157" s="20">
        <v>9.1999999999999993</v>
      </c>
      <c r="I1157" s="21">
        <v>307.59999999999997</v>
      </c>
      <c r="J1157" s="19">
        <v>5.8</v>
      </c>
      <c r="K1157" s="19">
        <v>1.5</v>
      </c>
      <c r="L1157" s="19">
        <v>3.5</v>
      </c>
      <c r="M1157" s="19">
        <v>3.3</v>
      </c>
      <c r="N1157" s="19">
        <v>7.71</v>
      </c>
      <c r="O1157" s="19">
        <v>1.37</v>
      </c>
      <c r="Q1157" s="19">
        <f t="shared" si="312"/>
        <v>2.4211203649609674</v>
      </c>
      <c r="R1157" s="19">
        <f t="shared" si="313"/>
        <v>2.7590275343500097</v>
      </c>
      <c r="S1157" s="19">
        <f t="shared" si="310"/>
        <v>3.8788388566994736</v>
      </c>
      <c r="T1157" s="19">
        <f t="shared" si="307"/>
        <v>2.4472097412037765</v>
      </c>
      <c r="U1157" s="23">
        <f t="shared" si="311"/>
        <v>2.876549124303557</v>
      </c>
      <c r="V1157" s="24">
        <f t="shared" si="309"/>
        <v>3.2225899074652902</v>
      </c>
      <c r="W1157" s="24">
        <f t="shared" si="309"/>
        <v>3.2278517085729592</v>
      </c>
      <c r="X1157" s="24">
        <f t="shared" si="309"/>
        <v>3.9332403681546992</v>
      </c>
      <c r="Y1157" s="24">
        <f t="shared" si="309"/>
        <v>2.7193365146286959</v>
      </c>
      <c r="Z1157" s="24">
        <f t="shared" si="309"/>
        <v>3.2757546247054115</v>
      </c>
      <c r="AA1157" s="20"/>
      <c r="AB1157" s="20"/>
      <c r="AC1157" s="17">
        <v>313.93716718749999</v>
      </c>
      <c r="AD1157" s="17">
        <f t="shared" si="308"/>
        <v>314.16363632863766</v>
      </c>
      <c r="AE1157" s="21">
        <v>178.86026200873201</v>
      </c>
      <c r="AF1157" s="21">
        <v>197.31944444444446</v>
      </c>
      <c r="AG1157" s="19">
        <v>4.0798302433888889</v>
      </c>
      <c r="AH1157" s="21">
        <v>185.2</v>
      </c>
      <c r="AI1157" s="22">
        <v>0</v>
      </c>
      <c r="AJ1157" s="21">
        <v>1183.1120182266916</v>
      </c>
      <c r="AK1157" s="21" t="e">
        <f>VLOOKUP($B1157,'[3]Rotoma level Monthly'!$C$2:$N$538,10,FALSE)</f>
        <v>#N/A</v>
      </c>
      <c r="AL1157" s="21" t="e">
        <f>VLOOKUP($B1157,'[3]Rotoma level Monthly'!$C$2:$N$538,11,FALSE)</f>
        <v>#N/A</v>
      </c>
      <c r="AM1157" s="20">
        <v>3.7520364059034996</v>
      </c>
      <c r="AN1157" s="21">
        <v>208.23333333333332</v>
      </c>
    </row>
    <row r="1158" spans="1:40" x14ac:dyDescent="0.25">
      <c r="A1158" t="s">
        <v>87</v>
      </c>
      <c r="B1158" s="15">
        <v>44470</v>
      </c>
      <c r="C1158" s="16" t="s">
        <v>84</v>
      </c>
      <c r="D1158" s="17">
        <v>2022</v>
      </c>
      <c r="E1158" s="18" t="str">
        <f t="shared" si="314"/>
        <v>Rerewhakaaitu 2021/22</v>
      </c>
      <c r="F1158" s="18" t="s">
        <v>72</v>
      </c>
      <c r="G1158" s="19">
        <v>1.9</v>
      </c>
      <c r="H1158" s="20">
        <v>10.6</v>
      </c>
      <c r="I1158" s="21">
        <v>278.2</v>
      </c>
      <c r="J1158" s="19">
        <v>5.1000000000000005</v>
      </c>
      <c r="K1158" s="19">
        <v>1.3</v>
      </c>
      <c r="L1158" s="19">
        <v>2.1</v>
      </c>
      <c r="M1158" s="19">
        <v>7.2</v>
      </c>
      <c r="N1158" s="19">
        <v>7.66</v>
      </c>
      <c r="O1158" s="19">
        <v>0.47399999999999998</v>
      </c>
      <c r="Q1158" s="19">
        <f t="shared" si="312"/>
        <v>2.9280341464201856</v>
      </c>
      <c r="R1158" s="19">
        <f t="shared" si="313"/>
        <v>2.5465518319305041</v>
      </c>
      <c r="S1158" s="19">
        <f t="shared" si="310"/>
        <v>3.7475149482246422</v>
      </c>
      <c r="T1158" s="19">
        <f t="shared" si="307"/>
        <v>2.2841049142059742</v>
      </c>
      <c r="U1158" s="23">
        <f t="shared" si="311"/>
        <v>2.8765514601953264</v>
      </c>
      <c r="V1158" s="24">
        <f t="shared" si="309"/>
        <v>3.2506623187817456</v>
      </c>
      <c r="W1158" s="24">
        <f t="shared" si="309"/>
        <v>3.1977481058891954</v>
      </c>
      <c r="X1158" s="24">
        <f t="shared" si="309"/>
        <v>3.9349770583540935</v>
      </c>
      <c r="Y1158" s="24">
        <f t="shared" si="309"/>
        <v>2.7094528375743518</v>
      </c>
      <c r="Z1158" s="24">
        <f t="shared" si="309"/>
        <v>3.2732100801498469</v>
      </c>
      <c r="AA1158" s="20"/>
      <c r="AB1158" s="20"/>
      <c r="AC1158" s="17">
        <v>314.01965585797501</v>
      </c>
      <c r="AD1158" s="17">
        <f t="shared" si="308"/>
        <v>314.11631001800868</v>
      </c>
      <c r="AE1158" s="21">
        <v>130.87554585152799</v>
      </c>
      <c r="AF1158" s="21">
        <v>152.35887096774198</v>
      </c>
      <c r="AG1158" s="19">
        <v>3.9980077623763433</v>
      </c>
      <c r="AH1158" s="21">
        <v>190.7</v>
      </c>
      <c r="AI1158" s="22">
        <v>0</v>
      </c>
      <c r="AJ1158" s="21">
        <v>1302.6244541484671</v>
      </c>
      <c r="AK1158" s="21" t="e">
        <f>VLOOKUP($B1158,'[3]Rotoma level Monthly'!$C$2:$N$538,10,FALSE)</f>
        <v>#N/A</v>
      </c>
      <c r="AL1158" s="21" t="e">
        <f>VLOOKUP($B1158,'[3]Rotoma level Monthly'!$C$2:$N$538,11,FALSE)</f>
        <v>#N/A</v>
      </c>
      <c r="AM1158" s="20">
        <v>3.6876713082224817</v>
      </c>
      <c r="AN1158" s="21">
        <v>209.56666666666663</v>
      </c>
    </row>
    <row r="1159" spans="1:40" x14ac:dyDescent="0.25">
      <c r="A1159" t="s">
        <v>87</v>
      </c>
      <c r="B1159" s="15">
        <v>44501</v>
      </c>
      <c r="C1159" s="16" t="s">
        <v>84</v>
      </c>
      <c r="D1159" s="17">
        <v>2022</v>
      </c>
      <c r="E1159" s="18" t="str">
        <f t="shared" si="314"/>
        <v>Rerewhakaaitu 2021/22</v>
      </c>
      <c r="F1159" s="18" t="s">
        <v>72</v>
      </c>
      <c r="G1159" s="19">
        <v>1.7</v>
      </c>
      <c r="H1159" s="20">
        <v>10</v>
      </c>
      <c r="I1159" s="21">
        <v>293</v>
      </c>
      <c r="J1159" s="19">
        <v>5.2</v>
      </c>
      <c r="K1159" s="19">
        <v>1.5</v>
      </c>
      <c r="L1159" s="19">
        <v>3.5</v>
      </c>
      <c r="M1159" s="19">
        <v>5.7</v>
      </c>
      <c r="N1159" s="19">
        <v>7.67</v>
      </c>
      <c r="O1159" s="19">
        <v>0.503</v>
      </c>
      <c r="Q1159" s="19">
        <f t="shared" si="312"/>
        <v>2.8053402603008157</v>
      </c>
      <c r="R1159" s="19">
        <f t="shared" si="313"/>
        <v>2.6351592848184202</v>
      </c>
      <c r="S1159" s="19">
        <f t="shared" si="310"/>
        <v>3.8152715372658697</v>
      </c>
      <c r="T1159" s="19">
        <f t="shared" si="307"/>
        <v>2.3087297634136132</v>
      </c>
      <c r="U1159" s="23">
        <f t="shared" si="311"/>
        <v>2.8911252114496797</v>
      </c>
      <c r="V1159" s="24">
        <f t="shared" si="309"/>
        <v>3.2404378282717978</v>
      </c>
      <c r="W1159" s="24">
        <f t="shared" si="309"/>
        <v>3.1584404191677007</v>
      </c>
      <c r="X1159" s="24">
        <f t="shared" si="309"/>
        <v>3.921364217130487</v>
      </c>
      <c r="Y1159" s="24">
        <f t="shared" si="309"/>
        <v>2.6780397947886843</v>
      </c>
      <c r="Z1159" s="24">
        <f t="shared" si="309"/>
        <v>3.2495705648396673</v>
      </c>
      <c r="AA1159" s="20"/>
      <c r="AB1159" s="20"/>
      <c r="AC1159" s="17">
        <v>314.01168634259301</v>
      </c>
      <c r="AD1159" s="17">
        <f t="shared" si="308"/>
        <v>314.07466686990199</v>
      </c>
      <c r="AE1159" s="21">
        <v>57</v>
      </c>
      <c r="AF1159" s="21">
        <v>190.86769005847961</v>
      </c>
      <c r="AG1159" s="19">
        <v>4.0108741301714455</v>
      </c>
      <c r="AH1159" s="21">
        <v>228.7</v>
      </c>
      <c r="AI1159" s="22">
        <v>0</v>
      </c>
      <c r="AJ1159" s="21">
        <v>1369.539999999995</v>
      </c>
      <c r="AK1159" s="21" t="e">
        <f>VLOOKUP($B1159,'[3]Rotoma level Monthly'!$C$2:$N$538,10,FALSE)</f>
        <v>#N/A</v>
      </c>
      <c r="AL1159" s="21" t="e">
        <f>VLOOKUP($B1159,'[3]Rotoma level Monthly'!$C$2:$N$538,11,FALSE)</f>
        <v>#N/A</v>
      </c>
      <c r="AM1159" s="20">
        <v>3.7210341367480191</v>
      </c>
      <c r="AN1159" s="21">
        <v>209.61666666666665</v>
      </c>
    </row>
    <row r="1160" spans="1:40" x14ac:dyDescent="0.25">
      <c r="A1160" t="s">
        <v>87</v>
      </c>
      <c r="B1160" s="15">
        <v>44531</v>
      </c>
      <c r="C1160" s="16" t="s">
        <v>84</v>
      </c>
      <c r="D1160" s="17">
        <v>2022</v>
      </c>
      <c r="E1160" s="18" t="str">
        <f t="shared" si="314"/>
        <v>Rerewhakaaitu 2021/22</v>
      </c>
      <c r="F1160" s="18" t="s">
        <v>72</v>
      </c>
      <c r="G1160" s="19">
        <v>2.2999999999999998</v>
      </c>
      <c r="H1160" s="20">
        <v>6.8</v>
      </c>
      <c r="I1160" s="21">
        <v>313.09999999999997</v>
      </c>
      <c r="J1160" s="19">
        <v>7.2</v>
      </c>
      <c r="K1160" s="19">
        <v>4</v>
      </c>
      <c r="L1160" s="19">
        <v>5.1000000000000005</v>
      </c>
      <c r="M1160" s="19">
        <v>13.700000000000001</v>
      </c>
      <c r="N1160" s="19">
        <v>7.44</v>
      </c>
      <c r="O1160" s="19">
        <v>0.72099999999999997</v>
      </c>
      <c r="Q1160" s="19">
        <f t="shared" si="312"/>
        <v>3.138788703484686</v>
      </c>
      <c r="R1160" s="19">
        <f t="shared" si="313"/>
        <v>3.1850798671415776</v>
      </c>
      <c r="S1160" s="19">
        <f t="shared" si="310"/>
        <v>3.9020060335269142</v>
      </c>
      <c r="T1160" s="19">
        <f t="shared" si="307"/>
        <v>2.7214108895793037</v>
      </c>
      <c r="U1160" s="23">
        <f t="shared" si="311"/>
        <v>3.2368213734331204</v>
      </c>
      <c r="V1160" s="24">
        <f t="shared" si="309"/>
        <v>3.1808060703726113</v>
      </c>
      <c r="W1160" s="24">
        <f t="shared" si="309"/>
        <v>3.130831791759372</v>
      </c>
      <c r="X1160" s="24">
        <f t="shared" si="309"/>
        <v>3.9159680821886114</v>
      </c>
      <c r="Y1160" s="24">
        <f t="shared" si="309"/>
        <v>2.6669054720855865</v>
      </c>
      <c r="Z1160" s="24">
        <f t="shared" si="309"/>
        <v>3.2236278541015455</v>
      </c>
      <c r="AA1160" s="20"/>
      <c r="AB1160" s="20"/>
      <c r="AC1160" s="17">
        <v>314.01168634259301</v>
      </c>
      <c r="AD1160" s="17">
        <f t="shared" si="308"/>
        <v>314.03052049162272</v>
      </c>
      <c r="AE1160" s="21"/>
      <c r="AF1160" s="21"/>
      <c r="AG1160" s="19"/>
      <c r="AH1160" s="21">
        <v>240.7</v>
      </c>
    </row>
    <row r="1161" spans="1:40" x14ac:dyDescent="0.25">
      <c r="A1161" t="s">
        <v>87</v>
      </c>
      <c r="B1161" s="15">
        <v>44562</v>
      </c>
      <c r="C1161" s="16" t="s">
        <v>84</v>
      </c>
      <c r="D1161" s="17">
        <v>2022</v>
      </c>
      <c r="E1161" s="18" t="str">
        <f t="shared" si="314"/>
        <v>Rerewhakaaitu 2021/22</v>
      </c>
      <c r="F1161" s="18" t="s">
        <v>72</v>
      </c>
      <c r="G1161" s="19">
        <v>2.5</v>
      </c>
      <c r="H1161" s="20">
        <v>6.1</v>
      </c>
      <c r="I1161" s="21">
        <v>329.40000000000003</v>
      </c>
      <c r="J1161" s="19">
        <v>7.2</v>
      </c>
      <c r="K1161" s="19">
        <v>5.2</v>
      </c>
      <c r="L1161" s="19">
        <v>2.1</v>
      </c>
      <c r="M1161" s="19">
        <v>3.6</v>
      </c>
      <c r="N1161" s="19">
        <v>8.4700000000000006</v>
      </c>
      <c r="O1161" s="19">
        <v>0.74</v>
      </c>
      <c r="Q1161" s="19">
        <f t="shared" si="312"/>
        <v>3.2307676220269759</v>
      </c>
      <c r="R1161" s="19">
        <f t="shared" si="313"/>
        <v>3.3313056668473169</v>
      </c>
      <c r="S1161" s="19">
        <f t="shared" si="310"/>
        <v>3.9683480204495445</v>
      </c>
      <c r="T1161" s="19">
        <f t="shared" si="307"/>
        <v>2.7214108895793037</v>
      </c>
      <c r="U1161" s="23">
        <f t="shared" si="311"/>
        <v>3.3129580497257853</v>
      </c>
      <c r="V1161" s="24">
        <f t="shared" ref="V1161:Z1164" si="315">AVERAGE(Q1150:Q1161)</f>
        <v>3.1772006802210364</v>
      </c>
      <c r="W1161" s="24">
        <f t="shared" si="315"/>
        <v>3.1379251145323432</v>
      </c>
      <c r="X1161" s="24">
        <f t="shared" si="315"/>
        <v>3.9287244557872518</v>
      </c>
      <c r="Y1161" s="24">
        <f t="shared" si="315"/>
        <v>2.6557711493824887</v>
      </c>
      <c r="Z1161" s="24">
        <f t="shared" si="315"/>
        <v>3.22490534998078</v>
      </c>
      <c r="AA1161" s="20"/>
      <c r="AB1161" s="20"/>
      <c r="AC1161" s="17">
        <v>314.01168634259301</v>
      </c>
      <c r="AD1161" s="17">
        <f t="shared" si="308"/>
        <v>313.99180516873099</v>
      </c>
      <c r="AE1161" s="21"/>
      <c r="AF1161" s="21"/>
      <c r="AG1161" s="19"/>
      <c r="AH1161" s="21">
        <v>336</v>
      </c>
    </row>
    <row r="1162" spans="1:40" x14ac:dyDescent="0.25">
      <c r="A1162" t="s">
        <v>87</v>
      </c>
      <c r="B1162" s="15">
        <v>44593</v>
      </c>
      <c r="C1162" s="16" t="s">
        <v>84</v>
      </c>
      <c r="D1162" s="17">
        <v>2022</v>
      </c>
      <c r="E1162" s="18" t="str">
        <f t="shared" si="314"/>
        <v>Rerewhakaaitu 2021/22</v>
      </c>
      <c r="F1162" s="18" t="s">
        <v>72</v>
      </c>
      <c r="G1162" s="19">
        <v>2.8</v>
      </c>
      <c r="H1162" s="20">
        <v>4.7</v>
      </c>
      <c r="I1162" s="21">
        <v>328.7</v>
      </c>
      <c r="J1162" s="19">
        <v>6.7</v>
      </c>
      <c r="K1162" s="19">
        <v>4.7</v>
      </c>
      <c r="L1162" s="19">
        <v>2.6</v>
      </c>
      <c r="M1162" s="19">
        <v>2.2999999999999998</v>
      </c>
      <c r="N1162" s="19">
        <v>7.89</v>
      </c>
      <c r="O1162" s="19">
        <v>0.85599999999999998</v>
      </c>
      <c r="Q1162" s="19">
        <f t="shared" si="312"/>
        <v>3.3557813996092367</v>
      </c>
      <c r="R1162" s="19">
        <f t="shared" si="313"/>
        <v>3.6714038259227708</v>
      </c>
      <c r="S1162" s="19">
        <f t="shared" si="310"/>
        <v>3.9655671092856886</v>
      </c>
      <c r="T1162" s="19">
        <f t="shared" si="307"/>
        <v>2.6301384238864132</v>
      </c>
      <c r="U1162" s="23">
        <f t="shared" si="311"/>
        <v>3.4057226896760273</v>
      </c>
      <c r="V1162" s="24">
        <f t="shared" si="315"/>
        <v>3.1515797652609585</v>
      </c>
      <c r="W1162" s="24">
        <f t="shared" si="315"/>
        <v>3.1356352549057198</v>
      </c>
      <c r="X1162" s="24">
        <f t="shared" si="315"/>
        <v>3.9231367934472039</v>
      </c>
      <c r="Y1162" s="24">
        <f t="shared" si="315"/>
        <v>2.6370307878716504</v>
      </c>
      <c r="Z1162" s="24">
        <f t="shared" si="315"/>
        <v>3.2118456503713833</v>
      </c>
      <c r="AA1162" s="20"/>
      <c r="AB1162" s="20"/>
      <c r="AC1162" s="17">
        <v>314.01168634259301</v>
      </c>
      <c r="AD1162" s="17">
        <f t="shared" si="308"/>
        <v>313.96292752411728</v>
      </c>
      <c r="AE1162" s="21"/>
      <c r="AF1162" s="21"/>
      <c r="AG1162" s="19"/>
      <c r="AH1162" s="21">
        <v>201.4</v>
      </c>
    </row>
    <row r="1163" spans="1:40" x14ac:dyDescent="0.25">
      <c r="A1163" t="s">
        <v>87</v>
      </c>
      <c r="B1163" s="15">
        <v>44621</v>
      </c>
      <c r="C1163" s="16" t="s">
        <v>84</v>
      </c>
      <c r="D1163" s="17">
        <v>2022</v>
      </c>
      <c r="E1163" s="18" t="str">
        <f t="shared" si="314"/>
        <v>Rerewhakaaitu 2021/22</v>
      </c>
      <c r="F1163" s="18" t="s">
        <v>72</v>
      </c>
      <c r="H1163" s="20">
        <v>5.15</v>
      </c>
      <c r="I1163" s="21">
        <v>352.3</v>
      </c>
      <c r="J1163" s="19">
        <v>8.8000000000000007</v>
      </c>
      <c r="K1163" s="19">
        <v>2.2999999999999998</v>
      </c>
      <c r="L1163" s="19">
        <v>3.5</v>
      </c>
      <c r="M1163" s="19">
        <v>4.5</v>
      </c>
      <c r="N1163" s="19">
        <v>7.75</v>
      </c>
      <c r="O1163" s="19">
        <v>1.31</v>
      </c>
      <c r="R1163" s="19">
        <f t="shared" si="313"/>
        <v>3.5536724613686745</v>
      </c>
      <c r="S1163" s="19">
        <f t="shared" si="310"/>
        <v>4.0562070559755394</v>
      </c>
      <c r="T1163" s="19">
        <f t="shared" si="307"/>
        <v>2.9758894026784923</v>
      </c>
      <c r="V1163" s="24">
        <f t="shared" si="315"/>
        <v>3.1106385773165273</v>
      </c>
      <c r="W1163" s="24">
        <f t="shared" si="315"/>
        <v>3.1324497161377458</v>
      </c>
      <c r="X1163" s="24">
        <f t="shared" si="315"/>
        <v>3.9292742862073298</v>
      </c>
      <c r="Y1163" s="24">
        <f t="shared" si="315"/>
        <v>2.6471030079268183</v>
      </c>
      <c r="Z1163" s="24">
        <f t="shared" si="315"/>
        <v>3.1849358989482237</v>
      </c>
      <c r="AA1163" s="20"/>
      <c r="AB1163" s="20"/>
      <c r="AC1163" s="17">
        <v>314.01168634259301</v>
      </c>
      <c r="AD1163" s="17">
        <f t="shared" si="308"/>
        <v>313.95107158689285</v>
      </c>
      <c r="AE1163" s="21"/>
      <c r="AF1163" s="21"/>
      <c r="AG1163" s="19"/>
      <c r="AH1163" s="21">
        <v>272.60000000000002</v>
      </c>
    </row>
    <row r="1164" spans="1:40" x14ac:dyDescent="0.25">
      <c r="A1164" t="s">
        <v>87</v>
      </c>
      <c r="B1164" s="15">
        <v>44652</v>
      </c>
      <c r="C1164" s="16" t="s">
        <v>84</v>
      </c>
      <c r="D1164" s="17">
        <v>2022</v>
      </c>
      <c r="E1164" s="18" t="str">
        <f t="shared" si="314"/>
        <v>Rerewhakaaitu 2021/22</v>
      </c>
      <c r="F1164" s="18" t="s">
        <v>72</v>
      </c>
      <c r="I1164" s="21">
        <v>308.40000000000003</v>
      </c>
      <c r="J1164" s="19">
        <v>5.8999999999999995</v>
      </c>
      <c r="K1164" s="19">
        <v>2</v>
      </c>
      <c r="L1164" s="19">
        <v>3.3</v>
      </c>
      <c r="M1164" s="19">
        <v>30.3</v>
      </c>
      <c r="N1164" s="19">
        <v>7.64</v>
      </c>
      <c r="O1164" s="19">
        <v>0.76300000000000001</v>
      </c>
      <c r="S1164" s="19">
        <f t="shared" si="310"/>
        <v>3.8822342518305466</v>
      </c>
      <c r="T1164" s="19">
        <f t="shared" si="307"/>
        <v>2.4688878739950604</v>
      </c>
      <c r="V1164" s="24">
        <f t="shared" si="315"/>
        <v>3.0679998943191968</v>
      </c>
      <c r="W1164" s="24">
        <f t="shared" si="315"/>
        <v>3.0906816060971436</v>
      </c>
      <c r="X1164" s="24">
        <f t="shared" si="315"/>
        <v>3.9150862046203758</v>
      </c>
      <c r="Y1164" s="24">
        <f t="shared" si="315"/>
        <v>2.6013102586282737</v>
      </c>
      <c r="Z1164" s="24">
        <f t="shared" si="315"/>
        <v>3.1484340780849012</v>
      </c>
      <c r="AA1164" s="20"/>
      <c r="AB1164" s="20"/>
      <c r="AC1164" s="17">
        <v>314.01168634259301</v>
      </c>
      <c r="AD1164" s="17">
        <f t="shared" si="308"/>
        <v>313.95203741226129</v>
      </c>
      <c r="AE1164" s="21"/>
      <c r="AF1164" s="21"/>
      <c r="AG1164" s="19"/>
    </row>
    <row r="1165" spans="1:40" x14ac:dyDescent="0.25">
      <c r="A1165" t="s">
        <v>88</v>
      </c>
      <c r="B1165" s="15">
        <v>34851</v>
      </c>
      <c r="C1165" s="16" t="s">
        <v>55</v>
      </c>
      <c r="D1165" s="17">
        <v>1995</v>
      </c>
      <c r="E1165" s="18" t="str">
        <f t="shared" si="314"/>
        <v>Rotoehu 1994/95</v>
      </c>
      <c r="F1165" s="18" t="s">
        <v>51</v>
      </c>
      <c r="G1165" s="19">
        <v>18.600000000000001</v>
      </c>
      <c r="I1165" s="21">
        <v>431.49999001999998</v>
      </c>
      <c r="J1165" s="19">
        <v>35</v>
      </c>
      <c r="K1165" s="19">
        <v>9.9999997999999994</v>
      </c>
      <c r="L1165" s="19">
        <v>0.50000001999999999</v>
      </c>
      <c r="M1165" s="19">
        <v>2.0000001000000003</v>
      </c>
      <c r="N1165" s="19">
        <v>8.1999998000000005</v>
      </c>
      <c r="Q1165" s="19">
        <f t="shared" ref="Q1165:Q1228" si="316">2.22+2.54*LOG($G1165,10)</f>
        <v>5.4445628783135076</v>
      </c>
      <c r="S1165" s="19">
        <f t="shared" si="310"/>
        <v>4.3212921779198528</v>
      </c>
      <c r="T1165" s="19">
        <f t="shared" si="307"/>
        <v>4.7266786895028039</v>
      </c>
      <c r="U1165" s="23">
        <f t="shared" ref="U1165:U1228" si="317">AVERAGE(Q1165:T1165)</f>
        <v>4.8308445819120545</v>
      </c>
      <c r="AA1165" s="20">
        <v>-0.05</v>
      </c>
      <c r="AB1165" s="20">
        <v>0.42666666666666597</v>
      </c>
      <c r="AC1165" s="17">
        <v>312.56285285195298</v>
      </c>
      <c r="AE1165" s="21">
        <v>168.511</v>
      </c>
      <c r="AF1165" s="21">
        <v>171.22718253968864</v>
      </c>
      <c r="AG1165" s="19">
        <v>2.8940271035081966</v>
      </c>
      <c r="AH1165" s="21">
        <v>136.80000000000001</v>
      </c>
      <c r="AI1165" s="22">
        <v>-0.71083333333333298</v>
      </c>
      <c r="AJ1165" s="21">
        <v>1582.652</v>
      </c>
      <c r="AK1165" s="21" t="e">
        <f>VLOOKUP($B1165,'[3]Rotoma level Monthly'!$C$2:$N$538,10,FALSE)</f>
        <v>#N/A</v>
      </c>
      <c r="AL1165" s="21" t="e">
        <f>VLOOKUP($B1165,'[3]Rotoma level Monthly'!$C$2:$N$538,11,FALSE)</f>
        <v>#N/A</v>
      </c>
      <c r="AM1165" s="20">
        <v>3.703747917021186</v>
      </c>
      <c r="AN1165" s="21">
        <v>175.98333333333335</v>
      </c>
    </row>
    <row r="1166" spans="1:40" x14ac:dyDescent="0.25">
      <c r="A1166" t="s">
        <v>88</v>
      </c>
      <c r="B1166" s="15">
        <v>35034</v>
      </c>
      <c r="C1166" s="16" t="s">
        <v>56</v>
      </c>
      <c r="D1166" s="17">
        <v>1996</v>
      </c>
      <c r="E1166" s="18" t="str">
        <f t="shared" si="314"/>
        <v>Rotoehu 1995/96</v>
      </c>
      <c r="F1166" s="18" t="s">
        <v>51</v>
      </c>
      <c r="G1166" s="19">
        <v>8.3200000999999997</v>
      </c>
      <c r="I1166" s="21">
        <v>406.33333668</v>
      </c>
      <c r="J1166" s="19">
        <v>40</v>
      </c>
      <c r="K1166" s="19">
        <v>10.666666833333332</v>
      </c>
      <c r="L1166" s="19">
        <v>1.3333333466666666</v>
      </c>
      <c r="M1166" s="19">
        <v>15.333333700000003</v>
      </c>
      <c r="N1166" s="19">
        <v>8.2666667333333326</v>
      </c>
      <c r="Q1166" s="19">
        <f t="shared" si="316"/>
        <v>4.5571132620369479</v>
      </c>
      <c r="S1166" s="19">
        <f t="shared" si="310"/>
        <v>4.2427361879718006</v>
      </c>
      <c r="T1166" s="19">
        <f t="shared" si="307"/>
        <v>4.8960151746776495</v>
      </c>
      <c r="U1166" s="23">
        <f t="shared" si="317"/>
        <v>4.5652882082287993</v>
      </c>
      <c r="AA1166" s="20">
        <v>-0.59</v>
      </c>
      <c r="AB1166" s="20">
        <v>2.1666666666666501E-2</v>
      </c>
      <c r="AC1166" s="17">
        <v>313.44189406436101</v>
      </c>
      <c r="AE1166" s="21">
        <v>195.94900000000001</v>
      </c>
      <c r="AF1166" s="21">
        <v>149.55645161290505</v>
      </c>
      <c r="AG1166" s="19">
        <v>4.4533599910395072</v>
      </c>
      <c r="AH1166" s="21">
        <v>225</v>
      </c>
      <c r="AI1166" s="22">
        <v>-0.10833333333333325</v>
      </c>
      <c r="AJ1166" s="21">
        <v>1657.421000000001</v>
      </c>
      <c r="AK1166" s="21" t="e">
        <f>VLOOKUP($B1166,'[3]Rotoma level Monthly'!$C$2:$N$538,10,FALSE)</f>
        <v>#N/A</v>
      </c>
      <c r="AL1166" s="21" t="e">
        <f>VLOOKUP($B1166,'[3]Rotoma level Monthly'!$C$2:$N$538,11,FALSE)</f>
        <v>#N/A</v>
      </c>
      <c r="AM1166" s="20">
        <v>3.5655395278329896</v>
      </c>
      <c r="AN1166" s="21">
        <v>174.52500000000001</v>
      </c>
    </row>
    <row r="1167" spans="1:40" x14ac:dyDescent="0.25">
      <c r="A1167" t="s">
        <v>88</v>
      </c>
      <c r="B1167" s="15">
        <v>35065</v>
      </c>
      <c r="C1167" s="16" t="s">
        <v>56</v>
      </c>
      <c r="D1167" s="17">
        <v>1996</v>
      </c>
      <c r="E1167" s="18" t="str">
        <f t="shared" si="314"/>
        <v>Rotoehu 1995/96</v>
      </c>
      <c r="F1167" s="18" t="s">
        <v>51</v>
      </c>
      <c r="G1167" s="19">
        <v>6.43</v>
      </c>
      <c r="I1167" s="21">
        <v>472.83333000666659</v>
      </c>
      <c r="J1167" s="19">
        <v>58.000000999999997</v>
      </c>
      <c r="K1167" s="19">
        <v>19.333333</v>
      </c>
      <c r="L1167" s="19">
        <v>2.5000000066666668</v>
      </c>
      <c r="M1167" s="19">
        <v>12.666666666666666</v>
      </c>
      <c r="N1167" s="19">
        <v>8.1000002333333327</v>
      </c>
      <c r="Q1167" s="19">
        <f t="shared" si="316"/>
        <v>4.2728558712275237</v>
      </c>
      <c r="S1167" s="19">
        <f t="shared" si="310"/>
        <v>4.4408713278936247</v>
      </c>
      <c r="T1167" s="19">
        <f t="shared" ref="T1167:T1230" si="318">0.218+2.92*LOG($J1167,10)</f>
        <v>5.3672097630682565</v>
      </c>
      <c r="U1167" s="23">
        <f t="shared" si="317"/>
        <v>4.6936456540631353</v>
      </c>
      <c r="AA1167" s="20">
        <v>0.86</v>
      </c>
      <c r="AB1167" s="20">
        <v>-0.995</v>
      </c>
      <c r="AC1167" s="17">
        <v>313.648404352998</v>
      </c>
      <c r="AE1167" s="21">
        <v>71.513999999999996</v>
      </c>
      <c r="AF1167" s="21">
        <v>139.06182795698925</v>
      </c>
      <c r="AG1167" s="19">
        <v>3.7295969377412512</v>
      </c>
      <c r="AH1167" s="21">
        <v>199.3</v>
      </c>
      <c r="AI1167" s="22">
        <v>-0.10833333333333325</v>
      </c>
      <c r="AJ1167" s="21">
        <v>1790.870000000001</v>
      </c>
      <c r="AK1167" s="21" t="e">
        <f>VLOOKUP($B1167,'[3]Rotoma level Monthly'!$C$2:$N$538,10,FALSE)</f>
        <v>#N/A</v>
      </c>
      <c r="AL1167" s="21" t="e">
        <f>VLOOKUP($B1167,'[3]Rotoma level Monthly'!$C$2:$N$538,11,FALSE)</f>
        <v>#N/A</v>
      </c>
      <c r="AM1167" s="20">
        <v>3.6191014133492225</v>
      </c>
      <c r="AN1167" s="21">
        <v>171.49166666666667</v>
      </c>
    </row>
    <row r="1168" spans="1:40" x14ac:dyDescent="0.25">
      <c r="A1168" t="s">
        <v>88</v>
      </c>
      <c r="B1168" s="15">
        <v>35096</v>
      </c>
      <c r="C1168" s="16" t="s">
        <v>56</v>
      </c>
      <c r="D1168" s="17">
        <v>1996</v>
      </c>
      <c r="E1168" s="18" t="str">
        <f t="shared" si="314"/>
        <v>Rotoehu 1995/96</v>
      </c>
      <c r="F1168" s="18" t="s">
        <v>51</v>
      </c>
      <c r="G1168" s="19">
        <v>6.6999997999999996</v>
      </c>
      <c r="I1168" s="21">
        <v>457</v>
      </c>
      <c r="J1168" s="19">
        <v>48.999999000000003</v>
      </c>
      <c r="K1168" s="19">
        <v>20</v>
      </c>
      <c r="L1168" s="19">
        <v>1</v>
      </c>
      <c r="M1168" s="19">
        <v>9.9999997999999994</v>
      </c>
      <c r="N1168" s="19">
        <v>8.1000004000000008</v>
      </c>
      <c r="Q1168" s="19">
        <f t="shared" si="316"/>
        <v>4.3182299659315024</v>
      </c>
      <c r="S1168" s="19">
        <f t="shared" si="310"/>
        <v>4.3963477622102491</v>
      </c>
      <c r="T1168" s="19">
        <f t="shared" si="318"/>
        <v>5.153372527802853</v>
      </c>
      <c r="U1168" s="23">
        <f t="shared" si="317"/>
        <v>4.6226500853148682</v>
      </c>
      <c r="AA1168" s="20">
        <v>0.04</v>
      </c>
      <c r="AB1168" s="20">
        <v>-0.71</v>
      </c>
      <c r="AC1168" s="17">
        <v>313.67173982824102</v>
      </c>
      <c r="AE1168" s="21">
        <v>156.06800000000001</v>
      </c>
      <c r="AF1168" s="21">
        <v>169.68821839080425</v>
      </c>
      <c r="AG1168" s="19">
        <v>3.3953442225805346</v>
      </c>
      <c r="AH1168" s="21">
        <v>208.9</v>
      </c>
      <c r="AI1168" s="22">
        <v>-0.10833333333333325</v>
      </c>
      <c r="AJ1168" s="21">
        <v>1739.889000000001</v>
      </c>
      <c r="AK1168" s="21" t="e">
        <f>VLOOKUP($B1168,'[3]Rotoma level Monthly'!$C$2:$N$538,10,FALSE)</f>
        <v>#N/A</v>
      </c>
      <c r="AL1168" s="21" t="e">
        <f>VLOOKUP($B1168,'[3]Rotoma level Monthly'!$C$2:$N$538,11,FALSE)</f>
        <v>#N/A</v>
      </c>
      <c r="AM1168" s="20">
        <v>3.6389537691044418</v>
      </c>
      <c r="AN1168" s="21">
        <v>172.6</v>
      </c>
    </row>
    <row r="1169" spans="1:40" x14ac:dyDescent="0.25">
      <c r="A1169" t="s">
        <v>88</v>
      </c>
      <c r="B1169" s="15">
        <v>35125</v>
      </c>
      <c r="C1169" s="16" t="s">
        <v>56</v>
      </c>
      <c r="D1169" s="17">
        <v>1996</v>
      </c>
      <c r="E1169" s="18" t="str">
        <f t="shared" si="314"/>
        <v>Rotoehu 1995/96</v>
      </c>
      <c r="F1169" s="18" t="s">
        <v>51</v>
      </c>
      <c r="G1169" s="19">
        <v>7.6999997999999996</v>
      </c>
      <c r="I1169" s="21">
        <v>350.49999001999998</v>
      </c>
      <c r="J1169" s="19">
        <v>45.000001999999995</v>
      </c>
      <c r="K1169" s="19">
        <v>17.000001000000001</v>
      </c>
      <c r="L1169" s="19">
        <v>0.50000001999999999</v>
      </c>
      <c r="M1169" s="19">
        <v>1</v>
      </c>
      <c r="N1169" s="19">
        <v>8.1999998000000005</v>
      </c>
      <c r="Q1169" s="19">
        <f t="shared" si="316"/>
        <v>4.4716864132859477</v>
      </c>
      <c r="S1169" s="19">
        <f t="shared" si="310"/>
        <v>4.0495109099096052</v>
      </c>
      <c r="T1169" s="19">
        <f t="shared" si="318"/>
        <v>5.0453805965857752</v>
      </c>
      <c r="U1169" s="23">
        <f t="shared" si="317"/>
        <v>4.5221926399271091</v>
      </c>
      <c r="AA1169" s="20">
        <v>0.65</v>
      </c>
      <c r="AB1169" s="20">
        <v>-0.31</v>
      </c>
      <c r="AC1169" s="17">
        <v>313.618602173618</v>
      </c>
      <c r="AE1169" s="21">
        <v>135.613</v>
      </c>
      <c r="AF1169" s="21">
        <v>176.01724137931038</v>
      </c>
      <c r="AG1169" s="19">
        <v>3.671675154212203</v>
      </c>
      <c r="AH1169" s="21">
        <v>226.1</v>
      </c>
      <c r="AI1169" s="22">
        <v>-0.10833333333333325</v>
      </c>
      <c r="AJ1169" s="21">
        <v>1828.536000000001</v>
      </c>
      <c r="AK1169" s="21">
        <f>VLOOKUP($B1169,'[3]Rotoma level Monthly'!$C$2:$N$538,10,FALSE)</f>
        <v>1739.889000000001</v>
      </c>
      <c r="AL1169" s="21">
        <f>VLOOKUP($B1169,'[3]Rotoma level Monthly'!$C$2:$N$538,11,FALSE)</f>
        <v>1574.2332500000005</v>
      </c>
      <c r="AM1169" s="20">
        <v>3.6320864143062526</v>
      </c>
      <c r="AN1169" s="21">
        <v>177.20833333333334</v>
      </c>
    </row>
    <row r="1170" spans="1:40" x14ac:dyDescent="0.25">
      <c r="A1170" t="s">
        <v>88</v>
      </c>
      <c r="B1170" s="15">
        <v>35217</v>
      </c>
      <c r="C1170" s="16" t="s">
        <v>56</v>
      </c>
      <c r="D1170" s="17">
        <v>1996</v>
      </c>
      <c r="E1170" s="18" t="str">
        <f t="shared" si="314"/>
        <v>Rotoehu 1995/96</v>
      </c>
      <c r="F1170" s="18" t="s">
        <v>51</v>
      </c>
      <c r="G1170" s="19">
        <v>16.010000000000002</v>
      </c>
      <c r="I1170" s="21">
        <v>354.50000001999996</v>
      </c>
      <c r="J1170" s="19">
        <v>22</v>
      </c>
      <c r="K1170" s="19">
        <v>4.9999998999999997</v>
      </c>
      <c r="L1170" s="19">
        <v>0.50000001999999999</v>
      </c>
      <c r="M1170" s="19">
        <v>4.0000002000000006</v>
      </c>
      <c r="N1170" s="19">
        <v>8</v>
      </c>
      <c r="Q1170" s="19">
        <f t="shared" si="316"/>
        <v>5.2791539830750214</v>
      </c>
      <c r="S1170" s="19">
        <f t="shared" si="310"/>
        <v>4.0643448810261962</v>
      </c>
      <c r="T1170" s="19">
        <f t="shared" si="318"/>
        <v>4.1378742280008423</v>
      </c>
      <c r="U1170" s="23">
        <f t="shared" si="317"/>
        <v>4.4937910307006872</v>
      </c>
      <c r="AA1170" s="20">
        <v>1.42</v>
      </c>
      <c r="AB1170" s="20">
        <v>-0.176666666666666</v>
      </c>
      <c r="AC1170" s="17">
        <v>313.649736704568</v>
      </c>
      <c r="AE1170" s="21">
        <v>89.995000000000005</v>
      </c>
      <c r="AF1170" s="21">
        <v>177.26666666667415</v>
      </c>
      <c r="AG1170" s="19">
        <v>3.4193427748240897</v>
      </c>
      <c r="AH1170" s="21">
        <v>130.69999999999999</v>
      </c>
      <c r="AI1170" s="22">
        <v>3.7499999999999853E-2</v>
      </c>
      <c r="AJ1170" s="21">
        <v>1776.7440000000008</v>
      </c>
      <c r="AK1170" s="21" t="e">
        <f>VLOOKUP($B1170,'[3]Rotoma level Monthly'!$C$2:$N$538,10,FALSE)</f>
        <v>#N/A</v>
      </c>
      <c r="AL1170" s="21" t="e">
        <f>VLOOKUP($B1170,'[3]Rotoma level Monthly'!$C$2:$N$538,11,FALSE)</f>
        <v>#N/A</v>
      </c>
      <c r="AM1170" s="20">
        <v>3.6600599311182145</v>
      </c>
      <c r="AN1170" s="21">
        <v>173.82499999999996</v>
      </c>
    </row>
    <row r="1171" spans="1:40" x14ac:dyDescent="0.25">
      <c r="A1171" t="s">
        <v>88</v>
      </c>
      <c r="B1171" s="15">
        <v>35247</v>
      </c>
      <c r="C1171" s="16" t="s">
        <v>57</v>
      </c>
      <c r="D1171" s="17">
        <v>1997</v>
      </c>
      <c r="E1171" s="18" t="str">
        <f t="shared" si="314"/>
        <v>Rotoehu 1996/97</v>
      </c>
      <c r="F1171" s="18" t="s">
        <v>51</v>
      </c>
      <c r="G1171" s="19">
        <v>9.8599996999999995</v>
      </c>
      <c r="I1171" s="21">
        <v>385</v>
      </c>
      <c r="J1171" s="19">
        <v>30.999998999999999</v>
      </c>
      <c r="K1171" s="19">
        <v>3</v>
      </c>
      <c r="L1171" s="19">
        <v>12</v>
      </c>
      <c r="M1171" s="19">
        <v>1</v>
      </c>
      <c r="N1171" s="19">
        <v>7.8000002000000004</v>
      </c>
      <c r="Q1171" s="19">
        <f t="shared" si="316"/>
        <v>4.744447330387553</v>
      </c>
      <c r="S1171" s="19">
        <f t="shared" si="310"/>
        <v>4.1722367958205862</v>
      </c>
      <c r="T1171" s="19">
        <f t="shared" si="318"/>
        <v>4.5727761050883364</v>
      </c>
      <c r="U1171" s="23">
        <f t="shared" si="317"/>
        <v>4.4964867437654918</v>
      </c>
      <c r="AA1171" s="20">
        <v>0.73</v>
      </c>
      <c r="AB1171" s="20">
        <v>-0.13500000000000001</v>
      </c>
      <c r="AC1171" s="17">
        <v>313.76450925800498</v>
      </c>
      <c r="AE1171" s="21">
        <v>190.005</v>
      </c>
      <c r="AF1171" s="21">
        <v>169.67129629629545</v>
      </c>
      <c r="AG1171" s="19">
        <v>2.8712804895104274</v>
      </c>
      <c r="AH1171" s="21">
        <v>126.6</v>
      </c>
      <c r="AI1171" s="22">
        <v>2.1666666666666501E-2</v>
      </c>
      <c r="AJ1171" s="21">
        <v>1698.228000000001</v>
      </c>
      <c r="AK1171" s="21" t="e">
        <f>VLOOKUP($B1171,'[3]Rotoma level Monthly'!$C$2:$N$538,10,FALSE)</f>
        <v>#N/A</v>
      </c>
      <c r="AL1171" s="21" t="e">
        <f>VLOOKUP($B1171,'[3]Rotoma level Monthly'!$C$2:$N$538,11,FALSE)</f>
        <v>#N/A</v>
      </c>
      <c r="AM1171" s="20">
        <v>3.7038362370612057</v>
      </c>
      <c r="AN1171" s="21">
        <v>178.36666666666667</v>
      </c>
    </row>
    <row r="1172" spans="1:40" x14ac:dyDescent="0.25">
      <c r="A1172" t="s">
        <v>88</v>
      </c>
      <c r="B1172" s="15">
        <v>35309</v>
      </c>
      <c r="C1172" s="16" t="s">
        <v>57</v>
      </c>
      <c r="D1172" s="17">
        <v>1997</v>
      </c>
      <c r="E1172" s="18" t="str">
        <f t="shared" si="314"/>
        <v>Rotoehu 1996/97</v>
      </c>
      <c r="F1172" s="18" t="s">
        <v>51</v>
      </c>
      <c r="G1172" s="19">
        <v>5.5699999499999997</v>
      </c>
      <c r="I1172" s="21">
        <v>294.50000005000004</v>
      </c>
      <c r="J1172" s="19">
        <v>11.999999899999999</v>
      </c>
      <c r="K1172" s="19">
        <v>2.0000001000000003</v>
      </c>
      <c r="L1172" s="19">
        <v>3.5000000499999997</v>
      </c>
      <c r="M1172" s="19">
        <v>2</v>
      </c>
      <c r="N1172" s="19">
        <v>7.9500000499999999</v>
      </c>
      <c r="Q1172" s="19">
        <f t="shared" si="316"/>
        <v>4.1144721858390456</v>
      </c>
      <c r="S1172" s="19">
        <f t="shared" si="310"/>
        <v>3.8219467505825322</v>
      </c>
      <c r="T1172" s="19">
        <f t="shared" si="318"/>
        <v>3.3692092278912313</v>
      </c>
      <c r="U1172" s="23">
        <f t="shared" si="317"/>
        <v>3.768542721437603</v>
      </c>
      <c r="AA1172" s="20">
        <v>0.63</v>
      </c>
      <c r="AB1172" s="20">
        <v>-2.1666666666666699E-2</v>
      </c>
      <c r="AC1172" s="17">
        <v>314.164406393766</v>
      </c>
      <c r="AE1172" s="21">
        <v>142.50299999999999</v>
      </c>
      <c r="AF1172" s="21">
        <v>149.57908027644936</v>
      </c>
      <c r="AG1172" s="19">
        <v>3.7745657324127384</v>
      </c>
      <c r="AH1172" s="21">
        <v>155.80000000000001</v>
      </c>
      <c r="AI1172" s="22">
        <v>-2.1666666666666699E-2</v>
      </c>
      <c r="AJ1172" s="21">
        <v>1707.1180000000002</v>
      </c>
      <c r="AK1172" s="21" t="e">
        <f>VLOOKUP($B1172,'[3]Rotoma level Monthly'!$C$2:$N$538,10,FALSE)</f>
        <v>#N/A</v>
      </c>
      <c r="AL1172" s="21" t="e">
        <f>VLOOKUP($B1172,'[3]Rotoma level Monthly'!$C$2:$N$538,11,FALSE)</f>
        <v>#N/A</v>
      </c>
      <c r="AM1172" s="20">
        <v>3.6538547562723127</v>
      </c>
      <c r="AN1172" s="21">
        <v>177.97499999999999</v>
      </c>
    </row>
    <row r="1173" spans="1:40" x14ac:dyDescent="0.25">
      <c r="A1173" t="s">
        <v>88</v>
      </c>
      <c r="B1173" s="15">
        <v>35339</v>
      </c>
      <c r="C1173" s="16" t="s">
        <v>57</v>
      </c>
      <c r="D1173" s="17">
        <v>1997</v>
      </c>
      <c r="E1173" s="18" t="str">
        <f t="shared" si="314"/>
        <v>Rotoehu 1996/97</v>
      </c>
      <c r="F1173" s="18" t="s">
        <v>51</v>
      </c>
      <c r="G1173" s="19">
        <v>3.6900000999999998</v>
      </c>
      <c r="I1173" s="21">
        <v>324.00001000000003</v>
      </c>
      <c r="J1173" s="19">
        <v>18.999998999999999</v>
      </c>
      <c r="L1173" s="19">
        <v>1</v>
      </c>
      <c r="M1173" s="19">
        <v>2.0000001000000003</v>
      </c>
      <c r="N1173" s="19">
        <v>8</v>
      </c>
      <c r="Q1173" s="19">
        <f t="shared" si="316"/>
        <v>3.6602469999385381</v>
      </c>
      <c r="S1173" s="19">
        <f t="shared" si="310"/>
        <v>3.9467405210683952</v>
      </c>
      <c r="T1173" s="19">
        <f t="shared" si="318"/>
        <v>3.9519604480380539</v>
      </c>
      <c r="U1173" s="23">
        <f t="shared" si="317"/>
        <v>3.8529826563483294</v>
      </c>
      <c r="AA1173" s="20">
        <v>0.41</v>
      </c>
      <c r="AB1173" s="20">
        <v>0.27833333333333299</v>
      </c>
      <c r="AC1173" s="17">
        <v>314.23418853131602</v>
      </c>
      <c r="AE1173" s="21">
        <v>71.010000000000005</v>
      </c>
      <c r="AF1173" s="21">
        <v>188.49731182795699</v>
      </c>
      <c r="AG1173" s="19">
        <v>3.9798339532301585</v>
      </c>
      <c r="AH1173" s="21">
        <v>204.8</v>
      </c>
      <c r="AI1173" s="22">
        <v>-2.1666666666666699E-2</v>
      </c>
      <c r="AJ1173" s="21">
        <v>1720.1019999999999</v>
      </c>
      <c r="AK1173" s="21" t="e">
        <f>VLOOKUP($B1173,'[3]Rotoma level Monthly'!$C$2:$N$538,10,FALSE)</f>
        <v>#N/A</v>
      </c>
      <c r="AL1173" s="21" t="e">
        <f>VLOOKUP($B1173,'[3]Rotoma level Monthly'!$C$2:$N$538,11,FALSE)</f>
        <v>#N/A</v>
      </c>
      <c r="AM1173" s="20">
        <v>3.6620811261495856</v>
      </c>
      <c r="AN1173" s="21">
        <v>180.77499999999998</v>
      </c>
    </row>
    <row r="1174" spans="1:40" x14ac:dyDescent="0.25">
      <c r="A1174" t="s">
        <v>88</v>
      </c>
      <c r="B1174" s="15">
        <v>35400</v>
      </c>
      <c r="C1174" s="16" t="s">
        <v>57</v>
      </c>
      <c r="D1174" s="17">
        <v>1997</v>
      </c>
      <c r="E1174" s="18" t="str">
        <f t="shared" si="314"/>
        <v>Rotoehu 1996/97</v>
      </c>
      <c r="F1174" s="18" t="s">
        <v>51</v>
      </c>
      <c r="G1174" s="19">
        <v>29.4</v>
      </c>
      <c r="I1174" s="21">
        <v>827.74997501000007</v>
      </c>
      <c r="J1174" s="19">
        <v>44.500000499999999</v>
      </c>
      <c r="K1174" s="19">
        <v>2.0000001000000003</v>
      </c>
      <c r="L1174" s="19">
        <v>1.7500000099999999</v>
      </c>
      <c r="M1174" s="19">
        <v>9.0000005500000011</v>
      </c>
      <c r="N1174" s="19">
        <v>8.75</v>
      </c>
      <c r="Q1174" s="19">
        <f t="shared" si="316"/>
        <v>5.9496022192468798</v>
      </c>
      <c r="S1174" s="19">
        <f t="shared" si="310"/>
        <v>5.1728765207010348</v>
      </c>
      <c r="T1174" s="19">
        <f t="shared" si="318"/>
        <v>5.0312112463130818</v>
      </c>
      <c r="U1174" s="23">
        <f t="shared" si="317"/>
        <v>5.3845633287536652</v>
      </c>
      <c r="AA1174" s="20">
        <v>0.8</v>
      </c>
      <c r="AB1174" s="20">
        <v>0.49833333333333302</v>
      </c>
      <c r="AC1174" s="17">
        <v>314.12073717716999</v>
      </c>
      <c r="AE1174" s="21">
        <v>144.29900000000001</v>
      </c>
      <c r="AF1174" s="21">
        <v>179.29493922393638</v>
      </c>
      <c r="AG1174" s="19">
        <v>4.009759842060757</v>
      </c>
      <c r="AH1174" s="21">
        <v>218.6</v>
      </c>
      <c r="AI1174" s="22">
        <v>-2.1666666666666699E-2</v>
      </c>
      <c r="AJ1174" s="21">
        <v>1599.242</v>
      </c>
      <c r="AK1174" s="21" t="e">
        <f>VLOOKUP($B1174,'[3]Rotoma level Monthly'!$C$2:$N$538,10,FALSE)</f>
        <v>#N/A</v>
      </c>
      <c r="AL1174" s="21" t="e">
        <f>VLOOKUP($B1174,'[3]Rotoma level Monthly'!$C$2:$N$538,11,FALSE)</f>
        <v>#N/A</v>
      </c>
      <c r="AM1174" s="20">
        <v>3.7566220915483335</v>
      </c>
      <c r="AN1174" s="21">
        <v>183.02499999999998</v>
      </c>
    </row>
    <row r="1175" spans="1:40" x14ac:dyDescent="0.25">
      <c r="A1175" t="s">
        <v>88</v>
      </c>
      <c r="B1175" s="15">
        <v>35431</v>
      </c>
      <c r="C1175" s="16" t="s">
        <v>57</v>
      </c>
      <c r="D1175" s="17">
        <v>1997</v>
      </c>
      <c r="E1175" s="18" t="str">
        <f t="shared" si="314"/>
        <v>Rotoehu 1996/97</v>
      </c>
      <c r="F1175" s="18" t="s">
        <v>51</v>
      </c>
      <c r="G1175" s="19">
        <v>11.1</v>
      </c>
      <c r="I1175" s="21">
        <v>580.99998899999991</v>
      </c>
      <c r="J1175" s="19">
        <v>61.000000999999997</v>
      </c>
      <c r="K1175" s="19">
        <v>30.999998999999999</v>
      </c>
      <c r="L1175" s="19">
        <v>28.999998999999999</v>
      </c>
      <c r="M1175" s="19">
        <v>79.000004000000004</v>
      </c>
      <c r="N1175" s="19">
        <v>7.6999997999999996</v>
      </c>
      <c r="Q1175" s="19">
        <f t="shared" si="316"/>
        <v>4.8751203661181099</v>
      </c>
      <c r="S1175" s="19">
        <f t="shared" si="310"/>
        <v>4.7101701337453434</v>
      </c>
      <c r="T1175" s="19">
        <f t="shared" si="318"/>
        <v>5.431163139020617</v>
      </c>
      <c r="U1175" s="23">
        <f t="shared" si="317"/>
        <v>5.0054845462946904</v>
      </c>
      <c r="AA1175" s="20">
        <v>0.48</v>
      </c>
      <c r="AB1175" s="20">
        <v>2.3333333333333199E-2</v>
      </c>
      <c r="AC1175" s="17">
        <v>314.12073717716999</v>
      </c>
      <c r="AE1175" s="21">
        <v>43.332000000000001</v>
      </c>
      <c r="AF1175" s="21">
        <v>172.20026881720435</v>
      </c>
      <c r="AG1175" s="19">
        <v>4.1513020004861092</v>
      </c>
      <c r="AH1175" s="21">
        <v>245.6</v>
      </c>
      <c r="AI1175" s="22">
        <v>-2.1666666666666699E-2</v>
      </c>
      <c r="AJ1175" s="21">
        <v>1547.5920000000001</v>
      </c>
      <c r="AK1175" s="21" t="e">
        <f>VLOOKUP($B1175,'[3]Rotoma level Monthly'!$C$2:$N$538,10,FALSE)</f>
        <v>#N/A</v>
      </c>
      <c r="AL1175" s="21" t="e">
        <f>VLOOKUP($B1175,'[3]Rotoma level Monthly'!$C$2:$N$538,11,FALSE)</f>
        <v>#N/A</v>
      </c>
      <c r="AM1175" s="20">
        <v>3.7196554124667713</v>
      </c>
      <c r="AN1175" s="21">
        <v>186.88333333333333</v>
      </c>
    </row>
    <row r="1176" spans="1:40" x14ac:dyDescent="0.25">
      <c r="A1176" t="s">
        <v>88</v>
      </c>
      <c r="B1176" s="15">
        <v>35462</v>
      </c>
      <c r="C1176" s="16" t="s">
        <v>57</v>
      </c>
      <c r="D1176" s="17">
        <v>1997</v>
      </c>
      <c r="E1176" s="18" t="str">
        <f t="shared" si="314"/>
        <v>Rotoehu 1996/97</v>
      </c>
      <c r="F1176" s="18" t="s">
        <v>51</v>
      </c>
      <c r="G1176" s="19">
        <v>8.9600000000000009</v>
      </c>
      <c r="I1176" s="21">
        <v>446.50001001999999</v>
      </c>
      <c r="J1176" s="19">
        <v>52.999999000000003</v>
      </c>
      <c r="K1176" s="19">
        <v>26.000000999999997</v>
      </c>
      <c r="L1176" s="19">
        <v>0.50000001999999999</v>
      </c>
      <c r="M1176" s="19">
        <v>1</v>
      </c>
      <c r="N1176" s="19">
        <v>8.3999995999999992</v>
      </c>
      <c r="Q1176" s="19">
        <f t="shared" si="316"/>
        <v>4.6388623445417974</v>
      </c>
      <c r="S1176" s="19">
        <f t="shared" si="310"/>
        <v>4.365962633641681</v>
      </c>
      <c r="T1176" s="19">
        <f t="shared" si="318"/>
        <v>5.2528855153071348</v>
      </c>
      <c r="U1176" s="23">
        <f t="shared" si="317"/>
        <v>4.7525701644968708</v>
      </c>
      <c r="AA1176" s="20">
        <v>1.17</v>
      </c>
      <c r="AB1176" s="20">
        <v>0.19999999999999901</v>
      </c>
      <c r="AC1176" s="17">
        <v>313.98599873903601</v>
      </c>
      <c r="AD1176" s="17">
        <f t="shared" ref="AD1176:AD1239" si="319">AVERAGE(AC1165:AC1176)</f>
        <v>313.74865060435019</v>
      </c>
      <c r="AE1176" s="21">
        <v>130.60599999999999</v>
      </c>
      <c r="AF1176" s="21">
        <v>181.07142857143981</v>
      </c>
      <c r="AG1176" s="19">
        <v>3.3328877521495301</v>
      </c>
      <c r="AH1176" s="21">
        <v>213.9</v>
      </c>
      <c r="AI1176" s="22">
        <v>2.1666666666666501E-2</v>
      </c>
      <c r="AJ1176" s="21">
        <v>1519.41</v>
      </c>
      <c r="AK1176" s="21" t="e">
        <f>VLOOKUP($B1176,'[3]Rotoma level Monthly'!$C$2:$N$538,10,FALSE)</f>
        <v>#N/A</v>
      </c>
      <c r="AL1176" s="21" t="e">
        <f>VLOOKUP($B1176,'[3]Rotoma level Monthly'!$C$2:$N$538,11,FALSE)</f>
        <v>#N/A</v>
      </c>
      <c r="AM1176" s="20">
        <v>3.7547975010288437</v>
      </c>
      <c r="AN1176" s="21">
        <v>187.29999999999998</v>
      </c>
    </row>
    <row r="1177" spans="1:40" x14ac:dyDescent="0.25">
      <c r="A1177" t="s">
        <v>88</v>
      </c>
      <c r="B1177" s="15">
        <v>35551</v>
      </c>
      <c r="C1177" s="16" t="s">
        <v>57</v>
      </c>
      <c r="D1177" s="17">
        <v>1997</v>
      </c>
      <c r="E1177" s="18" t="str">
        <f t="shared" si="314"/>
        <v>Rotoehu 1996/97</v>
      </c>
      <c r="F1177" s="18" t="s">
        <v>51</v>
      </c>
      <c r="G1177" s="19">
        <v>10.5</v>
      </c>
      <c r="I1177" s="21">
        <v>498.00000900000003</v>
      </c>
      <c r="J1177" s="19">
        <v>68.999998000000005</v>
      </c>
      <c r="K1177" s="19">
        <v>32.000002000000002</v>
      </c>
      <c r="L1177" s="19">
        <v>28.999998999999999</v>
      </c>
      <c r="M1177" s="19">
        <v>37</v>
      </c>
      <c r="N1177" s="19">
        <v>8.1000004000000008</v>
      </c>
      <c r="Q1177" s="19">
        <f t="shared" si="316"/>
        <v>4.8138208196376429</v>
      </c>
      <c r="S1177" s="19">
        <f t="shared" si="310"/>
        <v>4.5086603453313234</v>
      </c>
      <c r="T1177" s="19">
        <f t="shared" si="318"/>
        <v>5.5874393081951057</v>
      </c>
      <c r="U1177" s="23">
        <f t="shared" si="317"/>
        <v>4.9699734910546907</v>
      </c>
      <c r="V1177" s="24">
        <f t="shared" ref="V1177:Z1228" si="320">AVERAGE(Q1166:Q1177)</f>
        <v>4.6413009801055418</v>
      </c>
      <c r="X1177" s="24">
        <f t="shared" ref="X1177:Z1227" si="321">AVERAGE(S1166:S1177)</f>
        <v>4.3243670641585306</v>
      </c>
      <c r="Y1177" s="24">
        <f t="shared" si="321"/>
        <v>4.816374773332412</v>
      </c>
      <c r="Z1177" s="24">
        <f t="shared" si="321"/>
        <v>4.5940142725321618</v>
      </c>
      <c r="AA1177" s="20">
        <v>-2.02</v>
      </c>
      <c r="AB1177" s="20">
        <v>-0.51166666666666605</v>
      </c>
      <c r="AC1177" s="17">
        <v>313.66530865158001</v>
      </c>
      <c r="AD1177" s="17">
        <f t="shared" si="319"/>
        <v>313.84052192098568</v>
      </c>
      <c r="AE1177" s="21">
        <v>168.22800000000001</v>
      </c>
      <c r="AF1177" s="21">
        <v>135.49914467253305</v>
      </c>
      <c r="AG1177" s="19">
        <v>2.4475793282385978</v>
      </c>
      <c r="AH1177" s="21">
        <v>144.4</v>
      </c>
      <c r="AI1177" s="22">
        <v>-2.1666666666666699E-2</v>
      </c>
      <c r="AJ1177" s="21">
        <v>1442.81</v>
      </c>
      <c r="AK1177" s="21" t="e">
        <f>VLOOKUP($B1177,'[3]Rotoma level Monthly'!$C$2:$N$538,10,FALSE)</f>
        <v>#N/A</v>
      </c>
      <c r="AL1177" s="21" t="e">
        <f>VLOOKUP($B1177,'[3]Rotoma level Monthly'!$C$2:$N$538,11,FALSE)</f>
        <v>#N/A</v>
      </c>
      <c r="AM1177" s="20">
        <v>3.7539042579023474</v>
      </c>
      <c r="AN1177" s="21">
        <v>185.47500000000002</v>
      </c>
    </row>
    <row r="1178" spans="1:40" x14ac:dyDescent="0.25">
      <c r="A1178" t="s">
        <v>88</v>
      </c>
      <c r="B1178" s="15">
        <v>35643</v>
      </c>
      <c r="C1178" s="16" t="s">
        <v>58</v>
      </c>
      <c r="D1178" s="17">
        <v>1998</v>
      </c>
      <c r="E1178" s="18" t="str">
        <f t="shared" si="314"/>
        <v>Rotoehu 1997/98</v>
      </c>
      <c r="F1178" s="18" t="s">
        <v>51</v>
      </c>
      <c r="G1178" s="19">
        <v>12.5</v>
      </c>
      <c r="I1178" s="21">
        <v>337.50001001999999</v>
      </c>
      <c r="J1178" s="19">
        <v>24</v>
      </c>
      <c r="K1178" s="19">
        <v>3</v>
      </c>
      <c r="L1178" s="19">
        <v>0.50000001999999999</v>
      </c>
      <c r="M1178" s="19">
        <v>1</v>
      </c>
      <c r="N1178" s="19">
        <v>8</v>
      </c>
      <c r="Q1178" s="19">
        <f t="shared" si="316"/>
        <v>5.0061514330404631</v>
      </c>
      <c r="S1178" s="19">
        <f t="shared" si="310"/>
        <v>4.0001041080829012</v>
      </c>
      <c r="T1178" s="19">
        <f t="shared" si="318"/>
        <v>4.248216825797889</v>
      </c>
      <c r="U1178" s="23">
        <f t="shared" si="317"/>
        <v>4.4181574556404177</v>
      </c>
      <c r="V1178" s="24">
        <f t="shared" si="320"/>
        <v>4.678720827689169</v>
      </c>
      <c r="X1178" s="24">
        <f t="shared" si="321"/>
        <v>4.3041477241677892</v>
      </c>
      <c r="Y1178" s="24">
        <f t="shared" si="321"/>
        <v>4.7623915775924326</v>
      </c>
      <c r="Z1178" s="24">
        <f t="shared" si="321"/>
        <v>4.58175337648313</v>
      </c>
      <c r="AA1178" s="20">
        <v>-1.93</v>
      </c>
      <c r="AB1178" s="20">
        <v>-1.665</v>
      </c>
      <c r="AC1178" s="17">
        <v>313.84119776521402</v>
      </c>
      <c r="AD1178" s="17">
        <f t="shared" si="319"/>
        <v>313.87379722939011</v>
      </c>
      <c r="AE1178" s="21">
        <v>95.792000000000002</v>
      </c>
      <c r="AF1178" s="21">
        <v>186.6474014336994</v>
      </c>
      <c r="AG1178" s="19">
        <v>3.8265129417943062</v>
      </c>
      <c r="AH1178" s="21">
        <v>148.69999999999999</v>
      </c>
      <c r="AI1178" s="22">
        <v>-7.8333333333333352E-2</v>
      </c>
      <c r="AJ1178" s="21">
        <v>1435.4200000000003</v>
      </c>
      <c r="AK1178" s="21" t="e">
        <f>VLOOKUP($B1178,'[3]Rotoma level Monthly'!$C$2:$N$538,10,FALSE)</f>
        <v>#N/A</v>
      </c>
      <c r="AL1178" s="21" t="e">
        <f>VLOOKUP($B1178,'[3]Rotoma level Monthly'!$C$2:$N$538,11,FALSE)</f>
        <v>#N/A</v>
      </c>
      <c r="AM1178" s="20">
        <v>3.5886871299286329</v>
      </c>
      <c r="AN1178" s="21">
        <v>189.0916666666667</v>
      </c>
    </row>
    <row r="1179" spans="1:40" x14ac:dyDescent="0.25">
      <c r="A1179" t="s">
        <v>88</v>
      </c>
      <c r="B1179" s="15">
        <v>35704</v>
      </c>
      <c r="C1179" s="16" t="s">
        <v>58</v>
      </c>
      <c r="D1179" s="17">
        <v>1998</v>
      </c>
      <c r="E1179" s="18" t="str">
        <f t="shared" si="314"/>
        <v>Rotoehu 1997/98</v>
      </c>
      <c r="F1179" s="18" t="s">
        <v>51</v>
      </c>
      <c r="G1179" s="19">
        <v>4.71</v>
      </c>
      <c r="I1179" s="21">
        <v>320.99999000000003</v>
      </c>
      <c r="J1179" s="19">
        <v>14</v>
      </c>
      <c r="L1179" s="19">
        <v>1</v>
      </c>
      <c r="M1179" s="19">
        <v>1</v>
      </c>
      <c r="N1179" s="19">
        <v>7.8000002000000004</v>
      </c>
      <c r="Q1179" s="19">
        <f t="shared" si="316"/>
        <v>3.9294731041073963</v>
      </c>
      <c r="S1179" s="19">
        <f t="shared" si="310"/>
        <v>3.9345801068151007</v>
      </c>
      <c r="T1179" s="19">
        <f t="shared" si="318"/>
        <v>3.564693864180454</v>
      </c>
      <c r="U1179" s="23">
        <f t="shared" si="317"/>
        <v>3.8095823583676505</v>
      </c>
      <c r="V1179" s="24">
        <f t="shared" si="320"/>
        <v>4.6501055970958243</v>
      </c>
      <c r="X1179" s="24">
        <f t="shared" si="321"/>
        <v>4.261956789077912</v>
      </c>
      <c r="Y1179" s="24">
        <f t="shared" si="321"/>
        <v>4.6121819193517819</v>
      </c>
      <c r="Z1179" s="24">
        <f t="shared" si="321"/>
        <v>4.5080814351751721</v>
      </c>
      <c r="AA1179" s="20">
        <v>-1.67</v>
      </c>
      <c r="AB1179" s="20">
        <v>-1.3783333333333301</v>
      </c>
      <c r="AC1179" s="17">
        <v>313.96454370964398</v>
      </c>
      <c r="AD1179" s="17">
        <f t="shared" si="319"/>
        <v>313.90014217577732</v>
      </c>
      <c r="AE1179" s="21">
        <v>99</v>
      </c>
      <c r="AF1179" s="21">
        <v>218.89112903226385</v>
      </c>
      <c r="AG1179" s="19">
        <v>4.3089375000000603</v>
      </c>
      <c r="AH1179" s="21">
        <v>222.3</v>
      </c>
      <c r="AI1179" s="22">
        <v>-9.4166666666666343E-2</v>
      </c>
      <c r="AJ1179" s="21">
        <v>1412.2540000000001</v>
      </c>
      <c r="AK1179" s="21" t="e">
        <f>VLOOKUP($B1179,'[3]Rotoma level Monthly'!$C$2:$N$538,10,FALSE)</f>
        <v>#N/A</v>
      </c>
      <c r="AL1179" s="21" t="e">
        <f>VLOOKUP($B1179,'[3]Rotoma level Monthly'!$C$2:$N$538,11,FALSE)</f>
        <v>#N/A</v>
      </c>
      <c r="AM1179" s="20">
        <v>3.6107638152215156</v>
      </c>
      <c r="AN1179" s="21">
        <v>186.44166666666669</v>
      </c>
    </row>
    <row r="1180" spans="1:40" x14ac:dyDescent="0.25">
      <c r="A1180" t="s">
        <v>88</v>
      </c>
      <c r="B1180" s="15">
        <v>35827</v>
      </c>
      <c r="C1180" s="16" t="s">
        <v>58</v>
      </c>
      <c r="D1180" s="17">
        <v>1998</v>
      </c>
      <c r="E1180" s="18" t="str">
        <f t="shared" si="314"/>
        <v>Rotoehu 1997/98</v>
      </c>
      <c r="F1180" s="18" t="s">
        <v>51</v>
      </c>
      <c r="G1180" s="19">
        <v>16.440000999999999</v>
      </c>
      <c r="I1180" s="21">
        <v>647.99998100000005</v>
      </c>
      <c r="J1180" s="19">
        <v>55</v>
      </c>
      <c r="K1180" s="19">
        <v>26.000000999999997</v>
      </c>
      <c r="L1180" s="19">
        <v>17.000001000000001</v>
      </c>
      <c r="M1180" s="19">
        <v>183</v>
      </c>
      <c r="N1180" s="19">
        <v>8.5</v>
      </c>
      <c r="Q1180" s="19">
        <f t="shared" si="316"/>
        <v>5.3083906726372643</v>
      </c>
      <c r="S1180" s="19">
        <f t="shared" si="310"/>
        <v>4.8528407293413167</v>
      </c>
      <c r="T1180" s="19">
        <f t="shared" si="318"/>
        <v>5.2998590533231917</v>
      </c>
      <c r="U1180" s="23">
        <f t="shared" si="317"/>
        <v>5.1536968184339242</v>
      </c>
      <c r="V1180" s="24">
        <f t="shared" si="320"/>
        <v>4.7326189893213053</v>
      </c>
      <c r="X1180" s="24">
        <f t="shared" si="321"/>
        <v>4.2999978696721675</v>
      </c>
      <c r="Y1180" s="24">
        <f t="shared" si="321"/>
        <v>4.6243891298118092</v>
      </c>
      <c r="Z1180" s="24">
        <f t="shared" si="321"/>
        <v>4.5523353296017603</v>
      </c>
      <c r="AA1180" s="20">
        <v>-1.73</v>
      </c>
      <c r="AB1180" s="20">
        <v>-0.38500000000000001</v>
      </c>
      <c r="AC1180" s="17">
        <v>313.423831732704</v>
      </c>
      <c r="AD1180" s="17">
        <f t="shared" si="319"/>
        <v>313.87948316781592</v>
      </c>
      <c r="AE1180" s="21">
        <v>58.286000000000001</v>
      </c>
      <c r="AF1180" s="21">
        <v>174.02693523581888</v>
      </c>
      <c r="AG1180" s="19">
        <v>3.1914912980402397</v>
      </c>
      <c r="AH1180" s="21">
        <v>202.3</v>
      </c>
      <c r="AI1180" s="22">
        <v>-1.40083333333333</v>
      </c>
      <c r="AJ1180" s="21">
        <v>1353.8990000000003</v>
      </c>
      <c r="AK1180" s="21" t="e">
        <f>VLOOKUP($B1180,'[3]Rotoma level Monthly'!$C$2:$N$538,10,FALSE)</f>
        <v>#N/A</v>
      </c>
      <c r="AL1180" s="21" t="e">
        <f>VLOOKUP($B1180,'[3]Rotoma level Monthly'!$C$2:$N$538,11,FALSE)</f>
        <v>#N/A</v>
      </c>
      <c r="AM1180" s="20">
        <v>3.6079513706343733</v>
      </c>
      <c r="AN1180" s="21">
        <v>182.81666666666663</v>
      </c>
    </row>
    <row r="1181" spans="1:40" x14ac:dyDescent="0.25">
      <c r="A1181" t="s">
        <v>88</v>
      </c>
      <c r="B1181" s="15">
        <v>35916</v>
      </c>
      <c r="C1181" s="16" t="s">
        <v>58</v>
      </c>
      <c r="D1181" s="17">
        <v>1998</v>
      </c>
      <c r="E1181" s="18" t="str">
        <f t="shared" si="314"/>
        <v>Rotoehu 1997/98</v>
      </c>
      <c r="F1181" s="18" t="s">
        <v>51</v>
      </c>
      <c r="G1181" s="19">
        <v>14.84</v>
      </c>
      <c r="I1181" s="21">
        <v>563.99998900000003</v>
      </c>
      <c r="J1181" s="19">
        <v>25</v>
      </c>
      <c r="K1181" s="19">
        <v>3</v>
      </c>
      <c r="L1181" s="19">
        <v>83.999999000000003</v>
      </c>
      <c r="M1181" s="19">
        <v>37</v>
      </c>
      <c r="N1181" s="19">
        <v>8.3999995999999992</v>
      </c>
      <c r="Q1181" s="19">
        <f t="shared" si="316"/>
        <v>5.1954421083952411</v>
      </c>
      <c r="S1181" s="19">
        <f t="shared" si="310"/>
        <v>4.67135007749431</v>
      </c>
      <c r="T1181" s="19">
        <f t="shared" si="318"/>
        <v>4.2999848253223494</v>
      </c>
      <c r="U1181" s="23">
        <f t="shared" si="317"/>
        <v>4.7222590037373005</v>
      </c>
      <c r="V1181" s="24">
        <f t="shared" si="320"/>
        <v>4.7929319639137455</v>
      </c>
      <c r="X1181" s="24">
        <f t="shared" si="321"/>
        <v>4.351817800304226</v>
      </c>
      <c r="Y1181" s="24">
        <f t="shared" si="321"/>
        <v>4.5622728155398571</v>
      </c>
      <c r="Z1181" s="24">
        <f t="shared" si="321"/>
        <v>4.5690075265859429</v>
      </c>
      <c r="AA1181" s="20">
        <v>0.17</v>
      </c>
      <c r="AB1181" s="20">
        <v>-1.3333333333333299</v>
      </c>
      <c r="AC1181" s="17">
        <v>313.21226230723403</v>
      </c>
      <c r="AD1181" s="17">
        <f t="shared" si="319"/>
        <v>313.84562151228391</v>
      </c>
      <c r="AE1181" s="21">
        <v>111.703</v>
      </c>
      <c r="AF1181" s="21">
        <v>174.34497166670292</v>
      </c>
      <c r="AG1181" s="19">
        <v>3.2834514318919945</v>
      </c>
      <c r="AH1181" s="21">
        <v>126.9</v>
      </c>
      <c r="AI1181" s="22">
        <v>-1.40083333333333</v>
      </c>
      <c r="AJ1181" s="21">
        <v>1199.0419999999999</v>
      </c>
      <c r="AK1181" s="21" t="e">
        <f>VLOOKUP($B1181,'[3]Rotoma level Monthly'!$C$2:$N$538,10,FALSE)</f>
        <v>#N/A</v>
      </c>
      <c r="AL1181" s="21" t="e">
        <f>VLOOKUP($B1181,'[3]Rotoma level Monthly'!$C$2:$N$538,11,FALSE)</f>
        <v>#N/A</v>
      </c>
      <c r="AM1181" s="20">
        <v>3.5974681547771166</v>
      </c>
      <c r="AN1181" s="21">
        <v>177.88333333333333</v>
      </c>
    </row>
    <row r="1182" spans="1:40" x14ac:dyDescent="0.25">
      <c r="A1182" t="s">
        <v>88</v>
      </c>
      <c r="B1182" s="15">
        <v>35947</v>
      </c>
      <c r="C1182" s="16" t="s">
        <v>58</v>
      </c>
      <c r="D1182" s="17">
        <v>1998</v>
      </c>
      <c r="E1182" s="18" t="str">
        <f t="shared" si="314"/>
        <v>Rotoehu 1997/98</v>
      </c>
      <c r="F1182" s="18" t="s">
        <v>51</v>
      </c>
      <c r="G1182" s="19">
        <v>15.85</v>
      </c>
      <c r="I1182" s="21">
        <v>502.99998899999997</v>
      </c>
      <c r="J1182" s="19">
        <v>26.000000999999997</v>
      </c>
      <c r="K1182" s="19">
        <v>1</v>
      </c>
      <c r="L1182" s="19">
        <v>94.999999000000003</v>
      </c>
      <c r="M1182" s="19">
        <v>8.0000004000000011</v>
      </c>
      <c r="N1182" s="19">
        <v>7.5999999000000003</v>
      </c>
      <c r="Q1182" s="19">
        <f t="shared" si="316"/>
        <v>5.2680743370465759</v>
      </c>
      <c r="S1182" s="19">
        <f t="shared" si="310"/>
        <v>4.5217196064308851</v>
      </c>
      <c r="T1182" s="19">
        <f t="shared" si="318"/>
        <v>4.3497222248493976</v>
      </c>
      <c r="U1182" s="23">
        <f t="shared" si="317"/>
        <v>4.7131720561089532</v>
      </c>
      <c r="V1182" s="24">
        <f t="shared" si="320"/>
        <v>4.792008660078042</v>
      </c>
      <c r="X1182" s="24">
        <f t="shared" si="321"/>
        <v>4.3899323607546172</v>
      </c>
      <c r="Y1182" s="24">
        <f t="shared" si="321"/>
        <v>4.5799268152772372</v>
      </c>
      <c r="Z1182" s="24">
        <f t="shared" si="321"/>
        <v>4.5872892787032988</v>
      </c>
      <c r="AA1182" s="20">
        <v>1.1000000000000001</v>
      </c>
      <c r="AB1182" s="20">
        <v>1.0249999999999999</v>
      </c>
      <c r="AC1182" s="17">
        <v>313.22223023198598</v>
      </c>
      <c r="AD1182" s="17">
        <f t="shared" si="319"/>
        <v>313.80999597290207</v>
      </c>
      <c r="AE1182" s="21">
        <v>211.55500000000001</v>
      </c>
      <c r="AF1182" s="21">
        <v>155.48771320662354</v>
      </c>
      <c r="AG1182" s="19">
        <v>3.2501360470607223</v>
      </c>
      <c r="AH1182" s="21">
        <v>99.5</v>
      </c>
      <c r="AI1182" s="22">
        <v>-1.3766666666666652</v>
      </c>
      <c r="AJ1182" s="21">
        <v>1142.5170000000001</v>
      </c>
      <c r="AK1182" s="21" t="e">
        <f>VLOOKUP($B1182,'[3]Rotoma level Monthly'!$C$2:$N$538,10,FALSE)</f>
        <v>#N/A</v>
      </c>
      <c r="AL1182" s="21" t="e">
        <f>VLOOKUP($B1182,'[3]Rotoma level Monthly'!$C$2:$N$538,11,FALSE)</f>
        <v>#N/A</v>
      </c>
      <c r="AM1182" s="20">
        <v>3.6671241634149001</v>
      </c>
      <c r="AN1182" s="21">
        <v>173.98333333333335</v>
      </c>
    </row>
    <row r="1183" spans="1:40" x14ac:dyDescent="0.25">
      <c r="A1183" t="s">
        <v>88</v>
      </c>
      <c r="B1183" s="15">
        <v>36039</v>
      </c>
      <c r="C1183" s="16" t="s">
        <v>59</v>
      </c>
      <c r="D1183" s="17">
        <v>1999</v>
      </c>
      <c r="E1183" s="18" t="str">
        <f t="shared" si="314"/>
        <v>Rotoehu 1998/99</v>
      </c>
      <c r="F1183" s="18" t="s">
        <v>51</v>
      </c>
      <c r="G1183" s="19">
        <v>5.4200001000000002</v>
      </c>
      <c r="H1183" s="20">
        <v>3.06</v>
      </c>
      <c r="I1183" s="21">
        <v>499.00000999999997</v>
      </c>
      <c r="J1183" s="19">
        <v>17.000001000000001</v>
      </c>
      <c r="K1183" s="19">
        <v>2.0000001000000003</v>
      </c>
      <c r="L1183" s="19">
        <v>120</v>
      </c>
      <c r="M1183" s="19">
        <v>4.0000002000000006</v>
      </c>
      <c r="N1183" s="19">
        <v>7.9000000999999997</v>
      </c>
      <c r="Q1183" s="19">
        <f t="shared" si="316"/>
        <v>4.0843582081600482</v>
      </c>
      <c r="S1183" s="19">
        <f t="shared" si="310"/>
        <v>4.5112826685233252</v>
      </c>
      <c r="T1183" s="19">
        <f t="shared" si="318"/>
        <v>3.8109109250210214</v>
      </c>
      <c r="U1183" s="23">
        <f t="shared" si="317"/>
        <v>4.135517267234798</v>
      </c>
      <c r="V1183" s="24">
        <f t="shared" si="320"/>
        <v>4.7370012332257501</v>
      </c>
      <c r="X1183" s="24">
        <f t="shared" si="321"/>
        <v>4.4181861834798459</v>
      </c>
      <c r="Y1183" s="24">
        <f t="shared" si="321"/>
        <v>4.5164380502716268</v>
      </c>
      <c r="Z1183" s="24">
        <f t="shared" si="321"/>
        <v>4.5572084889924076</v>
      </c>
      <c r="AA1183" s="20">
        <v>1.05</v>
      </c>
      <c r="AB1183" s="20">
        <v>1.0916666666666599</v>
      </c>
      <c r="AC1183" s="17">
        <v>314.26523208804201</v>
      </c>
      <c r="AD1183" s="17">
        <f t="shared" si="319"/>
        <v>313.85172287540519</v>
      </c>
      <c r="AE1183" s="21">
        <v>97</v>
      </c>
      <c r="AF1183" s="21">
        <v>181.82638888889372</v>
      </c>
      <c r="AG1183" s="19">
        <v>3.7810249483790757</v>
      </c>
      <c r="AH1183" s="21">
        <v>188.8</v>
      </c>
      <c r="AI1183" s="22">
        <v>-0.668333333333333</v>
      </c>
      <c r="AJ1183" s="21">
        <v>1511.290999999982</v>
      </c>
      <c r="AK1183" s="21" t="e">
        <f>VLOOKUP($B1183,'[3]Rotoma level Monthly'!$C$2:$N$538,10,FALSE)</f>
        <v>#N/A</v>
      </c>
      <c r="AL1183" s="21" t="e">
        <f>VLOOKUP($B1183,'[3]Rotoma level Monthly'!$C$2:$N$538,11,FALSE)</f>
        <v>#N/A</v>
      </c>
      <c r="AM1183" s="20">
        <v>3.8147500165452395</v>
      </c>
      <c r="AN1183" s="21">
        <v>175.11666666666667</v>
      </c>
    </row>
    <row r="1184" spans="1:40" x14ac:dyDescent="0.25">
      <c r="A1184" t="s">
        <v>88</v>
      </c>
      <c r="B1184" s="15">
        <v>36130</v>
      </c>
      <c r="C1184" s="16" t="s">
        <v>59</v>
      </c>
      <c r="D1184" s="17">
        <v>1999</v>
      </c>
      <c r="E1184" s="18" t="str">
        <f t="shared" si="314"/>
        <v>Rotoehu 1998/99</v>
      </c>
      <c r="F1184" s="18" t="s">
        <v>51</v>
      </c>
      <c r="G1184" s="19">
        <v>18.399999999999999</v>
      </c>
      <c r="H1184" s="20">
        <v>2.11</v>
      </c>
      <c r="I1184" s="21">
        <v>633.99998000000005</v>
      </c>
      <c r="J1184" s="19">
        <v>39.000000999999997</v>
      </c>
      <c r="K1184" s="19">
        <v>3</v>
      </c>
      <c r="L1184" s="19">
        <v>3</v>
      </c>
      <c r="M1184" s="19">
        <v>6.0000000999999994</v>
      </c>
      <c r="N1184" s="19">
        <v>8.5</v>
      </c>
      <c r="Q1184" s="19">
        <f t="shared" si="316"/>
        <v>5.4326372704442232</v>
      </c>
      <c r="S1184" s="19">
        <f t="shared" si="310"/>
        <v>4.8242886249865897</v>
      </c>
      <c r="T1184" s="19">
        <f t="shared" si="318"/>
        <v>4.8639086850337838</v>
      </c>
      <c r="U1184" s="23">
        <f t="shared" si="317"/>
        <v>5.0402781934881986</v>
      </c>
      <c r="V1184" s="24">
        <f t="shared" si="320"/>
        <v>4.8468483236095148</v>
      </c>
      <c r="X1184" s="24">
        <f t="shared" si="321"/>
        <v>4.5017146730135176</v>
      </c>
      <c r="Y1184" s="24">
        <f t="shared" si="321"/>
        <v>4.6409963383668389</v>
      </c>
      <c r="Z1184" s="24">
        <f t="shared" si="321"/>
        <v>4.663186444996624</v>
      </c>
      <c r="AA1184" s="20">
        <v>1.26</v>
      </c>
      <c r="AB1184" s="20">
        <v>1.1766666666666601</v>
      </c>
      <c r="AC1184" s="17">
        <v>314.47027877224502</v>
      </c>
      <c r="AD1184" s="17">
        <f t="shared" si="319"/>
        <v>313.87721224027842</v>
      </c>
      <c r="AE1184" s="21">
        <v>100</v>
      </c>
      <c r="AF1184" s="21">
        <v>186.14082646744052</v>
      </c>
      <c r="AG1184" s="19">
        <v>3.9728080676026152</v>
      </c>
      <c r="AH1184" s="21">
        <v>250.2</v>
      </c>
      <c r="AI1184" s="22">
        <v>1.0041666666666615</v>
      </c>
      <c r="AJ1184" s="21">
        <v>1483.0429999999822</v>
      </c>
      <c r="AK1184" s="21" t="e">
        <f>VLOOKUP($B1184,'[3]Rotoma level Monthly'!$C$2:$N$538,10,FALSE)</f>
        <v>#N/A</v>
      </c>
      <c r="AL1184" s="21" t="e">
        <f>VLOOKUP($B1184,'[3]Rotoma level Monthly'!$C$2:$N$538,11,FALSE)</f>
        <v>#N/A</v>
      </c>
      <c r="AM1184" s="20">
        <v>3.821165876383295</v>
      </c>
      <c r="AN1184" s="21">
        <v>173.79166666666663</v>
      </c>
    </row>
    <row r="1185" spans="1:40" x14ac:dyDescent="0.25">
      <c r="A1185" t="s">
        <v>88</v>
      </c>
      <c r="B1185" s="15">
        <v>36251</v>
      </c>
      <c r="C1185" s="16" t="s">
        <v>59</v>
      </c>
      <c r="D1185" s="17">
        <v>1999</v>
      </c>
      <c r="E1185" s="18" t="str">
        <f t="shared" si="314"/>
        <v>Rotoehu 1998/99</v>
      </c>
      <c r="F1185" s="18" t="s">
        <v>51</v>
      </c>
      <c r="G1185" s="19">
        <v>13.94</v>
      </c>
      <c r="H1185" s="20">
        <v>2.7</v>
      </c>
      <c r="I1185" s="21">
        <v>552.99999000000003</v>
      </c>
      <c r="J1185" s="19">
        <v>43.000001000000005</v>
      </c>
      <c r="K1185" s="19">
        <v>17.999998999999999</v>
      </c>
      <c r="L1185" s="19">
        <v>1</v>
      </c>
      <c r="M1185" s="19">
        <v>4.0000002000000006</v>
      </c>
      <c r="N1185" s="19">
        <v>8.1000004000000008</v>
      </c>
      <c r="Q1185" s="19">
        <f t="shared" si="316"/>
        <v>5.1264274453554552</v>
      </c>
      <c r="S1185" s="19">
        <f t="shared" si="310"/>
        <v>4.6456026215883277</v>
      </c>
      <c r="T1185" s="19">
        <f t="shared" si="318"/>
        <v>4.9877279197840174</v>
      </c>
      <c r="U1185" s="23">
        <f t="shared" si="317"/>
        <v>4.9199193289092671</v>
      </c>
      <c r="V1185" s="24">
        <f t="shared" si="320"/>
        <v>4.9690300273942585</v>
      </c>
      <c r="X1185" s="24">
        <f t="shared" si="321"/>
        <v>4.5599531813901786</v>
      </c>
      <c r="Y1185" s="24">
        <f t="shared" si="321"/>
        <v>4.7273102943456697</v>
      </c>
      <c r="Z1185" s="24">
        <f t="shared" si="321"/>
        <v>4.752097834376702</v>
      </c>
      <c r="AA1185" s="20">
        <v>1.69</v>
      </c>
      <c r="AB1185" s="20">
        <v>0.40666666666666601</v>
      </c>
      <c r="AC1185" s="17">
        <v>314.09105025271202</v>
      </c>
      <c r="AD1185" s="17">
        <f t="shared" si="319"/>
        <v>313.86528405039479</v>
      </c>
      <c r="AE1185" s="21">
        <v>63.5</v>
      </c>
      <c r="AF1185" s="21">
        <v>164.89376329081864</v>
      </c>
      <c r="AG1185" s="19">
        <v>3.2054086094141057</v>
      </c>
      <c r="AH1185" s="21">
        <v>158.1</v>
      </c>
      <c r="AI1185" s="22">
        <v>1.0041666666666615</v>
      </c>
      <c r="AJ1185" s="21">
        <v>1535.1199999999822</v>
      </c>
      <c r="AK1185" s="21" t="e">
        <f>VLOOKUP($B1185,'[3]Rotoma level Monthly'!$C$2:$N$538,10,FALSE)</f>
        <v>#N/A</v>
      </c>
      <c r="AL1185" s="21" t="e">
        <f>VLOOKUP($B1185,'[3]Rotoma level Monthly'!$C$2:$N$538,11,FALSE)</f>
        <v>#N/A</v>
      </c>
      <c r="AM1185" s="20">
        <v>3.7393693416534171</v>
      </c>
      <c r="AN1185" s="21">
        <v>172.53333333333333</v>
      </c>
    </row>
    <row r="1186" spans="1:40" x14ac:dyDescent="0.25">
      <c r="A1186" t="s">
        <v>88</v>
      </c>
      <c r="B1186" s="15">
        <v>36312</v>
      </c>
      <c r="C1186" s="16" t="s">
        <v>59</v>
      </c>
      <c r="D1186" s="17">
        <v>1999</v>
      </c>
      <c r="E1186" s="18" t="str">
        <f t="shared" si="314"/>
        <v>Rotoehu 1998/99</v>
      </c>
      <c r="F1186" s="18" t="s">
        <v>51</v>
      </c>
      <c r="G1186" s="19">
        <v>8.8699998999999998</v>
      </c>
      <c r="H1186" s="20">
        <v>2.46</v>
      </c>
      <c r="I1186" s="21">
        <v>473.00001020000002</v>
      </c>
      <c r="J1186" s="19">
        <v>28.000001000000001</v>
      </c>
      <c r="K1186" s="19">
        <v>8.9999995999999989</v>
      </c>
      <c r="L1186" s="19">
        <v>4.0000002000000006</v>
      </c>
      <c r="M1186" s="19">
        <v>15</v>
      </c>
      <c r="N1186" s="19">
        <v>7.8000002000000004</v>
      </c>
      <c r="Q1186" s="19">
        <f t="shared" si="316"/>
        <v>4.6277259819361927</v>
      </c>
      <c r="S1186" s="19">
        <f t="shared" si="310"/>
        <v>4.4413320618104724</v>
      </c>
      <c r="T1186" s="19">
        <f t="shared" si="318"/>
        <v>4.4437014968099895</v>
      </c>
      <c r="U1186" s="23">
        <f t="shared" si="317"/>
        <v>4.5042531801855512</v>
      </c>
      <c r="V1186" s="24">
        <f t="shared" si="320"/>
        <v>4.8588736742850349</v>
      </c>
      <c r="X1186" s="24">
        <f t="shared" si="321"/>
        <v>4.4989911431492979</v>
      </c>
      <c r="Y1186" s="24">
        <f t="shared" si="321"/>
        <v>4.6783511485537455</v>
      </c>
      <c r="Z1186" s="24">
        <f t="shared" si="321"/>
        <v>4.6787386553293588</v>
      </c>
      <c r="AA1186" s="20">
        <v>0.11</v>
      </c>
      <c r="AB1186" s="20">
        <v>0.80666666666666598</v>
      </c>
      <c r="AC1186" s="17">
        <v>314.10783655746297</v>
      </c>
      <c r="AD1186" s="17">
        <f t="shared" si="319"/>
        <v>313.86420899875253</v>
      </c>
      <c r="AE1186" s="21">
        <v>99.5</v>
      </c>
      <c r="AF1186" s="21">
        <v>162.13006490176025</v>
      </c>
      <c r="AG1186" s="19">
        <v>2.7904898382040448</v>
      </c>
      <c r="AH1186" s="21">
        <v>124</v>
      </c>
      <c r="AI1186" s="22">
        <v>0.89749999999999952</v>
      </c>
      <c r="AJ1186" s="21">
        <v>1630.1049999999821</v>
      </c>
      <c r="AK1186" s="21" t="e">
        <f>VLOOKUP($B1186,'[3]Rotoma level Monthly'!$C$2:$N$538,10,FALSE)</f>
        <v>#N/A</v>
      </c>
      <c r="AL1186" s="21" t="e">
        <f>VLOOKUP($B1186,'[3]Rotoma level Monthly'!$C$2:$N$538,11,FALSE)</f>
        <v>#N/A</v>
      </c>
      <c r="AM1186" s="20">
        <v>3.7189450285193923</v>
      </c>
      <c r="AN1186" s="21">
        <v>175.75833333333333</v>
      </c>
    </row>
    <row r="1187" spans="1:40" x14ac:dyDescent="0.25">
      <c r="A1187" t="s">
        <v>88</v>
      </c>
      <c r="B1187" s="15">
        <v>36404</v>
      </c>
      <c r="C1187" s="16" t="s">
        <v>60</v>
      </c>
      <c r="D1187" s="17">
        <v>2000</v>
      </c>
      <c r="E1187" s="18" t="str">
        <f t="shared" si="314"/>
        <v>Rotoehu 1999/00</v>
      </c>
      <c r="F1187" s="18" t="s">
        <v>61</v>
      </c>
      <c r="G1187" s="19">
        <v>9.5</v>
      </c>
      <c r="H1187" s="20">
        <v>3.2157209</v>
      </c>
      <c r="I1187" s="21">
        <v>274.49999002000004</v>
      </c>
      <c r="J1187" s="19">
        <v>18.999998999999999</v>
      </c>
      <c r="L1187" s="19">
        <v>0.50000001999999999</v>
      </c>
      <c r="M1187" s="19">
        <v>4.9999998999999997</v>
      </c>
      <c r="N1187" s="19">
        <v>7.9000000999999997</v>
      </c>
      <c r="Q1187" s="19">
        <f t="shared" si="316"/>
        <v>4.7034179574336736</v>
      </c>
      <c r="R1187" s="19">
        <f t="shared" ref="R1187" si="322">5.56+2.6*LOG(((1/$H1187)-(1/40)),10)</f>
        <v>4.1464421648060483</v>
      </c>
      <c r="S1187" s="19">
        <f t="shared" si="310"/>
        <v>3.7300124223193465</v>
      </c>
      <c r="T1187" s="19">
        <f t="shared" si="318"/>
        <v>3.9519604480380539</v>
      </c>
      <c r="U1187" s="23">
        <f t="shared" si="317"/>
        <v>4.1329582481492801</v>
      </c>
      <c r="V1187" s="24">
        <f t="shared" si="320"/>
        <v>4.8445651402279983</v>
      </c>
      <c r="W1187" s="24">
        <f>AVERAGE(R1176:R1187)</f>
        <v>4.1464421648060483</v>
      </c>
      <c r="X1187" s="24">
        <f t="shared" si="321"/>
        <v>4.4173113338637977</v>
      </c>
      <c r="Y1187" s="24">
        <f t="shared" si="321"/>
        <v>4.5550842576385326</v>
      </c>
      <c r="Z1187" s="24">
        <f t="shared" si="321"/>
        <v>4.6060281304839084</v>
      </c>
      <c r="AA1187" s="20">
        <v>-0.09</v>
      </c>
      <c r="AB1187" s="20">
        <v>0.49333333333333301</v>
      </c>
      <c r="AC1187" s="17">
        <v>314.34579781262499</v>
      </c>
      <c r="AD1187" s="17">
        <f t="shared" si="319"/>
        <v>313.88296405170712</v>
      </c>
      <c r="AE1187" s="21">
        <v>87</v>
      </c>
      <c r="AF1187" s="21">
        <v>169.16663158912976</v>
      </c>
      <c r="AG1187" s="19">
        <v>3.4054457129123104</v>
      </c>
      <c r="AH1187" s="21">
        <v>194.3</v>
      </c>
      <c r="AI1187" s="22">
        <v>0.67249999999999899</v>
      </c>
      <c r="AJ1187" s="21">
        <v>1260</v>
      </c>
      <c r="AK1187" s="21" t="e">
        <f>VLOOKUP($B1187,'[3]Rotoma level Monthly'!$C$2:$N$538,10,FALSE)</f>
        <v>#N/A</v>
      </c>
      <c r="AL1187" s="21" t="e">
        <f>VLOOKUP($B1187,'[3]Rotoma level Monthly'!$C$2:$N$538,11,FALSE)</f>
        <v>#N/A</v>
      </c>
      <c r="AM1187" s="20">
        <v>3.5576531933475621</v>
      </c>
      <c r="AN1187" s="21">
        <v>183.24166666666667</v>
      </c>
    </row>
    <row r="1188" spans="1:40" x14ac:dyDescent="0.25">
      <c r="A1188" t="s">
        <v>88</v>
      </c>
      <c r="B1188" s="15">
        <v>36557</v>
      </c>
      <c r="C1188" s="16" t="s">
        <v>60</v>
      </c>
      <c r="D1188" s="17">
        <v>2000</v>
      </c>
      <c r="E1188" s="18" t="str">
        <f t="shared" si="314"/>
        <v>Rotoehu 1999/00</v>
      </c>
      <c r="F1188" s="18" t="s">
        <v>61</v>
      </c>
      <c r="G1188" s="19">
        <v>23.92</v>
      </c>
      <c r="I1188" s="21">
        <v>735.99998000000005</v>
      </c>
      <c r="J1188" s="19">
        <v>54.000000999999997</v>
      </c>
      <c r="K1188" s="19">
        <v>2.0000001000000003</v>
      </c>
      <c r="L1188" s="19">
        <v>3</v>
      </c>
      <c r="M1188" s="19">
        <v>8.0000004000000011</v>
      </c>
      <c r="N1188" s="19">
        <v>8.1000004000000008</v>
      </c>
      <c r="Q1188" s="19">
        <f t="shared" si="316"/>
        <v>5.7220533853035889</v>
      </c>
      <c r="S1188" s="19">
        <f t="shared" si="310"/>
        <v>5.0193021856334141</v>
      </c>
      <c r="T1188" s="19">
        <f t="shared" si="318"/>
        <v>5.2765898021671394</v>
      </c>
      <c r="U1188" s="23">
        <f t="shared" si="317"/>
        <v>5.3393151243680466</v>
      </c>
      <c r="V1188" s="24">
        <f t="shared" si="320"/>
        <v>4.9348310602914802</v>
      </c>
      <c r="X1188" s="24">
        <f t="shared" si="321"/>
        <v>4.4717562965297768</v>
      </c>
      <c r="Y1188" s="24">
        <f t="shared" si="321"/>
        <v>4.5570596148768665</v>
      </c>
      <c r="Z1188" s="24">
        <f t="shared" si="321"/>
        <v>4.6549235438065066</v>
      </c>
      <c r="AA1188" s="20">
        <v>1.1299999999999999</v>
      </c>
      <c r="AB1188" s="20">
        <v>1.02999999999999</v>
      </c>
      <c r="AC1188" s="17">
        <v>314.68543283046</v>
      </c>
      <c r="AD1188" s="17">
        <f t="shared" si="319"/>
        <v>313.94125022599241</v>
      </c>
      <c r="AE1188" s="21">
        <v>6.5</v>
      </c>
      <c r="AF1188" s="21">
        <v>171.87787356322019</v>
      </c>
      <c r="AG1188" s="19">
        <v>3.4576548180840718</v>
      </c>
      <c r="AH1188" s="21">
        <v>250.6</v>
      </c>
      <c r="AI1188" s="22">
        <v>0.66749999999999909</v>
      </c>
      <c r="AJ1188" s="21">
        <v>1344.5</v>
      </c>
      <c r="AK1188" s="21" t="e">
        <f>VLOOKUP($B1188,'[3]Rotoma level Monthly'!$C$2:$N$538,10,FALSE)</f>
        <v>#N/A</v>
      </c>
      <c r="AL1188" s="21" t="e">
        <f>VLOOKUP($B1188,'[3]Rotoma level Monthly'!$C$2:$N$538,11,FALSE)</f>
        <v>#N/A</v>
      </c>
      <c r="AM1188" s="20">
        <v>3.4076300530789649</v>
      </c>
      <c r="AN1188" s="21">
        <v>176.75833333333333</v>
      </c>
    </row>
    <row r="1189" spans="1:40" x14ac:dyDescent="0.25">
      <c r="A1189" t="s">
        <v>88</v>
      </c>
      <c r="B1189" s="15">
        <v>36617</v>
      </c>
      <c r="C1189" s="16" t="s">
        <v>60</v>
      </c>
      <c r="D1189" s="17">
        <v>2000</v>
      </c>
      <c r="E1189" s="18" t="str">
        <f t="shared" si="314"/>
        <v>Rotoehu 1999/00</v>
      </c>
      <c r="F1189" s="18" t="s">
        <v>61</v>
      </c>
      <c r="G1189" s="19">
        <v>12.22</v>
      </c>
      <c r="I1189" s="21">
        <v>614.00001959999997</v>
      </c>
      <c r="J1189" s="19">
        <v>44</v>
      </c>
      <c r="K1189" s="19">
        <v>8.9999995999999989</v>
      </c>
      <c r="L1189" s="19">
        <v>8.9999995999999989</v>
      </c>
      <c r="M1189" s="19">
        <v>48.999999000000003</v>
      </c>
      <c r="N1189" s="19">
        <v>7.5999999000000003</v>
      </c>
      <c r="Q1189" s="19">
        <f t="shared" si="316"/>
        <v>4.9811608630026001</v>
      </c>
      <c r="S1189" s="19">
        <f t="shared" si="310"/>
        <v>4.7823868388639657</v>
      </c>
      <c r="T1189" s="19">
        <f t="shared" si="318"/>
        <v>5.0168818153396666</v>
      </c>
      <c r="U1189" s="23">
        <f t="shared" si="317"/>
        <v>4.9268098390687447</v>
      </c>
      <c r="V1189" s="24">
        <f t="shared" si="320"/>
        <v>4.9487760639052274</v>
      </c>
      <c r="X1189" s="24">
        <f t="shared" si="321"/>
        <v>4.4945668376574961</v>
      </c>
      <c r="Y1189" s="24">
        <f t="shared" si="321"/>
        <v>4.5095131571389127</v>
      </c>
      <c r="Z1189" s="24">
        <f t="shared" si="321"/>
        <v>4.6513265728076778</v>
      </c>
      <c r="AA1189" s="20">
        <v>1.62</v>
      </c>
      <c r="AB1189" s="20">
        <v>1.1083333333333301</v>
      </c>
      <c r="AC1189" s="17">
        <v>314.45042847222197</v>
      </c>
      <c r="AD1189" s="17">
        <f t="shared" si="319"/>
        <v>314.00667687771255</v>
      </c>
      <c r="AE1189" s="21">
        <v>195</v>
      </c>
      <c r="AF1189" s="21">
        <v>152.17499999999714</v>
      </c>
      <c r="AG1189" s="19">
        <v>3.1644416590597069</v>
      </c>
      <c r="AH1189" s="21">
        <v>110.6</v>
      </c>
      <c r="AI1189" s="22">
        <v>0.74083333333333257</v>
      </c>
      <c r="AJ1189" s="21">
        <v>1273</v>
      </c>
      <c r="AK1189" s="21" t="e">
        <f>VLOOKUP($B1189,'[3]Rotoma level Monthly'!$C$2:$N$538,10,FALSE)</f>
        <v>#N/A</v>
      </c>
      <c r="AL1189" s="21" t="e">
        <f>VLOOKUP($B1189,'[3]Rotoma level Monthly'!$C$2:$N$538,11,FALSE)</f>
        <v>#N/A</v>
      </c>
      <c r="AM1189" s="20">
        <v>3.4448770493263474</v>
      </c>
      <c r="AN1189" s="21">
        <v>177.04999999999998</v>
      </c>
    </row>
    <row r="1190" spans="1:40" x14ac:dyDescent="0.25">
      <c r="A1190" t="s">
        <v>88</v>
      </c>
      <c r="B1190" s="15">
        <v>36647</v>
      </c>
      <c r="C1190" s="16" t="s">
        <v>60</v>
      </c>
      <c r="D1190" s="17">
        <v>2000</v>
      </c>
      <c r="E1190" s="18" t="str">
        <f t="shared" si="314"/>
        <v>Rotoehu 1999/00</v>
      </c>
      <c r="F1190" s="18" t="s">
        <v>61</v>
      </c>
      <c r="G1190" s="19">
        <v>17.25</v>
      </c>
      <c r="I1190" s="21">
        <v>435.00000010000002</v>
      </c>
      <c r="J1190" s="19">
        <v>37.999999000000003</v>
      </c>
      <c r="K1190" s="19">
        <v>2.0000001000000003</v>
      </c>
      <c r="L1190" s="19">
        <v>2.0000001000000003</v>
      </c>
      <c r="M1190" s="19">
        <v>4.0000002000000006</v>
      </c>
      <c r="N1190" s="19">
        <v>8</v>
      </c>
      <c r="Q1190" s="19">
        <f t="shared" si="316"/>
        <v>5.3614443124996045</v>
      </c>
      <c r="S1190" s="19">
        <f t="shared" si="310"/>
        <v>4.3318526637339705</v>
      </c>
      <c r="T1190" s="19">
        <f t="shared" si="318"/>
        <v>4.8309680687489829</v>
      </c>
      <c r="U1190" s="23">
        <f t="shared" si="317"/>
        <v>4.8414216816608535</v>
      </c>
      <c r="V1190" s="24">
        <f t="shared" si="320"/>
        <v>4.9783838038601553</v>
      </c>
      <c r="X1190" s="24">
        <f t="shared" si="321"/>
        <v>4.5222125506284181</v>
      </c>
      <c r="Y1190" s="24">
        <f t="shared" si="321"/>
        <v>4.5580757607181699</v>
      </c>
      <c r="Z1190" s="24">
        <f t="shared" si="321"/>
        <v>4.6865985916427144</v>
      </c>
      <c r="AA1190" s="20">
        <v>0.48</v>
      </c>
      <c r="AB1190" s="20">
        <v>0.99833333333333296</v>
      </c>
      <c r="AC1190" s="17">
        <v>314.46579905914001</v>
      </c>
      <c r="AD1190" s="17">
        <f t="shared" si="319"/>
        <v>314.05872698553975</v>
      </c>
      <c r="AE1190" s="21">
        <v>73.5</v>
      </c>
      <c r="AF1190" s="21">
        <v>157.88039025802942</v>
      </c>
      <c r="AG1190" s="19">
        <v>3.1777946851043937</v>
      </c>
      <c r="AH1190" s="21">
        <v>145.9</v>
      </c>
      <c r="AI1190" s="22">
        <v>0.81249999999999956</v>
      </c>
      <c r="AJ1190" s="21">
        <v>1404.5</v>
      </c>
      <c r="AK1190" s="21" t="e">
        <f>VLOOKUP($B1190,'[3]Rotoma level Monthly'!$C$2:$N$538,10,FALSE)</f>
        <v>#N/A</v>
      </c>
      <c r="AL1190" s="21" t="e">
        <f>VLOOKUP($B1190,'[3]Rotoma level Monthly'!$C$2:$N$538,11,FALSE)</f>
        <v>#N/A</v>
      </c>
      <c r="AM1190" s="20">
        <v>3.441463136796814</v>
      </c>
      <c r="AN1190" s="21">
        <v>177.44999999999996</v>
      </c>
    </row>
    <row r="1191" spans="1:40" x14ac:dyDescent="0.25">
      <c r="A1191" t="s">
        <v>88</v>
      </c>
      <c r="B1191" s="15">
        <v>36678</v>
      </c>
      <c r="C1191" s="16" t="s">
        <v>60</v>
      </c>
      <c r="D1191" s="17">
        <v>2000</v>
      </c>
      <c r="E1191" s="18" t="str">
        <f t="shared" si="314"/>
        <v>Rotoehu 1999/00</v>
      </c>
      <c r="F1191" s="18" t="s">
        <v>61</v>
      </c>
      <c r="G1191" s="19">
        <v>13.9</v>
      </c>
      <c r="I1191" s="21">
        <v>398.00000020000004</v>
      </c>
      <c r="J1191" s="19">
        <v>18.999998999999999</v>
      </c>
      <c r="K1191" s="19">
        <v>2.0000001000000003</v>
      </c>
      <c r="L1191" s="19">
        <v>7.0000002000000006</v>
      </c>
      <c r="M1191" s="19">
        <v>32.000002000000002</v>
      </c>
      <c r="N1191" s="19">
        <v>7.8000002000000004</v>
      </c>
      <c r="Q1191" s="19">
        <f t="shared" si="316"/>
        <v>5.1232575926454018</v>
      </c>
      <c r="S1191" s="19">
        <f t="shared" si="310"/>
        <v>4.2156480475986982</v>
      </c>
      <c r="T1191" s="19">
        <f t="shared" si="318"/>
        <v>3.9519604480380539</v>
      </c>
      <c r="U1191" s="23">
        <f t="shared" si="317"/>
        <v>4.4302886960940517</v>
      </c>
      <c r="V1191" s="24">
        <f t="shared" si="320"/>
        <v>5.0778658445716554</v>
      </c>
      <c r="X1191" s="24">
        <f t="shared" si="321"/>
        <v>4.5456348790270518</v>
      </c>
      <c r="Y1191" s="24">
        <f t="shared" si="321"/>
        <v>4.5903479760396362</v>
      </c>
      <c r="Z1191" s="24">
        <f t="shared" si="321"/>
        <v>4.7383241197865811</v>
      </c>
      <c r="AA1191" s="20">
        <v>-0.46</v>
      </c>
      <c r="AB1191" s="20">
        <v>0.25499999999999901</v>
      </c>
      <c r="AC1191" s="17">
        <v>314.51557256944398</v>
      </c>
      <c r="AD1191" s="17">
        <f t="shared" si="319"/>
        <v>314.10464605718971</v>
      </c>
      <c r="AE1191" s="21">
        <v>137.5</v>
      </c>
      <c r="AF1191" s="21">
        <v>164.4311038011688</v>
      </c>
      <c r="AG1191" s="19">
        <v>3.6483052487325542</v>
      </c>
      <c r="AH1191" s="21">
        <v>101.1</v>
      </c>
      <c r="AI1191" s="22">
        <v>0.74416666666666598</v>
      </c>
      <c r="AJ1191" s="21">
        <v>1261.5</v>
      </c>
      <c r="AK1191" s="21" t="e">
        <f>VLOOKUP($B1191,'[3]Rotoma level Monthly'!$C$2:$N$538,10,FALSE)</f>
        <v>#N/A</v>
      </c>
      <c r="AL1191" s="21" t="e">
        <f>VLOOKUP($B1191,'[3]Rotoma level Monthly'!$C$2:$N$538,11,FALSE)</f>
        <v>#N/A</v>
      </c>
      <c r="AM1191" s="20">
        <v>3.4559352419403546</v>
      </c>
      <c r="AN1191" s="21">
        <v>175.54166666666666</v>
      </c>
    </row>
    <row r="1192" spans="1:40" x14ac:dyDescent="0.25">
      <c r="A1192" t="s">
        <v>88</v>
      </c>
      <c r="B1192" s="15">
        <v>36708</v>
      </c>
      <c r="C1192" s="16" t="s">
        <v>62</v>
      </c>
      <c r="D1192" s="17">
        <v>2001</v>
      </c>
      <c r="E1192" s="18" t="str">
        <f t="shared" si="314"/>
        <v>Rotoehu 2000/01</v>
      </c>
      <c r="F1192" s="18" t="s">
        <v>61</v>
      </c>
      <c r="G1192" s="19">
        <v>9.8999995999999992</v>
      </c>
      <c r="H1192" s="20">
        <v>2.8</v>
      </c>
      <c r="I1192" s="21">
        <v>411.00000000000006</v>
      </c>
      <c r="J1192" s="19">
        <v>20</v>
      </c>
      <c r="K1192" s="19">
        <v>2.0000001000000003</v>
      </c>
      <c r="L1192" s="19">
        <v>15</v>
      </c>
      <c r="M1192" s="19">
        <v>48.999999000000003</v>
      </c>
      <c r="N1192" s="19">
        <v>7.8000002000000004</v>
      </c>
      <c r="O1192" s="19">
        <v>3.0999998999999998</v>
      </c>
      <c r="Q1192" s="19">
        <f t="shared" si="316"/>
        <v>4.748913349707756</v>
      </c>
      <c r="R1192" s="19">
        <f t="shared" ref="R1192:R1239" si="323">5.56+2.6*LOG(((1/$H1192)-(1/40)),10)</f>
        <v>4.3154447847504613</v>
      </c>
      <c r="S1192" s="19">
        <f t="shared" si="310"/>
        <v>4.257663883846968</v>
      </c>
      <c r="T1192" s="19">
        <f t="shared" si="318"/>
        <v>4.0170075873388251</v>
      </c>
      <c r="U1192" s="23">
        <f t="shared" si="317"/>
        <v>4.3347574014110029</v>
      </c>
      <c r="V1192" s="24">
        <f t="shared" si="320"/>
        <v>5.0312427343275301</v>
      </c>
      <c r="X1192" s="24">
        <f t="shared" si="321"/>
        <v>4.4960368085691895</v>
      </c>
      <c r="Y1192" s="24">
        <f t="shared" si="321"/>
        <v>4.4834436872076067</v>
      </c>
      <c r="Z1192" s="24">
        <f t="shared" si="321"/>
        <v>4.6700791683680043</v>
      </c>
      <c r="AA1192" s="20">
        <v>-0.33</v>
      </c>
      <c r="AB1192" s="20">
        <v>5.6666666666666497E-2</v>
      </c>
      <c r="AC1192" s="17">
        <v>314.52931720430098</v>
      </c>
      <c r="AD1192" s="17">
        <f t="shared" si="319"/>
        <v>314.19676984648947</v>
      </c>
      <c r="AE1192" s="21">
        <v>139.5</v>
      </c>
      <c r="AF1192" s="21">
        <v>149.4856866629101</v>
      </c>
      <c r="AG1192" s="19">
        <v>3.8302406045224151</v>
      </c>
      <c r="AH1192" s="21">
        <v>105.4</v>
      </c>
      <c r="AI1192" s="22">
        <v>0.66749999999999909</v>
      </c>
      <c r="AJ1192" s="21">
        <v>1299.5</v>
      </c>
      <c r="AK1192" s="21" t="e">
        <f>VLOOKUP($B1192,'[3]Rotoma level Monthly'!$C$2:$N$538,10,FALSE)</f>
        <v>#N/A</v>
      </c>
      <c r="AL1192" s="21" t="e">
        <f>VLOOKUP($B1192,'[3]Rotoma level Monthly'!$C$2:$N$538,11,FALSE)</f>
        <v>#N/A</v>
      </c>
      <c r="AM1192" s="20">
        <v>3.5274198594843971</v>
      </c>
      <c r="AN1192" s="21">
        <v>171.9083333333333</v>
      </c>
    </row>
    <row r="1193" spans="1:40" x14ac:dyDescent="0.25">
      <c r="A1193" t="s">
        <v>88</v>
      </c>
      <c r="B1193" s="15">
        <v>36739</v>
      </c>
      <c r="C1193" s="16" t="s">
        <v>62</v>
      </c>
      <c r="D1193" s="17">
        <v>2001</v>
      </c>
      <c r="E1193" s="18" t="str">
        <f t="shared" si="314"/>
        <v>Rotoehu 2000/01</v>
      </c>
      <c r="F1193" s="18" t="s">
        <v>61</v>
      </c>
      <c r="G1193" s="19">
        <v>6.6999997999999996</v>
      </c>
      <c r="H1193" s="20">
        <v>2.8</v>
      </c>
      <c r="I1193" s="21">
        <v>495.00000099999994</v>
      </c>
      <c r="J1193" s="19">
        <v>17.999998999999999</v>
      </c>
      <c r="K1193" s="19">
        <v>3</v>
      </c>
      <c r="L1193" s="19">
        <v>74.000000999999997</v>
      </c>
      <c r="M1193" s="19">
        <v>43.000001000000005</v>
      </c>
      <c r="N1193" s="19">
        <v>7.5999999000000003</v>
      </c>
      <c r="O1193" s="19">
        <v>3</v>
      </c>
      <c r="Q1193" s="19">
        <f t="shared" si="316"/>
        <v>4.3182299659315024</v>
      </c>
      <c r="R1193" s="19">
        <f t="shared" si="323"/>
        <v>4.3154447847504613</v>
      </c>
      <c r="S1193" s="19">
        <f t="shared" si="310"/>
        <v>4.5007616514309028</v>
      </c>
      <c r="T1193" s="19">
        <f t="shared" si="318"/>
        <v>3.8833956444494353</v>
      </c>
      <c r="U1193" s="23">
        <f t="shared" si="317"/>
        <v>4.2544580116405752</v>
      </c>
      <c r="V1193" s="24">
        <f t="shared" si="320"/>
        <v>4.9581417224555517</v>
      </c>
      <c r="X1193" s="24">
        <f t="shared" si="321"/>
        <v>4.4818211063972386</v>
      </c>
      <c r="Y1193" s="24">
        <f t="shared" si="321"/>
        <v>4.4487279221348635</v>
      </c>
      <c r="Z1193" s="24">
        <f t="shared" si="321"/>
        <v>4.6310957523599434</v>
      </c>
      <c r="AA1193" s="20">
        <v>0.56000000000000005</v>
      </c>
      <c r="AB1193" s="20">
        <v>-2.5000000000000099E-2</v>
      </c>
      <c r="AC1193" s="17">
        <v>314.62876108871001</v>
      </c>
      <c r="AD1193" s="17">
        <f t="shared" si="319"/>
        <v>314.31481141161254</v>
      </c>
      <c r="AE1193" s="21">
        <v>127</v>
      </c>
      <c r="AF1193" s="21">
        <v>172.29467317488741</v>
      </c>
      <c r="AG1193" s="19">
        <v>3.2900062040712661</v>
      </c>
      <c r="AH1193" s="21">
        <v>172.4</v>
      </c>
      <c r="AI1193" s="22">
        <v>0.57916666666666605</v>
      </c>
      <c r="AJ1193" s="21">
        <v>1266</v>
      </c>
      <c r="AK1193" s="21" t="e">
        <f>VLOOKUP($B1193,'[3]Rotoma level Monthly'!$C$2:$N$538,10,FALSE)</f>
        <v>#N/A</v>
      </c>
      <c r="AL1193" s="21" t="e">
        <f>VLOOKUP($B1193,'[3]Rotoma level Monthly'!$C$2:$N$538,11,FALSE)</f>
        <v>#N/A</v>
      </c>
      <c r="AM1193" s="20">
        <v>3.5757466329010765</v>
      </c>
      <c r="AN1193" s="21">
        <v>171.25</v>
      </c>
    </row>
    <row r="1194" spans="1:40" x14ac:dyDescent="0.25">
      <c r="A1194" t="s">
        <v>88</v>
      </c>
      <c r="B1194" s="15">
        <v>36770</v>
      </c>
      <c r="C1194" s="16" t="s">
        <v>62</v>
      </c>
      <c r="D1194" s="17">
        <v>2001</v>
      </c>
      <c r="E1194" s="18" t="str">
        <f t="shared" si="314"/>
        <v>Rotoehu 2000/01</v>
      </c>
      <c r="F1194" s="18" t="s">
        <v>61</v>
      </c>
      <c r="G1194" s="19">
        <v>7</v>
      </c>
      <c r="H1194" s="20">
        <v>3</v>
      </c>
      <c r="I1194" s="21">
        <v>477.00001100000003</v>
      </c>
      <c r="J1194" s="19">
        <v>28.999998999999999</v>
      </c>
      <c r="K1194" s="19">
        <v>11</v>
      </c>
      <c r="L1194" s="19">
        <v>96.000000999999997</v>
      </c>
      <c r="M1194" s="19">
        <v>85.000001000000012</v>
      </c>
      <c r="N1194" s="19">
        <v>7.8000002000000004</v>
      </c>
      <c r="O1194" s="19">
        <v>2.2000000000000002</v>
      </c>
      <c r="Q1194" s="19">
        <f t="shared" si="316"/>
        <v>4.3665490216362119</v>
      </c>
      <c r="R1194" s="19">
        <f t="shared" si="323"/>
        <v>4.2314532428503622</v>
      </c>
      <c r="S1194" s="19">
        <f t="shared" si="310"/>
        <v>4.4523403510564243</v>
      </c>
      <c r="T1194" s="19">
        <f t="shared" si="318"/>
        <v>4.4882021101359886</v>
      </c>
      <c r="U1194" s="23">
        <f t="shared" si="317"/>
        <v>4.3846361814197472</v>
      </c>
      <c r="V1194" s="24">
        <f t="shared" si="320"/>
        <v>4.8830146128380214</v>
      </c>
      <c r="X1194" s="24">
        <f t="shared" si="321"/>
        <v>4.4760395017826999</v>
      </c>
      <c r="Y1194" s="24">
        <f t="shared" si="321"/>
        <v>4.4602679125754126</v>
      </c>
      <c r="Z1194" s="24">
        <f t="shared" si="321"/>
        <v>4.6037177628025097</v>
      </c>
      <c r="AA1194" s="20">
        <v>0.93</v>
      </c>
      <c r="AB1194" s="20">
        <v>1.33333333333331E-2</v>
      </c>
      <c r="AC1194" s="17">
        <v>314.79327881944403</v>
      </c>
      <c r="AD1194" s="17">
        <f t="shared" si="319"/>
        <v>314.44573212723407</v>
      </c>
      <c r="AE1194" s="21">
        <v>84.5</v>
      </c>
      <c r="AF1194" s="21">
        <v>199.21425552105111</v>
      </c>
      <c r="AG1194" s="19">
        <v>3.6886777243654136</v>
      </c>
      <c r="AH1194" s="21">
        <v>172.5</v>
      </c>
      <c r="AI1194" s="22">
        <v>0.57333333333333258</v>
      </c>
      <c r="AJ1194" s="21">
        <v>1296</v>
      </c>
      <c r="AK1194" s="21" t="e">
        <f>VLOOKUP($B1194,'[3]Rotoma level Monthly'!$C$2:$N$538,10,FALSE)</f>
        <v>#N/A</v>
      </c>
      <c r="AL1194" s="21" t="e">
        <f>VLOOKUP($B1194,'[3]Rotoma level Monthly'!$C$2:$N$538,11,FALSE)</f>
        <v>#N/A</v>
      </c>
      <c r="AM1194" s="20">
        <v>3.5869916469140297</v>
      </c>
      <c r="AN1194" s="21">
        <v>169.43333333333337</v>
      </c>
    </row>
    <row r="1195" spans="1:40" x14ac:dyDescent="0.25">
      <c r="A1195" t="s">
        <v>88</v>
      </c>
      <c r="B1195" s="15">
        <v>36800</v>
      </c>
      <c r="C1195" s="16" t="s">
        <v>62</v>
      </c>
      <c r="D1195" s="17">
        <v>2001</v>
      </c>
      <c r="E1195" s="18" t="str">
        <f t="shared" si="314"/>
        <v>Rotoehu 2000/01</v>
      </c>
      <c r="F1195" s="18" t="s">
        <v>61</v>
      </c>
      <c r="G1195" s="19">
        <v>6.9000000999999997</v>
      </c>
      <c r="H1195" s="20">
        <v>1.4</v>
      </c>
      <c r="I1195" s="21">
        <v>411.00000000000006</v>
      </c>
      <c r="J1195" s="19">
        <v>22</v>
      </c>
      <c r="K1195" s="19">
        <v>2.0000001000000003</v>
      </c>
      <c r="L1195" s="19">
        <v>13</v>
      </c>
      <c r="M1195" s="19">
        <v>6.0000000999999994</v>
      </c>
      <c r="N1195" s="19">
        <v>8.1999998000000005</v>
      </c>
      <c r="O1195" s="19">
        <v>4.0999999000000003</v>
      </c>
      <c r="Q1195" s="19">
        <f t="shared" si="316"/>
        <v>4.3506767064597005</v>
      </c>
      <c r="R1195" s="19">
        <f t="shared" si="323"/>
        <v>5.1398381219304419</v>
      </c>
      <c r="S1195" s="19">
        <f t="shared" si="310"/>
        <v>4.257663883846968</v>
      </c>
      <c r="T1195" s="19">
        <f t="shared" si="318"/>
        <v>4.1378742280008423</v>
      </c>
      <c r="U1195" s="23">
        <f t="shared" si="317"/>
        <v>4.4715132350594882</v>
      </c>
      <c r="V1195" s="24">
        <f t="shared" si="320"/>
        <v>4.9052078210296592</v>
      </c>
      <c r="X1195" s="24">
        <f t="shared" si="321"/>
        <v>4.4549046030596697</v>
      </c>
      <c r="Y1195" s="24">
        <f t="shared" si="321"/>
        <v>4.4875148544903976</v>
      </c>
      <c r="Z1195" s="24">
        <f t="shared" si="321"/>
        <v>4.6317174267879002</v>
      </c>
      <c r="AA1195" s="20">
        <v>0.95</v>
      </c>
      <c r="AB1195" s="20">
        <v>0.146666666666666</v>
      </c>
      <c r="AC1195" s="17">
        <v>314.77683602150501</v>
      </c>
      <c r="AD1195" s="17">
        <f t="shared" si="319"/>
        <v>314.48836578835591</v>
      </c>
      <c r="AE1195" s="21">
        <v>93</v>
      </c>
      <c r="AF1195" s="21">
        <v>196.81720430107521</v>
      </c>
      <c r="AG1195" s="19">
        <v>4.4884535372356016</v>
      </c>
      <c r="AH1195" s="21">
        <v>216.6</v>
      </c>
      <c r="AI1195" s="22">
        <v>0.57333333333333258</v>
      </c>
      <c r="AJ1195" s="21">
        <v>1293.5</v>
      </c>
      <c r="AK1195" s="21" t="e">
        <f>VLOOKUP($B1195,'[3]Rotoma level Monthly'!$C$2:$N$538,10,FALSE)</f>
        <v>#N/A</v>
      </c>
      <c r="AL1195" s="21" t="e">
        <f>VLOOKUP($B1195,'[3]Rotoma level Monthly'!$C$2:$N$538,11,FALSE)</f>
        <v>#N/A</v>
      </c>
      <c r="AM1195" s="20">
        <v>3.6105943145351218</v>
      </c>
      <c r="AN1195" s="21">
        <v>170.88333333333335</v>
      </c>
    </row>
    <row r="1196" spans="1:40" x14ac:dyDescent="0.25">
      <c r="A1196" t="s">
        <v>88</v>
      </c>
      <c r="B1196" s="15">
        <v>36831</v>
      </c>
      <c r="C1196" s="16" t="s">
        <v>62</v>
      </c>
      <c r="D1196" s="17">
        <v>2001</v>
      </c>
      <c r="E1196" s="18" t="str">
        <f t="shared" si="314"/>
        <v>Rotoehu 2000/01</v>
      </c>
      <c r="F1196" s="18" t="s">
        <v>61</v>
      </c>
      <c r="G1196" s="19">
        <v>17.100000000000001</v>
      </c>
      <c r="H1196" s="20">
        <v>1.3</v>
      </c>
      <c r="I1196" s="21">
        <v>575.49999001999993</v>
      </c>
      <c r="J1196" s="19">
        <v>30.999998999999999</v>
      </c>
      <c r="K1196" s="19">
        <v>2.0000001000000003</v>
      </c>
      <c r="L1196" s="19">
        <v>0.50000001999999999</v>
      </c>
      <c r="M1196" s="19">
        <v>2.0000001000000003</v>
      </c>
      <c r="N1196" s="19">
        <v>8.1000004000000008</v>
      </c>
      <c r="O1196" s="19">
        <v>11</v>
      </c>
      <c r="Q1196" s="19">
        <f t="shared" si="316"/>
        <v>5.3518101203960704</v>
      </c>
      <c r="R1196" s="19">
        <f t="shared" si="323"/>
        <v>5.2264398155986918</v>
      </c>
      <c r="S1196" s="19">
        <f t="shared" si="310"/>
        <v>4.697736414507899</v>
      </c>
      <c r="T1196" s="19">
        <f t="shared" si="318"/>
        <v>4.5727761050883364</v>
      </c>
      <c r="U1196" s="23">
        <f t="shared" si="317"/>
        <v>4.9621906138977492</v>
      </c>
      <c r="V1196" s="24">
        <f t="shared" si="320"/>
        <v>4.8984722251923118</v>
      </c>
      <c r="W1196" s="24">
        <f t="shared" si="320"/>
        <v>4.5625104857810781</v>
      </c>
      <c r="X1196" s="24">
        <f t="shared" si="321"/>
        <v>4.4443585855197787</v>
      </c>
      <c r="Y1196" s="24">
        <f t="shared" si="321"/>
        <v>4.4632538061616112</v>
      </c>
      <c r="Z1196" s="24">
        <f t="shared" si="321"/>
        <v>4.6252101284886962</v>
      </c>
      <c r="AA1196" s="20">
        <v>2.11</v>
      </c>
      <c r="AB1196" s="20">
        <v>0.62666666666666604</v>
      </c>
      <c r="AC1196" s="17">
        <v>314.69264687499998</v>
      </c>
      <c r="AD1196" s="17">
        <f t="shared" si="319"/>
        <v>314.50689646358552</v>
      </c>
      <c r="AE1196" s="21">
        <v>94.5</v>
      </c>
      <c r="AF1196" s="21">
        <v>194.40972222223226</v>
      </c>
      <c r="AG1196" s="19">
        <v>4.2284715663584969</v>
      </c>
      <c r="AH1196" s="21">
        <v>205.4</v>
      </c>
      <c r="AI1196" s="22">
        <v>0.64583333333333259</v>
      </c>
      <c r="AJ1196" s="21">
        <v>1350</v>
      </c>
      <c r="AK1196" s="21" t="e">
        <f>VLOOKUP($B1196,'[3]Rotoma level Monthly'!$C$2:$N$538,10,FALSE)</f>
        <v>#N/A</v>
      </c>
      <c r="AL1196" s="21" t="e">
        <f>VLOOKUP($B1196,'[3]Rotoma level Monthly'!$C$2:$N$538,11,FALSE)</f>
        <v>#N/A</v>
      </c>
      <c r="AM1196" s="20">
        <v>3.6759961065389111</v>
      </c>
      <c r="AN1196" s="21">
        <v>175.75833333333333</v>
      </c>
    </row>
    <row r="1197" spans="1:40" x14ac:dyDescent="0.25">
      <c r="A1197" t="s">
        <v>88</v>
      </c>
      <c r="B1197" s="15">
        <v>36861</v>
      </c>
      <c r="C1197" s="16" t="s">
        <v>62</v>
      </c>
      <c r="D1197" s="17">
        <v>2001</v>
      </c>
      <c r="E1197" s="18" t="str">
        <f t="shared" si="314"/>
        <v>Rotoehu 2000/01</v>
      </c>
      <c r="F1197" s="18" t="s">
        <v>61</v>
      </c>
      <c r="G1197" s="19">
        <v>21.5</v>
      </c>
      <c r="H1197" s="20">
        <v>1.4</v>
      </c>
      <c r="I1197" s="21">
        <v>532.50001001999988</v>
      </c>
      <c r="J1197" s="19">
        <v>17.000001000000001</v>
      </c>
      <c r="K1197" s="19">
        <v>4.0000002000000006</v>
      </c>
      <c r="L1197" s="19">
        <v>0.50000001999999999</v>
      </c>
      <c r="M1197" s="19">
        <v>3</v>
      </c>
      <c r="N1197" s="19">
        <v>8.3999995999999992</v>
      </c>
      <c r="O1197" s="19">
        <v>8.8999995999999992</v>
      </c>
      <c r="Q1197" s="19">
        <f t="shared" si="316"/>
        <v>5.6043936881856373</v>
      </c>
      <c r="R1197" s="19">
        <f t="shared" si="323"/>
        <v>5.1398381219304419</v>
      </c>
      <c r="S1197" s="19">
        <f t="shared" si="310"/>
        <v>4.5962220570513832</v>
      </c>
      <c r="T1197" s="19">
        <f t="shared" si="318"/>
        <v>3.8109109250210214</v>
      </c>
      <c r="U1197" s="23">
        <f t="shared" si="317"/>
        <v>4.7878411980471212</v>
      </c>
      <c r="V1197" s="24">
        <f t="shared" si="320"/>
        <v>4.9383027454281612</v>
      </c>
      <c r="W1197" s="24">
        <f t="shared" si="320"/>
        <v>4.6449858623738436</v>
      </c>
      <c r="X1197" s="24">
        <f t="shared" si="321"/>
        <v>4.4402435384750341</v>
      </c>
      <c r="Y1197" s="24">
        <f t="shared" si="321"/>
        <v>4.3651857232646938</v>
      </c>
      <c r="Z1197" s="24">
        <f t="shared" si="321"/>
        <v>4.6142036175835175</v>
      </c>
      <c r="AA1197" s="20">
        <v>0.69</v>
      </c>
      <c r="AB1197" s="20">
        <v>0.81833333333333302</v>
      </c>
      <c r="AC1197" s="17">
        <v>314.63058098118302</v>
      </c>
      <c r="AD1197" s="17">
        <f t="shared" si="319"/>
        <v>314.55185735762467</v>
      </c>
      <c r="AE1197" s="21">
        <v>163</v>
      </c>
      <c r="AF1197" s="21">
        <v>183.65591397849639</v>
      </c>
      <c r="AG1197" s="19">
        <v>3.615722909301295</v>
      </c>
      <c r="AH1197" s="21">
        <v>176.7</v>
      </c>
      <c r="AI1197" s="22">
        <v>0.72249999999999948</v>
      </c>
      <c r="AJ1197" s="21">
        <v>1201.5</v>
      </c>
      <c r="AK1197" s="21" t="e">
        <f>VLOOKUP($B1197,'[3]Rotoma level Monthly'!$C$2:$N$538,10,FALSE)</f>
        <v>#N/A</v>
      </c>
      <c r="AL1197" s="21" t="e">
        <f>VLOOKUP($B1197,'[3]Rotoma level Monthly'!$C$2:$N$538,11,FALSE)</f>
        <v>#N/A</v>
      </c>
      <c r="AM1197" s="20">
        <v>3.6716440987585748</v>
      </c>
      <c r="AN1197" s="21">
        <v>171.89166666666668</v>
      </c>
    </row>
    <row r="1198" spans="1:40" x14ac:dyDescent="0.25">
      <c r="A1198" t="s">
        <v>88</v>
      </c>
      <c r="B1198" s="15">
        <v>36892</v>
      </c>
      <c r="C1198" s="16" t="s">
        <v>62</v>
      </c>
      <c r="D1198" s="17">
        <v>2001</v>
      </c>
      <c r="E1198" s="18" t="str">
        <f t="shared" si="314"/>
        <v>Rotoehu 2000/01</v>
      </c>
      <c r="F1198" s="18" t="s">
        <v>61</v>
      </c>
      <c r="G1198" s="19">
        <v>18.299999</v>
      </c>
      <c r="H1198" s="20">
        <v>1.7</v>
      </c>
      <c r="I1198" s="21">
        <v>696.99999009999999</v>
      </c>
      <c r="J1198" s="19">
        <v>56.000002000000002</v>
      </c>
      <c r="K1198" s="19">
        <v>11</v>
      </c>
      <c r="L1198" s="19">
        <v>2.0000001000000003</v>
      </c>
      <c r="M1198" s="19">
        <v>2.0000001000000003</v>
      </c>
      <c r="N1198" s="19">
        <v>8.0500001999999995</v>
      </c>
      <c r="O1198" s="19">
        <v>14</v>
      </c>
      <c r="Q1198" s="19">
        <f t="shared" si="316"/>
        <v>5.4266257076361644</v>
      </c>
      <c r="R1198" s="19">
        <f t="shared" si="323"/>
        <v>4.9117936392822044</v>
      </c>
      <c r="S1198" s="19">
        <f t="shared" si="310"/>
        <v>4.9481306435075165</v>
      </c>
      <c r="T1198" s="19">
        <f t="shared" si="318"/>
        <v>5.3227090841488147</v>
      </c>
      <c r="U1198" s="23">
        <f t="shared" si="317"/>
        <v>5.1523147686436745</v>
      </c>
      <c r="V1198" s="24">
        <f t="shared" si="320"/>
        <v>5.0048777225698258</v>
      </c>
      <c r="W1198" s="24">
        <f t="shared" si="320"/>
        <v>4.6783368344873884</v>
      </c>
      <c r="X1198" s="24">
        <f t="shared" si="321"/>
        <v>4.4824767536164547</v>
      </c>
      <c r="Y1198" s="24">
        <f t="shared" si="321"/>
        <v>4.4384363555429296</v>
      </c>
      <c r="Z1198" s="24">
        <f t="shared" si="321"/>
        <v>4.6682087499550278</v>
      </c>
      <c r="AA1198" s="20">
        <v>0.86</v>
      </c>
      <c r="AB1198" s="20">
        <v>0.70833333333333304</v>
      </c>
      <c r="AC1198" s="17">
        <v>314.46086794354801</v>
      </c>
      <c r="AD1198" s="17">
        <f t="shared" si="319"/>
        <v>314.58127663979843</v>
      </c>
      <c r="AE1198" s="21">
        <v>23.5</v>
      </c>
      <c r="AF1198" s="21">
        <v>189.73118279570511</v>
      </c>
      <c r="AG1198" s="19">
        <v>3.881586618877062</v>
      </c>
      <c r="AH1198" s="21">
        <v>243</v>
      </c>
      <c r="AI1198" s="22">
        <v>0.66749999999999954</v>
      </c>
      <c r="AJ1198" s="21">
        <v>1284.5</v>
      </c>
      <c r="AK1198" s="21" t="e">
        <f>VLOOKUP($B1198,'[3]Rotoma level Monthly'!$C$2:$N$538,10,FALSE)</f>
        <v>#N/A</v>
      </c>
      <c r="AL1198" s="21" t="e">
        <f>VLOOKUP($B1198,'[3]Rotoma level Monthly'!$C$2:$N$538,11,FALSE)</f>
        <v>#N/A</v>
      </c>
      <c r="AM1198" s="20">
        <v>3.6412677077002455</v>
      </c>
      <c r="AN1198" s="21">
        <v>176.38333333333335</v>
      </c>
    </row>
    <row r="1199" spans="1:40" x14ac:dyDescent="0.25">
      <c r="A1199" t="s">
        <v>88</v>
      </c>
      <c r="B1199" s="15">
        <v>36923</v>
      </c>
      <c r="C1199" s="16" t="s">
        <v>62</v>
      </c>
      <c r="D1199" s="17">
        <v>2001</v>
      </c>
      <c r="E1199" s="18" t="str">
        <f t="shared" si="314"/>
        <v>Rotoehu 2000/01</v>
      </c>
      <c r="F1199" s="18" t="s">
        <v>61</v>
      </c>
      <c r="G1199" s="19">
        <v>12.6</v>
      </c>
      <c r="H1199" s="20">
        <v>2.4</v>
      </c>
      <c r="I1199" s="21">
        <v>498.50000002000002</v>
      </c>
      <c r="J1199" s="19">
        <v>45.000001999999995</v>
      </c>
      <c r="K1199" s="19">
        <v>14</v>
      </c>
      <c r="L1199" s="19">
        <v>0.50000001999999999</v>
      </c>
      <c r="M1199" s="19">
        <v>6.0000000999999994</v>
      </c>
      <c r="N1199" s="19">
        <v>7.6900000999999998</v>
      </c>
      <c r="O1199" s="19">
        <v>4.5999999000000003</v>
      </c>
      <c r="Q1199" s="19">
        <f t="shared" si="316"/>
        <v>5.0149411845986096</v>
      </c>
      <c r="R1199" s="19">
        <f t="shared" si="323"/>
        <v>4.5015831909090407</v>
      </c>
      <c r="S1199" s="19">
        <f t="shared" si="310"/>
        <v>4.5099721396219472</v>
      </c>
      <c r="T1199" s="19">
        <f t="shared" si="318"/>
        <v>5.0453805965857752</v>
      </c>
      <c r="U1199" s="23">
        <f t="shared" si="317"/>
        <v>4.7679692779288434</v>
      </c>
      <c r="V1199" s="24">
        <f t="shared" si="320"/>
        <v>5.0308379915002375</v>
      </c>
      <c r="W1199" s="24">
        <f t="shared" si="320"/>
        <v>4.7227294627502623</v>
      </c>
      <c r="X1199" s="24">
        <f t="shared" si="321"/>
        <v>4.5474733967250058</v>
      </c>
      <c r="Y1199" s="24">
        <f t="shared" si="321"/>
        <v>4.5295547012552397</v>
      </c>
      <c r="Z1199" s="24">
        <f t="shared" si="321"/>
        <v>4.7211263357699913</v>
      </c>
      <c r="AA1199" s="20">
        <v>1.05</v>
      </c>
      <c r="AB1199" s="20">
        <v>0.84333333333333305</v>
      </c>
      <c r="AC1199" s="17">
        <v>314.39119233630998</v>
      </c>
      <c r="AD1199" s="17">
        <f t="shared" si="319"/>
        <v>314.58505951677222</v>
      </c>
      <c r="AE1199" s="21">
        <v>177.5</v>
      </c>
      <c r="AF1199" s="21">
        <v>133.22252058719096</v>
      </c>
      <c r="AG1199" s="19">
        <v>3.0689398461841493</v>
      </c>
      <c r="AH1199" s="21">
        <v>169.3</v>
      </c>
      <c r="AI1199" s="22">
        <v>0.66749999999999954</v>
      </c>
      <c r="AJ1199" s="21">
        <v>1175</v>
      </c>
      <c r="AK1199" s="21" t="e">
        <f>VLOOKUP($B1199,'[3]Rotoma level Monthly'!$C$2:$N$538,10,FALSE)</f>
        <v>#N/A</v>
      </c>
      <c r="AL1199" s="21" t="e">
        <f>VLOOKUP($B1199,'[3]Rotoma level Monthly'!$C$2:$N$538,11,FALSE)</f>
        <v>#N/A</v>
      </c>
      <c r="AM1199" s="20">
        <v>3.6595696992499214</v>
      </c>
      <c r="AN1199" s="21">
        <v>169.60833333333332</v>
      </c>
    </row>
    <row r="1200" spans="1:40" x14ac:dyDescent="0.25">
      <c r="A1200" t="s">
        <v>88</v>
      </c>
      <c r="B1200" s="15">
        <v>36951</v>
      </c>
      <c r="C1200" s="16" t="s">
        <v>62</v>
      </c>
      <c r="D1200" s="17">
        <v>2001</v>
      </c>
      <c r="E1200" s="18" t="str">
        <f t="shared" si="314"/>
        <v>Rotoehu 2000/01</v>
      </c>
      <c r="F1200" s="18" t="s">
        <v>61</v>
      </c>
      <c r="G1200" s="19">
        <v>17</v>
      </c>
      <c r="H1200" s="20">
        <v>2</v>
      </c>
      <c r="I1200" s="21">
        <v>534.49998001999995</v>
      </c>
      <c r="J1200" s="19">
        <v>61.000000999999997</v>
      </c>
      <c r="K1200" s="19">
        <v>37.999999000000003</v>
      </c>
      <c r="L1200" s="19">
        <v>0.50000001999999999</v>
      </c>
      <c r="M1200" s="19">
        <v>4.9999998999999997</v>
      </c>
      <c r="N1200" s="19">
        <v>7.8000002000000004</v>
      </c>
      <c r="O1200" s="19">
        <v>4.5999999000000003</v>
      </c>
      <c r="Q1200" s="19">
        <f t="shared" si="316"/>
        <v>5.3453402603008158</v>
      </c>
      <c r="R1200" s="19">
        <f t="shared" si="323"/>
        <v>4.7194033850246528</v>
      </c>
      <c r="S1200" s="19">
        <f t="shared" si="310"/>
        <v>4.6011225568647607</v>
      </c>
      <c r="T1200" s="19">
        <f t="shared" si="318"/>
        <v>5.431163139020617</v>
      </c>
      <c r="U1200" s="23">
        <f t="shared" si="317"/>
        <v>5.0242573353027113</v>
      </c>
      <c r="V1200" s="24">
        <f t="shared" si="320"/>
        <v>4.9994452310833397</v>
      </c>
      <c r="W1200" s="24">
        <f t="shared" si="320"/>
        <v>4.722359898558528</v>
      </c>
      <c r="X1200" s="24">
        <f t="shared" si="321"/>
        <v>4.5126250943276167</v>
      </c>
      <c r="Y1200" s="24">
        <f t="shared" si="321"/>
        <v>4.5424358126596962</v>
      </c>
      <c r="Z1200" s="24">
        <f t="shared" si="321"/>
        <v>4.694871520014547</v>
      </c>
      <c r="AA1200" s="20">
        <v>0.7</v>
      </c>
      <c r="AB1200" s="20">
        <v>0.97499999999999898</v>
      </c>
      <c r="AC1200" s="17">
        <v>314.365256963749</v>
      </c>
      <c r="AD1200" s="17">
        <f t="shared" si="319"/>
        <v>314.55837819454626</v>
      </c>
      <c r="AE1200" s="21">
        <v>55</v>
      </c>
      <c r="AF1200" s="21">
        <v>175.38218530196454</v>
      </c>
      <c r="AG1200" s="19">
        <v>2.7188330792912625</v>
      </c>
      <c r="AH1200" s="21">
        <v>215.5</v>
      </c>
      <c r="AI1200" s="22">
        <v>0.66749999999999954</v>
      </c>
      <c r="AJ1200" s="21">
        <v>1346</v>
      </c>
      <c r="AK1200" s="21" t="e">
        <f>VLOOKUP($B1200,'[3]Rotoma level Monthly'!$C$2:$N$538,10,FALSE)</f>
        <v>#N/A</v>
      </c>
      <c r="AL1200" s="21" t="e">
        <f>VLOOKUP($B1200,'[3]Rotoma level Monthly'!$C$2:$N$538,11,FALSE)</f>
        <v>#N/A</v>
      </c>
      <c r="AM1200" s="20">
        <v>3.6271767849249272</v>
      </c>
      <c r="AN1200" s="21">
        <v>169.53333333333333</v>
      </c>
    </row>
    <row r="1201" spans="1:40" x14ac:dyDescent="0.25">
      <c r="A1201" t="s">
        <v>88</v>
      </c>
      <c r="B1201" s="15">
        <v>36982</v>
      </c>
      <c r="C1201" s="16" t="s">
        <v>62</v>
      </c>
      <c r="D1201" s="17">
        <v>2001</v>
      </c>
      <c r="E1201" s="18" t="str">
        <f t="shared" si="314"/>
        <v>Rotoehu 2000/01</v>
      </c>
      <c r="F1201" s="18" t="s">
        <v>61</v>
      </c>
      <c r="G1201" s="19">
        <v>10.9</v>
      </c>
      <c r="H1201" s="20">
        <v>2.2000000000000002</v>
      </c>
      <c r="I1201" s="21">
        <v>378.49999001999998</v>
      </c>
      <c r="J1201" s="19">
        <v>54.000000999999997</v>
      </c>
      <c r="K1201" s="19">
        <v>28.000001000000001</v>
      </c>
      <c r="L1201" s="19">
        <v>0.50000001999999999</v>
      </c>
      <c r="M1201" s="19">
        <v>16.000001000000001</v>
      </c>
      <c r="N1201" s="19">
        <v>7.6999997999999996</v>
      </c>
      <c r="O1201" s="19">
        <v>2.5</v>
      </c>
      <c r="Q1201" s="19">
        <f t="shared" si="316"/>
        <v>4.8550633047691836</v>
      </c>
      <c r="R1201" s="19">
        <f t="shared" si="323"/>
        <v>4.6058237319863471</v>
      </c>
      <c r="S1201" s="19">
        <f t="shared" si="310"/>
        <v>4.1499782758786825</v>
      </c>
      <c r="T1201" s="19">
        <f t="shared" si="318"/>
        <v>5.2765898021671394</v>
      </c>
      <c r="U1201" s="23">
        <f t="shared" si="317"/>
        <v>4.7218637787003379</v>
      </c>
      <c r="V1201" s="24">
        <f t="shared" si="320"/>
        <v>4.9889371012305554</v>
      </c>
      <c r="W1201" s="24">
        <f t="shared" si="320"/>
        <v>4.7107062819013104</v>
      </c>
      <c r="X1201" s="24">
        <f t="shared" si="321"/>
        <v>4.4599243807455107</v>
      </c>
      <c r="Y1201" s="24">
        <f t="shared" si="321"/>
        <v>4.5640781448953192</v>
      </c>
      <c r="Z1201" s="24">
        <f t="shared" si="321"/>
        <v>4.6777926816505131</v>
      </c>
      <c r="AA1201" s="20">
        <v>0.15</v>
      </c>
      <c r="AB1201" s="20">
        <v>0.85166666666666602</v>
      </c>
      <c r="AC1201" s="17">
        <v>314.37227289636201</v>
      </c>
      <c r="AD1201" s="17">
        <f t="shared" si="319"/>
        <v>314.55186522989123</v>
      </c>
      <c r="AE1201" s="21">
        <v>119</v>
      </c>
      <c r="AF1201" s="21">
        <v>150.64398293278299</v>
      </c>
      <c r="AG1201" s="19">
        <v>3.2526501036012396</v>
      </c>
      <c r="AH1201" s="21">
        <v>175.4</v>
      </c>
      <c r="AI1201" s="22">
        <v>0.66749999999999954</v>
      </c>
      <c r="AJ1201" s="21">
        <v>1363.5</v>
      </c>
      <c r="AK1201" s="21" t="e">
        <f>VLOOKUP($B1201,'[3]Rotoma level Monthly'!$C$2:$N$538,10,FALSE)</f>
        <v>#N/A</v>
      </c>
      <c r="AL1201" s="21" t="e">
        <f>VLOOKUP($B1201,'[3]Rotoma level Monthly'!$C$2:$N$538,11,FALSE)</f>
        <v>#N/A</v>
      </c>
      <c r="AM1201" s="20">
        <v>3.5667894735919679</v>
      </c>
      <c r="AN1201" s="21">
        <v>174.93333333333331</v>
      </c>
    </row>
    <row r="1202" spans="1:40" x14ac:dyDescent="0.25">
      <c r="A1202" t="s">
        <v>88</v>
      </c>
      <c r="B1202" s="15">
        <v>37012</v>
      </c>
      <c r="C1202" s="16" t="s">
        <v>62</v>
      </c>
      <c r="D1202" s="17">
        <v>2001</v>
      </c>
      <c r="E1202" s="18" t="str">
        <f t="shared" si="314"/>
        <v>Rotoehu 2000/01</v>
      </c>
      <c r="F1202" s="18" t="s">
        <v>61</v>
      </c>
      <c r="G1202" s="19">
        <v>16.5</v>
      </c>
      <c r="H1202" s="20">
        <v>2.6</v>
      </c>
      <c r="I1202" s="21">
        <v>477.00001000000003</v>
      </c>
      <c r="J1202" s="19">
        <v>48.999999000000003</v>
      </c>
      <c r="K1202" s="19">
        <v>16.000001000000001</v>
      </c>
      <c r="L1202" s="19">
        <v>15</v>
      </c>
      <c r="M1202" s="19">
        <v>28.000001000000001</v>
      </c>
      <c r="N1202" s="19">
        <v>7.5999999000000003</v>
      </c>
      <c r="O1202" s="19">
        <v>4.0999999000000003</v>
      </c>
      <c r="Q1202" s="19">
        <f t="shared" si="316"/>
        <v>5.3124092183033218</v>
      </c>
      <c r="R1202" s="19">
        <f t="shared" si="323"/>
        <v>4.4051794835444191</v>
      </c>
      <c r="S1202" s="19">
        <f t="shared" si="310"/>
        <v>4.4523403483159072</v>
      </c>
      <c r="T1202" s="19">
        <f t="shared" si="318"/>
        <v>5.153372527802853</v>
      </c>
      <c r="U1202" s="23">
        <f t="shared" si="317"/>
        <v>4.830825394491626</v>
      </c>
      <c r="V1202" s="24">
        <f t="shared" si="320"/>
        <v>4.9848508433808645</v>
      </c>
      <c r="W1202" s="24">
        <f t="shared" si="320"/>
        <v>4.6829311184143201</v>
      </c>
      <c r="X1202" s="24">
        <f t="shared" si="321"/>
        <v>4.4699650211273374</v>
      </c>
      <c r="Y1202" s="24">
        <f t="shared" si="321"/>
        <v>4.5909451831498087</v>
      </c>
      <c r="Z1202" s="24">
        <f t="shared" si="321"/>
        <v>4.6769096577197447</v>
      </c>
      <c r="AA1202" s="20">
        <v>-0.77</v>
      </c>
      <c r="AB1202" s="20">
        <v>0.53333333333333299</v>
      </c>
      <c r="AC1202" s="17">
        <v>314.56123575464898</v>
      </c>
      <c r="AD1202" s="17">
        <f t="shared" si="319"/>
        <v>314.55981828785036</v>
      </c>
      <c r="AE1202" s="21">
        <v>219.5</v>
      </c>
      <c r="AF1202" s="21">
        <v>168.02287304282601</v>
      </c>
      <c r="AG1202" s="19">
        <v>4.0556562360781339</v>
      </c>
      <c r="AH1202" s="21">
        <v>110.8</v>
      </c>
      <c r="AI1202" s="22">
        <v>0.57999999999999952</v>
      </c>
      <c r="AJ1202" s="21">
        <v>1287.5</v>
      </c>
      <c r="AK1202" s="21" t="e">
        <f>VLOOKUP($B1202,'[3]Rotoma level Monthly'!$C$2:$N$538,10,FALSE)</f>
        <v>#N/A</v>
      </c>
      <c r="AL1202" s="21" t="e">
        <f>VLOOKUP($B1202,'[3]Rotoma level Monthly'!$C$2:$N$538,11,FALSE)</f>
        <v>#N/A</v>
      </c>
      <c r="AM1202" s="20">
        <v>3.5741401773037627</v>
      </c>
      <c r="AN1202" s="21">
        <v>172.00833333333333</v>
      </c>
    </row>
    <row r="1203" spans="1:40" x14ac:dyDescent="0.25">
      <c r="A1203" t="s">
        <v>88</v>
      </c>
      <c r="B1203" s="15">
        <v>37043</v>
      </c>
      <c r="C1203" s="16" t="s">
        <v>62</v>
      </c>
      <c r="D1203" s="17">
        <v>2001</v>
      </c>
      <c r="E1203" s="18" t="str">
        <f t="shared" si="314"/>
        <v>Rotoehu 2000/01</v>
      </c>
      <c r="F1203" s="18" t="s">
        <v>61</v>
      </c>
      <c r="G1203" s="19">
        <v>7.4000000999999997</v>
      </c>
      <c r="H1203" s="20">
        <v>3.4</v>
      </c>
      <c r="I1203" s="21">
        <v>416.99998959999994</v>
      </c>
      <c r="J1203" s="19">
        <v>29.999998999999999</v>
      </c>
      <c r="K1203" s="19">
        <v>8.0000004000000011</v>
      </c>
      <c r="L1203" s="19">
        <v>8.9999995999999989</v>
      </c>
      <c r="M1203" s="19">
        <v>26.000000999999997</v>
      </c>
      <c r="N1203" s="19">
        <v>7.5999999000000003</v>
      </c>
      <c r="O1203" s="19">
        <v>1.5</v>
      </c>
      <c r="Q1203" s="19">
        <f t="shared" si="316"/>
        <v>4.4278485830235432</v>
      </c>
      <c r="R1203" s="19">
        <f t="shared" si="323"/>
        <v>4.0778496602629017</v>
      </c>
      <c r="S1203" s="19">
        <f t="shared" si="310"/>
        <v>4.2766094928687206</v>
      </c>
      <c r="T1203" s="19">
        <f t="shared" si="318"/>
        <v>4.5311940215100837</v>
      </c>
      <c r="U1203" s="23">
        <f t="shared" si="317"/>
        <v>4.3283754394163125</v>
      </c>
      <c r="V1203" s="24">
        <f t="shared" si="320"/>
        <v>4.9269000925790429</v>
      </c>
      <c r="W1203" s="24">
        <f t="shared" si="320"/>
        <v>4.6325076635683686</v>
      </c>
      <c r="X1203" s="24">
        <f t="shared" si="321"/>
        <v>4.4750451415665067</v>
      </c>
      <c r="Y1203" s="24">
        <f t="shared" si="321"/>
        <v>4.6392146476058107</v>
      </c>
      <c r="Z1203" s="24">
        <f t="shared" si="321"/>
        <v>4.6684168863299327</v>
      </c>
      <c r="AA1203" s="20">
        <v>0.28000000000000003</v>
      </c>
      <c r="AB1203" s="20">
        <v>-0.125</v>
      </c>
      <c r="AC1203" s="17">
        <v>314.57575762500397</v>
      </c>
      <c r="AD1203" s="17">
        <f t="shared" si="319"/>
        <v>314.56483370914702</v>
      </c>
      <c r="AE1203" s="21">
        <v>31.5</v>
      </c>
      <c r="AF1203" s="21">
        <v>155.31336500975482</v>
      </c>
      <c r="AG1203" s="19">
        <v>2.3459306912407683</v>
      </c>
      <c r="AH1203" s="21">
        <v>142.5</v>
      </c>
      <c r="AI1203" s="22">
        <v>0.57999999999999952</v>
      </c>
      <c r="AJ1203" s="21">
        <v>1433.5</v>
      </c>
      <c r="AK1203" s="21" t="e">
        <f>VLOOKUP($B1203,'[3]Rotoma level Monthly'!$C$2:$N$538,10,FALSE)</f>
        <v>#N/A</v>
      </c>
      <c r="AL1203" s="21" t="e">
        <f>VLOOKUP($B1203,'[3]Rotoma level Monthly'!$C$2:$N$538,11,FALSE)</f>
        <v>#N/A</v>
      </c>
      <c r="AM1203" s="20">
        <v>3.6472953065515745</v>
      </c>
      <c r="AN1203" s="21">
        <v>175.45833333333334</v>
      </c>
    </row>
    <row r="1204" spans="1:40" x14ac:dyDescent="0.25">
      <c r="A1204" t="s">
        <v>88</v>
      </c>
      <c r="B1204" s="15">
        <v>37073</v>
      </c>
      <c r="C1204" s="16" t="s">
        <v>63</v>
      </c>
      <c r="D1204" s="17">
        <v>2002</v>
      </c>
      <c r="E1204" s="18" t="str">
        <f t="shared" si="314"/>
        <v>Rotoehu 2001/02</v>
      </c>
      <c r="F1204" s="18" t="s">
        <v>61</v>
      </c>
      <c r="G1204" s="19">
        <v>12.7</v>
      </c>
      <c r="H1204" s="20">
        <v>3</v>
      </c>
      <c r="I1204" s="21">
        <v>354.00000990000001</v>
      </c>
      <c r="J1204" s="19">
        <v>14</v>
      </c>
      <c r="K1204" s="19">
        <v>2.0000001000000003</v>
      </c>
      <c r="L1204" s="19">
        <v>4.9999998999999997</v>
      </c>
      <c r="M1204" s="19">
        <v>6.0000000999999994</v>
      </c>
      <c r="N1204" s="19">
        <v>6.5999999000000003</v>
      </c>
      <c r="O1204" s="19">
        <v>1.8</v>
      </c>
      <c r="Q1204" s="19">
        <f t="shared" si="316"/>
        <v>5.023661451228131</v>
      </c>
      <c r="R1204" s="19">
        <f t="shared" si="323"/>
        <v>4.2314532428503622</v>
      </c>
      <c r="S1204" s="19">
        <f t="shared" si="310"/>
        <v>4.0624998552556466</v>
      </c>
      <c r="T1204" s="19">
        <f t="shared" si="318"/>
        <v>3.564693864180454</v>
      </c>
      <c r="U1204" s="23">
        <f t="shared" si="317"/>
        <v>4.2205771033786483</v>
      </c>
      <c r="V1204" s="24">
        <f t="shared" si="320"/>
        <v>4.9497957677057416</v>
      </c>
      <c r="W1204" s="24">
        <f t="shared" si="320"/>
        <v>4.6255083684100278</v>
      </c>
      <c r="X1204" s="24">
        <f t="shared" si="321"/>
        <v>4.4587814725172299</v>
      </c>
      <c r="Y1204" s="24">
        <f t="shared" si="321"/>
        <v>4.6015218373426139</v>
      </c>
      <c r="Z1204" s="24">
        <f t="shared" si="321"/>
        <v>4.6589018614939031</v>
      </c>
      <c r="AA1204" s="20">
        <v>-0.33</v>
      </c>
      <c r="AB1204" s="20">
        <v>-0.228333333333333</v>
      </c>
      <c r="AC1204" s="17">
        <v>314.48597419523901</v>
      </c>
      <c r="AD1204" s="17">
        <f t="shared" si="319"/>
        <v>314.56122179172525</v>
      </c>
      <c r="AE1204" s="21">
        <v>66</v>
      </c>
      <c r="AF1204" s="21">
        <v>171.4967694774648</v>
      </c>
      <c r="AG1204" s="19">
        <v>2.5979351862899192</v>
      </c>
      <c r="AH1204" s="21">
        <v>151</v>
      </c>
      <c r="AI1204" s="22">
        <v>0.57999999999999952</v>
      </c>
      <c r="AJ1204" s="21">
        <v>1327.5</v>
      </c>
      <c r="AK1204" s="21" t="e">
        <f>VLOOKUP($B1204,'[3]Rotoma level Monthly'!$C$2:$N$538,10,FALSE)</f>
        <v>#N/A</v>
      </c>
      <c r="AL1204" s="21" t="e">
        <f>VLOOKUP($B1204,'[3]Rotoma level Monthly'!$C$2:$N$538,11,FALSE)</f>
        <v>#N/A</v>
      </c>
      <c r="AM1204" s="20">
        <v>3.5387640934272588</v>
      </c>
      <c r="AN1204" s="21">
        <v>179.25833333333333</v>
      </c>
    </row>
    <row r="1205" spans="1:40" x14ac:dyDescent="0.25">
      <c r="A1205" t="s">
        <v>88</v>
      </c>
      <c r="B1205" s="15">
        <v>37104</v>
      </c>
      <c r="C1205" s="16" t="s">
        <v>63</v>
      </c>
      <c r="D1205" s="17">
        <v>2002</v>
      </c>
      <c r="E1205" s="18" t="str">
        <f t="shared" si="314"/>
        <v>Rotoehu 2001/02</v>
      </c>
      <c r="F1205" s="18" t="s">
        <v>61</v>
      </c>
      <c r="G1205" s="19">
        <v>8.6000004000000008</v>
      </c>
      <c r="H1205" s="20">
        <v>2.4</v>
      </c>
      <c r="I1205" s="21">
        <v>408.99998999999997</v>
      </c>
      <c r="J1205" s="19">
        <v>21</v>
      </c>
      <c r="K1205" s="19">
        <v>3</v>
      </c>
      <c r="L1205" s="19">
        <v>3</v>
      </c>
      <c r="M1205" s="19">
        <v>2.0000001000000003</v>
      </c>
      <c r="N1205" s="19">
        <v>7.5999999000000003</v>
      </c>
      <c r="O1205" s="19">
        <v>3.8</v>
      </c>
      <c r="Q1205" s="19">
        <f t="shared" si="316"/>
        <v>4.5936261174660089</v>
      </c>
      <c r="R1205" s="19">
        <f t="shared" si="323"/>
        <v>4.5015831909090407</v>
      </c>
      <c r="S1205" s="19">
        <f t="shared" si="310"/>
        <v>4.2512871251405731</v>
      </c>
      <c r="T1205" s="19">
        <f t="shared" si="318"/>
        <v>4.0788803406230434</v>
      </c>
      <c r="U1205" s="23">
        <f t="shared" si="317"/>
        <v>4.3563441935346665</v>
      </c>
      <c r="V1205" s="24">
        <f t="shared" si="320"/>
        <v>4.9727454470002828</v>
      </c>
      <c r="W1205" s="24">
        <f t="shared" si="320"/>
        <v>4.6410199022565752</v>
      </c>
      <c r="X1205" s="24">
        <f t="shared" si="321"/>
        <v>4.4379919286597023</v>
      </c>
      <c r="Y1205" s="24">
        <f t="shared" si="321"/>
        <v>4.617812228690414</v>
      </c>
      <c r="Z1205" s="24">
        <f t="shared" si="321"/>
        <v>4.667392376651744</v>
      </c>
      <c r="AA1205" s="20">
        <v>-0.84</v>
      </c>
      <c r="AB1205" s="20">
        <v>-0.48</v>
      </c>
      <c r="AC1205" s="17">
        <v>314.42187133726702</v>
      </c>
      <c r="AD1205" s="17">
        <f t="shared" si="319"/>
        <v>314.54398097910502</v>
      </c>
      <c r="AE1205" s="21">
        <v>68.5</v>
      </c>
      <c r="AF1205" s="21">
        <v>171.57945134576451</v>
      </c>
      <c r="AG1205" s="19">
        <v>3.0907628463306969</v>
      </c>
      <c r="AH1205" s="21">
        <v>154.1</v>
      </c>
      <c r="AI1205" s="22">
        <v>0.57999999999999952</v>
      </c>
      <c r="AJ1205" s="21">
        <v>1254</v>
      </c>
      <c r="AK1205" s="21" t="e">
        <f>VLOOKUP($B1205,'[3]Rotoma level Monthly'!$C$2:$N$538,10,FALSE)</f>
        <v>#N/A</v>
      </c>
      <c r="AL1205" s="21" t="e">
        <f>VLOOKUP($B1205,'[3]Rotoma level Monthly'!$C$2:$N$538,11,FALSE)</f>
        <v>#N/A</v>
      </c>
      <c r="AM1205" s="20">
        <v>3.4360719752412172</v>
      </c>
      <c r="AN1205" s="21">
        <v>177.73333333333335</v>
      </c>
    </row>
    <row r="1206" spans="1:40" x14ac:dyDescent="0.25">
      <c r="A1206" t="s">
        <v>88</v>
      </c>
      <c r="B1206" s="15">
        <v>37135</v>
      </c>
      <c r="C1206" s="16" t="s">
        <v>63</v>
      </c>
      <c r="D1206" s="17">
        <v>2002</v>
      </c>
      <c r="E1206" s="18" t="str">
        <f t="shared" si="314"/>
        <v>Rotoehu 2001/02</v>
      </c>
      <c r="F1206" s="18" t="s">
        <v>61</v>
      </c>
      <c r="G1206" s="19">
        <v>8</v>
      </c>
      <c r="H1206" s="20">
        <v>2.2999999999999998</v>
      </c>
      <c r="I1206" s="21">
        <v>448.99999099999997</v>
      </c>
      <c r="J1206" s="19">
        <v>23</v>
      </c>
      <c r="K1206" s="19">
        <v>4.0000002000000006</v>
      </c>
      <c r="L1206" s="19">
        <v>27.000000999999997</v>
      </c>
      <c r="M1206" s="19">
        <v>26.000000999999997</v>
      </c>
      <c r="N1206" s="19">
        <v>7.6999997999999996</v>
      </c>
      <c r="O1206" s="19">
        <v>3.2</v>
      </c>
      <c r="Q1206" s="19">
        <f t="shared" si="316"/>
        <v>4.5138485669595365</v>
      </c>
      <c r="R1206" s="19">
        <f t="shared" si="323"/>
        <v>4.5526391594366178</v>
      </c>
      <c r="S1206" s="19">
        <f t="shared" si="310"/>
        <v>4.373261460217245</v>
      </c>
      <c r="T1206" s="19">
        <f t="shared" si="318"/>
        <v>4.1942452811713711</v>
      </c>
      <c r="U1206" s="23">
        <f t="shared" si="317"/>
        <v>4.4084986169461926</v>
      </c>
      <c r="V1206" s="24">
        <f t="shared" si="320"/>
        <v>4.985020409110561</v>
      </c>
      <c r="W1206" s="24">
        <f t="shared" si="320"/>
        <v>4.6677853953054296</v>
      </c>
      <c r="X1206" s="24">
        <f t="shared" si="321"/>
        <v>4.4314020210897702</v>
      </c>
      <c r="Y1206" s="24">
        <f t="shared" si="321"/>
        <v>4.5933158262766955</v>
      </c>
      <c r="Z1206" s="24">
        <f t="shared" si="321"/>
        <v>4.6693809129456136</v>
      </c>
      <c r="AA1206" s="20">
        <v>0.09</v>
      </c>
      <c r="AB1206" s="20">
        <v>-0.39</v>
      </c>
      <c r="AC1206" s="17">
        <v>314.45240080621699</v>
      </c>
      <c r="AD1206" s="17">
        <f t="shared" si="319"/>
        <v>314.51557447800275</v>
      </c>
      <c r="AE1206" s="21">
        <v>82.5</v>
      </c>
      <c r="AF1206" s="21">
        <v>165.84722222222041</v>
      </c>
      <c r="AG1206" s="19">
        <v>3.0261111882716496</v>
      </c>
      <c r="AH1206" s="21">
        <v>178.4</v>
      </c>
      <c r="AI1206" s="22">
        <v>0.57999999999999952</v>
      </c>
      <c r="AJ1206" s="21">
        <v>1195.5</v>
      </c>
      <c r="AK1206" s="21" t="e">
        <f>VLOOKUP($B1206,'[3]Rotoma level Monthly'!$C$2:$N$538,10,FALSE)</f>
        <v>#N/A</v>
      </c>
      <c r="AL1206" s="21" t="e">
        <f>VLOOKUP($B1206,'[3]Rotoma level Monthly'!$C$2:$N$538,11,FALSE)</f>
        <v>#N/A</v>
      </c>
      <c r="AM1206" s="20">
        <v>3.4194683620961697</v>
      </c>
      <c r="AN1206" s="21">
        <v>178.22499999999999</v>
      </c>
    </row>
    <row r="1207" spans="1:40" x14ac:dyDescent="0.25">
      <c r="A1207" t="s">
        <v>88</v>
      </c>
      <c r="B1207" s="15">
        <v>37165</v>
      </c>
      <c r="C1207" s="16" t="s">
        <v>63</v>
      </c>
      <c r="D1207" s="17">
        <v>2002</v>
      </c>
      <c r="E1207" s="18" t="str">
        <f t="shared" si="314"/>
        <v>Rotoehu 2001/02</v>
      </c>
      <c r="F1207" s="18" t="s">
        <v>61</v>
      </c>
      <c r="G1207" s="19">
        <v>17.700001</v>
      </c>
      <c r="H1207" s="20">
        <v>2.6</v>
      </c>
      <c r="I1207" s="21">
        <v>378.999999</v>
      </c>
      <c r="J1207" s="19">
        <v>24</v>
      </c>
      <c r="K1207" s="19">
        <v>3</v>
      </c>
      <c r="L1207" s="19">
        <v>17.999998999999999</v>
      </c>
      <c r="M1207" s="19">
        <v>8.0000004000000011</v>
      </c>
      <c r="N1207" s="19">
        <v>7.9000000999999997</v>
      </c>
      <c r="O1207" s="19">
        <v>1.9</v>
      </c>
      <c r="Q1207" s="19">
        <f t="shared" si="316"/>
        <v>5.3898521588814727</v>
      </c>
      <c r="R1207" s="19">
        <f t="shared" si="323"/>
        <v>4.4051794835444191</v>
      </c>
      <c r="S1207" s="19">
        <f t="shared" si="310"/>
        <v>4.1517040185547511</v>
      </c>
      <c r="T1207" s="19">
        <f t="shared" si="318"/>
        <v>4.248216825797889</v>
      </c>
      <c r="U1207" s="23">
        <f t="shared" si="317"/>
        <v>4.5487381216946332</v>
      </c>
      <c r="V1207" s="24">
        <f t="shared" si="320"/>
        <v>5.0716183634790415</v>
      </c>
      <c r="W1207" s="24">
        <f t="shared" si="320"/>
        <v>4.6065638421065946</v>
      </c>
      <c r="X1207" s="24">
        <f t="shared" si="321"/>
        <v>4.4225720323154194</v>
      </c>
      <c r="Y1207" s="24">
        <f t="shared" si="321"/>
        <v>4.6025110427597831</v>
      </c>
      <c r="Z1207" s="24">
        <f t="shared" si="321"/>
        <v>4.6758163201652101</v>
      </c>
      <c r="AA1207" s="20">
        <v>-0.18</v>
      </c>
      <c r="AB1207" s="20">
        <v>-0.38333333333333303</v>
      </c>
      <c r="AC1207" s="17">
        <v>314.51455735850101</v>
      </c>
      <c r="AD1207" s="17">
        <f t="shared" si="319"/>
        <v>314.49371792275241</v>
      </c>
      <c r="AE1207" s="21">
        <v>175</v>
      </c>
      <c r="AF1207" s="21">
        <v>165.41724924265642</v>
      </c>
      <c r="AG1207" s="19">
        <v>4.1471930058325199</v>
      </c>
      <c r="AH1207" s="21">
        <v>153</v>
      </c>
      <c r="AI1207" s="22">
        <v>0.57999999999999952</v>
      </c>
      <c r="AJ1207" s="21">
        <v>1193.5</v>
      </c>
      <c r="AK1207" s="21" t="e">
        <f>VLOOKUP($B1207,'[3]Rotoma level Monthly'!$C$2:$N$538,10,FALSE)</f>
        <v>#N/A</v>
      </c>
      <c r="AL1207" s="21" t="e">
        <f>VLOOKUP($B1207,'[3]Rotoma level Monthly'!$C$2:$N$538,11,FALSE)</f>
        <v>#N/A</v>
      </c>
      <c r="AM1207" s="20">
        <v>3.3642544840883559</v>
      </c>
      <c r="AN1207" s="21">
        <v>172.92500000000004</v>
      </c>
    </row>
    <row r="1208" spans="1:40" x14ac:dyDescent="0.25">
      <c r="A1208" t="s">
        <v>88</v>
      </c>
      <c r="B1208" s="15">
        <v>37196</v>
      </c>
      <c r="C1208" s="16" t="s">
        <v>63</v>
      </c>
      <c r="D1208" s="17">
        <v>2002</v>
      </c>
      <c r="E1208" s="18" t="str">
        <f t="shared" si="314"/>
        <v>Rotoehu 2001/02</v>
      </c>
      <c r="F1208" s="18" t="s">
        <v>61</v>
      </c>
      <c r="G1208" s="19">
        <v>23</v>
      </c>
      <c r="H1208" s="20">
        <v>1.8</v>
      </c>
      <c r="I1208" s="21">
        <v>466.49999001999998</v>
      </c>
      <c r="J1208" s="19">
        <v>32.000002000000002</v>
      </c>
      <c r="K1208" s="19">
        <v>3</v>
      </c>
      <c r="L1208" s="19">
        <v>0.50000001999999999</v>
      </c>
      <c r="M1208" s="19">
        <v>4.0000002000000006</v>
      </c>
      <c r="N1208" s="19">
        <v>8.4399996000000002</v>
      </c>
      <c r="O1208" s="19">
        <v>6</v>
      </c>
      <c r="Q1208" s="19">
        <f t="shared" si="316"/>
        <v>5.6787887034846865</v>
      </c>
      <c r="R1208" s="19">
        <f t="shared" si="323"/>
        <v>4.8443002528491448</v>
      </c>
      <c r="S1208" s="19">
        <f t="shared" si="310"/>
        <v>4.4232434327624244</v>
      </c>
      <c r="T1208" s="19">
        <f t="shared" si="318"/>
        <v>4.6130380159528652</v>
      </c>
      <c r="U1208" s="23">
        <f t="shared" si="317"/>
        <v>4.8898426012622807</v>
      </c>
      <c r="V1208" s="24">
        <f t="shared" si="320"/>
        <v>5.098866578736426</v>
      </c>
      <c r="W1208" s="24">
        <f t="shared" si="320"/>
        <v>4.5747188785441333</v>
      </c>
      <c r="X1208" s="24">
        <f t="shared" si="321"/>
        <v>4.3996976171699629</v>
      </c>
      <c r="Y1208" s="24">
        <f t="shared" si="321"/>
        <v>4.6058662019984942</v>
      </c>
      <c r="Z1208" s="24">
        <f t="shared" si="321"/>
        <v>4.6697873191122534</v>
      </c>
      <c r="AA1208" s="20">
        <v>0.62</v>
      </c>
      <c r="AB1208" s="20">
        <v>-6.0000000000000102E-2</v>
      </c>
      <c r="AC1208" s="17">
        <v>314.550309430499</v>
      </c>
      <c r="AD1208" s="17">
        <f t="shared" si="319"/>
        <v>314.48185646904403</v>
      </c>
      <c r="AE1208" s="21">
        <v>168.5</v>
      </c>
      <c r="AF1208" s="21">
        <v>153.97536549706371</v>
      </c>
      <c r="AG1208" s="19">
        <v>4.1421338045150389</v>
      </c>
      <c r="AH1208" s="21">
        <v>164.7</v>
      </c>
      <c r="AI1208" s="22">
        <v>0.23666666666666641</v>
      </c>
      <c r="AJ1208" s="21">
        <v>1275.5</v>
      </c>
      <c r="AK1208" s="21" t="e">
        <f>VLOOKUP($B1208,'[3]Rotoma level Monthly'!$C$2:$N$538,10,FALSE)</f>
        <v>#N/A</v>
      </c>
      <c r="AL1208" s="21" t="e">
        <f>VLOOKUP($B1208,'[3]Rotoma level Monthly'!$C$2:$N$538,11,FALSE)</f>
        <v>#N/A</v>
      </c>
      <c r="AM1208" s="20">
        <v>3.3358161064714325</v>
      </c>
      <c r="AN1208" s="21">
        <v>169.53333333333333</v>
      </c>
    </row>
    <row r="1209" spans="1:40" x14ac:dyDescent="0.25">
      <c r="A1209" t="s">
        <v>88</v>
      </c>
      <c r="B1209" s="15">
        <v>37226</v>
      </c>
      <c r="C1209" s="16" t="s">
        <v>63</v>
      </c>
      <c r="D1209" s="17">
        <v>2002</v>
      </c>
      <c r="E1209" s="18" t="str">
        <f t="shared" si="314"/>
        <v>Rotoehu 2001/02</v>
      </c>
      <c r="F1209" s="18" t="s">
        <v>61</v>
      </c>
      <c r="G1209" s="19">
        <v>10.199999999999999</v>
      </c>
      <c r="H1209" s="20">
        <v>1.8</v>
      </c>
      <c r="I1209" s="21">
        <v>478.99999959999997</v>
      </c>
      <c r="J1209" s="19">
        <v>50.999998999999995</v>
      </c>
      <c r="K1209" s="19">
        <v>35.999997999999998</v>
      </c>
      <c r="L1209" s="19">
        <v>8.9999995999999989</v>
      </c>
      <c r="M1209" s="19">
        <v>117</v>
      </c>
      <c r="N1209" s="19">
        <v>7.4099997999999996</v>
      </c>
      <c r="O1209" s="19">
        <v>3</v>
      </c>
      <c r="Q1209" s="19">
        <f t="shared" si="316"/>
        <v>4.7818444362752697</v>
      </c>
      <c r="R1209" s="19">
        <f t="shared" si="323"/>
        <v>4.8443002528491448</v>
      </c>
      <c r="S1209" s="19">
        <f t="shared" si="310"/>
        <v>4.4578098942862052</v>
      </c>
      <c r="T1209" s="19">
        <f t="shared" si="318"/>
        <v>5.2041048893404849</v>
      </c>
      <c r="U1209" s="23">
        <f t="shared" si="317"/>
        <v>4.8220148681877761</v>
      </c>
      <c r="V1209" s="24">
        <f t="shared" si="320"/>
        <v>5.0303208077438955</v>
      </c>
      <c r="W1209" s="24">
        <f t="shared" si="320"/>
        <v>4.550090722787357</v>
      </c>
      <c r="X1209" s="24">
        <f t="shared" si="321"/>
        <v>4.388163270272865</v>
      </c>
      <c r="Y1209" s="24">
        <f t="shared" si="321"/>
        <v>4.721965699025116</v>
      </c>
      <c r="Z1209" s="24">
        <f t="shared" si="321"/>
        <v>4.672635124957309</v>
      </c>
      <c r="AA1209" s="20">
        <v>-1</v>
      </c>
      <c r="AB1209" s="20">
        <v>-0.27333333333333298</v>
      </c>
      <c r="AC1209" s="17">
        <v>314.76129344694101</v>
      </c>
      <c r="AD1209" s="17">
        <f t="shared" si="319"/>
        <v>314.49274917452385</v>
      </c>
      <c r="AE1209" s="21">
        <v>243.5</v>
      </c>
      <c r="AF1209" s="21">
        <v>151.0940161988579</v>
      </c>
      <c r="AG1209" s="19">
        <v>4.2388444364162208</v>
      </c>
      <c r="AH1209" s="21">
        <v>163.30000000000001</v>
      </c>
      <c r="AI1209" s="22">
        <v>-9.2500000000000054E-2</v>
      </c>
      <c r="AJ1209" s="21">
        <v>1349.5</v>
      </c>
      <c r="AK1209" s="21" t="e">
        <f>VLOOKUP($B1209,'[3]Rotoma level Monthly'!$C$2:$N$538,10,FALSE)</f>
        <v>#N/A</v>
      </c>
      <c r="AL1209" s="21" t="e">
        <f>VLOOKUP($B1209,'[3]Rotoma level Monthly'!$C$2:$N$538,11,FALSE)</f>
        <v>#N/A</v>
      </c>
      <c r="AM1209" s="20">
        <v>3.3286212929844781</v>
      </c>
      <c r="AN1209" s="21">
        <v>168.41666666666666</v>
      </c>
    </row>
    <row r="1210" spans="1:40" x14ac:dyDescent="0.25">
      <c r="A1210" t="s">
        <v>88</v>
      </c>
      <c r="B1210" s="15">
        <v>37257</v>
      </c>
      <c r="C1210" s="16" t="s">
        <v>63</v>
      </c>
      <c r="D1210" s="17">
        <v>2002</v>
      </c>
      <c r="E1210" s="18" t="str">
        <f t="shared" si="314"/>
        <v>Rotoehu 2001/02</v>
      </c>
      <c r="F1210" s="18" t="s">
        <v>61</v>
      </c>
      <c r="G1210" s="19">
        <v>25</v>
      </c>
      <c r="H1210" s="20">
        <v>1.8</v>
      </c>
      <c r="I1210" s="21">
        <v>713.99997900000005</v>
      </c>
      <c r="J1210" s="19">
        <v>63.000000999999997</v>
      </c>
      <c r="K1210" s="19">
        <v>23</v>
      </c>
      <c r="L1210" s="19">
        <v>17.999998999999999</v>
      </c>
      <c r="M1210" s="19">
        <v>168</v>
      </c>
      <c r="N1210" s="19">
        <v>8.1999998000000005</v>
      </c>
      <c r="O1210" s="19">
        <v>2.5999998999999998</v>
      </c>
      <c r="Q1210" s="19">
        <f t="shared" si="316"/>
        <v>5.770767622026975</v>
      </c>
      <c r="R1210" s="19">
        <f t="shared" si="323"/>
        <v>4.8443002528491448</v>
      </c>
      <c r="S1210" s="19">
        <f t="shared" ref="S1210:S1273" si="324">-3.61+3.01*LOG($I1210)</f>
        <v>4.9796315789984504</v>
      </c>
      <c r="T1210" s="19">
        <f t="shared" si="318"/>
        <v>5.4720744245336626</v>
      </c>
      <c r="U1210" s="23">
        <f t="shared" si="317"/>
        <v>5.2666934696020586</v>
      </c>
      <c r="V1210" s="24">
        <f t="shared" si="320"/>
        <v>5.0589993006097957</v>
      </c>
      <c r="W1210" s="24">
        <f t="shared" si="320"/>
        <v>4.5444662739179362</v>
      </c>
      <c r="X1210" s="24">
        <f t="shared" si="321"/>
        <v>4.3907883482304433</v>
      </c>
      <c r="Y1210" s="24">
        <f t="shared" si="321"/>
        <v>4.7344128107238532</v>
      </c>
      <c r="Z1210" s="24">
        <f t="shared" si="321"/>
        <v>4.6821666833705073</v>
      </c>
      <c r="AA1210" s="20">
        <v>0.28999999999999998</v>
      </c>
      <c r="AB1210" s="20">
        <v>0.92166666666666597</v>
      </c>
      <c r="AC1210" s="17">
        <v>314.82040026638703</v>
      </c>
      <c r="AD1210" s="17">
        <f t="shared" si="319"/>
        <v>314.52271020142712</v>
      </c>
      <c r="AE1210" s="21">
        <v>101</v>
      </c>
      <c r="AF1210" s="21">
        <v>167.39889718160234</v>
      </c>
      <c r="AG1210" s="19">
        <v>3.2064573334238693</v>
      </c>
      <c r="AH1210" s="21">
        <v>246.4</v>
      </c>
      <c r="AI1210" s="22">
        <v>-9.2500000000000054E-2</v>
      </c>
      <c r="AJ1210" s="21">
        <v>1430</v>
      </c>
      <c r="AK1210" s="21" t="e">
        <f>VLOOKUP($B1210,'[3]Rotoma level Monthly'!$C$2:$N$538,10,FALSE)</f>
        <v>#N/A</v>
      </c>
      <c r="AL1210" s="21" t="e">
        <f>VLOOKUP($B1210,'[3]Rotoma level Monthly'!$C$2:$N$538,11,FALSE)</f>
        <v>#N/A</v>
      </c>
      <c r="AM1210" s="20">
        <v>3.3805480869107218</v>
      </c>
      <c r="AN1210" s="21">
        <v>168.70000000000002</v>
      </c>
    </row>
    <row r="1211" spans="1:40" x14ac:dyDescent="0.25">
      <c r="A1211" t="s">
        <v>88</v>
      </c>
      <c r="B1211" s="15">
        <v>37288</v>
      </c>
      <c r="C1211" s="16" t="s">
        <v>63</v>
      </c>
      <c r="D1211" s="17">
        <v>2002</v>
      </c>
      <c r="E1211" s="18" t="str">
        <f t="shared" si="314"/>
        <v>Rotoehu 2001/02</v>
      </c>
      <c r="F1211" s="18" t="s">
        <v>61</v>
      </c>
      <c r="G1211" s="19">
        <v>20.9</v>
      </c>
      <c r="H1211" s="20">
        <v>1.5</v>
      </c>
      <c r="I1211" s="21">
        <v>613.00001000000009</v>
      </c>
      <c r="J1211" s="19">
        <v>45.000001999999995</v>
      </c>
      <c r="K1211" s="19">
        <v>17.000001000000001</v>
      </c>
      <c r="L1211" s="19">
        <v>3</v>
      </c>
      <c r="M1211" s="19">
        <v>46.999997999999998</v>
      </c>
      <c r="N1211" s="19">
        <v>8.1999998000000005</v>
      </c>
      <c r="O1211" s="19">
        <v>5.5</v>
      </c>
      <c r="Q1211" s="19">
        <f t="shared" si="316"/>
        <v>5.5731715667220767</v>
      </c>
      <c r="R1211" s="19">
        <f t="shared" si="323"/>
        <v>5.0590046457246274</v>
      </c>
      <c r="S1211" s="19">
        <f t="shared" si="324"/>
        <v>4.7802560496254927</v>
      </c>
      <c r="T1211" s="19">
        <f t="shared" si="318"/>
        <v>5.0453805965857752</v>
      </c>
      <c r="U1211" s="23">
        <f t="shared" si="317"/>
        <v>5.1144532146644934</v>
      </c>
      <c r="V1211" s="24">
        <f t="shared" si="320"/>
        <v>5.1055184991200848</v>
      </c>
      <c r="W1211" s="24">
        <f t="shared" si="320"/>
        <v>4.5909180618192353</v>
      </c>
      <c r="X1211" s="24">
        <f t="shared" si="321"/>
        <v>4.4133120073974048</v>
      </c>
      <c r="Y1211" s="24">
        <f t="shared" si="321"/>
        <v>4.7344128107238532</v>
      </c>
      <c r="Z1211" s="24">
        <f t="shared" si="321"/>
        <v>4.7110403447651459</v>
      </c>
      <c r="AA1211" s="20">
        <v>0.67</v>
      </c>
      <c r="AB1211" s="20">
        <v>0.93999999999999895</v>
      </c>
      <c r="AC1211" s="17">
        <v>314.706962347135</v>
      </c>
      <c r="AD1211" s="17">
        <f t="shared" si="319"/>
        <v>314.54902436899584</v>
      </c>
      <c r="AE1211" s="21">
        <v>54.5</v>
      </c>
      <c r="AF1211" s="21">
        <v>150.03382034632133</v>
      </c>
      <c r="AG1211" s="19">
        <v>4.019923714650175</v>
      </c>
      <c r="AH1211" s="21">
        <v>217.3</v>
      </c>
      <c r="AI1211" s="22">
        <v>-9.2500000000000054E-2</v>
      </c>
      <c r="AJ1211" s="21">
        <v>1507.5</v>
      </c>
      <c r="AK1211" s="21" t="e">
        <f>VLOOKUP($B1211,'[3]Rotoma level Monthly'!$C$2:$N$538,10,FALSE)</f>
        <v>#N/A</v>
      </c>
      <c r="AL1211" s="21" t="e">
        <f>VLOOKUP($B1211,'[3]Rotoma level Monthly'!$C$2:$N$538,11,FALSE)</f>
        <v>#N/A</v>
      </c>
      <c r="AM1211" s="20">
        <v>3.3242873131229564</v>
      </c>
      <c r="AN1211" s="21">
        <v>172.70000000000002</v>
      </c>
    </row>
    <row r="1212" spans="1:40" x14ac:dyDescent="0.25">
      <c r="A1212" t="s">
        <v>88</v>
      </c>
      <c r="B1212" s="15">
        <v>37316</v>
      </c>
      <c r="C1212" s="16" t="s">
        <v>63</v>
      </c>
      <c r="D1212" s="17">
        <v>2002</v>
      </c>
      <c r="E1212" s="18" t="str">
        <f t="shared" si="314"/>
        <v>Rotoehu 2001/02</v>
      </c>
      <c r="F1212" s="18" t="s">
        <v>61</v>
      </c>
      <c r="G1212" s="19">
        <v>17.200001</v>
      </c>
      <c r="H1212" s="20">
        <v>1.9</v>
      </c>
      <c r="I1212" s="21">
        <v>552.00001009999994</v>
      </c>
      <c r="J1212" s="19">
        <v>34.000002000000002</v>
      </c>
      <c r="K1212" s="19">
        <v>9.9999997999999994</v>
      </c>
      <c r="L1212" s="19">
        <v>2.0000001000000003</v>
      </c>
      <c r="M1212" s="19">
        <v>16.000001000000001</v>
      </c>
      <c r="N1212" s="19">
        <v>8.1099996999999995</v>
      </c>
      <c r="O1212" s="19">
        <v>3.2</v>
      </c>
      <c r="Q1212" s="19">
        <f t="shared" si="316"/>
        <v>5.3582423192793573</v>
      </c>
      <c r="R1212" s="19">
        <f t="shared" si="323"/>
        <v>4.7802895968265524</v>
      </c>
      <c r="S1212" s="19">
        <f t="shared" si="324"/>
        <v>4.6432366478833416</v>
      </c>
      <c r="T1212" s="19">
        <f t="shared" si="318"/>
        <v>4.6899185123598457</v>
      </c>
      <c r="U1212" s="23">
        <f t="shared" si="317"/>
        <v>4.8679217690872747</v>
      </c>
      <c r="V1212" s="24">
        <f t="shared" si="320"/>
        <v>5.1065936707016304</v>
      </c>
      <c r="W1212" s="24">
        <f t="shared" si="320"/>
        <v>4.5959919128027273</v>
      </c>
      <c r="X1212" s="24">
        <f t="shared" si="321"/>
        <v>4.4168215149822867</v>
      </c>
      <c r="Y1212" s="24">
        <f t="shared" si="321"/>
        <v>4.6726424251687897</v>
      </c>
      <c r="Z1212" s="24">
        <f t="shared" si="321"/>
        <v>4.698012380913859</v>
      </c>
      <c r="AA1212" s="20">
        <v>-0.45</v>
      </c>
      <c r="AB1212" s="20">
        <v>0.70999999999999897</v>
      </c>
      <c r="AC1212" s="17">
        <v>314.57326828348903</v>
      </c>
      <c r="AD1212" s="17">
        <f t="shared" si="319"/>
        <v>314.56635864564089</v>
      </c>
      <c r="AE1212" s="21">
        <v>64</v>
      </c>
      <c r="AF1212" s="21">
        <v>183.38844086022903</v>
      </c>
      <c r="AG1212" s="19">
        <v>3.3353603845916515</v>
      </c>
      <c r="AH1212" s="21">
        <v>236.6</v>
      </c>
      <c r="AI1212" s="22">
        <v>-9.2500000000000054E-2</v>
      </c>
      <c r="AJ1212" s="21">
        <v>1384.5</v>
      </c>
      <c r="AK1212" s="21" t="e">
        <f>VLOOKUP($B1212,'[3]Rotoma level Monthly'!$C$2:$N$538,10,FALSE)</f>
        <v>#N/A</v>
      </c>
      <c r="AL1212" s="21" t="e">
        <f>VLOOKUP($B1212,'[3]Rotoma level Monthly'!$C$2:$N$538,11,FALSE)</f>
        <v>#N/A</v>
      </c>
      <c r="AM1212" s="20">
        <v>3.4035359688284585</v>
      </c>
      <c r="AN1212" s="21">
        <v>174.45833333333334</v>
      </c>
    </row>
    <row r="1213" spans="1:40" x14ac:dyDescent="0.25">
      <c r="A1213" t="s">
        <v>88</v>
      </c>
      <c r="B1213" s="15">
        <v>37347</v>
      </c>
      <c r="C1213" s="16" t="s">
        <v>63</v>
      </c>
      <c r="D1213" s="17">
        <v>2002</v>
      </c>
      <c r="E1213" s="18" t="str">
        <f t="shared" si="314"/>
        <v>Rotoehu 2001/02</v>
      </c>
      <c r="F1213" s="18" t="s">
        <v>61</v>
      </c>
      <c r="G1213" s="19">
        <v>10.7</v>
      </c>
      <c r="H1213" s="20">
        <v>1.9</v>
      </c>
      <c r="I1213" s="21">
        <v>400.99999010000005</v>
      </c>
      <c r="J1213" s="19">
        <v>25</v>
      </c>
      <c r="K1213" s="19">
        <v>11</v>
      </c>
      <c r="L1213" s="19">
        <v>2.0000001000000003</v>
      </c>
      <c r="M1213" s="19">
        <v>23</v>
      </c>
      <c r="N1213" s="19">
        <v>7.9299998</v>
      </c>
      <c r="O1213" s="19">
        <v>4.1999997999999996</v>
      </c>
      <c r="Q1213" s="19">
        <f t="shared" si="316"/>
        <v>4.8346347953204329</v>
      </c>
      <c r="R1213" s="19">
        <f t="shared" si="323"/>
        <v>4.7802895968265524</v>
      </c>
      <c r="S1213" s="19">
        <f t="shared" si="324"/>
        <v>4.2254645293135784</v>
      </c>
      <c r="T1213" s="19">
        <f t="shared" si="318"/>
        <v>4.2999848253223494</v>
      </c>
      <c r="U1213" s="23">
        <f t="shared" si="317"/>
        <v>4.5350934366957283</v>
      </c>
      <c r="V1213" s="24">
        <f t="shared" si="320"/>
        <v>5.1048912949142347</v>
      </c>
      <c r="W1213" s="24">
        <f t="shared" si="320"/>
        <v>4.6105307348727438</v>
      </c>
      <c r="X1213" s="24">
        <f t="shared" si="321"/>
        <v>4.4231120361018617</v>
      </c>
      <c r="Y1213" s="24">
        <f t="shared" si="321"/>
        <v>4.5912586770983888</v>
      </c>
      <c r="Z1213" s="24">
        <f t="shared" si="321"/>
        <v>4.6824481857468081</v>
      </c>
      <c r="AA1213" s="20">
        <v>-0.22</v>
      </c>
      <c r="AB1213" s="20">
        <v>0.51499999999999901</v>
      </c>
      <c r="AC1213" s="17">
        <v>314.40170181802898</v>
      </c>
      <c r="AD1213" s="17">
        <f t="shared" si="319"/>
        <v>314.56881105577969</v>
      </c>
      <c r="AE1213" s="21">
        <v>135.5</v>
      </c>
      <c r="AF1213" s="21">
        <v>159.59549587952128</v>
      </c>
      <c r="AG1213" s="19">
        <v>2.8519871943646589</v>
      </c>
      <c r="AH1213" s="21">
        <v>180</v>
      </c>
      <c r="AI1213" s="22">
        <v>-9.2500000000000054E-2</v>
      </c>
      <c r="AJ1213" s="21">
        <v>1393.5</v>
      </c>
      <c r="AK1213" s="21" t="e">
        <f>VLOOKUP($B1213,'[3]Rotoma level Monthly'!$C$2:$N$538,10,FALSE)</f>
        <v>#N/A</v>
      </c>
      <c r="AL1213" s="21" t="e">
        <f>VLOOKUP($B1213,'[3]Rotoma level Monthly'!$C$2:$N$538,11,FALSE)</f>
        <v>#N/A</v>
      </c>
      <c r="AM1213" s="20">
        <v>3.4549132442701573</v>
      </c>
      <c r="AN1213" s="21">
        <v>174.84166666666667</v>
      </c>
    </row>
    <row r="1214" spans="1:40" x14ac:dyDescent="0.25">
      <c r="A1214" t="s">
        <v>88</v>
      </c>
      <c r="B1214" s="15">
        <v>37377</v>
      </c>
      <c r="C1214" s="16" t="s">
        <v>63</v>
      </c>
      <c r="D1214" s="17">
        <v>2002</v>
      </c>
      <c r="E1214" s="18" t="str">
        <f t="shared" si="314"/>
        <v>Rotoehu 2001/02</v>
      </c>
      <c r="F1214" s="18" t="s">
        <v>61</v>
      </c>
      <c r="G1214" s="19">
        <v>8.1999998000000005</v>
      </c>
      <c r="H1214" s="20">
        <v>2.2000000000000002</v>
      </c>
      <c r="I1214" s="21">
        <v>439</v>
      </c>
      <c r="J1214" s="19">
        <v>39.999999000000003</v>
      </c>
      <c r="K1214" s="19">
        <v>20</v>
      </c>
      <c r="L1214" s="19">
        <v>20</v>
      </c>
      <c r="M1214" s="19">
        <v>94.999999000000003</v>
      </c>
      <c r="N1214" s="19">
        <v>7.8000002000000004</v>
      </c>
      <c r="O1214" s="19">
        <v>3.8</v>
      </c>
      <c r="Q1214" s="19">
        <f t="shared" si="316"/>
        <v>4.5410871581495673</v>
      </c>
      <c r="R1214" s="19">
        <f t="shared" si="323"/>
        <v>4.6058237319863471</v>
      </c>
      <c r="S1214" s="19">
        <f t="shared" si="324"/>
        <v>4.343818205928784</v>
      </c>
      <c r="T1214" s="19">
        <f t="shared" si="318"/>
        <v>4.8960151429741519</v>
      </c>
      <c r="U1214" s="23">
        <f t="shared" si="317"/>
        <v>4.5966860597597119</v>
      </c>
      <c r="V1214" s="24">
        <f t="shared" si="320"/>
        <v>5.040614456568087</v>
      </c>
      <c r="W1214" s="24">
        <f t="shared" si="320"/>
        <v>4.6272510889095706</v>
      </c>
      <c r="X1214" s="24">
        <f t="shared" si="321"/>
        <v>4.4140685242362681</v>
      </c>
      <c r="Y1214" s="24">
        <f t="shared" si="321"/>
        <v>4.5698122283626645</v>
      </c>
      <c r="Z1214" s="24">
        <f t="shared" si="321"/>
        <v>4.662936574519148</v>
      </c>
      <c r="AA1214" s="20">
        <v>-1.32</v>
      </c>
      <c r="AB1214" s="20">
        <v>-5.6666666666666803E-2</v>
      </c>
      <c r="AC1214" s="17">
        <v>314.40170181802898</v>
      </c>
      <c r="AD1214" s="17">
        <f t="shared" si="319"/>
        <v>314.55551656106138</v>
      </c>
      <c r="AE1214" s="21">
        <v>82</v>
      </c>
      <c r="AF1214" s="21">
        <v>191.23631154499625</v>
      </c>
      <c r="AG1214" s="19">
        <v>3.7514200090546557</v>
      </c>
      <c r="AH1214" s="21">
        <v>117.3</v>
      </c>
      <c r="AI1214" s="22">
        <v>-9.2500000000000054E-2</v>
      </c>
      <c r="AJ1214" s="21">
        <v>1410</v>
      </c>
      <c r="AK1214" s="21" t="e">
        <f>VLOOKUP($B1214,'[3]Rotoma level Monthly'!$C$2:$N$538,10,FALSE)</f>
        <v>#N/A</v>
      </c>
      <c r="AL1214" s="21" t="e">
        <f>VLOOKUP($B1214,'[3]Rotoma level Monthly'!$C$2:$N$538,11,FALSE)</f>
        <v>#N/A</v>
      </c>
      <c r="AM1214" s="20">
        <v>3.4215246685004423</v>
      </c>
      <c r="AN1214" s="21">
        <v>175.38333333333333</v>
      </c>
    </row>
    <row r="1215" spans="1:40" x14ac:dyDescent="0.25">
      <c r="A1215" t="s">
        <v>88</v>
      </c>
      <c r="B1215" s="15">
        <v>37408</v>
      </c>
      <c r="C1215" s="16" t="s">
        <v>63</v>
      </c>
      <c r="D1215" s="17">
        <v>2002</v>
      </c>
      <c r="E1215" s="18" t="str">
        <f t="shared" si="314"/>
        <v>Rotoehu 2001/02</v>
      </c>
      <c r="F1215" s="18" t="s">
        <v>61</v>
      </c>
      <c r="G1215" s="19">
        <v>12.2</v>
      </c>
      <c r="H1215" s="20">
        <v>2.2000000000000002</v>
      </c>
      <c r="I1215" s="21">
        <v>573.00002899999993</v>
      </c>
      <c r="J1215" s="19">
        <v>35.999997999999998</v>
      </c>
      <c r="K1215" s="19">
        <v>20</v>
      </c>
      <c r="L1215" s="19">
        <v>37.999999000000003</v>
      </c>
      <c r="M1215" s="19">
        <v>139</v>
      </c>
      <c r="N1215" s="19">
        <v>8</v>
      </c>
      <c r="O1215" s="19">
        <v>3.0999998999999998</v>
      </c>
      <c r="Q1215" s="19">
        <f t="shared" si="316"/>
        <v>4.9793539699138609</v>
      </c>
      <c r="R1215" s="19">
        <f t="shared" si="323"/>
        <v>4.6058237319863471</v>
      </c>
      <c r="S1215" s="19">
        <f t="shared" si="324"/>
        <v>4.6920454782816421</v>
      </c>
      <c r="T1215" s="19">
        <f t="shared" si="318"/>
        <v>4.7624032317882605</v>
      </c>
      <c r="U1215" s="23">
        <f t="shared" si="317"/>
        <v>4.7599066029925279</v>
      </c>
      <c r="V1215" s="24">
        <f t="shared" si="320"/>
        <v>5.0865732388089473</v>
      </c>
      <c r="W1215" s="24">
        <f t="shared" si="320"/>
        <v>4.6712489282198577</v>
      </c>
      <c r="X1215" s="24">
        <f t="shared" si="321"/>
        <v>4.4486881896873447</v>
      </c>
      <c r="Y1215" s="24">
        <f t="shared" si="321"/>
        <v>4.5890796625525132</v>
      </c>
      <c r="Z1215" s="24">
        <f t="shared" si="321"/>
        <v>4.6988975048171664</v>
      </c>
      <c r="AA1215" s="20">
        <v>-0.54</v>
      </c>
      <c r="AB1215" s="20">
        <v>-0.49833333333333302</v>
      </c>
      <c r="AC1215" s="17">
        <v>314.40170181802898</v>
      </c>
      <c r="AD1215" s="17">
        <f t="shared" si="319"/>
        <v>314.54101191048017</v>
      </c>
      <c r="AE1215" s="21">
        <v>131</v>
      </c>
      <c r="AF1215" s="21">
        <v>186.89374999999561</v>
      </c>
      <c r="AG1215" s="19">
        <v>4.0735705933538968</v>
      </c>
      <c r="AH1215" s="21">
        <v>85</v>
      </c>
      <c r="AI1215" s="22">
        <v>-0.14416666666666655</v>
      </c>
      <c r="AJ1215" s="21">
        <v>1272.5</v>
      </c>
      <c r="AK1215" s="21" t="e">
        <f>VLOOKUP($B1215,'[3]Rotoma level Monthly'!$C$2:$N$538,10,FALSE)</f>
        <v>#N/A</v>
      </c>
      <c r="AL1215" s="21" t="e">
        <f>VLOOKUP($B1215,'[3]Rotoma level Monthly'!$C$2:$N$538,11,FALSE)</f>
        <v>#N/A</v>
      </c>
      <c r="AM1215" s="20">
        <v>3.3961716495818188</v>
      </c>
      <c r="AN1215" s="21">
        <v>170.59166666666667</v>
      </c>
    </row>
    <row r="1216" spans="1:40" x14ac:dyDescent="0.25">
      <c r="A1216" t="s">
        <v>88</v>
      </c>
      <c r="B1216" s="15">
        <v>37438</v>
      </c>
      <c r="C1216" s="16" t="s">
        <v>64</v>
      </c>
      <c r="D1216" s="17">
        <v>2003</v>
      </c>
      <c r="E1216" s="18" t="str">
        <f t="shared" si="314"/>
        <v>Rotoehu 2002/03</v>
      </c>
      <c r="F1216" s="18" t="s">
        <v>61</v>
      </c>
      <c r="G1216" s="19">
        <v>24.6</v>
      </c>
      <c r="H1216" s="20">
        <v>2.2999999999999998</v>
      </c>
      <c r="I1216" s="21">
        <v>401.00000400000005</v>
      </c>
      <c r="J1216" s="19">
        <v>17.000001000000001</v>
      </c>
      <c r="K1216" s="19">
        <v>4.0000002000000006</v>
      </c>
      <c r="L1216" s="19">
        <v>68.000004000000004</v>
      </c>
      <c r="M1216" s="19">
        <v>50.000001000000005</v>
      </c>
      <c r="N1216" s="19">
        <v>7.9899997999999997</v>
      </c>
      <c r="O1216" s="19">
        <v>3.5999998999999998</v>
      </c>
      <c r="Q1216" s="19">
        <f t="shared" si="316"/>
        <v>5.7529751720425821</v>
      </c>
      <c r="R1216" s="19">
        <f t="shared" si="323"/>
        <v>4.5526391594366178</v>
      </c>
      <c r="S1216" s="19">
        <f t="shared" si="324"/>
        <v>4.2254645746264128</v>
      </c>
      <c r="T1216" s="19">
        <f t="shared" si="318"/>
        <v>3.8109109250210214</v>
      </c>
      <c r="U1216" s="23">
        <f t="shared" si="317"/>
        <v>4.5854974577816581</v>
      </c>
      <c r="V1216" s="24">
        <f>AVERAGE(Q1205:Q1216)</f>
        <v>5.1473493822101517</v>
      </c>
      <c r="W1216" s="24">
        <f t="shared" si="320"/>
        <v>4.698014421268712</v>
      </c>
      <c r="X1216" s="24">
        <f t="shared" si="321"/>
        <v>4.4622685829682416</v>
      </c>
      <c r="Y1216" s="24">
        <f t="shared" si="321"/>
        <v>4.609597750955893</v>
      </c>
      <c r="Z1216" s="24">
        <f t="shared" si="321"/>
        <v>4.7293075343507498</v>
      </c>
      <c r="AA1216" s="20">
        <v>-0.73</v>
      </c>
      <c r="AB1216" s="20">
        <v>-0.59</v>
      </c>
      <c r="AC1216" s="17">
        <v>314.51668098456099</v>
      </c>
      <c r="AD1216" s="17">
        <f t="shared" si="319"/>
        <v>314.54357080959028</v>
      </c>
      <c r="AE1216" s="21">
        <v>103.5</v>
      </c>
      <c r="AF1216" s="21">
        <v>185.86304470854603</v>
      </c>
      <c r="AG1216" s="19">
        <v>3.7529458822909425</v>
      </c>
      <c r="AH1216" s="21">
        <v>118.2</v>
      </c>
      <c r="AI1216" s="22">
        <v>-0.1766666666666665</v>
      </c>
      <c r="AJ1216" s="21">
        <v>1372</v>
      </c>
      <c r="AK1216" s="21" t="e">
        <f>VLOOKUP($B1216,'[3]Rotoma level Monthly'!$C$2:$N$538,10,FALSE)</f>
        <v>#N/A</v>
      </c>
      <c r="AL1216" s="21" t="e">
        <f>VLOOKUP($B1216,'[3]Rotoma level Monthly'!$C$2:$N$538,11,FALSE)</f>
        <v>#N/A</v>
      </c>
      <c r="AM1216" s="20">
        <v>3.5401416414245799</v>
      </c>
      <c r="AN1216" s="21">
        <v>167.85833333333332</v>
      </c>
    </row>
    <row r="1217" spans="1:40" x14ac:dyDescent="0.25">
      <c r="A1217" t="s">
        <v>88</v>
      </c>
      <c r="B1217" s="15">
        <v>37469</v>
      </c>
      <c r="C1217" s="16" t="s">
        <v>64</v>
      </c>
      <c r="D1217" s="17">
        <v>2003</v>
      </c>
      <c r="E1217" s="18" t="str">
        <f t="shared" si="314"/>
        <v>Rotoehu 2002/03</v>
      </c>
      <c r="F1217" s="18" t="s">
        <v>61</v>
      </c>
      <c r="G1217" s="19">
        <v>10.199999999999999</v>
      </c>
      <c r="H1217" s="20">
        <v>2.7</v>
      </c>
      <c r="I1217" s="21">
        <v>326.00001000000003</v>
      </c>
      <c r="J1217" s="19">
        <v>22</v>
      </c>
      <c r="K1217" s="19">
        <v>7.0000002000000006</v>
      </c>
      <c r="L1217" s="19">
        <v>3</v>
      </c>
      <c r="M1217" s="19">
        <v>3</v>
      </c>
      <c r="N1217" s="19">
        <v>8.1599997999999996</v>
      </c>
      <c r="O1217" s="19">
        <v>3.0999998999999998</v>
      </c>
      <c r="Q1217" s="19">
        <f t="shared" si="316"/>
        <v>4.7818444362752697</v>
      </c>
      <c r="R1217" s="19">
        <f t="shared" si="323"/>
        <v>4.359541198436518</v>
      </c>
      <c r="S1217" s="19">
        <f t="shared" si="324"/>
        <v>3.9547850163034641</v>
      </c>
      <c r="T1217" s="19">
        <f t="shared" si="318"/>
        <v>4.1378742280008423</v>
      </c>
      <c r="U1217" s="23">
        <f t="shared" si="317"/>
        <v>4.3085112197540241</v>
      </c>
      <c r="V1217" s="24">
        <f t="shared" si="320"/>
        <v>5.1630342421109239</v>
      </c>
      <c r="W1217" s="24">
        <f t="shared" si="320"/>
        <v>4.6861775885626695</v>
      </c>
      <c r="X1217" s="24">
        <f t="shared" si="321"/>
        <v>4.4375600738984824</v>
      </c>
      <c r="Y1217" s="24">
        <f t="shared" si="321"/>
        <v>4.6145139082373765</v>
      </c>
      <c r="Z1217" s="24">
        <f t="shared" si="321"/>
        <v>4.7253214532023637</v>
      </c>
      <c r="AA1217" s="20">
        <v>-1.42</v>
      </c>
      <c r="AB1217" s="20">
        <v>-0.71333333333333304</v>
      </c>
      <c r="AC1217" s="17">
        <v>314.49153713196398</v>
      </c>
      <c r="AD1217" s="17">
        <f t="shared" si="319"/>
        <v>314.54937629248167</v>
      </c>
      <c r="AE1217" s="21">
        <v>52.722000000000001</v>
      </c>
      <c r="AF1217" s="21">
        <v>181.40581965667192</v>
      </c>
      <c r="AG1217" s="19">
        <v>3.868514288352674</v>
      </c>
      <c r="AH1217" s="21">
        <v>179.2</v>
      </c>
      <c r="AI1217" s="22">
        <v>-0.25083333333333302</v>
      </c>
      <c r="AJ1217" s="21">
        <v>1409.5</v>
      </c>
      <c r="AK1217" s="21" t="e">
        <f>VLOOKUP($B1217,'[3]Rotoma level Monthly'!$C$2:$N$538,10,FALSE)</f>
        <v>#N/A</v>
      </c>
      <c r="AL1217" s="21" t="e">
        <f>VLOOKUP($B1217,'[3]Rotoma level Monthly'!$C$2:$N$538,11,FALSE)</f>
        <v>#N/A</v>
      </c>
      <c r="AM1217" s="20">
        <v>3.6363925327579985</v>
      </c>
      <c r="AN1217" s="21">
        <v>169.95</v>
      </c>
    </row>
    <row r="1218" spans="1:40" x14ac:dyDescent="0.25">
      <c r="A1218" t="s">
        <v>88</v>
      </c>
      <c r="B1218" s="15">
        <v>37500</v>
      </c>
      <c r="C1218" s="16" t="s">
        <v>64</v>
      </c>
      <c r="D1218" s="17">
        <v>2003</v>
      </c>
      <c r="E1218" s="18" t="str">
        <f t="shared" si="314"/>
        <v>Rotoehu 2002/03</v>
      </c>
      <c r="F1218" s="18" t="s">
        <v>61</v>
      </c>
      <c r="G1218" s="19">
        <v>13.2</v>
      </c>
      <c r="H1218" s="20">
        <v>2.7</v>
      </c>
      <c r="I1218" s="21">
        <v>461.00000020000004</v>
      </c>
      <c r="J1218" s="19">
        <v>30.999998999999999</v>
      </c>
      <c r="K1218" s="19">
        <v>8.0000004000000011</v>
      </c>
      <c r="L1218" s="19">
        <v>7.0000002000000006</v>
      </c>
      <c r="M1218" s="19">
        <v>35.999997999999998</v>
      </c>
      <c r="N1218" s="19">
        <v>7.8499999000000003</v>
      </c>
      <c r="O1218" s="19">
        <v>3.5999998999999998</v>
      </c>
      <c r="Q1218" s="19">
        <f t="shared" si="316"/>
        <v>5.0662577852628585</v>
      </c>
      <c r="R1218" s="19">
        <f t="shared" si="323"/>
        <v>4.359541198436518</v>
      </c>
      <c r="S1218" s="19">
        <f t="shared" si="324"/>
        <v>4.4077397859899676</v>
      </c>
      <c r="T1218" s="19">
        <f t="shared" si="318"/>
        <v>4.5727761050883364</v>
      </c>
      <c r="U1218" s="23">
        <f t="shared" si="317"/>
        <v>4.6015787186944204</v>
      </c>
      <c r="V1218" s="24">
        <f t="shared" si="320"/>
        <v>5.2090683436362006</v>
      </c>
      <c r="W1218" s="24">
        <f t="shared" si="320"/>
        <v>4.670086091812661</v>
      </c>
      <c r="X1218" s="24">
        <f t="shared" si="321"/>
        <v>4.4404332677128755</v>
      </c>
      <c r="Y1218" s="24">
        <f t="shared" si="321"/>
        <v>4.6460581435637902</v>
      </c>
      <c r="Z1218" s="24">
        <f t="shared" si="321"/>
        <v>4.7414114616813814</v>
      </c>
      <c r="AA1218" s="20">
        <v>-0.8</v>
      </c>
      <c r="AB1218" s="20">
        <v>-0.745</v>
      </c>
      <c r="AC1218" s="17">
        <v>314.42815408971501</v>
      </c>
      <c r="AD1218" s="17">
        <f t="shared" si="319"/>
        <v>314.54735573277321</v>
      </c>
      <c r="AE1218" s="21">
        <v>217.34</v>
      </c>
      <c r="AF1218" s="21">
        <v>205.46037507562829</v>
      </c>
      <c r="AG1218" s="19">
        <v>4.0986292202899861</v>
      </c>
      <c r="AH1218" s="21">
        <v>173.3</v>
      </c>
      <c r="AI1218" s="22">
        <v>-0.32833333333333303</v>
      </c>
      <c r="AJ1218" s="21">
        <v>1393.722</v>
      </c>
      <c r="AK1218" s="21" t="e">
        <f>VLOOKUP($B1218,'[3]Rotoma level Monthly'!$C$2:$N$538,10,FALSE)</f>
        <v>#N/A</v>
      </c>
      <c r="AL1218" s="21" t="e">
        <f>VLOOKUP($B1218,'[3]Rotoma level Monthly'!$C$2:$N$538,11,FALSE)</f>
        <v>#N/A</v>
      </c>
      <c r="AM1218" s="20">
        <v>3.7012051529264962</v>
      </c>
      <c r="AN1218" s="21">
        <v>169.52500000000001</v>
      </c>
    </row>
    <row r="1219" spans="1:40" x14ac:dyDescent="0.25">
      <c r="A1219" t="s">
        <v>88</v>
      </c>
      <c r="B1219" s="15">
        <v>37530</v>
      </c>
      <c r="C1219" s="16" t="s">
        <v>64</v>
      </c>
      <c r="D1219" s="17">
        <v>2003</v>
      </c>
      <c r="E1219" s="18" t="str">
        <f t="shared" ref="E1219:E1282" si="325">CONCATENATE(A1219," ",C1219)</f>
        <v>Rotoehu 2002/03</v>
      </c>
      <c r="F1219" s="18" t="s">
        <v>61</v>
      </c>
      <c r="G1219" s="19">
        <v>2.8</v>
      </c>
      <c r="H1219" s="20">
        <v>3.4</v>
      </c>
      <c r="I1219" s="21">
        <v>363.00000019999999</v>
      </c>
      <c r="J1219" s="19">
        <v>24</v>
      </c>
      <c r="K1219" s="19">
        <v>18.999998999999999</v>
      </c>
      <c r="L1219" s="19">
        <v>4.0000002000000006</v>
      </c>
      <c r="M1219" s="19">
        <v>71.000002000000009</v>
      </c>
      <c r="N1219" s="19">
        <v>7.9200001000000002</v>
      </c>
      <c r="O1219" s="19">
        <v>2.2000000000000002</v>
      </c>
      <c r="Q1219" s="19">
        <f t="shared" si="316"/>
        <v>3.3557813996092367</v>
      </c>
      <c r="R1219" s="19">
        <f t="shared" si="323"/>
        <v>4.0778496602629017</v>
      </c>
      <c r="S1219" s="19">
        <f t="shared" si="324"/>
        <v>4.0953189420789329</v>
      </c>
      <c r="T1219" s="19">
        <f t="shared" si="318"/>
        <v>4.248216825797889</v>
      </c>
      <c r="U1219" s="23">
        <f t="shared" si="317"/>
        <v>3.9442917069372401</v>
      </c>
      <c r="V1219" s="24">
        <f t="shared" si="320"/>
        <v>5.039562447030181</v>
      </c>
      <c r="W1219" s="24">
        <f t="shared" si="320"/>
        <v>4.6428086065392007</v>
      </c>
      <c r="X1219" s="24">
        <f t="shared" si="321"/>
        <v>4.4357345113398914</v>
      </c>
      <c r="Y1219" s="24">
        <f t="shared" si="321"/>
        <v>4.6460581435637902</v>
      </c>
      <c r="Z1219" s="24">
        <f t="shared" si="321"/>
        <v>4.6910409271182658</v>
      </c>
      <c r="AA1219" s="20">
        <v>-0.72</v>
      </c>
      <c r="AB1219" s="20">
        <v>-0.80333333333333301</v>
      </c>
      <c r="AC1219" s="17">
        <v>314.34304943008101</v>
      </c>
      <c r="AD1219" s="17">
        <f t="shared" si="319"/>
        <v>314.5330634054049</v>
      </c>
      <c r="AE1219" s="21">
        <v>47.5</v>
      </c>
      <c r="AF1219" s="21">
        <v>215.27688172043005</v>
      </c>
      <c r="AG1219" s="19">
        <v>4.6009409125214678</v>
      </c>
      <c r="AH1219" s="21">
        <v>268.8</v>
      </c>
      <c r="AI1219" s="22">
        <v>-0.32833333333333303</v>
      </c>
      <c r="AJ1219" s="21">
        <v>1528.5619999999999</v>
      </c>
      <c r="AK1219" s="21" t="e">
        <f>VLOOKUP($B1219,'[3]Rotoma level Monthly'!$C$2:$N$538,10,FALSE)</f>
        <v>#N/A</v>
      </c>
      <c r="AL1219" s="21" t="e">
        <f>VLOOKUP($B1219,'[3]Rotoma level Monthly'!$C$2:$N$538,11,FALSE)</f>
        <v>#N/A</v>
      </c>
      <c r="AM1219" s="20">
        <v>3.790581655594691</v>
      </c>
      <c r="AN1219" s="21">
        <v>179.17499999999998</v>
      </c>
    </row>
    <row r="1220" spans="1:40" x14ac:dyDescent="0.25">
      <c r="A1220" t="s">
        <v>88</v>
      </c>
      <c r="B1220" s="15">
        <v>37561</v>
      </c>
      <c r="C1220" s="16" t="s">
        <v>64</v>
      </c>
      <c r="D1220" s="17">
        <v>2003</v>
      </c>
      <c r="E1220" s="18" t="str">
        <f t="shared" si="325"/>
        <v>Rotoehu 2002/03</v>
      </c>
      <c r="F1220" s="18" t="s">
        <v>61</v>
      </c>
      <c r="G1220" s="19">
        <v>18.799999</v>
      </c>
      <c r="H1220" s="20">
        <v>2.4</v>
      </c>
      <c r="I1220" s="21">
        <v>337.50001001999999</v>
      </c>
      <c r="J1220" s="19">
        <v>13</v>
      </c>
      <c r="L1220" s="19">
        <v>0.50000001999999999</v>
      </c>
      <c r="N1220" s="19">
        <v>7.5</v>
      </c>
      <c r="O1220" s="19">
        <v>1.1000000000000001</v>
      </c>
      <c r="Q1220" s="19">
        <f t="shared" si="316"/>
        <v>5.456360878453788</v>
      </c>
      <c r="R1220" s="19">
        <f t="shared" si="323"/>
        <v>4.5015831909090407</v>
      </c>
      <c r="S1220" s="19">
        <f t="shared" si="324"/>
        <v>4.0001041080829012</v>
      </c>
      <c r="T1220" s="19">
        <f t="shared" si="318"/>
        <v>3.4707145887359632</v>
      </c>
      <c r="U1220" s="23">
        <f t="shared" si="317"/>
        <v>4.3571906915454228</v>
      </c>
      <c r="V1220" s="24">
        <f t="shared" si="320"/>
        <v>5.0210267949442722</v>
      </c>
      <c r="W1220" s="24">
        <f t="shared" si="320"/>
        <v>4.6142488513775257</v>
      </c>
      <c r="X1220" s="24">
        <f t="shared" si="321"/>
        <v>4.4004729009499313</v>
      </c>
      <c r="Y1220" s="24">
        <f t="shared" si="321"/>
        <v>4.5508645246290484</v>
      </c>
      <c r="Z1220" s="24">
        <f t="shared" si="321"/>
        <v>4.6466532679751955</v>
      </c>
      <c r="AA1220" s="20">
        <v>-0.66</v>
      </c>
      <c r="AB1220" s="20">
        <v>-0.81166666666666598</v>
      </c>
      <c r="AC1220" s="17">
        <v>314.23595507510697</v>
      </c>
      <c r="AD1220" s="17">
        <f t="shared" si="319"/>
        <v>314.50686720912222</v>
      </c>
      <c r="AE1220" s="21">
        <v>47</v>
      </c>
      <c r="AF1220" s="21">
        <v>213.71388888888967</v>
      </c>
      <c r="AG1220" s="19">
        <v>4.4376105640707681</v>
      </c>
      <c r="AH1220" s="21">
        <v>210.7</v>
      </c>
      <c r="AI1220" s="22">
        <v>-0.32833333333333303</v>
      </c>
      <c r="AJ1220" s="21">
        <v>1401.0619999999999</v>
      </c>
      <c r="AK1220" s="21" t="e">
        <f>VLOOKUP($B1220,'[3]Rotoma level Monthly'!$C$2:$N$538,10,FALSE)</f>
        <v>#N/A</v>
      </c>
      <c r="AL1220" s="21" t="e">
        <f>VLOOKUP($B1220,'[3]Rotoma level Monthly'!$C$2:$N$538,11,FALSE)</f>
        <v>#N/A</v>
      </c>
      <c r="AM1220" s="20">
        <v>3.8283939811521024</v>
      </c>
      <c r="AN1220" s="21">
        <v>183.00833333333333</v>
      </c>
    </row>
    <row r="1221" spans="1:40" x14ac:dyDescent="0.25">
      <c r="A1221" t="s">
        <v>88</v>
      </c>
      <c r="B1221" s="15">
        <v>37591</v>
      </c>
      <c r="C1221" s="16" t="s">
        <v>64</v>
      </c>
      <c r="D1221" s="17">
        <v>2003</v>
      </c>
      <c r="E1221" s="18" t="str">
        <f t="shared" si="325"/>
        <v>Rotoehu 2002/03</v>
      </c>
      <c r="F1221" s="18" t="s">
        <v>61</v>
      </c>
      <c r="G1221" s="19">
        <v>16.200001</v>
      </c>
      <c r="H1221" s="20">
        <v>1.8</v>
      </c>
      <c r="I1221" s="21">
        <v>328.50001001999999</v>
      </c>
      <c r="J1221" s="19">
        <v>35</v>
      </c>
      <c r="K1221" s="19">
        <v>12</v>
      </c>
      <c r="L1221" s="19">
        <v>0.50000001999999999</v>
      </c>
      <c r="M1221" s="19">
        <v>8.0000004000000011</v>
      </c>
      <c r="O1221" s="19">
        <v>4.1999997999999996</v>
      </c>
      <c r="Q1221" s="19">
        <f t="shared" si="316"/>
        <v>5.2921682050313663</v>
      </c>
      <c r="R1221" s="19">
        <f t="shared" si="323"/>
        <v>4.8443002528491448</v>
      </c>
      <c r="S1221" s="19">
        <f t="shared" si="324"/>
        <v>3.9647715152997454</v>
      </c>
      <c r="T1221" s="19">
        <f t="shared" si="318"/>
        <v>4.7266786895028039</v>
      </c>
      <c r="U1221" s="23">
        <f t="shared" si="317"/>
        <v>4.7069796656707652</v>
      </c>
      <c r="V1221" s="24">
        <f t="shared" si="320"/>
        <v>5.063553775673947</v>
      </c>
      <c r="W1221" s="24">
        <f t="shared" si="320"/>
        <v>4.6142488513775257</v>
      </c>
      <c r="X1221" s="24">
        <f t="shared" si="321"/>
        <v>4.3593863693677255</v>
      </c>
      <c r="Y1221" s="24">
        <f t="shared" si="321"/>
        <v>4.5110790079759084</v>
      </c>
      <c r="Z1221" s="24">
        <f t="shared" si="321"/>
        <v>4.6370670010987771</v>
      </c>
      <c r="AA1221" s="20">
        <v>-1.1499999999999999</v>
      </c>
      <c r="AB1221" s="20">
        <v>-0.913333333333333</v>
      </c>
      <c r="AC1221" s="17">
        <v>314.13084264217599</v>
      </c>
      <c r="AD1221" s="17">
        <f t="shared" si="319"/>
        <v>314.4543296420585</v>
      </c>
      <c r="AE1221" s="21">
        <v>118.5</v>
      </c>
      <c r="AF1221" s="21">
        <v>189.78763440860493</v>
      </c>
      <c r="AG1221" s="19">
        <v>4.1771736067290215</v>
      </c>
      <c r="AH1221" s="21">
        <v>231.6</v>
      </c>
      <c r="AI1221" s="22">
        <v>-0.38583333333333303</v>
      </c>
      <c r="AJ1221" s="21">
        <v>1279.5619999999999</v>
      </c>
      <c r="AK1221" s="21" t="e">
        <f>VLOOKUP($B1221,'[3]Rotoma level Monthly'!$C$2:$N$538,10,FALSE)</f>
        <v>#N/A</v>
      </c>
      <c r="AL1221" s="21" t="e">
        <f>VLOOKUP($B1221,'[3]Rotoma level Monthly'!$C$2:$N$538,11,FALSE)</f>
        <v>#N/A</v>
      </c>
      <c r="AM1221" s="20">
        <v>3.8530170444484129</v>
      </c>
      <c r="AN1221" s="21">
        <v>188.70000000000002</v>
      </c>
    </row>
    <row r="1222" spans="1:40" x14ac:dyDescent="0.25">
      <c r="A1222" t="s">
        <v>88</v>
      </c>
      <c r="B1222" s="15">
        <v>37622</v>
      </c>
      <c r="C1222" s="16" t="s">
        <v>64</v>
      </c>
      <c r="D1222" s="17">
        <v>2003</v>
      </c>
      <c r="E1222" s="18" t="str">
        <f t="shared" si="325"/>
        <v>Rotoehu 2002/03</v>
      </c>
      <c r="F1222" s="18" t="s">
        <v>61</v>
      </c>
      <c r="G1222" s="19">
        <v>13.3</v>
      </c>
      <c r="H1222" s="20">
        <v>1.9</v>
      </c>
      <c r="I1222" s="21">
        <v>425.50001001999999</v>
      </c>
      <c r="J1222" s="19">
        <v>39.000000999999997</v>
      </c>
      <c r="K1222" s="19">
        <v>2.0000001000000003</v>
      </c>
      <c r="L1222" s="19">
        <v>0.50000001999999999</v>
      </c>
      <c r="M1222" s="19">
        <v>4.9999998999999997</v>
      </c>
      <c r="N1222" s="19">
        <v>8.6000004000000008</v>
      </c>
      <c r="O1222" s="19">
        <v>2.8</v>
      </c>
      <c r="Q1222" s="19">
        <f t="shared" si="316"/>
        <v>5.0745831680563978</v>
      </c>
      <c r="R1222" s="19">
        <f t="shared" si="323"/>
        <v>4.7802895968265524</v>
      </c>
      <c r="S1222" s="19">
        <f t="shared" si="324"/>
        <v>4.3029877196895949</v>
      </c>
      <c r="T1222" s="19">
        <f t="shared" si="318"/>
        <v>4.8639086850337838</v>
      </c>
      <c r="U1222" s="23">
        <f t="shared" si="317"/>
        <v>4.7554422924015824</v>
      </c>
      <c r="V1222" s="24">
        <f t="shared" si="320"/>
        <v>5.0055384045097329</v>
      </c>
      <c r="W1222" s="24">
        <f t="shared" si="320"/>
        <v>4.6089146300423094</v>
      </c>
      <c r="X1222" s="24">
        <f t="shared" si="321"/>
        <v>4.302999381091988</v>
      </c>
      <c r="Y1222" s="24">
        <f t="shared" si="321"/>
        <v>4.4603985296842525</v>
      </c>
      <c r="Z1222" s="24">
        <f t="shared" si="321"/>
        <v>4.5944627363320709</v>
      </c>
      <c r="AA1222" s="20">
        <v>-0.18</v>
      </c>
      <c r="AB1222" s="20">
        <v>-0.24833333333333299</v>
      </c>
      <c r="AC1222" s="17">
        <v>314.05644106108502</v>
      </c>
      <c r="AD1222" s="17">
        <f t="shared" si="319"/>
        <v>314.39066637495</v>
      </c>
      <c r="AE1222" s="21">
        <v>72</v>
      </c>
      <c r="AF1222" s="21">
        <v>175.58198924731673</v>
      </c>
      <c r="AG1222" s="19">
        <v>4.1257497588604988</v>
      </c>
      <c r="AH1222" s="21">
        <v>256.60000000000002</v>
      </c>
      <c r="AI1222" s="22">
        <v>-0.38583333333333303</v>
      </c>
      <c r="AJ1222" s="21">
        <v>1154.5619999999999</v>
      </c>
      <c r="AK1222" s="21" t="e">
        <f>VLOOKUP($B1222,'[3]Rotoma level Monthly'!$C$2:$N$538,10,FALSE)</f>
        <v>#N/A</v>
      </c>
      <c r="AL1222" s="21" t="e">
        <f>VLOOKUP($B1222,'[3]Rotoma level Monthly'!$C$2:$N$538,11,FALSE)</f>
        <v>#N/A</v>
      </c>
      <c r="AM1222" s="20">
        <v>3.8478778086411469</v>
      </c>
      <c r="AN1222" s="21">
        <v>189.54999999999998</v>
      </c>
    </row>
    <row r="1223" spans="1:40" x14ac:dyDescent="0.25">
      <c r="A1223" t="s">
        <v>88</v>
      </c>
      <c r="B1223" s="15">
        <v>37653</v>
      </c>
      <c r="C1223" s="16" t="s">
        <v>64</v>
      </c>
      <c r="D1223" s="17">
        <v>2003</v>
      </c>
      <c r="E1223" s="18" t="str">
        <f t="shared" si="325"/>
        <v>Rotoehu 2002/03</v>
      </c>
      <c r="F1223" s="18" t="s">
        <v>61</v>
      </c>
      <c r="G1223" s="19">
        <v>13.5</v>
      </c>
      <c r="H1223" s="20">
        <v>2</v>
      </c>
      <c r="I1223" s="21">
        <v>376.99999000000003</v>
      </c>
      <c r="J1223" s="19">
        <v>28.999998999999999</v>
      </c>
      <c r="K1223" s="19">
        <v>3</v>
      </c>
      <c r="L1223" s="19">
        <v>1</v>
      </c>
      <c r="M1223" s="19">
        <v>30.999998999999999</v>
      </c>
      <c r="N1223" s="19">
        <v>8.3000001999999995</v>
      </c>
      <c r="O1223" s="19">
        <v>3</v>
      </c>
      <c r="Q1223" s="19">
        <f t="shared" si="316"/>
        <v>5.0910477719773155</v>
      </c>
      <c r="R1223" s="19">
        <f t="shared" si="323"/>
        <v>4.7194033850246528</v>
      </c>
      <c r="S1223" s="19">
        <f t="shared" si="324"/>
        <v>4.144787429444996</v>
      </c>
      <c r="T1223" s="19">
        <f t="shared" si="318"/>
        <v>4.4882021101359886</v>
      </c>
      <c r="U1223" s="23">
        <f t="shared" si="317"/>
        <v>4.6108601741457385</v>
      </c>
      <c r="V1223" s="24">
        <f t="shared" si="320"/>
        <v>4.965361421614336</v>
      </c>
      <c r="W1223" s="24">
        <f t="shared" si="320"/>
        <v>4.5806145249839778</v>
      </c>
      <c r="X1223" s="24">
        <f t="shared" si="321"/>
        <v>4.2500436627436136</v>
      </c>
      <c r="Y1223" s="24">
        <f t="shared" si="321"/>
        <v>4.4139669891467692</v>
      </c>
      <c r="Z1223" s="24">
        <f t="shared" si="321"/>
        <v>4.5524966496221744</v>
      </c>
      <c r="AA1223" s="20">
        <v>-0.68</v>
      </c>
      <c r="AB1223" s="20">
        <v>-0.22166666666666601</v>
      </c>
      <c r="AC1223" s="17">
        <v>313.85493353737797</v>
      </c>
      <c r="AD1223" s="17">
        <f t="shared" si="319"/>
        <v>314.31966397413686</v>
      </c>
      <c r="AE1223" s="21">
        <v>19</v>
      </c>
      <c r="AF1223" s="21">
        <v>173.39062500000151</v>
      </c>
      <c r="AG1223" s="19">
        <v>3.4779148165232789</v>
      </c>
      <c r="AH1223" s="21">
        <v>204.7</v>
      </c>
      <c r="AI1223" s="22">
        <v>-0.37333333333333302</v>
      </c>
      <c r="AJ1223" s="21">
        <v>1125.5619999999999</v>
      </c>
      <c r="AK1223" s="21" t="e">
        <f>VLOOKUP($B1223,'[3]Rotoma level Monthly'!$C$2:$N$538,10,FALSE)</f>
        <v>#N/A</v>
      </c>
      <c r="AL1223" s="21" t="e">
        <f>VLOOKUP($B1223,'[3]Rotoma level Monthly'!$C$2:$N$538,11,FALSE)</f>
        <v>#N/A</v>
      </c>
      <c r="AM1223" s="20">
        <v>3.9244855107608658</v>
      </c>
      <c r="AN1223" s="21">
        <v>188.49999999999997</v>
      </c>
    </row>
    <row r="1224" spans="1:40" x14ac:dyDescent="0.25">
      <c r="A1224" t="s">
        <v>88</v>
      </c>
      <c r="B1224" s="15">
        <v>37681</v>
      </c>
      <c r="C1224" s="16" t="s">
        <v>64</v>
      </c>
      <c r="D1224" s="17">
        <v>2003</v>
      </c>
      <c r="E1224" s="18" t="str">
        <f t="shared" si="325"/>
        <v>Rotoehu 2002/03</v>
      </c>
      <c r="F1224" s="18" t="s">
        <v>61</v>
      </c>
      <c r="G1224" s="19">
        <v>8.3999995999999992</v>
      </c>
      <c r="H1224" s="20">
        <v>2.4</v>
      </c>
      <c r="I1224" s="21">
        <v>665.000001</v>
      </c>
      <c r="J1224" s="19">
        <v>41.000001000000005</v>
      </c>
      <c r="K1224" s="19">
        <v>20</v>
      </c>
      <c r="L1224" s="19">
        <v>17.000001000000001</v>
      </c>
      <c r="M1224" s="19">
        <v>202.00001</v>
      </c>
      <c r="N1224" s="19">
        <v>7.9000000999999997</v>
      </c>
      <c r="O1224" s="19">
        <v>1.9</v>
      </c>
      <c r="Q1224" s="19">
        <f t="shared" si="316"/>
        <v>4.567669334068226</v>
      </c>
      <c r="R1224" s="19">
        <f t="shared" si="323"/>
        <v>4.5015831909090407</v>
      </c>
      <c r="S1224" s="19">
        <f t="shared" si="324"/>
        <v>4.886693154328098</v>
      </c>
      <c r="T1224" s="19">
        <f t="shared" si="318"/>
        <v>4.9273288925518681</v>
      </c>
      <c r="U1224" s="23">
        <f t="shared" si="317"/>
        <v>4.720818642964308</v>
      </c>
      <c r="V1224" s="24">
        <f t="shared" si="320"/>
        <v>4.899480339513409</v>
      </c>
      <c r="W1224" s="24">
        <f t="shared" si="320"/>
        <v>4.5573889911575201</v>
      </c>
      <c r="X1224" s="24">
        <f t="shared" si="321"/>
        <v>4.2703317049473437</v>
      </c>
      <c r="Y1224" s="24">
        <f t="shared" si="321"/>
        <v>4.4337511874961058</v>
      </c>
      <c r="Z1224" s="24">
        <f t="shared" si="321"/>
        <v>4.5402380557785937</v>
      </c>
      <c r="AA1224" s="20">
        <v>-0.61</v>
      </c>
      <c r="AB1224" s="20">
        <v>-0.33833333333333299</v>
      </c>
      <c r="AC1224" s="17">
        <v>313.83199187388601</v>
      </c>
      <c r="AD1224" s="17">
        <f t="shared" si="319"/>
        <v>314.25789094000334</v>
      </c>
      <c r="AE1224" s="21">
        <v>148</v>
      </c>
      <c r="AF1224" s="21">
        <v>129.98456919425237</v>
      </c>
      <c r="AG1224" s="19">
        <v>3.0204532153170387</v>
      </c>
      <c r="AH1224" s="21">
        <v>165.5</v>
      </c>
      <c r="AI1224" s="22">
        <v>-0.418333333333333</v>
      </c>
      <c r="AJ1224" s="21">
        <v>1090.0619999999999</v>
      </c>
      <c r="AK1224" s="21" t="e">
        <f>VLOOKUP($B1224,'[3]Rotoma level Monthly'!$C$2:$N$538,10,FALSE)</f>
        <v>#N/A</v>
      </c>
      <c r="AL1224" s="21" t="e">
        <f>VLOOKUP($B1224,'[3]Rotoma level Monthly'!$C$2:$N$538,11,FALSE)</f>
        <v>#N/A</v>
      </c>
      <c r="AM1224" s="20">
        <v>3.8793181025836252</v>
      </c>
      <c r="AN1224" s="21">
        <v>182.57499999999996</v>
      </c>
    </row>
    <row r="1225" spans="1:40" x14ac:dyDescent="0.25">
      <c r="A1225" t="s">
        <v>88</v>
      </c>
      <c r="B1225" s="15">
        <v>37712</v>
      </c>
      <c r="C1225" s="16" t="s">
        <v>64</v>
      </c>
      <c r="D1225" s="17">
        <v>2003</v>
      </c>
      <c r="E1225" s="18" t="str">
        <f t="shared" si="325"/>
        <v>Rotoehu 2002/03</v>
      </c>
      <c r="F1225" s="18" t="s">
        <v>61</v>
      </c>
      <c r="G1225" s="19">
        <v>5.5999999000000003</v>
      </c>
      <c r="H1225" s="20">
        <v>2.8</v>
      </c>
      <c r="I1225" s="21">
        <v>606.99999000000003</v>
      </c>
      <c r="J1225" s="19">
        <v>33</v>
      </c>
      <c r="K1225" s="19">
        <v>23</v>
      </c>
      <c r="L1225" s="19">
        <v>23</v>
      </c>
      <c r="M1225" s="19">
        <v>48.999999000000003</v>
      </c>
      <c r="N1225" s="19">
        <v>7.8000002000000004</v>
      </c>
      <c r="O1225" s="19">
        <v>2.4000001000000002</v>
      </c>
      <c r="Q1225" s="19">
        <f t="shared" si="316"/>
        <v>4.1203975688973919</v>
      </c>
      <c r="R1225" s="19">
        <f t="shared" si="323"/>
        <v>4.3154447847504613</v>
      </c>
      <c r="S1225" s="19">
        <f t="shared" si="324"/>
        <v>4.7673979386006717</v>
      </c>
      <c r="T1225" s="19">
        <f t="shared" si="318"/>
        <v>4.6520607044434303</v>
      </c>
      <c r="U1225" s="23">
        <f t="shared" si="317"/>
        <v>4.4638252491729888</v>
      </c>
      <c r="V1225" s="24">
        <f t="shared" si="320"/>
        <v>4.8399605706448225</v>
      </c>
      <c r="W1225" s="24">
        <f t="shared" si="320"/>
        <v>4.5186519234845113</v>
      </c>
      <c r="X1225" s="24">
        <f t="shared" si="321"/>
        <v>4.3154928223879345</v>
      </c>
      <c r="Y1225" s="24">
        <f t="shared" si="321"/>
        <v>4.4630908440895283</v>
      </c>
      <c r="Z1225" s="24">
        <f t="shared" si="321"/>
        <v>4.5342990401516987</v>
      </c>
      <c r="AA1225" s="20">
        <v>-0.37</v>
      </c>
      <c r="AB1225" s="20">
        <v>-0.37</v>
      </c>
      <c r="AC1225" s="17">
        <v>313.96426754365302</v>
      </c>
      <c r="AD1225" s="17">
        <f t="shared" si="319"/>
        <v>314.22143808380531</v>
      </c>
      <c r="AE1225" s="21">
        <v>64</v>
      </c>
      <c r="AF1225" s="21">
        <v>148.8125000000089</v>
      </c>
      <c r="AG1225" s="19">
        <v>2.4255551697532329</v>
      </c>
      <c r="AH1225" s="21">
        <v>183.9</v>
      </c>
      <c r="AI1225" s="22">
        <v>-0.43416666666666648</v>
      </c>
      <c r="AJ1225" s="21">
        <v>1174.0619999999999</v>
      </c>
      <c r="AK1225" s="21" t="e">
        <f>VLOOKUP($B1225,'[3]Rotoma level Monthly'!$C$2:$N$538,10,FALSE)</f>
        <v>#N/A</v>
      </c>
      <c r="AL1225" s="21" t="e">
        <f>VLOOKUP($B1225,'[3]Rotoma level Monthly'!$C$2:$N$538,11,FALSE)</f>
        <v>#N/A</v>
      </c>
      <c r="AM1225" s="20">
        <v>3.8530758384774075</v>
      </c>
      <c r="AN1225" s="21">
        <v>182.89999999999998</v>
      </c>
    </row>
    <row r="1226" spans="1:40" x14ac:dyDescent="0.25">
      <c r="A1226" t="s">
        <v>88</v>
      </c>
      <c r="B1226" s="15">
        <v>37742</v>
      </c>
      <c r="C1226" s="16" t="s">
        <v>64</v>
      </c>
      <c r="D1226" s="17">
        <v>2003</v>
      </c>
      <c r="E1226" s="18" t="str">
        <f t="shared" si="325"/>
        <v>Rotoehu 2002/03</v>
      </c>
      <c r="F1226" s="18" t="s">
        <v>61</v>
      </c>
      <c r="G1226" s="19">
        <v>13</v>
      </c>
      <c r="H1226" s="20">
        <v>3.2</v>
      </c>
      <c r="I1226" s="21">
        <v>547.99999099999991</v>
      </c>
      <c r="J1226" s="19">
        <v>24</v>
      </c>
      <c r="K1226" s="19">
        <v>11</v>
      </c>
      <c r="L1226" s="19">
        <v>52.000000999999997</v>
      </c>
      <c r="M1226" s="19">
        <v>106</v>
      </c>
      <c r="N1226" s="19">
        <v>7.9000000999999997</v>
      </c>
      <c r="O1226" s="19">
        <v>1.8</v>
      </c>
      <c r="Q1226" s="19">
        <f t="shared" si="316"/>
        <v>5.0494161148593655</v>
      </c>
      <c r="R1226" s="19">
        <f t="shared" si="323"/>
        <v>4.1524584074666873</v>
      </c>
      <c r="S1226" s="19">
        <f t="shared" si="324"/>
        <v>4.6337294595689045</v>
      </c>
      <c r="T1226" s="19">
        <f t="shared" si="318"/>
        <v>4.248216825797889</v>
      </c>
      <c r="U1226" s="23">
        <f t="shared" si="317"/>
        <v>4.5209552019232113</v>
      </c>
      <c r="V1226" s="24">
        <f t="shared" si="320"/>
        <v>4.8823213170373059</v>
      </c>
      <c r="W1226" s="24">
        <f t="shared" si="320"/>
        <v>4.4808714797745397</v>
      </c>
      <c r="X1226" s="24">
        <f t="shared" si="321"/>
        <v>4.3396520935246112</v>
      </c>
      <c r="Y1226" s="24">
        <f t="shared" si="321"/>
        <v>4.4091076509915066</v>
      </c>
      <c r="Z1226" s="24">
        <f t="shared" si="321"/>
        <v>4.5279881353319915</v>
      </c>
      <c r="AA1226" s="20">
        <v>-0.61</v>
      </c>
      <c r="AB1226" s="20">
        <v>-0.57499999999999996</v>
      </c>
      <c r="AC1226" s="17">
        <v>313.924078549706</v>
      </c>
      <c r="AD1226" s="17">
        <f t="shared" si="319"/>
        <v>314.18163614477845</v>
      </c>
      <c r="AE1226" s="21">
        <v>103</v>
      </c>
      <c r="AF1226" s="21">
        <v>151.74059139785157</v>
      </c>
      <c r="AG1226" s="19">
        <v>2.8312481518817267</v>
      </c>
      <c r="AH1226" s="21">
        <v>142.5</v>
      </c>
      <c r="AI1226" s="22">
        <v>-0.53666666666666651</v>
      </c>
      <c r="AJ1226" s="21">
        <v>1102.5619999999999</v>
      </c>
      <c r="AK1226" s="21" t="e">
        <f>VLOOKUP($B1226,'[3]Rotoma level Monthly'!$C$2:$N$538,10,FALSE)</f>
        <v>#N/A</v>
      </c>
      <c r="AL1226" s="21" t="e">
        <f>VLOOKUP($B1226,'[3]Rotoma level Monthly'!$C$2:$N$538,11,FALSE)</f>
        <v>#N/A</v>
      </c>
      <c r="AM1226" s="20">
        <v>3.8175398364264552</v>
      </c>
      <c r="AN1226" s="21">
        <v>185</v>
      </c>
    </row>
    <row r="1227" spans="1:40" x14ac:dyDescent="0.25">
      <c r="A1227" t="s">
        <v>88</v>
      </c>
      <c r="B1227" s="15">
        <v>37773</v>
      </c>
      <c r="C1227" s="16" t="s">
        <v>64</v>
      </c>
      <c r="D1227" s="17">
        <v>2003</v>
      </c>
      <c r="E1227" s="18" t="str">
        <f t="shared" si="325"/>
        <v>Rotoehu 2002/03</v>
      </c>
      <c r="F1227" s="18" t="s">
        <v>61</v>
      </c>
      <c r="G1227" s="19">
        <v>21</v>
      </c>
      <c r="H1227" s="20">
        <v>2.8</v>
      </c>
      <c r="I1227" s="21">
        <v>473.00000099999994</v>
      </c>
      <c r="J1227" s="19">
        <v>23</v>
      </c>
      <c r="K1227" s="19">
        <v>8.0000004000000011</v>
      </c>
      <c r="L1227" s="19">
        <v>63.000000999999997</v>
      </c>
      <c r="M1227" s="19">
        <v>71.000002000000009</v>
      </c>
      <c r="N1227" s="19">
        <v>7.8000002000000004</v>
      </c>
      <c r="O1227" s="19">
        <v>6.1999997999999996</v>
      </c>
      <c r="Q1227" s="19">
        <f t="shared" si="316"/>
        <v>5.5784370086241548</v>
      </c>
      <c r="R1227" s="19">
        <f t="shared" si="323"/>
        <v>4.3154447847504613</v>
      </c>
      <c r="S1227" s="19">
        <f t="shared" si="324"/>
        <v>4.4413320363845052</v>
      </c>
      <c r="T1227" s="19">
        <f t="shared" si="318"/>
        <v>4.1942452811713711</v>
      </c>
      <c r="U1227" s="23">
        <f t="shared" si="317"/>
        <v>4.6323647777326231</v>
      </c>
      <c r="V1227" s="24">
        <f t="shared" si="320"/>
        <v>4.9322449035964961</v>
      </c>
      <c r="W1227" s="24">
        <f t="shared" si="320"/>
        <v>4.45667323417155</v>
      </c>
      <c r="X1227" s="24">
        <f t="shared" si="321"/>
        <v>4.3187593066998495</v>
      </c>
      <c r="Y1227" s="24">
        <f t="shared" si="321"/>
        <v>4.3617611551067652</v>
      </c>
      <c r="Z1227" s="24">
        <f t="shared" si="321"/>
        <v>4.5173596498936659</v>
      </c>
      <c r="AA1227" s="20">
        <v>-1.19</v>
      </c>
      <c r="AB1227" s="20">
        <v>-0.211666666666666</v>
      </c>
      <c r="AC1227" s="17">
        <v>313.99271234927699</v>
      </c>
      <c r="AD1227" s="17">
        <f t="shared" si="319"/>
        <v>314.14755368904906</v>
      </c>
      <c r="AE1227" s="21">
        <v>143</v>
      </c>
      <c r="AF1227" s="21">
        <v>146.36111111111657</v>
      </c>
      <c r="AG1227" s="19">
        <v>3.5092357060186155</v>
      </c>
      <c r="AH1227" s="21">
        <v>104</v>
      </c>
      <c r="AI1227" s="22">
        <v>-0.58250000000000002</v>
      </c>
      <c r="AJ1227" s="21">
        <v>1123.5619999999999</v>
      </c>
      <c r="AK1227" s="21" t="e">
        <f>VLOOKUP($B1227,'[3]Rotoma level Monthly'!$C$2:$N$538,10,FALSE)</f>
        <v>#N/A</v>
      </c>
      <c r="AL1227" s="21" t="e">
        <f>VLOOKUP($B1227,'[3]Rotoma level Monthly'!$C$2:$N$538,11,FALSE)</f>
        <v>#N/A</v>
      </c>
      <c r="AM1227" s="20">
        <v>3.7408588483287111</v>
      </c>
      <c r="AN1227" s="21">
        <v>186.58333333333334</v>
      </c>
    </row>
    <row r="1228" spans="1:40" x14ac:dyDescent="0.25">
      <c r="A1228" t="s">
        <v>88</v>
      </c>
      <c r="B1228" s="15">
        <v>37803</v>
      </c>
      <c r="C1228" s="16" t="s">
        <v>65</v>
      </c>
      <c r="D1228" s="17">
        <v>2004</v>
      </c>
      <c r="E1228" s="18" t="str">
        <f t="shared" si="325"/>
        <v>Rotoehu 2003/04</v>
      </c>
      <c r="F1228" s="18" t="s">
        <v>61</v>
      </c>
      <c r="G1228" s="19">
        <v>21.1</v>
      </c>
      <c r="H1228" s="20">
        <v>2.1</v>
      </c>
      <c r="I1228" s="21">
        <v>428.00000900000003</v>
      </c>
      <c r="J1228" s="19">
        <v>28.999998999999999</v>
      </c>
      <c r="K1228" s="19">
        <v>4.0000002000000006</v>
      </c>
      <c r="L1228" s="19">
        <v>18.999998999999999</v>
      </c>
      <c r="M1228" s="19">
        <v>22</v>
      </c>
      <c r="N1228" s="19">
        <v>8.1999998000000005</v>
      </c>
      <c r="O1228" s="19">
        <v>4.5</v>
      </c>
      <c r="Q1228" s="19">
        <f t="shared" si="316"/>
        <v>5.5836774364561395</v>
      </c>
      <c r="R1228" s="19">
        <f t="shared" si="323"/>
        <v>4.6613358021560956</v>
      </c>
      <c r="S1228" s="19">
        <f t="shared" si="324"/>
        <v>4.3106457722180522</v>
      </c>
      <c r="T1228" s="19">
        <f t="shared" si="318"/>
        <v>4.4882021101359886</v>
      </c>
      <c r="U1228" s="23">
        <f t="shared" si="317"/>
        <v>4.7609652802415692</v>
      </c>
      <c r="V1228" s="24">
        <f t="shared" si="320"/>
        <v>4.9181367589642928</v>
      </c>
      <c r="W1228" s="24">
        <f t="shared" si="320"/>
        <v>4.4657312877315061</v>
      </c>
      <c r="X1228" s="24">
        <f t="shared" si="320"/>
        <v>4.325857739832486</v>
      </c>
      <c r="Y1228" s="24">
        <f t="shared" si="320"/>
        <v>4.4182020871996794</v>
      </c>
      <c r="Z1228" s="24">
        <f t="shared" si="320"/>
        <v>4.5319819684319915</v>
      </c>
      <c r="AA1228" s="20">
        <v>0.34</v>
      </c>
      <c r="AB1228" s="20">
        <v>2.9999999999999801E-2</v>
      </c>
      <c r="AC1228" s="17">
        <v>313.99923584418798</v>
      </c>
      <c r="AD1228" s="17">
        <f t="shared" si="319"/>
        <v>314.10443326068474</v>
      </c>
      <c r="AE1228" s="21">
        <v>28.5</v>
      </c>
      <c r="AF1228" s="21">
        <v>129.37500000000321</v>
      </c>
      <c r="AG1228" s="19">
        <v>2.5473772961470367</v>
      </c>
      <c r="AH1228" s="21">
        <v>143.80000000000001</v>
      </c>
      <c r="AI1228" s="22">
        <v>-0.47249999999999998</v>
      </c>
      <c r="AJ1228" s="21">
        <v>1135.5619999999999</v>
      </c>
      <c r="AK1228" s="21" t="e">
        <f>VLOOKUP($B1228,'[3]Rotoma level Monthly'!$C$2:$N$538,10,FALSE)</f>
        <v>#N/A</v>
      </c>
      <c r="AL1228" s="21" t="e">
        <f>VLOOKUP($B1228,'[3]Rotoma level Monthly'!$C$2:$N$538,11,FALSE)</f>
        <v>#N/A</v>
      </c>
      <c r="AM1228" s="20">
        <v>3.6938309410507704</v>
      </c>
      <c r="AN1228" s="21">
        <v>188.7166666666667</v>
      </c>
    </row>
    <row r="1229" spans="1:40" x14ac:dyDescent="0.25">
      <c r="A1229" t="s">
        <v>88</v>
      </c>
      <c r="B1229" s="15">
        <v>37834</v>
      </c>
      <c r="C1229" s="16" t="s">
        <v>65</v>
      </c>
      <c r="D1229" s="17">
        <v>2004</v>
      </c>
      <c r="E1229" s="18" t="str">
        <f t="shared" si="325"/>
        <v>Rotoehu 2003/04</v>
      </c>
      <c r="F1229" s="18" t="s">
        <v>61</v>
      </c>
      <c r="G1229" s="19">
        <v>11.8</v>
      </c>
      <c r="H1229" s="20">
        <v>2.6</v>
      </c>
      <c r="I1229" s="21">
        <v>338.000001</v>
      </c>
      <c r="J1229" s="19">
        <v>22</v>
      </c>
      <c r="K1229" s="19">
        <v>4.0000002000000006</v>
      </c>
      <c r="L1229" s="19">
        <v>16.000001000000001</v>
      </c>
      <c r="M1229" s="19">
        <v>50.999998999999995</v>
      </c>
      <c r="N1229" s="19">
        <v>7.9000000999999997</v>
      </c>
      <c r="O1229" s="19">
        <v>3.3</v>
      </c>
      <c r="Q1229" s="19">
        <f t="shared" ref="Q1229:Q1271" si="326">2.22+2.54*LOG($G1229,10)</f>
        <v>4.9425802985575586</v>
      </c>
      <c r="R1229" s="19">
        <f t="shared" si="323"/>
        <v>4.4051794835444191</v>
      </c>
      <c r="S1229" s="19">
        <f t="shared" si="324"/>
        <v>4.0020392717032731</v>
      </c>
      <c r="T1229" s="19">
        <f t="shared" si="318"/>
        <v>4.1378742280008423</v>
      </c>
      <c r="U1229" s="23">
        <f t="shared" ref="U1229:U1271" si="327">AVERAGE(Q1229:T1229)</f>
        <v>4.3719183204515231</v>
      </c>
      <c r="V1229" s="24">
        <f t="shared" ref="V1229:Z1244" si="328">AVERAGE(Q1218:Q1229)</f>
        <v>4.9315314141544837</v>
      </c>
      <c r="W1229" s="24">
        <f t="shared" si="328"/>
        <v>4.4695344781571649</v>
      </c>
      <c r="X1229" s="24">
        <f t="shared" si="328"/>
        <v>4.3297955944491369</v>
      </c>
      <c r="Y1229" s="24">
        <f t="shared" si="328"/>
        <v>4.4182020871996794</v>
      </c>
      <c r="Z1229" s="24">
        <f t="shared" si="328"/>
        <v>4.5372658934901162</v>
      </c>
      <c r="AA1229" s="20">
        <v>-0.14000000000000001</v>
      </c>
      <c r="AB1229" s="20">
        <v>-0.125</v>
      </c>
      <c r="AC1229" s="17">
        <v>313.922679752612</v>
      </c>
      <c r="AD1229" s="17">
        <f t="shared" si="319"/>
        <v>314.05702847907202</v>
      </c>
      <c r="AE1229" s="21">
        <v>52</v>
      </c>
      <c r="AF1229" s="21">
        <v>122.89986559140273</v>
      </c>
      <c r="AG1229" s="19">
        <v>2.9426056600955284</v>
      </c>
      <c r="AH1229" s="21">
        <v>152.5</v>
      </c>
      <c r="AI1229" s="22">
        <v>-0.35416666666666652</v>
      </c>
      <c r="AJ1229" s="21">
        <v>1060.5619999999999</v>
      </c>
      <c r="AK1229" s="21" t="e">
        <f>VLOOKUP($B1229,'[3]Rotoma level Monthly'!$C$2:$N$538,10,FALSE)</f>
        <v>#N/A</v>
      </c>
      <c r="AL1229" s="21" t="e">
        <f>VLOOKUP($B1229,'[3]Rotoma level Monthly'!$C$2:$N$538,11,FALSE)</f>
        <v>#N/A</v>
      </c>
      <c r="AM1229" s="20">
        <v>3.5933668922054451</v>
      </c>
      <c r="AN1229" s="21">
        <v>186.49166666666667</v>
      </c>
    </row>
    <row r="1230" spans="1:40" x14ac:dyDescent="0.25">
      <c r="A1230" t="s">
        <v>88</v>
      </c>
      <c r="B1230" s="15">
        <v>37865</v>
      </c>
      <c r="C1230" s="16" t="s">
        <v>65</v>
      </c>
      <c r="D1230" s="17">
        <v>2004</v>
      </c>
      <c r="E1230" s="18" t="str">
        <f t="shared" si="325"/>
        <v>Rotoehu 2003/04</v>
      </c>
      <c r="F1230" s="18" t="s">
        <v>61</v>
      </c>
      <c r="G1230" s="19">
        <v>12.7</v>
      </c>
      <c r="H1230" s="20">
        <v>2.2999999999999998</v>
      </c>
      <c r="I1230" s="21">
        <v>380.9999899</v>
      </c>
      <c r="J1230" s="19">
        <v>32.000002000000002</v>
      </c>
      <c r="K1230" s="19">
        <v>2.0000001000000003</v>
      </c>
      <c r="L1230" s="19">
        <v>4.9999998999999997</v>
      </c>
      <c r="M1230" s="19">
        <v>21</v>
      </c>
      <c r="N1230" s="19">
        <v>7.9000000999999997</v>
      </c>
      <c r="O1230" s="19">
        <v>2.9000001000000002</v>
      </c>
      <c r="Q1230" s="19">
        <f t="shared" si="326"/>
        <v>5.023661451228131</v>
      </c>
      <c r="R1230" s="19">
        <f t="shared" si="323"/>
        <v>4.5526391594366178</v>
      </c>
      <c r="S1230" s="19">
        <f t="shared" si="324"/>
        <v>4.1585841421301062</v>
      </c>
      <c r="T1230" s="19">
        <f t="shared" si="318"/>
        <v>4.6130380159528652</v>
      </c>
      <c r="U1230" s="23">
        <f t="shared" si="327"/>
        <v>4.5869806921869305</v>
      </c>
      <c r="V1230" s="24">
        <f t="shared" si="328"/>
        <v>4.9279817196515898</v>
      </c>
      <c r="W1230" s="24">
        <f t="shared" si="328"/>
        <v>4.4856259749071734</v>
      </c>
      <c r="X1230" s="24">
        <f t="shared" si="328"/>
        <v>4.3090326241274823</v>
      </c>
      <c r="Y1230" s="24">
        <f t="shared" si="328"/>
        <v>4.4215572464383905</v>
      </c>
      <c r="Z1230" s="24">
        <f t="shared" si="328"/>
        <v>4.5360493912811579</v>
      </c>
      <c r="AA1230" s="20">
        <v>-0.26</v>
      </c>
      <c r="AB1230" s="20">
        <v>-0.18</v>
      </c>
      <c r="AC1230" s="17">
        <v>313.973332638204</v>
      </c>
      <c r="AD1230" s="17">
        <f t="shared" si="319"/>
        <v>314.01912669144605</v>
      </c>
      <c r="AE1230" s="21">
        <v>222</v>
      </c>
      <c r="AF1230" s="21">
        <v>196.8845394736874</v>
      </c>
      <c r="AG1230" s="19">
        <v>4.3637373415503653</v>
      </c>
      <c r="AH1230" s="21">
        <v>139.80000000000001</v>
      </c>
      <c r="AI1230" s="22">
        <v>-0.293333333333333</v>
      </c>
      <c r="AJ1230" s="21">
        <v>1059.8400000000001</v>
      </c>
      <c r="AK1230" s="21" t="e">
        <f>VLOOKUP($B1230,'[3]Rotoma level Monthly'!$C$2:$N$538,10,FALSE)</f>
        <v>#N/A</v>
      </c>
      <c r="AL1230" s="21" t="e">
        <f>VLOOKUP($B1230,'[3]Rotoma level Monthly'!$C$2:$N$538,11,FALSE)</f>
        <v>#N/A</v>
      </c>
      <c r="AM1230" s="20">
        <v>3.5162078398506824</v>
      </c>
      <c r="AN1230" s="21">
        <v>183.70000000000005</v>
      </c>
    </row>
    <row r="1231" spans="1:40" x14ac:dyDescent="0.25">
      <c r="A1231" t="s">
        <v>88</v>
      </c>
      <c r="B1231" s="15">
        <v>37895</v>
      </c>
      <c r="C1231" s="16" t="s">
        <v>65</v>
      </c>
      <c r="D1231" s="17">
        <v>2004</v>
      </c>
      <c r="E1231" s="18" t="str">
        <f t="shared" si="325"/>
        <v>Rotoehu 2003/04</v>
      </c>
      <c r="F1231" s="18" t="s">
        <v>61</v>
      </c>
      <c r="G1231" s="19">
        <v>6.5</v>
      </c>
      <c r="H1231" s="20">
        <v>3.5</v>
      </c>
      <c r="I1231" s="21">
        <v>240.00001010000003</v>
      </c>
      <c r="J1231" s="19">
        <v>18.999998999999999</v>
      </c>
      <c r="K1231" s="19">
        <v>4.9999998999999997</v>
      </c>
      <c r="L1231" s="19">
        <v>2.0000001000000003</v>
      </c>
      <c r="M1231" s="19">
        <v>4.9999998999999997</v>
      </c>
      <c r="N1231" s="19">
        <v>8.1999998000000005</v>
      </c>
      <c r="O1231" s="19">
        <v>2.2999999999999998</v>
      </c>
      <c r="Q1231" s="19">
        <f t="shared" si="326"/>
        <v>4.2847999258728535</v>
      </c>
      <c r="R1231" s="19">
        <f t="shared" si="323"/>
        <v>4.0420285548234149</v>
      </c>
      <c r="S1231" s="19">
        <f t="shared" si="324"/>
        <v>3.5544358925643773</v>
      </c>
      <c r="T1231" s="19">
        <f t="shared" ref="T1231:T1294" si="329">0.218+2.92*LOG($J1231,10)</f>
        <v>3.9519604480380539</v>
      </c>
      <c r="U1231" s="23">
        <f t="shared" si="327"/>
        <v>3.9583062053246749</v>
      </c>
      <c r="V1231" s="24">
        <f t="shared" si="328"/>
        <v>5.0053999301735574</v>
      </c>
      <c r="W1231" s="24">
        <f t="shared" si="328"/>
        <v>4.4826408827872166</v>
      </c>
      <c r="X1231" s="24">
        <f t="shared" si="328"/>
        <v>4.2639590366679361</v>
      </c>
      <c r="Y1231" s="24">
        <f t="shared" si="328"/>
        <v>4.3968692149584037</v>
      </c>
      <c r="Z1231" s="24">
        <f t="shared" si="328"/>
        <v>4.5372172661467784</v>
      </c>
      <c r="AA1231" s="20">
        <v>-0.18</v>
      </c>
      <c r="AB1231" s="20">
        <v>-1.66666666666677E-3</v>
      </c>
      <c r="AC1231" s="17">
        <v>314.14554336429802</v>
      </c>
      <c r="AD1231" s="17">
        <f t="shared" si="319"/>
        <v>314.00266785263085</v>
      </c>
      <c r="AE1231" s="21">
        <v>117.5</v>
      </c>
      <c r="AF1231" s="21">
        <v>178.26915377504818</v>
      </c>
      <c r="AG1231" s="19">
        <v>4.0476127983588226</v>
      </c>
      <c r="AH1231" s="21">
        <v>206.1</v>
      </c>
      <c r="AI1231" s="22">
        <v>-0.23499999999999949</v>
      </c>
      <c r="AJ1231" s="21">
        <v>1064.5</v>
      </c>
      <c r="AK1231" s="21" t="e">
        <f>VLOOKUP($B1231,'[3]Rotoma level Monthly'!$C$2:$N$538,10,FALSE)</f>
        <v>#N/A</v>
      </c>
      <c r="AL1231" s="21" t="e">
        <f>VLOOKUP($B1231,'[3]Rotoma level Monthly'!$C$2:$N$538,11,FALSE)</f>
        <v>#N/A</v>
      </c>
      <c r="AM1231" s="20">
        <v>3.5383001832890479</v>
      </c>
      <c r="AN1231" s="21">
        <v>178.47499999999999</v>
      </c>
    </row>
    <row r="1232" spans="1:40" x14ac:dyDescent="0.25">
      <c r="A1232" t="s">
        <v>88</v>
      </c>
      <c r="B1232" s="15">
        <v>37926</v>
      </c>
      <c r="C1232" s="16" t="s">
        <v>65</v>
      </c>
      <c r="D1232" s="17">
        <v>2004</v>
      </c>
      <c r="E1232" s="18" t="str">
        <f t="shared" si="325"/>
        <v>Rotoehu 2003/04</v>
      </c>
      <c r="F1232" s="18" t="s">
        <v>61</v>
      </c>
      <c r="G1232" s="19">
        <v>8.3000001999999995</v>
      </c>
      <c r="H1232" s="20">
        <v>2.6</v>
      </c>
      <c r="I1232" s="21">
        <v>384.99999010000005</v>
      </c>
      <c r="J1232" s="19">
        <v>18.999998999999999</v>
      </c>
      <c r="K1232" s="19">
        <v>2.0000001000000003</v>
      </c>
      <c r="L1232" s="19">
        <v>2.0000001000000003</v>
      </c>
      <c r="M1232" s="19">
        <v>3</v>
      </c>
      <c r="N1232" s="19">
        <v>8.1000004000000008</v>
      </c>
      <c r="O1232" s="19">
        <v>3</v>
      </c>
      <c r="Q1232" s="19">
        <f t="shared" si="326"/>
        <v>4.5544583812161425</v>
      </c>
      <c r="R1232" s="19">
        <f t="shared" si="323"/>
        <v>4.4051794835444191</v>
      </c>
      <c r="S1232" s="19">
        <f t="shared" si="324"/>
        <v>4.1722367622061949</v>
      </c>
      <c r="T1232" s="19">
        <f t="shared" si="329"/>
        <v>3.9519604480380539</v>
      </c>
      <c r="U1232" s="23">
        <f t="shared" si="327"/>
        <v>4.2709587687512025</v>
      </c>
      <c r="V1232" s="24">
        <f t="shared" si="328"/>
        <v>4.9302413887370866</v>
      </c>
      <c r="W1232" s="24">
        <f t="shared" si="328"/>
        <v>4.4746072405068311</v>
      </c>
      <c r="X1232" s="24">
        <f t="shared" si="328"/>
        <v>4.2783034245115434</v>
      </c>
      <c r="Y1232" s="24">
        <f t="shared" si="328"/>
        <v>4.4369730365669104</v>
      </c>
      <c r="Z1232" s="24">
        <f t="shared" si="328"/>
        <v>4.5300312725805929</v>
      </c>
      <c r="AA1232" s="20">
        <v>-0.41</v>
      </c>
      <c r="AB1232" s="20">
        <v>-0.30666666666666598</v>
      </c>
      <c r="AC1232" s="17">
        <v>314.15144006709397</v>
      </c>
      <c r="AD1232" s="17">
        <f t="shared" si="319"/>
        <v>313.99562493529646</v>
      </c>
      <c r="AE1232" s="21">
        <v>95</v>
      </c>
      <c r="AF1232" s="21">
        <v>218.20138888888897</v>
      </c>
      <c r="AG1232" s="19">
        <v>4.3430537422839519</v>
      </c>
      <c r="AH1232" s="21">
        <v>189.1</v>
      </c>
      <c r="AI1232" s="22">
        <v>-0.23499999999999949</v>
      </c>
      <c r="AJ1232" s="21">
        <v>1134.5</v>
      </c>
      <c r="AK1232" s="21" t="e">
        <f>VLOOKUP($B1232,'[3]Rotoma level Monthly'!$C$2:$N$538,10,FALSE)</f>
        <v>#N/A</v>
      </c>
      <c r="AL1232" s="21" t="e">
        <f>VLOOKUP($B1232,'[3]Rotoma level Monthly'!$C$2:$N$538,11,FALSE)</f>
        <v>#N/A</v>
      </c>
      <c r="AM1232" s="20">
        <v>3.4921895071088276</v>
      </c>
      <c r="AN1232" s="21">
        <v>176.67499999999998</v>
      </c>
    </row>
    <row r="1233" spans="1:40" x14ac:dyDescent="0.25">
      <c r="A1233" t="s">
        <v>88</v>
      </c>
      <c r="B1233" s="15">
        <v>37956</v>
      </c>
      <c r="C1233" s="16" t="s">
        <v>65</v>
      </c>
      <c r="D1233" s="17">
        <v>2004</v>
      </c>
      <c r="E1233" s="18" t="str">
        <f t="shared" si="325"/>
        <v>Rotoehu 2003/04</v>
      </c>
      <c r="F1233" s="18" t="s">
        <v>61</v>
      </c>
      <c r="G1233" s="19">
        <v>6.8000002000000004</v>
      </c>
      <c r="H1233" s="20">
        <v>3.2</v>
      </c>
      <c r="I1233" s="21">
        <v>453.99999010000005</v>
      </c>
      <c r="J1233" s="19">
        <v>22</v>
      </c>
      <c r="K1233" s="19">
        <v>4.9999998999999997</v>
      </c>
      <c r="L1233" s="19">
        <v>2.0000001000000003</v>
      </c>
      <c r="M1233" s="19">
        <v>15</v>
      </c>
      <c r="N1233" s="19">
        <v>8.1999998000000005</v>
      </c>
      <c r="O1233" s="19">
        <v>1.9</v>
      </c>
      <c r="Q1233" s="19">
        <f t="shared" si="326"/>
        <v>4.3345726707181917</v>
      </c>
      <c r="R1233" s="19">
        <f t="shared" si="323"/>
        <v>4.1524584074666873</v>
      </c>
      <c r="S1233" s="19">
        <f t="shared" si="324"/>
        <v>4.3877380885942845</v>
      </c>
      <c r="T1233" s="19">
        <f t="shared" si="329"/>
        <v>4.1378742280008423</v>
      </c>
      <c r="U1233" s="23">
        <f t="shared" si="327"/>
        <v>4.2531608486950017</v>
      </c>
      <c r="V1233" s="24">
        <f t="shared" si="328"/>
        <v>4.8504417608776551</v>
      </c>
      <c r="W1233" s="24">
        <f t="shared" si="328"/>
        <v>4.4169537533916259</v>
      </c>
      <c r="X1233" s="24">
        <f t="shared" si="328"/>
        <v>4.3135506389527549</v>
      </c>
      <c r="Y1233" s="24">
        <f t="shared" si="328"/>
        <v>4.3879059981084136</v>
      </c>
      <c r="Z1233" s="24">
        <f t="shared" si="328"/>
        <v>4.4922130378326122</v>
      </c>
      <c r="AA1233" s="20">
        <v>0.85</v>
      </c>
      <c r="AB1233" s="20">
        <v>3.3333333333333201E-2</v>
      </c>
      <c r="AC1233" s="17">
        <v>314.09459850824101</v>
      </c>
      <c r="AD1233" s="17">
        <f t="shared" si="319"/>
        <v>313.99260459080182</v>
      </c>
      <c r="AE1233" s="21">
        <v>218</v>
      </c>
      <c r="AF1233" s="21">
        <v>204.46550179211471</v>
      </c>
      <c r="AG1233" s="19">
        <v>3.9554719655194126</v>
      </c>
      <c r="AH1233" s="21">
        <v>217.3</v>
      </c>
      <c r="AI1233" s="22">
        <v>-0.21666666666666601</v>
      </c>
      <c r="AJ1233" s="21">
        <v>1182.5</v>
      </c>
      <c r="AK1233" s="21" t="e">
        <f>VLOOKUP($B1233,'[3]Rotoma level Monthly'!$C$2:$N$538,10,FALSE)</f>
        <v>#N/A</v>
      </c>
      <c r="AL1233" s="21" t="e">
        <f>VLOOKUP($B1233,'[3]Rotoma level Monthly'!$C$2:$N$538,11,FALSE)</f>
        <v>#N/A</v>
      </c>
      <c r="AM1233" s="20">
        <v>3.4843097719599263</v>
      </c>
      <c r="AN1233" s="21">
        <v>175.48333333333332</v>
      </c>
    </row>
    <row r="1234" spans="1:40" x14ac:dyDescent="0.25">
      <c r="A1234" t="s">
        <v>88</v>
      </c>
      <c r="B1234" s="15">
        <v>37987</v>
      </c>
      <c r="C1234" s="16" t="s">
        <v>65</v>
      </c>
      <c r="D1234" s="17">
        <v>2004</v>
      </c>
      <c r="E1234" s="18" t="str">
        <f t="shared" si="325"/>
        <v>Rotoehu 2003/04</v>
      </c>
      <c r="F1234" s="18" t="s">
        <v>61</v>
      </c>
      <c r="G1234" s="19">
        <v>5.4000000999999997</v>
      </c>
      <c r="H1234" s="20">
        <v>4.0999999999999996</v>
      </c>
      <c r="I1234" s="21">
        <v>338.00001000000003</v>
      </c>
      <c r="J1234" s="19">
        <v>35.999997999999998</v>
      </c>
      <c r="K1234" s="19">
        <v>9.9999997999999994</v>
      </c>
      <c r="L1234" s="19">
        <v>3</v>
      </c>
      <c r="M1234" s="19">
        <v>2.0000001000000003</v>
      </c>
      <c r="N1234" s="19">
        <v>8.6000004000000008</v>
      </c>
      <c r="O1234" s="19">
        <v>1.21</v>
      </c>
      <c r="Q1234" s="19">
        <f t="shared" si="326"/>
        <v>4.0802801703782654</v>
      </c>
      <c r="R1234" s="19">
        <f t="shared" si="323"/>
        <v>3.8446515613796155</v>
      </c>
      <c r="S1234" s="19">
        <f t="shared" si="324"/>
        <v>4.002039306511076</v>
      </c>
      <c r="T1234" s="19">
        <f t="shared" si="329"/>
        <v>4.7624032317882605</v>
      </c>
      <c r="U1234" s="23">
        <f t="shared" si="327"/>
        <v>4.1723435675143037</v>
      </c>
      <c r="V1234" s="24">
        <f t="shared" si="328"/>
        <v>4.7675831777378113</v>
      </c>
      <c r="W1234" s="24">
        <f t="shared" si="328"/>
        <v>4.3389839171043816</v>
      </c>
      <c r="X1234" s="24">
        <f t="shared" si="328"/>
        <v>4.2884716045212121</v>
      </c>
      <c r="Y1234" s="24">
        <f t="shared" si="328"/>
        <v>4.3794472103379531</v>
      </c>
      <c r="Z1234" s="24">
        <f t="shared" si="328"/>
        <v>4.4436214774253386</v>
      </c>
      <c r="AA1234" s="20">
        <v>-1.1100000000000001</v>
      </c>
      <c r="AB1234" s="20">
        <v>-0.97666666666666602</v>
      </c>
      <c r="AC1234" s="17">
        <v>313.97677124731098</v>
      </c>
      <c r="AD1234" s="17">
        <f t="shared" si="319"/>
        <v>313.98596543965397</v>
      </c>
      <c r="AE1234" s="21">
        <v>104.5</v>
      </c>
      <c r="AF1234" s="21">
        <v>168.66397849462277</v>
      </c>
      <c r="AG1234" s="19">
        <v>3.1927327681870334</v>
      </c>
      <c r="AH1234" s="21">
        <v>248.5</v>
      </c>
      <c r="AI1234" s="22">
        <v>-0.21666666666666601</v>
      </c>
      <c r="AJ1234" s="21">
        <v>1282</v>
      </c>
      <c r="AK1234" s="21" t="e">
        <f>VLOOKUP($B1234,'[3]Rotoma level Monthly'!$C$2:$N$538,10,FALSE)</f>
        <v>#N/A</v>
      </c>
      <c r="AL1234" s="21" t="e">
        <f>VLOOKUP($B1234,'[3]Rotoma level Monthly'!$C$2:$N$538,11,FALSE)</f>
        <v>#N/A</v>
      </c>
      <c r="AM1234" s="20">
        <v>3.4658346351924592</v>
      </c>
      <c r="AN1234" s="21">
        <v>174.80833333333331</v>
      </c>
    </row>
    <row r="1235" spans="1:40" x14ac:dyDescent="0.25">
      <c r="A1235" t="s">
        <v>88</v>
      </c>
      <c r="B1235" s="15">
        <v>38018</v>
      </c>
      <c r="C1235" s="16" t="s">
        <v>65</v>
      </c>
      <c r="D1235" s="17">
        <v>2004</v>
      </c>
      <c r="E1235" s="18" t="str">
        <f t="shared" si="325"/>
        <v>Rotoehu 2003/04</v>
      </c>
      <c r="F1235" s="18" t="s">
        <v>61</v>
      </c>
      <c r="G1235" s="19">
        <v>6.6999997999999996</v>
      </c>
      <c r="H1235" s="20">
        <v>2</v>
      </c>
      <c r="I1235" s="21">
        <v>549</v>
      </c>
      <c r="J1235" s="19">
        <v>52.999999000000003</v>
      </c>
      <c r="K1235" s="19">
        <v>28.999998999999999</v>
      </c>
      <c r="L1235" s="19">
        <v>3</v>
      </c>
      <c r="M1235" s="19">
        <v>20</v>
      </c>
      <c r="N1235" s="19">
        <v>8.1000004000000008</v>
      </c>
      <c r="O1235" s="19">
        <v>2.8</v>
      </c>
      <c r="Q1235" s="19">
        <f t="shared" si="326"/>
        <v>4.3182299659315024</v>
      </c>
      <c r="R1235" s="19">
        <f t="shared" si="323"/>
        <v>4.7194033850246528</v>
      </c>
      <c r="S1235" s="19">
        <f t="shared" si="324"/>
        <v>4.6361127567947769</v>
      </c>
      <c r="T1235" s="19">
        <f t="shared" si="329"/>
        <v>5.2528855153071348</v>
      </c>
      <c r="U1235" s="23">
        <f t="shared" si="327"/>
        <v>4.7316579057645169</v>
      </c>
      <c r="V1235" s="24">
        <f t="shared" si="328"/>
        <v>4.7031816939006603</v>
      </c>
      <c r="W1235" s="24">
        <f t="shared" si="328"/>
        <v>4.3389839171043816</v>
      </c>
      <c r="X1235" s="24">
        <f t="shared" si="328"/>
        <v>4.3294153818003593</v>
      </c>
      <c r="Y1235" s="24">
        <f t="shared" si="328"/>
        <v>4.4431708274355488</v>
      </c>
      <c r="Z1235" s="24">
        <f t="shared" si="328"/>
        <v>4.4536879550602375</v>
      </c>
      <c r="AA1235" s="20">
        <v>0.79</v>
      </c>
      <c r="AB1235" s="20">
        <v>-0.60833333333333295</v>
      </c>
      <c r="AC1235" s="17">
        <v>313.96244457728699</v>
      </c>
      <c r="AD1235" s="17">
        <f t="shared" si="319"/>
        <v>313.99492469297974</v>
      </c>
      <c r="AE1235" s="21">
        <v>293.5</v>
      </c>
      <c r="AF1235" s="21">
        <v>190.62068965517244</v>
      </c>
      <c r="AG1235" s="19">
        <v>5.1650688282962154</v>
      </c>
      <c r="AH1235" s="21">
        <v>155</v>
      </c>
      <c r="AI1235" s="22">
        <v>-0.25916666666666599</v>
      </c>
      <c r="AJ1235" s="21">
        <v>1314.5</v>
      </c>
      <c r="AK1235" s="21" t="e">
        <f>VLOOKUP($B1235,'[3]Rotoma level Monthly'!$C$2:$N$538,10,FALSE)</f>
        <v>#N/A</v>
      </c>
      <c r="AL1235" s="21" t="e">
        <f>VLOOKUP($B1235,'[3]Rotoma level Monthly'!$C$2:$N$538,11,FALSE)</f>
        <v>#N/A</v>
      </c>
      <c r="AM1235" s="20">
        <v>3.3880832193030042</v>
      </c>
      <c r="AN1235" s="21">
        <v>170.66666666666666</v>
      </c>
    </row>
    <row r="1236" spans="1:40" x14ac:dyDescent="0.25">
      <c r="A1236" t="s">
        <v>88</v>
      </c>
      <c r="B1236" s="15">
        <v>38047</v>
      </c>
      <c r="C1236" s="16" t="s">
        <v>65</v>
      </c>
      <c r="D1236" s="17">
        <v>2004</v>
      </c>
      <c r="E1236" s="18" t="str">
        <f t="shared" si="325"/>
        <v>Rotoehu 2003/04</v>
      </c>
      <c r="F1236" s="18" t="s">
        <v>61</v>
      </c>
      <c r="G1236" s="19">
        <v>16.200001</v>
      </c>
      <c r="H1236" s="20">
        <v>2.7</v>
      </c>
      <c r="I1236" s="21">
        <v>427.0000101</v>
      </c>
      <c r="J1236" s="19">
        <v>22</v>
      </c>
      <c r="K1236" s="19">
        <v>9.9999997999999994</v>
      </c>
      <c r="L1236" s="19">
        <v>2.0000001000000003</v>
      </c>
      <c r="M1236" s="19">
        <v>8.9999995999999989</v>
      </c>
      <c r="N1236" s="19">
        <v>7.6999997999999996</v>
      </c>
      <c r="O1236" s="19">
        <v>2.5999998999999998</v>
      </c>
      <c r="Q1236" s="19">
        <f t="shared" si="326"/>
        <v>5.2921682050313663</v>
      </c>
      <c r="R1236" s="19">
        <f t="shared" si="323"/>
        <v>4.359541198436518</v>
      </c>
      <c r="S1236" s="19">
        <f t="shared" si="324"/>
        <v>4.3075879347456638</v>
      </c>
      <c r="T1236" s="19">
        <f t="shared" si="329"/>
        <v>4.1378742280008423</v>
      </c>
      <c r="U1236" s="23">
        <f t="shared" si="327"/>
        <v>4.5242928915535972</v>
      </c>
      <c r="V1236" s="24">
        <f t="shared" si="328"/>
        <v>4.7635565998142555</v>
      </c>
      <c r="W1236" s="24">
        <f t="shared" si="328"/>
        <v>4.3271470843983382</v>
      </c>
      <c r="X1236" s="24">
        <f t="shared" si="328"/>
        <v>4.2811566135018229</v>
      </c>
      <c r="Y1236" s="24">
        <f t="shared" si="328"/>
        <v>4.3773829387229641</v>
      </c>
      <c r="Z1236" s="24">
        <f t="shared" si="328"/>
        <v>4.4373108091093449</v>
      </c>
      <c r="AA1236" s="20">
        <v>7.0000000000000007E-2</v>
      </c>
      <c r="AB1236" s="20">
        <v>-0.46333333333333299</v>
      </c>
      <c r="AC1236" s="17">
        <v>313.96645238770498</v>
      </c>
      <c r="AD1236" s="17">
        <f t="shared" si="319"/>
        <v>314.00612973579797</v>
      </c>
      <c r="AE1236" s="21">
        <v>13</v>
      </c>
      <c r="AF1236" s="21">
        <v>190.72715053763616</v>
      </c>
      <c r="AG1236" s="19">
        <v>3.3633303868483377</v>
      </c>
      <c r="AH1236" s="21">
        <v>273.2</v>
      </c>
      <c r="AI1236" s="22">
        <v>-0.25916666666666599</v>
      </c>
      <c r="AJ1236" s="21">
        <v>1589</v>
      </c>
      <c r="AK1236" s="21">
        <f>VLOOKUP($B1236,'[3]Rotoma level Monthly'!$C$2:$N$538,10,FALSE)</f>
        <v>1314.5</v>
      </c>
      <c r="AL1236" s="21">
        <f>VLOOKUP($B1236,'[3]Rotoma level Monthly'!$C$2:$N$538,11,FALSE)</f>
        <v>1143.6843333333334</v>
      </c>
      <c r="AM1236" s="20">
        <v>3.5286793869507487</v>
      </c>
      <c r="AN1236" s="21">
        <v>179.64166666666665</v>
      </c>
    </row>
    <row r="1237" spans="1:40" x14ac:dyDescent="0.25">
      <c r="A1237" t="s">
        <v>88</v>
      </c>
      <c r="B1237" s="15">
        <v>38078</v>
      </c>
      <c r="C1237" s="16" t="s">
        <v>65</v>
      </c>
      <c r="D1237" s="17">
        <v>2004</v>
      </c>
      <c r="E1237" s="18" t="str">
        <f t="shared" si="325"/>
        <v>Rotoehu 2003/04</v>
      </c>
      <c r="F1237" s="18" t="s">
        <v>61</v>
      </c>
      <c r="G1237" s="19">
        <v>4.8000002000000004</v>
      </c>
      <c r="H1237" s="20">
        <v>2.8</v>
      </c>
      <c r="I1237" s="21">
        <v>366.50000002000002</v>
      </c>
      <c r="J1237" s="19">
        <v>28.000001000000001</v>
      </c>
      <c r="K1237" s="19">
        <v>8.0000004000000011</v>
      </c>
      <c r="L1237" s="19">
        <v>0.50000001999999999</v>
      </c>
      <c r="M1237" s="19">
        <v>28.000001000000001</v>
      </c>
      <c r="N1237" s="19">
        <v>8.1000004000000008</v>
      </c>
      <c r="O1237" s="19">
        <v>3</v>
      </c>
      <c r="Q1237" s="19">
        <f t="shared" si="326"/>
        <v>3.9503527888968231</v>
      </c>
      <c r="R1237" s="19">
        <f t="shared" si="323"/>
        <v>4.3154447847504613</v>
      </c>
      <c r="S1237" s="19">
        <f t="shared" si="324"/>
        <v>4.1078626767925464</v>
      </c>
      <c r="T1237" s="19">
        <f t="shared" si="329"/>
        <v>4.4437014968099895</v>
      </c>
      <c r="U1237" s="23">
        <f t="shared" si="327"/>
        <v>4.2043404368124548</v>
      </c>
      <c r="V1237" s="24">
        <f t="shared" si="328"/>
        <v>4.749386201480875</v>
      </c>
      <c r="W1237" s="24">
        <f t="shared" si="328"/>
        <v>4.3271470843983373</v>
      </c>
      <c r="X1237" s="24">
        <f t="shared" si="328"/>
        <v>4.2261953416844795</v>
      </c>
      <c r="Y1237" s="24">
        <f t="shared" si="328"/>
        <v>4.3600196714201767</v>
      </c>
      <c r="Z1237" s="24">
        <f t="shared" si="328"/>
        <v>4.4156870747459678</v>
      </c>
      <c r="AA1237" s="20">
        <v>-1.25</v>
      </c>
      <c r="AB1237" s="20">
        <v>-0.55166666666666597</v>
      </c>
      <c r="AC1237" s="17">
        <v>313.76326442428302</v>
      </c>
      <c r="AD1237" s="17">
        <f t="shared" si="319"/>
        <v>313.98937947585046</v>
      </c>
      <c r="AE1237" s="21">
        <v>32.5</v>
      </c>
      <c r="AF1237" s="21">
        <v>170.83881150286851</v>
      </c>
      <c r="AG1237" s="19">
        <v>2.8307140028512352</v>
      </c>
      <c r="AH1237" s="21">
        <v>160.80000000000001</v>
      </c>
      <c r="AI1237" s="22">
        <v>-0.25916666666666599</v>
      </c>
      <c r="AJ1237" s="21">
        <v>1454</v>
      </c>
      <c r="AK1237" s="21" t="e">
        <f>VLOOKUP($B1237,'[3]Rotoma level Monthly'!$C$2:$N$538,10,FALSE)</f>
        <v>#N/A</v>
      </c>
      <c r="AL1237" s="21" t="e">
        <f>VLOOKUP($B1237,'[3]Rotoma level Monthly'!$C$2:$N$538,11,FALSE)</f>
        <v>#N/A</v>
      </c>
      <c r="AM1237" s="20">
        <v>3.5572524845783566</v>
      </c>
      <c r="AN1237" s="21">
        <v>177.71666666666667</v>
      </c>
    </row>
    <row r="1238" spans="1:40" x14ac:dyDescent="0.25">
      <c r="A1238" t="s">
        <v>88</v>
      </c>
      <c r="B1238" s="15">
        <v>38108</v>
      </c>
      <c r="C1238" s="16" t="s">
        <v>65</v>
      </c>
      <c r="D1238" s="17">
        <v>2004</v>
      </c>
      <c r="E1238" s="18" t="str">
        <f t="shared" si="325"/>
        <v>Rotoehu 2003/04</v>
      </c>
      <c r="F1238" s="18" t="s">
        <v>61</v>
      </c>
      <c r="G1238" s="19">
        <v>12.2</v>
      </c>
      <c r="H1238" s="20">
        <v>2.8</v>
      </c>
      <c r="I1238" s="21">
        <v>387.49999002000004</v>
      </c>
      <c r="J1238" s="19">
        <v>22</v>
      </c>
      <c r="K1238" s="19">
        <v>4.0000002000000006</v>
      </c>
      <c r="L1238" s="19">
        <v>0.50000001999999999</v>
      </c>
      <c r="M1238" s="19">
        <v>6.0000000999999994</v>
      </c>
      <c r="N1238" s="19">
        <v>8.1999998000000005</v>
      </c>
      <c r="O1238" s="19">
        <v>2.4000001000000002</v>
      </c>
      <c r="Q1238" s="19">
        <f t="shared" si="326"/>
        <v>4.9793539699138609</v>
      </c>
      <c r="R1238" s="19">
        <f t="shared" si="323"/>
        <v>4.3154447847504613</v>
      </c>
      <c r="S1238" s="19">
        <f t="shared" si="324"/>
        <v>4.1806978039280054</v>
      </c>
      <c r="T1238" s="19">
        <f t="shared" si="329"/>
        <v>4.1378742280008423</v>
      </c>
      <c r="U1238" s="23">
        <f t="shared" si="327"/>
        <v>4.4033426966482923</v>
      </c>
      <c r="V1238" s="24">
        <f t="shared" si="328"/>
        <v>4.7435476894020825</v>
      </c>
      <c r="W1238" s="24">
        <f t="shared" si="328"/>
        <v>4.3407292825053192</v>
      </c>
      <c r="X1238" s="24">
        <f t="shared" si="328"/>
        <v>4.1884427037144052</v>
      </c>
      <c r="Y1238" s="24">
        <f t="shared" si="328"/>
        <v>4.35082445493709</v>
      </c>
      <c r="Z1238" s="24">
        <f t="shared" si="328"/>
        <v>4.4058860326397244</v>
      </c>
      <c r="AA1238" s="20">
        <v>1.42</v>
      </c>
      <c r="AB1238" s="20">
        <v>-0.20499999999999999</v>
      </c>
      <c r="AC1238" s="17">
        <v>313.87295040799302</v>
      </c>
      <c r="AD1238" s="17">
        <f t="shared" si="319"/>
        <v>313.98511879737435</v>
      </c>
      <c r="AE1238" s="21">
        <v>122</v>
      </c>
      <c r="AF1238" s="21">
        <v>163.05852669308319</v>
      </c>
      <c r="AG1238" s="19">
        <v>3.7042517248114146</v>
      </c>
      <c r="AH1238" s="21">
        <v>150.30000000000001</v>
      </c>
      <c r="AI1238" s="22">
        <v>-0.20833333333333298</v>
      </c>
      <c r="AJ1238" s="21">
        <v>1422.5</v>
      </c>
      <c r="AK1238" s="21" t="e">
        <f>VLOOKUP($B1238,'[3]Rotoma level Monthly'!$C$2:$N$538,10,FALSE)</f>
        <v>#N/A</v>
      </c>
      <c r="AL1238" s="21" t="e">
        <f>VLOOKUP($B1238,'[3]Rotoma level Monthly'!$C$2:$N$538,11,FALSE)</f>
        <v>#N/A</v>
      </c>
      <c r="AM1238" s="20">
        <v>3.5910157206698567</v>
      </c>
      <c r="AN1238" s="21">
        <v>178.36666666666667</v>
      </c>
    </row>
    <row r="1239" spans="1:40" x14ac:dyDescent="0.25">
      <c r="A1239" t="s">
        <v>88</v>
      </c>
      <c r="B1239" s="15">
        <v>38139</v>
      </c>
      <c r="C1239" s="16" t="s">
        <v>65</v>
      </c>
      <c r="D1239" s="17">
        <v>2004</v>
      </c>
      <c r="E1239" s="18" t="str">
        <f t="shared" si="325"/>
        <v>Rotoehu 2003/04</v>
      </c>
      <c r="F1239" s="18" t="s">
        <v>61</v>
      </c>
      <c r="G1239" s="19">
        <v>8.3000001999999995</v>
      </c>
      <c r="H1239" s="20">
        <v>2.6</v>
      </c>
      <c r="I1239" s="21">
        <v>301.00000999999997</v>
      </c>
      <c r="J1239" s="19">
        <v>27.000000999999997</v>
      </c>
      <c r="K1239" s="19">
        <v>3</v>
      </c>
      <c r="L1239" s="19">
        <v>1</v>
      </c>
      <c r="M1239" s="19">
        <v>9.9999997999999994</v>
      </c>
      <c r="N1239" s="19">
        <v>8.1999998000000005</v>
      </c>
      <c r="O1239" s="19">
        <v>3</v>
      </c>
      <c r="Q1239" s="19">
        <f t="shared" si="326"/>
        <v>4.5544583812161425</v>
      </c>
      <c r="R1239" s="19">
        <f t="shared" si="323"/>
        <v>4.4051794835444191</v>
      </c>
      <c r="S1239" s="19">
        <f t="shared" si="324"/>
        <v>3.8504851951669159</v>
      </c>
      <c r="T1239" s="19">
        <f t="shared" si="329"/>
        <v>4.3975822383123848</v>
      </c>
      <c r="U1239" s="23">
        <f t="shared" si="327"/>
        <v>4.3019263245599664</v>
      </c>
      <c r="V1239" s="24">
        <f t="shared" si="328"/>
        <v>4.6582161371180808</v>
      </c>
      <c r="W1239" s="24">
        <f t="shared" si="328"/>
        <v>4.3482071740714821</v>
      </c>
      <c r="X1239" s="24">
        <f t="shared" si="328"/>
        <v>4.1392054669462723</v>
      </c>
      <c r="Y1239" s="24">
        <f t="shared" si="328"/>
        <v>4.3677692013655074</v>
      </c>
      <c r="Z1239" s="24">
        <f t="shared" si="328"/>
        <v>4.3783494948753363</v>
      </c>
      <c r="AA1239" s="20">
        <v>-1.44</v>
      </c>
      <c r="AB1239" s="20">
        <v>-0.99</v>
      </c>
      <c r="AC1239" s="17">
        <v>313.94109511706199</v>
      </c>
      <c r="AD1239" s="17">
        <f t="shared" si="319"/>
        <v>313.98081736135651</v>
      </c>
      <c r="AE1239" s="21">
        <v>152.5</v>
      </c>
      <c r="AF1239" s="21">
        <v>183.86944444445231</v>
      </c>
      <c r="AG1239" s="19">
        <v>3.8186310757872985</v>
      </c>
      <c r="AH1239" s="21">
        <v>102.9</v>
      </c>
      <c r="AI1239" s="22">
        <v>-0.25583333333333297</v>
      </c>
      <c r="AJ1239" s="21">
        <v>1441.5</v>
      </c>
      <c r="AK1239" s="21" t="e">
        <f>VLOOKUP($B1239,'[3]Rotoma level Monthly'!$C$2:$N$538,10,FALSE)</f>
        <v>#N/A</v>
      </c>
      <c r="AL1239" s="21" t="e">
        <f>VLOOKUP($B1239,'[3]Rotoma level Monthly'!$C$2:$N$538,11,FALSE)</f>
        <v>#N/A</v>
      </c>
      <c r="AM1239" s="20">
        <v>3.6637660184139977</v>
      </c>
      <c r="AN1239" s="21">
        <v>178.27500000000001</v>
      </c>
    </row>
    <row r="1240" spans="1:40" x14ac:dyDescent="0.25">
      <c r="A1240" t="s">
        <v>88</v>
      </c>
      <c r="B1240" s="15">
        <v>38169</v>
      </c>
      <c r="C1240" s="16" t="s">
        <v>66</v>
      </c>
      <c r="D1240" s="17">
        <v>2005</v>
      </c>
      <c r="E1240" s="18" t="str">
        <f t="shared" si="325"/>
        <v>Rotoehu 2004/05</v>
      </c>
      <c r="F1240" s="18" t="s">
        <v>61</v>
      </c>
      <c r="G1240" s="19">
        <v>7.0999999000000003</v>
      </c>
      <c r="I1240" s="21">
        <v>337.00000199999999</v>
      </c>
      <c r="J1240" s="19">
        <v>22</v>
      </c>
      <c r="K1240" s="19">
        <v>17.000001000000001</v>
      </c>
      <c r="L1240" s="19">
        <v>34.000002000000002</v>
      </c>
      <c r="M1240" s="19">
        <v>45.000001999999995</v>
      </c>
      <c r="N1240" s="19">
        <v>7.5500002000000004</v>
      </c>
      <c r="O1240" s="19">
        <v>3.3</v>
      </c>
      <c r="Q1240" s="19">
        <f t="shared" si="326"/>
        <v>4.3821961902097186</v>
      </c>
      <c r="S1240" s="19">
        <f t="shared" si="324"/>
        <v>3.9981660093807494</v>
      </c>
      <c r="T1240" s="19">
        <f t="shared" si="329"/>
        <v>4.1378742280008423</v>
      </c>
      <c r="U1240" s="23">
        <f t="shared" si="327"/>
        <v>4.1727454758637705</v>
      </c>
      <c r="V1240" s="24">
        <f t="shared" si="328"/>
        <v>4.5580926999308797</v>
      </c>
      <c r="W1240" s="24">
        <f t="shared" si="328"/>
        <v>4.3197409351546989</v>
      </c>
      <c r="X1240" s="24">
        <f t="shared" si="328"/>
        <v>4.1131654867098302</v>
      </c>
      <c r="Y1240" s="24">
        <f t="shared" si="328"/>
        <v>4.3385752111875782</v>
      </c>
      <c r="Z1240" s="24">
        <f t="shared" si="328"/>
        <v>4.3293311778438524</v>
      </c>
      <c r="AA1240" s="20">
        <v>-0.66</v>
      </c>
      <c r="AB1240" s="20">
        <v>-1.13333333333333</v>
      </c>
      <c r="AC1240" s="17">
        <v>314.21124479924902</v>
      </c>
      <c r="AD1240" s="17">
        <f t="shared" ref="AD1240:AD1303" si="330">AVERAGE(AC1229:AC1240)</f>
        <v>313.99848477427827</v>
      </c>
      <c r="AE1240" s="21">
        <v>209</v>
      </c>
      <c r="AF1240" s="21">
        <v>165.71908602151063</v>
      </c>
      <c r="AG1240" s="19">
        <v>3.3317869063621099</v>
      </c>
      <c r="AH1240" s="21">
        <v>140.4</v>
      </c>
      <c r="AI1240" s="22">
        <v>-0.38499999999999945</v>
      </c>
      <c r="AJ1240" s="21">
        <v>1451</v>
      </c>
      <c r="AK1240" s="21" t="e">
        <f>VLOOKUP($B1240,'[3]Rotoma level Monthly'!$C$2:$N$538,10,FALSE)</f>
        <v>#N/A</v>
      </c>
      <c r="AL1240" s="21" t="e">
        <f>VLOOKUP($B1240,'[3]Rotoma level Monthly'!$C$2:$N$538,11,FALSE)</f>
        <v>#N/A</v>
      </c>
      <c r="AM1240" s="20">
        <v>3.6895489658947214</v>
      </c>
      <c r="AN1240" s="21">
        <v>177.99166666666667</v>
      </c>
    </row>
    <row r="1241" spans="1:40" x14ac:dyDescent="0.25">
      <c r="A1241" t="s">
        <v>88</v>
      </c>
      <c r="B1241" s="15">
        <v>38200</v>
      </c>
      <c r="C1241" s="16" t="s">
        <v>66</v>
      </c>
      <c r="D1241" s="17">
        <v>2005</v>
      </c>
      <c r="E1241" s="18" t="str">
        <f t="shared" si="325"/>
        <v>Rotoehu 2004/05</v>
      </c>
      <c r="F1241" s="18" t="s">
        <v>61</v>
      </c>
      <c r="G1241" s="19">
        <v>10</v>
      </c>
      <c r="H1241" s="20">
        <v>2.9</v>
      </c>
      <c r="I1241" s="21">
        <v>363.00000010000002</v>
      </c>
      <c r="J1241" s="19">
        <v>13</v>
      </c>
      <c r="K1241" s="19">
        <v>2.0000001000000003</v>
      </c>
      <c r="L1241" s="19">
        <v>2.0000001000000003</v>
      </c>
      <c r="M1241" s="19">
        <v>8.0000004000000011</v>
      </c>
      <c r="N1241" s="19">
        <v>7.8499999000000003</v>
      </c>
      <c r="O1241" s="19">
        <v>3</v>
      </c>
      <c r="Q1241" s="19">
        <f t="shared" si="326"/>
        <v>4.76</v>
      </c>
      <c r="R1241" s="19">
        <f t="shared" ref="R1241:R1271" si="331">5.56+2.6*LOG(((1/$H1241)-(1/40)),10)</f>
        <v>4.2727813930091312</v>
      </c>
      <c r="S1241" s="19">
        <f t="shared" si="324"/>
        <v>4.0953189417188156</v>
      </c>
      <c r="T1241" s="19">
        <f t="shared" si="329"/>
        <v>3.4707145887359632</v>
      </c>
      <c r="U1241" s="23">
        <f t="shared" si="327"/>
        <v>4.1497037308659772</v>
      </c>
      <c r="V1241" s="24">
        <f t="shared" si="328"/>
        <v>4.5428776750510833</v>
      </c>
      <c r="W1241" s="24">
        <f t="shared" si="328"/>
        <v>4.3077047451060357</v>
      </c>
      <c r="X1241" s="24">
        <f t="shared" si="328"/>
        <v>4.1209387925444592</v>
      </c>
      <c r="Y1241" s="24">
        <f t="shared" si="328"/>
        <v>4.2829785745821729</v>
      </c>
      <c r="Z1241" s="24">
        <f t="shared" si="328"/>
        <v>4.3108132953783915</v>
      </c>
      <c r="AA1241" s="20">
        <v>-0.72</v>
      </c>
      <c r="AB1241" s="20">
        <v>-0.82499999999999996</v>
      </c>
      <c r="AC1241" s="17">
        <v>314.432651745307</v>
      </c>
      <c r="AD1241" s="17">
        <f t="shared" si="330"/>
        <v>314.04098244033617</v>
      </c>
      <c r="AE1241" s="21">
        <v>73</v>
      </c>
      <c r="AF1241" s="21">
        <v>202.50000000000824</v>
      </c>
      <c r="AG1241" s="19">
        <v>3.6655899230886129</v>
      </c>
      <c r="AH1241" s="21">
        <v>170.5</v>
      </c>
      <c r="AI1241" s="22">
        <v>-0.50749999999999951</v>
      </c>
      <c r="AJ1241" s="21">
        <v>1631.5</v>
      </c>
      <c r="AK1241" s="21" t="e">
        <f>VLOOKUP($B1241,'[3]Rotoma level Monthly'!$C$2:$N$538,10,FALSE)</f>
        <v>#N/A</v>
      </c>
      <c r="AL1241" s="21" t="e">
        <f>VLOOKUP($B1241,'[3]Rotoma level Monthly'!$C$2:$N$538,11,FALSE)</f>
        <v>#N/A</v>
      </c>
      <c r="AM1241" s="20">
        <v>3.7549164334126441</v>
      </c>
      <c r="AN1241" s="21">
        <v>179.49166666666667</v>
      </c>
    </row>
    <row r="1242" spans="1:40" x14ac:dyDescent="0.25">
      <c r="A1242" t="s">
        <v>88</v>
      </c>
      <c r="B1242" s="15">
        <v>38261</v>
      </c>
      <c r="C1242" s="16" t="s">
        <v>66</v>
      </c>
      <c r="D1242" s="17">
        <v>2005</v>
      </c>
      <c r="E1242" s="18" t="str">
        <f t="shared" si="325"/>
        <v>Rotoehu 2004/05</v>
      </c>
      <c r="F1242" s="18" t="s">
        <v>61</v>
      </c>
      <c r="G1242" s="19">
        <v>37.300001600000002</v>
      </c>
      <c r="H1242" s="20">
        <v>2.95</v>
      </c>
      <c r="I1242" s="21">
        <v>345.50000005000004</v>
      </c>
      <c r="J1242" s="19">
        <v>25.499999500000001</v>
      </c>
      <c r="K1242" s="19">
        <v>4.9999998999999997</v>
      </c>
      <c r="L1242" s="19">
        <v>1.5000000500000001</v>
      </c>
      <c r="M1242" s="19">
        <v>3.5</v>
      </c>
      <c r="N1242" s="19">
        <v>8.0400001999999997</v>
      </c>
      <c r="O1242" s="19">
        <v>2.6499999499999998</v>
      </c>
      <c r="Q1242" s="19">
        <f t="shared" si="326"/>
        <v>6.212140480112371</v>
      </c>
      <c r="R1242" s="19">
        <f t="shared" si="331"/>
        <v>4.2519561330239757</v>
      </c>
      <c r="S1242" s="19">
        <f t="shared" si="324"/>
        <v>4.0307286358369332</v>
      </c>
      <c r="T1242" s="19">
        <f t="shared" si="329"/>
        <v>4.3250973020016596</v>
      </c>
      <c r="U1242" s="23">
        <f t="shared" si="327"/>
        <v>4.7049806377437351</v>
      </c>
      <c r="V1242" s="24">
        <f t="shared" si="328"/>
        <v>4.6419175941247701</v>
      </c>
      <c r="W1242" s="24">
        <f t="shared" si="328"/>
        <v>4.2803699245230682</v>
      </c>
      <c r="X1242" s="24">
        <f t="shared" si="328"/>
        <v>4.110284167020029</v>
      </c>
      <c r="Y1242" s="24">
        <f t="shared" si="328"/>
        <v>4.2589835150862392</v>
      </c>
      <c r="Z1242" s="24">
        <f t="shared" si="328"/>
        <v>4.320646624174791</v>
      </c>
      <c r="AA1242" s="20">
        <v>-0.36</v>
      </c>
      <c r="AB1242" s="20">
        <v>-0.80333333333333301</v>
      </c>
      <c r="AC1242" s="17">
        <v>314.49776031667</v>
      </c>
      <c r="AD1242" s="17">
        <f t="shared" si="330"/>
        <v>314.08468474687498</v>
      </c>
      <c r="AE1242" s="21">
        <v>122</v>
      </c>
      <c r="AF1242" s="21">
        <v>184.15994623655919</v>
      </c>
      <c r="AG1242" s="19">
        <v>4.3271506309737147</v>
      </c>
      <c r="AH1242" s="21">
        <v>171.9</v>
      </c>
      <c r="AI1242" s="22">
        <v>-0.70583333333333298</v>
      </c>
      <c r="AJ1242" s="21">
        <v>1530.5</v>
      </c>
      <c r="AK1242" s="21" t="e">
        <f>VLOOKUP($B1242,'[3]Rotoma level Monthly'!$C$2:$N$538,10,FALSE)</f>
        <v>#N/A</v>
      </c>
      <c r="AL1242" s="21" t="e">
        <f>VLOOKUP($B1242,'[3]Rotoma level Monthly'!$C$2:$N$538,11,FALSE)</f>
        <v>#N/A</v>
      </c>
      <c r="AM1242" s="20">
        <v>3.8005795727892404</v>
      </c>
      <c r="AN1242" s="21">
        <v>178.03333333333333</v>
      </c>
    </row>
    <row r="1243" spans="1:40" x14ac:dyDescent="0.25">
      <c r="A1243" t="s">
        <v>88</v>
      </c>
      <c r="B1243" s="15">
        <v>38292</v>
      </c>
      <c r="C1243" s="16" t="s">
        <v>66</v>
      </c>
      <c r="D1243" s="17">
        <v>2005</v>
      </c>
      <c r="E1243" s="18" t="str">
        <f t="shared" si="325"/>
        <v>Rotoehu 2004/05</v>
      </c>
      <c r="F1243" s="18" t="s">
        <v>61</v>
      </c>
      <c r="G1243" s="19">
        <v>4.6999997999999996</v>
      </c>
      <c r="H1243" s="20">
        <v>5.0999999999999996</v>
      </c>
      <c r="I1243" s="21">
        <v>278.9999899</v>
      </c>
      <c r="J1243" s="19">
        <v>26.000000999999997</v>
      </c>
      <c r="K1243" s="19">
        <v>8.0000004000000011</v>
      </c>
      <c r="L1243" s="19">
        <v>4.9999998999999997</v>
      </c>
      <c r="M1243" s="19">
        <v>43.000001000000005</v>
      </c>
      <c r="N1243" s="19">
        <v>7.5</v>
      </c>
      <c r="O1243" s="19">
        <v>1.3</v>
      </c>
      <c r="Q1243" s="19">
        <f t="shared" si="326"/>
        <v>3.927128512215956</v>
      </c>
      <c r="R1243" s="19">
        <f t="shared" si="331"/>
        <v>3.5663076747865308</v>
      </c>
      <c r="S1243" s="19">
        <f t="shared" si="324"/>
        <v>3.7512686045309942</v>
      </c>
      <c r="T1243" s="19">
        <f t="shared" si="329"/>
        <v>4.3497222248493976</v>
      </c>
      <c r="U1243" s="23">
        <f t="shared" si="327"/>
        <v>3.8986067540957197</v>
      </c>
      <c r="V1243" s="24">
        <f t="shared" si="328"/>
        <v>4.6121116429866946</v>
      </c>
      <c r="W1243" s="24">
        <f t="shared" si="328"/>
        <v>4.237122571792443</v>
      </c>
      <c r="X1243" s="24">
        <f t="shared" si="328"/>
        <v>4.1266868930172462</v>
      </c>
      <c r="Y1243" s="24">
        <f t="shared" si="328"/>
        <v>4.2921303298205187</v>
      </c>
      <c r="Z1243" s="24">
        <f t="shared" si="328"/>
        <v>4.3156716699057114</v>
      </c>
      <c r="AA1243" s="20">
        <v>-0.92</v>
      </c>
      <c r="AB1243" s="20">
        <v>-0.73666666666666603</v>
      </c>
      <c r="AC1243" s="17">
        <v>314.49510927057901</v>
      </c>
      <c r="AD1243" s="17">
        <f t="shared" si="330"/>
        <v>314.1138152390651</v>
      </c>
      <c r="AE1243" s="21">
        <v>38</v>
      </c>
      <c r="AF1243" s="21">
        <v>169.26388888889269</v>
      </c>
      <c r="AG1243" s="19">
        <v>4.0503239539413265</v>
      </c>
      <c r="AH1243" s="21">
        <v>171.3</v>
      </c>
      <c r="AI1243" s="22">
        <v>-0.76999999999999957</v>
      </c>
      <c r="AJ1243" s="21">
        <v>1535</v>
      </c>
      <c r="AK1243" s="21" t="e">
        <f>VLOOKUP($B1243,'[3]Rotoma level Monthly'!$C$2:$N$538,10,FALSE)</f>
        <v>#N/A</v>
      </c>
      <c r="AL1243" s="21" t="e">
        <f>VLOOKUP($B1243,'[3]Rotoma level Monthly'!$C$2:$N$538,11,FALSE)</f>
        <v>#N/A</v>
      </c>
      <c r="AM1243" s="20">
        <v>3.8238743921738148</v>
      </c>
      <c r="AN1243" s="21">
        <v>176.55000000000004</v>
      </c>
    </row>
    <row r="1244" spans="1:40" x14ac:dyDescent="0.25">
      <c r="A1244" t="s">
        <v>88</v>
      </c>
      <c r="B1244" s="15">
        <v>38322</v>
      </c>
      <c r="C1244" s="16" t="s">
        <v>66</v>
      </c>
      <c r="D1244" s="17">
        <v>2005</v>
      </c>
      <c r="E1244" s="18" t="str">
        <f t="shared" si="325"/>
        <v>Rotoehu 2004/05</v>
      </c>
      <c r="F1244" s="18" t="s">
        <v>61</v>
      </c>
      <c r="G1244" s="19">
        <v>7.5</v>
      </c>
      <c r="H1244" s="20">
        <v>4.5</v>
      </c>
      <c r="I1244" s="21">
        <v>287.50000001999996</v>
      </c>
      <c r="J1244" s="19">
        <v>37.999999000000003</v>
      </c>
      <c r="K1244" s="19">
        <v>8.0000004000000011</v>
      </c>
      <c r="L1244" s="19">
        <v>0.50000001999999999</v>
      </c>
      <c r="M1244" s="19">
        <v>15</v>
      </c>
      <c r="N1244" s="19">
        <v>8.1000004000000008</v>
      </c>
      <c r="O1244" s="19">
        <v>1.6</v>
      </c>
      <c r="Q1244" s="19">
        <f t="shared" si="326"/>
        <v>4.4426556090149179</v>
      </c>
      <c r="R1244" s="19">
        <f t="shared" si="331"/>
        <v>3.7268852046746486</v>
      </c>
      <c r="S1244" s="19">
        <f t="shared" si="324"/>
        <v>3.7904999256581413</v>
      </c>
      <c r="T1244" s="19">
        <f t="shared" si="329"/>
        <v>4.8309680687489829</v>
      </c>
      <c r="U1244" s="23">
        <f t="shared" si="327"/>
        <v>4.1977522020241729</v>
      </c>
      <c r="V1244" s="24">
        <f t="shared" si="328"/>
        <v>4.6027947453032603</v>
      </c>
      <c r="W1244" s="24">
        <f t="shared" si="328"/>
        <v>4.1754594555315547</v>
      </c>
      <c r="X1244" s="24">
        <f t="shared" si="328"/>
        <v>4.0948754899715745</v>
      </c>
      <c r="Y1244" s="24">
        <f t="shared" si="328"/>
        <v>4.365380964879761</v>
      </c>
      <c r="Z1244" s="24">
        <f t="shared" si="328"/>
        <v>4.3095711226784594</v>
      </c>
      <c r="AA1244" s="20">
        <v>-0.9</v>
      </c>
      <c r="AB1244" s="20">
        <v>-0.64666666666666595</v>
      </c>
      <c r="AC1244" s="17">
        <v>314.41393138803397</v>
      </c>
      <c r="AD1244" s="17">
        <f t="shared" si="330"/>
        <v>314.1356895158101</v>
      </c>
      <c r="AE1244" s="21">
        <v>193.5</v>
      </c>
      <c r="AF1244" s="21">
        <v>209.91263440860325</v>
      </c>
      <c r="AG1244" s="19">
        <v>5.0489912634409064</v>
      </c>
      <c r="AH1244" s="21">
        <v>182.6</v>
      </c>
      <c r="AI1244" s="22">
        <v>-0.76999999999999957</v>
      </c>
      <c r="AJ1244" s="21">
        <v>1478</v>
      </c>
      <c r="AK1244" s="21" t="e">
        <f>VLOOKUP($B1244,'[3]Rotoma level Monthly'!$C$2:$N$538,10,FALSE)</f>
        <v>#N/A</v>
      </c>
      <c r="AL1244" s="21" t="e">
        <f>VLOOKUP($B1244,'[3]Rotoma level Monthly'!$C$2:$N$538,11,FALSE)</f>
        <v>#N/A</v>
      </c>
      <c r="AM1244" s="20">
        <v>3.7994802431452626</v>
      </c>
      <c r="AN1244" s="21">
        <v>173.65833333333333</v>
      </c>
    </row>
    <row r="1245" spans="1:40" x14ac:dyDescent="0.25">
      <c r="A1245" t="s">
        <v>88</v>
      </c>
      <c r="B1245" s="15">
        <v>38353</v>
      </c>
      <c r="C1245" s="16" t="s">
        <v>66</v>
      </c>
      <c r="D1245" s="17">
        <v>2005</v>
      </c>
      <c r="E1245" s="18" t="str">
        <f t="shared" si="325"/>
        <v>Rotoehu 2004/05</v>
      </c>
      <c r="F1245" s="18" t="s">
        <v>61</v>
      </c>
      <c r="G1245" s="19">
        <v>8.3999995999999992</v>
      </c>
      <c r="H1245" s="20">
        <v>2.8</v>
      </c>
      <c r="I1245" s="21">
        <v>397</v>
      </c>
      <c r="J1245" s="19">
        <v>50.000001000000005</v>
      </c>
      <c r="K1245" s="19">
        <v>20</v>
      </c>
      <c r="L1245" s="19">
        <v>1</v>
      </c>
      <c r="M1245" s="19">
        <v>3</v>
      </c>
      <c r="N1245" s="19">
        <v>8.1999998000000005</v>
      </c>
      <c r="Q1245" s="19">
        <f t="shared" si="326"/>
        <v>4.567669334068226</v>
      </c>
      <c r="R1245" s="19">
        <f t="shared" si="331"/>
        <v>4.3154447847504613</v>
      </c>
      <c r="S1245" s="19">
        <f t="shared" si="324"/>
        <v>4.2123594253569756</v>
      </c>
      <c r="T1245" s="19">
        <f t="shared" si="329"/>
        <v>5.1789924380239718</v>
      </c>
      <c r="U1245" s="23">
        <f t="shared" si="327"/>
        <v>4.5686164955499091</v>
      </c>
      <c r="V1245" s="24">
        <f t="shared" ref="V1245:Z1295" si="332">AVERAGE(Q1234:Q1245)</f>
        <v>4.6222194672490957</v>
      </c>
      <c r="W1245" s="24">
        <f t="shared" si="332"/>
        <v>4.1902763989209886</v>
      </c>
      <c r="X1245" s="24">
        <f t="shared" si="332"/>
        <v>4.0802606013684661</v>
      </c>
      <c r="Y1245" s="24">
        <f t="shared" si="332"/>
        <v>4.4521408157150226</v>
      </c>
      <c r="Z1245" s="24">
        <f t="shared" si="332"/>
        <v>4.3358590932497014</v>
      </c>
      <c r="AA1245" s="20">
        <v>0.2</v>
      </c>
      <c r="AB1245" s="20">
        <v>9.99999999999991E-3</v>
      </c>
      <c r="AC1245" s="17">
        <v>314.36943507373297</v>
      </c>
      <c r="AD1245" s="17">
        <f t="shared" si="330"/>
        <v>314.15859256293442</v>
      </c>
      <c r="AE1245" s="21">
        <v>35.5</v>
      </c>
      <c r="AF1245" s="21">
        <v>186.07930107526889</v>
      </c>
      <c r="AG1245" s="19">
        <v>3.7220547282464009</v>
      </c>
      <c r="AH1245" s="21">
        <v>290.89999999999998</v>
      </c>
      <c r="AI1245" s="22">
        <v>-0.69166666666666599</v>
      </c>
      <c r="AJ1245" s="21">
        <v>1453.5</v>
      </c>
      <c r="AK1245" s="21" t="e">
        <f>VLOOKUP($B1245,'[3]Rotoma level Monthly'!$C$2:$N$538,10,FALSE)</f>
        <v>#N/A</v>
      </c>
      <c r="AL1245" s="21" t="e">
        <f>VLOOKUP($B1245,'[3]Rotoma level Monthly'!$C$2:$N$538,11,FALSE)</f>
        <v>#N/A</v>
      </c>
      <c r="AM1245" s="20">
        <v>3.8906068513053871</v>
      </c>
      <c r="AN1245" s="21">
        <v>177.19166666666663</v>
      </c>
    </row>
    <row r="1246" spans="1:40" x14ac:dyDescent="0.25">
      <c r="A1246" t="s">
        <v>88</v>
      </c>
      <c r="B1246" s="15">
        <v>38384</v>
      </c>
      <c r="C1246" s="16" t="s">
        <v>66</v>
      </c>
      <c r="D1246" s="17">
        <v>2005</v>
      </c>
      <c r="E1246" s="18" t="str">
        <f t="shared" si="325"/>
        <v>Rotoehu 2004/05</v>
      </c>
      <c r="F1246" s="18" t="s">
        <v>61</v>
      </c>
      <c r="G1246" s="19">
        <v>19.5</v>
      </c>
      <c r="H1246" s="20">
        <v>1.5</v>
      </c>
      <c r="I1246" s="21">
        <v>653.99998989999995</v>
      </c>
      <c r="J1246" s="19">
        <v>83.999999000000003</v>
      </c>
      <c r="K1246" s="19">
        <v>44</v>
      </c>
      <c r="L1246" s="19">
        <v>4.9999998999999997</v>
      </c>
      <c r="M1246" s="19">
        <v>22</v>
      </c>
      <c r="N1246" s="19">
        <v>8.3999995999999992</v>
      </c>
      <c r="O1246" s="19">
        <v>8.6999998000000005</v>
      </c>
      <c r="Q1246" s="19">
        <f t="shared" si="326"/>
        <v>5.4966879128607955</v>
      </c>
      <c r="R1246" s="19">
        <f t="shared" si="331"/>
        <v>5.0590046457246274</v>
      </c>
      <c r="S1246" s="19">
        <f t="shared" si="324"/>
        <v>4.86488900226799</v>
      </c>
      <c r="T1246" s="19">
        <f t="shared" si="329"/>
        <v>5.8368955002037906</v>
      </c>
      <c r="U1246" s="23">
        <f t="shared" si="327"/>
        <v>5.3143692652643013</v>
      </c>
      <c r="V1246" s="24">
        <f t="shared" si="332"/>
        <v>4.7402534457893069</v>
      </c>
      <c r="W1246" s="24">
        <f t="shared" si="332"/>
        <v>4.3006721338614442</v>
      </c>
      <c r="X1246" s="24">
        <f t="shared" si="332"/>
        <v>4.152164742681542</v>
      </c>
      <c r="Y1246" s="24">
        <f t="shared" si="332"/>
        <v>4.541681838082984</v>
      </c>
      <c r="Z1246" s="24">
        <f t="shared" si="332"/>
        <v>4.4310279013955336</v>
      </c>
      <c r="AA1246" s="20">
        <v>-2.57</v>
      </c>
      <c r="AB1246" s="20">
        <v>-0.39500000000000002</v>
      </c>
      <c r="AC1246" s="17">
        <v>314.36943507373297</v>
      </c>
      <c r="AD1246" s="17">
        <f t="shared" si="330"/>
        <v>314.19131454846956</v>
      </c>
      <c r="AE1246" s="21">
        <v>53.5</v>
      </c>
      <c r="AF1246" s="21">
        <v>168.59226190476528</v>
      </c>
      <c r="AG1246" s="19">
        <v>3.3910403034447145</v>
      </c>
      <c r="AH1246" s="21">
        <v>186.7</v>
      </c>
      <c r="AI1246" s="22">
        <v>-0.69166666666666599</v>
      </c>
      <c r="AJ1246" s="21">
        <v>1384.5</v>
      </c>
      <c r="AK1246" s="21" t="e">
        <f>VLOOKUP($B1246,'[3]Rotoma level Monthly'!$C$2:$N$538,10,FALSE)</f>
        <v>#N/A</v>
      </c>
      <c r="AL1246" s="21" t="e">
        <f>VLOOKUP($B1246,'[3]Rotoma level Monthly'!$C$2:$N$538,11,FALSE)</f>
        <v>#N/A</v>
      </c>
      <c r="AM1246" s="20">
        <v>3.9347170146436667</v>
      </c>
      <c r="AN1246" s="21">
        <v>179.83333333333329</v>
      </c>
    </row>
    <row r="1247" spans="1:40" x14ac:dyDescent="0.25">
      <c r="A1247" t="s">
        <v>88</v>
      </c>
      <c r="B1247" s="15">
        <v>38412</v>
      </c>
      <c r="C1247" s="16" t="s">
        <v>66</v>
      </c>
      <c r="D1247" s="17">
        <v>2005</v>
      </c>
      <c r="E1247" s="18" t="str">
        <f t="shared" si="325"/>
        <v>Rotoehu 2004/05</v>
      </c>
      <c r="F1247" s="18" t="s">
        <v>61</v>
      </c>
      <c r="G1247" s="19">
        <v>7.1999997999999996</v>
      </c>
      <c r="H1247" s="20">
        <v>1.3</v>
      </c>
      <c r="I1247" s="21">
        <v>522.99998000000005</v>
      </c>
      <c r="J1247" s="19">
        <v>63.000000999999997</v>
      </c>
      <c r="K1247" s="19">
        <v>34.000002000000002</v>
      </c>
      <c r="L1247" s="19">
        <v>3</v>
      </c>
      <c r="M1247" s="19">
        <v>12</v>
      </c>
      <c r="N1247" s="19">
        <v>7.9000000999999997</v>
      </c>
      <c r="O1247" s="19">
        <v>7.0999999000000003</v>
      </c>
      <c r="Q1247" s="19">
        <f t="shared" si="326"/>
        <v>4.3976245102935323</v>
      </c>
      <c r="R1247" s="19">
        <f t="shared" si="331"/>
        <v>5.2264398155986918</v>
      </c>
      <c r="S1247" s="19">
        <f t="shared" si="324"/>
        <v>4.5726900335009582</v>
      </c>
      <c r="T1247" s="19">
        <f t="shared" si="329"/>
        <v>5.4720744245336626</v>
      </c>
      <c r="U1247" s="23">
        <f t="shared" si="327"/>
        <v>4.9172071959817112</v>
      </c>
      <c r="V1247" s="24">
        <f t="shared" si="332"/>
        <v>4.7468696578194756</v>
      </c>
      <c r="W1247" s="24">
        <f t="shared" si="332"/>
        <v>4.3467663548227202</v>
      </c>
      <c r="X1247" s="24">
        <f t="shared" si="332"/>
        <v>4.146879515740391</v>
      </c>
      <c r="Y1247" s="24">
        <f t="shared" si="332"/>
        <v>4.5599475805185277</v>
      </c>
      <c r="Z1247" s="24">
        <f t="shared" si="332"/>
        <v>4.4464903422469675</v>
      </c>
      <c r="AA1247" s="20">
        <v>7.0000000000000007E-2</v>
      </c>
      <c r="AB1247" s="20">
        <v>-0.34</v>
      </c>
      <c r="AC1247" s="17">
        <v>314.23415555158198</v>
      </c>
      <c r="AD1247" s="17">
        <f t="shared" si="330"/>
        <v>314.2139571296608</v>
      </c>
      <c r="AE1247" s="21">
        <v>148</v>
      </c>
      <c r="AF1247" s="21">
        <v>187.65013615417098</v>
      </c>
      <c r="AG1247" s="19">
        <v>3.1306054952390023</v>
      </c>
      <c r="AH1247" s="21">
        <v>208.4</v>
      </c>
      <c r="AI1247" s="22">
        <v>-0.64666666666666595</v>
      </c>
      <c r="AJ1247" s="21">
        <v>1144.5</v>
      </c>
      <c r="AK1247" s="21" t="e">
        <f>VLOOKUP($B1247,'[3]Rotoma level Monthly'!$C$2:$N$538,10,FALSE)</f>
        <v>#N/A</v>
      </c>
      <c r="AL1247" s="21" t="e">
        <f>VLOOKUP($B1247,'[3]Rotoma level Monthly'!$C$2:$N$538,11,FALSE)</f>
        <v>#N/A</v>
      </c>
      <c r="AM1247" s="20">
        <v>3.7868813042393756</v>
      </c>
      <c r="AN1247" s="21">
        <v>174.43333333333331</v>
      </c>
    </row>
    <row r="1248" spans="1:40" x14ac:dyDescent="0.25">
      <c r="A1248" t="s">
        <v>88</v>
      </c>
      <c r="B1248" s="15">
        <v>38443</v>
      </c>
      <c r="C1248" s="16" t="s">
        <v>66</v>
      </c>
      <c r="D1248" s="17">
        <v>2005</v>
      </c>
      <c r="E1248" s="18" t="str">
        <f t="shared" si="325"/>
        <v>Rotoehu 2004/05</v>
      </c>
      <c r="F1248" s="18" t="s">
        <v>61</v>
      </c>
      <c r="G1248" s="19">
        <v>8.6999998000000005</v>
      </c>
      <c r="H1248" s="20">
        <v>3.4</v>
      </c>
      <c r="I1248" s="21">
        <v>605.99999959999991</v>
      </c>
      <c r="J1248" s="19">
        <v>48.999999000000003</v>
      </c>
      <c r="K1248" s="19">
        <v>28.000001000000001</v>
      </c>
      <c r="L1248" s="19">
        <v>8.9999995999999989</v>
      </c>
      <c r="M1248" s="19">
        <v>113</v>
      </c>
      <c r="N1248" s="19">
        <v>7.8000002000000004</v>
      </c>
      <c r="O1248" s="19">
        <v>2.8</v>
      </c>
      <c r="Q1248" s="19">
        <f t="shared" si="326"/>
        <v>4.6063788762924869</v>
      </c>
      <c r="R1248" s="19">
        <f t="shared" si="331"/>
        <v>4.0778496602629017</v>
      </c>
      <c r="S1248" s="19">
        <f t="shared" si="324"/>
        <v>4.7652425978776645</v>
      </c>
      <c r="T1248" s="19">
        <f t="shared" si="329"/>
        <v>5.153372527802853</v>
      </c>
      <c r="U1248" s="23">
        <f t="shared" si="327"/>
        <v>4.6507109155589763</v>
      </c>
      <c r="V1248" s="24">
        <f t="shared" si="332"/>
        <v>4.6897205470912366</v>
      </c>
      <c r="W1248" s="24">
        <f t="shared" si="332"/>
        <v>4.3211580331705735</v>
      </c>
      <c r="X1248" s="24">
        <f t="shared" si="332"/>
        <v>4.1850174043347241</v>
      </c>
      <c r="Y1248" s="24">
        <f t="shared" si="332"/>
        <v>4.644572438835362</v>
      </c>
      <c r="Z1248" s="24">
        <f t="shared" si="332"/>
        <v>4.457025177580749</v>
      </c>
      <c r="AA1248" s="20">
        <v>-0.88</v>
      </c>
      <c r="AB1248" s="20">
        <v>-0.456666666666666</v>
      </c>
      <c r="AC1248" s="17">
        <v>314.22598237310598</v>
      </c>
      <c r="AD1248" s="17">
        <f t="shared" si="330"/>
        <v>314.2355846284442</v>
      </c>
      <c r="AE1248" s="21">
        <v>15</v>
      </c>
      <c r="AF1248" s="21">
        <v>181.41557017544025</v>
      </c>
      <c r="AG1248" s="19">
        <v>2.8411419358102017</v>
      </c>
      <c r="AH1248" s="21">
        <v>212.9</v>
      </c>
      <c r="AI1248" s="22">
        <v>-0.64666666666666595</v>
      </c>
      <c r="AJ1248" s="21">
        <v>1279.5</v>
      </c>
      <c r="AK1248" s="21" t="e">
        <f>VLOOKUP($B1248,'[3]Rotoma level Monthly'!$C$2:$N$538,10,FALSE)</f>
        <v>#N/A</v>
      </c>
      <c r="AL1248" s="21" t="e">
        <f>VLOOKUP($B1248,'[3]Rotoma level Monthly'!$C$2:$N$538,11,FALSE)</f>
        <v>#N/A</v>
      </c>
      <c r="AM1248" s="20">
        <v>3.7674875632719309</v>
      </c>
      <c r="AN1248" s="21">
        <v>178.77499999999998</v>
      </c>
    </row>
    <row r="1249" spans="1:40" x14ac:dyDescent="0.25">
      <c r="A1249" t="s">
        <v>88</v>
      </c>
      <c r="B1249" s="15">
        <v>38473</v>
      </c>
      <c r="C1249" s="16" t="s">
        <v>66</v>
      </c>
      <c r="D1249" s="17">
        <v>2005</v>
      </c>
      <c r="E1249" s="18" t="str">
        <f t="shared" si="325"/>
        <v>Rotoehu 2004/05</v>
      </c>
      <c r="F1249" s="18" t="s">
        <v>61</v>
      </c>
      <c r="G1249" s="19">
        <v>9.1000004000000008</v>
      </c>
      <c r="H1249" s="20">
        <v>2.2000000000000002</v>
      </c>
      <c r="I1249" s="21">
        <v>448.00001199999997</v>
      </c>
      <c r="J1249" s="19">
        <v>30.999998999999999</v>
      </c>
      <c r="K1249" s="19">
        <v>14</v>
      </c>
      <c r="L1249" s="19">
        <v>32.000002000000002</v>
      </c>
      <c r="M1249" s="19">
        <v>93.000001999999995</v>
      </c>
      <c r="N1249" s="19">
        <v>7.9000000999999997</v>
      </c>
      <c r="O1249" s="19">
        <v>3.0999998999999998</v>
      </c>
      <c r="Q1249" s="19">
        <f t="shared" si="326"/>
        <v>4.6559651849838399</v>
      </c>
      <c r="R1249" s="19">
        <f t="shared" si="331"/>
        <v>4.6058237319863471</v>
      </c>
      <c r="S1249" s="19">
        <f t="shared" si="324"/>
        <v>4.3703468571494053</v>
      </c>
      <c r="T1249" s="19">
        <f t="shared" si="329"/>
        <v>4.5727761050883364</v>
      </c>
      <c r="U1249" s="23">
        <f t="shared" si="327"/>
        <v>4.5512279698019817</v>
      </c>
      <c r="V1249" s="24">
        <f t="shared" si="332"/>
        <v>4.7485215800984877</v>
      </c>
      <c r="W1249" s="24">
        <f t="shared" si="332"/>
        <v>4.3475561192829275</v>
      </c>
      <c r="X1249" s="24">
        <f t="shared" si="332"/>
        <v>4.2068910860311304</v>
      </c>
      <c r="Y1249" s="24">
        <f t="shared" si="332"/>
        <v>4.6553286561918901</v>
      </c>
      <c r="Z1249" s="24">
        <f t="shared" si="332"/>
        <v>4.4859324719965423</v>
      </c>
      <c r="AA1249" s="20">
        <v>-1.32</v>
      </c>
      <c r="AB1249" s="20">
        <v>-0.60833333333333295</v>
      </c>
      <c r="AC1249" s="17">
        <v>314.15683838369802</v>
      </c>
      <c r="AD1249" s="17">
        <f t="shared" si="330"/>
        <v>314.26838245839542</v>
      </c>
      <c r="AE1249" s="21">
        <v>151.5</v>
      </c>
      <c r="AF1249" s="21">
        <v>162.61827956988665</v>
      </c>
      <c r="AG1249" s="19">
        <v>3.0298086515032847</v>
      </c>
      <c r="AH1249" s="21">
        <v>123.9</v>
      </c>
      <c r="AI1249" s="22">
        <v>-0.64666666666666595</v>
      </c>
      <c r="AJ1249" s="21">
        <v>1262</v>
      </c>
      <c r="AK1249" s="21" t="e">
        <f>VLOOKUP($B1249,'[3]Rotoma level Monthly'!$C$2:$N$538,10,FALSE)</f>
        <v>#N/A</v>
      </c>
      <c r="AL1249" s="21" t="e">
        <f>VLOOKUP($B1249,'[3]Rotoma level Monthly'!$C$2:$N$538,11,FALSE)</f>
        <v>#N/A</v>
      </c>
      <c r="AM1249" s="20">
        <v>3.7683565576851783</v>
      </c>
      <c r="AN1249" s="21">
        <v>176.57500000000002</v>
      </c>
    </row>
    <row r="1250" spans="1:40" x14ac:dyDescent="0.25">
      <c r="A1250" t="s">
        <v>88</v>
      </c>
      <c r="B1250" s="15">
        <v>38504</v>
      </c>
      <c r="C1250" s="16" t="s">
        <v>66</v>
      </c>
      <c r="D1250" s="17">
        <v>2005</v>
      </c>
      <c r="E1250" s="18" t="str">
        <f t="shared" si="325"/>
        <v>Rotoehu 2004/05</v>
      </c>
      <c r="F1250" s="18" t="s">
        <v>61</v>
      </c>
      <c r="G1250" s="19">
        <v>6.8000002000000004</v>
      </c>
      <c r="H1250" s="20">
        <v>3.5</v>
      </c>
      <c r="I1250" s="21">
        <v>461.00001100000003</v>
      </c>
      <c r="J1250" s="19">
        <v>35</v>
      </c>
      <c r="K1250" s="19">
        <v>12</v>
      </c>
      <c r="L1250" s="19">
        <v>50.000001000000005</v>
      </c>
      <c r="M1250" s="19">
        <v>101</v>
      </c>
      <c r="N1250" s="19">
        <v>7.8000002000000004</v>
      </c>
      <c r="O1250" s="19">
        <v>1.1000000000000001</v>
      </c>
      <c r="Q1250" s="19">
        <f t="shared" si="326"/>
        <v>4.3345726707181917</v>
      </c>
      <c r="R1250" s="19">
        <f t="shared" si="331"/>
        <v>4.0420285548234149</v>
      </c>
      <c r="S1250" s="19">
        <f t="shared" si="324"/>
        <v>4.407739816614793</v>
      </c>
      <c r="T1250" s="19">
        <f t="shared" si="329"/>
        <v>4.7266786895028039</v>
      </c>
      <c r="U1250" s="23">
        <f t="shared" si="327"/>
        <v>4.3777549329148009</v>
      </c>
      <c r="V1250" s="24">
        <f t="shared" si="332"/>
        <v>4.6947898051655157</v>
      </c>
      <c r="W1250" s="24">
        <f t="shared" si="332"/>
        <v>4.3227000983804684</v>
      </c>
      <c r="X1250" s="24">
        <f t="shared" si="332"/>
        <v>4.2258112537550288</v>
      </c>
      <c r="Y1250" s="24">
        <f t="shared" si="332"/>
        <v>4.7043956946503878</v>
      </c>
      <c r="Z1250" s="24">
        <f t="shared" si="332"/>
        <v>4.4838001583520848</v>
      </c>
      <c r="AA1250" s="20">
        <v>0.36</v>
      </c>
      <c r="AB1250" s="20">
        <v>0.59499999999999897</v>
      </c>
      <c r="AC1250" s="17">
        <v>314.23013702421798</v>
      </c>
      <c r="AD1250" s="17">
        <f t="shared" si="330"/>
        <v>314.29814800974754</v>
      </c>
      <c r="AE1250" s="21">
        <v>102</v>
      </c>
      <c r="AF1250" s="21">
        <v>176.37606576829151</v>
      </c>
      <c r="AG1250" s="19">
        <v>3.5461060500989605</v>
      </c>
      <c r="AH1250" s="21">
        <v>144.6</v>
      </c>
      <c r="AI1250" s="22">
        <v>-0.64666666666666595</v>
      </c>
      <c r="AJ1250" s="21">
        <v>1291.5</v>
      </c>
      <c r="AK1250" s="21" t="e">
        <f>VLOOKUP($B1250,'[3]Rotoma level Monthly'!$C$2:$N$538,10,FALSE)</f>
        <v>#N/A</v>
      </c>
      <c r="AL1250" s="21" t="e">
        <f>VLOOKUP($B1250,'[3]Rotoma level Monthly'!$C$2:$N$538,11,FALSE)</f>
        <v>#N/A</v>
      </c>
      <c r="AM1250" s="20">
        <v>3.7121529682428345</v>
      </c>
      <c r="AN1250" s="21">
        <v>180.05000000000004</v>
      </c>
    </row>
    <row r="1251" spans="1:40" x14ac:dyDescent="0.25">
      <c r="A1251" t="s">
        <v>88</v>
      </c>
      <c r="B1251" s="15">
        <v>38534</v>
      </c>
      <c r="C1251" s="16" t="s">
        <v>67</v>
      </c>
      <c r="D1251" s="17">
        <v>2006</v>
      </c>
      <c r="E1251" s="18" t="str">
        <f t="shared" si="325"/>
        <v>Rotoehu 2005/06</v>
      </c>
      <c r="F1251" s="18" t="s">
        <v>61</v>
      </c>
      <c r="G1251" s="19">
        <v>8.6999998000000005</v>
      </c>
      <c r="H1251" s="20">
        <v>2.7</v>
      </c>
      <c r="I1251" s="21">
        <v>569.99997099999996</v>
      </c>
      <c r="J1251" s="19">
        <v>22</v>
      </c>
      <c r="K1251" s="19">
        <v>2.0000001000000003</v>
      </c>
      <c r="L1251" s="19">
        <v>54.000000999999997</v>
      </c>
      <c r="M1251" s="19">
        <v>9.9999997999999994</v>
      </c>
      <c r="N1251" s="19">
        <v>7.9000000999999997</v>
      </c>
      <c r="O1251" s="19">
        <v>2.2999999999999998</v>
      </c>
      <c r="Q1251" s="19">
        <f t="shared" si="326"/>
        <v>4.6063788762924869</v>
      </c>
      <c r="R1251" s="19">
        <f t="shared" si="331"/>
        <v>4.359541198436518</v>
      </c>
      <c r="S1251" s="19">
        <f t="shared" si="324"/>
        <v>4.6851832490661884</v>
      </c>
      <c r="T1251" s="19">
        <f t="shared" si="329"/>
        <v>4.1378742280008423</v>
      </c>
      <c r="U1251" s="23">
        <f t="shared" si="327"/>
        <v>4.4472443879490093</v>
      </c>
      <c r="V1251" s="24">
        <f t="shared" si="332"/>
        <v>4.6991165130885433</v>
      </c>
      <c r="W1251" s="24">
        <f t="shared" si="332"/>
        <v>4.3185511633706595</v>
      </c>
      <c r="X1251" s="24">
        <f t="shared" si="332"/>
        <v>4.295369424913301</v>
      </c>
      <c r="Y1251" s="24">
        <f t="shared" si="332"/>
        <v>4.6827533604577587</v>
      </c>
      <c r="Z1251" s="24">
        <f t="shared" si="332"/>
        <v>4.4959099969678391</v>
      </c>
      <c r="AA1251" s="20">
        <v>0.14000000000000001</v>
      </c>
      <c r="AB1251" s="20">
        <v>0.40499999999999903</v>
      </c>
      <c r="AC1251" s="17">
        <v>314.28644292280302</v>
      </c>
      <c r="AD1251" s="17">
        <f t="shared" si="330"/>
        <v>314.32692699355931</v>
      </c>
      <c r="AE1251" s="21">
        <v>135</v>
      </c>
      <c r="AF1251" s="21">
        <v>159.0234153933319</v>
      </c>
      <c r="AG1251" s="19">
        <v>3.1789152579438738</v>
      </c>
      <c r="AH1251" s="21">
        <v>101.9</v>
      </c>
      <c r="AI1251" s="22">
        <v>-0.60833333333333295</v>
      </c>
      <c r="AJ1251" s="21">
        <v>1241</v>
      </c>
      <c r="AK1251" s="21" t="e">
        <f>VLOOKUP($B1251,'[3]Rotoma level Monthly'!$C$2:$N$538,10,FALSE)</f>
        <v>#N/A</v>
      </c>
      <c r="AL1251" s="21" t="e">
        <f>VLOOKUP($B1251,'[3]Rotoma level Monthly'!$C$2:$N$538,11,FALSE)</f>
        <v>#N/A</v>
      </c>
      <c r="AM1251" s="20">
        <v>3.6894425494354732</v>
      </c>
      <c r="AN1251" s="21">
        <v>176.8416666666667</v>
      </c>
    </row>
    <row r="1252" spans="1:40" x14ac:dyDescent="0.25">
      <c r="A1252" t="s">
        <v>88</v>
      </c>
      <c r="B1252" s="15">
        <v>38565</v>
      </c>
      <c r="C1252" s="16" t="s">
        <v>67</v>
      </c>
      <c r="D1252" s="17">
        <v>2006</v>
      </c>
      <c r="E1252" s="18" t="str">
        <f t="shared" si="325"/>
        <v>Rotoehu 2005/06</v>
      </c>
      <c r="F1252" s="18" t="s">
        <v>61</v>
      </c>
      <c r="G1252" s="19">
        <v>4.0999999000000003</v>
      </c>
      <c r="H1252" s="20">
        <v>3.8</v>
      </c>
      <c r="I1252" s="21">
        <v>355.00000899999998</v>
      </c>
      <c r="J1252" s="19">
        <v>17.999998999999999</v>
      </c>
      <c r="K1252" s="19">
        <v>2.0000001000000003</v>
      </c>
      <c r="L1252" s="19">
        <v>28.999998999999999</v>
      </c>
      <c r="M1252" s="19">
        <v>4.0000002000000006</v>
      </c>
      <c r="N1252" s="19">
        <v>8</v>
      </c>
      <c r="O1252" s="19">
        <v>2.4000001000000002</v>
      </c>
      <c r="Q1252" s="19">
        <f t="shared" si="326"/>
        <v>3.7764709691630554</v>
      </c>
      <c r="R1252" s="19">
        <f t="shared" si="331"/>
        <v>3.9398489547298219</v>
      </c>
      <c r="S1252" s="19">
        <f t="shared" si="324"/>
        <v>4.0661873758367832</v>
      </c>
      <c r="T1252" s="19">
        <f t="shared" si="329"/>
        <v>3.8833956444494353</v>
      </c>
      <c r="U1252" s="23">
        <f t="shared" si="327"/>
        <v>3.9164757360447737</v>
      </c>
      <c r="V1252" s="24">
        <f t="shared" si="332"/>
        <v>4.6486394113346554</v>
      </c>
      <c r="W1252" s="24">
        <f t="shared" si="332"/>
        <v>4.2869926459839229</v>
      </c>
      <c r="X1252" s="24">
        <f t="shared" si="332"/>
        <v>4.3010378721179707</v>
      </c>
      <c r="Y1252" s="24">
        <f t="shared" si="332"/>
        <v>4.6615468118284751</v>
      </c>
      <c r="Z1252" s="24">
        <f t="shared" si="332"/>
        <v>4.4745541853162552</v>
      </c>
      <c r="AA1252" s="20">
        <v>-0.65</v>
      </c>
      <c r="AB1252" s="20">
        <v>0.29833333333333301</v>
      </c>
      <c r="AC1252" s="17">
        <v>314.35320067531302</v>
      </c>
      <c r="AD1252" s="17">
        <f t="shared" si="330"/>
        <v>314.33875664989802</v>
      </c>
      <c r="AE1252" s="21">
        <v>113</v>
      </c>
      <c r="AF1252" s="21">
        <v>157.78512327090797</v>
      </c>
      <c r="AG1252" s="19">
        <v>2.3051482977718631</v>
      </c>
      <c r="AH1252" s="21">
        <v>187.5</v>
      </c>
      <c r="AI1252" s="22">
        <v>-0.456666666666666</v>
      </c>
      <c r="AJ1252" s="21">
        <v>1167</v>
      </c>
      <c r="AK1252" s="21" t="e">
        <f>VLOOKUP($B1252,'[3]Rotoma level Monthly'!$C$2:$N$538,10,FALSE)</f>
        <v>#N/A</v>
      </c>
      <c r="AL1252" s="21" t="e">
        <f>VLOOKUP($B1252,'[3]Rotoma level Monthly'!$C$2:$N$538,11,FALSE)</f>
        <v>#N/A</v>
      </c>
      <c r="AM1252" s="20">
        <v>3.6767032454006205</v>
      </c>
      <c r="AN1252" s="21">
        <v>178.25833333333335</v>
      </c>
    </row>
    <row r="1253" spans="1:40" x14ac:dyDescent="0.25">
      <c r="A1253" t="s">
        <v>88</v>
      </c>
      <c r="B1253" s="15">
        <v>38596</v>
      </c>
      <c r="C1253" s="16" t="s">
        <v>67</v>
      </c>
      <c r="D1253" s="17">
        <v>2006</v>
      </c>
      <c r="E1253" s="18" t="str">
        <f t="shared" si="325"/>
        <v>Rotoehu 2005/06</v>
      </c>
      <c r="F1253" s="18" t="s">
        <v>61</v>
      </c>
      <c r="G1253" s="19">
        <v>2.8</v>
      </c>
      <c r="H1253" s="20">
        <v>4.4000000000000004</v>
      </c>
      <c r="I1253" s="21">
        <v>427.00000000000006</v>
      </c>
      <c r="J1253" s="19">
        <v>16.000001000000001</v>
      </c>
      <c r="L1253" s="19">
        <v>22</v>
      </c>
      <c r="N1253" s="19">
        <v>7.9000000999999997</v>
      </c>
      <c r="O1253" s="19">
        <v>1.5</v>
      </c>
      <c r="Q1253" s="19">
        <f t="shared" si="326"/>
        <v>3.3557813996092367</v>
      </c>
      <c r="R1253" s="19">
        <f t="shared" si="331"/>
        <v>3.7554370584126855</v>
      </c>
      <c r="S1253" s="19">
        <f t="shared" si="324"/>
        <v>4.307587903825322</v>
      </c>
      <c r="T1253" s="19">
        <f t="shared" si="329"/>
        <v>3.7340304286140404</v>
      </c>
      <c r="U1253" s="23">
        <f t="shared" si="327"/>
        <v>3.7882091976153212</v>
      </c>
      <c r="V1253" s="24">
        <f t="shared" si="332"/>
        <v>4.5316211946354246</v>
      </c>
      <c r="W1253" s="24">
        <f t="shared" si="332"/>
        <v>4.2438806181008859</v>
      </c>
      <c r="X1253" s="24">
        <f t="shared" si="332"/>
        <v>4.3187269522935123</v>
      </c>
      <c r="Y1253" s="24">
        <f t="shared" si="332"/>
        <v>4.6834897984849819</v>
      </c>
      <c r="Z1253" s="24">
        <f t="shared" si="332"/>
        <v>4.4444296408787007</v>
      </c>
      <c r="AA1253" s="20">
        <v>0.33</v>
      </c>
      <c r="AB1253" s="20">
        <v>0.12166666666666601</v>
      </c>
      <c r="AC1253" s="17">
        <v>314.36449932703403</v>
      </c>
      <c r="AD1253" s="17">
        <f t="shared" si="330"/>
        <v>314.3330772817086</v>
      </c>
      <c r="AE1253" s="21">
        <v>108.5</v>
      </c>
      <c r="AF1253" s="21">
        <v>174.20833333333334</v>
      </c>
      <c r="AG1253" s="19">
        <v>3.2442361111111118</v>
      </c>
      <c r="AH1253" s="21">
        <v>144.30000000000001</v>
      </c>
      <c r="AI1253" s="22">
        <v>-0.39500000000000002</v>
      </c>
      <c r="AJ1253" s="21">
        <v>1207</v>
      </c>
      <c r="AK1253" s="21" t="e">
        <f>VLOOKUP($B1253,'[3]Rotoma level Monthly'!$C$2:$N$538,10,FALSE)</f>
        <v>#N/A</v>
      </c>
      <c r="AL1253" s="21" t="e">
        <f>VLOOKUP($B1253,'[3]Rotoma level Monthly'!$C$2:$N$538,11,FALSE)</f>
        <v>#N/A</v>
      </c>
      <c r="AM1253" s="20">
        <v>3.5633331099575578</v>
      </c>
      <c r="AN1253" s="21">
        <v>177.2416666666667</v>
      </c>
    </row>
    <row r="1254" spans="1:40" x14ac:dyDescent="0.25">
      <c r="A1254" t="s">
        <v>88</v>
      </c>
      <c r="B1254" s="15">
        <v>38626</v>
      </c>
      <c r="C1254" s="16" t="s">
        <v>67</v>
      </c>
      <c r="D1254" s="17">
        <v>2006</v>
      </c>
      <c r="E1254" s="18" t="str">
        <f t="shared" si="325"/>
        <v>Rotoehu 2005/06</v>
      </c>
      <c r="F1254" s="18" t="s">
        <v>61</v>
      </c>
      <c r="G1254" s="19">
        <v>3.4000001000000002</v>
      </c>
      <c r="H1254" s="20">
        <v>5.0999999999999996</v>
      </c>
      <c r="I1254" s="21">
        <v>338.99999000000003</v>
      </c>
      <c r="J1254" s="19">
        <v>48</v>
      </c>
      <c r="K1254" s="19">
        <v>4.0000002000000006</v>
      </c>
      <c r="L1254" s="19">
        <v>12</v>
      </c>
      <c r="M1254" s="19">
        <v>21</v>
      </c>
      <c r="N1254" s="19">
        <v>8</v>
      </c>
      <c r="O1254" s="19">
        <v>1.6</v>
      </c>
      <c r="Q1254" s="19">
        <f t="shared" si="326"/>
        <v>3.5699564817316802</v>
      </c>
      <c r="R1254" s="19">
        <f t="shared" si="331"/>
        <v>3.5663076747865308</v>
      </c>
      <c r="S1254" s="19">
        <f t="shared" si="324"/>
        <v>4.0059010530300263</v>
      </c>
      <c r="T1254" s="19">
        <f t="shared" si="329"/>
        <v>5.1272244131367142</v>
      </c>
      <c r="U1254" s="23">
        <f t="shared" si="327"/>
        <v>4.0673474056712378</v>
      </c>
      <c r="V1254" s="24">
        <f t="shared" si="332"/>
        <v>4.3114391947703679</v>
      </c>
      <c r="W1254" s="24">
        <f t="shared" si="332"/>
        <v>4.1867432465810994</v>
      </c>
      <c r="X1254" s="24">
        <f t="shared" si="332"/>
        <v>4.3166579870596031</v>
      </c>
      <c r="Y1254" s="24">
        <f t="shared" si="332"/>
        <v>4.7503337244129034</v>
      </c>
      <c r="Z1254" s="24">
        <f t="shared" si="332"/>
        <v>4.3912935382059928</v>
      </c>
      <c r="AA1254" s="20">
        <v>1.07</v>
      </c>
      <c r="AB1254" s="20">
        <v>6.6666666666666499E-2</v>
      </c>
      <c r="AC1254" s="17">
        <v>314.48265333269802</v>
      </c>
      <c r="AD1254" s="17">
        <f t="shared" si="330"/>
        <v>314.3318183663776</v>
      </c>
      <c r="AE1254" s="21">
        <v>243</v>
      </c>
      <c r="AF1254" s="21">
        <v>163.92249103942657</v>
      </c>
      <c r="AG1254" s="19">
        <v>3.4815636200716855</v>
      </c>
      <c r="AH1254" s="21">
        <v>178.3</v>
      </c>
      <c r="AI1254" s="22">
        <v>-0.34</v>
      </c>
      <c r="AJ1254" s="21">
        <v>1215.5</v>
      </c>
      <c r="AK1254" s="21" t="e">
        <f>VLOOKUP($B1254,'[3]Rotoma level Monthly'!$C$2:$N$538,10,FALSE)</f>
        <v>#N/A</v>
      </c>
      <c r="AL1254" s="21" t="e">
        <f>VLOOKUP($B1254,'[3]Rotoma level Monthly'!$C$2:$N$538,11,FALSE)</f>
        <v>#N/A</v>
      </c>
      <c r="AM1254" s="20">
        <v>3.4846268899604471</v>
      </c>
      <c r="AN1254" s="21">
        <v>177.77500000000001</v>
      </c>
    </row>
    <row r="1255" spans="1:40" x14ac:dyDescent="0.25">
      <c r="A1255" t="s">
        <v>88</v>
      </c>
      <c r="B1255" s="15">
        <v>38657</v>
      </c>
      <c r="C1255" s="16" t="s">
        <v>67</v>
      </c>
      <c r="D1255" s="17">
        <v>2006</v>
      </c>
      <c r="E1255" s="18" t="str">
        <f t="shared" si="325"/>
        <v>Rotoehu 2005/06</v>
      </c>
      <c r="F1255" s="18" t="s">
        <v>61</v>
      </c>
      <c r="G1255" s="19">
        <v>4.4000000999999997</v>
      </c>
      <c r="H1255" s="20">
        <v>3.3</v>
      </c>
      <c r="I1255" s="21">
        <v>343.99998999999997</v>
      </c>
      <c r="J1255" s="19">
        <v>21</v>
      </c>
      <c r="K1255" s="19">
        <v>3</v>
      </c>
      <c r="L1255" s="19">
        <v>1</v>
      </c>
      <c r="M1255" s="19">
        <v>3</v>
      </c>
      <c r="N1255" s="19">
        <v>8.1000004000000008</v>
      </c>
      <c r="O1255" s="19">
        <v>2.7</v>
      </c>
      <c r="Q1255" s="19">
        <f t="shared" si="326"/>
        <v>3.8543698233455519</v>
      </c>
      <c r="R1255" s="19">
        <f t="shared" si="331"/>
        <v>4.1146395459202223</v>
      </c>
      <c r="S1255" s="19">
        <f t="shared" si="324"/>
        <v>4.0250408741395365</v>
      </c>
      <c r="T1255" s="19">
        <f t="shared" si="329"/>
        <v>4.0788803406230434</v>
      </c>
      <c r="U1255" s="23">
        <f t="shared" si="327"/>
        <v>4.018232646007089</v>
      </c>
      <c r="V1255" s="24">
        <f t="shared" si="332"/>
        <v>4.3053759706978338</v>
      </c>
      <c r="W1255" s="24">
        <f t="shared" si="332"/>
        <v>4.2324375691755725</v>
      </c>
      <c r="X1255" s="24">
        <f t="shared" si="332"/>
        <v>4.339472342860315</v>
      </c>
      <c r="Y1255" s="24">
        <f t="shared" si="332"/>
        <v>4.7277635673940397</v>
      </c>
      <c r="Z1255" s="24">
        <f t="shared" si="332"/>
        <v>4.4012623625319405</v>
      </c>
      <c r="AA1255" s="20">
        <v>-0.28000000000000003</v>
      </c>
      <c r="AB1255" s="20">
        <v>0.16166666666666599</v>
      </c>
      <c r="AC1255" s="17">
        <v>314.48402620036899</v>
      </c>
      <c r="AD1255" s="17">
        <f t="shared" si="330"/>
        <v>314.33089477719346</v>
      </c>
      <c r="AE1255" s="21">
        <v>38</v>
      </c>
      <c r="AF1255" s="21">
        <v>192.9652777777778</v>
      </c>
      <c r="AG1255" s="19">
        <v>4.0140972222222224</v>
      </c>
      <c r="AH1255" s="21">
        <v>225.1</v>
      </c>
      <c r="AI1255" s="22">
        <v>9.99999999999991E-3</v>
      </c>
      <c r="AJ1255" s="21">
        <v>1336.5</v>
      </c>
      <c r="AK1255" s="21" t="e">
        <f>VLOOKUP($B1255,'[3]Rotoma level Monthly'!$C$2:$N$538,10,FALSE)</f>
        <v>#N/A</v>
      </c>
      <c r="AL1255" s="21" t="e">
        <f>VLOOKUP($B1255,'[3]Rotoma level Monthly'!$C$2:$N$538,11,FALSE)</f>
        <v>#N/A</v>
      </c>
      <c r="AM1255" s="20">
        <v>3.4141613057186113</v>
      </c>
      <c r="AN1255" s="21">
        <v>182.25833333333333</v>
      </c>
    </row>
    <row r="1256" spans="1:40" x14ac:dyDescent="0.25">
      <c r="A1256" t="s">
        <v>88</v>
      </c>
      <c r="B1256" s="15">
        <v>38687</v>
      </c>
      <c r="C1256" s="16" t="s">
        <v>67</v>
      </c>
      <c r="D1256" s="17">
        <v>2006</v>
      </c>
      <c r="E1256" s="18" t="str">
        <f t="shared" si="325"/>
        <v>Rotoehu 2005/06</v>
      </c>
      <c r="F1256" s="18" t="s">
        <v>61</v>
      </c>
      <c r="G1256" s="19">
        <v>5.5</v>
      </c>
      <c r="H1256" s="20">
        <v>2.2999999999999998</v>
      </c>
      <c r="I1256" s="21">
        <v>325.49999002000004</v>
      </c>
      <c r="J1256" s="19">
        <v>20</v>
      </c>
      <c r="K1256" s="19">
        <v>7.0000002000000006</v>
      </c>
      <c r="L1256" s="19">
        <v>0.50000001999999999</v>
      </c>
      <c r="M1256" s="19">
        <v>8.0000004000000011</v>
      </c>
      <c r="N1256" s="19">
        <v>8.3000001999999995</v>
      </c>
      <c r="O1256" s="19">
        <v>2.5</v>
      </c>
      <c r="Q1256" s="19">
        <f t="shared" si="326"/>
        <v>4.1005212313153798</v>
      </c>
      <c r="R1256" s="19">
        <f t="shared" si="331"/>
        <v>4.5526391594366178</v>
      </c>
      <c r="S1256" s="19">
        <f t="shared" si="324"/>
        <v>3.9527784485614288</v>
      </c>
      <c r="T1256" s="19">
        <f t="shared" si="329"/>
        <v>4.0170075873388251</v>
      </c>
      <c r="U1256" s="23">
        <f t="shared" si="327"/>
        <v>4.155736606663063</v>
      </c>
      <c r="V1256" s="24">
        <f t="shared" si="332"/>
        <v>4.2768647725562055</v>
      </c>
      <c r="W1256" s="24">
        <f t="shared" si="332"/>
        <v>4.3012503987390698</v>
      </c>
      <c r="X1256" s="24">
        <f t="shared" si="332"/>
        <v>4.3529955531022564</v>
      </c>
      <c r="Y1256" s="24">
        <f t="shared" si="332"/>
        <v>4.659933527276527</v>
      </c>
      <c r="Z1256" s="24">
        <f t="shared" si="332"/>
        <v>4.3977610629185149</v>
      </c>
      <c r="AA1256" s="20">
        <v>-0.08</v>
      </c>
      <c r="AB1256" s="20">
        <v>8.8333333333333194E-2</v>
      </c>
      <c r="AC1256" s="17">
        <v>314.44811836568499</v>
      </c>
      <c r="AD1256" s="17">
        <f t="shared" si="330"/>
        <v>314.33374369199765</v>
      </c>
      <c r="AE1256" s="21">
        <v>206</v>
      </c>
      <c r="AF1256" s="21">
        <v>176.65322580645162</v>
      </c>
      <c r="AG1256" s="19">
        <v>4.0546370967741936</v>
      </c>
      <c r="AH1256" s="21">
        <v>197.8</v>
      </c>
      <c r="AI1256" s="22">
        <v>6.6666666666666499E-2</v>
      </c>
      <c r="AJ1256" s="21">
        <v>1336.5</v>
      </c>
      <c r="AK1256" s="21" t="e">
        <f>VLOOKUP($B1256,'[3]Rotoma level Monthly'!$C$2:$N$538,10,FALSE)</f>
        <v>#N/A</v>
      </c>
      <c r="AL1256" s="21" t="e">
        <f>VLOOKUP($B1256,'[3]Rotoma level Monthly'!$C$2:$N$538,11,FALSE)</f>
        <v>#N/A</v>
      </c>
      <c r="AM1256" s="20">
        <v>3.4111424114086852</v>
      </c>
      <c r="AN1256" s="21">
        <v>183.52499999999998</v>
      </c>
    </row>
    <row r="1257" spans="1:40" x14ac:dyDescent="0.25">
      <c r="A1257" t="s">
        <v>88</v>
      </c>
      <c r="B1257" s="15">
        <v>38718</v>
      </c>
      <c r="C1257" s="16" t="s">
        <v>67</v>
      </c>
      <c r="D1257" s="17">
        <v>2006</v>
      </c>
      <c r="E1257" s="18" t="str">
        <f t="shared" si="325"/>
        <v>Rotoehu 2005/06</v>
      </c>
      <c r="F1257" s="18" t="s">
        <v>61</v>
      </c>
      <c r="G1257" s="19">
        <v>13.7</v>
      </c>
      <c r="H1257" s="20">
        <v>1.1000000000000001</v>
      </c>
      <c r="I1257" s="21">
        <v>679.9999904</v>
      </c>
      <c r="J1257" s="19">
        <v>33</v>
      </c>
      <c r="K1257" s="19">
        <v>8.0000004000000011</v>
      </c>
      <c r="L1257" s="19">
        <v>8.0000004000000011</v>
      </c>
      <c r="M1257" s="19">
        <v>41.999999000000003</v>
      </c>
      <c r="N1257" s="19">
        <v>8.1000004000000008</v>
      </c>
      <c r="O1257" s="19">
        <v>6</v>
      </c>
      <c r="Q1257" s="19">
        <f t="shared" si="326"/>
        <v>5.1072702405772734</v>
      </c>
      <c r="R1257" s="19">
        <f t="shared" si="331"/>
        <v>5.4208920045827522</v>
      </c>
      <c r="S1257" s="19">
        <f t="shared" si="324"/>
        <v>4.9158518087908103</v>
      </c>
      <c r="T1257" s="19">
        <f t="shared" si="329"/>
        <v>4.6520607044434303</v>
      </c>
      <c r="U1257" s="23">
        <f t="shared" si="327"/>
        <v>5.0240186895985666</v>
      </c>
      <c r="V1257" s="24">
        <f t="shared" si="332"/>
        <v>4.3218315147652921</v>
      </c>
      <c r="W1257" s="24">
        <f t="shared" si="332"/>
        <v>4.3933710003917605</v>
      </c>
      <c r="X1257" s="24">
        <f t="shared" si="332"/>
        <v>4.4116199183884088</v>
      </c>
      <c r="Y1257" s="24">
        <f t="shared" si="332"/>
        <v>4.6160225494781484</v>
      </c>
      <c r="Z1257" s="24">
        <f t="shared" si="332"/>
        <v>4.4357112457559031</v>
      </c>
      <c r="AA1257" s="20">
        <v>1.28</v>
      </c>
      <c r="AB1257" s="20">
        <v>-0.32333333333333297</v>
      </c>
      <c r="AC1257" s="17">
        <v>314.39014364850698</v>
      </c>
      <c r="AD1257" s="17">
        <f t="shared" si="330"/>
        <v>314.3354694065622</v>
      </c>
      <c r="AE1257" s="21">
        <v>134.5</v>
      </c>
      <c r="AF1257" s="21">
        <v>180.93413978494624</v>
      </c>
      <c r="AG1257" s="19">
        <v>4.1580645161290324</v>
      </c>
      <c r="AH1257" s="21">
        <v>234.5</v>
      </c>
      <c r="AI1257" s="22">
        <v>6.6666666666666499E-2</v>
      </c>
      <c r="AJ1257" s="21">
        <v>1349</v>
      </c>
      <c r="AK1257" s="21" t="e">
        <f>VLOOKUP($B1257,'[3]Rotoma level Monthly'!$C$2:$N$538,10,FALSE)</f>
        <v>#N/A</v>
      </c>
      <c r="AL1257" s="21" t="e">
        <f>VLOOKUP($B1257,'[3]Rotoma level Monthly'!$C$2:$N$538,11,FALSE)</f>
        <v>#N/A</v>
      </c>
      <c r="AM1257" s="20">
        <v>3.3282795641864591</v>
      </c>
      <c r="AN1257" s="21">
        <v>178.82499999999996</v>
      </c>
    </row>
    <row r="1258" spans="1:40" x14ac:dyDescent="0.25">
      <c r="A1258" t="s">
        <v>88</v>
      </c>
      <c r="B1258" s="15">
        <v>38749</v>
      </c>
      <c r="C1258" s="16" t="s">
        <v>67</v>
      </c>
      <c r="D1258" s="17">
        <v>2006</v>
      </c>
      <c r="E1258" s="18" t="str">
        <f t="shared" si="325"/>
        <v>Rotoehu 2005/06</v>
      </c>
      <c r="F1258" s="18" t="s">
        <v>61</v>
      </c>
      <c r="G1258" s="19">
        <v>13.9</v>
      </c>
      <c r="H1258" s="20">
        <v>1.8</v>
      </c>
      <c r="I1258" s="21">
        <v>819.00004000000001</v>
      </c>
      <c r="J1258" s="19">
        <v>59</v>
      </c>
      <c r="K1258" s="19">
        <v>4.9999998999999997</v>
      </c>
      <c r="L1258" s="19">
        <v>187.00001</v>
      </c>
      <c r="M1258" s="19">
        <v>44</v>
      </c>
      <c r="N1258" s="19">
        <v>8.1000004000000008</v>
      </c>
      <c r="O1258" s="19">
        <v>5.3000002000000004</v>
      </c>
      <c r="Q1258" s="19">
        <f t="shared" si="326"/>
        <v>5.1232575926454018</v>
      </c>
      <c r="R1258" s="19">
        <f t="shared" si="331"/>
        <v>4.8443002528491448</v>
      </c>
      <c r="S1258" s="19">
        <f t="shared" si="324"/>
        <v>5.1589846081438591</v>
      </c>
      <c r="T1258" s="19">
        <f t="shared" si="329"/>
        <v>5.3888878739950608</v>
      </c>
      <c r="U1258" s="23">
        <f t="shared" si="327"/>
        <v>5.1288575819083668</v>
      </c>
      <c r="V1258" s="24">
        <f t="shared" si="332"/>
        <v>4.2907123214140102</v>
      </c>
      <c r="W1258" s="24">
        <f t="shared" si="332"/>
        <v>4.3754789676521373</v>
      </c>
      <c r="X1258" s="24">
        <f t="shared" si="332"/>
        <v>4.4361278855447317</v>
      </c>
      <c r="Y1258" s="24">
        <f t="shared" si="332"/>
        <v>4.5786885806274205</v>
      </c>
      <c r="Z1258" s="24">
        <f t="shared" si="332"/>
        <v>4.4202519388095745</v>
      </c>
      <c r="AA1258" s="20">
        <v>-0.01</v>
      </c>
      <c r="AB1258" s="20">
        <v>-0.20499999999999999</v>
      </c>
      <c r="AC1258" s="17">
        <v>314.669870385612</v>
      </c>
      <c r="AD1258" s="17">
        <f t="shared" si="330"/>
        <v>314.36050568255206</v>
      </c>
      <c r="AE1258" s="21">
        <v>184.5</v>
      </c>
      <c r="AF1258" s="21">
        <v>177.62648809523816</v>
      </c>
      <c r="AG1258" s="19">
        <v>3.1681547619047632</v>
      </c>
      <c r="AH1258" s="21">
        <v>253</v>
      </c>
      <c r="AI1258" s="22">
        <v>7.7499999999999847E-2</v>
      </c>
      <c r="AJ1258" s="21">
        <v>1448</v>
      </c>
      <c r="AK1258" s="21" t="e">
        <f>VLOOKUP($B1258,'[3]Rotoma level Monthly'!$C$2:$N$538,10,FALSE)</f>
        <v>#N/A</v>
      </c>
      <c r="AL1258" s="21" t="e">
        <f>VLOOKUP($B1258,'[3]Rotoma level Monthly'!$C$2:$N$538,11,FALSE)</f>
        <v>#N/A</v>
      </c>
      <c r="AM1258" s="20">
        <v>3.3646137131766789</v>
      </c>
      <c r="AN1258" s="21">
        <v>184.35</v>
      </c>
    </row>
    <row r="1259" spans="1:40" x14ac:dyDescent="0.25">
      <c r="A1259" t="s">
        <v>88</v>
      </c>
      <c r="B1259" s="15">
        <v>38777</v>
      </c>
      <c r="C1259" s="16" t="s">
        <v>67</v>
      </c>
      <c r="D1259" s="17">
        <v>2006</v>
      </c>
      <c r="E1259" s="18" t="str">
        <f t="shared" si="325"/>
        <v>Rotoehu 2005/06</v>
      </c>
      <c r="F1259" s="18" t="s">
        <v>61</v>
      </c>
      <c r="G1259" s="19">
        <v>9</v>
      </c>
      <c r="H1259" s="20">
        <v>1.8</v>
      </c>
      <c r="I1259" s="21">
        <v>464.99999010000005</v>
      </c>
      <c r="J1259" s="19">
        <v>44</v>
      </c>
      <c r="K1259" s="19">
        <v>14</v>
      </c>
      <c r="L1259" s="19">
        <v>6.0000000999999994</v>
      </c>
      <c r="M1259" s="19">
        <v>46</v>
      </c>
      <c r="N1259" s="19">
        <v>8</v>
      </c>
      <c r="O1259" s="19">
        <v>3.8</v>
      </c>
      <c r="Q1259" s="19">
        <f t="shared" si="326"/>
        <v>4.6437759739758855</v>
      </c>
      <c r="R1259" s="19">
        <f t="shared" si="331"/>
        <v>4.8443002528491448</v>
      </c>
      <c r="S1259" s="19">
        <f t="shared" si="324"/>
        <v>4.4190333603674894</v>
      </c>
      <c r="T1259" s="19">
        <f t="shared" si="329"/>
        <v>5.0168818153396666</v>
      </c>
      <c r="U1259" s="23">
        <f t="shared" si="327"/>
        <v>4.7309978506330461</v>
      </c>
      <c r="V1259" s="24">
        <f t="shared" si="332"/>
        <v>4.3112249433875389</v>
      </c>
      <c r="W1259" s="24">
        <f t="shared" si="332"/>
        <v>4.343634004089675</v>
      </c>
      <c r="X1259" s="24">
        <f t="shared" si="332"/>
        <v>4.4233231627836096</v>
      </c>
      <c r="Y1259" s="24">
        <f t="shared" si="332"/>
        <v>4.5407558631945877</v>
      </c>
      <c r="Z1259" s="24">
        <f t="shared" si="332"/>
        <v>4.4047344933638533</v>
      </c>
      <c r="AA1259" s="20">
        <v>1.39</v>
      </c>
      <c r="AB1259" s="20">
        <v>7.9999999999999793E-2</v>
      </c>
      <c r="AC1259" s="17">
        <v>314.65436409180302</v>
      </c>
      <c r="AD1259" s="17">
        <f t="shared" si="330"/>
        <v>314.39552306090383</v>
      </c>
      <c r="AE1259" s="21">
        <v>112</v>
      </c>
      <c r="AF1259" s="21">
        <v>175.30913978494621</v>
      </c>
      <c r="AG1259" s="19">
        <v>3.4807123655913967</v>
      </c>
      <c r="AH1259" s="21">
        <v>180.8</v>
      </c>
      <c r="AI1259" s="22">
        <v>8.4166666666666501E-2</v>
      </c>
      <c r="AJ1259" s="21">
        <v>1579</v>
      </c>
      <c r="AK1259" s="21" t="e">
        <f>VLOOKUP($B1259,'[3]Rotoma level Monthly'!$C$2:$N$538,10,FALSE)</f>
        <v>#N/A</v>
      </c>
      <c r="AL1259" s="21" t="e">
        <f>VLOOKUP($B1259,'[3]Rotoma level Monthly'!$C$2:$N$538,11,FALSE)</f>
        <v>#N/A</v>
      </c>
      <c r="AM1259" s="20">
        <v>3.3460399180483495</v>
      </c>
      <c r="AN1259" s="21">
        <v>182.04999999999998</v>
      </c>
    </row>
    <row r="1260" spans="1:40" x14ac:dyDescent="0.25">
      <c r="A1260" t="s">
        <v>88</v>
      </c>
      <c r="B1260" s="15">
        <v>38808</v>
      </c>
      <c r="C1260" s="16" t="s">
        <v>67</v>
      </c>
      <c r="D1260" s="17">
        <v>2006</v>
      </c>
      <c r="E1260" s="18" t="str">
        <f t="shared" si="325"/>
        <v>Rotoehu 2005/06</v>
      </c>
      <c r="F1260" s="18" t="s">
        <v>61</v>
      </c>
      <c r="G1260" s="19">
        <v>12.3</v>
      </c>
      <c r="H1260" s="20">
        <v>2.4</v>
      </c>
      <c r="I1260" s="21">
        <v>715.00000019999993</v>
      </c>
      <c r="J1260" s="19">
        <v>50.000001000000005</v>
      </c>
      <c r="K1260" s="19">
        <v>4.9999998999999997</v>
      </c>
      <c r="L1260" s="19">
        <v>7.0000002000000006</v>
      </c>
      <c r="M1260" s="19">
        <v>17.000001000000001</v>
      </c>
      <c r="N1260" s="19">
        <v>8.1000004000000008</v>
      </c>
      <c r="Q1260" s="19">
        <f t="shared" si="326"/>
        <v>4.9883589830560702</v>
      </c>
      <c r="R1260" s="19">
        <f t="shared" si="331"/>
        <v>4.5015831909090407</v>
      </c>
      <c r="S1260" s="19">
        <f t="shared" si="324"/>
        <v>4.9814611861869107</v>
      </c>
      <c r="T1260" s="19">
        <f t="shared" si="329"/>
        <v>5.1789924380239718</v>
      </c>
      <c r="U1260" s="23">
        <f t="shared" si="327"/>
        <v>4.9125989495439981</v>
      </c>
      <c r="V1260" s="24">
        <f t="shared" si="332"/>
        <v>4.343056618951171</v>
      </c>
      <c r="W1260" s="24">
        <f t="shared" si="332"/>
        <v>4.37894513164352</v>
      </c>
      <c r="X1260" s="24">
        <f t="shared" si="332"/>
        <v>4.4413413784760474</v>
      </c>
      <c r="Y1260" s="24">
        <f t="shared" si="332"/>
        <v>4.5428908557130141</v>
      </c>
      <c r="Z1260" s="24">
        <f t="shared" si="332"/>
        <v>4.4265584961959368</v>
      </c>
      <c r="AA1260" s="20">
        <v>1.4</v>
      </c>
      <c r="AB1260" s="20">
        <v>0.37333333333333302</v>
      </c>
      <c r="AC1260" s="17">
        <v>314.74825934970698</v>
      </c>
      <c r="AD1260" s="17">
        <f t="shared" si="330"/>
        <v>314.43904614228722</v>
      </c>
      <c r="AE1260" s="21">
        <v>199</v>
      </c>
      <c r="AF1260" s="21">
        <v>165.16666666666663</v>
      </c>
      <c r="AG1260" s="19">
        <v>3.2061805555555565</v>
      </c>
      <c r="AH1260" s="21">
        <v>162.19999999999999</v>
      </c>
      <c r="AI1260" s="22">
        <v>0.10499999999999959</v>
      </c>
      <c r="AJ1260" s="21">
        <v>1543</v>
      </c>
      <c r="AK1260" s="21" t="e">
        <f>VLOOKUP($B1260,'[3]Rotoma level Monthly'!$C$2:$N$538,10,FALSE)</f>
        <v>#N/A</v>
      </c>
      <c r="AL1260" s="21" t="e">
        <f>VLOOKUP($B1260,'[3]Rotoma level Monthly'!$C$2:$N$538,11,FALSE)</f>
        <v>#N/A</v>
      </c>
      <c r="AM1260" s="20">
        <v>3.3752154905777161</v>
      </c>
      <c r="AN1260" s="21">
        <v>177.82499999999996</v>
      </c>
    </row>
    <row r="1261" spans="1:40" x14ac:dyDescent="0.25">
      <c r="A1261" t="s">
        <v>88</v>
      </c>
      <c r="B1261" s="15">
        <v>38838</v>
      </c>
      <c r="C1261" s="16" t="s">
        <v>67</v>
      </c>
      <c r="D1261" s="17">
        <v>2006</v>
      </c>
      <c r="E1261" s="18" t="str">
        <f t="shared" si="325"/>
        <v>Rotoehu 2005/06</v>
      </c>
      <c r="F1261" s="18" t="s">
        <v>61</v>
      </c>
      <c r="G1261" s="19">
        <v>9.6999998000000005</v>
      </c>
      <c r="H1261" s="20">
        <v>2.4</v>
      </c>
      <c r="I1261" s="21">
        <v>363.99998999999997</v>
      </c>
      <c r="J1261" s="19">
        <v>34.000002000000002</v>
      </c>
      <c r="K1261" s="19">
        <v>4.9999998999999997</v>
      </c>
      <c r="L1261" s="19">
        <v>2.0000001000000003</v>
      </c>
      <c r="M1261" s="19">
        <v>33</v>
      </c>
      <c r="N1261" s="19">
        <v>8</v>
      </c>
      <c r="O1261" s="19">
        <v>4</v>
      </c>
      <c r="Q1261" s="19">
        <f t="shared" si="326"/>
        <v>4.7264001822917674</v>
      </c>
      <c r="R1261" s="19">
        <f t="shared" si="331"/>
        <v>4.5015831909090407</v>
      </c>
      <c r="S1261" s="19">
        <f t="shared" si="324"/>
        <v>4.0989151288708445</v>
      </c>
      <c r="T1261" s="19">
        <f t="shared" si="329"/>
        <v>4.6899185123598457</v>
      </c>
      <c r="U1261" s="23">
        <f t="shared" si="327"/>
        <v>4.5042042536078739</v>
      </c>
      <c r="V1261" s="24">
        <f t="shared" si="332"/>
        <v>4.3489262020601656</v>
      </c>
      <c r="W1261" s="24">
        <f t="shared" si="332"/>
        <v>4.3702584198870777</v>
      </c>
      <c r="X1261" s="24">
        <f t="shared" si="332"/>
        <v>4.4187220677861658</v>
      </c>
      <c r="Y1261" s="24">
        <f t="shared" si="332"/>
        <v>4.5526527229856395</v>
      </c>
      <c r="Z1261" s="24">
        <f t="shared" si="332"/>
        <v>4.4226398531797626</v>
      </c>
      <c r="AA1261" s="20">
        <v>-0.85</v>
      </c>
      <c r="AB1261" s="20">
        <v>0.38499999999999901</v>
      </c>
      <c r="AC1261" s="17">
        <v>314.926235095962</v>
      </c>
      <c r="AD1261" s="17">
        <f t="shared" si="330"/>
        <v>314.50316253497596</v>
      </c>
      <c r="AE1261" s="21">
        <v>184.5</v>
      </c>
      <c r="AF1261" s="21">
        <v>160.88037634408607</v>
      </c>
      <c r="AG1261" s="19">
        <v>2.997647849462366</v>
      </c>
      <c r="AH1261" s="21">
        <v>142</v>
      </c>
      <c r="AI1261" s="22">
        <v>0.141666666666666</v>
      </c>
      <c r="AJ1261" s="21">
        <v>1727</v>
      </c>
      <c r="AK1261" s="21" t="e">
        <f>VLOOKUP($B1261,'[3]Rotoma level Monthly'!$C$2:$N$538,10,FALSE)</f>
        <v>#N/A</v>
      </c>
      <c r="AL1261" s="21" t="e">
        <f>VLOOKUP($B1261,'[3]Rotoma level Monthly'!$C$2:$N$538,11,FALSE)</f>
        <v>#N/A</v>
      </c>
      <c r="AM1261" s="20">
        <v>3.405635375556495</v>
      </c>
      <c r="AN1261" s="21">
        <v>179.33333333333334</v>
      </c>
    </row>
    <row r="1262" spans="1:40" x14ac:dyDescent="0.25">
      <c r="A1262" t="s">
        <v>88</v>
      </c>
      <c r="B1262" s="15">
        <v>38869</v>
      </c>
      <c r="C1262" s="16" t="s">
        <v>67</v>
      </c>
      <c r="D1262" s="17">
        <v>2006</v>
      </c>
      <c r="E1262" s="18" t="str">
        <f t="shared" si="325"/>
        <v>Rotoehu 2005/06</v>
      </c>
      <c r="F1262" s="18" t="s">
        <v>61</v>
      </c>
      <c r="G1262" s="19">
        <v>8.1999998000000005</v>
      </c>
      <c r="H1262" s="20">
        <v>2.6</v>
      </c>
      <c r="I1262" s="21">
        <v>296.99998999999997</v>
      </c>
      <c r="J1262" s="19">
        <v>28.999998999999999</v>
      </c>
      <c r="K1262" s="19">
        <v>3</v>
      </c>
      <c r="L1262" s="19">
        <v>4.0000002000000006</v>
      </c>
      <c r="M1262" s="19">
        <v>9.9999997999999994</v>
      </c>
      <c r="N1262" s="19">
        <v>7.8000002000000004</v>
      </c>
      <c r="O1262" s="19">
        <v>3.3</v>
      </c>
      <c r="Q1262" s="19">
        <f t="shared" si="326"/>
        <v>4.5410871581495673</v>
      </c>
      <c r="R1262" s="19">
        <f t="shared" si="331"/>
        <v>4.4051794835444191</v>
      </c>
      <c r="S1262" s="19">
        <f t="shared" si="324"/>
        <v>3.8329968684304512</v>
      </c>
      <c r="T1262" s="19">
        <f t="shared" si="329"/>
        <v>4.4882021101359886</v>
      </c>
      <c r="U1262" s="23">
        <f t="shared" si="327"/>
        <v>4.316866405065106</v>
      </c>
      <c r="V1262" s="24">
        <f t="shared" si="332"/>
        <v>4.3661357426794467</v>
      </c>
      <c r="W1262" s="24">
        <f t="shared" si="332"/>
        <v>4.4005209972804948</v>
      </c>
      <c r="X1262" s="24">
        <f t="shared" si="332"/>
        <v>4.3708268221041378</v>
      </c>
      <c r="Y1262" s="24">
        <f t="shared" si="332"/>
        <v>4.532779674705071</v>
      </c>
      <c r="Z1262" s="24">
        <f t="shared" si="332"/>
        <v>4.4175658091922871</v>
      </c>
      <c r="AA1262" s="20">
        <v>-0.54</v>
      </c>
      <c r="AB1262" s="20">
        <v>-0.31166666666666598</v>
      </c>
      <c r="AC1262" s="17">
        <v>315.08739038970799</v>
      </c>
      <c r="AD1262" s="17">
        <f t="shared" si="330"/>
        <v>314.57460031543343</v>
      </c>
      <c r="AE1262" s="21">
        <v>88.5</v>
      </c>
      <c r="AF1262" s="21">
        <v>180.75694444444446</v>
      </c>
      <c r="AG1262" s="19">
        <v>3.414861111111112</v>
      </c>
      <c r="AH1262" s="21">
        <v>161.69999999999999</v>
      </c>
      <c r="AI1262" s="22">
        <v>0.10499999999999959</v>
      </c>
      <c r="AJ1262" s="21">
        <v>1760</v>
      </c>
      <c r="AK1262" s="21" t="e">
        <f>VLOOKUP($B1262,'[3]Rotoma level Monthly'!$C$2:$N$538,10,FALSE)</f>
        <v>#N/A</v>
      </c>
      <c r="AL1262" s="21" t="e">
        <f>VLOOKUP($B1262,'[3]Rotoma level Monthly'!$C$2:$N$538,11,FALSE)</f>
        <v>#N/A</v>
      </c>
      <c r="AM1262" s="20">
        <v>3.4029553087197524</v>
      </c>
      <c r="AN1262" s="21">
        <v>180.75833333333333</v>
      </c>
    </row>
    <row r="1263" spans="1:40" x14ac:dyDescent="0.25">
      <c r="A1263" t="s">
        <v>88</v>
      </c>
      <c r="B1263" s="15">
        <v>38899</v>
      </c>
      <c r="C1263" s="16" t="s">
        <v>68</v>
      </c>
      <c r="D1263" s="17">
        <v>2007</v>
      </c>
      <c r="E1263" s="18" t="str">
        <f t="shared" si="325"/>
        <v>Rotoehu 2006/07</v>
      </c>
      <c r="F1263" s="18" t="s">
        <v>61</v>
      </c>
      <c r="G1263" s="19">
        <v>4.5</v>
      </c>
      <c r="H1263" s="20">
        <v>4.2</v>
      </c>
      <c r="I1263" s="21">
        <v>200.50000002000002</v>
      </c>
      <c r="J1263" s="19">
        <v>22</v>
      </c>
      <c r="K1263" s="19">
        <v>2.0000001000000003</v>
      </c>
      <c r="L1263" s="19">
        <v>0.50000001999999999</v>
      </c>
      <c r="M1263" s="19">
        <v>4.9999998999999997</v>
      </c>
      <c r="N1263" s="19">
        <v>7.8000002000000004</v>
      </c>
      <c r="O1263" s="19">
        <v>1.7</v>
      </c>
      <c r="Q1263" s="19">
        <f t="shared" si="326"/>
        <v>3.8791597849893731</v>
      </c>
      <c r="R1263" s="19">
        <f t="shared" si="331"/>
        <v>3.8142917367868296</v>
      </c>
      <c r="S1263" s="19">
        <f t="shared" si="324"/>
        <v>3.3193642747685614</v>
      </c>
      <c r="T1263" s="19">
        <f t="shared" si="329"/>
        <v>4.1378742280008423</v>
      </c>
      <c r="U1263" s="23">
        <f t="shared" si="327"/>
        <v>3.7876725061364018</v>
      </c>
      <c r="V1263" s="24">
        <f t="shared" si="332"/>
        <v>4.3055341517375201</v>
      </c>
      <c r="W1263" s="24">
        <f t="shared" si="332"/>
        <v>4.3550835421430207</v>
      </c>
      <c r="X1263" s="24">
        <f t="shared" si="332"/>
        <v>4.2570085742460018</v>
      </c>
      <c r="Y1263" s="24">
        <f t="shared" si="332"/>
        <v>4.532779674705071</v>
      </c>
      <c r="Z1263" s="24">
        <f t="shared" si="332"/>
        <v>4.3626014857079038</v>
      </c>
      <c r="AA1263" s="20">
        <v>-0.73</v>
      </c>
      <c r="AB1263" s="20">
        <v>-0.31833333333333302</v>
      </c>
      <c r="AC1263" s="17">
        <v>315.07053217538999</v>
      </c>
      <c r="AD1263" s="17">
        <f t="shared" si="330"/>
        <v>314.63994108648234</v>
      </c>
      <c r="AE1263" s="21">
        <v>98</v>
      </c>
      <c r="AF1263" s="21">
        <v>177.62096774193546</v>
      </c>
      <c r="AG1263" s="19">
        <v>3.0542338709677432</v>
      </c>
      <c r="AH1263" s="21">
        <v>140</v>
      </c>
      <c r="AI1263" s="22">
        <v>8.4166666666666501E-2</v>
      </c>
      <c r="AJ1263" s="21">
        <v>1746.5</v>
      </c>
      <c r="AK1263" s="21" t="e">
        <f>VLOOKUP($B1263,'[3]Rotoma level Monthly'!$C$2:$N$538,10,FALSE)</f>
        <v>#N/A</v>
      </c>
      <c r="AL1263" s="21" t="e">
        <f>VLOOKUP($B1263,'[3]Rotoma level Monthly'!$C$2:$N$538,11,FALSE)</f>
        <v>#N/A</v>
      </c>
      <c r="AM1263" s="20">
        <v>3.3920182304707649</v>
      </c>
      <c r="AN1263" s="21">
        <v>183.93333333333331</v>
      </c>
    </row>
    <row r="1264" spans="1:40" x14ac:dyDescent="0.25">
      <c r="A1264" t="s">
        <v>88</v>
      </c>
      <c r="B1264" s="15">
        <v>38930</v>
      </c>
      <c r="C1264" s="16" t="s">
        <v>68</v>
      </c>
      <c r="D1264" s="17">
        <v>2007</v>
      </c>
      <c r="E1264" s="18" t="str">
        <f t="shared" si="325"/>
        <v>Rotoehu 2006/07</v>
      </c>
      <c r="F1264" s="18" t="s">
        <v>61</v>
      </c>
      <c r="G1264" s="19">
        <v>14.6</v>
      </c>
      <c r="H1264" s="20">
        <v>3.1</v>
      </c>
      <c r="I1264" s="21">
        <v>356.00000900000003</v>
      </c>
      <c r="J1264" s="19">
        <v>30.999998999999999</v>
      </c>
      <c r="K1264" s="19">
        <v>9.9999997999999994</v>
      </c>
      <c r="L1264" s="19">
        <v>39.999999000000003</v>
      </c>
      <c r="M1264" s="19">
        <v>14</v>
      </c>
      <c r="N1264" s="19">
        <v>7.8000002000000004</v>
      </c>
      <c r="O1264" s="19">
        <v>2.8</v>
      </c>
      <c r="Q1264" s="19">
        <f t="shared" si="326"/>
        <v>5.1774562536924709</v>
      </c>
      <c r="R1264" s="19">
        <f t="shared" si="331"/>
        <v>4.1913721705917455</v>
      </c>
      <c r="S1264" s="19">
        <f t="shared" si="324"/>
        <v>4.0698645269462119</v>
      </c>
      <c r="T1264" s="19">
        <f t="shared" si="329"/>
        <v>4.5727761050883364</v>
      </c>
      <c r="U1264" s="23">
        <f t="shared" si="327"/>
        <v>4.5028672640796916</v>
      </c>
      <c r="V1264" s="24">
        <f t="shared" si="332"/>
        <v>4.4222829254483047</v>
      </c>
      <c r="W1264" s="24">
        <f t="shared" si="332"/>
        <v>4.376043810131514</v>
      </c>
      <c r="X1264" s="24">
        <f t="shared" si="332"/>
        <v>4.2573150035051208</v>
      </c>
      <c r="Y1264" s="24">
        <f t="shared" si="332"/>
        <v>4.5902280464249801</v>
      </c>
      <c r="Z1264" s="24">
        <f t="shared" si="332"/>
        <v>4.4114674463774799</v>
      </c>
      <c r="AA1264" s="20">
        <v>-1.55</v>
      </c>
      <c r="AB1264" s="20">
        <v>-0.53333333333333299</v>
      </c>
      <c r="AC1264" s="17">
        <v>315.210063785427</v>
      </c>
      <c r="AD1264" s="17">
        <f t="shared" si="330"/>
        <v>314.71134634565857</v>
      </c>
      <c r="AE1264" s="21">
        <v>121</v>
      </c>
      <c r="AF1264" s="21">
        <v>184.48252688172039</v>
      </c>
      <c r="AG1264" s="19">
        <v>3.2007392473118288</v>
      </c>
      <c r="AH1264" s="21">
        <v>153.9</v>
      </c>
      <c r="AI1264" s="22">
        <v>7.3333333333333139E-2</v>
      </c>
      <c r="AJ1264" s="21">
        <v>1709.5</v>
      </c>
      <c r="AK1264" s="21" t="e">
        <f>VLOOKUP($B1264,'[3]Rotoma level Monthly'!$C$2:$N$538,10,FALSE)</f>
        <v>#N/A</v>
      </c>
      <c r="AL1264" s="21" t="e">
        <f>VLOOKUP($B1264,'[3]Rotoma level Monthly'!$C$2:$N$538,11,FALSE)</f>
        <v>#N/A</v>
      </c>
      <c r="AM1264" s="20">
        <v>3.3816281148894212</v>
      </c>
      <c r="AN1264" s="21">
        <v>181.13333333333333</v>
      </c>
    </row>
    <row r="1265" spans="1:40" x14ac:dyDescent="0.25">
      <c r="A1265" t="s">
        <v>88</v>
      </c>
      <c r="B1265" s="15">
        <v>38961</v>
      </c>
      <c r="C1265" s="16" t="s">
        <v>68</v>
      </c>
      <c r="D1265" s="17">
        <v>2007</v>
      </c>
      <c r="E1265" s="18" t="str">
        <f t="shared" si="325"/>
        <v>Rotoehu 2006/07</v>
      </c>
      <c r="F1265" s="18" t="s">
        <v>61</v>
      </c>
      <c r="G1265" s="19">
        <v>5.9000000999999997</v>
      </c>
      <c r="H1265" s="20">
        <v>3</v>
      </c>
      <c r="I1265" s="21">
        <v>323</v>
      </c>
      <c r="J1265" s="19">
        <v>25</v>
      </c>
      <c r="K1265" s="19">
        <v>4.9999998999999997</v>
      </c>
      <c r="L1265" s="19">
        <v>20</v>
      </c>
      <c r="M1265" s="19">
        <v>18.999998999999999</v>
      </c>
      <c r="N1265" s="19">
        <v>7.8000002000000004</v>
      </c>
      <c r="O1265" s="19">
        <v>2.9000001000000002</v>
      </c>
      <c r="Q1265" s="19">
        <f t="shared" si="326"/>
        <v>4.1779641282677913</v>
      </c>
      <c r="R1265" s="19">
        <f t="shared" si="331"/>
        <v>4.2314532428503622</v>
      </c>
      <c r="S1265" s="19">
        <f t="shared" si="324"/>
        <v>3.9426995922166195</v>
      </c>
      <c r="T1265" s="19">
        <f t="shared" si="329"/>
        <v>4.2999848253223494</v>
      </c>
      <c r="U1265" s="23">
        <f t="shared" si="327"/>
        <v>4.16302544716428</v>
      </c>
      <c r="V1265" s="24">
        <f t="shared" si="332"/>
        <v>4.4907981528365175</v>
      </c>
      <c r="W1265" s="24">
        <f t="shared" si="332"/>
        <v>4.4157118255013215</v>
      </c>
      <c r="X1265" s="24">
        <f t="shared" si="332"/>
        <v>4.2269076442043954</v>
      </c>
      <c r="Y1265" s="24">
        <f t="shared" si="332"/>
        <v>4.637390912817339</v>
      </c>
      <c r="Z1265" s="24">
        <f t="shared" si="332"/>
        <v>4.4427021338398935</v>
      </c>
      <c r="AA1265" s="20">
        <v>-0.62</v>
      </c>
      <c r="AB1265" s="20">
        <v>-0.62166666666666603</v>
      </c>
      <c r="AC1265" s="17">
        <v>315.18984123419102</v>
      </c>
      <c r="AD1265" s="17">
        <f t="shared" si="330"/>
        <v>314.78012483792162</v>
      </c>
      <c r="AE1265" s="21">
        <v>32</v>
      </c>
      <c r="AF1265" s="21">
        <v>185.50287356321832</v>
      </c>
      <c r="AG1265" s="19">
        <v>3.2134339080459786</v>
      </c>
      <c r="AH1265" s="21">
        <v>195.2</v>
      </c>
      <c r="AI1265" s="22">
        <v>-6.9166666666666737E-2</v>
      </c>
      <c r="AJ1265" s="21">
        <v>1717.5</v>
      </c>
      <c r="AK1265" s="21" t="e">
        <f>VLOOKUP($B1265,'[3]Rotoma level Monthly'!$C$2:$N$538,10,FALSE)</f>
        <v>#N/A</v>
      </c>
      <c r="AL1265" s="21" t="e">
        <f>VLOOKUP($B1265,'[3]Rotoma level Monthly'!$C$2:$N$538,11,FALSE)</f>
        <v>#N/A</v>
      </c>
      <c r="AM1265" s="20">
        <v>3.4562606940177516</v>
      </c>
      <c r="AN1265" s="21">
        <v>185.375</v>
      </c>
    </row>
    <row r="1266" spans="1:40" x14ac:dyDescent="0.25">
      <c r="A1266" t="s">
        <v>88</v>
      </c>
      <c r="B1266" s="15">
        <v>38991</v>
      </c>
      <c r="C1266" s="16" t="s">
        <v>68</v>
      </c>
      <c r="D1266" s="17">
        <v>2007</v>
      </c>
      <c r="E1266" s="18" t="str">
        <f t="shared" si="325"/>
        <v>Rotoehu 2006/07</v>
      </c>
      <c r="F1266" s="18" t="s">
        <v>61</v>
      </c>
      <c r="G1266" s="19">
        <v>6.5</v>
      </c>
      <c r="H1266" s="20">
        <v>3.4</v>
      </c>
      <c r="I1266" s="21">
        <v>120.00000000000001</v>
      </c>
      <c r="J1266" s="19">
        <v>44</v>
      </c>
      <c r="K1266" s="19">
        <v>9.9999997999999994</v>
      </c>
      <c r="L1266" s="19">
        <v>3</v>
      </c>
      <c r="M1266" s="19">
        <v>4.9999998999999997</v>
      </c>
      <c r="N1266" s="19">
        <v>8.3000001999999995</v>
      </c>
      <c r="O1266" s="19">
        <v>2</v>
      </c>
      <c r="Q1266" s="19">
        <f t="shared" si="326"/>
        <v>4.2847999258728535</v>
      </c>
      <c r="R1266" s="19">
        <f t="shared" si="331"/>
        <v>4.0778496602629017</v>
      </c>
      <c r="S1266" s="19">
        <f t="shared" si="324"/>
        <v>2.6483355506033504</v>
      </c>
      <c r="T1266" s="19">
        <f t="shared" si="329"/>
        <v>5.0168818153396666</v>
      </c>
      <c r="U1266" s="23">
        <f t="shared" si="327"/>
        <v>4.0069667380196936</v>
      </c>
      <c r="V1266" s="24">
        <f t="shared" si="332"/>
        <v>4.550368439848282</v>
      </c>
      <c r="W1266" s="24">
        <f t="shared" si="332"/>
        <v>4.4583403242910187</v>
      </c>
      <c r="X1266" s="24">
        <f t="shared" si="332"/>
        <v>4.1137771856688383</v>
      </c>
      <c r="Y1266" s="24">
        <f t="shared" si="332"/>
        <v>4.6281956963342514</v>
      </c>
      <c r="Z1266" s="24">
        <f t="shared" si="332"/>
        <v>4.4376704115355983</v>
      </c>
      <c r="AA1266" s="20">
        <v>-1.55</v>
      </c>
      <c r="AB1266" s="20">
        <v>-0.85666666666666602</v>
      </c>
      <c r="AC1266" s="17">
        <v>315.08083667130597</v>
      </c>
      <c r="AD1266" s="17">
        <f t="shared" si="330"/>
        <v>314.82997344947222</v>
      </c>
      <c r="AE1266" s="21">
        <v>111</v>
      </c>
      <c r="AF1266" s="21">
        <v>207.3387096774193</v>
      </c>
      <c r="AG1266" s="19">
        <v>4.7618951612903215</v>
      </c>
      <c r="AH1266" s="21">
        <v>192.8</v>
      </c>
      <c r="AI1266" s="22">
        <v>-0.25833333333333297</v>
      </c>
      <c r="AJ1266" s="21">
        <v>1641</v>
      </c>
      <c r="AK1266" s="21" t="e">
        <f>VLOOKUP($B1266,'[3]Rotoma level Monthly'!$C$2:$N$538,10,FALSE)</f>
        <v>#N/A</v>
      </c>
      <c r="AL1266" s="21" t="e">
        <f>VLOOKUP($B1266,'[3]Rotoma level Monthly'!$C$2:$N$538,11,FALSE)</f>
        <v>#N/A</v>
      </c>
      <c r="AM1266" s="20">
        <v>3.4536938437623235</v>
      </c>
      <c r="AN1266" s="21">
        <v>186.58333333333337</v>
      </c>
    </row>
    <row r="1267" spans="1:40" x14ac:dyDescent="0.25">
      <c r="A1267" t="s">
        <v>88</v>
      </c>
      <c r="B1267" s="15">
        <v>39022</v>
      </c>
      <c r="C1267" s="16" t="s">
        <v>68</v>
      </c>
      <c r="D1267" s="17">
        <v>2007</v>
      </c>
      <c r="E1267" s="18" t="str">
        <f t="shared" si="325"/>
        <v>Rotoehu 2006/07</v>
      </c>
      <c r="F1267" s="18" t="s">
        <v>61</v>
      </c>
      <c r="G1267" s="19">
        <v>8.6999998000000005</v>
      </c>
      <c r="H1267" s="20">
        <v>3.7</v>
      </c>
      <c r="I1267" s="21">
        <v>368.00000010000002</v>
      </c>
      <c r="J1267" s="19">
        <v>61.000000999999997</v>
      </c>
      <c r="K1267" s="19">
        <v>17.999998999999999</v>
      </c>
      <c r="L1267" s="19">
        <v>2.0000001000000003</v>
      </c>
      <c r="M1267" s="19">
        <v>4.0000002000000006</v>
      </c>
      <c r="N1267" s="19">
        <v>8</v>
      </c>
      <c r="O1267" s="19">
        <v>2.8</v>
      </c>
      <c r="Q1267" s="19">
        <f t="shared" si="326"/>
        <v>4.6063788762924869</v>
      </c>
      <c r="R1267" s="19">
        <f t="shared" si="331"/>
        <v>3.9730767650670025</v>
      </c>
      <c r="S1267" s="19">
        <f t="shared" si="324"/>
        <v>4.1132019345625128</v>
      </c>
      <c r="T1267" s="19">
        <f t="shared" si="329"/>
        <v>5.431163139020617</v>
      </c>
      <c r="U1267" s="23">
        <f t="shared" si="327"/>
        <v>4.5309551787356543</v>
      </c>
      <c r="V1267" s="24">
        <f t="shared" si="332"/>
        <v>4.6130358609271935</v>
      </c>
      <c r="W1267" s="24">
        <f t="shared" si="332"/>
        <v>4.4465434258865839</v>
      </c>
      <c r="X1267" s="24">
        <f t="shared" si="332"/>
        <v>4.1211239407040869</v>
      </c>
      <c r="Y1267" s="24">
        <f t="shared" si="332"/>
        <v>4.7408859295340493</v>
      </c>
      <c r="Z1267" s="24">
        <f t="shared" si="332"/>
        <v>4.480397289262978</v>
      </c>
      <c r="AA1267" s="20">
        <v>-0.21</v>
      </c>
      <c r="AB1267" s="20">
        <v>-0.86666666666666603</v>
      </c>
      <c r="AC1267" s="17">
        <v>315.01677262141499</v>
      </c>
      <c r="AD1267" s="17">
        <f t="shared" si="330"/>
        <v>314.8743689845594</v>
      </c>
      <c r="AE1267" s="21">
        <v>113</v>
      </c>
      <c r="AF1267" s="21">
        <v>206.5833333333334</v>
      </c>
      <c r="AG1267" s="19">
        <v>4.9511805555555561</v>
      </c>
      <c r="AH1267" s="21">
        <v>185.1</v>
      </c>
      <c r="AI1267" s="22">
        <v>-0.3149999999999995</v>
      </c>
      <c r="AJ1267" s="21">
        <v>1509</v>
      </c>
      <c r="AK1267" s="21" t="e">
        <f>VLOOKUP($B1267,'[3]Rotoma level Monthly'!$C$2:$N$538,10,FALSE)</f>
        <v>#N/A</v>
      </c>
      <c r="AL1267" s="21" t="e">
        <f>VLOOKUP($B1267,'[3]Rotoma level Monthly'!$C$2:$N$538,11,FALSE)</f>
        <v>#N/A</v>
      </c>
      <c r="AM1267" s="20">
        <v>3.5603881388638752</v>
      </c>
      <c r="AN1267" s="21">
        <v>183.25</v>
      </c>
    </row>
    <row r="1268" spans="1:40" x14ac:dyDescent="0.25">
      <c r="A1268" t="s">
        <v>88</v>
      </c>
      <c r="B1268" s="15">
        <v>39052</v>
      </c>
      <c r="C1268" s="16" t="s">
        <v>68</v>
      </c>
      <c r="D1268" s="17">
        <v>2007</v>
      </c>
      <c r="E1268" s="18" t="str">
        <f t="shared" si="325"/>
        <v>Rotoehu 2006/07</v>
      </c>
      <c r="F1268" s="18" t="s">
        <v>61</v>
      </c>
      <c r="G1268" s="19">
        <v>10</v>
      </c>
      <c r="H1268" s="20">
        <v>2.4</v>
      </c>
      <c r="I1268" s="21">
        <v>355.99998999999997</v>
      </c>
      <c r="J1268" s="19">
        <v>59.999998999999995</v>
      </c>
      <c r="K1268" s="19">
        <v>35.999997999999998</v>
      </c>
      <c r="L1268" s="19">
        <v>3</v>
      </c>
      <c r="M1268" s="19">
        <v>14</v>
      </c>
      <c r="N1268" s="19">
        <v>8.1000004000000008</v>
      </c>
      <c r="O1268" s="19">
        <v>3.7</v>
      </c>
      <c r="Q1268" s="19">
        <f t="shared" si="326"/>
        <v>4.76</v>
      </c>
      <c r="R1268" s="19">
        <f t="shared" si="331"/>
        <v>4.5015831909090407</v>
      </c>
      <c r="S1268" s="19">
        <f t="shared" si="324"/>
        <v>4.069864457178511</v>
      </c>
      <c r="T1268" s="19">
        <f t="shared" si="329"/>
        <v>5.4102016299845737</v>
      </c>
      <c r="U1268" s="23">
        <f t="shared" si="327"/>
        <v>4.6854123195180311</v>
      </c>
      <c r="V1268" s="24">
        <f t="shared" si="332"/>
        <v>4.667992424984245</v>
      </c>
      <c r="W1268" s="24">
        <f t="shared" si="332"/>
        <v>4.4422887618426179</v>
      </c>
      <c r="X1268" s="24">
        <f t="shared" si="332"/>
        <v>4.1308811080888441</v>
      </c>
      <c r="Y1268" s="24">
        <f t="shared" si="332"/>
        <v>4.8569854330878615</v>
      </c>
      <c r="Z1268" s="24">
        <f t="shared" si="332"/>
        <v>4.5245369320008919</v>
      </c>
      <c r="AA1268" s="20">
        <v>-0.43</v>
      </c>
      <c r="AB1268" s="20">
        <v>-0.84833333333333305</v>
      </c>
      <c r="AC1268" s="17">
        <v>314.87586997385301</v>
      </c>
      <c r="AD1268" s="17">
        <f t="shared" si="330"/>
        <v>314.91001495190676</v>
      </c>
      <c r="AE1268" s="21">
        <v>75.5</v>
      </c>
      <c r="AF1268" s="21">
        <v>201.2634408602151</v>
      </c>
      <c r="AG1268" s="19">
        <v>4.1117607526881725</v>
      </c>
      <c r="AH1268" s="21">
        <v>242.4</v>
      </c>
      <c r="AI1268" s="22">
        <v>-0.32083333333333297</v>
      </c>
      <c r="AJ1268" s="21">
        <v>1584</v>
      </c>
      <c r="AK1268" s="21" t="e">
        <f>VLOOKUP($B1268,'[3]Rotoma level Monthly'!$C$2:$N$538,10,FALSE)</f>
        <v>#N/A</v>
      </c>
      <c r="AL1268" s="21" t="e">
        <f>VLOOKUP($B1268,'[3]Rotoma level Monthly'!$C$2:$N$538,11,FALSE)</f>
        <v>#N/A</v>
      </c>
      <c r="AM1268" s="20">
        <v>3.6384784166416537</v>
      </c>
      <c r="AN1268" s="21">
        <v>186.96666666666667</v>
      </c>
    </row>
    <row r="1269" spans="1:40" x14ac:dyDescent="0.25">
      <c r="A1269" t="s">
        <v>88</v>
      </c>
      <c r="B1269" s="15">
        <v>39083</v>
      </c>
      <c r="C1269" s="16" t="s">
        <v>68</v>
      </c>
      <c r="D1269" s="17">
        <v>2007</v>
      </c>
      <c r="E1269" s="18" t="str">
        <f t="shared" si="325"/>
        <v>Rotoehu 2006/07</v>
      </c>
      <c r="F1269" s="18" t="s">
        <v>61</v>
      </c>
      <c r="G1269" s="19">
        <v>19.100000000000001</v>
      </c>
      <c r="H1269" s="20">
        <v>0.6</v>
      </c>
      <c r="I1269" s="21">
        <v>414.00001000000003</v>
      </c>
      <c r="J1269" s="19">
        <v>74.000000999999997</v>
      </c>
      <c r="K1269" s="19">
        <v>48.999999000000003</v>
      </c>
      <c r="L1269" s="19">
        <v>3</v>
      </c>
      <c r="M1269" s="19">
        <v>22</v>
      </c>
      <c r="N1269" s="19">
        <v>8.3000001999999995</v>
      </c>
      <c r="O1269" s="19">
        <v>10</v>
      </c>
      <c r="Q1269" s="19">
        <f t="shared" si="326"/>
        <v>5.4738247528092279</v>
      </c>
      <c r="R1269" s="19">
        <f t="shared" si="331"/>
        <v>6.1197409482963163</v>
      </c>
      <c r="S1269" s="19">
        <f t="shared" si="324"/>
        <v>4.2671710583494225</v>
      </c>
      <c r="T1269" s="19">
        <f t="shared" si="329"/>
        <v>5.6761566387514755</v>
      </c>
      <c r="U1269" s="23">
        <f t="shared" si="327"/>
        <v>5.3842233495516103</v>
      </c>
      <c r="V1269" s="24">
        <f t="shared" si="332"/>
        <v>4.6985386343369075</v>
      </c>
      <c r="W1269" s="24">
        <f t="shared" si="332"/>
        <v>4.5005261738187485</v>
      </c>
      <c r="X1269" s="24">
        <f t="shared" si="332"/>
        <v>4.0768243788853944</v>
      </c>
      <c r="Y1269" s="24">
        <f t="shared" si="332"/>
        <v>4.942326760946866</v>
      </c>
      <c r="Z1269" s="24">
        <f t="shared" si="332"/>
        <v>4.5545539869969796</v>
      </c>
      <c r="AA1269" s="20">
        <v>-0.69</v>
      </c>
      <c r="AB1269" s="20">
        <v>-5.00000000000001E-2</v>
      </c>
      <c r="AC1269" s="17">
        <v>314.86613343872801</v>
      </c>
      <c r="AD1269" s="17">
        <f t="shared" si="330"/>
        <v>314.94968076775848</v>
      </c>
      <c r="AE1269" s="21">
        <v>175.5</v>
      </c>
      <c r="AF1269" s="21">
        <v>168.0645161290322</v>
      </c>
      <c r="AG1269" s="19">
        <v>3.9665322580645164</v>
      </c>
      <c r="AH1269" s="21">
        <v>214</v>
      </c>
      <c r="AI1269" s="22">
        <v>-0.3149999999999995</v>
      </c>
      <c r="AJ1269" s="21">
        <v>1453.5</v>
      </c>
      <c r="AK1269" s="21" t="e">
        <f>VLOOKUP($B1269,'[3]Rotoma level Monthly'!$C$2:$N$538,10,FALSE)</f>
        <v>#N/A</v>
      </c>
      <c r="AL1269" s="21" t="e">
        <f>VLOOKUP($B1269,'[3]Rotoma level Monthly'!$C$2:$N$538,11,FALSE)</f>
        <v>#N/A</v>
      </c>
      <c r="AM1269" s="20">
        <v>3.6432387213011523</v>
      </c>
      <c r="AN1269" s="21">
        <v>185.25833333333335</v>
      </c>
    </row>
    <row r="1270" spans="1:40" x14ac:dyDescent="0.25">
      <c r="A1270" t="s">
        <v>88</v>
      </c>
      <c r="B1270" s="15">
        <v>39114</v>
      </c>
      <c r="C1270" s="16" t="s">
        <v>68</v>
      </c>
      <c r="D1270" s="17">
        <v>2007</v>
      </c>
      <c r="E1270" s="18" t="str">
        <f t="shared" si="325"/>
        <v>Rotoehu 2006/07</v>
      </c>
      <c r="F1270" s="18" t="s">
        <v>61</v>
      </c>
      <c r="G1270" s="19">
        <v>18.899999999999999</v>
      </c>
      <c r="H1270" s="20">
        <v>1.4</v>
      </c>
      <c r="I1270" s="21">
        <v>603.49999002000004</v>
      </c>
      <c r="J1270" s="19">
        <v>100</v>
      </c>
      <c r="K1270" s="19">
        <v>52.000000999999997</v>
      </c>
      <c r="L1270" s="19">
        <v>0.50000001999999999</v>
      </c>
      <c r="M1270" s="19">
        <v>27.000000999999997</v>
      </c>
      <c r="N1270" s="19">
        <v>8.6999998000000005</v>
      </c>
      <c r="O1270" s="19">
        <v>6.5999999000000003</v>
      </c>
      <c r="Q1270" s="19">
        <f t="shared" si="326"/>
        <v>5.4622129826000396</v>
      </c>
      <c r="R1270" s="19">
        <f t="shared" si="331"/>
        <v>5.1398381219304419</v>
      </c>
      <c r="S1270" s="19">
        <f t="shared" si="324"/>
        <v>4.7598385744270058</v>
      </c>
      <c r="T1270" s="19">
        <f t="shared" si="329"/>
        <v>6.0579999999999998</v>
      </c>
      <c r="U1270" s="23">
        <f t="shared" si="327"/>
        <v>5.3549724197393722</v>
      </c>
      <c r="V1270" s="24">
        <f t="shared" si="332"/>
        <v>4.726784916833128</v>
      </c>
      <c r="W1270" s="24">
        <f t="shared" si="332"/>
        <v>4.5251543295755239</v>
      </c>
      <c r="X1270" s="24">
        <f t="shared" si="332"/>
        <v>4.0435622094089902</v>
      </c>
      <c r="Y1270" s="24">
        <f t="shared" si="332"/>
        <v>4.9980861047806124</v>
      </c>
      <c r="Z1270" s="24">
        <f t="shared" si="332"/>
        <v>4.5733968901495627</v>
      </c>
      <c r="AA1270" s="20">
        <v>-0.26</v>
      </c>
      <c r="AB1270" s="20">
        <v>1.49999999999998E-2</v>
      </c>
      <c r="AC1270" s="17">
        <v>314.74204480765002</v>
      </c>
      <c r="AD1270" s="17">
        <f t="shared" si="330"/>
        <v>314.95569530292829</v>
      </c>
      <c r="AE1270" s="21">
        <v>38</v>
      </c>
      <c r="AF1270" s="21">
        <v>167.53720238095238</v>
      </c>
      <c r="AG1270" s="19">
        <v>2.9465773809523816</v>
      </c>
      <c r="AH1270" s="21">
        <v>235.7</v>
      </c>
      <c r="AI1270" s="22">
        <v>-0.3149999999999995</v>
      </c>
      <c r="AJ1270" s="21">
        <v>1494.5</v>
      </c>
      <c r="AK1270" s="21" t="e">
        <f>VLOOKUP($B1270,'[3]Rotoma level Monthly'!$C$2:$N$538,10,FALSE)</f>
        <v>#N/A</v>
      </c>
      <c r="AL1270" s="21" t="e">
        <f>VLOOKUP($B1270,'[3]Rotoma level Monthly'!$C$2:$N$538,11,FALSE)</f>
        <v>#N/A</v>
      </c>
      <c r="AM1270" s="20">
        <v>3.6272776997957763</v>
      </c>
      <c r="AN1270" s="21">
        <v>183.81666666666663</v>
      </c>
    </row>
    <row r="1271" spans="1:40" x14ac:dyDescent="0.25">
      <c r="A1271" t="s">
        <v>88</v>
      </c>
      <c r="B1271" s="15">
        <v>39142</v>
      </c>
      <c r="C1271" s="16" t="s">
        <v>68</v>
      </c>
      <c r="D1271" s="17">
        <v>2007</v>
      </c>
      <c r="E1271" s="18" t="str">
        <f t="shared" si="325"/>
        <v>Rotoehu 2006/07</v>
      </c>
      <c r="F1271" s="18" t="s">
        <v>61</v>
      </c>
      <c r="G1271" s="19">
        <v>18.399999999999999</v>
      </c>
      <c r="H1271" s="20">
        <v>2.2000000000000002</v>
      </c>
      <c r="I1271" s="21">
        <v>769.49999001999993</v>
      </c>
      <c r="J1271" s="19">
        <v>118</v>
      </c>
      <c r="K1271" s="19">
        <v>66</v>
      </c>
      <c r="L1271" s="19">
        <v>0.50000001999999999</v>
      </c>
      <c r="M1271" s="19">
        <v>107</v>
      </c>
      <c r="N1271" s="19">
        <v>8</v>
      </c>
      <c r="O1271" s="19">
        <v>7.8000002000000004</v>
      </c>
      <c r="Q1271" s="19">
        <f t="shared" si="326"/>
        <v>5.4326372704442232</v>
      </c>
      <c r="R1271" s="19">
        <f t="shared" si="331"/>
        <v>4.6058237319863471</v>
      </c>
      <c r="S1271" s="19">
        <f t="shared" si="324"/>
        <v>5.077487941790146</v>
      </c>
      <c r="T1271" s="19">
        <f t="shared" si="329"/>
        <v>6.267895461333886</v>
      </c>
      <c r="U1271" s="23">
        <f t="shared" si="327"/>
        <v>5.3459611013886503</v>
      </c>
      <c r="V1271" s="24">
        <f t="shared" si="332"/>
        <v>4.7925233582054885</v>
      </c>
      <c r="W1271" s="24">
        <f t="shared" si="332"/>
        <v>4.5052812861702911</v>
      </c>
      <c r="X1271" s="24">
        <f t="shared" si="332"/>
        <v>4.0984334245275464</v>
      </c>
      <c r="Y1271" s="24">
        <f t="shared" si="332"/>
        <v>5.1023372419467963</v>
      </c>
      <c r="Z1271" s="24">
        <f t="shared" si="332"/>
        <v>4.6246438277125295</v>
      </c>
      <c r="AA1271" s="20">
        <v>-0.09</v>
      </c>
      <c r="AB1271" s="20">
        <v>-5.5000000000000097E-2</v>
      </c>
      <c r="AC1271" s="17">
        <v>314.59273997073399</v>
      </c>
      <c r="AD1271" s="17">
        <f t="shared" si="330"/>
        <v>314.95055995950594</v>
      </c>
      <c r="AE1271" s="21">
        <v>160.5</v>
      </c>
      <c r="AF1271" s="21">
        <v>162.37903225806457</v>
      </c>
      <c r="AG1271" s="19">
        <v>3.7531586021505374</v>
      </c>
      <c r="AH1271" s="21">
        <v>172.5</v>
      </c>
      <c r="AI1271" s="22">
        <v>-0.3149999999999995</v>
      </c>
      <c r="AJ1271" s="21">
        <v>1348</v>
      </c>
      <c r="AK1271" s="21" t="e">
        <f>VLOOKUP($B1271,'[3]Rotoma level Monthly'!$C$2:$N$538,10,FALSE)</f>
        <v>#N/A</v>
      </c>
      <c r="AL1271" s="21" t="e">
        <f>VLOOKUP($B1271,'[3]Rotoma level Monthly'!$C$2:$N$538,11,FALSE)</f>
        <v>#N/A</v>
      </c>
      <c r="AM1271" s="20">
        <v>3.6088129180497446</v>
      </c>
      <c r="AN1271" s="21">
        <v>183.125</v>
      </c>
    </row>
    <row r="1272" spans="1:40" x14ac:dyDescent="0.25">
      <c r="A1272" t="s">
        <v>88</v>
      </c>
      <c r="B1272" s="15">
        <v>39173</v>
      </c>
      <c r="C1272" s="16" t="s">
        <v>68</v>
      </c>
      <c r="D1272" s="17">
        <v>2007</v>
      </c>
      <c r="E1272" s="18" t="str">
        <f t="shared" si="325"/>
        <v>Rotoehu 2006/07</v>
      </c>
      <c r="F1272" s="18" t="s">
        <v>61</v>
      </c>
      <c r="I1272" s="21">
        <v>629.99999200000002</v>
      </c>
      <c r="J1272" s="19">
        <v>66</v>
      </c>
      <c r="K1272" s="19">
        <v>34.000002000000002</v>
      </c>
      <c r="L1272" s="19">
        <v>32.000002000000002</v>
      </c>
      <c r="M1272" s="19">
        <v>108</v>
      </c>
      <c r="N1272" s="19">
        <v>7.9000000999999997</v>
      </c>
      <c r="O1272" s="19">
        <v>2.4000001000000002</v>
      </c>
      <c r="S1272" s="19">
        <f t="shared" si="324"/>
        <v>4.8160150372555819</v>
      </c>
      <c r="T1272" s="19">
        <f t="shared" si="329"/>
        <v>5.5310682917822556</v>
      </c>
      <c r="V1272" s="24">
        <f t="shared" si="332"/>
        <v>4.7747201195827094</v>
      </c>
      <c r="W1272" s="24">
        <f t="shared" si="332"/>
        <v>4.5056174766485864</v>
      </c>
      <c r="X1272" s="24">
        <f t="shared" si="332"/>
        <v>4.0846462454499344</v>
      </c>
      <c r="Y1272" s="24">
        <f t="shared" si="332"/>
        <v>5.1316768964266535</v>
      </c>
      <c r="Z1272" s="24">
        <f t="shared" si="332"/>
        <v>4.5984660893642149</v>
      </c>
      <c r="AA1272" s="20">
        <v>-0.14000000000000001</v>
      </c>
      <c r="AB1272" s="20">
        <v>-0.25666666666666599</v>
      </c>
      <c r="AC1272" s="17">
        <v>314.550253340197</v>
      </c>
      <c r="AD1272" s="17">
        <f t="shared" si="330"/>
        <v>314.93405945871342</v>
      </c>
      <c r="AE1272" s="21">
        <v>55</v>
      </c>
      <c r="AF1272" s="21">
        <v>178.51388888888889</v>
      </c>
      <c r="AG1272" s="19">
        <v>2.430416666666666</v>
      </c>
      <c r="AH1272" s="21">
        <v>206.5</v>
      </c>
      <c r="AI1272" s="22">
        <v>-0.3149999999999995</v>
      </c>
      <c r="AJ1272" s="21">
        <v>1396.5</v>
      </c>
      <c r="AK1272" s="21" t="e">
        <f>VLOOKUP($B1272,'[3]Rotoma level Monthly'!$C$2:$N$538,10,FALSE)</f>
        <v>#N/A</v>
      </c>
      <c r="AL1272" s="21" t="e">
        <f>VLOOKUP($B1272,'[3]Rotoma level Monthly'!$C$2:$N$538,11,FALSE)</f>
        <v>#N/A</v>
      </c>
      <c r="AM1272" s="20">
        <v>3.6315167710963396</v>
      </c>
      <c r="AN1272" s="21">
        <v>186.81666666666669</v>
      </c>
    </row>
    <row r="1273" spans="1:40" x14ac:dyDescent="0.25">
      <c r="A1273" t="s">
        <v>88</v>
      </c>
      <c r="B1273" s="15">
        <v>39203</v>
      </c>
      <c r="C1273" s="16" t="s">
        <v>68</v>
      </c>
      <c r="D1273" s="17">
        <v>2007</v>
      </c>
      <c r="E1273" s="18" t="str">
        <f t="shared" si="325"/>
        <v>Rotoehu 2006/07</v>
      </c>
      <c r="F1273" s="18" t="s">
        <v>61</v>
      </c>
      <c r="G1273" s="19">
        <v>7.3000002000000004</v>
      </c>
      <c r="H1273" s="20">
        <v>2.7</v>
      </c>
      <c r="I1273" s="21">
        <v>489</v>
      </c>
      <c r="J1273" s="19">
        <v>44</v>
      </c>
      <c r="K1273" s="19">
        <v>14</v>
      </c>
      <c r="L1273" s="19">
        <v>33</v>
      </c>
      <c r="M1273" s="19">
        <v>52.999999000000003</v>
      </c>
      <c r="N1273" s="19">
        <v>7.9000000999999997</v>
      </c>
      <c r="O1273" s="19">
        <v>2.5999998999999998</v>
      </c>
      <c r="Q1273" s="19">
        <f t="shared" ref="Q1273:Q1336" si="333">2.22+2.54*LOG($G1273,10)</f>
        <v>4.4128400949280939</v>
      </c>
      <c r="R1273" s="19">
        <f t="shared" ref="R1273:R1280" si="334">5.56+2.6*LOG(((1/$H1273)-(1/40)),10)</f>
        <v>4.359541198436518</v>
      </c>
      <c r="S1273" s="19">
        <f t="shared" si="324"/>
        <v>4.4848196659620978</v>
      </c>
      <c r="T1273" s="19">
        <f t="shared" si="329"/>
        <v>5.0168818153396666</v>
      </c>
      <c r="U1273" s="23">
        <f t="shared" ref="U1273:U1287" si="335">AVERAGE(Q1273:T1273)</f>
        <v>4.5685206936665939</v>
      </c>
      <c r="V1273" s="24">
        <f t="shared" si="332"/>
        <v>4.7462146570951029</v>
      </c>
      <c r="W1273" s="24">
        <f t="shared" si="332"/>
        <v>4.4927045682419928</v>
      </c>
      <c r="X1273" s="24">
        <f t="shared" si="332"/>
        <v>4.1168049568742058</v>
      </c>
      <c r="Y1273" s="24">
        <f t="shared" si="332"/>
        <v>5.1589238383416385</v>
      </c>
      <c r="Z1273" s="24">
        <f t="shared" si="332"/>
        <v>4.6043130384604618</v>
      </c>
      <c r="AA1273" s="20">
        <v>-0.15</v>
      </c>
      <c r="AB1273" s="20">
        <v>-0.23499999999999999</v>
      </c>
      <c r="AC1273" s="17">
        <v>314.44042414693598</v>
      </c>
      <c r="AD1273" s="17">
        <f t="shared" si="330"/>
        <v>314.8935752129612</v>
      </c>
      <c r="AE1273" s="21">
        <v>59</v>
      </c>
      <c r="AF1273" s="21">
        <v>179.16666666666669</v>
      </c>
      <c r="AG1273" s="19">
        <v>2.5378360215053766</v>
      </c>
      <c r="AH1273" s="21">
        <v>186.2</v>
      </c>
      <c r="AI1273" s="22">
        <v>-0.3149999999999995</v>
      </c>
      <c r="AJ1273" s="21">
        <v>1252.5</v>
      </c>
      <c r="AK1273" s="21" t="e">
        <f>VLOOKUP($B1273,'[3]Rotoma level Monthly'!$C$2:$N$538,10,FALSE)</f>
        <v>#N/A</v>
      </c>
      <c r="AL1273" s="21" t="e">
        <f>VLOOKUP($B1273,'[3]Rotoma level Monthly'!$C$2:$N$538,11,FALSE)</f>
        <v>#N/A</v>
      </c>
      <c r="AM1273" s="20">
        <v>3.566869780355598</v>
      </c>
      <c r="AN1273" s="21">
        <v>190.5</v>
      </c>
    </row>
    <row r="1274" spans="1:40" x14ac:dyDescent="0.25">
      <c r="A1274" t="s">
        <v>88</v>
      </c>
      <c r="B1274" s="15">
        <v>39234</v>
      </c>
      <c r="C1274" s="16" t="s">
        <v>68</v>
      </c>
      <c r="D1274" s="17">
        <v>2007</v>
      </c>
      <c r="E1274" s="18" t="str">
        <f t="shared" si="325"/>
        <v>Rotoehu 2006/07</v>
      </c>
      <c r="F1274" s="18" t="s">
        <v>61</v>
      </c>
      <c r="G1274" s="19">
        <v>7.6999997999999996</v>
      </c>
      <c r="H1274" s="20">
        <v>4</v>
      </c>
      <c r="I1274" s="21">
        <v>517.99999099999991</v>
      </c>
      <c r="J1274" s="19">
        <v>35.999997999999998</v>
      </c>
      <c r="K1274" s="19">
        <v>11</v>
      </c>
      <c r="L1274" s="19">
        <v>52.000000999999997</v>
      </c>
      <c r="M1274" s="19">
        <v>79.000004000000004</v>
      </c>
      <c r="N1274" s="19">
        <v>7.8000002000000004</v>
      </c>
      <c r="O1274" s="19">
        <v>2.0999998999999998</v>
      </c>
      <c r="Q1274" s="19">
        <f t="shared" si="333"/>
        <v>4.4716864132859477</v>
      </c>
      <c r="R1274" s="19">
        <f t="shared" si="334"/>
        <v>3.8756745470895422</v>
      </c>
      <c r="S1274" s="19">
        <f t="shared" ref="S1274:S1287" si="336">-3.61+3.01*LOG($I1274)</f>
        <v>4.560132554120722</v>
      </c>
      <c r="T1274" s="19">
        <f t="shared" si="329"/>
        <v>4.7624032317882605</v>
      </c>
      <c r="U1274" s="23">
        <f t="shared" si="335"/>
        <v>4.417474186571118</v>
      </c>
      <c r="V1274" s="24">
        <f t="shared" si="332"/>
        <v>4.7399054984711375</v>
      </c>
      <c r="W1274" s="24">
        <f t="shared" si="332"/>
        <v>4.4445677558370047</v>
      </c>
      <c r="X1274" s="24">
        <f t="shared" si="332"/>
        <v>4.1773995973483951</v>
      </c>
      <c r="Y1274" s="24">
        <f t="shared" si="332"/>
        <v>5.1817739318126605</v>
      </c>
      <c r="Z1274" s="24">
        <f t="shared" si="332"/>
        <v>4.6134592004155541</v>
      </c>
      <c r="AA1274" s="20">
        <v>0.6</v>
      </c>
      <c r="AB1274" s="20">
        <v>0.90666666666666595</v>
      </c>
      <c r="AC1274" s="17">
        <v>314.29867986631001</v>
      </c>
      <c r="AD1274" s="17">
        <f t="shared" si="330"/>
        <v>314.82784933601141</v>
      </c>
      <c r="AE1274" s="21">
        <v>113</v>
      </c>
      <c r="AF1274" s="21">
        <v>187.7777777777778</v>
      </c>
      <c r="AG1274" s="19">
        <v>3.9652083333333326</v>
      </c>
      <c r="AH1274" s="21">
        <v>106</v>
      </c>
      <c r="AI1274" s="22">
        <v>-0.28749999999999953</v>
      </c>
      <c r="AJ1274" s="21">
        <v>1127</v>
      </c>
      <c r="AK1274" s="21" t="e">
        <f>VLOOKUP($B1274,'[3]Rotoma level Monthly'!$C$2:$N$538,10,FALSE)</f>
        <v>#N/A</v>
      </c>
      <c r="AL1274" s="21" t="e">
        <f>VLOOKUP($B1274,'[3]Rotoma level Monthly'!$C$2:$N$538,11,FALSE)</f>
        <v>#N/A</v>
      </c>
      <c r="AM1274" s="20">
        <v>3.5285521280258494</v>
      </c>
      <c r="AN1274" s="21">
        <v>185.85833333333335</v>
      </c>
    </row>
    <row r="1275" spans="1:40" x14ac:dyDescent="0.25">
      <c r="A1275" t="s">
        <v>88</v>
      </c>
      <c r="B1275" s="15">
        <v>39264</v>
      </c>
      <c r="C1275" s="16" t="s">
        <v>69</v>
      </c>
      <c r="D1275" s="17">
        <v>2008</v>
      </c>
      <c r="E1275" s="18" t="str">
        <f t="shared" si="325"/>
        <v>Rotoehu 2007/08</v>
      </c>
      <c r="F1275" s="18" t="s">
        <v>61</v>
      </c>
      <c r="G1275" s="19">
        <v>12.1</v>
      </c>
      <c r="H1275" s="20">
        <v>2.8</v>
      </c>
      <c r="I1275" s="21">
        <v>337.00000999999997</v>
      </c>
      <c r="J1275" s="19">
        <v>24</v>
      </c>
      <c r="K1275" s="19">
        <v>3</v>
      </c>
      <c r="L1275" s="19">
        <v>46</v>
      </c>
      <c r="M1275" s="19">
        <v>15</v>
      </c>
      <c r="N1275" s="19">
        <v>7.8000002000000004</v>
      </c>
      <c r="O1275" s="19">
        <v>2.2999999999999998</v>
      </c>
      <c r="Q1275" s="19">
        <f t="shared" si="333"/>
        <v>4.9702748406037838</v>
      </c>
      <c r="R1275" s="19">
        <f t="shared" si="334"/>
        <v>4.3154447847504613</v>
      </c>
      <c r="S1275" s="19">
        <f t="shared" si="336"/>
        <v>3.9981660404128285</v>
      </c>
      <c r="T1275" s="19">
        <f t="shared" si="329"/>
        <v>4.248216825797889</v>
      </c>
      <c r="U1275" s="23">
        <f t="shared" si="335"/>
        <v>4.3830256228912408</v>
      </c>
      <c r="V1275" s="24">
        <f t="shared" si="332"/>
        <v>4.8390977762542651</v>
      </c>
      <c r="W1275" s="24">
        <f t="shared" si="332"/>
        <v>4.4901271238336982</v>
      </c>
      <c r="X1275" s="24">
        <f t="shared" si="332"/>
        <v>4.2339664111520845</v>
      </c>
      <c r="Y1275" s="24">
        <f t="shared" si="332"/>
        <v>5.1909691482957481</v>
      </c>
      <c r="Z1275" s="24">
        <f t="shared" si="332"/>
        <v>4.6675822110296306</v>
      </c>
      <c r="AA1275" s="20">
        <v>-0.46</v>
      </c>
      <c r="AB1275" s="20">
        <v>0.59333333333333305</v>
      </c>
      <c r="AC1275" s="17">
        <v>314.353843874213</v>
      </c>
      <c r="AD1275" s="17">
        <f t="shared" si="330"/>
        <v>314.76812531091332</v>
      </c>
      <c r="AE1275" s="21">
        <v>216.5</v>
      </c>
      <c r="AF1275" s="21">
        <v>159.56989247311824</v>
      </c>
      <c r="AG1275" s="19">
        <v>3.4693548387096769</v>
      </c>
      <c r="AH1275" s="21">
        <v>93.5</v>
      </c>
      <c r="AI1275" s="22">
        <v>-0.24583333333333299</v>
      </c>
      <c r="AJ1275" s="21">
        <v>1151.5</v>
      </c>
      <c r="AK1275" s="21" t="e">
        <f>VLOOKUP($B1275,'[3]Rotoma level Monthly'!$C$2:$N$538,10,FALSE)</f>
        <v>#N/A</v>
      </c>
      <c r="AL1275" s="21" t="e">
        <f>VLOOKUP($B1275,'[3]Rotoma level Monthly'!$C$2:$N$538,11,FALSE)</f>
        <v>#N/A</v>
      </c>
      <c r="AM1275" s="20">
        <v>3.5744143965443675</v>
      </c>
      <c r="AN1275" s="21">
        <v>181.98333333333335</v>
      </c>
    </row>
    <row r="1276" spans="1:40" x14ac:dyDescent="0.25">
      <c r="A1276" t="s">
        <v>88</v>
      </c>
      <c r="B1276" s="15">
        <v>39295</v>
      </c>
      <c r="C1276" s="16" t="s">
        <v>69</v>
      </c>
      <c r="D1276" s="17">
        <v>2008</v>
      </c>
      <c r="E1276" s="18" t="str">
        <f t="shared" si="325"/>
        <v>Rotoehu 2007/08</v>
      </c>
      <c r="F1276" s="18" t="s">
        <v>61</v>
      </c>
      <c r="G1276" s="19">
        <v>18.5</v>
      </c>
      <c r="H1276" s="20">
        <v>2.1</v>
      </c>
      <c r="I1276" s="21">
        <v>406</v>
      </c>
      <c r="J1276" s="19">
        <v>32.000002000000002</v>
      </c>
      <c r="K1276" s="19">
        <v>3</v>
      </c>
      <c r="L1276" s="19">
        <v>1</v>
      </c>
      <c r="M1276" s="19">
        <v>4.9999998999999997</v>
      </c>
      <c r="N1276" s="19">
        <v>7.9200001000000002</v>
      </c>
      <c r="O1276" s="19">
        <v>2.5999998999999998</v>
      </c>
      <c r="Q1276" s="19">
        <f t="shared" si="333"/>
        <v>5.4386161901436552</v>
      </c>
      <c r="R1276" s="19">
        <f t="shared" si="334"/>
        <v>4.6613358021560956</v>
      </c>
      <c r="S1276" s="19">
        <f t="shared" si="336"/>
        <v>4.2416633610673546</v>
      </c>
      <c r="T1276" s="19">
        <f t="shared" si="329"/>
        <v>4.6130380159528652</v>
      </c>
      <c r="U1276" s="23">
        <f t="shared" si="335"/>
        <v>4.7386633423299926</v>
      </c>
      <c r="V1276" s="24">
        <f t="shared" si="332"/>
        <v>4.8628395886589182</v>
      </c>
      <c r="W1276" s="24">
        <f t="shared" si="332"/>
        <v>4.5328510903395483</v>
      </c>
      <c r="X1276" s="24">
        <f t="shared" si="332"/>
        <v>4.2482829806621796</v>
      </c>
      <c r="Y1276" s="24">
        <f t="shared" si="332"/>
        <v>5.1943243075344592</v>
      </c>
      <c r="Z1276" s="24">
        <f t="shared" si="332"/>
        <v>4.6890182181432944</v>
      </c>
      <c r="AA1276" s="20">
        <v>0.31</v>
      </c>
      <c r="AB1276" s="20">
        <v>0.32999999999999902</v>
      </c>
      <c r="AC1276" s="17">
        <v>314.43462985253001</v>
      </c>
      <c r="AD1276" s="17">
        <f t="shared" si="330"/>
        <v>314.70350581650524</v>
      </c>
      <c r="AE1276" s="21">
        <v>133.5</v>
      </c>
      <c r="AF1276" s="21">
        <v>205.45698924731184</v>
      </c>
      <c r="AG1276" s="19">
        <v>3.7325940860215066</v>
      </c>
      <c r="AH1276" s="21">
        <v>160.4</v>
      </c>
      <c r="AI1276" s="22">
        <v>-0.14500000000000005</v>
      </c>
      <c r="AJ1276" s="21">
        <v>1270</v>
      </c>
      <c r="AK1276" s="21" t="e">
        <f>VLOOKUP($B1276,'[3]Rotoma level Monthly'!$C$2:$N$538,10,FALSE)</f>
        <v>#N/A</v>
      </c>
      <c r="AL1276" s="21" t="e">
        <f>VLOOKUP($B1276,'[3]Rotoma level Monthly'!$C$2:$N$538,11,FALSE)</f>
        <v>#N/A</v>
      </c>
      <c r="AM1276" s="20">
        <v>3.6090078105228618</v>
      </c>
      <c r="AN1276" s="21">
        <v>182.52500000000001</v>
      </c>
    </row>
    <row r="1277" spans="1:40" x14ac:dyDescent="0.25">
      <c r="A1277" t="s">
        <v>88</v>
      </c>
      <c r="B1277" s="15">
        <v>39326</v>
      </c>
      <c r="C1277" s="16" t="s">
        <v>69</v>
      </c>
      <c r="D1277" s="17">
        <v>2008</v>
      </c>
      <c r="E1277" s="18" t="str">
        <f t="shared" si="325"/>
        <v>Rotoehu 2007/08</v>
      </c>
      <c r="F1277" s="18" t="s">
        <v>61</v>
      </c>
      <c r="G1277" s="19">
        <v>10.4</v>
      </c>
      <c r="H1277" s="20">
        <v>2.2999999999999998</v>
      </c>
      <c r="I1277" s="21">
        <v>332</v>
      </c>
      <c r="J1277" s="19">
        <v>26.000000999999997</v>
      </c>
      <c r="K1277" s="19">
        <v>12</v>
      </c>
      <c r="L1277" s="19">
        <v>1</v>
      </c>
      <c r="M1277" s="19">
        <v>0.50000001999999999</v>
      </c>
      <c r="N1277" s="19">
        <v>7.9000000999999997</v>
      </c>
      <c r="O1277" s="19">
        <v>3.5</v>
      </c>
      <c r="Q1277" s="19">
        <f t="shared" si="333"/>
        <v>4.8032646818189022</v>
      </c>
      <c r="R1277" s="19">
        <f t="shared" si="334"/>
        <v>4.5526391594366178</v>
      </c>
      <c r="S1277" s="19">
        <f t="shared" si="336"/>
        <v>3.9786256319491486</v>
      </c>
      <c r="T1277" s="19">
        <f t="shared" si="329"/>
        <v>4.3497222248493976</v>
      </c>
      <c r="U1277" s="23">
        <f t="shared" si="335"/>
        <v>4.4210629245135165</v>
      </c>
      <c r="V1277" s="24">
        <f t="shared" si="332"/>
        <v>4.9196850935272014</v>
      </c>
      <c r="W1277" s="24">
        <f t="shared" si="332"/>
        <v>4.5620498100292082</v>
      </c>
      <c r="X1277" s="24">
        <f t="shared" si="332"/>
        <v>4.2512768173065565</v>
      </c>
      <c r="Y1277" s="24">
        <f t="shared" si="332"/>
        <v>5.1984690908283797</v>
      </c>
      <c r="Z1277" s="24">
        <f t="shared" si="332"/>
        <v>4.7124761706295883</v>
      </c>
      <c r="AA1277" s="20">
        <v>0.09</v>
      </c>
      <c r="AB1277" s="20">
        <v>0.13999999999999899</v>
      </c>
      <c r="AC1277" s="17">
        <v>314.39995953023703</v>
      </c>
      <c r="AD1277" s="17">
        <f t="shared" si="330"/>
        <v>314.63768234117578</v>
      </c>
      <c r="AE1277" s="21">
        <v>84.5</v>
      </c>
      <c r="AF1277" s="21">
        <v>155.01388888888894</v>
      </c>
      <c r="AG1277" s="19">
        <v>3.0348842592592584</v>
      </c>
      <c r="AH1277" s="21">
        <v>143.4</v>
      </c>
      <c r="AI1277" s="22">
        <v>-5.2500000000000102E-2</v>
      </c>
      <c r="AJ1277" s="21">
        <v>1282.5</v>
      </c>
      <c r="AK1277" s="21" t="e">
        <f>VLOOKUP($B1277,'[3]Rotoma level Monthly'!$C$2:$N$538,10,FALSE)</f>
        <v>#N/A</v>
      </c>
      <c r="AL1277" s="21" t="e">
        <f>VLOOKUP($B1277,'[3]Rotoma level Monthly'!$C$2:$N$538,11,FALSE)</f>
        <v>#N/A</v>
      </c>
      <c r="AM1277" s="20">
        <v>3.6533290470820017</v>
      </c>
      <c r="AN1277" s="21">
        <v>178.20833333333334</v>
      </c>
    </row>
    <row r="1278" spans="1:40" x14ac:dyDescent="0.25">
      <c r="A1278" t="s">
        <v>88</v>
      </c>
      <c r="B1278" s="15">
        <v>39356</v>
      </c>
      <c r="C1278" s="16" t="s">
        <v>69</v>
      </c>
      <c r="D1278" s="17">
        <v>2008</v>
      </c>
      <c r="E1278" s="18" t="str">
        <f t="shared" si="325"/>
        <v>Rotoehu 2007/08</v>
      </c>
      <c r="F1278" s="18" t="s">
        <v>61</v>
      </c>
      <c r="G1278" s="19">
        <v>24.1</v>
      </c>
      <c r="H1278" s="20">
        <v>1.8</v>
      </c>
      <c r="I1278" s="21">
        <v>344.00001010000005</v>
      </c>
      <c r="J1278" s="19">
        <v>20</v>
      </c>
      <c r="K1278" s="19">
        <v>3</v>
      </c>
      <c r="L1278" s="19">
        <v>2.0000001000000003</v>
      </c>
      <c r="M1278" s="19">
        <v>4.0000002000000006</v>
      </c>
      <c r="N1278" s="19">
        <v>7.8000002000000004</v>
      </c>
      <c r="O1278" s="19">
        <v>4.4000000999999997</v>
      </c>
      <c r="Q1278" s="19">
        <f t="shared" si="333"/>
        <v>5.7303232881401662</v>
      </c>
      <c r="R1278" s="19">
        <f t="shared" si="334"/>
        <v>4.8443002528491448</v>
      </c>
      <c r="S1278" s="19">
        <f t="shared" si="336"/>
        <v>4.0250409505210794</v>
      </c>
      <c r="T1278" s="19">
        <f t="shared" si="329"/>
        <v>4.0170075873388251</v>
      </c>
      <c r="U1278" s="23">
        <f t="shared" si="335"/>
        <v>4.6541680197123041</v>
      </c>
      <c r="V1278" s="24">
        <f t="shared" si="332"/>
        <v>5.0510963082787752</v>
      </c>
      <c r="W1278" s="24">
        <f t="shared" si="332"/>
        <v>4.6317271366279575</v>
      </c>
      <c r="X1278" s="24">
        <f t="shared" si="332"/>
        <v>4.3660022672997005</v>
      </c>
      <c r="Y1278" s="24">
        <f t="shared" si="332"/>
        <v>5.115146238494976</v>
      </c>
      <c r="Z1278" s="24">
        <f t="shared" si="332"/>
        <v>4.7713126507834618</v>
      </c>
      <c r="AA1278" s="20">
        <v>0.53</v>
      </c>
      <c r="AB1278" s="20">
        <v>0.141666666666666</v>
      </c>
      <c r="AC1278" s="17">
        <v>314.37808519808698</v>
      </c>
      <c r="AD1278" s="17">
        <f t="shared" si="330"/>
        <v>314.57911971840753</v>
      </c>
      <c r="AE1278" s="21">
        <v>81.5</v>
      </c>
      <c r="AF1278" s="21">
        <v>222.91666666666671</v>
      </c>
      <c r="AG1278" s="19">
        <v>5.3009408602150518</v>
      </c>
      <c r="AH1278" s="21">
        <v>241</v>
      </c>
      <c r="AI1278" s="22">
        <v>-1.7500000000000147E-2</v>
      </c>
      <c r="AJ1278" s="21">
        <v>1335</v>
      </c>
      <c r="AK1278" s="21" t="e">
        <f>VLOOKUP($B1278,'[3]Rotoma level Monthly'!$C$2:$N$538,10,FALSE)</f>
        <v>#N/A</v>
      </c>
      <c r="AL1278" s="21" t="e">
        <f>VLOOKUP($B1278,'[3]Rotoma level Monthly'!$C$2:$N$538,11,FALSE)</f>
        <v>#N/A</v>
      </c>
      <c r="AM1278" s="20">
        <v>3.6384499096831084</v>
      </c>
      <c r="AN1278" s="21">
        <v>182.22500000000002</v>
      </c>
    </row>
    <row r="1279" spans="1:40" x14ac:dyDescent="0.25">
      <c r="A1279" t="s">
        <v>88</v>
      </c>
      <c r="B1279" s="15">
        <v>39387</v>
      </c>
      <c r="C1279" s="16" t="s">
        <v>69</v>
      </c>
      <c r="D1279" s="17">
        <v>2008</v>
      </c>
      <c r="E1279" s="18" t="str">
        <f t="shared" si="325"/>
        <v>Rotoehu 2007/08</v>
      </c>
      <c r="F1279" s="18" t="s">
        <v>61</v>
      </c>
      <c r="G1279" s="19">
        <v>6.5999999000000003</v>
      </c>
      <c r="H1279" s="20">
        <v>2.9</v>
      </c>
      <c r="I1279" s="21">
        <v>280.50000002000002</v>
      </c>
      <c r="J1279" s="19">
        <v>28.999998999999999</v>
      </c>
      <c r="K1279" s="19">
        <v>8.9999995999999989</v>
      </c>
      <c r="L1279" s="19">
        <v>0.50000001999999999</v>
      </c>
      <c r="M1279" s="19">
        <v>13</v>
      </c>
      <c r="N1279" s="19">
        <v>7.8000002000000004</v>
      </c>
      <c r="O1279" s="19">
        <v>2.4000001000000002</v>
      </c>
      <c r="Q1279" s="19">
        <f t="shared" si="333"/>
        <v>4.3016415795625891</v>
      </c>
      <c r="R1279" s="19">
        <f t="shared" si="334"/>
        <v>4.2727813930091312</v>
      </c>
      <c r="S1279" s="19">
        <f t="shared" si="336"/>
        <v>3.7582779255256686</v>
      </c>
      <c r="T1279" s="19">
        <f t="shared" si="329"/>
        <v>4.4882021101359886</v>
      </c>
      <c r="U1279" s="23">
        <f t="shared" si="335"/>
        <v>4.2052257520583449</v>
      </c>
      <c r="V1279" s="24">
        <f t="shared" si="332"/>
        <v>5.0233929176669658</v>
      </c>
      <c r="W1279" s="24">
        <f t="shared" si="332"/>
        <v>4.6589730118954229</v>
      </c>
      <c r="X1279" s="24">
        <f t="shared" si="332"/>
        <v>4.3364252665466303</v>
      </c>
      <c r="Y1279" s="24">
        <f t="shared" si="332"/>
        <v>5.0365661527545909</v>
      </c>
      <c r="Z1279" s="24">
        <f t="shared" si="332"/>
        <v>4.7417008847218876</v>
      </c>
      <c r="AA1279" s="20">
        <v>0.82</v>
      </c>
      <c r="AB1279" s="20">
        <v>0.314999999999999</v>
      </c>
      <c r="AC1279" s="17">
        <v>314.23142702857098</v>
      </c>
      <c r="AD1279" s="17">
        <f t="shared" si="330"/>
        <v>314.51367425233718</v>
      </c>
      <c r="AE1279" s="21">
        <v>27</v>
      </c>
      <c r="AF1279" s="21">
        <v>190.70138888888886</v>
      </c>
      <c r="AG1279" s="19">
        <v>3.4504861111111103</v>
      </c>
      <c r="AH1279" s="21">
        <v>245.3</v>
      </c>
      <c r="AI1279" s="22">
        <v>7.7499999999999389E-2</v>
      </c>
      <c r="AJ1279" s="21">
        <v>1305.5</v>
      </c>
      <c r="AK1279" s="21" t="e">
        <f>VLOOKUP($B1279,'[3]Rotoma level Monthly'!$C$2:$N$538,10,FALSE)</f>
        <v>#N/A</v>
      </c>
      <c r="AL1279" s="21" t="e">
        <f>VLOOKUP($B1279,'[3]Rotoma level Monthly'!$C$2:$N$538,11,FALSE)</f>
        <v>#N/A</v>
      </c>
      <c r="AM1279" s="20">
        <v>3.6833703845935033</v>
      </c>
      <c r="AN1279" s="21">
        <v>187.24166666666667</v>
      </c>
    </row>
    <row r="1280" spans="1:40" x14ac:dyDescent="0.25">
      <c r="A1280" t="s">
        <v>88</v>
      </c>
      <c r="B1280" s="15">
        <v>39417</v>
      </c>
      <c r="C1280" s="16" t="s">
        <v>69</v>
      </c>
      <c r="D1280" s="17">
        <v>2008</v>
      </c>
      <c r="E1280" s="18" t="str">
        <f t="shared" si="325"/>
        <v>Rotoehu 2007/08</v>
      </c>
      <c r="F1280" s="18" t="s">
        <v>61</v>
      </c>
      <c r="G1280" s="19">
        <v>5.9000000999999997</v>
      </c>
      <c r="H1280" s="20">
        <v>4</v>
      </c>
      <c r="I1280" s="21">
        <v>496.49999001999998</v>
      </c>
      <c r="J1280" s="19">
        <v>52.000000999999997</v>
      </c>
      <c r="K1280" s="19">
        <v>25</v>
      </c>
      <c r="L1280" s="19">
        <v>0.50000001999999999</v>
      </c>
      <c r="M1280" s="19">
        <v>105</v>
      </c>
      <c r="N1280" s="19">
        <v>7.5999999000000003</v>
      </c>
      <c r="O1280" s="19">
        <v>2</v>
      </c>
      <c r="Q1280" s="19">
        <f t="shared" si="333"/>
        <v>4.1779641282677913</v>
      </c>
      <c r="R1280" s="19">
        <f t="shared" si="334"/>
        <v>3.8756745470895422</v>
      </c>
      <c r="S1280" s="19">
        <f t="shared" si="336"/>
        <v>4.5047169247463419</v>
      </c>
      <c r="T1280" s="19">
        <f t="shared" si="329"/>
        <v>5.2287297878009182</v>
      </c>
      <c r="U1280" s="23">
        <f t="shared" si="335"/>
        <v>4.4467713469761483</v>
      </c>
      <c r="V1280" s="24">
        <f t="shared" si="332"/>
        <v>4.9704805656913109</v>
      </c>
      <c r="W1280" s="24">
        <f t="shared" si="332"/>
        <v>4.6020722260936502</v>
      </c>
      <c r="X1280" s="24">
        <f t="shared" si="332"/>
        <v>4.3726629721772836</v>
      </c>
      <c r="Y1280" s="24">
        <f t="shared" si="332"/>
        <v>5.0214434992392851</v>
      </c>
      <c r="Z1280" s="24">
        <f t="shared" si="332"/>
        <v>4.7200062508544445</v>
      </c>
      <c r="AA1280" s="20">
        <v>1.36</v>
      </c>
      <c r="AB1280" s="20">
        <v>0.44166666666666599</v>
      </c>
      <c r="AC1280" s="17">
        <v>314.11589907859002</v>
      </c>
      <c r="AD1280" s="17">
        <f t="shared" si="330"/>
        <v>314.45034334439856</v>
      </c>
      <c r="AE1280" s="21">
        <v>110.5</v>
      </c>
      <c r="AF1280" s="21">
        <v>134.36155913978487</v>
      </c>
      <c r="AG1280" s="19">
        <v>3.8898521505376347</v>
      </c>
      <c r="AH1280" s="21">
        <v>150.1</v>
      </c>
      <c r="AI1280" s="22">
        <v>0.14083333333333248</v>
      </c>
      <c r="AJ1280" s="21">
        <v>1219.5</v>
      </c>
      <c r="AK1280" s="21" t="e">
        <f>VLOOKUP($B1280,'[3]Rotoma level Monthly'!$C$2:$N$538,10,FALSE)</f>
        <v>#N/A</v>
      </c>
      <c r="AL1280" s="21" t="e">
        <f>VLOOKUP($B1280,'[3]Rotoma level Monthly'!$C$2:$N$538,11,FALSE)</f>
        <v>#N/A</v>
      </c>
      <c r="AM1280" s="20">
        <v>3.5583125142231324</v>
      </c>
      <c r="AN1280" s="21">
        <v>179.55000000000004</v>
      </c>
    </row>
    <row r="1281" spans="1:40" x14ac:dyDescent="0.25">
      <c r="A1281" t="s">
        <v>88</v>
      </c>
      <c r="B1281" s="15">
        <v>39448</v>
      </c>
      <c r="C1281" s="16" t="s">
        <v>69</v>
      </c>
      <c r="D1281" s="17">
        <v>2008</v>
      </c>
      <c r="E1281" s="18" t="str">
        <f t="shared" si="325"/>
        <v>Rotoehu 2007/08</v>
      </c>
      <c r="F1281" s="18" t="s">
        <v>61</v>
      </c>
      <c r="G1281" s="19">
        <v>13.4</v>
      </c>
      <c r="I1281" s="21">
        <v>243.50000001999999</v>
      </c>
      <c r="J1281" s="19">
        <v>35.999997999999998</v>
      </c>
      <c r="K1281" s="19">
        <v>3</v>
      </c>
      <c r="L1281" s="19">
        <v>0.50000001999999999</v>
      </c>
      <c r="M1281" s="19">
        <v>13</v>
      </c>
      <c r="N1281" s="19">
        <v>8.6000004000000008</v>
      </c>
      <c r="O1281" s="19">
        <v>3.4000001000000002</v>
      </c>
      <c r="Q1281" s="19">
        <f t="shared" si="333"/>
        <v>5.0828461878466111</v>
      </c>
      <c r="S1281" s="19">
        <f t="shared" si="336"/>
        <v>3.5733618864148355</v>
      </c>
      <c r="T1281" s="19">
        <f t="shared" si="329"/>
        <v>4.7624032317882605</v>
      </c>
      <c r="U1281" s="23">
        <f t="shared" si="335"/>
        <v>4.4728704353499023</v>
      </c>
      <c r="V1281" s="24">
        <f t="shared" si="332"/>
        <v>4.9349370597856188</v>
      </c>
      <c r="W1281" s="24">
        <f t="shared" si="332"/>
        <v>4.4503053538733841</v>
      </c>
      <c r="X1281" s="24">
        <f t="shared" si="332"/>
        <v>4.3148455411827351</v>
      </c>
      <c r="Y1281" s="24">
        <f t="shared" si="332"/>
        <v>4.9452973819923516</v>
      </c>
      <c r="Z1281" s="24">
        <f t="shared" si="332"/>
        <v>4.6371559859270164</v>
      </c>
      <c r="AA1281" s="20">
        <v>1.42</v>
      </c>
      <c r="AB1281" s="20">
        <v>-0.49</v>
      </c>
      <c r="AC1281" s="17">
        <v>313.96536046013199</v>
      </c>
      <c r="AD1281" s="17">
        <f t="shared" si="330"/>
        <v>314.37527892951556</v>
      </c>
      <c r="AE1281" s="21">
        <v>34</v>
      </c>
      <c r="AF1281" s="21">
        <v>163.24596774193546</v>
      </c>
      <c r="AG1281" s="19">
        <v>3.6786962365591389</v>
      </c>
      <c r="AH1281" s="21">
        <v>266.8</v>
      </c>
      <c r="AI1281" s="22">
        <v>0.14083333333333248</v>
      </c>
      <c r="AJ1281" s="21">
        <v>1254.5</v>
      </c>
      <c r="AK1281" s="21" t="e">
        <f>VLOOKUP($B1281,'[3]Rotoma level Monthly'!$C$2:$N$538,10,FALSE)</f>
        <v>#N/A</v>
      </c>
      <c r="AL1281" s="21" t="e">
        <f>VLOOKUP($B1281,'[3]Rotoma level Monthly'!$C$2:$N$538,11,FALSE)</f>
        <v>#N/A</v>
      </c>
      <c r="AM1281" s="20">
        <v>3.5398201307105879</v>
      </c>
      <c r="AN1281" s="21">
        <v>183.95000000000002</v>
      </c>
    </row>
    <row r="1282" spans="1:40" x14ac:dyDescent="0.25">
      <c r="A1282" t="s">
        <v>88</v>
      </c>
      <c r="B1282" s="15">
        <v>39479</v>
      </c>
      <c r="C1282" s="16" t="s">
        <v>69</v>
      </c>
      <c r="D1282" s="17">
        <v>2008</v>
      </c>
      <c r="E1282" s="18" t="str">
        <f t="shared" si="325"/>
        <v>Rotoehu 2007/08</v>
      </c>
      <c r="F1282" s="18" t="s">
        <v>61</v>
      </c>
      <c r="G1282" s="19">
        <v>11.3</v>
      </c>
      <c r="H1282" s="20">
        <v>2</v>
      </c>
      <c r="I1282" s="21">
        <v>364.49999001999998</v>
      </c>
      <c r="J1282" s="19">
        <v>35</v>
      </c>
      <c r="K1282" s="19">
        <v>8.0000004000000011</v>
      </c>
      <c r="L1282" s="19">
        <v>0.50000001999999999</v>
      </c>
      <c r="M1282" s="19">
        <v>12</v>
      </c>
      <c r="N1282" s="19">
        <v>8.3000001999999995</v>
      </c>
      <c r="O1282" s="19">
        <v>3.5</v>
      </c>
      <c r="Q1282" s="19">
        <f t="shared" si="333"/>
        <v>4.8948192464478861</v>
      </c>
      <c r="R1282" s="19">
        <f t="shared" ref="R1282:R1295" si="337">5.56+2.6*LOG(((1/$H1282)-(1/40)),10)</f>
        <v>4.7194033850246528</v>
      </c>
      <c r="S1282" s="19">
        <f t="shared" si="336"/>
        <v>4.1007095374966962</v>
      </c>
      <c r="T1282" s="19">
        <f t="shared" si="329"/>
        <v>4.7266786895028039</v>
      </c>
      <c r="U1282" s="23">
        <f t="shared" si="335"/>
        <v>4.6104027146180098</v>
      </c>
      <c r="V1282" s="24">
        <f t="shared" si="332"/>
        <v>4.8833558110445132</v>
      </c>
      <c r="W1282" s="24">
        <f t="shared" si="332"/>
        <v>4.4082618801828062</v>
      </c>
      <c r="X1282" s="24">
        <f t="shared" si="332"/>
        <v>4.2599181214385426</v>
      </c>
      <c r="Y1282" s="24">
        <f t="shared" si="332"/>
        <v>4.8343539394509181</v>
      </c>
      <c r="Z1282" s="24">
        <f t="shared" si="332"/>
        <v>4.5694678309159844</v>
      </c>
      <c r="AA1282" s="20">
        <v>1.89</v>
      </c>
      <c r="AB1282" s="20">
        <v>8.3333333333333107E-2</v>
      </c>
      <c r="AC1282" s="17">
        <v>313.83425039652298</v>
      </c>
      <c r="AD1282" s="17">
        <f t="shared" si="330"/>
        <v>314.29962939525495</v>
      </c>
      <c r="AE1282" s="21">
        <v>47.5</v>
      </c>
      <c r="AF1282" s="21">
        <v>156.21264367816093</v>
      </c>
      <c r="AG1282" s="19">
        <v>3.9029166666666661</v>
      </c>
      <c r="AH1282" s="21">
        <v>228.9</v>
      </c>
      <c r="AI1282" s="22">
        <v>0.14083333333333248</v>
      </c>
      <c r="AJ1282" s="21">
        <v>1113</v>
      </c>
      <c r="AK1282" s="21" t="e">
        <f>VLOOKUP($B1282,'[3]Rotoma level Monthly'!$C$2:$N$538,10,FALSE)</f>
        <v>#N/A</v>
      </c>
      <c r="AL1282" s="21" t="e">
        <f>VLOOKUP($B1282,'[3]Rotoma level Monthly'!$C$2:$N$538,11,FALSE)</f>
        <v>#N/A</v>
      </c>
      <c r="AM1282" s="20">
        <v>3.5158337955851398</v>
      </c>
      <c r="AN1282" s="21">
        <v>183.38333333333333</v>
      </c>
    </row>
    <row r="1283" spans="1:40" x14ac:dyDescent="0.25">
      <c r="A1283" t="s">
        <v>88</v>
      </c>
      <c r="B1283" s="15">
        <v>39508</v>
      </c>
      <c r="C1283" s="16" t="s">
        <v>69</v>
      </c>
      <c r="D1283" s="17">
        <v>2008</v>
      </c>
      <c r="E1283" s="18" t="str">
        <f t="shared" ref="E1283:E1346" si="338">CONCATENATE(A1283," ",C1283)</f>
        <v>Rotoehu 2007/08</v>
      </c>
      <c r="F1283" s="18" t="s">
        <v>61</v>
      </c>
      <c r="G1283" s="19">
        <v>6.9000000999999997</v>
      </c>
      <c r="H1283" s="20">
        <v>3.1</v>
      </c>
      <c r="I1283" s="21">
        <v>356.50001001999999</v>
      </c>
      <c r="J1283" s="19">
        <v>22</v>
      </c>
      <c r="K1283" s="19">
        <v>2.0000001000000003</v>
      </c>
      <c r="L1283" s="19">
        <v>0.50000001999999999</v>
      </c>
      <c r="M1283" s="19">
        <v>17.000001000000001</v>
      </c>
      <c r="N1283" s="19">
        <v>8.1000004000000008</v>
      </c>
      <c r="O1283" s="19">
        <v>2.8</v>
      </c>
      <c r="Q1283" s="19">
        <f t="shared" si="333"/>
        <v>4.3506767064597005</v>
      </c>
      <c r="R1283" s="19">
        <f t="shared" si="337"/>
        <v>4.1913721705917455</v>
      </c>
      <c r="S1283" s="19">
        <f t="shared" si="336"/>
        <v>4.071699234647209</v>
      </c>
      <c r="T1283" s="19">
        <f t="shared" si="329"/>
        <v>4.1378742280008423</v>
      </c>
      <c r="U1283" s="23">
        <f t="shared" si="335"/>
        <v>4.1879055849248745</v>
      </c>
      <c r="V1283" s="24">
        <f t="shared" si="332"/>
        <v>4.7849957597731931</v>
      </c>
      <c r="W1283" s="24">
        <f t="shared" si="332"/>
        <v>4.3668167240433462</v>
      </c>
      <c r="X1283" s="24">
        <f t="shared" si="332"/>
        <v>4.1761023958432979</v>
      </c>
      <c r="Y1283" s="24">
        <f t="shared" si="332"/>
        <v>4.6568521700064975</v>
      </c>
      <c r="Z1283" s="24">
        <f t="shared" si="332"/>
        <v>4.4641900566920052</v>
      </c>
      <c r="AA1283" s="20">
        <v>1.23</v>
      </c>
      <c r="AB1283" s="20">
        <v>0.391666666666666</v>
      </c>
      <c r="AC1283" s="17">
        <v>313.72171431558002</v>
      </c>
      <c r="AD1283" s="17">
        <f t="shared" si="330"/>
        <v>314.2270439239922</v>
      </c>
      <c r="AE1283" s="21">
        <v>47.5</v>
      </c>
      <c r="AF1283" s="21">
        <v>146.46505376344086</v>
      </c>
      <c r="AG1283" s="19">
        <v>3.2938172043010763</v>
      </c>
      <c r="AH1283" s="21">
        <v>209.9</v>
      </c>
      <c r="AI1283" s="22">
        <v>0.2283333333333325</v>
      </c>
      <c r="AJ1283" s="21">
        <v>1122.5</v>
      </c>
      <c r="AK1283" s="21">
        <f>VLOOKUP($B1283,'[3]Rotoma level Monthly'!$C$2:$N$538,10,FALSE)</f>
        <v>1113</v>
      </c>
      <c r="AL1283" s="21">
        <f>VLOOKUP($B1283,'[3]Rotoma level Monthly'!$C$2:$N$538,11,FALSE)</f>
        <v>1254.625</v>
      </c>
      <c r="AM1283" s="20">
        <v>3.5955287360613304</v>
      </c>
      <c r="AN1283" s="21">
        <v>186.5</v>
      </c>
    </row>
    <row r="1284" spans="1:40" x14ac:dyDescent="0.25">
      <c r="A1284" t="s">
        <v>88</v>
      </c>
      <c r="B1284" s="15">
        <v>39539</v>
      </c>
      <c r="C1284" s="16" t="s">
        <v>69</v>
      </c>
      <c r="D1284" s="17">
        <v>2008</v>
      </c>
      <c r="E1284" s="18" t="str">
        <f t="shared" si="338"/>
        <v>Rotoehu 2007/08</v>
      </c>
      <c r="F1284" s="18" t="s">
        <v>61</v>
      </c>
      <c r="G1284" s="19">
        <v>11.8</v>
      </c>
      <c r="H1284" s="20">
        <v>2.4</v>
      </c>
      <c r="I1284" s="21">
        <v>452.99999000000003</v>
      </c>
      <c r="J1284" s="19">
        <v>25</v>
      </c>
      <c r="K1284" s="19">
        <v>8.0000004000000011</v>
      </c>
      <c r="L1284" s="19">
        <v>1</v>
      </c>
      <c r="M1284" s="19">
        <v>14</v>
      </c>
      <c r="N1284" s="19">
        <v>8</v>
      </c>
      <c r="O1284" s="19">
        <v>3.2</v>
      </c>
      <c r="Q1284" s="19">
        <f t="shared" si="333"/>
        <v>4.9425802985575586</v>
      </c>
      <c r="R1284" s="19">
        <f t="shared" si="337"/>
        <v>4.5015831909090407</v>
      </c>
      <c r="S1284" s="19">
        <f t="shared" si="336"/>
        <v>4.3848555592015295</v>
      </c>
      <c r="T1284" s="19">
        <f t="shared" si="329"/>
        <v>4.2999848253223494</v>
      </c>
      <c r="U1284" s="23">
        <f t="shared" si="335"/>
        <v>4.5322509684976193</v>
      </c>
      <c r="V1284" s="24">
        <f t="shared" si="332"/>
        <v>4.79812780467189</v>
      </c>
      <c r="W1284" s="24">
        <f t="shared" si="332"/>
        <v>4.3790682210311367</v>
      </c>
      <c r="X1284" s="24">
        <f t="shared" si="332"/>
        <v>4.1401724393387918</v>
      </c>
      <c r="Y1284" s="24">
        <f t="shared" si="332"/>
        <v>4.5542618811348392</v>
      </c>
      <c r="Z1284" s="24">
        <f t="shared" si="332"/>
        <v>4.469861799342473</v>
      </c>
      <c r="AA1284" s="20">
        <v>0.52</v>
      </c>
      <c r="AB1284" s="20">
        <v>0.73666666666666603</v>
      </c>
      <c r="AC1284" s="17">
        <v>313.70416319131601</v>
      </c>
      <c r="AD1284" s="17">
        <f t="shared" si="330"/>
        <v>314.15653641158548</v>
      </c>
      <c r="AE1284" s="21">
        <v>257</v>
      </c>
      <c r="AF1284" s="21">
        <v>150.63194444444449</v>
      </c>
      <c r="AG1284" s="19">
        <v>3.6145833333333344</v>
      </c>
      <c r="AH1284" s="21">
        <v>142.30000000000001</v>
      </c>
      <c r="AI1284" s="22">
        <v>0.32249999999999901</v>
      </c>
      <c r="AJ1284" s="21">
        <v>1009.5</v>
      </c>
      <c r="AK1284" s="21" t="e">
        <f>VLOOKUP($B1284,'[3]Rotoma level Monthly'!$C$2:$N$538,10,FALSE)</f>
        <v>#N/A</v>
      </c>
      <c r="AL1284" s="21" t="e">
        <f>VLOOKUP($B1284,'[3]Rotoma level Monthly'!$C$2:$N$538,11,FALSE)</f>
        <v>#N/A</v>
      </c>
      <c r="AM1284" s="20">
        <v>3.5572502862405408</v>
      </c>
      <c r="AN1284" s="21">
        <v>181.15</v>
      </c>
    </row>
    <row r="1285" spans="1:40" x14ac:dyDescent="0.25">
      <c r="A1285" t="s">
        <v>88</v>
      </c>
      <c r="B1285" s="15">
        <v>39569</v>
      </c>
      <c r="C1285" s="16" t="s">
        <v>69</v>
      </c>
      <c r="D1285" s="17">
        <v>2008</v>
      </c>
      <c r="E1285" s="18" t="str">
        <f t="shared" si="338"/>
        <v>Rotoehu 2007/08</v>
      </c>
      <c r="F1285" s="18" t="s">
        <v>61</v>
      </c>
      <c r="G1285" s="19">
        <v>12.6</v>
      </c>
      <c r="H1285" s="20">
        <v>2.7</v>
      </c>
      <c r="I1285" s="21">
        <v>372.99999009999999</v>
      </c>
      <c r="J1285" s="19">
        <v>26.000000999999997</v>
      </c>
      <c r="K1285" s="19">
        <v>4.9999998999999997</v>
      </c>
      <c r="L1285" s="19">
        <v>2.0000001000000003</v>
      </c>
      <c r="M1285" s="19">
        <v>7.0000002000000006</v>
      </c>
      <c r="N1285" s="19">
        <v>8</v>
      </c>
      <c r="O1285" s="19">
        <v>3.4000001000000002</v>
      </c>
      <c r="Q1285" s="19">
        <f t="shared" si="333"/>
        <v>5.0149411845986096</v>
      </c>
      <c r="R1285" s="19">
        <f t="shared" si="337"/>
        <v>4.359541198436518</v>
      </c>
      <c r="S1285" s="19">
        <f t="shared" si="336"/>
        <v>4.1308435490483291</v>
      </c>
      <c r="T1285" s="19">
        <f t="shared" si="329"/>
        <v>4.3497222248493976</v>
      </c>
      <c r="U1285" s="23">
        <f t="shared" si="335"/>
        <v>4.4637620392332131</v>
      </c>
      <c r="V1285" s="24">
        <f t="shared" si="332"/>
        <v>4.8483028954777669</v>
      </c>
      <c r="W1285" s="24">
        <f t="shared" si="332"/>
        <v>4.3790682210311358</v>
      </c>
      <c r="X1285" s="24">
        <f t="shared" si="332"/>
        <v>4.1106744295959787</v>
      </c>
      <c r="Y1285" s="24">
        <f t="shared" si="332"/>
        <v>4.4986652485939826</v>
      </c>
      <c r="Z1285" s="24">
        <f t="shared" si="332"/>
        <v>4.461131911473025</v>
      </c>
      <c r="AA1285" s="20">
        <v>-0.22</v>
      </c>
      <c r="AB1285" s="20">
        <v>0.73499999999999899</v>
      </c>
      <c r="AC1285" s="17">
        <v>313.92990050791099</v>
      </c>
      <c r="AD1285" s="17">
        <f t="shared" si="330"/>
        <v>314.11399277499999</v>
      </c>
      <c r="AE1285" s="21">
        <v>89</v>
      </c>
      <c r="AF1285" s="21">
        <v>168.89784946236557</v>
      </c>
      <c r="AG1285" s="19">
        <v>2.5903225806451617</v>
      </c>
      <c r="AH1285" s="21">
        <v>178.7</v>
      </c>
      <c r="AI1285" s="22">
        <v>0.36083333333333251</v>
      </c>
      <c r="AJ1285" s="21">
        <v>1211.5</v>
      </c>
      <c r="AK1285" s="21" t="e">
        <f>VLOOKUP($B1285,'[3]Rotoma level Monthly'!$C$2:$N$538,10,FALSE)</f>
        <v>#N/A</v>
      </c>
      <c r="AL1285" s="21" t="e">
        <f>VLOOKUP($B1285,'[3]Rotoma level Monthly'!$C$2:$N$538,11,FALSE)</f>
        <v>#N/A</v>
      </c>
      <c r="AM1285" s="20">
        <v>3.6559308417960974</v>
      </c>
      <c r="AN1285" s="21">
        <v>180.52499999999998</v>
      </c>
    </row>
    <row r="1286" spans="1:40" x14ac:dyDescent="0.25">
      <c r="A1286" t="s">
        <v>88</v>
      </c>
      <c r="B1286" s="15">
        <v>39600</v>
      </c>
      <c r="C1286" s="16" t="s">
        <v>69</v>
      </c>
      <c r="D1286" s="17">
        <v>2008</v>
      </c>
      <c r="E1286" s="18" t="str">
        <f t="shared" si="338"/>
        <v>Rotoehu 2007/08</v>
      </c>
      <c r="F1286" s="18" t="s">
        <v>61</v>
      </c>
      <c r="G1286" s="19">
        <v>7.4000000999999997</v>
      </c>
      <c r="H1286" s="20">
        <v>2.6700001000000002</v>
      </c>
      <c r="I1286" s="21">
        <v>304.49999001999998</v>
      </c>
      <c r="J1286" s="19">
        <v>20</v>
      </c>
      <c r="K1286" s="19">
        <v>15</v>
      </c>
      <c r="L1286" s="19">
        <v>0.50000001999999999</v>
      </c>
      <c r="M1286" s="19">
        <v>8.0000004000000011</v>
      </c>
      <c r="N1286" s="19">
        <v>7.8000002000000004</v>
      </c>
      <c r="O1286" s="19">
        <v>2.7</v>
      </c>
      <c r="Q1286" s="19">
        <f t="shared" si="333"/>
        <v>4.4278485830235432</v>
      </c>
      <c r="R1286" s="19">
        <f t="shared" si="337"/>
        <v>4.3730654714921249</v>
      </c>
      <c r="S1286" s="19">
        <f t="shared" si="336"/>
        <v>3.8655977210319725</v>
      </c>
      <c r="T1286" s="19">
        <f t="shared" si="329"/>
        <v>4.0170075873388251</v>
      </c>
      <c r="U1286" s="23">
        <f t="shared" si="335"/>
        <v>4.170879840721617</v>
      </c>
      <c r="V1286" s="24">
        <f t="shared" si="332"/>
        <v>4.8446497429559008</v>
      </c>
      <c r="W1286" s="24">
        <f t="shared" si="332"/>
        <v>4.4242855777950068</v>
      </c>
      <c r="X1286" s="24">
        <f t="shared" si="332"/>
        <v>4.0527965268385824</v>
      </c>
      <c r="Y1286" s="24">
        <f t="shared" si="332"/>
        <v>4.4365489448898634</v>
      </c>
      <c r="Z1286" s="24">
        <f t="shared" si="332"/>
        <v>4.4405823826522326</v>
      </c>
      <c r="AA1286" s="20">
        <v>0.52</v>
      </c>
      <c r="AB1286" s="20">
        <v>0.52999999999999903</v>
      </c>
      <c r="AC1286" s="17">
        <v>313.890627911872</v>
      </c>
      <c r="AD1286" s="17">
        <f t="shared" si="330"/>
        <v>314.07998844546353</v>
      </c>
      <c r="AE1286" s="21">
        <v>172</v>
      </c>
      <c r="AF1286" s="21">
        <v>185.22916666666666</v>
      </c>
      <c r="AG1286" s="19">
        <v>3.2428472222222222</v>
      </c>
      <c r="AH1286" s="21">
        <v>116.7</v>
      </c>
      <c r="AI1286" s="22">
        <v>0.36083333333333251</v>
      </c>
      <c r="AJ1286" s="21">
        <v>1241.5</v>
      </c>
      <c r="AK1286" s="21" t="e">
        <f>VLOOKUP($B1286,'[3]Rotoma level Monthly'!$C$2:$N$538,10,FALSE)</f>
        <v>#N/A</v>
      </c>
      <c r="AL1286" s="21" t="e">
        <f>VLOOKUP($B1286,'[3]Rotoma level Monthly'!$C$2:$N$538,11,FALSE)</f>
        <v>#N/A</v>
      </c>
      <c r="AM1286" s="20">
        <v>3.6603047217244136</v>
      </c>
      <c r="AN1286" s="21">
        <v>181.41666666666663</v>
      </c>
    </row>
    <row r="1287" spans="1:40" x14ac:dyDescent="0.25">
      <c r="A1287" t="s">
        <v>88</v>
      </c>
      <c r="B1287" s="15">
        <v>39661</v>
      </c>
      <c r="C1287" s="16" t="s">
        <v>70</v>
      </c>
      <c r="D1287" s="17">
        <v>2009</v>
      </c>
      <c r="E1287" s="18" t="str">
        <f t="shared" si="338"/>
        <v>Rotoehu 2008/09</v>
      </c>
      <c r="F1287" s="18" t="s">
        <v>61</v>
      </c>
      <c r="G1287" s="19">
        <v>8.3000001999999995</v>
      </c>
      <c r="H1287" s="20">
        <v>3.9</v>
      </c>
      <c r="I1287" s="21">
        <v>254.74999500999999</v>
      </c>
      <c r="J1287" s="19">
        <v>21.000000499999999</v>
      </c>
      <c r="K1287" s="19">
        <v>5.0000001000000003</v>
      </c>
      <c r="L1287" s="19">
        <v>1.7500000099999999</v>
      </c>
      <c r="M1287" s="19">
        <v>7.5000000500000006</v>
      </c>
      <c r="N1287" s="19">
        <v>7.835</v>
      </c>
      <c r="O1287" s="19">
        <v>1.7000000000000002</v>
      </c>
      <c r="Q1287" s="19">
        <f t="shared" si="333"/>
        <v>4.5544583812161425</v>
      </c>
      <c r="R1287" s="19">
        <f t="shared" si="337"/>
        <v>3.9073947692331101</v>
      </c>
      <c r="S1287" s="19">
        <f t="shared" si="336"/>
        <v>3.6324036943564457</v>
      </c>
      <c r="T1287" s="19">
        <f t="shared" si="329"/>
        <v>4.07888037081685</v>
      </c>
      <c r="U1287" s="23">
        <f t="shared" si="335"/>
        <v>4.0432843039056374</v>
      </c>
      <c r="V1287" s="24">
        <f t="shared" si="332"/>
        <v>4.8099983713402628</v>
      </c>
      <c r="W1287" s="24">
        <f t="shared" si="332"/>
        <v>4.3871901218388833</v>
      </c>
      <c r="X1287" s="24">
        <f t="shared" si="332"/>
        <v>4.0223163313338839</v>
      </c>
      <c r="Y1287" s="24">
        <f t="shared" si="332"/>
        <v>4.4224375736414432</v>
      </c>
      <c r="Z1287" s="24">
        <f t="shared" si="332"/>
        <v>4.4122706060700994</v>
      </c>
      <c r="AA1287" s="20">
        <v>0.95</v>
      </c>
      <c r="AB1287" s="20">
        <v>0.358333333333333</v>
      </c>
      <c r="AC1287" s="17">
        <v>314.32363813554798</v>
      </c>
      <c r="AD1287" s="17">
        <f t="shared" si="330"/>
        <v>314.0774713005747</v>
      </c>
      <c r="AE1287" s="21">
        <v>191.5</v>
      </c>
      <c r="AF1287" s="21">
        <v>195.15456989247312</v>
      </c>
      <c r="AG1287" s="19">
        <v>3.5536290322580637</v>
      </c>
      <c r="AH1287" s="21">
        <v>164.1</v>
      </c>
      <c r="AI1287" s="22">
        <v>0.3749999999999995</v>
      </c>
      <c r="AJ1287" s="21">
        <v>1309</v>
      </c>
      <c r="AK1287" s="21" t="e">
        <f>VLOOKUP($B1287,'[3]Rotoma level Monthly'!$C$2:$N$538,10,FALSE)</f>
        <v>#N/A</v>
      </c>
      <c r="AL1287" s="21" t="e">
        <f>VLOOKUP($B1287,'[3]Rotoma level Monthly'!$C$2:$N$538,11,FALSE)</f>
        <v>#N/A</v>
      </c>
      <c r="AM1287" s="20">
        <v>3.6414946112106734</v>
      </c>
      <c r="AN1287" s="21">
        <v>183.55000000000004</v>
      </c>
    </row>
    <row r="1288" spans="1:40" x14ac:dyDescent="0.25">
      <c r="A1288" t="s">
        <v>88</v>
      </c>
      <c r="B1288" s="15">
        <v>39692</v>
      </c>
      <c r="C1288" s="16" t="s">
        <v>70</v>
      </c>
      <c r="D1288" s="17">
        <v>2009</v>
      </c>
      <c r="E1288" s="18" t="str">
        <f t="shared" si="338"/>
        <v>Rotoehu 2008/09</v>
      </c>
      <c r="F1288" s="18" t="s">
        <v>61</v>
      </c>
      <c r="G1288" s="19">
        <v>4.4000000999999997</v>
      </c>
      <c r="H1288" s="20">
        <v>4.4000000000000004</v>
      </c>
      <c r="J1288" s="19">
        <v>20</v>
      </c>
      <c r="K1288" s="19">
        <v>2.0000001000000003</v>
      </c>
      <c r="L1288" s="19">
        <v>0.50000001999999999</v>
      </c>
      <c r="M1288" s="19">
        <v>3</v>
      </c>
      <c r="N1288" s="19">
        <v>8.0100002000000003</v>
      </c>
      <c r="O1288" s="19">
        <v>2</v>
      </c>
      <c r="Q1288" s="19">
        <f t="shared" si="333"/>
        <v>3.8543698233455519</v>
      </c>
      <c r="R1288" s="19">
        <f t="shared" si="337"/>
        <v>3.7554370584126855</v>
      </c>
      <c r="T1288" s="19">
        <f t="shared" si="329"/>
        <v>4.0170075873388251</v>
      </c>
      <c r="V1288" s="24">
        <f t="shared" si="332"/>
        <v>4.6779778407737549</v>
      </c>
      <c r="W1288" s="24">
        <f t="shared" si="332"/>
        <v>4.3048356905894831</v>
      </c>
      <c r="X1288" s="24">
        <f t="shared" si="332"/>
        <v>4.002375692267206</v>
      </c>
      <c r="Y1288" s="24">
        <f t="shared" si="332"/>
        <v>4.3727683712569396</v>
      </c>
      <c r="Z1288" s="24">
        <f t="shared" si="332"/>
        <v>4.3825985391373807</v>
      </c>
      <c r="AA1288" s="20">
        <v>1.28</v>
      </c>
      <c r="AB1288" s="20">
        <v>0.55999999999999905</v>
      </c>
      <c r="AC1288" s="17">
        <v>314.49951174246598</v>
      </c>
      <c r="AD1288" s="17">
        <f t="shared" si="330"/>
        <v>314.08287812473606</v>
      </c>
      <c r="AE1288" s="21">
        <v>106</v>
      </c>
      <c r="AF1288" s="21">
        <v>177.03472222222226</v>
      </c>
      <c r="AG1288" s="19">
        <v>3.5933333333333328</v>
      </c>
      <c r="AH1288" s="21">
        <v>193.3</v>
      </c>
      <c r="AI1288" s="22">
        <v>0.40416666666666601</v>
      </c>
      <c r="AJ1288" s="21">
        <v>1367</v>
      </c>
      <c r="AK1288" s="21" t="e">
        <f>VLOOKUP($B1288,'[3]Rotoma level Monthly'!$C$2:$N$538,10,FALSE)</f>
        <v>#N/A</v>
      </c>
      <c r="AL1288" s="21" t="e">
        <f>VLOOKUP($B1288,'[3]Rotoma level Monthly'!$C$2:$N$538,11,FALSE)</f>
        <v>#N/A</v>
      </c>
      <c r="AM1288" s="20">
        <v>3.6265808567303868</v>
      </c>
      <c r="AN1288" s="21">
        <v>187.70833333333337</v>
      </c>
    </row>
    <row r="1289" spans="1:40" x14ac:dyDescent="0.25">
      <c r="A1289" t="s">
        <v>88</v>
      </c>
      <c r="B1289" s="15">
        <v>39722</v>
      </c>
      <c r="C1289" s="16" t="s">
        <v>70</v>
      </c>
      <c r="D1289" s="17">
        <v>2009</v>
      </c>
      <c r="E1289" s="18" t="str">
        <f t="shared" si="338"/>
        <v>Rotoehu 2008/09</v>
      </c>
      <c r="F1289" s="18" t="s">
        <v>61</v>
      </c>
      <c r="G1289" s="19">
        <v>10.4</v>
      </c>
      <c r="H1289" s="20">
        <v>3.8</v>
      </c>
      <c r="I1289" s="21">
        <v>220.50000002000002</v>
      </c>
      <c r="J1289" s="19">
        <v>9.9999997999999994</v>
      </c>
      <c r="K1289" s="19">
        <v>2.0000001000000003</v>
      </c>
      <c r="L1289" s="19">
        <v>0.50000001999999999</v>
      </c>
      <c r="M1289" s="19">
        <v>9.9999997999999994</v>
      </c>
      <c r="N1289" s="19">
        <v>7.9200001000000002</v>
      </c>
      <c r="O1289" s="19">
        <v>1.8</v>
      </c>
      <c r="Q1289" s="19">
        <f t="shared" si="333"/>
        <v>4.8032646818189022</v>
      </c>
      <c r="R1289" s="19">
        <f t="shared" si="337"/>
        <v>3.9398489547298219</v>
      </c>
      <c r="S1289" s="19">
        <f t="shared" ref="S1289:S1352" si="339">-3.61+3.01*LOG($I1289)</f>
        <v>3.4436598674681789</v>
      </c>
      <c r="T1289" s="19">
        <f t="shared" si="329"/>
        <v>3.1379999746372018</v>
      </c>
      <c r="U1289" s="23">
        <f t="shared" ref="U1289:U1352" si="340">AVERAGE(Q1289:T1289)</f>
        <v>3.8311933696635263</v>
      </c>
      <c r="V1289" s="24">
        <f t="shared" si="332"/>
        <v>4.6779778407737549</v>
      </c>
      <c r="W1289" s="24">
        <f t="shared" si="332"/>
        <v>4.2491274901615927</v>
      </c>
      <c r="X1289" s="24">
        <f t="shared" si="332"/>
        <v>3.9537424409507533</v>
      </c>
      <c r="Y1289" s="24">
        <f t="shared" si="332"/>
        <v>4.2717915170725913</v>
      </c>
      <c r="Z1289" s="24">
        <f t="shared" si="332"/>
        <v>4.3289740341510177</v>
      </c>
      <c r="AA1289" s="20">
        <v>1.3</v>
      </c>
      <c r="AB1289" s="20">
        <v>0.63</v>
      </c>
      <c r="AC1289" s="17">
        <v>314.524333064438</v>
      </c>
      <c r="AD1289" s="17">
        <f t="shared" si="330"/>
        <v>314.09324258591954</v>
      </c>
      <c r="AE1289" s="21">
        <v>155</v>
      </c>
      <c r="AF1289" s="21">
        <v>190.35080645161295</v>
      </c>
      <c r="AG1289" s="19">
        <v>4.268830645161291</v>
      </c>
      <c r="AH1289" s="21">
        <v>198.8</v>
      </c>
      <c r="AI1289" s="22">
        <v>0.42916666666666603</v>
      </c>
      <c r="AJ1289" s="21">
        <v>1388.5</v>
      </c>
      <c r="AK1289" s="21" t="e">
        <f>VLOOKUP($B1289,'[3]Rotoma level Monthly'!$C$2:$N$538,10,FALSE)</f>
        <v>#N/A</v>
      </c>
      <c r="AL1289" s="21" t="e">
        <f>VLOOKUP($B1289,'[3]Rotoma level Monthly'!$C$2:$N$538,11,FALSE)</f>
        <v>#N/A</v>
      </c>
      <c r="AM1289" s="20">
        <v>3.6731182795698927</v>
      </c>
      <c r="AN1289" s="21">
        <v>184.19166666666669</v>
      </c>
    </row>
    <row r="1290" spans="1:40" x14ac:dyDescent="0.25">
      <c r="A1290" t="s">
        <v>88</v>
      </c>
      <c r="B1290" s="15">
        <v>39753</v>
      </c>
      <c r="C1290" s="16" t="s">
        <v>70</v>
      </c>
      <c r="D1290" s="17">
        <v>2009</v>
      </c>
      <c r="E1290" s="18" t="str">
        <f t="shared" si="338"/>
        <v>Rotoehu 2008/09</v>
      </c>
      <c r="F1290" s="18" t="s">
        <v>61</v>
      </c>
      <c r="G1290" s="19">
        <v>8.8999995999999992</v>
      </c>
      <c r="H1290" s="20">
        <v>3.8</v>
      </c>
      <c r="I1290" s="21">
        <v>280.50000002000002</v>
      </c>
      <c r="J1290" s="19">
        <v>28.999998999999999</v>
      </c>
      <c r="L1290" s="19">
        <v>0.50000001999999999</v>
      </c>
      <c r="N1290" s="19">
        <v>7.73</v>
      </c>
      <c r="O1290" s="19">
        <v>1.8</v>
      </c>
      <c r="Q1290" s="19">
        <f t="shared" si="333"/>
        <v>4.63145056730019</v>
      </c>
      <c r="R1290" s="19">
        <f t="shared" si="337"/>
        <v>3.9398489547298219</v>
      </c>
      <c r="S1290" s="19">
        <f t="shared" si="339"/>
        <v>3.7582779255256686</v>
      </c>
      <c r="T1290" s="19">
        <f t="shared" si="329"/>
        <v>4.4882021101359886</v>
      </c>
      <c r="U1290" s="23">
        <f t="shared" si="340"/>
        <v>4.2044448894229172</v>
      </c>
      <c r="V1290" s="24">
        <f t="shared" si="332"/>
        <v>4.5864051140370901</v>
      </c>
      <c r="W1290" s="24">
        <f t="shared" si="332"/>
        <v>4.1669046448780174</v>
      </c>
      <c r="X1290" s="24">
        <f t="shared" si="332"/>
        <v>3.9294912568602611</v>
      </c>
      <c r="Y1290" s="24">
        <f t="shared" si="332"/>
        <v>4.3110577273056876</v>
      </c>
      <c r="Z1290" s="24">
        <f t="shared" si="332"/>
        <v>4.2880901132156177</v>
      </c>
      <c r="AA1290" s="20">
        <v>1.59</v>
      </c>
      <c r="AB1290" s="20">
        <v>0.98499999999999999</v>
      </c>
      <c r="AC1290" s="17">
        <v>314.48741153246698</v>
      </c>
      <c r="AD1290" s="17">
        <f t="shared" si="330"/>
        <v>314.10235311378449</v>
      </c>
      <c r="AE1290" s="21">
        <v>54</v>
      </c>
      <c r="AF1290" s="21">
        <v>165.68055555555557</v>
      </c>
      <c r="AG1290" s="19">
        <v>4.0179861111111119</v>
      </c>
      <c r="AH1290" s="21">
        <v>234.8</v>
      </c>
      <c r="AI1290" s="22">
        <v>0.48583333333333251</v>
      </c>
      <c r="AJ1290" s="21">
        <v>1462</v>
      </c>
      <c r="AK1290" s="21" t="e">
        <f>VLOOKUP($B1290,'[3]Rotoma level Monthly'!$C$2:$N$538,10,FALSE)</f>
        <v>#N/A</v>
      </c>
      <c r="AL1290" s="21" t="e">
        <f>VLOOKUP($B1290,'[3]Rotoma level Monthly'!$C$2:$N$538,11,FALSE)</f>
        <v>#N/A</v>
      </c>
      <c r="AM1290" s="20">
        <v>3.587109094982079</v>
      </c>
      <c r="AN1290" s="21">
        <v>183.31666666666669</v>
      </c>
    </row>
    <row r="1291" spans="1:40" x14ac:dyDescent="0.25">
      <c r="A1291" t="s">
        <v>88</v>
      </c>
      <c r="B1291" s="15">
        <v>39783</v>
      </c>
      <c r="C1291" s="16" t="s">
        <v>70</v>
      </c>
      <c r="D1291" s="17">
        <v>2009</v>
      </c>
      <c r="E1291" s="18" t="str">
        <f t="shared" si="338"/>
        <v>Rotoehu 2008/09</v>
      </c>
      <c r="F1291" s="18" t="s">
        <v>61</v>
      </c>
      <c r="G1291" s="19">
        <v>13.5</v>
      </c>
      <c r="H1291" s="20">
        <v>3.2</v>
      </c>
      <c r="I1291" s="21">
        <v>233</v>
      </c>
      <c r="J1291" s="19">
        <v>86.000003000000007</v>
      </c>
      <c r="K1291" s="19">
        <v>22</v>
      </c>
      <c r="L1291" s="19">
        <v>3</v>
      </c>
      <c r="M1291" s="19">
        <v>4.9999998999999997</v>
      </c>
      <c r="N1291" s="19">
        <v>8.1700000999999993</v>
      </c>
      <c r="O1291" s="19">
        <v>2.5999998999999998</v>
      </c>
      <c r="Q1291" s="19">
        <f t="shared" si="333"/>
        <v>5.0910477719773155</v>
      </c>
      <c r="R1291" s="19">
        <f t="shared" si="337"/>
        <v>4.1524584074666873</v>
      </c>
      <c r="S1291" s="19">
        <f t="shared" si="339"/>
        <v>3.5157413222883167</v>
      </c>
      <c r="T1291" s="19">
        <f t="shared" si="329"/>
        <v>5.8667355218686543</v>
      </c>
      <c r="U1291" s="23">
        <f t="shared" si="340"/>
        <v>4.6564957559002433</v>
      </c>
      <c r="V1291" s="24">
        <f t="shared" si="332"/>
        <v>4.6521889634049831</v>
      </c>
      <c r="W1291" s="24">
        <f t="shared" si="332"/>
        <v>4.1559661916468871</v>
      </c>
      <c r="X1291" s="24">
        <f t="shared" si="332"/>
        <v>3.9074424747477745</v>
      </c>
      <c r="Y1291" s="24">
        <f t="shared" si="332"/>
        <v>4.4259355116167436</v>
      </c>
      <c r="Z1291" s="24">
        <f t="shared" si="332"/>
        <v>4.329114659019428</v>
      </c>
      <c r="AA1291" s="20">
        <v>1.21</v>
      </c>
      <c r="AB1291" s="20">
        <v>1.0999999999999901</v>
      </c>
      <c r="AC1291" s="17">
        <v>314.40889366313098</v>
      </c>
      <c r="AD1291" s="17">
        <f t="shared" si="330"/>
        <v>314.11714199999784</v>
      </c>
      <c r="AE1291" s="21">
        <v>128</v>
      </c>
      <c r="AF1291" s="21">
        <v>171.38440860215053</v>
      </c>
      <c r="AG1291" s="19">
        <v>3.7621639784946255</v>
      </c>
      <c r="AH1291" s="21">
        <v>210.9</v>
      </c>
      <c r="AI1291" s="22">
        <v>0.54499999999999904</v>
      </c>
      <c r="AJ1291" s="21">
        <v>1489</v>
      </c>
      <c r="AK1291" s="21" t="e">
        <f>VLOOKUP($B1291,'[3]Rotoma level Monthly'!$C$2:$N$538,10,FALSE)</f>
        <v>#N/A</v>
      </c>
      <c r="AL1291" s="21" t="e">
        <f>VLOOKUP($B1291,'[3]Rotoma level Monthly'!$C$2:$N$538,11,FALSE)</f>
        <v>#N/A</v>
      </c>
      <c r="AM1291" s="20">
        <v>3.6344007616487453</v>
      </c>
      <c r="AN1291" s="21">
        <v>188.38333333333335</v>
      </c>
    </row>
    <row r="1292" spans="1:40" x14ac:dyDescent="0.25">
      <c r="A1292" t="s">
        <v>88</v>
      </c>
      <c r="B1292" s="15">
        <v>39814</v>
      </c>
      <c r="C1292" s="16" t="s">
        <v>70</v>
      </c>
      <c r="D1292" s="17">
        <v>2009</v>
      </c>
      <c r="E1292" s="18" t="str">
        <f t="shared" si="338"/>
        <v>Rotoehu 2008/09</v>
      </c>
      <c r="F1292" s="18" t="s">
        <v>61</v>
      </c>
      <c r="G1292" s="19">
        <v>5</v>
      </c>
      <c r="H1292" s="20">
        <v>4.3</v>
      </c>
      <c r="I1292" s="21">
        <v>181.00000999999997</v>
      </c>
      <c r="J1292" s="19">
        <v>41.000001000000005</v>
      </c>
      <c r="K1292" s="19">
        <v>17.999998999999999</v>
      </c>
      <c r="L1292" s="19">
        <v>1</v>
      </c>
      <c r="M1292" s="19">
        <v>4.9999998999999997</v>
      </c>
      <c r="N1292" s="19">
        <v>8.4200000999999993</v>
      </c>
      <c r="O1292" s="19">
        <v>1.9</v>
      </c>
      <c r="Q1292" s="19">
        <f t="shared" si="333"/>
        <v>3.9953838110134878</v>
      </c>
      <c r="R1292" s="19">
        <f t="shared" si="337"/>
        <v>3.7845633999320749</v>
      </c>
      <c r="S1292" s="19">
        <f t="shared" si="339"/>
        <v>3.185612582578695</v>
      </c>
      <c r="T1292" s="19">
        <f t="shared" si="329"/>
        <v>4.9273288925518681</v>
      </c>
      <c r="U1292" s="23">
        <f t="shared" si="340"/>
        <v>3.9732221715190317</v>
      </c>
      <c r="V1292" s="24">
        <f t="shared" si="332"/>
        <v>4.6369739369671246</v>
      </c>
      <c r="W1292" s="24">
        <f t="shared" si="332"/>
        <v>4.1476833600871172</v>
      </c>
      <c r="X1292" s="24">
        <f t="shared" si="332"/>
        <v>3.7875238981870791</v>
      </c>
      <c r="Y1292" s="24">
        <f t="shared" si="332"/>
        <v>4.4008187703459889</v>
      </c>
      <c r="Z1292" s="24">
        <f t="shared" si="332"/>
        <v>4.2860647339778728</v>
      </c>
      <c r="AA1292" s="20">
        <v>0.95</v>
      </c>
      <c r="AB1292" s="20">
        <v>0.67666666666666597</v>
      </c>
      <c r="AC1292" s="17">
        <v>314.28598601465598</v>
      </c>
      <c r="AD1292" s="17">
        <f t="shared" si="330"/>
        <v>314.13131591133663</v>
      </c>
      <c r="AE1292" s="21">
        <v>19</v>
      </c>
      <c r="AF1292" s="21">
        <v>189.26075268817203</v>
      </c>
      <c r="AG1292" s="19">
        <v>3.416868279569893</v>
      </c>
      <c r="AH1292" s="21">
        <v>296.39999999999998</v>
      </c>
      <c r="AI1292" s="22">
        <v>0.59499999999999953</v>
      </c>
      <c r="AJ1292" s="21">
        <v>1506.5</v>
      </c>
      <c r="AK1292" s="21" t="e">
        <f>VLOOKUP($B1292,'[3]Rotoma level Monthly'!$C$2:$N$538,10,FALSE)</f>
        <v>#N/A</v>
      </c>
      <c r="AL1292" s="21" t="e">
        <f>VLOOKUP($B1292,'[3]Rotoma level Monthly'!$C$2:$N$538,11,FALSE)</f>
        <v>#N/A</v>
      </c>
      <c r="AM1292" s="20">
        <v>3.6237600806451611</v>
      </c>
      <c r="AN1292" s="21">
        <v>190.85</v>
      </c>
    </row>
    <row r="1293" spans="1:40" x14ac:dyDescent="0.25">
      <c r="A1293" t="s">
        <v>88</v>
      </c>
      <c r="B1293" s="15">
        <v>39845</v>
      </c>
      <c r="C1293" s="16" t="s">
        <v>70</v>
      </c>
      <c r="D1293" s="17">
        <v>2009</v>
      </c>
      <c r="E1293" s="18" t="str">
        <f t="shared" si="338"/>
        <v>Rotoehu 2008/09</v>
      </c>
      <c r="F1293" s="18" t="s">
        <v>61</v>
      </c>
      <c r="G1293" s="19">
        <v>28.700001</v>
      </c>
      <c r="H1293" s="20">
        <v>2.2999999999999998</v>
      </c>
      <c r="I1293" s="21">
        <v>424.50998989999999</v>
      </c>
      <c r="J1293" s="19">
        <v>85.000001000000012</v>
      </c>
      <c r="K1293" s="19">
        <v>37</v>
      </c>
      <c r="L1293" s="19">
        <v>4.5099998999999995</v>
      </c>
      <c r="M1293" s="19">
        <v>33</v>
      </c>
      <c r="N1293" s="19">
        <v>8.5200005000000001</v>
      </c>
      <c r="Q1293" s="19">
        <f t="shared" si="333"/>
        <v>5.9230200561401585</v>
      </c>
      <c r="R1293" s="19">
        <f t="shared" si="337"/>
        <v>4.5526391594366178</v>
      </c>
      <c r="S1293" s="19">
        <f t="shared" si="339"/>
        <v>4.2999426237181275</v>
      </c>
      <c r="T1293" s="19">
        <f t="shared" si="329"/>
        <v>5.8519032780050271</v>
      </c>
      <c r="U1293" s="23">
        <f t="shared" si="340"/>
        <v>5.1568762793249832</v>
      </c>
      <c r="V1293" s="24">
        <f t="shared" si="332"/>
        <v>4.7069884259915877</v>
      </c>
      <c r="W1293" s="24">
        <f t="shared" si="332"/>
        <v>4.1814296766995751</v>
      </c>
      <c r="X1293" s="24">
        <f t="shared" si="332"/>
        <v>3.8535766924873784</v>
      </c>
      <c r="Y1293" s="24">
        <f t="shared" si="332"/>
        <v>4.4916104408640525</v>
      </c>
      <c r="Z1293" s="24">
        <f t="shared" si="332"/>
        <v>4.3482470834301532</v>
      </c>
      <c r="AA1293" s="20">
        <v>1.3</v>
      </c>
      <c r="AB1293" s="20">
        <v>0.84166666666666601</v>
      </c>
      <c r="AC1293" s="17">
        <v>314.123157404219</v>
      </c>
      <c r="AD1293" s="17">
        <f t="shared" si="330"/>
        <v>314.14446565667726</v>
      </c>
      <c r="AE1293" s="21">
        <v>162</v>
      </c>
      <c r="AF1293" s="21">
        <v>169.6577380952381</v>
      </c>
      <c r="AG1293" s="19">
        <v>3.4715773809523802</v>
      </c>
      <c r="AH1293" s="21">
        <v>210.2</v>
      </c>
      <c r="AI1293" s="22">
        <v>0.65333333333333299</v>
      </c>
      <c r="AJ1293" s="21">
        <v>1491.5</v>
      </c>
      <c r="AK1293" s="21" t="e">
        <f>VLOOKUP($B1293,'[3]Rotoma level Monthly'!$C$2:$N$538,10,FALSE)</f>
        <v>#N/A</v>
      </c>
      <c r="AL1293" s="21" t="e">
        <f>VLOOKUP($B1293,'[3]Rotoma level Monthly'!$C$2:$N$538,11,FALSE)</f>
        <v>#N/A</v>
      </c>
      <c r="AM1293" s="20">
        <v>3.6019410842293911</v>
      </c>
      <c r="AN1293" s="21">
        <v>189.29166666666666</v>
      </c>
    </row>
    <row r="1294" spans="1:40" x14ac:dyDescent="0.25">
      <c r="A1294" t="s">
        <v>88</v>
      </c>
      <c r="B1294" s="15">
        <v>39873</v>
      </c>
      <c r="C1294" s="16" t="s">
        <v>70</v>
      </c>
      <c r="D1294" s="17">
        <v>2009</v>
      </c>
      <c r="E1294" s="18" t="str">
        <f t="shared" si="338"/>
        <v>Rotoehu 2008/09</v>
      </c>
      <c r="F1294" s="18" t="s">
        <v>61</v>
      </c>
      <c r="G1294" s="19">
        <v>20.399999999999999</v>
      </c>
      <c r="H1294" s="20">
        <v>2.4</v>
      </c>
      <c r="I1294" s="21">
        <v>351.99999009999999</v>
      </c>
      <c r="J1294" s="19">
        <v>54.000000999999997</v>
      </c>
      <c r="K1294" s="19">
        <v>23</v>
      </c>
      <c r="L1294" s="19">
        <v>2.0000001000000003</v>
      </c>
      <c r="M1294" s="19">
        <v>4.9999998999999997</v>
      </c>
      <c r="N1294" s="19">
        <v>8.2299994999999999</v>
      </c>
      <c r="O1294" s="19">
        <v>5.3000002000000004</v>
      </c>
      <c r="Q1294" s="19">
        <f t="shared" si="333"/>
        <v>5.5464606252617825</v>
      </c>
      <c r="R1294" s="19">
        <f t="shared" si="337"/>
        <v>4.5015831909090407</v>
      </c>
      <c r="S1294" s="19">
        <f t="shared" si="339"/>
        <v>4.0550933803034308</v>
      </c>
      <c r="T1294" s="19">
        <f t="shared" si="329"/>
        <v>5.2765898021671394</v>
      </c>
      <c r="U1294" s="23">
        <f t="shared" si="340"/>
        <v>4.8449317496603488</v>
      </c>
      <c r="V1294" s="24">
        <f t="shared" si="332"/>
        <v>4.761291874226079</v>
      </c>
      <c r="W1294" s="24">
        <f t="shared" si="332"/>
        <v>4.1632779938566076</v>
      </c>
      <c r="X1294" s="24">
        <f t="shared" si="332"/>
        <v>3.8494297691061727</v>
      </c>
      <c r="Y1294" s="24">
        <f t="shared" si="332"/>
        <v>4.5374363669194135</v>
      </c>
      <c r="Z1294" s="24">
        <f t="shared" si="332"/>
        <v>4.3695679047976377</v>
      </c>
      <c r="AA1294" s="20">
        <v>7.0000000000000007E-2</v>
      </c>
      <c r="AB1294" s="20">
        <v>0.83833333333333304</v>
      </c>
      <c r="AC1294" s="17">
        <v>314.13184893107001</v>
      </c>
      <c r="AD1294" s="17">
        <f t="shared" si="330"/>
        <v>314.16926553455613</v>
      </c>
      <c r="AE1294" s="21">
        <v>47.5</v>
      </c>
      <c r="AF1294" s="21">
        <v>179.81854838709671</v>
      </c>
      <c r="AG1294" s="19">
        <v>3.520631720430107</v>
      </c>
      <c r="AH1294" s="21">
        <v>232.9</v>
      </c>
      <c r="AI1294" s="22">
        <v>0.70583333333333242</v>
      </c>
      <c r="AJ1294" s="21">
        <v>1606</v>
      </c>
      <c r="AK1294" s="21" t="e">
        <f>VLOOKUP($B1294,'[3]Rotoma level Monthly'!$C$2:$N$538,10,FALSE)</f>
        <v>#N/A</v>
      </c>
      <c r="AL1294" s="21" t="e">
        <f>VLOOKUP($B1294,'[3]Rotoma level Monthly'!$C$2:$N$538,11,FALSE)</f>
        <v>#N/A</v>
      </c>
      <c r="AM1294" s="20">
        <v>3.5659961437532002</v>
      </c>
      <c r="AN1294" s="21">
        <v>191.20833333333334</v>
      </c>
    </row>
    <row r="1295" spans="1:40" x14ac:dyDescent="0.25">
      <c r="A1295" t="s">
        <v>88</v>
      </c>
      <c r="B1295" s="15">
        <v>39904</v>
      </c>
      <c r="C1295" s="16" t="s">
        <v>70</v>
      </c>
      <c r="D1295" s="17">
        <v>2009</v>
      </c>
      <c r="E1295" s="18" t="str">
        <f t="shared" si="338"/>
        <v>Rotoehu 2008/09</v>
      </c>
      <c r="F1295" s="18" t="s">
        <v>61</v>
      </c>
      <c r="G1295" s="19">
        <v>5</v>
      </c>
      <c r="H1295" s="20">
        <v>3.5</v>
      </c>
      <c r="I1295" s="21">
        <v>262.99999000000003</v>
      </c>
      <c r="J1295" s="19">
        <v>28.000001000000001</v>
      </c>
      <c r="K1295" s="19">
        <v>23</v>
      </c>
      <c r="L1295" s="19">
        <v>3</v>
      </c>
      <c r="M1295" s="19">
        <v>25</v>
      </c>
      <c r="N1295" s="19">
        <v>7.9000000999999997</v>
      </c>
      <c r="O1295" s="19">
        <v>3.5</v>
      </c>
      <c r="Q1295" s="19">
        <f t="shared" si="333"/>
        <v>3.9953838110134878</v>
      </c>
      <c r="R1295" s="19">
        <f t="shared" si="337"/>
        <v>4.0420285548234149</v>
      </c>
      <c r="S1295" s="19">
        <f t="shared" si="339"/>
        <v>3.6740667532497446</v>
      </c>
      <c r="T1295" s="19">
        <f t="shared" ref="T1295:T1358" si="341">0.218+2.92*LOG($J1295,10)</f>
        <v>4.4437014968099895</v>
      </c>
      <c r="U1295" s="23">
        <f t="shared" si="340"/>
        <v>4.03879515397416</v>
      </c>
      <c r="V1295" s="24">
        <f t="shared" si="332"/>
        <v>4.7316841329388941</v>
      </c>
      <c r="W1295" s="24">
        <f t="shared" si="332"/>
        <v>4.15083269254258</v>
      </c>
      <c r="X1295" s="24">
        <f t="shared" si="332"/>
        <v>3.8132813617064043</v>
      </c>
      <c r="Y1295" s="24">
        <f t="shared" si="332"/>
        <v>4.5629219726535091</v>
      </c>
      <c r="Z1295" s="24">
        <f t="shared" si="332"/>
        <v>4.3560124110748442</v>
      </c>
      <c r="AA1295" s="20">
        <v>0.88</v>
      </c>
      <c r="AB1295" s="20">
        <v>0.89666666666666595</v>
      </c>
      <c r="AC1295" s="17">
        <v>313.941225931806</v>
      </c>
      <c r="AD1295" s="17">
        <f t="shared" si="330"/>
        <v>314.18755816924164</v>
      </c>
      <c r="AE1295" s="21">
        <v>75</v>
      </c>
      <c r="AF1295" s="21">
        <v>144.97916666666666</v>
      </c>
      <c r="AG1295" s="19">
        <v>3.2160416666666665</v>
      </c>
      <c r="AH1295" s="21">
        <v>172.3</v>
      </c>
      <c r="AI1295" s="22">
        <v>0.70583333333333242</v>
      </c>
      <c r="AJ1295" s="21">
        <v>1606</v>
      </c>
      <c r="AK1295" s="21" t="e">
        <f>VLOOKUP($B1295,'[3]Rotoma level Monthly'!$C$2:$N$538,10,FALSE)</f>
        <v>#N/A</v>
      </c>
      <c r="AL1295" s="21" t="e">
        <f>VLOOKUP($B1295,'[3]Rotoma level Monthly'!$C$2:$N$538,11,FALSE)</f>
        <v>#N/A</v>
      </c>
      <c r="AM1295" s="20">
        <v>3.5848973534306201</v>
      </c>
      <c r="AN1295" s="21">
        <v>193.70833333333334</v>
      </c>
    </row>
    <row r="1296" spans="1:40" x14ac:dyDescent="0.25">
      <c r="A1296" t="s">
        <v>88</v>
      </c>
      <c r="B1296" s="15">
        <v>39934</v>
      </c>
      <c r="C1296" s="16" t="s">
        <v>70</v>
      </c>
      <c r="D1296" s="17">
        <v>2009</v>
      </c>
      <c r="E1296" s="18" t="str">
        <f t="shared" si="338"/>
        <v>Rotoehu 2008/09</v>
      </c>
      <c r="F1296" s="18" t="s">
        <v>61</v>
      </c>
      <c r="G1296" s="19">
        <v>5.5999999000000003</v>
      </c>
      <c r="I1296" s="21">
        <v>270.50001001999999</v>
      </c>
      <c r="J1296" s="19">
        <v>35</v>
      </c>
      <c r="K1296" s="19">
        <v>5.2999998000000001</v>
      </c>
      <c r="L1296" s="19">
        <v>0.50000001999999999</v>
      </c>
      <c r="M1296" s="19">
        <v>4.9999998999999997</v>
      </c>
      <c r="N1296" s="19">
        <v>7.5999999000000003</v>
      </c>
      <c r="O1296" s="19">
        <v>3</v>
      </c>
      <c r="Q1296" s="19">
        <f t="shared" si="333"/>
        <v>4.1203975688973919</v>
      </c>
      <c r="S1296" s="19">
        <f t="shared" si="339"/>
        <v>3.710823529445141</v>
      </c>
      <c r="T1296" s="19">
        <f t="shared" si="341"/>
        <v>4.7266786895028039</v>
      </c>
      <c r="U1296" s="23">
        <f t="shared" si="340"/>
        <v>4.1859665959484458</v>
      </c>
      <c r="V1296" s="24">
        <f t="shared" ref="V1296:Z1346" si="342">AVERAGE(Q1285:Q1296)</f>
        <v>4.6631689054672139</v>
      </c>
      <c r="W1296" s="24">
        <f t="shared" si="342"/>
        <v>4.1189462836001747</v>
      </c>
      <c r="X1296" s="24">
        <f t="shared" si="342"/>
        <v>3.7520057226376413</v>
      </c>
      <c r="Y1296" s="24">
        <f t="shared" si="342"/>
        <v>4.5984797946685481</v>
      </c>
      <c r="Z1296" s="24">
        <f t="shared" si="342"/>
        <v>4.3245320135703755</v>
      </c>
      <c r="AA1296" s="20">
        <v>-0.54</v>
      </c>
      <c r="AB1296" s="20">
        <v>0.66999999999999904</v>
      </c>
      <c r="AC1296" s="17">
        <v>313.868874841143</v>
      </c>
      <c r="AD1296" s="17">
        <f t="shared" si="330"/>
        <v>314.20128414006058</v>
      </c>
      <c r="AE1296" s="21">
        <v>97</v>
      </c>
      <c r="AF1296" s="21">
        <v>186.56586021505379</v>
      </c>
      <c r="AG1296" s="19">
        <v>3.3713709677419361</v>
      </c>
      <c r="AH1296" s="21">
        <v>157.19999999999999</v>
      </c>
      <c r="AI1296" s="22">
        <v>0.67333333333333245</v>
      </c>
      <c r="AJ1296" s="21">
        <v>1424</v>
      </c>
      <c r="AK1296" s="21" t="e">
        <f>VLOOKUP($B1296,'[3]Rotoma level Monthly'!$C$2:$N$538,10,FALSE)</f>
        <v>#N/A</v>
      </c>
      <c r="AL1296" s="21" t="e">
        <f>VLOOKUP($B1296,'[3]Rotoma level Monthly'!$C$2:$N$538,11,FALSE)</f>
        <v>#N/A</v>
      </c>
      <c r="AM1296" s="20">
        <v>3.5516855478750649</v>
      </c>
      <c r="AN1296" s="21">
        <v>191.91666666666666</v>
      </c>
    </row>
    <row r="1297" spans="1:40" x14ac:dyDescent="0.25">
      <c r="A1297" t="s">
        <v>88</v>
      </c>
      <c r="B1297" s="15">
        <v>39965</v>
      </c>
      <c r="C1297" s="16" t="s">
        <v>70</v>
      </c>
      <c r="D1297" s="17">
        <v>2009</v>
      </c>
      <c r="E1297" s="18" t="str">
        <f t="shared" si="338"/>
        <v>Rotoehu 2008/09</v>
      </c>
      <c r="F1297" s="18" t="s">
        <v>61</v>
      </c>
      <c r="G1297" s="19">
        <v>4</v>
      </c>
      <c r="H1297" s="20">
        <v>4.0999999999999996</v>
      </c>
      <c r="I1297" s="21">
        <v>191.56</v>
      </c>
      <c r="J1297" s="19">
        <v>18.999998999999999</v>
      </c>
      <c r="K1297" s="19">
        <v>4.0000002000000006</v>
      </c>
      <c r="L1297" s="19">
        <v>1.56</v>
      </c>
      <c r="M1297" s="19">
        <v>4.9999998999999997</v>
      </c>
      <c r="N1297" s="19">
        <v>7.9000000999999997</v>
      </c>
      <c r="O1297" s="19">
        <v>2.2000000000000002</v>
      </c>
      <c r="Q1297" s="19">
        <f t="shared" si="333"/>
        <v>3.7492323779730246</v>
      </c>
      <c r="R1297" s="19">
        <f t="shared" ref="R1297:R1340" si="343">5.56+2.6*LOG(((1/$H1297)-(1/40)),10)</f>
        <v>3.8446515613796155</v>
      </c>
      <c r="S1297" s="19">
        <f t="shared" si="339"/>
        <v>3.2597375333954157</v>
      </c>
      <c r="T1297" s="19">
        <f t="shared" si="341"/>
        <v>3.9519604480380539</v>
      </c>
      <c r="U1297" s="23">
        <f t="shared" si="340"/>
        <v>3.7013954801965276</v>
      </c>
      <c r="V1297" s="24">
        <f t="shared" si="342"/>
        <v>4.5576931715817484</v>
      </c>
      <c r="W1297" s="24">
        <f t="shared" si="342"/>
        <v>4.0721381347768197</v>
      </c>
      <c r="X1297" s="24">
        <f t="shared" si="342"/>
        <v>3.672814266669195</v>
      </c>
      <c r="Y1297" s="24">
        <f t="shared" si="342"/>
        <v>4.5653329799342686</v>
      </c>
      <c r="Z1297" s="24">
        <f t="shared" si="342"/>
        <v>4.2552259627488578</v>
      </c>
      <c r="AA1297" s="20">
        <v>-0.13</v>
      </c>
      <c r="AB1297" s="20">
        <v>-0.14333333333333301</v>
      </c>
      <c r="AC1297" s="17">
        <v>313.833310444029</v>
      </c>
      <c r="AD1297" s="17">
        <f t="shared" si="330"/>
        <v>314.19323496807039</v>
      </c>
      <c r="AE1297" s="21">
        <v>163</v>
      </c>
      <c r="AF1297" s="21">
        <v>160.48541666666668</v>
      </c>
      <c r="AG1297" s="19">
        <v>3.3215972222222221</v>
      </c>
      <c r="AH1297" s="21">
        <v>151</v>
      </c>
      <c r="AI1297" s="22">
        <v>0.67333333333333245</v>
      </c>
      <c r="AJ1297" s="21">
        <v>1432</v>
      </c>
      <c r="AK1297" s="21" t="e">
        <f>VLOOKUP($B1297,'[3]Rotoma level Monthly'!$C$2:$N$538,10,FALSE)</f>
        <v>#N/A</v>
      </c>
      <c r="AL1297" s="21" t="e">
        <f>VLOOKUP($B1297,'[3]Rotoma level Monthly'!$C$2:$N$538,11,FALSE)</f>
        <v>#N/A</v>
      </c>
      <c r="AM1297" s="20">
        <v>3.6167729134664626</v>
      </c>
      <c r="AN1297" s="21">
        <v>194.77500000000001</v>
      </c>
    </row>
    <row r="1298" spans="1:40" x14ac:dyDescent="0.25">
      <c r="A1298" t="s">
        <v>88</v>
      </c>
      <c r="B1298" s="15">
        <v>39995</v>
      </c>
      <c r="C1298" s="16" t="s">
        <v>71</v>
      </c>
      <c r="D1298" s="17">
        <v>2010</v>
      </c>
      <c r="E1298" s="18" t="str">
        <f t="shared" si="338"/>
        <v>Rotoehu 2009/10</v>
      </c>
      <c r="F1298" s="18" t="s">
        <v>72</v>
      </c>
      <c r="G1298" s="19">
        <v>10.4</v>
      </c>
      <c r="H1298" s="20">
        <v>3.8</v>
      </c>
      <c r="I1298" s="21">
        <v>285.00001000000003</v>
      </c>
      <c r="J1298" s="19">
        <v>22</v>
      </c>
      <c r="K1298" s="19">
        <v>5.7999999000000004</v>
      </c>
      <c r="L1298" s="19">
        <v>13</v>
      </c>
      <c r="M1298" s="19">
        <v>4.9999998999999997</v>
      </c>
      <c r="N1298" s="19">
        <v>7.9500003000000001</v>
      </c>
      <c r="O1298" s="19">
        <v>1.9</v>
      </c>
      <c r="Q1298" s="19">
        <f t="shared" si="333"/>
        <v>4.8032646818189022</v>
      </c>
      <c r="R1298" s="19">
        <f t="shared" si="343"/>
        <v>3.9398489547298219</v>
      </c>
      <c r="S1298" s="19">
        <f t="shared" si="339"/>
        <v>3.7790830744932067</v>
      </c>
      <c r="T1298" s="19">
        <f t="shared" si="341"/>
        <v>4.1378742280008423</v>
      </c>
      <c r="U1298" s="23">
        <f t="shared" si="340"/>
        <v>4.1650177347606929</v>
      </c>
      <c r="V1298" s="24">
        <f t="shared" si="342"/>
        <v>4.5889778464813613</v>
      </c>
      <c r="W1298" s="24">
        <f t="shared" si="342"/>
        <v>4.0327548150711552</v>
      </c>
      <c r="X1298" s="24">
        <f t="shared" si="342"/>
        <v>3.6649492988020338</v>
      </c>
      <c r="Y1298" s="24">
        <f t="shared" si="342"/>
        <v>4.5754051999894365</v>
      </c>
      <c r="Z1298" s="24">
        <f t="shared" si="342"/>
        <v>4.2546930440251369</v>
      </c>
      <c r="AA1298" s="20">
        <v>0.27</v>
      </c>
      <c r="AB1298" s="20">
        <v>6.3333333333333297E-2</v>
      </c>
      <c r="AC1298" s="17">
        <v>313.908202498528</v>
      </c>
      <c r="AD1298" s="17">
        <f t="shared" si="330"/>
        <v>314.19469951695845</v>
      </c>
      <c r="AE1298" s="21">
        <v>178</v>
      </c>
      <c r="AF1298" s="21">
        <v>182.99126344086022</v>
      </c>
      <c r="AG1298" s="19">
        <v>3.5262096774193559</v>
      </c>
      <c r="AH1298" s="21">
        <v>121.4</v>
      </c>
      <c r="AI1298" s="22">
        <v>0.67333333333333245</v>
      </c>
      <c r="AJ1298" s="21">
        <v>1423</v>
      </c>
      <c r="AK1298" s="21" t="e">
        <f>VLOOKUP($B1298,'[3]Rotoma level Monthly'!$C$2:$N$538,10,FALSE)</f>
        <v>#N/A</v>
      </c>
      <c r="AL1298" s="21" t="e">
        <f>VLOOKUP($B1298,'[3]Rotoma level Monthly'!$C$2:$N$538,11,FALSE)</f>
        <v>#N/A</v>
      </c>
      <c r="AM1298" s="20">
        <v>3.6233354134664633</v>
      </c>
      <c r="AN1298" s="21">
        <v>195.27500000000001</v>
      </c>
    </row>
    <row r="1299" spans="1:40" x14ac:dyDescent="0.25">
      <c r="A1299" t="s">
        <v>88</v>
      </c>
      <c r="B1299" s="15">
        <v>40026</v>
      </c>
      <c r="C1299" s="16" t="s">
        <v>71</v>
      </c>
      <c r="D1299" s="17">
        <v>2010</v>
      </c>
      <c r="E1299" s="18" t="str">
        <f t="shared" si="338"/>
        <v>Rotoehu 2009/10</v>
      </c>
      <c r="F1299" s="18" t="s">
        <v>72</v>
      </c>
      <c r="G1299" s="19">
        <v>5</v>
      </c>
      <c r="H1299" s="20">
        <v>3.3</v>
      </c>
      <c r="I1299" s="21">
        <v>192.00000010000002</v>
      </c>
      <c r="J1299" s="19">
        <v>16.000001000000001</v>
      </c>
      <c r="K1299" s="19">
        <v>2.0000001000000003</v>
      </c>
      <c r="L1299" s="19">
        <v>2.0000001000000003</v>
      </c>
      <c r="M1299" s="19">
        <v>4.9999998999999997</v>
      </c>
      <c r="N1299" s="19">
        <v>7.5</v>
      </c>
      <c r="O1299" s="19">
        <v>2.5</v>
      </c>
      <c r="Q1299" s="19">
        <f t="shared" si="333"/>
        <v>3.9953838110134878</v>
      </c>
      <c r="R1299" s="19">
        <f t="shared" si="343"/>
        <v>4.1146395459202223</v>
      </c>
      <c r="S1299" s="19">
        <f t="shared" si="339"/>
        <v>3.2627366990785309</v>
      </c>
      <c r="T1299" s="19">
        <f t="shared" si="341"/>
        <v>3.7340304286140404</v>
      </c>
      <c r="U1299" s="23">
        <f t="shared" si="340"/>
        <v>3.7766976211565702</v>
      </c>
      <c r="V1299" s="24">
        <f t="shared" si="342"/>
        <v>4.5423882989644744</v>
      </c>
      <c r="W1299" s="24">
        <f t="shared" si="342"/>
        <v>4.0515952493154384</v>
      </c>
      <c r="X1299" s="24">
        <f t="shared" si="342"/>
        <v>3.6313432083222237</v>
      </c>
      <c r="Y1299" s="24">
        <f t="shared" si="342"/>
        <v>4.546667704805869</v>
      </c>
      <c r="Z1299" s="24">
        <f t="shared" si="342"/>
        <v>4.2304578910479504</v>
      </c>
      <c r="AA1299" s="20">
        <v>-0.4</v>
      </c>
      <c r="AB1299" s="20">
        <v>0.215</v>
      </c>
      <c r="AC1299" s="17">
        <v>313.99660406824199</v>
      </c>
      <c r="AD1299" s="17">
        <f t="shared" si="330"/>
        <v>314.16744667801623</v>
      </c>
      <c r="AE1299" s="21">
        <v>186</v>
      </c>
      <c r="AF1299" s="21">
        <v>154.27822580645159</v>
      </c>
      <c r="AG1299" s="19">
        <v>4.080645161290323</v>
      </c>
      <c r="AH1299" s="21">
        <v>130.30000000000001</v>
      </c>
      <c r="AI1299" s="22">
        <v>0.67333333333333245</v>
      </c>
      <c r="AJ1299" s="21">
        <v>1376</v>
      </c>
      <c r="AK1299" s="21" t="e">
        <f>VLOOKUP($B1299,'[3]Rotoma level Monthly'!$C$2:$N$538,10,FALSE)</f>
        <v>#N/A</v>
      </c>
      <c r="AL1299" s="21" t="e">
        <f>VLOOKUP($B1299,'[3]Rotoma level Monthly'!$C$2:$N$538,11,FALSE)</f>
        <v>#N/A</v>
      </c>
      <c r="AM1299" s="20">
        <v>3.5866866679467493</v>
      </c>
      <c r="AN1299" s="21">
        <v>192.45833333333337</v>
      </c>
    </row>
    <row r="1300" spans="1:40" x14ac:dyDescent="0.25">
      <c r="A1300" t="s">
        <v>88</v>
      </c>
      <c r="B1300" s="15">
        <v>40057</v>
      </c>
      <c r="C1300" s="16" t="s">
        <v>71</v>
      </c>
      <c r="D1300" s="17">
        <v>2010</v>
      </c>
      <c r="E1300" s="18" t="str">
        <f t="shared" si="338"/>
        <v>Rotoehu 2009/10</v>
      </c>
      <c r="F1300" s="18" t="s">
        <v>72</v>
      </c>
      <c r="G1300" s="19">
        <v>4.5999999000000003</v>
      </c>
      <c r="H1300" s="20">
        <v>3.8</v>
      </c>
      <c r="I1300" s="21">
        <v>331.00001000000003</v>
      </c>
      <c r="J1300" s="19">
        <v>18.999998999999999</v>
      </c>
      <c r="K1300" s="19">
        <v>2.0000001000000003</v>
      </c>
      <c r="L1300" s="19">
        <v>1</v>
      </c>
      <c r="M1300" s="19">
        <v>4.9999998999999997</v>
      </c>
      <c r="N1300" s="19">
        <v>8</v>
      </c>
      <c r="O1300" s="19">
        <v>2.4000001000000002</v>
      </c>
      <c r="Q1300" s="19">
        <f t="shared" si="333"/>
        <v>3.9034048684905898</v>
      </c>
      <c r="R1300" s="19">
        <f t="shared" si="343"/>
        <v>3.9398489547298219</v>
      </c>
      <c r="S1300" s="19">
        <f t="shared" si="339"/>
        <v>3.9746823007581562</v>
      </c>
      <c r="T1300" s="19">
        <f t="shared" si="341"/>
        <v>3.9519604480380539</v>
      </c>
      <c r="U1300" s="23">
        <f t="shared" si="340"/>
        <v>3.9424741430041554</v>
      </c>
      <c r="V1300" s="24">
        <f t="shared" si="342"/>
        <v>4.5464745527265595</v>
      </c>
      <c r="W1300" s="24">
        <f t="shared" si="342"/>
        <v>4.0683599671624506</v>
      </c>
      <c r="X1300" s="24">
        <f t="shared" si="342"/>
        <v>3.6599547993585513</v>
      </c>
      <c r="Y1300" s="24">
        <f t="shared" si="342"/>
        <v>4.5412471098641385</v>
      </c>
      <c r="Z1300" s="24">
        <f t="shared" si="342"/>
        <v>4.2064592453776344</v>
      </c>
      <c r="AA1300" s="20">
        <v>0.33</v>
      </c>
      <c r="AB1300" s="20">
        <v>0.44166666666666599</v>
      </c>
      <c r="AC1300" s="17">
        <v>314.08933177462302</v>
      </c>
      <c r="AD1300" s="17">
        <f t="shared" si="330"/>
        <v>314.13326501402935</v>
      </c>
      <c r="AE1300" s="21">
        <v>119</v>
      </c>
      <c r="AF1300" s="21">
        <v>154.40555555555557</v>
      </c>
      <c r="AG1300" s="19">
        <v>3.2923611111111106</v>
      </c>
      <c r="AH1300" s="21">
        <v>176.1</v>
      </c>
      <c r="AI1300" s="22">
        <v>0.67333333333333245</v>
      </c>
      <c r="AJ1300" s="21">
        <v>1370.5</v>
      </c>
      <c r="AK1300" s="21" t="e">
        <f>VLOOKUP($B1300,'[3]Rotoma level Monthly'!$C$2:$N$538,10,FALSE)</f>
        <v>#N/A</v>
      </c>
      <c r="AL1300" s="21" t="e">
        <f>VLOOKUP($B1300,'[3]Rotoma level Monthly'!$C$2:$N$538,11,FALSE)</f>
        <v>#N/A</v>
      </c>
      <c r="AM1300" s="20">
        <v>3.6306046786994366</v>
      </c>
      <c r="AN1300" s="21">
        <v>191.02500000000001</v>
      </c>
    </row>
    <row r="1301" spans="1:40" x14ac:dyDescent="0.25">
      <c r="A1301" t="s">
        <v>88</v>
      </c>
      <c r="B1301" s="15">
        <v>40087</v>
      </c>
      <c r="C1301" s="16" t="s">
        <v>71</v>
      </c>
      <c r="D1301" s="17">
        <v>2010</v>
      </c>
      <c r="E1301" s="18" t="str">
        <f t="shared" si="338"/>
        <v>Rotoehu 2009/10</v>
      </c>
      <c r="F1301" s="18" t="s">
        <v>72</v>
      </c>
      <c r="G1301" s="19">
        <v>5.5999999000000003</v>
      </c>
      <c r="H1301" s="20">
        <v>3.2</v>
      </c>
      <c r="I1301" s="21">
        <v>262.99999000000003</v>
      </c>
      <c r="J1301" s="19">
        <v>21</v>
      </c>
      <c r="K1301" s="19">
        <v>2.0000001000000003</v>
      </c>
      <c r="L1301" s="19">
        <v>3</v>
      </c>
      <c r="M1301" s="19">
        <v>24</v>
      </c>
      <c r="N1301" s="19">
        <v>7.8000002000000004</v>
      </c>
      <c r="O1301" s="19">
        <v>2.7</v>
      </c>
      <c r="Q1301" s="19">
        <f t="shared" si="333"/>
        <v>4.1203975688973919</v>
      </c>
      <c r="R1301" s="19">
        <f t="shared" si="343"/>
        <v>4.1524584074666873</v>
      </c>
      <c r="S1301" s="19">
        <f t="shared" si="339"/>
        <v>3.6740667532497446</v>
      </c>
      <c r="T1301" s="19">
        <f t="shared" si="341"/>
        <v>4.0788803406230434</v>
      </c>
      <c r="U1301" s="23">
        <f t="shared" si="340"/>
        <v>4.0064507675592171</v>
      </c>
      <c r="V1301" s="24">
        <f t="shared" si="342"/>
        <v>4.4895689599831003</v>
      </c>
      <c r="W1301" s="24">
        <f t="shared" si="342"/>
        <v>4.087688099229438</v>
      </c>
      <c r="X1301" s="24">
        <f t="shared" si="342"/>
        <v>3.6791553731736815</v>
      </c>
      <c r="Y1301" s="24">
        <f t="shared" si="342"/>
        <v>4.619653807029624</v>
      </c>
      <c r="Z1301" s="24">
        <f t="shared" si="342"/>
        <v>4.2210640285356087</v>
      </c>
      <c r="AA1301" s="20">
        <v>-1.43</v>
      </c>
      <c r="AB1301" s="20">
        <v>-4.1666666666666602E-2</v>
      </c>
      <c r="AC1301" s="17">
        <v>314.21656344605702</v>
      </c>
      <c r="AD1301" s="17">
        <f t="shared" si="330"/>
        <v>314.10761754583092</v>
      </c>
      <c r="AE1301" s="21">
        <v>155.5</v>
      </c>
      <c r="AF1301" s="21">
        <v>202.75940860215061</v>
      </c>
      <c r="AG1301" s="19">
        <v>4.4103494623655912</v>
      </c>
      <c r="AH1301" s="21">
        <v>205.1</v>
      </c>
      <c r="AI1301" s="22">
        <v>0.67333333333333245</v>
      </c>
      <c r="AJ1301" s="21">
        <v>1383.5</v>
      </c>
      <c r="AK1301" s="21" t="e">
        <f>VLOOKUP($B1301,'[3]Rotoma level Monthly'!$C$2:$N$538,10,FALSE)</f>
        <v>#N/A</v>
      </c>
      <c r="AL1301" s="21" t="e">
        <f>VLOOKUP($B1301,'[3]Rotoma level Monthly'!$C$2:$N$538,11,FALSE)</f>
        <v>#N/A</v>
      </c>
      <c r="AM1301" s="20">
        <v>3.6055236601809182</v>
      </c>
      <c r="AN1301" s="21">
        <v>191.54999999999998</v>
      </c>
    </row>
    <row r="1302" spans="1:40" x14ac:dyDescent="0.25">
      <c r="A1302" t="s">
        <v>88</v>
      </c>
      <c r="B1302" s="15">
        <v>40118</v>
      </c>
      <c r="C1302" s="16" t="s">
        <v>71</v>
      </c>
      <c r="D1302" s="17">
        <v>2010</v>
      </c>
      <c r="E1302" s="18" t="str">
        <f t="shared" si="338"/>
        <v>Rotoehu 2009/10</v>
      </c>
      <c r="F1302" s="18" t="s">
        <v>72</v>
      </c>
      <c r="G1302" s="19">
        <v>6.6999997999999996</v>
      </c>
      <c r="H1302" s="20">
        <v>5.3</v>
      </c>
      <c r="I1302" s="21">
        <v>565.99997999999994</v>
      </c>
      <c r="J1302" s="19">
        <v>50.000001000000005</v>
      </c>
      <c r="K1302" s="19">
        <v>8.0000004000000011</v>
      </c>
      <c r="L1302" s="19">
        <v>4.9999998999999997</v>
      </c>
      <c r="M1302" s="19">
        <v>59.999998999999995</v>
      </c>
      <c r="N1302" s="19">
        <v>8.1000004000000008</v>
      </c>
      <c r="O1302" s="19">
        <v>3.3</v>
      </c>
      <c r="Q1302" s="19">
        <f t="shared" si="333"/>
        <v>4.3182299659315024</v>
      </c>
      <c r="R1302" s="19">
        <f t="shared" si="343"/>
        <v>3.5163833960415176</v>
      </c>
      <c r="S1302" s="19">
        <f t="shared" si="339"/>
        <v>4.6759774116849506</v>
      </c>
      <c r="T1302" s="19">
        <f t="shared" si="341"/>
        <v>5.1789924380239718</v>
      </c>
      <c r="U1302" s="23">
        <f t="shared" si="340"/>
        <v>4.4223958029204855</v>
      </c>
      <c r="V1302" s="24">
        <f t="shared" si="342"/>
        <v>4.4634672432023779</v>
      </c>
      <c r="W1302" s="24">
        <f t="shared" si="342"/>
        <v>4.0491912302577751</v>
      </c>
      <c r="X1302" s="24">
        <f t="shared" si="342"/>
        <v>3.7556303303536218</v>
      </c>
      <c r="Y1302" s="24">
        <f t="shared" si="342"/>
        <v>4.6772196676869564</v>
      </c>
      <c r="Z1302" s="24">
        <f t="shared" si="342"/>
        <v>4.2392266046604048</v>
      </c>
      <c r="AA1302" s="20">
        <v>-0.73</v>
      </c>
      <c r="AB1302" s="20">
        <v>-0.348333333333333</v>
      </c>
      <c r="AC1302" s="17">
        <v>314.13204024518001</v>
      </c>
      <c r="AD1302" s="17">
        <f t="shared" si="330"/>
        <v>314.07800327189034</v>
      </c>
      <c r="AE1302" s="21">
        <v>35.5</v>
      </c>
      <c r="AF1302" s="21">
        <v>221.38047385620911</v>
      </c>
      <c r="AG1302" s="19">
        <v>4.3239624183006535</v>
      </c>
      <c r="AH1302" s="21">
        <v>226</v>
      </c>
      <c r="AI1302" s="22">
        <v>0.55583333333333251</v>
      </c>
      <c r="AJ1302" s="21">
        <v>1384</v>
      </c>
      <c r="AK1302" s="21" t="e">
        <f>VLOOKUP($B1302,'[3]Rotoma level Monthly'!$C$2:$N$538,10,FALSE)</f>
        <v>#N/A</v>
      </c>
      <c r="AL1302" s="21" t="e">
        <f>VLOOKUP($B1302,'[3]Rotoma level Monthly'!$C$2:$N$538,11,FALSE)</f>
        <v>#N/A</v>
      </c>
      <c r="AM1302" s="20">
        <v>3.617316894947944</v>
      </c>
      <c r="AN1302" s="21">
        <v>190.81666666666669</v>
      </c>
    </row>
    <row r="1303" spans="1:40" x14ac:dyDescent="0.25">
      <c r="A1303" t="s">
        <v>88</v>
      </c>
      <c r="B1303" s="15">
        <v>40148</v>
      </c>
      <c r="C1303" s="16" t="s">
        <v>71</v>
      </c>
      <c r="D1303" s="17">
        <v>2010</v>
      </c>
      <c r="E1303" s="18" t="str">
        <f t="shared" si="338"/>
        <v>Rotoehu 2009/10</v>
      </c>
      <c r="F1303" s="18" t="s">
        <v>72</v>
      </c>
      <c r="G1303" s="19">
        <v>7.6999997999999996</v>
      </c>
      <c r="H1303" s="20">
        <v>2.8</v>
      </c>
      <c r="I1303" s="21">
        <v>333.99999000000003</v>
      </c>
      <c r="J1303" s="19">
        <v>50.999998999999995</v>
      </c>
      <c r="K1303" s="19">
        <v>22</v>
      </c>
      <c r="L1303" s="19">
        <v>2.0000001000000003</v>
      </c>
      <c r="M1303" s="19">
        <v>0.50000001999999999</v>
      </c>
      <c r="N1303" s="19">
        <v>8.3999995999999992</v>
      </c>
      <c r="O1303" s="19">
        <v>4.5999999000000003</v>
      </c>
      <c r="Q1303" s="19">
        <f t="shared" si="333"/>
        <v>4.4716864132859477</v>
      </c>
      <c r="R1303" s="19">
        <f t="shared" si="343"/>
        <v>4.3154447847504613</v>
      </c>
      <c r="S1303" s="19">
        <f t="shared" si="339"/>
        <v>3.9864768259642935</v>
      </c>
      <c r="T1303" s="19">
        <f t="shared" si="341"/>
        <v>5.2041048893404849</v>
      </c>
      <c r="U1303" s="23">
        <f t="shared" si="340"/>
        <v>4.4944282283352965</v>
      </c>
      <c r="V1303" s="24">
        <f t="shared" si="342"/>
        <v>4.4118537966447633</v>
      </c>
      <c r="W1303" s="24">
        <f t="shared" si="342"/>
        <v>4.0640081736472089</v>
      </c>
      <c r="X1303" s="24">
        <f t="shared" si="342"/>
        <v>3.7948582889932863</v>
      </c>
      <c r="Y1303" s="24">
        <f t="shared" si="342"/>
        <v>4.6220004483096098</v>
      </c>
      <c r="Z1303" s="24">
        <f t="shared" si="342"/>
        <v>4.2257209773633262</v>
      </c>
      <c r="AA1303" s="20">
        <v>-0.79</v>
      </c>
      <c r="AB1303" s="20">
        <v>-0.45833333333333298</v>
      </c>
      <c r="AC1303" s="17">
        <v>314.01543545828099</v>
      </c>
      <c r="AD1303" s="17">
        <f t="shared" si="330"/>
        <v>314.04521508815287</v>
      </c>
      <c r="AE1303" s="21">
        <v>79.5</v>
      </c>
      <c r="AF1303" s="21">
        <v>216.42405913978487</v>
      </c>
      <c r="AG1303" s="19">
        <v>3.7655241935483867</v>
      </c>
      <c r="AH1303" s="21">
        <v>256.89999999999998</v>
      </c>
      <c r="AI1303" s="22">
        <v>0.32833333333333298</v>
      </c>
      <c r="AJ1303" s="21">
        <v>1365.5</v>
      </c>
      <c r="AK1303" s="21" t="e">
        <f>VLOOKUP($B1303,'[3]Rotoma level Monthly'!$C$2:$N$538,10,FALSE)</f>
        <v>#N/A</v>
      </c>
      <c r="AL1303" s="21" t="e">
        <f>VLOOKUP($B1303,'[3]Rotoma level Monthly'!$C$2:$N$538,11,FALSE)</f>
        <v>#N/A</v>
      </c>
      <c r="AM1303" s="20">
        <v>3.6428149205470723</v>
      </c>
      <c r="AN1303" s="21">
        <v>194.64999999999998</v>
      </c>
    </row>
    <row r="1304" spans="1:40" x14ac:dyDescent="0.25">
      <c r="A1304" t="s">
        <v>88</v>
      </c>
      <c r="B1304" s="15">
        <v>40179</v>
      </c>
      <c r="C1304" s="16" t="s">
        <v>71</v>
      </c>
      <c r="D1304" s="17">
        <v>2010</v>
      </c>
      <c r="E1304" s="18" t="str">
        <f t="shared" si="338"/>
        <v>Rotoehu 2009/10</v>
      </c>
      <c r="F1304" s="18" t="s">
        <v>72</v>
      </c>
      <c r="G1304" s="19">
        <v>10.4</v>
      </c>
      <c r="H1304" s="20">
        <v>2.5</v>
      </c>
      <c r="I1304" s="21">
        <v>349.00001000000003</v>
      </c>
      <c r="J1304" s="19">
        <v>64.999998000000005</v>
      </c>
      <c r="K1304" s="19">
        <v>37.999999000000003</v>
      </c>
      <c r="L1304" s="19">
        <v>9.9999997999999994</v>
      </c>
      <c r="M1304" s="19">
        <v>3</v>
      </c>
      <c r="N1304" s="19">
        <v>8.6000004000000008</v>
      </c>
      <c r="O1304" s="19">
        <v>2.9000001000000002</v>
      </c>
      <c r="Q1304" s="19">
        <f t="shared" si="333"/>
        <v>4.8032646818189022</v>
      </c>
      <c r="R1304" s="19">
        <f t="shared" si="343"/>
        <v>4.4524812960920688</v>
      </c>
      <c r="S1304" s="19">
        <f t="shared" si="339"/>
        <v>4.0439045726034735</v>
      </c>
      <c r="T1304" s="19">
        <f t="shared" si="341"/>
        <v>5.5117069623774491</v>
      </c>
      <c r="U1304" s="23">
        <f t="shared" si="340"/>
        <v>4.7028393782229738</v>
      </c>
      <c r="V1304" s="24">
        <f t="shared" si="342"/>
        <v>4.4791772025452135</v>
      </c>
      <c r="W1304" s="24">
        <f t="shared" si="342"/>
        <v>4.1247279823890262</v>
      </c>
      <c r="X1304" s="24">
        <f t="shared" si="342"/>
        <v>3.8663826214953523</v>
      </c>
      <c r="Y1304" s="24">
        <f t="shared" si="342"/>
        <v>4.6706986207950747</v>
      </c>
      <c r="Z1304" s="24">
        <f t="shared" si="342"/>
        <v>4.2865224112553211</v>
      </c>
      <c r="AA1304" s="20">
        <v>-0.97</v>
      </c>
      <c r="AB1304" s="20">
        <v>0.89333333333333298</v>
      </c>
      <c r="AC1304" s="17">
        <v>313.83423790165102</v>
      </c>
      <c r="AD1304" s="17">
        <f t="shared" ref="AD1304:AD1367" si="344">AVERAGE(AC1293:AC1304)</f>
        <v>314.00756941206913</v>
      </c>
      <c r="AE1304" s="21">
        <v>139</v>
      </c>
      <c r="AF1304" s="21">
        <v>173.76142473118281</v>
      </c>
      <c r="AG1304" s="19">
        <v>3.673185483870967</v>
      </c>
      <c r="AH1304" s="21">
        <v>232.1</v>
      </c>
      <c r="AI1304" s="22">
        <v>0.32833333333333298</v>
      </c>
      <c r="AJ1304" s="21">
        <v>1317</v>
      </c>
      <c r="AK1304" s="21" t="e">
        <f>VLOOKUP($B1304,'[3]Rotoma level Monthly'!$C$2:$N$538,10,FALSE)</f>
        <v>#N/A</v>
      </c>
      <c r="AL1304" s="21" t="e">
        <f>VLOOKUP($B1304,'[3]Rotoma level Monthly'!$C$2:$N$538,11,FALSE)</f>
        <v>#N/A</v>
      </c>
      <c r="AM1304" s="20">
        <v>3.6430949384682187</v>
      </c>
      <c r="AN1304" s="21">
        <v>189.29166666666666</v>
      </c>
    </row>
    <row r="1305" spans="1:40" x14ac:dyDescent="0.25">
      <c r="A1305" t="s">
        <v>88</v>
      </c>
      <c r="B1305" s="15">
        <v>40210</v>
      </c>
      <c r="C1305" s="16" t="s">
        <v>71</v>
      </c>
      <c r="D1305" s="17">
        <v>2010</v>
      </c>
      <c r="E1305" s="18" t="str">
        <f t="shared" si="338"/>
        <v>Rotoehu 2009/10</v>
      </c>
      <c r="F1305" s="18" t="s">
        <v>72</v>
      </c>
      <c r="G1305" s="19">
        <v>5.0999999000000003</v>
      </c>
      <c r="H1305" s="20">
        <v>3.2</v>
      </c>
      <c r="I1305" s="21">
        <v>286.00001000000003</v>
      </c>
      <c r="J1305" s="19">
        <v>68.000004000000004</v>
      </c>
      <c r="K1305" s="19">
        <v>44</v>
      </c>
      <c r="L1305" s="19">
        <v>17.000001000000001</v>
      </c>
      <c r="M1305" s="19">
        <v>7.0000002000000006</v>
      </c>
      <c r="N1305" s="19">
        <v>8.3999995999999992</v>
      </c>
      <c r="O1305" s="19">
        <v>2.5999998999999998</v>
      </c>
      <c r="Q1305" s="19">
        <f t="shared" si="333"/>
        <v>4.0172282256591902</v>
      </c>
      <c r="R1305" s="19">
        <f t="shared" si="343"/>
        <v>4.1524584074666873</v>
      </c>
      <c r="S1305" s="19">
        <f t="shared" si="339"/>
        <v>3.7836618054256355</v>
      </c>
      <c r="T1305" s="19">
        <f t="shared" si="341"/>
        <v>5.5689260996986709</v>
      </c>
      <c r="U1305" s="23">
        <f t="shared" si="340"/>
        <v>4.3805686345625459</v>
      </c>
      <c r="V1305" s="24">
        <f t="shared" si="342"/>
        <v>4.3203612166717997</v>
      </c>
      <c r="W1305" s="24">
        <f t="shared" si="342"/>
        <v>4.088347914028124</v>
      </c>
      <c r="X1305" s="24">
        <f t="shared" si="342"/>
        <v>3.8233592199709769</v>
      </c>
      <c r="Y1305" s="24">
        <f t="shared" si="342"/>
        <v>4.6471171892695446</v>
      </c>
      <c r="Z1305" s="24">
        <f t="shared" si="342"/>
        <v>4.2218301075251174</v>
      </c>
      <c r="AA1305" s="20">
        <v>-1.31</v>
      </c>
      <c r="AB1305" s="20">
        <v>0.51666666666666605</v>
      </c>
      <c r="AC1305" s="17">
        <v>313.80107326970898</v>
      </c>
      <c r="AD1305" s="17">
        <f t="shared" si="344"/>
        <v>313.98072906752657</v>
      </c>
      <c r="AE1305" s="21">
        <v>60.5</v>
      </c>
      <c r="AF1305" s="21">
        <v>151.10267857142853</v>
      </c>
      <c r="AG1305" s="19">
        <v>2.7612351190476194</v>
      </c>
      <c r="AH1305" s="21">
        <v>206.6</v>
      </c>
      <c r="AI1305" s="22">
        <v>0.32833333333333298</v>
      </c>
      <c r="AJ1305" s="21">
        <v>1437</v>
      </c>
      <c r="AK1305" s="21" t="e">
        <f>VLOOKUP($B1305,'[3]Rotoma level Monthly'!$C$2:$N$538,10,FALSE)</f>
        <v>#N/A</v>
      </c>
      <c r="AL1305" s="21" t="e">
        <f>VLOOKUP($B1305,'[3]Rotoma level Monthly'!$C$2:$N$538,11,FALSE)</f>
        <v>#N/A</v>
      </c>
      <c r="AM1305" s="20">
        <v>3.6644547054933079</v>
      </c>
      <c r="AN1305" s="21">
        <v>188.99166666666665</v>
      </c>
    </row>
    <row r="1306" spans="1:40" x14ac:dyDescent="0.25">
      <c r="A1306" t="s">
        <v>88</v>
      </c>
      <c r="B1306" s="15">
        <v>40238</v>
      </c>
      <c r="C1306" s="16" t="s">
        <v>71</v>
      </c>
      <c r="D1306" s="17">
        <v>2010</v>
      </c>
      <c r="E1306" s="18" t="str">
        <f t="shared" si="338"/>
        <v>Rotoehu 2009/10</v>
      </c>
      <c r="F1306" s="18" t="s">
        <v>72</v>
      </c>
      <c r="G1306" s="19">
        <v>11.1</v>
      </c>
      <c r="H1306" s="20">
        <v>2.2999999999999998</v>
      </c>
      <c r="I1306" s="21">
        <v>340</v>
      </c>
      <c r="J1306" s="19">
        <v>79.000004000000004</v>
      </c>
      <c r="K1306" s="19">
        <v>48</v>
      </c>
      <c r="L1306" s="19">
        <v>0.50000001999999999</v>
      </c>
      <c r="M1306" s="19">
        <v>1</v>
      </c>
      <c r="N1306" s="19">
        <v>8.6000004000000008</v>
      </c>
      <c r="O1306" s="19">
        <v>5.5</v>
      </c>
      <c r="Q1306" s="19">
        <f t="shared" si="333"/>
        <v>4.8751203661181099</v>
      </c>
      <c r="R1306" s="19">
        <f t="shared" si="343"/>
        <v>4.5526391594366178</v>
      </c>
      <c r="S1306" s="19">
        <f t="shared" si="339"/>
        <v>4.0097515402971862</v>
      </c>
      <c r="T1306" s="19">
        <f t="shared" si="341"/>
        <v>5.7590711707777018</v>
      </c>
      <c r="U1306" s="23">
        <f t="shared" si="340"/>
        <v>4.7991455591574042</v>
      </c>
      <c r="V1306" s="24">
        <f t="shared" si="342"/>
        <v>4.2644161950764943</v>
      </c>
      <c r="W1306" s="24">
        <f t="shared" si="342"/>
        <v>4.092989365712449</v>
      </c>
      <c r="X1306" s="24">
        <f t="shared" si="342"/>
        <v>3.8195807333037899</v>
      </c>
      <c r="Y1306" s="24">
        <f t="shared" si="342"/>
        <v>4.6873239699870917</v>
      </c>
      <c r="Z1306" s="24">
        <f t="shared" si="342"/>
        <v>4.2180145916498724</v>
      </c>
      <c r="AA1306" s="20">
        <v>-1.03</v>
      </c>
      <c r="AB1306" s="20">
        <v>0.13166666666666599</v>
      </c>
      <c r="AC1306" s="17">
        <v>313.59252846282601</v>
      </c>
      <c r="AD1306" s="17">
        <f t="shared" si="344"/>
        <v>313.93578569517291</v>
      </c>
      <c r="AE1306" s="21">
        <v>20.5</v>
      </c>
      <c r="AF1306" s="21">
        <v>194.67607526881719</v>
      </c>
      <c r="AG1306" s="19">
        <v>3.4506048387096775</v>
      </c>
      <c r="AH1306" s="21">
        <v>238.1</v>
      </c>
      <c r="AI1306" s="22">
        <v>0.17333333333333301</v>
      </c>
      <c r="AJ1306" s="21">
        <v>1335.5</v>
      </c>
      <c r="AK1306" s="21" t="e">
        <f>VLOOKUP($B1306,'[3]Rotoma level Monthly'!$C$2:$N$538,10,FALSE)</f>
        <v>#N/A</v>
      </c>
      <c r="AL1306" s="21" t="e">
        <f>VLOOKUP($B1306,'[3]Rotoma level Monthly'!$C$2:$N$538,11,FALSE)</f>
        <v>#N/A</v>
      </c>
      <c r="AM1306" s="20">
        <v>3.6052595170012451</v>
      </c>
      <c r="AN1306" s="21">
        <v>189.42499999999998</v>
      </c>
    </row>
    <row r="1307" spans="1:40" x14ac:dyDescent="0.25">
      <c r="A1307" t="s">
        <v>88</v>
      </c>
      <c r="B1307" s="15">
        <v>40269</v>
      </c>
      <c r="C1307" s="16" t="s">
        <v>71</v>
      </c>
      <c r="D1307" s="17">
        <v>2010</v>
      </c>
      <c r="E1307" s="18" t="str">
        <f t="shared" si="338"/>
        <v>Rotoehu 2009/10</v>
      </c>
      <c r="F1307" s="18" t="s">
        <v>72</v>
      </c>
      <c r="G1307" s="19">
        <v>13</v>
      </c>
      <c r="H1307" s="20">
        <v>2.2000000000000002</v>
      </c>
      <c r="I1307" s="21">
        <v>428.99999000000003</v>
      </c>
      <c r="J1307" s="19">
        <v>96.000000999999997</v>
      </c>
      <c r="K1307" s="19">
        <v>37</v>
      </c>
      <c r="L1307" s="19">
        <v>2.0000001000000003</v>
      </c>
      <c r="M1307" s="19">
        <v>4.9999998999999997</v>
      </c>
      <c r="N1307" s="19">
        <v>8.3999995999999992</v>
      </c>
      <c r="O1307" s="19">
        <v>9.6000004000000008</v>
      </c>
      <c r="Q1307" s="19">
        <f t="shared" si="333"/>
        <v>5.0494161148593655</v>
      </c>
      <c r="R1307" s="19">
        <f t="shared" si="343"/>
        <v>4.6058237319863471</v>
      </c>
      <c r="S1307" s="19">
        <f t="shared" si="339"/>
        <v>4.3136964190045415</v>
      </c>
      <c r="T1307" s="19">
        <f t="shared" si="341"/>
        <v>6.0062320136853291</v>
      </c>
      <c r="U1307" s="23">
        <f t="shared" si="340"/>
        <v>4.993792069883896</v>
      </c>
      <c r="V1307" s="24">
        <f t="shared" si="342"/>
        <v>4.3522522203969833</v>
      </c>
      <c r="W1307" s="24">
        <f t="shared" si="342"/>
        <v>4.1442434727272603</v>
      </c>
      <c r="X1307" s="24">
        <f t="shared" si="342"/>
        <v>3.8728832054500231</v>
      </c>
      <c r="Y1307" s="24">
        <f t="shared" si="342"/>
        <v>4.8175348463933698</v>
      </c>
      <c r="Z1307" s="24">
        <f t="shared" si="342"/>
        <v>4.2975976679756842</v>
      </c>
      <c r="AA1307" s="20">
        <v>1.47</v>
      </c>
      <c r="AB1307" s="20">
        <v>0.159999999999999</v>
      </c>
      <c r="AC1307" s="17">
        <v>313.38867361111102</v>
      </c>
      <c r="AD1307" s="17">
        <f t="shared" si="344"/>
        <v>313.88973966844833</v>
      </c>
      <c r="AE1307" s="21">
        <v>48</v>
      </c>
      <c r="AF1307" s="21">
        <v>175.38749999999996</v>
      </c>
      <c r="AG1307" s="19">
        <v>2.8314583333333334</v>
      </c>
      <c r="AH1307" s="21">
        <v>201.3</v>
      </c>
      <c r="AI1307" s="22">
        <v>0.14583333333333248</v>
      </c>
      <c r="AJ1307" s="21">
        <v>1308.5</v>
      </c>
      <c r="AK1307" s="21" t="e">
        <f>VLOOKUP($B1307,'[3]Rotoma level Monthly'!$C$2:$N$538,10,FALSE)</f>
        <v>#N/A</v>
      </c>
      <c r="AL1307" s="21" t="e">
        <f>VLOOKUP($B1307,'[3]Rotoma level Monthly'!$C$2:$N$538,11,FALSE)</f>
        <v>#N/A</v>
      </c>
      <c r="AM1307" s="20">
        <v>3.5994239435245423</v>
      </c>
      <c r="AN1307" s="21">
        <v>191.84166666666667</v>
      </c>
    </row>
    <row r="1308" spans="1:40" x14ac:dyDescent="0.25">
      <c r="A1308" t="s">
        <v>88</v>
      </c>
      <c r="B1308" s="15">
        <v>40299</v>
      </c>
      <c r="C1308" s="16" t="s">
        <v>71</v>
      </c>
      <c r="D1308" s="17">
        <v>2010</v>
      </c>
      <c r="E1308" s="18" t="str">
        <f t="shared" si="338"/>
        <v>Rotoehu 2009/10</v>
      </c>
      <c r="F1308" s="18" t="s">
        <v>72</v>
      </c>
      <c r="G1308" s="19">
        <v>13.9</v>
      </c>
      <c r="H1308" s="20">
        <v>2.2000000000000002</v>
      </c>
      <c r="I1308" s="21">
        <v>366</v>
      </c>
      <c r="J1308" s="19">
        <v>56.000002000000002</v>
      </c>
      <c r="K1308" s="19">
        <v>26.000000999999997</v>
      </c>
      <c r="L1308" s="19">
        <v>2.0000001000000003</v>
      </c>
      <c r="M1308" s="19">
        <v>3</v>
      </c>
      <c r="N1308" s="19">
        <v>8.1999998000000005</v>
      </c>
      <c r="O1308" s="19">
        <v>4.0999999000000003</v>
      </c>
      <c r="Q1308" s="19">
        <f t="shared" si="333"/>
        <v>5.1232575926454018</v>
      </c>
      <c r="R1308" s="19">
        <f t="shared" si="343"/>
        <v>4.6058237319863471</v>
      </c>
      <c r="S1308" s="19">
        <f t="shared" si="339"/>
        <v>4.1060780670371759</v>
      </c>
      <c r="T1308" s="19">
        <f t="shared" si="341"/>
        <v>5.3227090841488147</v>
      </c>
      <c r="U1308" s="23">
        <f t="shared" si="340"/>
        <v>4.7894671189544349</v>
      </c>
      <c r="V1308" s="24">
        <f t="shared" si="342"/>
        <v>4.4358238890426511</v>
      </c>
      <c r="W1308" s="24">
        <f t="shared" si="342"/>
        <v>4.1827084943321848</v>
      </c>
      <c r="X1308" s="24">
        <f t="shared" si="342"/>
        <v>3.9058210835826923</v>
      </c>
      <c r="Y1308" s="24">
        <f t="shared" si="342"/>
        <v>4.8672040459472043</v>
      </c>
      <c r="Z1308" s="24">
        <f t="shared" si="342"/>
        <v>4.3478893782261823</v>
      </c>
      <c r="AA1308" s="20">
        <v>1.1100000000000001</v>
      </c>
      <c r="AB1308" s="20">
        <v>7.9999999999999905E-2</v>
      </c>
      <c r="AC1308" s="17">
        <v>313.35455712365598</v>
      </c>
      <c r="AD1308" s="17">
        <f t="shared" si="344"/>
        <v>313.8468798586577</v>
      </c>
      <c r="AE1308" s="21">
        <v>280.539999999999</v>
      </c>
      <c r="AF1308" s="21">
        <v>159.89448924731184</v>
      </c>
      <c r="AG1308" s="19">
        <v>2.7748655913978495</v>
      </c>
      <c r="AH1308" s="21">
        <v>128.4</v>
      </c>
      <c r="AI1308" s="22">
        <v>0.10583333333333295</v>
      </c>
      <c r="AJ1308" s="21">
        <v>1281.5</v>
      </c>
      <c r="AK1308" s="21" t="e">
        <f>VLOOKUP($B1308,'[3]Rotoma level Monthly'!$C$2:$N$538,10,FALSE)</f>
        <v>#N/A</v>
      </c>
      <c r="AL1308" s="21" t="e">
        <f>VLOOKUP($B1308,'[3]Rotoma level Monthly'!$C$2:$N$538,11,FALSE)</f>
        <v>#N/A</v>
      </c>
      <c r="AM1308" s="20">
        <v>3.5673753324134316</v>
      </c>
      <c r="AN1308" s="21">
        <v>189.44166666666663</v>
      </c>
    </row>
    <row r="1309" spans="1:40" x14ac:dyDescent="0.25">
      <c r="A1309" t="s">
        <v>88</v>
      </c>
      <c r="B1309" s="15">
        <v>40330</v>
      </c>
      <c r="C1309" s="16" t="s">
        <v>71</v>
      </c>
      <c r="D1309" s="17">
        <v>2010</v>
      </c>
      <c r="E1309" s="18" t="str">
        <f t="shared" si="338"/>
        <v>Rotoehu 2009/10</v>
      </c>
      <c r="F1309" s="18" t="s">
        <v>72</v>
      </c>
      <c r="G1309" s="19">
        <v>14.6</v>
      </c>
      <c r="H1309" s="20">
        <v>2.5</v>
      </c>
      <c r="I1309" s="21">
        <v>361.99998999999997</v>
      </c>
      <c r="J1309" s="19">
        <v>54.000000999999997</v>
      </c>
      <c r="K1309" s="19">
        <v>16.000001000000001</v>
      </c>
      <c r="L1309" s="19">
        <v>1</v>
      </c>
      <c r="M1309" s="19">
        <v>3</v>
      </c>
      <c r="N1309" s="19">
        <v>8.1000004000000008</v>
      </c>
      <c r="O1309" s="19">
        <v>5.1999997999999996</v>
      </c>
      <c r="Q1309" s="19">
        <f t="shared" si="333"/>
        <v>5.1774562536924709</v>
      </c>
      <c r="R1309" s="19">
        <f t="shared" si="343"/>
        <v>4.4524812960920688</v>
      </c>
      <c r="S1309" s="19">
        <f t="shared" si="339"/>
        <v>4.0917127611936017</v>
      </c>
      <c r="T1309" s="19">
        <f t="shared" si="341"/>
        <v>5.2765898021671394</v>
      </c>
      <c r="U1309" s="23">
        <f t="shared" si="340"/>
        <v>4.7495600282863197</v>
      </c>
      <c r="V1309" s="24">
        <f t="shared" si="342"/>
        <v>4.5548425453526056</v>
      </c>
      <c r="W1309" s="24">
        <f t="shared" si="342"/>
        <v>4.2333609722248893</v>
      </c>
      <c r="X1309" s="24">
        <f t="shared" si="342"/>
        <v>3.9751523525658747</v>
      </c>
      <c r="Y1309" s="24">
        <f t="shared" si="342"/>
        <v>4.9775898254579607</v>
      </c>
      <c r="Z1309" s="24">
        <f t="shared" si="342"/>
        <v>4.4352364239003323</v>
      </c>
      <c r="AA1309" s="20">
        <v>0.28000000000000003</v>
      </c>
      <c r="AB1309" s="20">
        <v>1.51833333333333</v>
      </c>
      <c r="AC1309" s="17">
        <v>313.63072954861099</v>
      </c>
      <c r="AD1309" s="17">
        <f t="shared" si="344"/>
        <v>313.8299981173729</v>
      </c>
      <c r="AE1309" s="21">
        <v>191.70500000000101</v>
      </c>
      <c r="AF1309" s="21">
        <v>166.70555555555558</v>
      </c>
      <c r="AG1309" s="19">
        <v>3.3209722222222222</v>
      </c>
      <c r="AH1309" s="21">
        <v>97.7</v>
      </c>
      <c r="AI1309" s="22">
        <v>0.14583333333333248</v>
      </c>
      <c r="AJ1309" s="21">
        <v>1465.0399999999991</v>
      </c>
      <c r="AK1309" s="21" t="e">
        <f>VLOOKUP($B1309,'[3]Rotoma level Monthly'!$C$2:$N$538,10,FALSE)</f>
        <v>#N/A</v>
      </c>
      <c r="AL1309" s="21" t="e">
        <f>VLOOKUP($B1309,'[3]Rotoma level Monthly'!$C$2:$N$538,11,FALSE)</f>
        <v>#N/A</v>
      </c>
      <c r="AM1309" s="20">
        <v>3.5176665510514238</v>
      </c>
      <c r="AN1309" s="21">
        <v>184.99999999999997</v>
      </c>
    </row>
    <row r="1310" spans="1:40" x14ac:dyDescent="0.25">
      <c r="A1310" t="s">
        <v>88</v>
      </c>
      <c r="B1310" s="15">
        <v>40360</v>
      </c>
      <c r="C1310" s="16" t="s">
        <v>73</v>
      </c>
      <c r="D1310" s="17">
        <v>2011</v>
      </c>
      <c r="E1310" s="18" t="str">
        <f t="shared" si="338"/>
        <v>Rotoehu 2010/11</v>
      </c>
      <c r="F1310" s="18" t="s">
        <v>72</v>
      </c>
      <c r="G1310" s="19">
        <v>3.9000001000000002</v>
      </c>
      <c r="H1310" s="20">
        <v>3.8</v>
      </c>
      <c r="I1310" s="21">
        <v>263.00001000000003</v>
      </c>
      <c r="J1310" s="19">
        <v>37</v>
      </c>
      <c r="K1310" s="19">
        <v>15</v>
      </c>
      <c r="L1310" s="19">
        <v>1</v>
      </c>
      <c r="M1310" s="19">
        <v>3</v>
      </c>
      <c r="N1310" s="19">
        <v>7.8000002000000004</v>
      </c>
      <c r="O1310" s="19">
        <v>1.9</v>
      </c>
      <c r="Q1310" s="19">
        <f t="shared" si="333"/>
        <v>3.7213041301321281</v>
      </c>
      <c r="R1310" s="19">
        <f t="shared" si="343"/>
        <v>3.9398489547298219</v>
      </c>
      <c r="S1310" s="19">
        <f t="shared" si="339"/>
        <v>3.6740668526585947</v>
      </c>
      <c r="T1310" s="19">
        <f t="shared" si="341"/>
        <v>4.7971490342756242</v>
      </c>
      <c r="U1310" s="23">
        <f t="shared" si="340"/>
        <v>4.0330922429490421</v>
      </c>
      <c r="V1310" s="24">
        <f t="shared" si="342"/>
        <v>4.4646791660453742</v>
      </c>
      <c r="W1310" s="24">
        <f t="shared" si="342"/>
        <v>4.2333609722248893</v>
      </c>
      <c r="X1310" s="24">
        <f t="shared" si="342"/>
        <v>3.9664010007463233</v>
      </c>
      <c r="Y1310" s="24">
        <f t="shared" si="342"/>
        <v>5.0325293926475263</v>
      </c>
      <c r="Z1310" s="24">
        <f t="shared" si="342"/>
        <v>4.4242426329160276</v>
      </c>
      <c r="AA1310" s="20">
        <v>2.12</v>
      </c>
      <c r="AB1310" s="20">
        <v>1.5416666666666601</v>
      </c>
      <c r="AC1310" s="17">
        <v>313.63692909946201</v>
      </c>
      <c r="AD1310" s="17">
        <f t="shared" si="344"/>
        <v>313.80739200078409</v>
      </c>
      <c r="AE1310" s="21">
        <v>50.489999999999903</v>
      </c>
      <c r="AF1310" s="21">
        <v>177.04569892473117</v>
      </c>
      <c r="AG1310" s="19">
        <v>2.9076612903225807</v>
      </c>
      <c r="AH1310" s="21">
        <v>171.2</v>
      </c>
      <c r="AI1310" s="22">
        <v>0.1874999999999995</v>
      </c>
      <c r="AJ1310" s="21">
        <v>1493.7450000000001</v>
      </c>
      <c r="AK1310" s="21" t="e">
        <f>VLOOKUP($B1310,'[3]Rotoma level Monthly'!$C$2:$N$538,10,FALSE)</f>
        <v>#N/A</v>
      </c>
      <c r="AL1310" s="21" t="e">
        <f>VLOOKUP($B1310,'[3]Rotoma level Monthly'!$C$2:$N$538,11,FALSE)</f>
        <v>#N/A</v>
      </c>
      <c r="AM1310" s="20">
        <v>3.5176144677180905</v>
      </c>
      <c r="AN1310" s="21">
        <v>189.14999999999998</v>
      </c>
    </row>
    <row r="1311" spans="1:40" x14ac:dyDescent="0.25">
      <c r="A1311" t="s">
        <v>88</v>
      </c>
      <c r="B1311" s="15">
        <v>40391</v>
      </c>
      <c r="C1311" s="16" t="s">
        <v>73</v>
      </c>
      <c r="D1311" s="17">
        <v>2011</v>
      </c>
      <c r="E1311" s="18" t="str">
        <f t="shared" si="338"/>
        <v>Rotoehu 2010/11</v>
      </c>
      <c r="F1311" s="18" t="s">
        <v>72</v>
      </c>
      <c r="G1311" s="19">
        <v>7</v>
      </c>
      <c r="H1311" s="20">
        <v>4.0999999999999996</v>
      </c>
      <c r="I1311" s="21">
        <v>220</v>
      </c>
      <c r="J1311" s="19">
        <v>22.384129084385037</v>
      </c>
      <c r="K1311" s="19">
        <v>6.077108539450828</v>
      </c>
      <c r="L1311" s="19">
        <v>3.0000003</v>
      </c>
      <c r="M1311" s="19">
        <v>3</v>
      </c>
      <c r="N1311" s="19">
        <v>7.7999996999999999</v>
      </c>
      <c r="O1311" s="19">
        <v>2.2000000000000002</v>
      </c>
      <c r="Q1311" s="19">
        <f t="shared" si="333"/>
        <v>4.3665490216362119</v>
      </c>
      <c r="R1311" s="19">
        <f t="shared" si="343"/>
        <v>3.8446515613796155</v>
      </c>
      <c r="S1311" s="19">
        <f t="shared" si="339"/>
        <v>3.4406922692748405</v>
      </c>
      <c r="T1311" s="19">
        <f t="shared" si="341"/>
        <v>4.1598253887783647</v>
      </c>
      <c r="U1311" s="23">
        <f t="shared" si="340"/>
        <v>3.9529295602672585</v>
      </c>
      <c r="V1311" s="24">
        <f t="shared" si="342"/>
        <v>4.4956096002639336</v>
      </c>
      <c r="W1311" s="24">
        <f t="shared" si="342"/>
        <v>4.2108619735131709</v>
      </c>
      <c r="X1311" s="24">
        <f t="shared" si="342"/>
        <v>3.981230631596016</v>
      </c>
      <c r="Y1311" s="24">
        <f t="shared" si="342"/>
        <v>5.0680123059945545</v>
      </c>
      <c r="Z1311" s="24">
        <f t="shared" si="342"/>
        <v>4.4389286278419195</v>
      </c>
      <c r="AA1311" s="20">
        <v>1.9</v>
      </c>
      <c r="AB1311" s="20">
        <v>1.53</v>
      </c>
      <c r="AC1311" s="17">
        <v>313.92305484462599</v>
      </c>
      <c r="AD1311" s="17">
        <f t="shared" si="344"/>
        <v>313.80126289881605</v>
      </c>
      <c r="AE1311" s="21">
        <v>315.31500000000199</v>
      </c>
      <c r="AF1311" s="21">
        <v>161.51344086021507</v>
      </c>
      <c r="AG1311" s="19">
        <v>3.2879032258064531</v>
      </c>
      <c r="AH1311" s="21">
        <v>135.1</v>
      </c>
      <c r="AI1311" s="22">
        <v>0.30083333333333251</v>
      </c>
      <c r="AJ1311" s="21">
        <v>1366.2350000000001</v>
      </c>
      <c r="AK1311" s="21" t="e">
        <f>VLOOKUP($B1311,'[3]Rotoma level Monthly'!$C$2:$N$538,10,FALSE)</f>
        <v>#N/A</v>
      </c>
      <c r="AL1311" s="21" t="e">
        <f>VLOOKUP($B1311,'[3]Rotoma level Monthly'!$C$2:$N$538,11,FALSE)</f>
        <v>#N/A</v>
      </c>
      <c r="AM1311" s="20">
        <v>3.4660687687933591</v>
      </c>
      <c r="AN1311" s="21">
        <v>189.54999999999998</v>
      </c>
    </row>
    <row r="1312" spans="1:40" x14ac:dyDescent="0.25">
      <c r="A1312" t="s">
        <v>88</v>
      </c>
      <c r="B1312" s="15">
        <v>40422</v>
      </c>
      <c r="C1312" s="16" t="s">
        <v>73</v>
      </c>
      <c r="D1312" s="17">
        <v>2011</v>
      </c>
      <c r="E1312" s="18" t="str">
        <f t="shared" si="338"/>
        <v>Rotoehu 2010/11</v>
      </c>
      <c r="F1312" s="18" t="s">
        <v>72</v>
      </c>
      <c r="G1312" s="19">
        <v>5</v>
      </c>
      <c r="H1312" s="20">
        <v>3.2</v>
      </c>
      <c r="I1312" s="21">
        <v>200</v>
      </c>
      <c r="J1312" s="19">
        <v>9.6831290843850386</v>
      </c>
      <c r="K1312" s="19">
        <v>-1.7388913628491718</v>
      </c>
      <c r="L1312" s="19">
        <v>0.50000001999999999</v>
      </c>
      <c r="M1312" s="19">
        <v>2.0000001000000003</v>
      </c>
      <c r="N1312" s="19">
        <v>7.8000002000000004</v>
      </c>
      <c r="O1312" s="19">
        <v>2.7</v>
      </c>
      <c r="Q1312" s="19">
        <f t="shared" si="333"/>
        <v>3.9953838110134878</v>
      </c>
      <c r="R1312" s="19">
        <f t="shared" si="343"/>
        <v>4.1524584074666873</v>
      </c>
      <c r="S1312" s="19">
        <f t="shared" si="339"/>
        <v>3.3161002869485832</v>
      </c>
      <c r="T1312" s="19">
        <f t="shared" si="341"/>
        <v>3.0971659065125405</v>
      </c>
      <c r="U1312" s="23">
        <f t="shared" si="340"/>
        <v>3.6402771029853245</v>
      </c>
      <c r="V1312" s="24">
        <f t="shared" si="342"/>
        <v>4.503274512140842</v>
      </c>
      <c r="W1312" s="24">
        <f t="shared" si="342"/>
        <v>4.2285794279079107</v>
      </c>
      <c r="X1312" s="24">
        <f t="shared" si="342"/>
        <v>3.9263487971118853</v>
      </c>
      <c r="Y1312" s="24">
        <f t="shared" si="342"/>
        <v>4.9967794275340944</v>
      </c>
      <c r="Z1312" s="24">
        <f t="shared" si="342"/>
        <v>4.4137455411736832</v>
      </c>
      <c r="AA1312" s="20">
        <v>2.41</v>
      </c>
      <c r="AB1312" s="20">
        <v>1.57666666666666</v>
      </c>
      <c r="AC1312" s="17">
        <v>314.20481854223698</v>
      </c>
      <c r="AD1312" s="17">
        <f t="shared" si="344"/>
        <v>313.81088679611725</v>
      </c>
      <c r="AE1312" s="21">
        <v>187.11000000000101</v>
      </c>
      <c r="AF1312" s="21">
        <v>212.87643678160921</v>
      </c>
      <c r="AG1312" s="19">
        <v>4.9275862068965521</v>
      </c>
      <c r="AH1312" s="21">
        <v>146.1</v>
      </c>
      <c r="AI1312" s="22">
        <v>0.33833333333333249</v>
      </c>
      <c r="AJ1312" s="21">
        <v>1495.550000000002</v>
      </c>
      <c r="AK1312" s="21" t="e">
        <f>VLOOKUP($B1312,'[3]Rotoma level Monthly'!$C$2:$N$538,10,FALSE)</f>
        <v>#N/A</v>
      </c>
      <c r="AL1312" s="21" t="e">
        <f>VLOOKUP($B1312,'[3]Rotoma level Monthly'!$C$2:$N$538,11,FALSE)</f>
        <v>#N/A</v>
      </c>
      <c r="AM1312" s="20">
        <v>3.40000694083637</v>
      </c>
      <c r="AN1312" s="21">
        <v>187.04999999999998</v>
      </c>
    </row>
    <row r="1313" spans="1:40" x14ac:dyDescent="0.25">
      <c r="A1313" t="s">
        <v>88</v>
      </c>
      <c r="B1313" s="15">
        <v>40452</v>
      </c>
      <c r="C1313" s="16" t="s">
        <v>73</v>
      </c>
      <c r="D1313" s="17">
        <v>2011</v>
      </c>
      <c r="E1313" s="18" t="str">
        <f t="shared" si="338"/>
        <v>Rotoehu 2010/11</v>
      </c>
      <c r="F1313" s="18" t="s">
        <v>72</v>
      </c>
      <c r="G1313" s="19">
        <v>5.1999997999999996</v>
      </c>
      <c r="H1313" s="20">
        <v>3.8</v>
      </c>
      <c r="I1313" s="21">
        <v>259.99999000000003</v>
      </c>
      <c r="J1313" s="19">
        <v>17.499130061385038</v>
      </c>
      <c r="K1313" s="19">
        <v>0.21510893025083</v>
      </c>
      <c r="L1313" s="19">
        <v>3</v>
      </c>
      <c r="M1313" s="19">
        <v>3</v>
      </c>
      <c r="N1313" s="19">
        <v>7.8000002000000004</v>
      </c>
      <c r="O1313" s="19">
        <v>2.4000001000000002</v>
      </c>
      <c r="Q1313" s="19">
        <f t="shared" si="333"/>
        <v>4.0386484504051587</v>
      </c>
      <c r="R1313" s="19">
        <f t="shared" si="343"/>
        <v>3.9398489547298219</v>
      </c>
      <c r="S1313" s="19">
        <f t="shared" si="339"/>
        <v>3.6590697271142223</v>
      </c>
      <c r="T1313" s="19">
        <f t="shared" si="341"/>
        <v>3.8476080603766372</v>
      </c>
      <c r="U1313" s="23">
        <f t="shared" si="340"/>
        <v>3.8712937981564597</v>
      </c>
      <c r="V1313" s="24">
        <f t="shared" si="342"/>
        <v>4.4964620855998234</v>
      </c>
      <c r="W1313" s="24">
        <f t="shared" si="342"/>
        <v>4.2108619735131718</v>
      </c>
      <c r="X1313" s="24">
        <f t="shared" si="342"/>
        <v>3.9250990449339249</v>
      </c>
      <c r="Y1313" s="24">
        <f t="shared" si="342"/>
        <v>4.9775067375135604</v>
      </c>
      <c r="Z1313" s="24">
        <f t="shared" si="342"/>
        <v>4.4024824603901198</v>
      </c>
      <c r="AA1313" s="20">
        <v>1.78</v>
      </c>
      <c r="AB1313" s="20">
        <v>1.4683333333333299</v>
      </c>
      <c r="AC1313" s="17">
        <v>314.28719996204399</v>
      </c>
      <c r="AD1313" s="17">
        <f t="shared" si="344"/>
        <v>313.81677317244947</v>
      </c>
      <c r="AE1313" s="21">
        <v>62.864999999999903</v>
      </c>
      <c r="AF1313" s="21">
        <v>188.20967741935482</v>
      </c>
      <c r="AG1313" s="19">
        <v>4.15967741935484</v>
      </c>
      <c r="AH1313" s="21">
        <v>245.9</v>
      </c>
      <c r="AI1313" s="22">
        <v>0.70499999999999952</v>
      </c>
      <c r="AJ1313" s="21">
        <v>1563.660000000003</v>
      </c>
      <c r="AK1313" s="21" t="e">
        <f>VLOOKUP($B1313,'[3]Rotoma level Monthly'!$C$2:$N$538,10,FALSE)</f>
        <v>#N/A</v>
      </c>
      <c r="AL1313" s="21" t="e">
        <f>VLOOKUP($B1313,'[3]Rotoma level Monthly'!$C$2:$N$538,11,FALSE)</f>
        <v>#N/A</v>
      </c>
      <c r="AM1313" s="20">
        <v>3.5362756988184896</v>
      </c>
      <c r="AN1313" s="21">
        <v>190.45000000000002</v>
      </c>
    </row>
    <row r="1314" spans="1:40" x14ac:dyDescent="0.25">
      <c r="A1314" t="s">
        <v>88</v>
      </c>
      <c r="B1314" s="15">
        <v>40483</v>
      </c>
      <c r="C1314" s="16" t="s">
        <v>73</v>
      </c>
      <c r="D1314" s="17">
        <v>2011</v>
      </c>
      <c r="E1314" s="18" t="str">
        <f t="shared" si="338"/>
        <v>Rotoehu 2010/11</v>
      </c>
      <c r="F1314" s="18" t="s">
        <v>72</v>
      </c>
      <c r="G1314" s="19">
        <v>5.0999999000000003</v>
      </c>
      <c r="H1314" s="20">
        <v>3.3</v>
      </c>
      <c r="I1314" s="21">
        <v>239.99999</v>
      </c>
      <c r="J1314" s="19">
        <v>11.637129084385039</v>
      </c>
      <c r="K1314" s="19">
        <v>-1.7388913628491718</v>
      </c>
      <c r="L1314" s="19">
        <v>2.0000001000000003</v>
      </c>
      <c r="M1314" s="19">
        <v>4.0000002000000006</v>
      </c>
      <c r="N1314" s="19">
        <v>7.9000000999999997</v>
      </c>
      <c r="O1314" s="19">
        <v>2</v>
      </c>
      <c r="Q1314" s="19">
        <f t="shared" si="333"/>
        <v>4.0172282256591902</v>
      </c>
      <c r="R1314" s="19">
        <f t="shared" si="343"/>
        <v>4.1146395459202223</v>
      </c>
      <c r="S1314" s="19">
        <f t="shared" si="339"/>
        <v>3.5544357830841666</v>
      </c>
      <c r="T1314" s="19">
        <f t="shared" si="341"/>
        <v>3.3302698870821503</v>
      </c>
      <c r="U1314" s="23">
        <f t="shared" si="340"/>
        <v>3.7541433604364318</v>
      </c>
      <c r="V1314" s="24">
        <f t="shared" si="342"/>
        <v>4.4713786072437971</v>
      </c>
      <c r="W1314" s="24">
        <f t="shared" si="342"/>
        <v>4.2607166526697302</v>
      </c>
      <c r="X1314" s="24">
        <f t="shared" si="342"/>
        <v>3.8316372425505261</v>
      </c>
      <c r="Y1314" s="24">
        <f t="shared" si="342"/>
        <v>4.8234465249350764</v>
      </c>
      <c r="Z1314" s="24">
        <f t="shared" si="342"/>
        <v>4.3467947568497811</v>
      </c>
      <c r="AA1314" s="20">
        <v>1.53</v>
      </c>
      <c r="AB1314" s="20">
        <v>1.67</v>
      </c>
      <c r="AC1314" s="17">
        <v>314.20166051864902</v>
      </c>
      <c r="AD1314" s="17">
        <f t="shared" si="344"/>
        <v>313.82257486190525</v>
      </c>
      <c r="AE1314" s="21">
        <v>54.474999999999902</v>
      </c>
      <c r="AF1314" s="21">
        <v>149.67291666666671</v>
      </c>
      <c r="AG1314" s="19">
        <v>3.4192361111111103</v>
      </c>
      <c r="AH1314" s="21">
        <v>258.8</v>
      </c>
      <c r="AI1314" s="22">
        <v>1.1808333333333314</v>
      </c>
      <c r="AJ1314" s="21">
        <v>1471.025000000003</v>
      </c>
      <c r="AK1314" s="21" t="e">
        <f>VLOOKUP($B1314,'[3]Rotoma level Monthly'!$C$2:$N$538,10,FALSE)</f>
        <v>#N/A</v>
      </c>
      <c r="AL1314" s="21" t="e">
        <f>VLOOKUP($B1314,'[3]Rotoma level Monthly'!$C$2:$N$538,11,FALSE)</f>
        <v>#N/A</v>
      </c>
      <c r="AM1314" s="20">
        <v>3.5153863619009278</v>
      </c>
      <c r="AN1314" s="21">
        <v>193.18333333333337</v>
      </c>
    </row>
    <row r="1315" spans="1:40" x14ac:dyDescent="0.25">
      <c r="A1315" t="s">
        <v>88</v>
      </c>
      <c r="B1315" s="15">
        <v>40513</v>
      </c>
      <c r="C1315" s="16" t="s">
        <v>73</v>
      </c>
      <c r="D1315" s="17">
        <v>2011</v>
      </c>
      <c r="E1315" s="18" t="str">
        <f t="shared" si="338"/>
        <v>Rotoehu 2010/11</v>
      </c>
      <c r="F1315" s="18" t="s">
        <v>72</v>
      </c>
      <c r="G1315" s="19">
        <v>3.9000001000000002</v>
      </c>
      <c r="H1315" s="20">
        <v>2.4</v>
      </c>
      <c r="I1315" s="21">
        <v>239.99999</v>
      </c>
      <c r="J1315" s="19">
        <v>17.499130061385038</v>
      </c>
      <c r="K1315" s="19">
        <v>0.21510893025083</v>
      </c>
      <c r="L1315" s="19">
        <v>2.0000001000000003</v>
      </c>
      <c r="M1315" s="19">
        <v>12</v>
      </c>
      <c r="N1315" s="19">
        <v>8.6000004000000008</v>
      </c>
      <c r="O1315" s="19">
        <v>2.2000000000000002</v>
      </c>
      <c r="Q1315" s="19">
        <f t="shared" si="333"/>
        <v>3.7213041301321281</v>
      </c>
      <c r="R1315" s="19">
        <f t="shared" si="343"/>
        <v>4.5015831909090407</v>
      </c>
      <c r="S1315" s="19">
        <f t="shared" si="339"/>
        <v>3.5544357830841666</v>
      </c>
      <c r="T1315" s="19">
        <f t="shared" si="341"/>
        <v>3.8476080603766372</v>
      </c>
      <c r="U1315" s="23">
        <f t="shared" si="340"/>
        <v>3.9062327911254933</v>
      </c>
      <c r="V1315" s="24">
        <f t="shared" si="342"/>
        <v>4.4088467503143116</v>
      </c>
      <c r="W1315" s="24">
        <f t="shared" si="342"/>
        <v>4.2762281865162786</v>
      </c>
      <c r="X1315" s="24">
        <f t="shared" si="342"/>
        <v>3.7956338223105153</v>
      </c>
      <c r="Y1315" s="24">
        <f t="shared" si="342"/>
        <v>4.710405122521423</v>
      </c>
      <c r="Z1315" s="24">
        <f t="shared" si="342"/>
        <v>4.2977784704156319</v>
      </c>
      <c r="AA1315" s="20">
        <v>2.64</v>
      </c>
      <c r="AB1315" s="20">
        <v>2.0633333333333299</v>
      </c>
      <c r="AC1315" s="17">
        <v>314.176982862903</v>
      </c>
      <c r="AD1315" s="17">
        <f t="shared" si="344"/>
        <v>313.83603714562372</v>
      </c>
      <c r="AE1315" s="21">
        <v>108</v>
      </c>
      <c r="AF1315" s="21">
        <v>151.92473118279571</v>
      </c>
      <c r="AG1315" s="19">
        <v>3.9889784946236562</v>
      </c>
      <c r="AH1315" s="21">
        <v>188.8</v>
      </c>
      <c r="AI1315" s="22">
        <v>1.4933333333333301</v>
      </c>
      <c r="AJ1315" s="21">
        <v>1490.000000000003</v>
      </c>
      <c r="AK1315" s="21" t="e">
        <f>VLOOKUP($B1315,'[3]Rotoma level Monthly'!$C$2:$N$538,10,FALSE)</f>
        <v>#N/A</v>
      </c>
      <c r="AL1315" s="21" t="e">
        <f>VLOOKUP($B1315,'[3]Rotoma level Monthly'!$C$2:$N$538,11,FALSE)</f>
        <v>#N/A</v>
      </c>
      <c r="AM1315" s="20">
        <v>3.4399925029684657</v>
      </c>
      <c r="AN1315" s="21">
        <v>187.50833333333333</v>
      </c>
    </row>
    <row r="1316" spans="1:40" x14ac:dyDescent="0.25">
      <c r="A1316" t="s">
        <v>88</v>
      </c>
      <c r="B1316" s="15">
        <v>40544</v>
      </c>
      <c r="C1316" s="16" t="s">
        <v>73</v>
      </c>
      <c r="D1316" s="17">
        <v>2011</v>
      </c>
      <c r="E1316" s="18" t="str">
        <f t="shared" si="338"/>
        <v>Rotoehu 2010/11</v>
      </c>
      <c r="F1316" s="18" t="s">
        <v>72</v>
      </c>
      <c r="G1316" s="19">
        <v>8.6999998000000005</v>
      </c>
      <c r="H1316" s="20">
        <v>2.6</v>
      </c>
      <c r="I1316" s="21">
        <v>340</v>
      </c>
      <c r="J1316" s="19">
        <v>20.430128107385038</v>
      </c>
      <c r="K1316" s="19">
        <v>-0.76189126514917049</v>
      </c>
      <c r="L1316" s="19">
        <v>2.0000001000000003</v>
      </c>
      <c r="M1316" s="19">
        <v>6.0000000999999994</v>
      </c>
      <c r="N1316" s="19">
        <v>8.3999995999999992</v>
      </c>
      <c r="O1316" s="19">
        <v>3</v>
      </c>
      <c r="Q1316" s="19">
        <f t="shared" si="333"/>
        <v>4.6063788762924869</v>
      </c>
      <c r="R1316" s="19">
        <f t="shared" si="343"/>
        <v>4.4051794835444191</v>
      </c>
      <c r="S1316" s="19">
        <f t="shared" si="339"/>
        <v>4.0097515402971862</v>
      </c>
      <c r="T1316" s="19">
        <f t="shared" si="341"/>
        <v>4.0439915824793982</v>
      </c>
      <c r="U1316" s="23">
        <f t="shared" si="340"/>
        <v>4.266325370653373</v>
      </c>
      <c r="V1316" s="24">
        <f t="shared" si="342"/>
        <v>4.3924395998537777</v>
      </c>
      <c r="W1316" s="24">
        <f t="shared" si="342"/>
        <v>4.2722863688039743</v>
      </c>
      <c r="X1316" s="24">
        <f t="shared" si="342"/>
        <v>3.7927877362849922</v>
      </c>
      <c r="Y1316" s="24">
        <f t="shared" si="342"/>
        <v>4.5880955075299186</v>
      </c>
      <c r="Z1316" s="24">
        <f t="shared" si="342"/>
        <v>4.2614023031181647</v>
      </c>
      <c r="AA1316" s="20">
        <v>1.98</v>
      </c>
      <c r="AB1316" s="20">
        <v>-0.17333333333333301</v>
      </c>
      <c r="AC1316" s="17">
        <v>314.27087197580602</v>
      </c>
      <c r="AD1316" s="17">
        <f t="shared" si="344"/>
        <v>313.87242331847</v>
      </c>
      <c r="AE1316" s="21">
        <v>430</v>
      </c>
      <c r="AF1316" s="21">
        <v>143.91263440860214</v>
      </c>
      <c r="AG1316" s="19">
        <v>4.0196908602150545</v>
      </c>
      <c r="AH1316" s="21">
        <v>238.3</v>
      </c>
      <c r="AI1316" s="22">
        <v>1.4933333333333301</v>
      </c>
      <c r="AJ1316" s="21">
        <v>1518.500000000003</v>
      </c>
      <c r="AK1316" s="21" t="e">
        <f>VLOOKUP($B1316,'[3]Rotoma level Monthly'!$C$2:$N$538,10,FALSE)</f>
        <v>#N/A</v>
      </c>
      <c r="AL1316" s="21" t="e">
        <f>VLOOKUP($B1316,'[3]Rotoma level Monthly'!$C$2:$N$538,11,FALSE)</f>
        <v>#N/A</v>
      </c>
      <c r="AM1316" s="20">
        <v>3.4586136947247383</v>
      </c>
      <c r="AN1316" s="21">
        <v>188.02499999999998</v>
      </c>
    </row>
    <row r="1317" spans="1:40" x14ac:dyDescent="0.25">
      <c r="A1317" t="s">
        <v>88</v>
      </c>
      <c r="B1317" s="15">
        <v>40575</v>
      </c>
      <c r="C1317" s="16" t="s">
        <v>73</v>
      </c>
      <c r="D1317" s="17">
        <v>2011</v>
      </c>
      <c r="E1317" s="18" t="str">
        <f t="shared" si="338"/>
        <v>Rotoehu 2010/11</v>
      </c>
      <c r="F1317" s="18" t="s">
        <v>72</v>
      </c>
      <c r="G1317" s="19">
        <v>3.2</v>
      </c>
      <c r="H1317" s="20">
        <v>4.9000000000000004</v>
      </c>
      <c r="I1317" s="21">
        <v>257.99999000000003</v>
      </c>
      <c r="J1317" s="19">
        <v>18.476128107385037</v>
      </c>
      <c r="K1317" s="19">
        <v>4.1231085394508291</v>
      </c>
      <c r="L1317" s="19">
        <v>8.9999995999999989</v>
      </c>
      <c r="M1317" s="19">
        <v>4.9999998999999997</v>
      </c>
      <c r="N1317" s="19">
        <v>8.3000001999999995</v>
      </c>
      <c r="O1317" s="19">
        <v>2.2000000000000002</v>
      </c>
      <c r="Q1317" s="19">
        <f t="shared" si="333"/>
        <v>3.5030809449325613</v>
      </c>
      <c r="R1317" s="19">
        <f t="shared" si="343"/>
        <v>3.6179327172843045</v>
      </c>
      <c r="S1317" s="19">
        <f t="shared" si="339"/>
        <v>3.6489752642816318</v>
      </c>
      <c r="T1317" s="19">
        <f t="shared" si="341"/>
        <v>3.9165040173322181</v>
      </c>
      <c r="U1317" s="23">
        <f t="shared" si="340"/>
        <v>3.6716232359576786</v>
      </c>
      <c r="V1317" s="24">
        <f t="shared" si="342"/>
        <v>4.3495939931265584</v>
      </c>
      <c r="W1317" s="24">
        <f t="shared" si="342"/>
        <v>4.2277425612887756</v>
      </c>
      <c r="X1317" s="24">
        <f t="shared" si="342"/>
        <v>3.7815638578563249</v>
      </c>
      <c r="Y1317" s="24">
        <f t="shared" si="342"/>
        <v>4.4503936673327127</v>
      </c>
      <c r="Z1317" s="24">
        <f t="shared" si="342"/>
        <v>4.2023235199010935</v>
      </c>
      <c r="AA1317" s="20">
        <v>1.97</v>
      </c>
      <c r="AB1317" s="20">
        <v>0.22166666666666601</v>
      </c>
      <c r="AC1317" s="17">
        <v>314.54166555059498</v>
      </c>
      <c r="AD1317" s="17">
        <f t="shared" si="344"/>
        <v>313.9341393418772</v>
      </c>
      <c r="AE1317" s="21">
        <v>106.76</v>
      </c>
      <c r="AF1317" s="21">
        <v>189.83779761904771</v>
      </c>
      <c r="AG1317" s="19">
        <v>2.6720238095238096</v>
      </c>
      <c r="AH1317" s="21">
        <v>211</v>
      </c>
      <c r="AI1317" s="22">
        <v>1.4933333333333301</v>
      </c>
      <c r="AJ1317" s="21">
        <v>1809.5000000000027</v>
      </c>
      <c r="AK1317" s="21" t="e">
        <f>VLOOKUP($B1317,'[3]Rotoma level Monthly'!$C$2:$N$538,10,FALSE)</f>
        <v>#N/A</v>
      </c>
      <c r="AL1317" s="21" t="e">
        <f>VLOOKUP($B1317,'[3]Rotoma level Monthly'!$C$2:$N$538,11,FALSE)</f>
        <v>#N/A</v>
      </c>
      <c r="AM1317" s="20">
        <v>3.4874891427534127</v>
      </c>
      <c r="AN1317" s="21">
        <v>188.39166666666668</v>
      </c>
    </row>
    <row r="1318" spans="1:40" x14ac:dyDescent="0.25">
      <c r="A1318" t="s">
        <v>88</v>
      </c>
      <c r="B1318" s="15">
        <v>40603</v>
      </c>
      <c r="C1318" s="16" t="s">
        <v>73</v>
      </c>
      <c r="D1318" s="17">
        <v>2011</v>
      </c>
      <c r="E1318" s="18" t="str">
        <f t="shared" si="338"/>
        <v>Rotoehu 2010/11</v>
      </c>
      <c r="F1318" s="18" t="s">
        <v>72</v>
      </c>
      <c r="G1318" s="19">
        <v>9.3000001999999995</v>
      </c>
      <c r="H1318" s="20">
        <v>3.2</v>
      </c>
      <c r="I1318" s="21">
        <v>323.00001000000003</v>
      </c>
      <c r="J1318" s="19">
        <v>27.269128107385036</v>
      </c>
      <c r="K1318" s="19">
        <v>6.077108539450828</v>
      </c>
      <c r="L1318" s="19">
        <v>9.9999997999999994</v>
      </c>
      <c r="M1318" s="19">
        <v>11</v>
      </c>
      <c r="N1318" s="19">
        <v>7.9000000999999997</v>
      </c>
      <c r="O1318" s="19">
        <v>2.5</v>
      </c>
      <c r="Q1318" s="19">
        <f t="shared" si="333"/>
        <v>4.6799467130497474</v>
      </c>
      <c r="R1318" s="19">
        <f t="shared" si="343"/>
        <v>4.1524584074666873</v>
      </c>
      <c r="S1318" s="19">
        <f t="shared" si="339"/>
        <v>3.9426996326880244</v>
      </c>
      <c r="T1318" s="19">
        <f t="shared" si="341"/>
        <v>4.4101600564207111</v>
      </c>
      <c r="U1318" s="23">
        <f t="shared" si="340"/>
        <v>4.2963162024062918</v>
      </c>
      <c r="V1318" s="24">
        <f t="shared" si="342"/>
        <v>4.3333295220375279</v>
      </c>
      <c r="W1318" s="24">
        <f t="shared" si="342"/>
        <v>4.1943941652912828</v>
      </c>
      <c r="X1318" s="24">
        <f t="shared" si="342"/>
        <v>3.7759761988888947</v>
      </c>
      <c r="Y1318" s="24">
        <f t="shared" si="342"/>
        <v>4.3379844078029635</v>
      </c>
      <c r="Z1318" s="24">
        <f t="shared" si="342"/>
        <v>4.1604210735051668</v>
      </c>
      <c r="AA1318" s="20">
        <v>2.13</v>
      </c>
      <c r="AB1318" s="20">
        <v>0.52166666666666595</v>
      </c>
      <c r="AC1318" s="17">
        <v>314.551389112903</v>
      </c>
      <c r="AD1318" s="17">
        <f t="shared" si="344"/>
        <v>314.01404439605028</v>
      </c>
      <c r="AE1318" s="21">
        <v>206.36000000000101</v>
      </c>
      <c r="AF1318" s="21">
        <v>157.09543010752697</v>
      </c>
      <c r="AG1318" s="19">
        <v>3.2391801075268805</v>
      </c>
      <c r="AH1318" s="21">
        <v>223.1</v>
      </c>
      <c r="AI1318" s="22">
        <v>1.4933333333333301</v>
      </c>
      <c r="AJ1318" s="21">
        <v>1855.7600000000027</v>
      </c>
      <c r="AK1318" s="21" t="e">
        <f>VLOOKUP($B1318,'[3]Rotoma level Monthly'!$C$2:$N$538,10,FALSE)</f>
        <v>#N/A</v>
      </c>
      <c r="AL1318" s="21" t="e">
        <f>VLOOKUP($B1318,'[3]Rotoma level Monthly'!$C$2:$N$538,11,FALSE)</f>
        <v>#N/A</v>
      </c>
      <c r="AM1318" s="20">
        <v>3.4800548669597617</v>
      </c>
      <c r="AN1318" s="21">
        <v>187.14166666666665</v>
      </c>
    </row>
    <row r="1319" spans="1:40" x14ac:dyDescent="0.25">
      <c r="A1319" t="s">
        <v>88</v>
      </c>
      <c r="B1319" s="15">
        <v>40634</v>
      </c>
      <c r="C1319" s="16" t="s">
        <v>73</v>
      </c>
      <c r="D1319" s="17">
        <v>2011</v>
      </c>
      <c r="E1319" s="18" t="str">
        <f t="shared" si="338"/>
        <v>Rotoehu 2010/11</v>
      </c>
      <c r="F1319" s="18" t="s">
        <v>72</v>
      </c>
      <c r="G1319" s="19">
        <v>7.0999999000000003</v>
      </c>
      <c r="H1319" s="20">
        <v>3.1</v>
      </c>
      <c r="I1319" s="21">
        <v>300.00000999999997</v>
      </c>
      <c r="J1319" s="19">
        <v>21.407131038385039</v>
      </c>
      <c r="K1319" s="19">
        <v>4.1231085394508291</v>
      </c>
      <c r="L1319" s="19">
        <v>4.0000002000000006</v>
      </c>
      <c r="M1319" s="19">
        <v>4.9999998999999997</v>
      </c>
      <c r="N1319" s="19">
        <v>7.9000000999999997</v>
      </c>
      <c r="O1319" s="19">
        <v>3.5</v>
      </c>
      <c r="Q1319" s="19">
        <f t="shared" si="333"/>
        <v>4.3821961902097186</v>
      </c>
      <c r="R1319" s="19">
        <f t="shared" si="343"/>
        <v>4.1913721705917455</v>
      </c>
      <c r="S1319" s="19">
        <f t="shared" si="339"/>
        <v>3.8461350202803959</v>
      </c>
      <c r="T1319" s="19">
        <f t="shared" si="341"/>
        <v>4.1032307250880518</v>
      </c>
      <c r="U1319" s="23">
        <f t="shared" si="340"/>
        <v>4.1307335265424783</v>
      </c>
      <c r="V1319" s="24">
        <f t="shared" si="342"/>
        <v>4.2777278616500576</v>
      </c>
      <c r="W1319" s="24">
        <f t="shared" si="342"/>
        <v>4.1598565351750656</v>
      </c>
      <c r="X1319" s="24">
        <f t="shared" si="342"/>
        <v>3.7370127489952156</v>
      </c>
      <c r="Y1319" s="24">
        <f t="shared" si="342"/>
        <v>4.1794009670865231</v>
      </c>
      <c r="Z1319" s="24">
        <f t="shared" si="342"/>
        <v>4.0884995282267154</v>
      </c>
      <c r="AA1319" s="20">
        <v>2.4300000000000002</v>
      </c>
      <c r="AB1319" s="20">
        <v>1.165</v>
      </c>
      <c r="AC1319" s="17">
        <v>314.60689791666698</v>
      </c>
      <c r="AD1319" s="17">
        <f t="shared" si="344"/>
        <v>314.11556308817995</v>
      </c>
      <c r="AE1319" s="21">
        <v>140.88999999999999</v>
      </c>
      <c r="AF1319" s="21">
        <v>165.31527777777777</v>
      </c>
      <c r="AG1319" s="19">
        <v>3.256875</v>
      </c>
      <c r="AH1319" s="21">
        <v>160.80000000000001</v>
      </c>
      <c r="AI1319" s="22">
        <v>1.4933333333333301</v>
      </c>
      <c r="AJ1319" s="21">
        <v>2041.6200000000038</v>
      </c>
      <c r="AK1319" s="21" t="e">
        <f>VLOOKUP($B1319,'[3]Rotoma level Monthly'!$C$2:$N$538,10,FALSE)</f>
        <v>#N/A</v>
      </c>
      <c r="AL1319" s="21" t="e">
        <f>VLOOKUP($B1319,'[3]Rotoma level Monthly'!$C$2:$N$538,11,FALSE)</f>
        <v>#N/A</v>
      </c>
      <c r="AM1319" s="20">
        <v>3.4624361393611949</v>
      </c>
      <c r="AN1319" s="21">
        <v>183.76666666666665</v>
      </c>
    </row>
    <row r="1320" spans="1:40" x14ac:dyDescent="0.25">
      <c r="A1320" t="s">
        <v>88</v>
      </c>
      <c r="B1320" s="15">
        <v>40664</v>
      </c>
      <c r="C1320" s="16" t="s">
        <v>73</v>
      </c>
      <c r="D1320" s="17">
        <v>2011</v>
      </c>
      <c r="E1320" s="18" t="str">
        <f t="shared" si="338"/>
        <v>Rotoehu 2010/11</v>
      </c>
      <c r="F1320" s="18" t="s">
        <v>72</v>
      </c>
      <c r="G1320" s="19">
        <v>12.8</v>
      </c>
      <c r="H1320" s="20">
        <v>3.1</v>
      </c>
      <c r="I1320" s="21">
        <v>360.00000999999997</v>
      </c>
      <c r="J1320" s="19">
        <v>22.384129084385037</v>
      </c>
      <c r="K1320" s="19">
        <v>1.1921081486508278</v>
      </c>
      <c r="L1320" s="19">
        <v>2.0000001000000003</v>
      </c>
      <c r="M1320" s="19">
        <v>4.0000002000000006</v>
      </c>
      <c r="N1320" s="19">
        <v>7.5999999000000003</v>
      </c>
      <c r="O1320" s="19">
        <v>3.8</v>
      </c>
      <c r="Q1320" s="19">
        <f t="shared" si="333"/>
        <v>5.0323133229055852</v>
      </c>
      <c r="R1320" s="19">
        <f t="shared" si="343"/>
        <v>4.1913721705917455</v>
      </c>
      <c r="S1320" s="19">
        <f t="shared" si="339"/>
        <v>4.0844705636213785</v>
      </c>
      <c r="T1320" s="19">
        <f t="shared" si="341"/>
        <v>4.1598253887783647</v>
      </c>
      <c r="U1320" s="23">
        <f t="shared" si="340"/>
        <v>4.3669953614742685</v>
      </c>
      <c r="V1320" s="24">
        <f t="shared" si="342"/>
        <v>4.2701491725050724</v>
      </c>
      <c r="W1320" s="24">
        <f t="shared" si="342"/>
        <v>4.1253189050588492</v>
      </c>
      <c r="X1320" s="24">
        <f t="shared" si="342"/>
        <v>3.735212123710566</v>
      </c>
      <c r="Y1320" s="24">
        <f t="shared" si="342"/>
        <v>4.0824939924723198</v>
      </c>
      <c r="Z1320" s="24">
        <f t="shared" si="342"/>
        <v>4.0532935484367005</v>
      </c>
      <c r="AA1320" s="20">
        <v>0.32</v>
      </c>
      <c r="AB1320" s="20">
        <v>1.34</v>
      </c>
      <c r="AC1320" s="17">
        <v>314.89021337365602</v>
      </c>
      <c r="AD1320" s="17">
        <f t="shared" si="344"/>
        <v>314.24353444234663</v>
      </c>
      <c r="AE1320" s="21">
        <v>233.5</v>
      </c>
      <c r="AF1320" s="21">
        <v>161.71774193548387</v>
      </c>
      <c r="AG1320" s="19">
        <v>3.6981182795698935</v>
      </c>
      <c r="AH1320" s="21">
        <v>164.5</v>
      </c>
      <c r="AI1320" s="22">
        <v>1.4933333333333301</v>
      </c>
      <c r="AJ1320" s="21">
        <v>2134.5100000000039</v>
      </c>
      <c r="AK1320" s="21" t="e">
        <f>VLOOKUP($B1320,'[3]Rotoma level Monthly'!$C$2:$N$538,10,FALSE)</f>
        <v>#N/A</v>
      </c>
      <c r="AL1320" s="21" t="e">
        <f>VLOOKUP($B1320,'[3]Rotoma level Monthly'!$C$2:$N$538,11,FALSE)</f>
        <v>#N/A</v>
      </c>
      <c r="AM1320" s="20">
        <v>3.4978875282500836</v>
      </c>
      <c r="AN1320" s="21">
        <v>186.77499999999998</v>
      </c>
    </row>
    <row r="1321" spans="1:40" x14ac:dyDescent="0.25">
      <c r="A1321" t="s">
        <v>88</v>
      </c>
      <c r="B1321" s="15">
        <v>40695</v>
      </c>
      <c r="C1321" s="16" t="s">
        <v>73</v>
      </c>
      <c r="D1321" s="17">
        <v>2011</v>
      </c>
      <c r="E1321" s="18" t="str">
        <f t="shared" si="338"/>
        <v>Rotoehu 2010/11</v>
      </c>
      <c r="F1321" s="18" t="s">
        <v>72</v>
      </c>
      <c r="G1321" s="19">
        <v>6.9000000999999997</v>
      </c>
      <c r="H1321" s="20">
        <v>5.6</v>
      </c>
      <c r="I1321" s="21">
        <v>375.99999000000003</v>
      </c>
      <c r="J1321" s="19">
        <v>51.694130061385032</v>
      </c>
      <c r="K1321" s="19">
        <v>6.077108539450828</v>
      </c>
      <c r="L1321" s="19">
        <v>37.999999000000003</v>
      </c>
      <c r="M1321" s="19">
        <v>8.9999995999999989</v>
      </c>
      <c r="N1321" s="19">
        <v>7.6999997999999996</v>
      </c>
      <c r="O1321" s="19">
        <v>2.8</v>
      </c>
      <c r="Q1321" s="19">
        <f t="shared" si="333"/>
        <v>4.3506767064597005</v>
      </c>
      <c r="R1321" s="19">
        <f t="shared" si="343"/>
        <v>3.4444071030171548</v>
      </c>
      <c r="S1321" s="19">
        <f t="shared" si="339"/>
        <v>4.1413153784655989</v>
      </c>
      <c r="T1321" s="19">
        <f t="shared" si="341"/>
        <v>5.2212483950043405</v>
      </c>
      <c r="U1321" s="23">
        <f t="shared" si="340"/>
        <v>4.2894118957366985</v>
      </c>
      <c r="V1321" s="24">
        <f t="shared" si="342"/>
        <v>4.2012508769023418</v>
      </c>
      <c r="W1321" s="24">
        <f t="shared" si="342"/>
        <v>4.0413127223026057</v>
      </c>
      <c r="X1321" s="24">
        <f t="shared" si="342"/>
        <v>3.7393456751498988</v>
      </c>
      <c r="Y1321" s="24">
        <f t="shared" si="342"/>
        <v>4.0778822085420865</v>
      </c>
      <c r="Z1321" s="24">
        <f t="shared" si="342"/>
        <v>4.0149478707242325</v>
      </c>
      <c r="AA1321" s="20">
        <v>0.11</v>
      </c>
      <c r="AB1321" s="20">
        <v>0.15833333333333299</v>
      </c>
      <c r="AC1321" s="17">
        <v>315.24262986111103</v>
      </c>
      <c r="AD1321" s="17">
        <f t="shared" si="344"/>
        <v>314.37785946838829</v>
      </c>
      <c r="AE1321" s="21">
        <v>149</v>
      </c>
      <c r="AF1321" s="21">
        <v>148.48541666666674</v>
      </c>
      <c r="AG1321" s="19">
        <v>3.2034027777777774</v>
      </c>
      <c r="AH1321" s="21">
        <v>96</v>
      </c>
      <c r="AI1321" s="22">
        <v>1.404166666666665</v>
      </c>
      <c r="AJ1321" s="21">
        <v>2087.4700000000048</v>
      </c>
      <c r="AK1321" s="21" t="e">
        <f>VLOOKUP($B1321,'[3]Rotoma level Monthly'!$C$2:$N$538,10,FALSE)</f>
        <v>#N/A</v>
      </c>
      <c r="AL1321" s="21" t="e">
        <f>VLOOKUP($B1321,'[3]Rotoma level Monthly'!$C$2:$N$538,11,FALSE)</f>
        <v>#N/A</v>
      </c>
      <c r="AM1321" s="20">
        <v>3.5748252522644202</v>
      </c>
      <c r="AN1321" s="21">
        <v>186.6333333333333</v>
      </c>
    </row>
    <row r="1322" spans="1:40" x14ac:dyDescent="0.25">
      <c r="A1322" t="s">
        <v>88</v>
      </c>
      <c r="B1322" s="15">
        <v>40725</v>
      </c>
      <c r="C1322" s="16" t="s">
        <v>74</v>
      </c>
      <c r="D1322" s="17">
        <v>2012</v>
      </c>
      <c r="E1322" s="18" t="str">
        <f t="shared" si="338"/>
        <v>Rotoehu 2011/12</v>
      </c>
      <c r="F1322" s="18" t="s">
        <v>72</v>
      </c>
      <c r="G1322" s="19">
        <v>6.0999999000000003</v>
      </c>
      <c r="H1322" s="20">
        <v>5.4</v>
      </c>
      <c r="I1322" s="21">
        <v>277.00001000000003</v>
      </c>
      <c r="J1322" s="19">
        <v>13.59112908438504</v>
      </c>
      <c r="K1322" s="19">
        <v>3.1461085394508288</v>
      </c>
      <c r="L1322" s="19">
        <v>82.999997000000008</v>
      </c>
      <c r="M1322" s="19">
        <v>4.0000002000000006</v>
      </c>
      <c r="N1322" s="19">
        <v>7.5999999000000003</v>
      </c>
      <c r="O1322" s="19">
        <v>1</v>
      </c>
      <c r="Q1322" s="19">
        <f t="shared" si="333"/>
        <v>4.2147377628436109</v>
      </c>
      <c r="R1322" s="19">
        <f t="shared" si="343"/>
        <v>3.4920181038687983</v>
      </c>
      <c r="S1322" s="19">
        <f t="shared" si="339"/>
        <v>3.741864152076277</v>
      </c>
      <c r="T1322" s="19">
        <f t="shared" si="341"/>
        <v>3.5271061688809571</v>
      </c>
      <c r="U1322" s="23">
        <f t="shared" si="340"/>
        <v>3.7439315469174108</v>
      </c>
      <c r="V1322" s="24">
        <f t="shared" si="342"/>
        <v>4.2423703462949662</v>
      </c>
      <c r="W1322" s="24">
        <f t="shared" si="342"/>
        <v>4.0039934847308549</v>
      </c>
      <c r="X1322" s="24">
        <f t="shared" si="342"/>
        <v>3.7449954501013725</v>
      </c>
      <c r="Y1322" s="24">
        <f t="shared" si="342"/>
        <v>3.9720453030925307</v>
      </c>
      <c r="Z1322" s="24">
        <f t="shared" si="342"/>
        <v>3.9908511460549296</v>
      </c>
      <c r="AA1322" s="20">
        <v>1.1299999999999999</v>
      </c>
      <c r="AB1322" s="20">
        <v>0.18833333333333299</v>
      </c>
      <c r="AC1322" s="17">
        <v>315.40060114247302</v>
      </c>
      <c r="AD1322" s="17">
        <f t="shared" si="344"/>
        <v>314.52483213863923</v>
      </c>
      <c r="AE1322" s="21">
        <v>121.461</v>
      </c>
      <c r="AF1322" s="21">
        <v>206.84072580645164</v>
      </c>
      <c r="AG1322" s="19">
        <v>3.9659274193548391</v>
      </c>
      <c r="AH1322" s="21">
        <v>152.9</v>
      </c>
      <c r="AI1322" s="22">
        <v>1.2524999999999999</v>
      </c>
      <c r="AJ1322" s="21">
        <v>2044.765000000004</v>
      </c>
      <c r="AK1322" s="21" t="e">
        <f>VLOOKUP($B1322,'[3]Rotoma level Monthly'!$C$2:$N$538,10,FALSE)</f>
        <v>#N/A</v>
      </c>
      <c r="AL1322" s="21" t="e">
        <f>VLOOKUP($B1322,'[3]Rotoma level Monthly'!$C$2:$N$538,11,FALSE)</f>
        <v>#N/A</v>
      </c>
      <c r="AM1322" s="20">
        <v>3.5650277985607173</v>
      </c>
      <c r="AN1322" s="21">
        <v>185.10833333333332</v>
      </c>
    </row>
    <row r="1323" spans="1:40" x14ac:dyDescent="0.25">
      <c r="A1323" t="s">
        <v>88</v>
      </c>
      <c r="B1323" s="15">
        <v>40756</v>
      </c>
      <c r="C1323" s="16" t="s">
        <v>74</v>
      </c>
      <c r="D1323" s="17">
        <v>2012</v>
      </c>
      <c r="E1323" s="18" t="str">
        <f t="shared" si="338"/>
        <v>Rotoehu 2011/12</v>
      </c>
      <c r="F1323" s="18" t="s">
        <v>72</v>
      </c>
      <c r="G1323" s="19">
        <v>9.3999995999999992</v>
      </c>
      <c r="H1323" s="20">
        <v>4.0999999999999996</v>
      </c>
      <c r="I1323" s="21">
        <v>294.99998999999997</v>
      </c>
      <c r="J1323" s="19">
        <v>26.292129084385039</v>
      </c>
      <c r="K1323" s="19">
        <v>2.1691083440508283</v>
      </c>
      <c r="L1323" s="19">
        <v>0.50000001999999999</v>
      </c>
      <c r="M1323" s="19">
        <v>3</v>
      </c>
      <c r="N1323" s="19">
        <v>8.1000004000000008</v>
      </c>
      <c r="O1323" s="19">
        <v>2</v>
      </c>
      <c r="Q1323" s="19">
        <f t="shared" si="333"/>
        <v>4.6917447012024684</v>
      </c>
      <c r="R1323" s="19">
        <f t="shared" si="343"/>
        <v>3.8446515613796155</v>
      </c>
      <c r="S1323" s="19">
        <f t="shared" si="339"/>
        <v>3.8241642237815099</v>
      </c>
      <c r="T1323" s="19">
        <f t="shared" si="341"/>
        <v>4.363891207037633</v>
      </c>
      <c r="U1323" s="23">
        <f t="shared" si="340"/>
        <v>4.181112923350307</v>
      </c>
      <c r="V1323" s="24">
        <f t="shared" si="342"/>
        <v>4.2694699862588203</v>
      </c>
      <c r="W1323" s="24">
        <f t="shared" si="342"/>
        <v>4.003993484730854</v>
      </c>
      <c r="X1323" s="24">
        <f t="shared" si="342"/>
        <v>3.7769514463102616</v>
      </c>
      <c r="Y1323" s="24">
        <f t="shared" si="342"/>
        <v>3.9890507879474697</v>
      </c>
      <c r="Z1323" s="24">
        <f t="shared" si="342"/>
        <v>4.0098664263118513</v>
      </c>
      <c r="AA1323" s="20">
        <v>0.24</v>
      </c>
      <c r="AB1323" s="20">
        <v>0.193333333333333</v>
      </c>
      <c r="AC1323" s="17">
        <v>315.371733870968</v>
      </c>
      <c r="AD1323" s="17">
        <f t="shared" si="344"/>
        <v>314.64555539083432</v>
      </c>
      <c r="AE1323" s="21">
        <v>57.454999999999899</v>
      </c>
      <c r="AF1323" s="21">
        <v>194.58333333333334</v>
      </c>
      <c r="AG1323" s="19">
        <v>2.9935483870967747</v>
      </c>
      <c r="AH1323" s="21">
        <v>200.9</v>
      </c>
      <c r="AI1323" s="22">
        <v>0.84333333333333305</v>
      </c>
      <c r="AJ1323" s="21">
        <v>2115.7360000000035</v>
      </c>
      <c r="AK1323" s="21" t="e">
        <f>VLOOKUP($B1323,'[3]Rotoma level Monthly'!$C$2:$N$538,10,FALSE)</f>
        <v>#N/A</v>
      </c>
      <c r="AL1323" s="21" t="e">
        <f>VLOOKUP($B1323,'[3]Rotoma level Monthly'!$C$2:$N$538,11,FALSE)</f>
        <v>#N/A</v>
      </c>
      <c r="AM1323" s="20">
        <v>3.6532166426467394</v>
      </c>
      <c r="AN1323" s="21">
        <v>190.59166666666667</v>
      </c>
    </row>
    <row r="1324" spans="1:40" x14ac:dyDescent="0.25">
      <c r="A1324" t="s">
        <v>88</v>
      </c>
      <c r="B1324" s="15">
        <v>40787</v>
      </c>
      <c r="C1324" s="16" t="s">
        <v>74</v>
      </c>
      <c r="D1324" s="17">
        <v>2012</v>
      </c>
      <c r="E1324" s="18" t="str">
        <f t="shared" si="338"/>
        <v>Rotoehu 2011/12</v>
      </c>
      <c r="F1324" s="18" t="s">
        <v>72</v>
      </c>
      <c r="G1324" s="19">
        <v>9.8999995999999992</v>
      </c>
      <c r="H1324" s="20">
        <v>2.8</v>
      </c>
      <c r="I1324" s="21">
        <v>264.99999000000003</v>
      </c>
      <c r="J1324" s="19">
        <v>17.499130061385038</v>
      </c>
      <c r="K1324" s="19">
        <v>0.21510893025083</v>
      </c>
      <c r="L1324" s="19">
        <v>2.0000001000000003</v>
      </c>
      <c r="M1324" s="19">
        <v>8.9999995999999989</v>
      </c>
      <c r="N1324" s="19">
        <v>7.8000002000000004</v>
      </c>
      <c r="O1324" s="19">
        <v>1.9</v>
      </c>
      <c r="Q1324" s="19">
        <f t="shared" si="333"/>
        <v>4.748913349707756</v>
      </c>
      <c r="R1324" s="19">
        <f t="shared" si="343"/>
        <v>4.3154447847504613</v>
      </c>
      <c r="S1324" s="19">
        <f t="shared" si="339"/>
        <v>3.6839700312204919</v>
      </c>
      <c r="T1324" s="19">
        <f t="shared" si="341"/>
        <v>3.8476080603766372</v>
      </c>
      <c r="U1324" s="23">
        <f t="shared" si="340"/>
        <v>4.1489840565138367</v>
      </c>
      <c r="V1324" s="24">
        <f t="shared" si="342"/>
        <v>4.3322641144833431</v>
      </c>
      <c r="W1324" s="24">
        <f t="shared" si="342"/>
        <v>4.0175756828378351</v>
      </c>
      <c r="X1324" s="24">
        <f t="shared" si="342"/>
        <v>3.8076072583329204</v>
      </c>
      <c r="Y1324" s="24">
        <f t="shared" si="342"/>
        <v>4.0515876341028108</v>
      </c>
      <c r="Z1324" s="24">
        <f t="shared" si="342"/>
        <v>4.0522586724392271</v>
      </c>
      <c r="AA1324" s="20">
        <v>1.1000000000000001</v>
      </c>
      <c r="AB1324" s="20">
        <v>0.32</v>
      </c>
      <c r="AC1324" s="17">
        <v>315.30045069444401</v>
      </c>
      <c r="AD1324" s="17">
        <f t="shared" si="344"/>
        <v>314.73685807018495</v>
      </c>
      <c r="AE1324" s="21">
        <v>65.760999999999996</v>
      </c>
      <c r="AF1324" s="21">
        <v>193.54097222222225</v>
      </c>
      <c r="AG1324" s="19">
        <v>3.3280555555555549</v>
      </c>
      <c r="AH1324" s="21">
        <v>230.7</v>
      </c>
      <c r="AI1324" s="22">
        <v>0.42083333333333295</v>
      </c>
      <c r="AJ1324" s="21">
        <v>1857.8760000000018</v>
      </c>
      <c r="AK1324" s="21" t="e">
        <f>VLOOKUP($B1324,'[3]Rotoma level Monthly'!$C$2:$N$538,10,FALSE)</f>
        <v>#N/A</v>
      </c>
      <c r="AL1324" s="21" t="e">
        <f>VLOOKUP($B1324,'[3]Rotoma level Monthly'!$C$2:$N$538,11,FALSE)</f>
        <v>#N/A</v>
      </c>
      <c r="AM1324" s="20">
        <v>3.6286870727542655</v>
      </c>
      <c r="AN1324" s="21">
        <v>197.64166666666665</v>
      </c>
    </row>
    <row r="1325" spans="1:40" x14ac:dyDescent="0.25">
      <c r="A1325" t="s">
        <v>88</v>
      </c>
      <c r="B1325" s="15">
        <v>40817</v>
      </c>
      <c r="C1325" s="16" t="s">
        <v>74</v>
      </c>
      <c r="D1325" s="17">
        <v>2012</v>
      </c>
      <c r="E1325" s="18" t="str">
        <f t="shared" si="338"/>
        <v>Rotoehu 2011/12</v>
      </c>
      <c r="F1325" s="18" t="s">
        <v>72</v>
      </c>
      <c r="G1325" s="19">
        <v>4.1999997999999996</v>
      </c>
      <c r="H1325" s="20">
        <v>3.6</v>
      </c>
      <c r="I1325" s="21">
        <v>273.99999000000003</v>
      </c>
      <c r="J1325" s="19">
        <v>21.407131038385039</v>
      </c>
      <c r="K1325" s="19">
        <v>4.1231085394508291</v>
      </c>
      <c r="L1325" s="19">
        <v>3</v>
      </c>
      <c r="M1325" s="19">
        <v>3</v>
      </c>
      <c r="N1325" s="19">
        <v>7.5999999000000003</v>
      </c>
      <c r="O1325" s="19">
        <v>2.2000000000000002</v>
      </c>
      <c r="Q1325" s="19">
        <f t="shared" si="333"/>
        <v>3.8030531450817144</v>
      </c>
      <c r="R1325" s="19">
        <f t="shared" si="343"/>
        <v>4.0071211180398958</v>
      </c>
      <c r="S1325" s="19">
        <f t="shared" si="339"/>
        <v>3.7276291463803743</v>
      </c>
      <c r="T1325" s="19">
        <f t="shared" si="341"/>
        <v>4.1032307250880518</v>
      </c>
      <c r="U1325" s="23">
        <f t="shared" si="340"/>
        <v>3.9102585336475091</v>
      </c>
      <c r="V1325" s="24">
        <f t="shared" si="342"/>
        <v>4.312631172373055</v>
      </c>
      <c r="W1325" s="24">
        <f t="shared" si="342"/>
        <v>4.0231816964470077</v>
      </c>
      <c r="X1325" s="24">
        <f t="shared" si="342"/>
        <v>3.8133205432717663</v>
      </c>
      <c r="Y1325" s="24">
        <f t="shared" si="342"/>
        <v>4.0728895228287625</v>
      </c>
      <c r="Z1325" s="24">
        <f t="shared" si="342"/>
        <v>4.0555057337301479</v>
      </c>
      <c r="AA1325" s="20">
        <v>0.71</v>
      </c>
      <c r="AB1325" s="20">
        <v>0.52333333333333298</v>
      </c>
      <c r="AC1325" s="17">
        <v>315.51714280914001</v>
      </c>
      <c r="AD1325" s="17">
        <f t="shared" si="344"/>
        <v>314.83935330744288</v>
      </c>
      <c r="AE1325" s="21">
        <v>174</v>
      </c>
      <c r="AF1325" s="21">
        <v>133.22991071428569</v>
      </c>
      <c r="AG1325" s="19">
        <v>3.8747023809523808</v>
      </c>
      <c r="AH1325" s="21">
        <v>169.6</v>
      </c>
      <c r="AI1325" s="22">
        <v>0.42083333333333295</v>
      </c>
      <c r="AJ1325" s="21">
        <v>1736.5270000000007</v>
      </c>
      <c r="AK1325" s="21" t="e">
        <f>VLOOKUP($B1325,'[3]Rotoma level Monthly'!$C$2:$N$538,10,FALSE)</f>
        <v>#N/A</v>
      </c>
      <c r="AL1325" s="21" t="e">
        <f>VLOOKUP($B1325,'[3]Rotoma level Monthly'!$C$2:$N$538,11,FALSE)</f>
        <v>#N/A</v>
      </c>
      <c r="AM1325" s="20">
        <v>3.4953928518091826</v>
      </c>
      <c r="AN1325" s="21">
        <v>191.28333333333333</v>
      </c>
    </row>
    <row r="1326" spans="1:40" x14ac:dyDescent="0.25">
      <c r="A1326" t="s">
        <v>88</v>
      </c>
      <c r="B1326" s="15">
        <v>40848</v>
      </c>
      <c r="C1326" s="16" t="s">
        <v>74</v>
      </c>
      <c r="D1326" s="17">
        <v>2012</v>
      </c>
      <c r="E1326" s="18" t="str">
        <f t="shared" si="338"/>
        <v>Rotoehu 2011/12</v>
      </c>
      <c r="F1326" s="18" t="s">
        <v>72</v>
      </c>
      <c r="G1326" s="19">
        <v>4</v>
      </c>
      <c r="H1326" s="20">
        <v>4.0999999999999996</v>
      </c>
      <c r="I1326" s="21">
        <v>278</v>
      </c>
      <c r="J1326" s="19">
        <v>13.59112908438504</v>
      </c>
      <c r="K1326" s="19">
        <v>0.21510893025083</v>
      </c>
      <c r="L1326" s="19">
        <v>4.9999998999999997</v>
      </c>
      <c r="M1326" s="19">
        <v>11</v>
      </c>
      <c r="N1326" s="19">
        <v>7.3000002000000004</v>
      </c>
      <c r="O1326" s="19">
        <v>1.6</v>
      </c>
      <c r="Q1326" s="19">
        <f t="shared" si="333"/>
        <v>3.7492323779730246</v>
      </c>
      <c r="R1326" s="19">
        <f t="shared" si="343"/>
        <v>3.8446515613796155</v>
      </c>
      <c r="S1326" s="19">
        <f t="shared" si="339"/>
        <v>3.746574835713409</v>
      </c>
      <c r="T1326" s="19">
        <f t="shared" si="341"/>
        <v>3.5271061688809571</v>
      </c>
      <c r="U1326" s="23">
        <f t="shared" si="340"/>
        <v>3.7168912359867514</v>
      </c>
      <c r="V1326" s="24">
        <f t="shared" si="342"/>
        <v>4.2902981850658746</v>
      </c>
      <c r="W1326" s="24">
        <f t="shared" si="342"/>
        <v>4.0006826977352903</v>
      </c>
      <c r="X1326" s="24">
        <f t="shared" si="342"/>
        <v>3.8293321309908706</v>
      </c>
      <c r="Y1326" s="24">
        <f t="shared" si="342"/>
        <v>4.0892925463119969</v>
      </c>
      <c r="Z1326" s="24">
        <f t="shared" si="342"/>
        <v>4.0524013900260076</v>
      </c>
      <c r="AA1326" s="20">
        <v>1.2</v>
      </c>
      <c r="AB1326" s="20">
        <v>0.74833333333333296</v>
      </c>
      <c r="AC1326" s="17">
        <v>315.64207430555598</v>
      </c>
      <c r="AD1326" s="17">
        <f t="shared" si="344"/>
        <v>314.95938778968514</v>
      </c>
      <c r="AE1326" s="21">
        <v>52.499000000000002</v>
      </c>
      <c r="AF1326" s="21">
        <v>214.86736111111111</v>
      </c>
      <c r="AG1326" s="19">
        <v>4.8864583333333345</v>
      </c>
      <c r="AH1326" s="21">
        <v>257.8</v>
      </c>
      <c r="AI1326" s="22">
        <v>0.42083333333333295</v>
      </c>
      <c r="AJ1326" s="21">
        <v>1847.6620000000009</v>
      </c>
      <c r="AK1326" s="21" t="e">
        <f>VLOOKUP($B1326,'[3]Rotoma level Monthly'!$C$2:$N$538,10,FALSE)</f>
        <v>#N/A</v>
      </c>
      <c r="AL1326" s="21" t="e">
        <f>VLOOKUP($B1326,'[3]Rotoma level Monthly'!$C$2:$N$538,11,FALSE)</f>
        <v>#N/A</v>
      </c>
      <c r="AM1326" s="20">
        <v>3.4716449319423108</v>
      </c>
      <c r="AN1326" s="21">
        <v>191.20000000000002</v>
      </c>
    </row>
    <row r="1327" spans="1:40" x14ac:dyDescent="0.25">
      <c r="A1327" t="s">
        <v>88</v>
      </c>
      <c r="B1327" s="15">
        <v>40878</v>
      </c>
      <c r="C1327" s="16" t="s">
        <v>74</v>
      </c>
      <c r="D1327" s="17">
        <v>2012</v>
      </c>
      <c r="E1327" s="18" t="str">
        <f t="shared" si="338"/>
        <v>Rotoehu 2011/12</v>
      </c>
      <c r="F1327" s="18" t="s">
        <v>72</v>
      </c>
      <c r="G1327" s="19">
        <v>4.5</v>
      </c>
      <c r="H1327" s="20">
        <v>3.5</v>
      </c>
      <c r="I1327" s="21">
        <v>280</v>
      </c>
      <c r="J1327" s="19">
        <v>22.384129084385037</v>
      </c>
      <c r="K1327" s="19">
        <v>8.0311095164508295</v>
      </c>
      <c r="L1327" s="19">
        <v>7.0000002000000006</v>
      </c>
      <c r="M1327" s="19">
        <v>48.999999000000003</v>
      </c>
      <c r="N1327" s="19">
        <v>7.9000000999999997</v>
      </c>
      <c r="O1327" s="19">
        <v>2</v>
      </c>
      <c r="Q1327" s="19">
        <f t="shared" si="333"/>
        <v>3.8791597849893731</v>
      </c>
      <c r="R1327" s="19">
        <f t="shared" si="343"/>
        <v>4.0420285548234149</v>
      </c>
      <c r="S1327" s="19">
        <f t="shared" si="339"/>
        <v>3.7559456743400799</v>
      </c>
      <c r="T1327" s="19">
        <f t="shared" si="341"/>
        <v>4.1598253887783647</v>
      </c>
      <c r="U1327" s="23">
        <f t="shared" si="340"/>
        <v>3.9592398507328079</v>
      </c>
      <c r="V1327" s="24">
        <f t="shared" si="342"/>
        <v>4.3034528229706455</v>
      </c>
      <c r="W1327" s="24">
        <f t="shared" si="342"/>
        <v>3.9623864780614881</v>
      </c>
      <c r="X1327" s="24">
        <f t="shared" si="342"/>
        <v>3.8461246219288636</v>
      </c>
      <c r="Y1327" s="24">
        <f t="shared" si="342"/>
        <v>4.1153106570121407</v>
      </c>
      <c r="Z1327" s="24">
        <f t="shared" si="342"/>
        <v>4.0568186449932844</v>
      </c>
      <c r="AA1327" s="20">
        <v>2.23</v>
      </c>
      <c r="AB1327" s="20">
        <v>1.1016666666666599</v>
      </c>
      <c r="AC1327" s="17">
        <v>315.67245463709702</v>
      </c>
      <c r="AD1327" s="17">
        <f t="shared" si="344"/>
        <v>315.08401043753463</v>
      </c>
      <c r="AE1327" s="21">
        <v>351.87899999999797</v>
      </c>
      <c r="AF1327" s="21">
        <v>90.649193548387103</v>
      </c>
      <c r="AG1327" s="19">
        <v>4.0885080645161285</v>
      </c>
      <c r="AH1327" s="21">
        <v>165.1</v>
      </c>
      <c r="AI1327" s="22">
        <v>0.42083333333333295</v>
      </c>
      <c r="AJ1327" s="21">
        <v>1845.6860000000011</v>
      </c>
      <c r="AK1327" s="21" t="e">
        <f>VLOOKUP($B1327,'[3]Rotoma level Monthly'!$C$2:$N$538,10,FALSE)</f>
        <v>#N/A</v>
      </c>
      <c r="AL1327" s="21" t="e">
        <f>VLOOKUP($B1327,'[3]Rotoma level Monthly'!$C$2:$N$538,11,FALSE)</f>
        <v>#N/A</v>
      </c>
      <c r="AM1327" s="20">
        <v>3.5939134504608301</v>
      </c>
      <c r="AN1327" s="21">
        <v>189.22500000000002</v>
      </c>
    </row>
    <row r="1328" spans="1:40" x14ac:dyDescent="0.25">
      <c r="A1328" t="s">
        <v>88</v>
      </c>
      <c r="B1328" s="15">
        <v>40909</v>
      </c>
      <c r="C1328" s="16" t="s">
        <v>74</v>
      </c>
      <c r="D1328" s="17">
        <v>2012</v>
      </c>
      <c r="E1328" s="18" t="str">
        <f t="shared" si="338"/>
        <v>Rotoehu 2011/12</v>
      </c>
      <c r="F1328" s="18" t="s">
        <v>72</v>
      </c>
      <c r="G1328" s="19">
        <v>3</v>
      </c>
      <c r="H1328" s="20">
        <v>3.7</v>
      </c>
      <c r="I1328" s="21">
        <v>215</v>
      </c>
      <c r="J1328" s="19">
        <v>11.637129084385039</v>
      </c>
      <c r="K1328" s="19">
        <v>1.1921081486508278</v>
      </c>
      <c r="L1328" s="19">
        <v>12</v>
      </c>
      <c r="M1328" s="19">
        <v>8.0000004000000011</v>
      </c>
      <c r="N1328" s="19">
        <v>7.5999999000000003</v>
      </c>
      <c r="O1328" s="19">
        <v>1.3</v>
      </c>
      <c r="Q1328" s="19">
        <f t="shared" si="333"/>
        <v>3.4318879869879426</v>
      </c>
      <c r="R1328" s="19">
        <f t="shared" si="343"/>
        <v>3.9730767650670025</v>
      </c>
      <c r="S1328" s="19">
        <f t="shared" si="339"/>
        <v>3.4106397643459716</v>
      </c>
      <c r="T1328" s="19">
        <f t="shared" si="341"/>
        <v>3.3302698870821503</v>
      </c>
      <c r="U1328" s="23">
        <f t="shared" si="340"/>
        <v>3.5364686008707666</v>
      </c>
      <c r="V1328" s="24">
        <f t="shared" si="342"/>
        <v>4.2055785821952671</v>
      </c>
      <c r="W1328" s="24">
        <f t="shared" si="342"/>
        <v>3.9263779181883707</v>
      </c>
      <c r="X1328" s="24">
        <f t="shared" si="342"/>
        <v>3.7961986405995956</v>
      </c>
      <c r="Y1328" s="24">
        <f t="shared" si="342"/>
        <v>4.0558338490623695</v>
      </c>
      <c r="Z1328" s="24">
        <f t="shared" si="342"/>
        <v>3.9959972475114003</v>
      </c>
      <c r="AA1328" s="20">
        <v>0.95</v>
      </c>
      <c r="AB1328" s="20">
        <v>1.8683333333333301</v>
      </c>
      <c r="AC1328" s="17">
        <v>315.999647513441</v>
      </c>
      <c r="AD1328" s="17">
        <f t="shared" si="344"/>
        <v>315.22807506567091</v>
      </c>
      <c r="AE1328" s="21">
        <v>120.357</v>
      </c>
      <c r="AF1328" s="21">
        <v>186.47715053763451</v>
      </c>
      <c r="AG1328" s="19">
        <v>4.0812499999999998</v>
      </c>
      <c r="AH1328" s="21">
        <v>234.5</v>
      </c>
      <c r="AI1328" s="22">
        <v>0.52249999999999952</v>
      </c>
      <c r="AJ1328" s="21">
        <v>2089.5649999999991</v>
      </c>
      <c r="AK1328" s="21" t="e">
        <f>VLOOKUP($B1328,'[3]Rotoma level Monthly'!$C$2:$N$538,10,FALSE)</f>
        <v>#N/A</v>
      </c>
      <c r="AL1328" s="21" t="e">
        <f>VLOOKUP($B1328,'[3]Rotoma level Monthly'!$C$2:$N$538,11,FALSE)</f>
        <v>#N/A</v>
      </c>
      <c r="AM1328" s="20">
        <v>3.6022075812852026</v>
      </c>
      <c r="AN1328" s="21">
        <v>188.9083333333333</v>
      </c>
    </row>
    <row r="1329" spans="1:40" x14ac:dyDescent="0.25">
      <c r="A1329" t="s">
        <v>88</v>
      </c>
      <c r="B1329" s="15">
        <v>40940</v>
      </c>
      <c r="C1329" s="16" t="s">
        <v>74</v>
      </c>
      <c r="D1329" s="17">
        <v>2012</v>
      </c>
      <c r="E1329" s="18" t="str">
        <f t="shared" si="338"/>
        <v>Rotoehu 2011/12</v>
      </c>
      <c r="F1329" s="18" t="s">
        <v>72</v>
      </c>
      <c r="G1329" s="19">
        <v>3.5</v>
      </c>
      <c r="H1329" s="20">
        <v>3.5</v>
      </c>
      <c r="I1329" s="21">
        <v>273</v>
      </c>
      <c r="J1329" s="19">
        <v>17.499130061385038</v>
      </c>
      <c r="K1329" s="19">
        <v>0.21510893025083</v>
      </c>
      <c r="L1329" s="19">
        <v>1</v>
      </c>
      <c r="M1329" s="19">
        <v>4.0000002000000006</v>
      </c>
      <c r="N1329" s="19">
        <v>7.9000000999999997</v>
      </c>
      <c r="O1329" s="19">
        <v>1.7</v>
      </c>
      <c r="Q1329" s="19">
        <f t="shared" si="333"/>
        <v>3.6019328326497</v>
      </c>
      <c r="R1329" s="19">
        <f t="shared" si="343"/>
        <v>4.0420285548234149</v>
      </c>
      <c r="S1329" s="19">
        <f t="shared" si="339"/>
        <v>3.7228495675926756</v>
      </c>
      <c r="T1329" s="19">
        <f t="shared" si="341"/>
        <v>3.8476080603766372</v>
      </c>
      <c r="U1329" s="23">
        <f t="shared" si="340"/>
        <v>3.8036047538606068</v>
      </c>
      <c r="V1329" s="24">
        <f t="shared" si="342"/>
        <v>4.2138162395050287</v>
      </c>
      <c r="W1329" s="24">
        <f t="shared" si="342"/>
        <v>3.9617192379832971</v>
      </c>
      <c r="X1329" s="24">
        <f t="shared" si="342"/>
        <v>3.8023548325421825</v>
      </c>
      <c r="Y1329" s="24">
        <f t="shared" si="342"/>
        <v>4.0500925193160713</v>
      </c>
      <c r="Z1329" s="24">
        <f t="shared" si="342"/>
        <v>4.0069957073366442</v>
      </c>
      <c r="AA1329" s="20">
        <v>0.21</v>
      </c>
      <c r="AB1329" s="20">
        <v>1.58666666666666</v>
      </c>
      <c r="AC1329" s="17">
        <v>315.92114655172401</v>
      </c>
      <c r="AD1329" s="17">
        <f t="shared" si="344"/>
        <v>315.34303181576496</v>
      </c>
      <c r="AE1329" s="21">
        <v>122.396</v>
      </c>
      <c r="AF1329" s="21">
        <v>160.4066091954023</v>
      </c>
      <c r="AG1329" s="19">
        <v>3.0179597701149428</v>
      </c>
      <c r="AH1329" s="21">
        <v>179.4</v>
      </c>
      <c r="AI1329" s="22">
        <v>0.63583333333333303</v>
      </c>
      <c r="AJ1329" s="21">
        <v>1779.9219999999991</v>
      </c>
      <c r="AK1329" s="21" t="e">
        <f>VLOOKUP($B1329,'[3]Rotoma level Monthly'!$C$2:$N$538,10,FALSE)</f>
        <v>#N/A</v>
      </c>
      <c r="AL1329" s="21" t="e">
        <f>VLOOKUP($B1329,'[3]Rotoma level Monthly'!$C$2:$N$538,11,FALSE)</f>
        <v>#N/A</v>
      </c>
      <c r="AM1329" s="20">
        <v>3.6073375096006139</v>
      </c>
      <c r="AN1329" s="21">
        <v>186.27499999999998</v>
      </c>
    </row>
    <row r="1330" spans="1:40" x14ac:dyDescent="0.25">
      <c r="A1330" t="s">
        <v>88</v>
      </c>
      <c r="B1330" s="15">
        <v>40969</v>
      </c>
      <c r="C1330" s="16" t="s">
        <v>74</v>
      </c>
      <c r="D1330" s="17">
        <v>2012</v>
      </c>
      <c r="E1330" s="18" t="str">
        <f t="shared" si="338"/>
        <v>Rotoehu 2011/12</v>
      </c>
      <c r="F1330" s="18" t="s">
        <v>72</v>
      </c>
      <c r="G1330" s="19">
        <v>5.8000002000000004</v>
      </c>
      <c r="H1330" s="20">
        <v>2.2999999999999998</v>
      </c>
      <c r="I1330" s="21">
        <v>279.00001000000003</v>
      </c>
      <c r="J1330" s="19">
        <v>20.430128107385038</v>
      </c>
      <c r="K1330" s="19">
        <v>-2.7158915582491714</v>
      </c>
      <c r="L1330" s="19">
        <v>3</v>
      </c>
      <c r="M1330" s="19">
        <v>1</v>
      </c>
      <c r="N1330" s="19">
        <v>8</v>
      </c>
      <c r="O1330" s="19">
        <v>2.8</v>
      </c>
      <c r="Q1330" s="19">
        <f t="shared" si="333"/>
        <v>4.1591071416880663</v>
      </c>
      <c r="R1330" s="19">
        <f t="shared" si="343"/>
        <v>4.5526391594366178</v>
      </c>
      <c r="S1330" s="19">
        <f t="shared" si="339"/>
        <v>3.7512686987075194</v>
      </c>
      <c r="T1330" s="19">
        <f t="shared" si="341"/>
        <v>4.0439915824793982</v>
      </c>
      <c r="U1330" s="23">
        <f t="shared" si="340"/>
        <v>4.126751645577901</v>
      </c>
      <c r="V1330" s="24">
        <f t="shared" si="342"/>
        <v>4.1704129418915565</v>
      </c>
      <c r="W1330" s="24">
        <f t="shared" si="342"/>
        <v>3.9950676339807902</v>
      </c>
      <c r="X1330" s="24">
        <f t="shared" si="342"/>
        <v>3.7864022547104739</v>
      </c>
      <c r="Y1330" s="24">
        <f t="shared" si="342"/>
        <v>4.0195784798209617</v>
      </c>
      <c r="Z1330" s="24">
        <f t="shared" si="342"/>
        <v>3.9928653276009456</v>
      </c>
      <c r="AA1330" s="20">
        <v>0.34</v>
      </c>
      <c r="AB1330" s="20">
        <v>1.24166666666666</v>
      </c>
      <c r="AC1330" s="17">
        <v>315.91841969085999</v>
      </c>
      <c r="AD1330" s="17">
        <f t="shared" si="344"/>
        <v>315.45695103059472</v>
      </c>
      <c r="AE1330" s="21">
        <v>129.63300000000001</v>
      </c>
      <c r="AF1330" s="21">
        <v>157.0685483870968</v>
      </c>
      <c r="AG1330" s="19">
        <v>4.1236559139784932</v>
      </c>
      <c r="AH1330" s="21">
        <v>215.7</v>
      </c>
      <c r="AI1330" s="22">
        <v>0.92499999999999649</v>
      </c>
      <c r="AJ1330" s="21">
        <v>1795.5579999999989</v>
      </c>
      <c r="AK1330" s="21">
        <f>VLOOKUP($B1330,'[3]Rotoma level Monthly'!$C$2:$N$538,10,FALSE)</f>
        <v>1779.9219999999991</v>
      </c>
      <c r="AL1330" s="21">
        <f>VLOOKUP($B1330,'[3]Rotoma level Monthly'!$C$2:$N$538,11,FALSE)</f>
        <v>1953.0915833333354</v>
      </c>
      <c r="AM1330" s="20">
        <v>3.6361655063165421</v>
      </c>
      <c r="AN1330" s="21">
        <v>185.6583333333333</v>
      </c>
    </row>
    <row r="1331" spans="1:40" x14ac:dyDescent="0.25">
      <c r="A1331" t="s">
        <v>88</v>
      </c>
      <c r="B1331" s="15">
        <v>41000</v>
      </c>
      <c r="C1331" s="16" t="s">
        <v>74</v>
      </c>
      <c r="D1331" s="17">
        <v>2012</v>
      </c>
      <c r="E1331" s="18" t="str">
        <f t="shared" si="338"/>
        <v>Rotoehu 2011/12</v>
      </c>
      <c r="F1331" s="18" t="s">
        <v>72</v>
      </c>
      <c r="G1331" s="19">
        <v>5.4000000999999997</v>
      </c>
      <c r="H1331" s="20">
        <v>3</v>
      </c>
      <c r="I1331" s="21">
        <v>282.99998999999997</v>
      </c>
      <c r="J1331" s="19">
        <v>18.476128107385037</v>
      </c>
      <c r="K1331" s="19">
        <v>0.21510893025083</v>
      </c>
      <c r="L1331" s="19">
        <v>6.0000000999999994</v>
      </c>
      <c r="M1331" s="19">
        <v>13</v>
      </c>
      <c r="N1331" s="19">
        <v>7.8000002000000004</v>
      </c>
      <c r="O1331" s="19">
        <v>2</v>
      </c>
      <c r="Q1331" s="19">
        <f t="shared" si="333"/>
        <v>4.0802801703782654</v>
      </c>
      <c r="R1331" s="19">
        <f t="shared" si="343"/>
        <v>4.2314532428503622</v>
      </c>
      <c r="S1331" s="19">
        <f t="shared" si="339"/>
        <v>3.7698771247363667</v>
      </c>
      <c r="T1331" s="19">
        <f t="shared" si="341"/>
        <v>3.9165040173322181</v>
      </c>
      <c r="U1331" s="23">
        <f t="shared" si="340"/>
        <v>3.9995286388243025</v>
      </c>
      <c r="V1331" s="24">
        <f t="shared" si="342"/>
        <v>4.1452532735722682</v>
      </c>
      <c r="W1331" s="24">
        <f t="shared" si="342"/>
        <v>3.9984077233356747</v>
      </c>
      <c r="X1331" s="24">
        <f t="shared" si="342"/>
        <v>3.7800474300818045</v>
      </c>
      <c r="Y1331" s="24">
        <f t="shared" si="342"/>
        <v>4.0040179208413091</v>
      </c>
      <c r="Z1331" s="24">
        <f t="shared" si="342"/>
        <v>3.9819315869577636</v>
      </c>
      <c r="AA1331" s="20">
        <v>-0.51</v>
      </c>
      <c r="AB1331" s="20">
        <v>0.86</v>
      </c>
      <c r="AC1331" s="17">
        <v>315.855019097222</v>
      </c>
      <c r="AD1331" s="17">
        <f t="shared" si="344"/>
        <v>315.56096112897433</v>
      </c>
      <c r="AE1331" s="21">
        <v>70.5</v>
      </c>
      <c r="AF1331" s="21">
        <v>171.23194444444454</v>
      </c>
      <c r="AG1331" s="19">
        <v>3.0491666666666672</v>
      </c>
      <c r="AH1331" s="21">
        <v>191.6</v>
      </c>
      <c r="AI1331" s="22">
        <v>0.80416666666666647</v>
      </c>
      <c r="AJ1331" s="21">
        <v>1718.8309999999979</v>
      </c>
      <c r="AK1331" s="21" t="e">
        <f>VLOOKUP($B1331,'[3]Rotoma level Monthly'!$C$2:$N$538,10,FALSE)</f>
        <v>#N/A</v>
      </c>
      <c r="AL1331" s="21" t="e">
        <f>VLOOKUP($B1331,'[3]Rotoma level Monthly'!$C$2:$N$538,11,FALSE)</f>
        <v>#N/A</v>
      </c>
      <c r="AM1331" s="20">
        <v>3.7098718235208437</v>
      </c>
      <c r="AN1331" s="21">
        <v>188.22499999999999</v>
      </c>
    </row>
    <row r="1332" spans="1:40" x14ac:dyDescent="0.25">
      <c r="A1332" t="s">
        <v>88</v>
      </c>
      <c r="B1332" s="15">
        <v>41030</v>
      </c>
      <c r="C1332" s="16" t="s">
        <v>74</v>
      </c>
      <c r="D1332" s="17">
        <v>2012</v>
      </c>
      <c r="E1332" s="18" t="str">
        <f t="shared" si="338"/>
        <v>Rotoehu 2011/12</v>
      </c>
      <c r="F1332" s="18" t="s">
        <v>72</v>
      </c>
      <c r="G1332" s="19">
        <v>12.8</v>
      </c>
      <c r="H1332" s="20">
        <v>2.8</v>
      </c>
      <c r="I1332" s="21">
        <v>239.99999</v>
      </c>
      <c r="J1332" s="19">
        <v>16.522130061385035</v>
      </c>
      <c r="K1332" s="19">
        <v>-1.7388913628491718</v>
      </c>
      <c r="L1332" s="19">
        <v>0.50000001999999999</v>
      </c>
      <c r="M1332" s="19">
        <v>2.0000001000000003</v>
      </c>
      <c r="N1332" s="19">
        <v>7.8000002000000004</v>
      </c>
      <c r="O1332" s="19">
        <v>2.2999999999999998</v>
      </c>
      <c r="Q1332" s="19">
        <f t="shared" si="333"/>
        <v>5.0323133229055852</v>
      </c>
      <c r="R1332" s="19">
        <f t="shared" si="343"/>
        <v>4.3154447847504613</v>
      </c>
      <c r="S1332" s="19">
        <f t="shared" si="339"/>
        <v>3.5544357830841666</v>
      </c>
      <c r="T1332" s="19">
        <f t="shared" si="341"/>
        <v>3.7747528268263428</v>
      </c>
      <c r="U1332" s="23">
        <f t="shared" si="340"/>
        <v>4.1692366793916387</v>
      </c>
      <c r="V1332" s="24">
        <f t="shared" si="342"/>
        <v>4.1452532735722682</v>
      </c>
      <c r="W1332" s="24">
        <f t="shared" si="342"/>
        <v>4.0087471078489019</v>
      </c>
      <c r="X1332" s="24">
        <f t="shared" si="342"/>
        <v>3.7358778650370374</v>
      </c>
      <c r="Y1332" s="24">
        <f t="shared" si="342"/>
        <v>3.9719285406786402</v>
      </c>
      <c r="Z1332" s="24">
        <f t="shared" si="342"/>
        <v>3.9654516967842111</v>
      </c>
      <c r="AA1332" s="20">
        <v>-0.15</v>
      </c>
      <c r="AB1332" s="20">
        <v>0.57999999999999996</v>
      </c>
      <c r="AC1332" s="17">
        <v>315.83994254032302</v>
      </c>
      <c r="AD1332" s="17">
        <f t="shared" si="344"/>
        <v>315.64010522619662</v>
      </c>
      <c r="AE1332" s="21">
        <v>139.5</v>
      </c>
      <c r="AF1332" s="21">
        <v>172.49596774193549</v>
      </c>
      <c r="AG1332" s="19">
        <v>3.0857526881720423</v>
      </c>
      <c r="AH1332" s="21">
        <v>204.1</v>
      </c>
      <c r="AI1332" s="22">
        <v>0.66416666666666646</v>
      </c>
      <c r="AJ1332" s="21">
        <v>1648.440999999998</v>
      </c>
      <c r="AK1332" s="21" t="e">
        <f>VLOOKUP($B1332,'[3]Rotoma level Monthly'!$C$2:$N$538,10,FALSE)</f>
        <v>#N/A</v>
      </c>
      <c r="AL1332" s="21" t="e">
        <f>VLOOKUP($B1332,'[3]Rotoma level Monthly'!$C$2:$N$538,11,FALSE)</f>
        <v>#N/A</v>
      </c>
      <c r="AM1332" s="20">
        <v>3.6925627957430653</v>
      </c>
      <c r="AN1332" s="21">
        <v>191.52500000000001</v>
      </c>
    </row>
    <row r="1333" spans="1:40" x14ac:dyDescent="0.25">
      <c r="A1333" t="s">
        <v>88</v>
      </c>
      <c r="B1333" s="15">
        <v>41061</v>
      </c>
      <c r="C1333" s="16" t="s">
        <v>74</v>
      </c>
      <c r="D1333" s="17">
        <v>2012</v>
      </c>
      <c r="E1333" s="18" t="str">
        <f t="shared" si="338"/>
        <v>Rotoehu 2011/12</v>
      </c>
      <c r="F1333" s="18" t="s">
        <v>72</v>
      </c>
      <c r="G1333" s="19">
        <v>8.6000004000000008</v>
      </c>
      <c r="H1333" s="20">
        <v>2.7</v>
      </c>
      <c r="I1333" s="21">
        <v>231.99999</v>
      </c>
      <c r="J1333" s="19">
        <v>85.88912615338505</v>
      </c>
      <c r="K1333" s="19">
        <v>-1.7388913628491718</v>
      </c>
      <c r="L1333" s="19">
        <v>4.0000002000000006</v>
      </c>
      <c r="M1333" s="19">
        <v>3</v>
      </c>
      <c r="N1333" s="19">
        <v>7.8000002000000004</v>
      </c>
      <c r="O1333" s="19">
        <v>2.4000001000000002</v>
      </c>
      <c r="Q1333" s="19">
        <f t="shared" si="333"/>
        <v>4.5936261174660089</v>
      </c>
      <c r="R1333" s="19">
        <f t="shared" si="343"/>
        <v>4.359541198436518</v>
      </c>
      <c r="S1333" s="19">
        <f t="shared" si="339"/>
        <v>3.5101187781756411</v>
      </c>
      <c r="T1333" s="19">
        <f t="shared" si="341"/>
        <v>5.8650994978577256</v>
      </c>
      <c r="U1333" s="23">
        <f t="shared" si="340"/>
        <v>4.5820963979839728</v>
      </c>
      <c r="V1333" s="24">
        <f t="shared" si="342"/>
        <v>4.1654990578227933</v>
      </c>
      <c r="W1333" s="24">
        <f t="shared" si="342"/>
        <v>4.0850082824671814</v>
      </c>
      <c r="X1333" s="24">
        <f t="shared" si="342"/>
        <v>3.6832781483462065</v>
      </c>
      <c r="Y1333" s="24">
        <f t="shared" si="342"/>
        <v>4.0255827992497561</v>
      </c>
      <c r="Z1333" s="24">
        <f t="shared" si="342"/>
        <v>3.9898420719714842</v>
      </c>
      <c r="AA1333" s="20">
        <v>-0.95</v>
      </c>
      <c r="AB1333" s="20">
        <v>0.133333333333333</v>
      </c>
      <c r="AC1333" s="17">
        <v>315.82774409722202</v>
      </c>
      <c r="AD1333" s="17">
        <f t="shared" si="344"/>
        <v>315.68886474587254</v>
      </c>
      <c r="AE1333" s="21">
        <v>70</v>
      </c>
      <c r="AF1333" s="21">
        <v>181.88194444444443</v>
      </c>
      <c r="AG1333" s="19">
        <v>3.1832638888888889</v>
      </c>
      <c r="AH1333" s="21">
        <v>112.6</v>
      </c>
      <c r="AI1333" s="22">
        <v>0.66416666666666646</v>
      </c>
      <c r="AJ1333" s="21">
        <v>1554.440999999998</v>
      </c>
      <c r="AK1333" s="21" t="e">
        <f>VLOOKUP($B1333,'[3]Rotoma level Monthly'!$C$2:$N$538,10,FALSE)</f>
        <v>#N/A</v>
      </c>
      <c r="AL1333" s="21" t="e">
        <f>VLOOKUP($B1333,'[3]Rotoma level Monthly'!$C$2:$N$538,11,FALSE)</f>
        <v>#N/A</v>
      </c>
      <c r="AM1333" s="20">
        <v>3.6415323297932449</v>
      </c>
      <c r="AN1333" s="21">
        <v>192.90833333333333</v>
      </c>
    </row>
    <row r="1334" spans="1:40" x14ac:dyDescent="0.25">
      <c r="A1334" t="s">
        <v>88</v>
      </c>
      <c r="B1334" s="15">
        <v>41091</v>
      </c>
      <c r="C1334" s="16" t="s">
        <v>75</v>
      </c>
      <c r="D1334" s="17">
        <v>2013</v>
      </c>
      <c r="E1334" s="18" t="str">
        <f t="shared" si="338"/>
        <v>Rotoehu 2012/13</v>
      </c>
      <c r="F1334" s="18" t="s">
        <v>72</v>
      </c>
      <c r="G1334" s="19">
        <v>10.199999999999999</v>
      </c>
      <c r="H1334" s="20">
        <v>2.8</v>
      </c>
      <c r="I1334" s="21">
        <v>198</v>
      </c>
      <c r="J1334" s="19">
        <v>12.61412908438504</v>
      </c>
      <c r="K1334" s="19">
        <v>-0.76189126514917049</v>
      </c>
      <c r="L1334" s="19">
        <v>1</v>
      </c>
      <c r="M1334" s="19">
        <v>3</v>
      </c>
      <c r="N1334" s="19">
        <v>7.6999997999999996</v>
      </c>
      <c r="O1334" s="19">
        <v>2</v>
      </c>
      <c r="Q1334" s="19">
        <f t="shared" si="333"/>
        <v>4.7818444362752697</v>
      </c>
      <c r="R1334" s="19">
        <f t="shared" si="343"/>
        <v>4.3154447847504613</v>
      </c>
      <c r="S1334" s="19">
        <f t="shared" si="339"/>
        <v>3.3029622226872077</v>
      </c>
      <c r="T1334" s="19">
        <f t="shared" si="341"/>
        <v>3.4325032311835302</v>
      </c>
      <c r="U1334" s="23">
        <f t="shared" si="340"/>
        <v>3.9581886687241172</v>
      </c>
      <c r="V1334" s="24">
        <f t="shared" si="342"/>
        <v>4.2127579472754322</v>
      </c>
      <c r="W1334" s="24">
        <f t="shared" si="342"/>
        <v>4.1536271725406531</v>
      </c>
      <c r="X1334" s="24">
        <f t="shared" si="342"/>
        <v>3.6467029875637844</v>
      </c>
      <c r="Y1334" s="24">
        <f t="shared" si="342"/>
        <v>4.0176992211083036</v>
      </c>
      <c r="Z1334" s="24">
        <f t="shared" si="342"/>
        <v>4.0076968321220434</v>
      </c>
      <c r="AA1334" s="20">
        <v>-0.13</v>
      </c>
      <c r="AB1334" s="20">
        <v>0.125</v>
      </c>
      <c r="AC1334" s="17">
        <v>315.80584845430099</v>
      </c>
      <c r="AD1334" s="17">
        <f t="shared" si="344"/>
        <v>315.72263535519147</v>
      </c>
      <c r="AE1334" s="21">
        <v>204</v>
      </c>
      <c r="AF1334" s="21">
        <v>144.46841397849468</v>
      </c>
      <c r="AG1334" s="19">
        <v>2.8352822580645154</v>
      </c>
      <c r="AH1334" s="21">
        <v>146.1</v>
      </c>
      <c r="AI1334" s="22">
        <v>0.66416666666666646</v>
      </c>
      <c r="AJ1334" s="21">
        <v>1475.440999999998</v>
      </c>
      <c r="AK1334" s="21" t="e">
        <f>VLOOKUP($B1334,'[3]Rotoma level Monthly'!$C$2:$N$538,10,FALSE)</f>
        <v>#N/A</v>
      </c>
      <c r="AL1334" s="21" t="e">
        <f>VLOOKUP($B1334,'[3]Rotoma level Monthly'!$C$2:$N$538,11,FALSE)</f>
        <v>#N/A</v>
      </c>
      <c r="AM1334" s="20">
        <v>3.6398540890525037</v>
      </c>
      <c r="AN1334" s="21">
        <v>192.34166666666667</v>
      </c>
    </row>
    <row r="1335" spans="1:40" x14ac:dyDescent="0.25">
      <c r="A1335" t="s">
        <v>88</v>
      </c>
      <c r="B1335" s="15">
        <v>41122</v>
      </c>
      <c r="C1335" s="16" t="s">
        <v>75</v>
      </c>
      <c r="D1335" s="17">
        <v>2013</v>
      </c>
      <c r="E1335" s="18" t="str">
        <f t="shared" si="338"/>
        <v>Rotoehu 2012/13</v>
      </c>
      <c r="F1335" s="18" t="s">
        <v>72</v>
      </c>
      <c r="G1335" s="19">
        <v>8.6999998000000005</v>
      </c>
      <c r="H1335" s="20">
        <v>2.2999999999999998</v>
      </c>
      <c r="I1335" s="21">
        <v>224.99999</v>
      </c>
      <c r="J1335" s="19">
        <v>15.545130061385036</v>
      </c>
      <c r="K1335" s="19">
        <v>-0.76189126514917049</v>
      </c>
      <c r="L1335" s="19">
        <v>0.50000001999999999</v>
      </c>
      <c r="M1335" s="19">
        <v>1</v>
      </c>
      <c r="N1335" s="19">
        <v>7.75</v>
      </c>
      <c r="O1335" s="19">
        <v>2.2000000000000002</v>
      </c>
      <c r="Q1335" s="19">
        <f t="shared" si="333"/>
        <v>4.6063788762924869</v>
      </c>
      <c r="R1335" s="19">
        <f t="shared" si="343"/>
        <v>4.5526391594366178</v>
      </c>
      <c r="S1335" s="19">
        <f t="shared" si="339"/>
        <v>3.4700693214162484</v>
      </c>
      <c r="T1335" s="19">
        <f t="shared" si="341"/>
        <v>3.6974555312132167</v>
      </c>
      <c r="U1335" s="23">
        <f t="shared" si="340"/>
        <v>4.0816357220896426</v>
      </c>
      <c r="V1335" s="24">
        <f t="shared" si="342"/>
        <v>4.2056441285329331</v>
      </c>
      <c r="W1335" s="24">
        <f t="shared" si="342"/>
        <v>4.2126261390454038</v>
      </c>
      <c r="X1335" s="24">
        <f t="shared" si="342"/>
        <v>3.6171950790333458</v>
      </c>
      <c r="Y1335" s="24">
        <f t="shared" si="342"/>
        <v>3.962162914789602</v>
      </c>
      <c r="Z1335" s="24">
        <f t="shared" si="342"/>
        <v>3.9994070653503218</v>
      </c>
      <c r="AA1335" s="20">
        <v>-0.46</v>
      </c>
      <c r="AB1335" s="20">
        <v>0.105</v>
      </c>
      <c r="AC1335" s="17">
        <v>316.15850739247298</v>
      </c>
      <c r="AD1335" s="17">
        <f t="shared" si="344"/>
        <v>315.78819981531694</v>
      </c>
      <c r="AE1335" s="21">
        <v>115.027999999999</v>
      </c>
      <c r="AF1335" s="21">
        <v>155.39381720430106</v>
      </c>
      <c r="AG1335" s="19">
        <v>2.4018817204301079</v>
      </c>
      <c r="AH1335" s="21">
        <v>168.7</v>
      </c>
      <c r="AI1335" s="22">
        <v>0.66416666666666646</v>
      </c>
      <c r="AJ1335" s="21">
        <v>1557.9799999999977</v>
      </c>
      <c r="AK1335" s="21" t="e">
        <f>VLOOKUP($B1335,'[3]Rotoma level Monthly'!$C$2:$N$538,10,FALSE)</f>
        <v>#N/A</v>
      </c>
      <c r="AL1335" s="21" t="e">
        <f>VLOOKUP($B1335,'[3]Rotoma level Monthly'!$C$2:$N$538,11,FALSE)</f>
        <v>#N/A</v>
      </c>
      <c r="AM1335" s="20">
        <v>3.5456336589449768</v>
      </c>
      <c r="AN1335" s="21">
        <v>189.6583333333333</v>
      </c>
    </row>
    <row r="1336" spans="1:40" x14ac:dyDescent="0.25">
      <c r="A1336" t="s">
        <v>88</v>
      </c>
      <c r="B1336" s="15">
        <v>41153</v>
      </c>
      <c r="C1336" s="16" t="s">
        <v>75</v>
      </c>
      <c r="D1336" s="17">
        <v>2013</v>
      </c>
      <c r="E1336" s="18" t="str">
        <f t="shared" si="338"/>
        <v>Rotoehu 2012/13</v>
      </c>
      <c r="F1336" s="18" t="s">
        <v>72</v>
      </c>
      <c r="G1336" s="19">
        <v>6.4000000999999997</v>
      </c>
      <c r="H1336" s="20">
        <v>1.9</v>
      </c>
      <c r="I1336" s="21">
        <v>264.99999000000003</v>
      </c>
      <c r="J1336" s="19">
        <v>23.361131038385039</v>
      </c>
      <c r="K1336" s="19">
        <v>-0.76189126514917049</v>
      </c>
      <c r="L1336" s="19">
        <v>2.0000001000000003</v>
      </c>
      <c r="M1336" s="19">
        <v>1</v>
      </c>
      <c r="N1336" s="19">
        <v>8</v>
      </c>
      <c r="O1336" s="19">
        <v>3.2</v>
      </c>
      <c r="Q1336" s="19">
        <f t="shared" si="333"/>
        <v>4.2676971511551356</v>
      </c>
      <c r="R1336" s="19">
        <f t="shared" si="343"/>
        <v>4.7802895968265524</v>
      </c>
      <c r="S1336" s="19">
        <f t="shared" si="339"/>
        <v>3.6839700312204919</v>
      </c>
      <c r="T1336" s="19">
        <f t="shared" si="341"/>
        <v>4.2140020872256487</v>
      </c>
      <c r="U1336" s="23">
        <f t="shared" si="340"/>
        <v>4.2364897166069575</v>
      </c>
      <c r="V1336" s="24">
        <f t="shared" si="342"/>
        <v>4.1655427786535482</v>
      </c>
      <c r="W1336" s="24">
        <f t="shared" si="342"/>
        <v>4.2513632067184117</v>
      </c>
      <c r="X1336" s="24">
        <f t="shared" si="342"/>
        <v>3.6171950790333458</v>
      </c>
      <c r="Y1336" s="24">
        <f t="shared" si="342"/>
        <v>3.9926957503603533</v>
      </c>
      <c r="Z1336" s="24">
        <f t="shared" si="342"/>
        <v>4.0066992036914151</v>
      </c>
      <c r="AA1336" s="20">
        <v>0.21</v>
      </c>
      <c r="AB1336" s="20">
        <v>-3.8333333333333199E-2</v>
      </c>
      <c r="AC1336" s="17">
        <v>316.25994062500001</v>
      </c>
      <c r="AD1336" s="17">
        <f t="shared" si="344"/>
        <v>315.86815730952992</v>
      </c>
      <c r="AE1336" s="21">
        <v>123.647999999999</v>
      </c>
      <c r="AF1336" s="21">
        <v>171.68611111111113</v>
      </c>
      <c r="AG1336" s="19">
        <v>4.1988888888888898</v>
      </c>
      <c r="AH1336" s="21">
        <v>170.2</v>
      </c>
      <c r="AI1336" s="22">
        <v>0.66416666666666646</v>
      </c>
      <c r="AJ1336" s="21">
        <v>1615.5529999999967</v>
      </c>
      <c r="AK1336" s="21" t="e">
        <f>VLOOKUP($B1336,'[3]Rotoma level Monthly'!$C$2:$N$538,10,FALSE)</f>
        <v>#N/A</v>
      </c>
      <c r="AL1336" s="21" t="e">
        <f>VLOOKUP($B1336,'[3]Rotoma level Monthly'!$C$2:$N$538,11,FALSE)</f>
        <v>#N/A</v>
      </c>
      <c r="AM1336" s="20">
        <v>3.4963281033894211</v>
      </c>
      <c r="AN1336" s="21">
        <v>184.61666666666665</v>
      </c>
    </row>
    <row r="1337" spans="1:40" x14ac:dyDescent="0.25">
      <c r="A1337" t="s">
        <v>88</v>
      </c>
      <c r="B1337" s="15">
        <v>41183</v>
      </c>
      <c r="C1337" s="16" t="s">
        <v>75</v>
      </c>
      <c r="D1337" s="17">
        <v>2013</v>
      </c>
      <c r="E1337" s="18" t="str">
        <f t="shared" si="338"/>
        <v>Rotoehu 2012/13</v>
      </c>
      <c r="F1337" s="18" t="s">
        <v>72</v>
      </c>
      <c r="G1337" s="19">
        <v>5.8000002000000004</v>
      </c>
      <c r="H1337" s="20">
        <v>2.6</v>
      </c>
      <c r="I1337" s="21">
        <v>231.99999</v>
      </c>
      <c r="J1337" s="19">
        <v>13.59112908438504</v>
      </c>
      <c r="K1337" s="19">
        <v>-0.76189126514917049</v>
      </c>
      <c r="L1337" s="19">
        <v>3</v>
      </c>
      <c r="M1337" s="19">
        <v>1</v>
      </c>
      <c r="N1337" s="19">
        <v>7.3000002000000004</v>
      </c>
      <c r="O1337" s="19">
        <v>3.8</v>
      </c>
      <c r="Q1337" s="19">
        <f t="shared" ref="Q1337:Q1400" si="345">2.22+2.54*LOG($G1337,10)</f>
        <v>4.1591071416880663</v>
      </c>
      <c r="R1337" s="19">
        <f t="shared" si="343"/>
        <v>4.4051794835444191</v>
      </c>
      <c r="S1337" s="19">
        <f t="shared" si="339"/>
        <v>3.5101187781756411</v>
      </c>
      <c r="T1337" s="19">
        <f t="shared" si="341"/>
        <v>3.5271061688809571</v>
      </c>
      <c r="U1337" s="23">
        <f t="shared" si="340"/>
        <v>3.900377893072271</v>
      </c>
      <c r="V1337" s="24">
        <f t="shared" si="342"/>
        <v>4.1952139450374109</v>
      </c>
      <c r="W1337" s="24">
        <f t="shared" si="342"/>
        <v>4.284534737177121</v>
      </c>
      <c r="X1337" s="24">
        <f t="shared" si="342"/>
        <v>3.5990692150162844</v>
      </c>
      <c r="Y1337" s="24">
        <f t="shared" si="342"/>
        <v>3.9446853706764293</v>
      </c>
      <c r="Z1337" s="24">
        <f t="shared" si="342"/>
        <v>4.0058758169768121</v>
      </c>
      <c r="AA1337" s="20">
        <v>0.23</v>
      </c>
      <c r="AB1337" s="20">
        <v>-2.4999999999999901E-2</v>
      </c>
      <c r="AC1337" s="17">
        <v>316.284902217742</v>
      </c>
      <c r="AD1337" s="17">
        <f t="shared" si="344"/>
        <v>315.93213726024675</v>
      </c>
      <c r="AE1337" s="21">
        <v>76.607999999999905</v>
      </c>
      <c r="AF1337" s="21">
        <v>213.64314516129036</v>
      </c>
      <c r="AG1337" s="19">
        <v>4.61122311827957</v>
      </c>
      <c r="AH1337" s="21">
        <v>236</v>
      </c>
      <c r="AI1337" s="22">
        <v>0.66416666666666646</v>
      </c>
      <c r="AJ1337" s="21">
        <v>1673.4399999999957</v>
      </c>
      <c r="AK1337" s="21" t="e">
        <f>VLOOKUP($B1337,'[3]Rotoma level Monthly'!$C$2:$N$538,10,FALSE)</f>
        <v>#N/A</v>
      </c>
      <c r="AL1337" s="21" t="e">
        <f>VLOOKUP($B1337,'[3]Rotoma level Monthly'!$C$2:$N$538,11,FALSE)</f>
        <v>#N/A</v>
      </c>
      <c r="AM1337" s="20">
        <v>3.5688975478338656</v>
      </c>
      <c r="AN1337" s="21">
        <v>190.14999999999998</v>
      </c>
    </row>
    <row r="1338" spans="1:40" x14ac:dyDescent="0.25">
      <c r="A1338" t="s">
        <v>88</v>
      </c>
      <c r="B1338" s="15">
        <v>41214</v>
      </c>
      <c r="C1338" s="16" t="s">
        <v>75</v>
      </c>
      <c r="D1338" s="17">
        <v>2013</v>
      </c>
      <c r="E1338" s="18" t="str">
        <f t="shared" si="338"/>
        <v>Rotoehu 2012/13</v>
      </c>
      <c r="F1338" s="18" t="s">
        <v>72</v>
      </c>
      <c r="G1338" s="19">
        <v>2.3399999</v>
      </c>
      <c r="H1338" s="20">
        <v>3.8</v>
      </c>
      <c r="I1338" s="21">
        <v>172.99999</v>
      </c>
      <c r="J1338" s="19">
        <v>7.7291281073850389</v>
      </c>
      <c r="K1338" s="19">
        <v>-2.7158915582491714</v>
      </c>
      <c r="L1338" s="19">
        <v>0.50000001999999999</v>
      </c>
      <c r="M1338" s="19">
        <v>1</v>
      </c>
      <c r="N1338" s="19">
        <v>7.9000000999999997</v>
      </c>
      <c r="O1338" s="19">
        <v>1.5</v>
      </c>
      <c r="Q1338" s="19">
        <f t="shared" si="345"/>
        <v>3.157808230680395</v>
      </c>
      <c r="R1338" s="19">
        <f t="shared" si="343"/>
        <v>3.9398489547298219</v>
      </c>
      <c r="S1338" s="19">
        <f t="shared" si="339"/>
        <v>3.1265186948554526</v>
      </c>
      <c r="T1338" s="19">
        <f t="shared" si="341"/>
        <v>2.8113410764247146</v>
      </c>
      <c r="U1338" s="23">
        <f t="shared" si="340"/>
        <v>3.2588792391725958</v>
      </c>
      <c r="V1338" s="24">
        <f t="shared" si="342"/>
        <v>4.1459285994296913</v>
      </c>
      <c r="W1338" s="24">
        <f t="shared" si="342"/>
        <v>4.2924678532896392</v>
      </c>
      <c r="X1338" s="24">
        <f t="shared" si="342"/>
        <v>3.5473978699447883</v>
      </c>
      <c r="Y1338" s="24">
        <f t="shared" si="342"/>
        <v>3.8850382796384086</v>
      </c>
      <c r="Z1338" s="24">
        <f t="shared" si="342"/>
        <v>3.9677081505756315</v>
      </c>
      <c r="AA1338" s="20">
        <v>0.37</v>
      </c>
      <c r="AB1338" s="20">
        <v>-0.12166666666666601</v>
      </c>
      <c r="AC1338" s="17">
        <v>316.14563888888898</v>
      </c>
      <c r="AD1338" s="17">
        <f t="shared" si="344"/>
        <v>315.97410097552455</v>
      </c>
      <c r="AE1338" s="21">
        <v>24.913</v>
      </c>
      <c r="AF1338" s="21">
        <v>195.62916666666663</v>
      </c>
      <c r="AG1338" s="19">
        <v>4.0034722222222214</v>
      </c>
      <c r="AH1338" s="21">
        <v>251.2</v>
      </c>
      <c r="AI1338" s="22">
        <v>0.35666666666666647</v>
      </c>
      <c r="AJ1338" s="21">
        <v>1576.0479999999957</v>
      </c>
      <c r="AK1338" s="21" t="e">
        <f>VLOOKUP($B1338,'[3]Rotoma level Monthly'!$C$2:$N$538,10,FALSE)</f>
        <v>#N/A</v>
      </c>
      <c r="AL1338" s="21" t="e">
        <f>VLOOKUP($B1338,'[3]Rotoma level Monthly'!$C$2:$N$538,11,FALSE)</f>
        <v>#N/A</v>
      </c>
      <c r="AM1338" s="20">
        <v>3.6302742759444642</v>
      </c>
      <c r="AN1338" s="21">
        <v>189.6</v>
      </c>
    </row>
    <row r="1339" spans="1:40" x14ac:dyDescent="0.25">
      <c r="A1339" t="s">
        <v>88</v>
      </c>
      <c r="B1339" s="15">
        <v>41244</v>
      </c>
      <c r="C1339" s="16" t="s">
        <v>75</v>
      </c>
      <c r="D1339" s="17">
        <v>2013</v>
      </c>
      <c r="E1339" s="18" t="str">
        <f t="shared" si="338"/>
        <v>Rotoehu 2012/13</v>
      </c>
      <c r="F1339" s="18" t="s">
        <v>72</v>
      </c>
      <c r="G1339" s="19">
        <v>3.3299998999999998</v>
      </c>
      <c r="H1339" s="20">
        <v>4.2</v>
      </c>
      <c r="I1339" s="21">
        <v>184</v>
      </c>
      <c r="J1339" s="19">
        <v>10.660129084385039</v>
      </c>
      <c r="K1339" s="19">
        <v>-2.7158915582491714</v>
      </c>
      <c r="L1339" s="19">
        <v>0.50000001999999999</v>
      </c>
      <c r="M1339" s="19">
        <v>1</v>
      </c>
      <c r="N1339" s="19">
        <v>7.8499999000000003</v>
      </c>
      <c r="O1339" s="19">
        <v>2.4000001000000002</v>
      </c>
      <c r="Q1339" s="19">
        <f t="shared" si="345"/>
        <v>3.5470083199796862</v>
      </c>
      <c r="R1339" s="19">
        <f t="shared" si="343"/>
        <v>3.8142917367868296</v>
      </c>
      <c r="S1339" s="19">
        <f t="shared" si="339"/>
        <v>3.2071016472587037</v>
      </c>
      <c r="T1339" s="19">
        <f t="shared" si="341"/>
        <v>3.2190663938002024</v>
      </c>
      <c r="U1339" s="23">
        <f t="shared" si="340"/>
        <v>3.4468670244563557</v>
      </c>
      <c r="V1339" s="24">
        <f t="shared" si="342"/>
        <v>4.1182493106788849</v>
      </c>
      <c r="W1339" s="24">
        <f t="shared" si="342"/>
        <v>4.2734897851199234</v>
      </c>
      <c r="X1339" s="24">
        <f t="shared" si="342"/>
        <v>3.5016608676880066</v>
      </c>
      <c r="Y1339" s="24">
        <f t="shared" si="342"/>
        <v>3.8066416967235628</v>
      </c>
      <c r="Z1339" s="24">
        <f t="shared" si="342"/>
        <v>3.9250104150525931</v>
      </c>
      <c r="AA1339" s="20">
        <v>-0.69</v>
      </c>
      <c r="AB1339" s="20">
        <v>-7.8333333333333199E-2</v>
      </c>
      <c r="AC1339" s="17">
        <v>315.99446841397901</v>
      </c>
      <c r="AD1339" s="17">
        <f t="shared" si="344"/>
        <v>316.00093545693136</v>
      </c>
      <c r="AE1339" s="21">
        <v>107.92400000000001</v>
      </c>
      <c r="AF1339" s="21">
        <v>142.06317204301072</v>
      </c>
      <c r="AG1339" s="19">
        <v>3.6795026881720427</v>
      </c>
      <c r="AH1339" s="21">
        <v>196.3</v>
      </c>
      <c r="AI1339" s="22">
        <v>0.12916666666666649</v>
      </c>
      <c r="AJ1339" s="21">
        <v>1548.4619999999959</v>
      </c>
      <c r="AK1339" s="21" t="e">
        <f>VLOOKUP($B1339,'[3]Rotoma level Monthly'!$C$2:$N$538,10,FALSE)</f>
        <v>#N/A</v>
      </c>
      <c r="AL1339" s="21" t="e">
        <f>VLOOKUP($B1339,'[3]Rotoma level Monthly'!$C$2:$N$538,11,FALSE)</f>
        <v>#N/A</v>
      </c>
      <c r="AM1339" s="20">
        <v>3.5566921000185387</v>
      </c>
      <c r="AN1339" s="21">
        <v>192.20000000000002</v>
      </c>
    </row>
    <row r="1340" spans="1:40" x14ac:dyDescent="0.25">
      <c r="A1340" t="s">
        <v>88</v>
      </c>
      <c r="B1340" s="15">
        <v>41275</v>
      </c>
      <c r="C1340" s="16" t="s">
        <v>75</v>
      </c>
      <c r="D1340" s="17">
        <v>2013</v>
      </c>
      <c r="E1340" s="18" t="str">
        <f t="shared" si="338"/>
        <v>Rotoehu 2012/13</v>
      </c>
      <c r="F1340" s="18" t="s">
        <v>72</v>
      </c>
      <c r="G1340" s="19">
        <v>2.8</v>
      </c>
      <c r="H1340" s="20">
        <v>4.3</v>
      </c>
      <c r="I1340" s="21">
        <v>231.99999</v>
      </c>
      <c r="J1340" s="19">
        <v>14.56812908438504</v>
      </c>
      <c r="K1340" s="19">
        <v>-1.7388913628491718</v>
      </c>
      <c r="L1340" s="19">
        <v>1</v>
      </c>
      <c r="M1340" s="19">
        <v>1</v>
      </c>
      <c r="N1340" s="19">
        <v>8</v>
      </c>
      <c r="O1340" s="19">
        <v>1.5</v>
      </c>
      <c r="Q1340" s="19">
        <f t="shared" si="345"/>
        <v>3.3557813996092367</v>
      </c>
      <c r="R1340" s="19">
        <f t="shared" si="343"/>
        <v>3.7845633999320749</v>
      </c>
      <c r="S1340" s="19">
        <f t="shared" si="339"/>
        <v>3.5101187781756411</v>
      </c>
      <c r="T1340" s="19">
        <f t="shared" si="341"/>
        <v>3.6151390404435881</v>
      </c>
      <c r="U1340" s="23">
        <f t="shared" si="340"/>
        <v>3.5664006545401357</v>
      </c>
      <c r="V1340" s="24">
        <f t="shared" si="342"/>
        <v>4.1119070950639918</v>
      </c>
      <c r="W1340" s="24">
        <f t="shared" si="342"/>
        <v>4.2577803380253458</v>
      </c>
      <c r="X1340" s="24">
        <f t="shared" si="342"/>
        <v>3.5099507855071459</v>
      </c>
      <c r="Y1340" s="24">
        <f t="shared" si="342"/>
        <v>3.8303807928370155</v>
      </c>
      <c r="Z1340" s="24">
        <f t="shared" si="342"/>
        <v>3.9275047528583742</v>
      </c>
      <c r="AA1340" s="20">
        <v>-0.08</v>
      </c>
      <c r="AB1340" s="20">
        <v>0.9</v>
      </c>
      <c r="AC1340" s="17">
        <v>315.83806149193498</v>
      </c>
      <c r="AD1340" s="17">
        <f t="shared" si="344"/>
        <v>315.9874699551392</v>
      </c>
      <c r="AE1340" s="21">
        <v>0</v>
      </c>
      <c r="AF1340" s="21">
        <v>182.4146505376344</v>
      </c>
      <c r="AG1340" s="19">
        <v>3.9255712365591386</v>
      </c>
      <c r="AH1340" s="21">
        <v>300.60000000000002</v>
      </c>
      <c r="AI1340" s="22">
        <v>0.12916666666666649</v>
      </c>
      <c r="AJ1340" s="21">
        <v>1304.506999999998</v>
      </c>
      <c r="AK1340" s="21" t="e">
        <f>VLOOKUP($B1340,'[3]Rotoma level Monthly'!$C$2:$N$538,10,FALSE)</f>
        <v>#N/A</v>
      </c>
      <c r="AL1340" s="21" t="e">
        <f>VLOOKUP($B1340,'[3]Rotoma level Monthly'!$C$2:$N$538,11,FALSE)</f>
        <v>#N/A</v>
      </c>
      <c r="AM1340" s="20">
        <v>3.5226083186565318</v>
      </c>
      <c r="AN1340" s="21">
        <v>197.70833333333334</v>
      </c>
    </row>
    <row r="1341" spans="1:40" x14ac:dyDescent="0.25">
      <c r="A1341" t="s">
        <v>88</v>
      </c>
      <c r="B1341" s="15">
        <v>41306</v>
      </c>
      <c r="C1341" s="16" t="s">
        <v>75</v>
      </c>
      <c r="D1341" s="17">
        <v>2013</v>
      </c>
      <c r="E1341" s="18" t="str">
        <f t="shared" si="338"/>
        <v>Rotoehu 2012/13</v>
      </c>
      <c r="F1341" s="18" t="s">
        <v>72</v>
      </c>
      <c r="G1341" s="19">
        <v>5.4000000999999997</v>
      </c>
      <c r="I1341" s="21">
        <v>231.99999</v>
      </c>
      <c r="J1341" s="19">
        <v>15.545130061385036</v>
      </c>
      <c r="K1341" s="19">
        <v>-1.7388913628491718</v>
      </c>
      <c r="L1341" s="19">
        <v>3</v>
      </c>
      <c r="M1341" s="19">
        <v>6.0000000999999994</v>
      </c>
      <c r="N1341" s="19">
        <v>7.8000002000000004</v>
      </c>
      <c r="O1341" s="19">
        <v>1.5</v>
      </c>
      <c r="Q1341" s="19">
        <f t="shared" si="345"/>
        <v>4.0802801703782654</v>
      </c>
      <c r="S1341" s="19">
        <f t="shared" si="339"/>
        <v>3.5101187781756411</v>
      </c>
      <c r="T1341" s="19">
        <f t="shared" si="341"/>
        <v>3.6974555312132167</v>
      </c>
      <c r="U1341" s="23">
        <f t="shared" si="340"/>
        <v>3.7626181599223743</v>
      </c>
      <c r="V1341" s="24">
        <f t="shared" si="342"/>
        <v>4.1517693732080394</v>
      </c>
      <c r="W1341" s="24">
        <f t="shared" si="342"/>
        <v>4.2773941364982484</v>
      </c>
      <c r="X1341" s="24">
        <f t="shared" si="342"/>
        <v>3.4922232197223928</v>
      </c>
      <c r="Y1341" s="24">
        <f t="shared" si="342"/>
        <v>3.8178680820733972</v>
      </c>
      <c r="Z1341" s="24">
        <f t="shared" si="342"/>
        <v>3.9240892033635215</v>
      </c>
      <c r="AA1341" s="20">
        <v>-0.34</v>
      </c>
      <c r="AB1341" s="20">
        <v>0.80333333333333301</v>
      </c>
      <c r="AC1341" s="17">
        <v>315.62780691964298</v>
      </c>
      <c r="AD1341" s="17">
        <f t="shared" si="344"/>
        <v>315.96302498579911</v>
      </c>
      <c r="AE1341" s="21">
        <v>21.957000000000001</v>
      </c>
      <c r="AF1341" s="21">
        <v>162.0386904761904</v>
      </c>
      <c r="AG1341" s="19">
        <v>3.2712723214285724</v>
      </c>
      <c r="AH1341" s="21">
        <v>274.8</v>
      </c>
      <c r="AI1341" s="22">
        <v>0.12916666666666649</v>
      </c>
      <c r="AJ1341" s="21">
        <v>1184.1499999999978</v>
      </c>
      <c r="AK1341" s="21" t="e">
        <f>VLOOKUP($B1341,'[3]Rotoma level Monthly'!$C$2:$N$538,10,FALSE)</f>
        <v>#N/A</v>
      </c>
      <c r="AL1341" s="21" t="e">
        <f>VLOOKUP($B1341,'[3]Rotoma level Monthly'!$C$2:$N$538,11,FALSE)</f>
        <v>#N/A</v>
      </c>
      <c r="AM1341" s="20">
        <v>3.5096350883697931</v>
      </c>
      <c r="AN1341" s="21">
        <v>205.65833333333333</v>
      </c>
    </row>
    <row r="1342" spans="1:40" x14ac:dyDescent="0.25">
      <c r="A1342" t="s">
        <v>88</v>
      </c>
      <c r="B1342" s="15">
        <v>41334</v>
      </c>
      <c r="C1342" s="16" t="s">
        <v>75</v>
      </c>
      <c r="D1342" s="17">
        <v>2013</v>
      </c>
      <c r="E1342" s="18" t="str">
        <f t="shared" si="338"/>
        <v>Rotoehu 2012/13</v>
      </c>
      <c r="F1342" s="18" t="s">
        <v>72</v>
      </c>
      <c r="G1342" s="19">
        <v>4.9000000999999997</v>
      </c>
      <c r="H1342" s="20">
        <v>3.6</v>
      </c>
      <c r="I1342" s="21">
        <v>236</v>
      </c>
      <c r="J1342" s="19">
        <v>14.56812908438504</v>
      </c>
      <c r="K1342" s="19">
        <v>-0.76189126514917049</v>
      </c>
      <c r="L1342" s="19">
        <v>0.50000001999999999</v>
      </c>
      <c r="M1342" s="19">
        <v>15</v>
      </c>
      <c r="N1342" s="19">
        <v>7.9000000999999997</v>
      </c>
      <c r="O1342" s="19">
        <v>1.6</v>
      </c>
      <c r="Q1342" s="19">
        <f t="shared" si="345"/>
        <v>3.973098065784832</v>
      </c>
      <c r="R1342" s="19">
        <f t="shared" ref="R1342:R1347" si="346">5.56+2.6*LOG(((1/$H1342)-(1/40)),10)</f>
        <v>4.0071211180398958</v>
      </c>
      <c r="S1342" s="19">
        <f t="shared" si="339"/>
        <v>3.5324651289400211</v>
      </c>
      <c r="T1342" s="19">
        <f t="shared" si="341"/>
        <v>3.6151390404435881</v>
      </c>
      <c r="U1342" s="23">
        <f t="shared" si="340"/>
        <v>3.7819558383020846</v>
      </c>
      <c r="V1342" s="24">
        <f t="shared" si="342"/>
        <v>4.1362686168827691</v>
      </c>
      <c r="W1342" s="24">
        <f t="shared" si="342"/>
        <v>4.2278015872803651</v>
      </c>
      <c r="X1342" s="24">
        <f t="shared" si="342"/>
        <v>3.4739895889084345</v>
      </c>
      <c r="Y1342" s="24">
        <f t="shared" si="342"/>
        <v>3.7821303702370788</v>
      </c>
      <c r="Z1342" s="24">
        <f t="shared" si="342"/>
        <v>3.8953562194238702</v>
      </c>
      <c r="AA1342" s="20">
        <v>1.07</v>
      </c>
      <c r="AB1342" s="20">
        <v>0.79833333333333301</v>
      </c>
      <c r="AC1342" s="17">
        <v>315.37813104838699</v>
      </c>
      <c r="AD1342" s="17">
        <f t="shared" si="344"/>
        <v>315.91800093225964</v>
      </c>
      <c r="AE1342" s="21">
        <v>52.922000000000097</v>
      </c>
      <c r="AF1342" s="21">
        <v>160.92741935483875</v>
      </c>
      <c r="AG1342" s="19">
        <v>2.9531720430107526</v>
      </c>
      <c r="AH1342" s="21">
        <v>252.5</v>
      </c>
      <c r="AI1342" s="22">
        <v>0.12916666666666649</v>
      </c>
      <c r="AJ1342" s="21">
        <v>1083.7109999999982</v>
      </c>
      <c r="AK1342" s="21" t="e">
        <f>VLOOKUP($B1342,'[3]Rotoma level Monthly'!$C$2:$N$538,10,FALSE)</f>
        <v>#N/A</v>
      </c>
      <c r="AL1342" s="21" t="e">
        <f>VLOOKUP($B1342,'[3]Rotoma level Monthly'!$C$2:$N$538,11,FALSE)</f>
        <v>#N/A</v>
      </c>
      <c r="AM1342" s="20">
        <v>3.530744467645929</v>
      </c>
      <c r="AN1342" s="21">
        <v>208.72500000000002</v>
      </c>
    </row>
    <row r="1343" spans="1:40" x14ac:dyDescent="0.25">
      <c r="A1343" t="s">
        <v>88</v>
      </c>
      <c r="B1343" s="15">
        <v>41365</v>
      </c>
      <c r="C1343" s="16" t="s">
        <v>75</v>
      </c>
      <c r="D1343" s="17">
        <v>2013</v>
      </c>
      <c r="E1343" s="18" t="str">
        <f t="shared" si="338"/>
        <v>Rotoehu 2012/13</v>
      </c>
      <c r="F1343" s="18" t="s">
        <v>72</v>
      </c>
      <c r="G1343" s="19">
        <v>6.6999997999999996</v>
      </c>
      <c r="H1343" s="20">
        <v>3.5</v>
      </c>
      <c r="I1343" s="21">
        <v>206</v>
      </c>
      <c r="J1343" s="19">
        <v>10.660129084385039</v>
      </c>
      <c r="K1343" s="19">
        <v>-1.7388913628491718</v>
      </c>
      <c r="L1343" s="19">
        <v>4.0000002000000006</v>
      </c>
      <c r="M1343" s="19">
        <v>1</v>
      </c>
      <c r="N1343" s="19">
        <v>7.9000000999999997</v>
      </c>
      <c r="O1343" s="19">
        <v>2.2000000000000002</v>
      </c>
      <c r="Q1343" s="19">
        <f t="shared" si="345"/>
        <v>4.3182299659315024</v>
      </c>
      <c r="R1343" s="19">
        <f t="shared" si="346"/>
        <v>4.0420285548234149</v>
      </c>
      <c r="S1343" s="19">
        <f t="shared" si="339"/>
        <v>3.3547403333111512</v>
      </c>
      <c r="T1343" s="19">
        <f t="shared" si="341"/>
        <v>3.2190663938002024</v>
      </c>
      <c r="U1343" s="23">
        <f t="shared" si="340"/>
        <v>3.733516311966568</v>
      </c>
      <c r="V1343" s="24">
        <f t="shared" si="342"/>
        <v>4.1560977665122056</v>
      </c>
      <c r="W1343" s="24">
        <f t="shared" si="342"/>
        <v>4.2105811610960977</v>
      </c>
      <c r="X1343" s="24">
        <f t="shared" si="342"/>
        <v>3.4393948562896668</v>
      </c>
      <c r="Y1343" s="24">
        <f t="shared" si="342"/>
        <v>3.7240105682760771</v>
      </c>
      <c r="Z1343" s="24">
        <f t="shared" si="342"/>
        <v>3.8731885255190597</v>
      </c>
      <c r="AA1343" s="20">
        <v>0.15</v>
      </c>
      <c r="AB1343" s="20">
        <v>0.70499999999999996</v>
      </c>
      <c r="AC1343" s="17">
        <v>315.31474340277799</v>
      </c>
      <c r="AD1343" s="17">
        <f t="shared" si="344"/>
        <v>315.87297795772264</v>
      </c>
      <c r="AE1343" s="21">
        <v>184.100999999999</v>
      </c>
      <c r="AF1343" s="21">
        <v>180.06944444444454</v>
      </c>
      <c r="AG1343" s="19">
        <v>3.3755347222222216</v>
      </c>
      <c r="AH1343" s="21">
        <v>172.2</v>
      </c>
      <c r="AI1343" s="22">
        <v>0.12916666666666649</v>
      </c>
      <c r="AJ1343" s="21">
        <v>1006.9999999999981</v>
      </c>
      <c r="AK1343" s="21" t="e">
        <f>VLOOKUP($B1343,'[3]Rotoma level Monthly'!$C$2:$N$538,10,FALSE)</f>
        <v>#N/A</v>
      </c>
      <c r="AL1343" s="21" t="e">
        <f>VLOOKUP($B1343,'[3]Rotoma level Monthly'!$C$2:$N$538,11,FALSE)</f>
        <v>#N/A</v>
      </c>
      <c r="AM1343" s="20">
        <v>3.4332041450652837</v>
      </c>
      <c r="AN1343" s="21">
        <v>207.10833333333335</v>
      </c>
    </row>
    <row r="1344" spans="1:40" x14ac:dyDescent="0.25">
      <c r="A1344" t="s">
        <v>88</v>
      </c>
      <c r="B1344" s="15">
        <v>41395</v>
      </c>
      <c r="C1344" s="16" t="s">
        <v>75</v>
      </c>
      <c r="D1344" s="17">
        <v>2013</v>
      </c>
      <c r="E1344" s="18" t="str">
        <f t="shared" si="338"/>
        <v>Rotoehu 2012/13</v>
      </c>
      <c r="F1344" s="18" t="s">
        <v>72</v>
      </c>
      <c r="G1344" s="19">
        <v>5.3000002000000004</v>
      </c>
      <c r="H1344" s="20">
        <v>3.8</v>
      </c>
      <c r="I1344" s="21">
        <v>173.99999</v>
      </c>
      <c r="J1344" s="19">
        <v>8.7061281073850392</v>
      </c>
      <c r="K1344" s="19">
        <v>-1.7388913628491718</v>
      </c>
      <c r="L1344" s="19">
        <v>1</v>
      </c>
      <c r="M1344" s="19">
        <v>1</v>
      </c>
      <c r="N1344" s="19">
        <v>8.1000004000000008</v>
      </c>
      <c r="O1344" s="19">
        <v>3.2</v>
      </c>
      <c r="Q1344" s="19">
        <f t="shared" si="345"/>
        <v>4.0596607504127196</v>
      </c>
      <c r="R1344" s="19">
        <f t="shared" si="346"/>
        <v>3.9398489547298219</v>
      </c>
      <c r="S1344" s="19">
        <f t="shared" si="339"/>
        <v>3.1340531622026684</v>
      </c>
      <c r="T1344" s="19">
        <f t="shared" si="341"/>
        <v>2.9622891557749251</v>
      </c>
      <c r="U1344" s="23">
        <f t="shared" si="340"/>
        <v>3.523963005780034</v>
      </c>
      <c r="V1344" s="24">
        <f t="shared" si="342"/>
        <v>4.0750433854711341</v>
      </c>
      <c r="W1344" s="24">
        <f t="shared" si="342"/>
        <v>4.1764360856396756</v>
      </c>
      <c r="X1344" s="24">
        <f t="shared" si="342"/>
        <v>3.4043629712162087</v>
      </c>
      <c r="Y1344" s="24">
        <f t="shared" si="342"/>
        <v>3.6563052623551262</v>
      </c>
      <c r="Z1344" s="24">
        <f t="shared" si="342"/>
        <v>3.8194157193847591</v>
      </c>
      <c r="AA1344" s="20">
        <v>0.95</v>
      </c>
      <c r="AB1344" s="20">
        <v>0.663333333333333</v>
      </c>
      <c r="AC1344" s="17">
        <v>315.39867439516098</v>
      </c>
      <c r="AD1344" s="17">
        <f t="shared" si="344"/>
        <v>315.83620561229242</v>
      </c>
      <c r="AE1344" s="21">
        <v>131.023</v>
      </c>
      <c r="AF1344" s="21">
        <v>159.38844086021507</v>
      </c>
      <c r="AG1344" s="19">
        <v>2.7360080645161289</v>
      </c>
      <c r="AH1344" s="21">
        <v>173</v>
      </c>
      <c r="AI1344" s="22">
        <v>0.12916666666666649</v>
      </c>
      <c r="AJ1344" s="21">
        <v>1120.6009999999972</v>
      </c>
      <c r="AK1344" s="21" t="e">
        <f>VLOOKUP($B1344,'[3]Rotoma level Monthly'!$C$2:$N$538,10,FALSE)</f>
        <v>#N/A</v>
      </c>
      <c r="AL1344" s="21" t="e">
        <f>VLOOKUP($B1344,'[3]Rotoma level Monthly'!$C$2:$N$538,11,FALSE)</f>
        <v>#N/A</v>
      </c>
      <c r="AM1344" s="20">
        <v>3.4604014830282472</v>
      </c>
      <c r="AN1344" s="21">
        <v>204.51666666666665</v>
      </c>
    </row>
    <row r="1345" spans="1:40" x14ac:dyDescent="0.25">
      <c r="A1345" t="s">
        <v>88</v>
      </c>
      <c r="B1345" s="15">
        <v>41426</v>
      </c>
      <c r="C1345" s="16" t="s">
        <v>75</v>
      </c>
      <c r="D1345" s="17">
        <v>2013</v>
      </c>
      <c r="E1345" s="18" t="str">
        <f t="shared" si="338"/>
        <v>Rotoehu 2012/13</v>
      </c>
      <c r="F1345" s="18" t="s">
        <v>72</v>
      </c>
      <c r="G1345" s="19">
        <v>3.7</v>
      </c>
      <c r="H1345" s="20">
        <v>4.2</v>
      </c>
      <c r="I1345" s="21">
        <v>286.00001000000003</v>
      </c>
      <c r="J1345" s="19">
        <v>6.7521300613850403</v>
      </c>
      <c r="K1345" s="19">
        <v>-1.7388913628491718</v>
      </c>
      <c r="L1345" s="19">
        <v>52.999999000000003</v>
      </c>
      <c r="M1345" s="19">
        <v>48</v>
      </c>
      <c r="N1345" s="19">
        <v>7.6999997999999996</v>
      </c>
      <c r="O1345" s="19">
        <v>1.9</v>
      </c>
      <c r="Q1345" s="19">
        <f t="shared" si="345"/>
        <v>3.6632323791301675</v>
      </c>
      <c r="R1345" s="19">
        <f t="shared" si="346"/>
        <v>3.8142917367868296</v>
      </c>
      <c r="S1345" s="19">
        <f t="shared" si="339"/>
        <v>3.7836618054256355</v>
      </c>
      <c r="T1345" s="19">
        <f t="shared" si="341"/>
        <v>2.6399671336577031</v>
      </c>
      <c r="U1345" s="23">
        <f t="shared" si="340"/>
        <v>3.4752882637500839</v>
      </c>
      <c r="V1345" s="24">
        <f t="shared" si="342"/>
        <v>3.9975105739431469</v>
      </c>
      <c r="W1345" s="24">
        <f t="shared" si="342"/>
        <v>4.1268679527624306</v>
      </c>
      <c r="X1345" s="24">
        <f t="shared" si="342"/>
        <v>3.4271582234870426</v>
      </c>
      <c r="Y1345" s="24">
        <f t="shared" si="342"/>
        <v>3.3875442320051246</v>
      </c>
      <c r="Z1345" s="24">
        <f t="shared" si="342"/>
        <v>3.7271817081986014</v>
      </c>
      <c r="AA1345" s="20">
        <v>1.5</v>
      </c>
      <c r="AB1345" s="20">
        <v>0.46666666666666601</v>
      </c>
      <c r="AC1345" s="17">
        <v>315.43665104166701</v>
      </c>
      <c r="AD1345" s="17">
        <f t="shared" si="344"/>
        <v>315.80361452432953</v>
      </c>
      <c r="AE1345" s="21">
        <v>131.976</v>
      </c>
      <c r="AF1345" s="21">
        <v>166.49305555555557</v>
      </c>
      <c r="AG1345" s="19">
        <v>3.1627708333333331</v>
      </c>
      <c r="AH1345" s="21">
        <v>122.5</v>
      </c>
      <c r="AI1345" s="22">
        <v>0.295833333333333</v>
      </c>
      <c r="AJ1345" s="21">
        <v>1112.1239999999971</v>
      </c>
      <c r="AK1345" s="21" t="e">
        <f>VLOOKUP($B1345,'[3]Rotoma level Monthly'!$C$2:$N$538,10,FALSE)</f>
        <v>#N/A</v>
      </c>
      <c r="AL1345" s="21" t="e">
        <f>VLOOKUP($B1345,'[3]Rotoma level Monthly'!$C$2:$N$538,11,FALSE)</f>
        <v>#N/A</v>
      </c>
      <c r="AM1345" s="20">
        <v>3.4312560977235873</v>
      </c>
      <c r="AN1345" s="21">
        <v>205.34166666666667</v>
      </c>
    </row>
    <row r="1346" spans="1:40" x14ac:dyDescent="0.25">
      <c r="A1346" t="s">
        <v>88</v>
      </c>
      <c r="B1346" s="15">
        <v>41456</v>
      </c>
      <c r="C1346" s="16" t="s">
        <v>76</v>
      </c>
      <c r="D1346" s="17">
        <v>2014</v>
      </c>
      <c r="E1346" s="18" t="str">
        <f t="shared" si="338"/>
        <v>Rotoehu 2013/14</v>
      </c>
      <c r="F1346" s="18" t="s">
        <v>72</v>
      </c>
      <c r="G1346" s="19">
        <v>9.5</v>
      </c>
      <c r="H1346" s="20">
        <v>3.1</v>
      </c>
      <c r="I1346" s="21">
        <v>217.99999</v>
      </c>
      <c r="J1346" s="19">
        <v>17.499130061385038</v>
      </c>
      <c r="K1346" s="19">
        <v>-0.76189126514917049</v>
      </c>
      <c r="L1346" s="19">
        <v>2.5000002000000001</v>
      </c>
      <c r="M1346" s="19">
        <v>1</v>
      </c>
      <c r="N1346" s="19">
        <v>7.7000003000000001</v>
      </c>
      <c r="O1346" s="19">
        <v>2.5999998999999998</v>
      </c>
      <c r="Q1346" s="19">
        <f t="shared" si="345"/>
        <v>4.7034179574336736</v>
      </c>
      <c r="R1346" s="19">
        <f t="shared" si="346"/>
        <v>4.1913721705917455</v>
      </c>
      <c r="S1346" s="19">
        <f t="shared" si="339"/>
        <v>3.4287539857853448</v>
      </c>
      <c r="T1346" s="19">
        <f t="shared" si="341"/>
        <v>3.8476080603766372</v>
      </c>
      <c r="U1346" s="23">
        <f t="shared" si="340"/>
        <v>4.0427880435468504</v>
      </c>
      <c r="V1346" s="24">
        <f t="shared" si="342"/>
        <v>3.9909750340396801</v>
      </c>
      <c r="W1346" s="24">
        <f t="shared" si="342"/>
        <v>4.1155886242025481</v>
      </c>
      <c r="X1346" s="24">
        <f t="shared" si="342"/>
        <v>3.4376408704118866</v>
      </c>
      <c r="Y1346" s="24">
        <f t="shared" si="342"/>
        <v>3.4221363011045494</v>
      </c>
      <c r="Z1346" s="24">
        <f t="shared" si="342"/>
        <v>3.7342316561004965</v>
      </c>
      <c r="AA1346" s="20">
        <v>0.87</v>
      </c>
      <c r="AB1346" s="20">
        <v>0.40666666666666601</v>
      </c>
      <c r="AC1346" s="17">
        <v>315.407118615591</v>
      </c>
      <c r="AD1346" s="17">
        <f t="shared" si="344"/>
        <v>315.77038703777038</v>
      </c>
      <c r="AE1346" s="21">
        <v>45.261000000000003</v>
      </c>
      <c r="AF1346" s="21">
        <v>176.27016129032262</v>
      </c>
      <c r="AG1346" s="19">
        <v>2.4181317204301083</v>
      </c>
      <c r="AH1346" s="21">
        <v>172.1</v>
      </c>
      <c r="AI1346" s="22">
        <v>0.43666666666666598</v>
      </c>
      <c r="AJ1346" s="21">
        <v>1174.0999999999972</v>
      </c>
      <c r="AK1346" s="21" t="e">
        <f>VLOOKUP($B1346,'[3]Rotoma level Monthly'!$C$2:$N$538,10,FALSE)</f>
        <v>#N/A</v>
      </c>
      <c r="AL1346" s="21" t="e">
        <f>VLOOKUP($B1346,'[3]Rotoma level Monthly'!$C$2:$N$538,11,FALSE)</f>
        <v>#N/A</v>
      </c>
      <c r="AM1346" s="20">
        <v>3.4295483430939577</v>
      </c>
      <c r="AN1346" s="21">
        <v>207.50833333333333</v>
      </c>
    </row>
    <row r="1347" spans="1:40" x14ac:dyDescent="0.25">
      <c r="A1347" t="s">
        <v>88</v>
      </c>
      <c r="B1347" s="15">
        <v>41487</v>
      </c>
      <c r="C1347" s="16" t="s">
        <v>76</v>
      </c>
      <c r="D1347" s="17">
        <v>2014</v>
      </c>
      <c r="E1347" s="18" t="str">
        <f t="shared" ref="E1347:E1410" si="347">CONCATENATE(A1347," ",C1347)</f>
        <v>Rotoehu 2013/14</v>
      </c>
      <c r="F1347" s="18" t="s">
        <v>72</v>
      </c>
      <c r="G1347" s="19">
        <v>4.9000000999999997</v>
      </c>
      <c r="H1347" s="20">
        <v>4.2</v>
      </c>
      <c r="I1347" s="21">
        <v>191</v>
      </c>
      <c r="J1347" s="19">
        <v>8.7061281073850392</v>
      </c>
      <c r="K1347" s="19">
        <v>-1.7388913628491718</v>
      </c>
      <c r="L1347" s="19">
        <v>0.50000001999999999</v>
      </c>
      <c r="M1347" s="19">
        <v>1</v>
      </c>
      <c r="N1347" s="19">
        <v>7.9000000999999997</v>
      </c>
      <c r="O1347" s="19">
        <v>1.6</v>
      </c>
      <c r="Q1347" s="19">
        <f t="shared" si="345"/>
        <v>3.973098065784832</v>
      </c>
      <c r="R1347" s="19">
        <f t="shared" si="346"/>
        <v>3.8142917367868296</v>
      </c>
      <c r="S1347" s="19">
        <f t="shared" si="339"/>
        <v>3.2559104354156596</v>
      </c>
      <c r="T1347" s="19">
        <f t="shared" si="341"/>
        <v>2.9622891557749251</v>
      </c>
      <c r="U1347" s="23">
        <f t="shared" si="340"/>
        <v>3.5013973484405616</v>
      </c>
      <c r="V1347" s="24">
        <f t="shared" ref="V1347:Z1397" si="348">AVERAGE(Q1336:Q1347)</f>
        <v>3.9382016331640419</v>
      </c>
      <c r="W1347" s="24">
        <f t="shared" si="348"/>
        <v>4.0484661312343855</v>
      </c>
      <c r="X1347" s="24">
        <f t="shared" si="348"/>
        <v>3.419794296578504</v>
      </c>
      <c r="Y1347" s="24">
        <f t="shared" si="348"/>
        <v>3.3608724364846925</v>
      </c>
      <c r="Z1347" s="24">
        <f t="shared" si="348"/>
        <v>3.6858784582964064</v>
      </c>
      <c r="AA1347" s="20">
        <v>-0.01</v>
      </c>
      <c r="AB1347" s="20">
        <v>0.42666666666666597</v>
      </c>
      <c r="AC1347" s="17">
        <v>315.32174932795698</v>
      </c>
      <c r="AD1347" s="17">
        <f t="shared" si="344"/>
        <v>315.70065719906074</v>
      </c>
      <c r="AE1347" s="21">
        <v>101.535</v>
      </c>
      <c r="AF1347" s="21">
        <v>162.86290322580649</v>
      </c>
      <c r="AG1347" s="19">
        <v>3.2832930107526876</v>
      </c>
      <c r="AH1347" s="21">
        <v>141.5</v>
      </c>
      <c r="AI1347" s="22">
        <v>0.44666666666666599</v>
      </c>
      <c r="AJ1347" s="21">
        <v>1015.360999999997</v>
      </c>
      <c r="AK1347" s="21" t="e">
        <f>VLOOKUP($B1347,'[3]Rotoma level Monthly'!$C$2:$N$538,10,FALSE)</f>
        <v>#N/A</v>
      </c>
      <c r="AL1347" s="21" t="e">
        <f>VLOOKUP($B1347,'[3]Rotoma level Monthly'!$C$2:$N$538,11,FALSE)</f>
        <v>#N/A</v>
      </c>
      <c r="AM1347" s="20">
        <v>3.3947857982910907</v>
      </c>
      <c r="AN1347" s="21">
        <v>205.24166666666667</v>
      </c>
    </row>
    <row r="1348" spans="1:40" x14ac:dyDescent="0.25">
      <c r="A1348" t="s">
        <v>88</v>
      </c>
      <c r="B1348" s="15">
        <v>41518</v>
      </c>
      <c r="C1348" s="16" t="s">
        <v>76</v>
      </c>
      <c r="D1348" s="17">
        <v>2014</v>
      </c>
      <c r="E1348" s="18" t="str">
        <f t="shared" si="347"/>
        <v>Rotoehu 2013/14</v>
      </c>
      <c r="F1348" s="18" t="s">
        <v>72</v>
      </c>
      <c r="G1348" s="19">
        <v>3.4000001000000002</v>
      </c>
      <c r="I1348" s="21">
        <v>175</v>
      </c>
      <c r="J1348" s="19">
        <v>6.7521300613850403</v>
      </c>
      <c r="K1348" s="19">
        <v>-3.6928912651491705</v>
      </c>
      <c r="L1348" s="19">
        <v>4.0000002000000006</v>
      </c>
      <c r="M1348" s="19">
        <v>4.9999998999999997</v>
      </c>
      <c r="N1348" s="19">
        <v>8</v>
      </c>
      <c r="O1348" s="19">
        <v>1.6</v>
      </c>
      <c r="Q1348" s="19">
        <f t="shared" si="345"/>
        <v>3.5699564817316802</v>
      </c>
      <c r="S1348" s="19">
        <f t="shared" si="339"/>
        <v>3.1415445265457458</v>
      </c>
      <c r="T1348" s="19">
        <f t="shared" si="341"/>
        <v>2.6399671336577031</v>
      </c>
      <c r="U1348" s="23">
        <f t="shared" si="340"/>
        <v>3.1171560473117097</v>
      </c>
      <c r="V1348" s="24">
        <f t="shared" si="348"/>
        <v>3.8800565773787543</v>
      </c>
      <c r="W1348" s="24">
        <f t="shared" si="348"/>
        <v>3.9752837846751681</v>
      </c>
      <c r="X1348" s="24">
        <f t="shared" si="348"/>
        <v>3.3745921711889419</v>
      </c>
      <c r="Y1348" s="24">
        <f t="shared" si="348"/>
        <v>3.2297028570206971</v>
      </c>
      <c r="Z1348" s="24">
        <f t="shared" si="348"/>
        <v>3.5926006525218015</v>
      </c>
      <c r="AA1348" s="20">
        <v>0.33</v>
      </c>
      <c r="AB1348" s="20">
        <v>0.68833333333333302</v>
      </c>
      <c r="AC1348" s="17">
        <v>315.34829652777802</v>
      </c>
      <c r="AD1348" s="17">
        <f t="shared" si="344"/>
        <v>315.62468685762559</v>
      </c>
      <c r="AE1348" s="21">
        <v>174.093999999999</v>
      </c>
      <c r="AF1348" s="21">
        <v>179.15277777777774</v>
      </c>
      <c r="AG1348" s="19">
        <v>4.4142083333333346</v>
      </c>
      <c r="AH1348" s="21">
        <v>153.9</v>
      </c>
      <c r="AI1348" s="22">
        <v>0.5649999999999995</v>
      </c>
      <c r="AJ1348" s="21">
        <v>1001.867999999998</v>
      </c>
      <c r="AK1348" s="21" t="e">
        <f>VLOOKUP($B1348,'[3]Rotoma level Monthly'!$C$2:$N$538,10,FALSE)</f>
        <v>#N/A</v>
      </c>
      <c r="AL1348" s="21" t="e">
        <f>VLOOKUP($B1348,'[3]Rotoma level Monthly'!$C$2:$N$538,11,FALSE)</f>
        <v>#N/A</v>
      </c>
      <c r="AM1348" s="20">
        <v>3.468236739151306</v>
      </c>
      <c r="AN1348" s="21">
        <v>203.88333333333335</v>
      </c>
    </row>
    <row r="1349" spans="1:40" x14ac:dyDescent="0.25">
      <c r="A1349" t="s">
        <v>88</v>
      </c>
      <c r="B1349" s="15">
        <v>41548</v>
      </c>
      <c r="C1349" s="16" t="s">
        <v>76</v>
      </c>
      <c r="D1349" s="17">
        <v>2014</v>
      </c>
      <c r="E1349" s="18" t="str">
        <f t="shared" si="347"/>
        <v>Rotoehu 2013/14</v>
      </c>
      <c r="F1349" s="18" t="s">
        <v>72</v>
      </c>
      <c r="G1349" s="19">
        <v>6.8000002000000004</v>
      </c>
      <c r="H1349" s="20">
        <v>3.6</v>
      </c>
      <c r="I1349" s="21">
        <v>224.99999</v>
      </c>
      <c r="J1349" s="19">
        <v>10.660129084385039</v>
      </c>
      <c r="K1349" s="19">
        <v>-3.6928912651491705</v>
      </c>
      <c r="L1349" s="19">
        <v>4.0000002000000006</v>
      </c>
      <c r="M1349" s="19">
        <v>2.0000001000000003</v>
      </c>
      <c r="N1349" s="19">
        <v>7.9000000999999997</v>
      </c>
      <c r="O1349" s="19">
        <v>1.8</v>
      </c>
      <c r="Q1349" s="19">
        <f t="shared" si="345"/>
        <v>4.3345726707181917</v>
      </c>
      <c r="R1349" s="19">
        <f t="shared" ref="R1349:R1380" si="349">5.56+2.6*LOG(((1/$H1349)-(1/40)),10)</f>
        <v>4.0071211180398958</v>
      </c>
      <c r="S1349" s="19">
        <f t="shared" si="339"/>
        <v>3.4700693214162484</v>
      </c>
      <c r="T1349" s="19">
        <f t="shared" si="341"/>
        <v>3.2190663938002024</v>
      </c>
      <c r="U1349" s="23">
        <f t="shared" si="340"/>
        <v>3.7577073759936348</v>
      </c>
      <c r="V1349" s="24">
        <f t="shared" si="348"/>
        <v>3.8946787047979314</v>
      </c>
      <c r="W1349" s="24">
        <f t="shared" si="348"/>
        <v>3.9354779481247162</v>
      </c>
      <c r="X1349" s="24">
        <f t="shared" si="348"/>
        <v>3.3712547164589926</v>
      </c>
      <c r="Y1349" s="24">
        <f t="shared" si="348"/>
        <v>3.2040328757639678</v>
      </c>
      <c r="Z1349" s="24">
        <f t="shared" si="348"/>
        <v>3.5807114427652489</v>
      </c>
      <c r="AA1349" s="20">
        <v>-0.18</v>
      </c>
      <c r="AB1349" s="20">
        <v>0.51166666666666605</v>
      </c>
      <c r="AC1349" s="17">
        <v>315.36562298387099</v>
      </c>
      <c r="AD1349" s="17">
        <f t="shared" si="344"/>
        <v>315.5480802548031</v>
      </c>
      <c r="AE1349" s="21">
        <v>52.768000000000001</v>
      </c>
      <c r="AF1349" s="21">
        <v>222.1572580645161</v>
      </c>
      <c r="AG1349" s="19">
        <v>4.388427130002988</v>
      </c>
      <c r="AH1349" s="21">
        <v>259.7</v>
      </c>
      <c r="AI1349" s="22">
        <v>0.58749999999999947</v>
      </c>
      <c r="AJ1349" s="21">
        <v>1052.313999999998</v>
      </c>
      <c r="AK1349" s="21" t="e">
        <f>VLOOKUP($B1349,'[3]Rotoma level Monthly'!$C$2:$N$538,10,FALSE)</f>
        <v>#N/A</v>
      </c>
      <c r="AL1349" s="21" t="e">
        <f>VLOOKUP($B1349,'[3]Rotoma level Monthly'!$C$2:$N$538,11,FALSE)</f>
        <v>#N/A</v>
      </c>
      <c r="AM1349" s="20">
        <v>3.4861800261883427</v>
      </c>
      <c r="AN1349" s="21">
        <v>205.85833333333332</v>
      </c>
    </row>
    <row r="1350" spans="1:40" x14ac:dyDescent="0.25">
      <c r="A1350" t="s">
        <v>88</v>
      </c>
      <c r="B1350" s="15">
        <v>41579</v>
      </c>
      <c r="C1350" s="16" t="s">
        <v>76</v>
      </c>
      <c r="D1350" s="17">
        <v>2014</v>
      </c>
      <c r="E1350" s="18" t="str">
        <f t="shared" si="347"/>
        <v>Rotoehu 2013/14</v>
      </c>
      <c r="F1350" s="18" t="s">
        <v>72</v>
      </c>
      <c r="G1350" s="19">
        <v>4.0999999000000003</v>
      </c>
      <c r="H1350" s="20">
        <v>5.2</v>
      </c>
      <c r="I1350" s="21">
        <v>180.00000999999997</v>
      </c>
      <c r="J1350" s="19">
        <v>8.7061281073850392</v>
      </c>
      <c r="K1350" s="19">
        <v>-0.76189126514917049</v>
      </c>
      <c r="L1350" s="19">
        <v>2.0000001000000003</v>
      </c>
      <c r="M1350" s="19">
        <v>4.9999998999999997</v>
      </c>
      <c r="N1350" s="19">
        <v>6.9000000999999997</v>
      </c>
      <c r="O1350" s="19">
        <v>0.69999999000000002</v>
      </c>
      <c r="Q1350" s="19">
        <f t="shared" si="345"/>
        <v>3.7764709691630554</v>
      </c>
      <c r="R1350" s="19">
        <f t="shared" si="349"/>
        <v>3.5411413633579301</v>
      </c>
      <c r="S1350" s="19">
        <f t="shared" si="339"/>
        <v>3.1783703129846379</v>
      </c>
      <c r="T1350" s="19">
        <f t="shared" si="341"/>
        <v>2.9622891557749251</v>
      </c>
      <c r="U1350" s="23">
        <f t="shared" si="340"/>
        <v>3.3645679503201373</v>
      </c>
      <c r="V1350" s="24">
        <f t="shared" si="348"/>
        <v>3.9462339330048208</v>
      </c>
      <c r="W1350" s="24">
        <f t="shared" si="348"/>
        <v>3.895607188987527</v>
      </c>
      <c r="X1350" s="24">
        <f t="shared" si="348"/>
        <v>3.3755756846364253</v>
      </c>
      <c r="Y1350" s="24">
        <f t="shared" si="348"/>
        <v>3.2166118823764851</v>
      </c>
      <c r="Z1350" s="24">
        <f t="shared" si="348"/>
        <v>3.5895188353608769</v>
      </c>
      <c r="AA1350" s="20">
        <v>0.82</v>
      </c>
      <c r="AB1350" s="20">
        <v>0.55500000000000005</v>
      </c>
      <c r="AC1350" s="17">
        <v>315.33162256944399</v>
      </c>
      <c r="AD1350" s="17">
        <f t="shared" si="344"/>
        <v>315.48024556151591</v>
      </c>
      <c r="AE1350" s="21">
        <v>100.819</v>
      </c>
      <c r="AF1350" s="21">
        <v>164.53472222222231</v>
      </c>
      <c r="AG1350" s="19">
        <v>3.5759236111111106</v>
      </c>
      <c r="AH1350" s="21">
        <v>269</v>
      </c>
      <c r="AI1350" s="22">
        <v>0.60916666666666652</v>
      </c>
      <c r="AJ1350" s="21">
        <v>1028.4739999999981</v>
      </c>
      <c r="AK1350" s="21" t="e">
        <f>VLOOKUP($B1350,'[3]Rotoma level Monthly'!$C$2:$N$538,10,FALSE)</f>
        <v>#N/A</v>
      </c>
      <c r="AL1350" s="21" t="e">
        <f>VLOOKUP($B1350,'[3]Rotoma level Monthly'!$C$2:$N$538,11,FALSE)</f>
        <v>#N/A</v>
      </c>
      <c r="AM1350" s="20">
        <v>3.4676136938319608</v>
      </c>
      <c r="AN1350" s="21">
        <v>207.34166666666667</v>
      </c>
    </row>
    <row r="1351" spans="1:40" x14ac:dyDescent="0.25">
      <c r="A1351" t="s">
        <v>88</v>
      </c>
      <c r="B1351" s="15">
        <v>41609</v>
      </c>
      <c r="C1351" s="16" t="s">
        <v>76</v>
      </c>
      <c r="D1351" s="17">
        <v>2014</v>
      </c>
      <c r="E1351" s="18" t="str">
        <f t="shared" si="347"/>
        <v>Rotoehu 2013/14</v>
      </c>
      <c r="F1351" s="18" t="s">
        <v>72</v>
      </c>
      <c r="G1351" s="19">
        <v>6.1999997999999996</v>
      </c>
      <c r="H1351" s="20">
        <v>3.4</v>
      </c>
      <c r="I1351" s="21">
        <v>257.99999000000003</v>
      </c>
      <c r="J1351" s="19">
        <v>24.338129084385038</v>
      </c>
      <c r="K1351" s="19">
        <v>-0.76189126514917049</v>
      </c>
      <c r="L1351" s="19">
        <v>1</v>
      </c>
      <c r="M1351" s="19">
        <v>1</v>
      </c>
      <c r="N1351" s="19">
        <v>8.1000004000000008</v>
      </c>
      <c r="O1351" s="19">
        <v>2</v>
      </c>
      <c r="Q1351" s="19">
        <f t="shared" si="345"/>
        <v>4.2326748557414362</v>
      </c>
      <c r="R1351" s="19">
        <f t="shared" si="349"/>
        <v>4.0778496602629017</v>
      </c>
      <c r="S1351" s="19">
        <f t="shared" si="339"/>
        <v>3.6489752642816318</v>
      </c>
      <c r="T1351" s="19">
        <f t="shared" si="341"/>
        <v>4.2659585953307273</v>
      </c>
      <c r="U1351" s="23">
        <f t="shared" si="340"/>
        <v>4.0563645939041741</v>
      </c>
      <c r="V1351" s="24">
        <f t="shared" si="348"/>
        <v>4.003372810984966</v>
      </c>
      <c r="W1351" s="24">
        <f t="shared" si="348"/>
        <v>3.9219629813351338</v>
      </c>
      <c r="X1351" s="24">
        <f t="shared" si="348"/>
        <v>3.4123984860550025</v>
      </c>
      <c r="Y1351" s="24">
        <f t="shared" si="348"/>
        <v>3.3038528991706957</v>
      </c>
      <c r="Z1351" s="24">
        <f t="shared" si="348"/>
        <v>3.6403102994815284</v>
      </c>
      <c r="AA1351" s="20">
        <v>-0.02</v>
      </c>
      <c r="AB1351" s="20">
        <v>0.30166666666666597</v>
      </c>
      <c r="AC1351" s="17">
        <v>315.30291229838701</v>
      </c>
      <c r="AD1351" s="17">
        <f t="shared" si="344"/>
        <v>315.4226158852166</v>
      </c>
      <c r="AE1351" s="21">
        <v>136.858</v>
      </c>
      <c r="AF1351" s="21">
        <v>177.29166666666671</v>
      </c>
      <c r="AG1351" s="19">
        <v>3.9578897849462376</v>
      </c>
      <c r="AH1351" s="21">
        <v>223.5</v>
      </c>
      <c r="AI1351" s="22">
        <v>0.60916666666666652</v>
      </c>
      <c r="AJ1351" s="21">
        <v>1104.3799999999981</v>
      </c>
      <c r="AK1351" s="21" t="e">
        <f>VLOOKUP($B1351,'[3]Rotoma level Monthly'!$C$2:$N$538,10,FALSE)</f>
        <v>#N/A</v>
      </c>
      <c r="AL1351" s="21" t="e">
        <f>VLOOKUP($B1351,'[3]Rotoma level Monthly'!$C$2:$N$538,11,FALSE)</f>
        <v>#N/A</v>
      </c>
      <c r="AM1351" s="20">
        <v>3.4319846429060346</v>
      </c>
      <c r="AN1351" s="21">
        <v>209.60833333333335</v>
      </c>
    </row>
    <row r="1352" spans="1:40" x14ac:dyDescent="0.25">
      <c r="A1352" t="s">
        <v>88</v>
      </c>
      <c r="B1352" s="15">
        <v>41640</v>
      </c>
      <c r="C1352" s="16" t="s">
        <v>76</v>
      </c>
      <c r="D1352" s="17">
        <v>2014</v>
      </c>
      <c r="E1352" s="18" t="str">
        <f t="shared" si="347"/>
        <v>Rotoehu 2013/14</v>
      </c>
      <c r="F1352" s="18" t="s">
        <v>72</v>
      </c>
      <c r="G1352" s="19">
        <v>5.8000002000000004</v>
      </c>
      <c r="H1352" s="20">
        <v>2.9</v>
      </c>
      <c r="I1352" s="21">
        <v>319.00000999999997</v>
      </c>
      <c r="J1352" s="19">
        <v>24.338129084385038</v>
      </c>
      <c r="K1352" s="19">
        <v>4.1231085394508291</v>
      </c>
      <c r="L1352" s="19">
        <v>7.0000002000000006</v>
      </c>
      <c r="M1352" s="19">
        <v>4.9999998999999997</v>
      </c>
      <c r="N1352" s="19">
        <v>8</v>
      </c>
      <c r="O1352" s="19">
        <v>2.8</v>
      </c>
      <c r="Q1352" s="19">
        <f t="shared" si="345"/>
        <v>4.1591071416880663</v>
      </c>
      <c r="R1352" s="19">
        <f t="shared" si="349"/>
        <v>4.2727813930091312</v>
      </c>
      <c r="S1352" s="19">
        <f t="shared" si="339"/>
        <v>3.9264099969809982</v>
      </c>
      <c r="T1352" s="19">
        <f t="shared" si="341"/>
        <v>4.2659585953307273</v>
      </c>
      <c r="U1352" s="23">
        <f t="shared" si="340"/>
        <v>4.1560642817522311</v>
      </c>
      <c r="V1352" s="24">
        <f t="shared" si="348"/>
        <v>4.0703166228248691</v>
      </c>
      <c r="W1352" s="24">
        <f t="shared" si="348"/>
        <v>3.9707847806428398</v>
      </c>
      <c r="X1352" s="24">
        <f t="shared" si="348"/>
        <v>3.4470894209554488</v>
      </c>
      <c r="Y1352" s="24">
        <f t="shared" si="348"/>
        <v>3.3580878620779568</v>
      </c>
      <c r="Z1352" s="24">
        <f t="shared" si="348"/>
        <v>3.6894489350825364</v>
      </c>
      <c r="AA1352" s="20">
        <v>1.23</v>
      </c>
      <c r="AB1352" s="20">
        <v>0.14833333333333301</v>
      </c>
      <c r="AC1352" s="17">
        <v>315.16164321864102</v>
      </c>
      <c r="AD1352" s="17">
        <f t="shared" si="344"/>
        <v>315.36624769577548</v>
      </c>
      <c r="AE1352" s="21">
        <v>55.888000000000098</v>
      </c>
      <c r="AF1352" s="21">
        <v>200.79301075268822</v>
      </c>
      <c r="AG1352" s="19">
        <v>4.293293010752687</v>
      </c>
      <c r="AH1352" s="21">
        <v>300.7</v>
      </c>
      <c r="AI1352" s="22">
        <v>0.53333333333333299</v>
      </c>
      <c r="AJ1352" s="21">
        <v>1133.313999999998</v>
      </c>
      <c r="AK1352" s="21" t="e">
        <f>VLOOKUP($B1352,'[3]Rotoma level Monthly'!$C$2:$N$538,10,FALSE)</f>
        <v>#N/A</v>
      </c>
      <c r="AL1352" s="21" t="e">
        <f>VLOOKUP($B1352,'[3]Rotoma level Monthly'!$C$2:$N$538,11,FALSE)</f>
        <v>#N/A</v>
      </c>
      <c r="AM1352" s="20">
        <v>3.4551835676372176</v>
      </c>
      <c r="AN1352" s="21">
        <v>209.61666666666665</v>
      </c>
    </row>
    <row r="1353" spans="1:40" x14ac:dyDescent="0.25">
      <c r="A1353" t="s">
        <v>88</v>
      </c>
      <c r="B1353" s="15">
        <v>41671</v>
      </c>
      <c r="C1353" s="16" t="s">
        <v>76</v>
      </c>
      <c r="D1353" s="17">
        <v>2014</v>
      </c>
      <c r="E1353" s="18" t="str">
        <f t="shared" si="347"/>
        <v>Rotoehu 2013/14</v>
      </c>
      <c r="F1353" s="18" t="s">
        <v>72</v>
      </c>
      <c r="G1353" s="19">
        <v>3</v>
      </c>
      <c r="H1353" s="20">
        <v>4.2</v>
      </c>
      <c r="I1353" s="21">
        <v>245</v>
      </c>
      <c r="J1353" s="19">
        <v>19.453128107385041</v>
      </c>
      <c r="K1353" s="19">
        <v>4.1231085394508291</v>
      </c>
      <c r="L1353" s="19">
        <v>2.0000001000000003</v>
      </c>
      <c r="M1353" s="19">
        <v>8.9999995999999989</v>
      </c>
      <c r="N1353" s="19">
        <v>7.9000000999999997</v>
      </c>
      <c r="O1353" s="19">
        <v>1.9</v>
      </c>
      <c r="Q1353" s="19">
        <f t="shared" si="345"/>
        <v>3.4318879869879426</v>
      </c>
      <c r="R1353" s="19">
        <f t="shared" si="349"/>
        <v>3.8142917367868296</v>
      </c>
      <c r="S1353" s="19">
        <f t="shared" ref="S1353:S1375" si="350">-3.61+3.01*LOG($I1353)</f>
        <v>3.5813899139372425</v>
      </c>
      <c r="T1353" s="19">
        <f t="shared" si="341"/>
        <v>3.9818491847166979</v>
      </c>
      <c r="U1353" s="23">
        <f t="shared" ref="U1353:U1375" si="351">AVERAGE(Q1353:T1353)</f>
        <v>3.7023547056071782</v>
      </c>
      <c r="V1353" s="24">
        <f t="shared" si="348"/>
        <v>4.0162839408756748</v>
      </c>
      <c r="W1353" s="24">
        <f t="shared" si="348"/>
        <v>3.9565581402922931</v>
      </c>
      <c r="X1353" s="24">
        <f t="shared" si="348"/>
        <v>3.4530286822689162</v>
      </c>
      <c r="Y1353" s="24">
        <f t="shared" si="348"/>
        <v>3.3817873332032473</v>
      </c>
      <c r="Z1353" s="24">
        <f t="shared" si="348"/>
        <v>3.6844269805562706</v>
      </c>
      <c r="AA1353" s="20">
        <v>-0.13</v>
      </c>
      <c r="AB1353" s="20">
        <v>0.20333333333333301</v>
      </c>
      <c r="AC1353" s="17">
        <v>314.961996039513</v>
      </c>
      <c r="AD1353" s="17">
        <f t="shared" si="344"/>
        <v>315.31076345576457</v>
      </c>
      <c r="AE1353" s="21">
        <v>22.193999999999999</v>
      </c>
      <c r="AF1353" s="21">
        <v>167.75297619047615</v>
      </c>
      <c r="AG1353" s="19">
        <v>3.6429985119047621</v>
      </c>
      <c r="AH1353" s="21">
        <v>216.3</v>
      </c>
      <c r="AI1353" s="22">
        <v>0.48916666666666603</v>
      </c>
      <c r="AJ1353" s="21">
        <v>1189.2019999999982</v>
      </c>
      <c r="AK1353" s="21" t="e">
        <f>VLOOKUP($B1353,'[3]Rotoma level Monthly'!$C$2:$N$538,10,FALSE)</f>
        <v>#N/A</v>
      </c>
      <c r="AL1353" s="21" t="e">
        <f>VLOOKUP($B1353,'[3]Rotoma level Monthly'!$C$2:$N$538,11,FALSE)</f>
        <v>#N/A</v>
      </c>
      <c r="AM1353" s="20">
        <v>3.4858270488200134</v>
      </c>
      <c r="AN1353" s="21">
        <v>204.7416666666667</v>
      </c>
    </row>
    <row r="1354" spans="1:40" x14ac:dyDescent="0.25">
      <c r="A1354" t="s">
        <v>88</v>
      </c>
      <c r="B1354" s="15">
        <v>41699</v>
      </c>
      <c r="C1354" s="16" t="s">
        <v>76</v>
      </c>
      <c r="D1354" s="17">
        <v>2014</v>
      </c>
      <c r="E1354" s="18" t="str">
        <f t="shared" si="347"/>
        <v>Rotoehu 2013/14</v>
      </c>
      <c r="F1354" s="18" t="s">
        <v>72</v>
      </c>
      <c r="G1354" s="19">
        <v>5.3000002000000004</v>
      </c>
      <c r="H1354" s="20">
        <v>3.3</v>
      </c>
      <c r="I1354" s="21">
        <v>285</v>
      </c>
      <c r="J1354" s="19">
        <v>22.384129084385037</v>
      </c>
      <c r="K1354" s="19">
        <v>5.1001085394508294</v>
      </c>
      <c r="L1354" s="19">
        <v>1</v>
      </c>
      <c r="M1354" s="19">
        <v>15</v>
      </c>
      <c r="N1354" s="19">
        <v>8</v>
      </c>
      <c r="O1354" s="19">
        <v>2.0999998999999998</v>
      </c>
      <c r="Q1354" s="19">
        <f t="shared" si="345"/>
        <v>4.0596607504127196</v>
      </c>
      <c r="R1354" s="19">
        <f t="shared" si="349"/>
        <v>4.1146395459202223</v>
      </c>
      <c r="S1354" s="19">
        <f t="shared" si="350"/>
        <v>3.7790830286256152</v>
      </c>
      <c r="T1354" s="19">
        <f t="shared" si="341"/>
        <v>4.1598253887783647</v>
      </c>
      <c r="U1354" s="23">
        <f t="shared" si="351"/>
        <v>4.0283021784342301</v>
      </c>
      <c r="V1354" s="24">
        <f t="shared" si="348"/>
        <v>4.0234974979279992</v>
      </c>
      <c r="W1354" s="24">
        <f t="shared" si="348"/>
        <v>3.9663325428268679</v>
      </c>
      <c r="X1354" s="24">
        <f t="shared" si="348"/>
        <v>3.4735801739093817</v>
      </c>
      <c r="Y1354" s="24">
        <f t="shared" si="348"/>
        <v>3.4271778622311455</v>
      </c>
      <c r="Z1354" s="24">
        <f t="shared" si="348"/>
        <v>3.7049558422339497</v>
      </c>
      <c r="AA1354" s="20">
        <v>-1.24</v>
      </c>
      <c r="AB1354" s="20">
        <v>-3.8333333333333199E-2</v>
      </c>
      <c r="AC1354" s="17">
        <v>314.825928427419</v>
      </c>
      <c r="AD1354" s="17">
        <f t="shared" si="344"/>
        <v>315.26474657068394</v>
      </c>
      <c r="AE1354" s="21">
        <v>39.867000000000097</v>
      </c>
      <c r="AF1354" s="21">
        <v>175.43682795698922</v>
      </c>
      <c r="AG1354" s="19">
        <v>3.2731922043010746</v>
      </c>
      <c r="AH1354" s="21">
        <v>274.5</v>
      </c>
      <c r="AI1354" s="22">
        <v>0.44666666666666599</v>
      </c>
      <c r="AJ1354" s="21">
        <v>1189.4389999999983</v>
      </c>
      <c r="AK1354" s="21" t="e">
        <f>VLOOKUP($B1354,'[3]Rotoma level Monthly'!$C$2:$N$538,10,FALSE)</f>
        <v>#N/A</v>
      </c>
      <c r="AL1354" s="21" t="e">
        <f>VLOOKUP($B1354,'[3]Rotoma level Monthly'!$C$2:$N$538,11,FALSE)</f>
        <v>#N/A</v>
      </c>
      <c r="AM1354" s="20">
        <v>3.5168042313596959</v>
      </c>
      <c r="AN1354" s="21">
        <v>206.57500000000002</v>
      </c>
    </row>
    <row r="1355" spans="1:40" x14ac:dyDescent="0.25">
      <c r="A1355" t="s">
        <v>88</v>
      </c>
      <c r="B1355" s="15">
        <v>41730</v>
      </c>
      <c r="C1355" s="16" t="s">
        <v>76</v>
      </c>
      <c r="D1355" s="17">
        <v>2014</v>
      </c>
      <c r="E1355" s="18" t="str">
        <f t="shared" si="347"/>
        <v>Rotoehu 2013/14</v>
      </c>
      <c r="F1355" s="18" t="s">
        <v>72</v>
      </c>
      <c r="G1355" s="19">
        <v>9.8000001999999995</v>
      </c>
      <c r="H1355" s="20">
        <v>3.1</v>
      </c>
      <c r="I1355" s="21">
        <v>275.00001000000003</v>
      </c>
      <c r="J1355" s="19">
        <v>22.384129084385037</v>
      </c>
      <c r="K1355" s="19">
        <v>1.1921081486508278</v>
      </c>
      <c r="L1355" s="19">
        <v>1</v>
      </c>
      <c r="M1355" s="19">
        <v>1</v>
      </c>
      <c r="N1355" s="19">
        <v>7.6999997999999996</v>
      </c>
      <c r="O1355" s="19">
        <v>3.4000001000000002</v>
      </c>
      <c r="Q1355" s="19">
        <f t="shared" si="345"/>
        <v>4.737714254771344</v>
      </c>
      <c r="R1355" s="19">
        <f t="shared" si="349"/>
        <v>4.1913721705917455</v>
      </c>
      <c r="S1355" s="19">
        <f t="shared" si="350"/>
        <v>3.7323914559645943</v>
      </c>
      <c r="T1355" s="19">
        <f t="shared" si="341"/>
        <v>4.1598253887783647</v>
      </c>
      <c r="U1355" s="23">
        <f t="shared" si="351"/>
        <v>4.2053258175265116</v>
      </c>
      <c r="V1355" s="24">
        <f t="shared" si="348"/>
        <v>4.0584545219979864</v>
      </c>
      <c r="W1355" s="24">
        <f t="shared" si="348"/>
        <v>3.9799092351694441</v>
      </c>
      <c r="X1355" s="24">
        <f t="shared" si="348"/>
        <v>3.5050511007971679</v>
      </c>
      <c r="Y1355" s="24">
        <f t="shared" si="348"/>
        <v>3.5055744451459918</v>
      </c>
      <c r="Z1355" s="24">
        <f t="shared" si="348"/>
        <v>3.7442733010306117</v>
      </c>
      <c r="AA1355" s="20">
        <v>0.88</v>
      </c>
      <c r="AB1355" s="20">
        <v>7.0000000000000007E-2</v>
      </c>
      <c r="AC1355" s="17">
        <v>314.85202361111101</v>
      </c>
      <c r="AD1355" s="17">
        <f t="shared" si="344"/>
        <v>315.22618658804504</v>
      </c>
      <c r="AE1355" s="21">
        <v>186.43900000000201</v>
      </c>
      <c r="AF1355" s="21">
        <v>169.04166666666666</v>
      </c>
      <c r="AG1355" s="19">
        <v>3.1716180555555558</v>
      </c>
      <c r="AH1355" s="21">
        <v>177</v>
      </c>
      <c r="AI1355" s="22">
        <v>0.41666666666666596</v>
      </c>
      <c r="AJ1355" s="21">
        <v>1176.3839999999984</v>
      </c>
      <c r="AK1355" s="21" t="e">
        <f>VLOOKUP($B1355,'[3]Rotoma level Monthly'!$C$2:$N$538,10,FALSE)</f>
        <v>#N/A</v>
      </c>
      <c r="AL1355" s="21" t="e">
        <f>VLOOKUP($B1355,'[3]Rotoma level Monthly'!$C$2:$N$538,11,FALSE)</f>
        <v>#N/A</v>
      </c>
      <c r="AM1355" s="20">
        <v>3.5434725781338892</v>
      </c>
      <c r="AN1355" s="21">
        <v>206.97499999999999</v>
      </c>
    </row>
    <row r="1356" spans="1:40" x14ac:dyDescent="0.25">
      <c r="A1356" t="s">
        <v>88</v>
      </c>
      <c r="B1356" s="15">
        <v>41760</v>
      </c>
      <c r="C1356" s="16" t="s">
        <v>76</v>
      </c>
      <c r="D1356" s="17">
        <v>2014</v>
      </c>
      <c r="E1356" s="18" t="str">
        <f t="shared" si="347"/>
        <v>Rotoehu 2013/14</v>
      </c>
      <c r="F1356" s="18" t="s">
        <v>72</v>
      </c>
      <c r="G1356" s="19">
        <v>2.8</v>
      </c>
      <c r="H1356" s="20">
        <v>3.6</v>
      </c>
      <c r="I1356" s="21">
        <v>216.00001</v>
      </c>
      <c r="J1356" s="19">
        <v>11.637129084385039</v>
      </c>
      <c r="K1356" s="19">
        <v>-3.6928912651491705</v>
      </c>
      <c r="L1356" s="19">
        <v>0.50000001999999999</v>
      </c>
      <c r="M1356" s="19">
        <v>1</v>
      </c>
      <c r="O1356" s="19">
        <v>2.0999998999999998</v>
      </c>
      <c r="Q1356" s="19">
        <f t="shared" si="345"/>
        <v>3.3557813996092367</v>
      </c>
      <c r="R1356" s="19">
        <f t="shared" si="349"/>
        <v>4.0071211180398958</v>
      </c>
      <c r="S1356" s="19">
        <f t="shared" si="350"/>
        <v>3.4167058514840396</v>
      </c>
      <c r="T1356" s="19">
        <f t="shared" si="341"/>
        <v>3.3302698870821503</v>
      </c>
      <c r="U1356" s="23">
        <f t="shared" si="351"/>
        <v>3.5274695640538303</v>
      </c>
      <c r="V1356" s="24">
        <f t="shared" si="348"/>
        <v>3.9997979094310292</v>
      </c>
      <c r="W1356" s="24">
        <f t="shared" si="348"/>
        <v>3.9860248863794507</v>
      </c>
      <c r="X1356" s="24">
        <f t="shared" si="348"/>
        <v>3.528605491570616</v>
      </c>
      <c r="Y1356" s="24">
        <f t="shared" si="348"/>
        <v>3.5362395060882608</v>
      </c>
      <c r="Z1356" s="24">
        <f t="shared" si="348"/>
        <v>3.7445655142200951</v>
      </c>
      <c r="AA1356" s="20">
        <v>0.56000000000000005</v>
      </c>
      <c r="AB1356" s="20">
        <v>0.101666666666666</v>
      </c>
      <c r="AC1356" s="17">
        <v>314.86225033602199</v>
      </c>
      <c r="AD1356" s="17">
        <f t="shared" si="344"/>
        <v>315.1814845831168</v>
      </c>
      <c r="AE1356" s="21">
        <v>86.739000000000303</v>
      </c>
      <c r="AF1356" s="21">
        <v>188.76344086021507</v>
      </c>
      <c r="AG1356" s="19">
        <v>2.8245362903225799</v>
      </c>
      <c r="AH1356" s="21">
        <v>206.6</v>
      </c>
      <c r="AI1356" s="22">
        <v>0.35416666666666596</v>
      </c>
      <c r="AJ1356" s="21">
        <v>1178.7220000000013</v>
      </c>
      <c r="AK1356" s="21" t="e">
        <f>VLOOKUP($B1356,'[3]Rotoma level Monthly'!$C$2:$N$538,10,FALSE)</f>
        <v>#N/A</v>
      </c>
      <c r="AL1356" s="21" t="e">
        <f>VLOOKUP($B1356,'[3]Rotoma level Monthly'!$C$2:$N$538,11,FALSE)</f>
        <v>#N/A</v>
      </c>
      <c r="AM1356" s="20">
        <v>3.5264795225783341</v>
      </c>
      <c r="AN1356" s="21">
        <v>209.77499999999998</v>
      </c>
    </row>
    <row r="1357" spans="1:40" x14ac:dyDescent="0.25">
      <c r="A1357" t="s">
        <v>88</v>
      </c>
      <c r="B1357" s="15">
        <v>41791</v>
      </c>
      <c r="C1357" s="16" t="s">
        <v>76</v>
      </c>
      <c r="D1357" s="17">
        <v>2014</v>
      </c>
      <c r="E1357" s="18" t="str">
        <f t="shared" si="347"/>
        <v>Rotoehu 2013/14</v>
      </c>
      <c r="F1357" s="18" t="s">
        <v>72</v>
      </c>
      <c r="G1357" s="19">
        <v>3.5</v>
      </c>
      <c r="H1357" s="20">
        <v>4</v>
      </c>
      <c r="I1357" s="21">
        <v>194.00001</v>
      </c>
      <c r="J1357" s="19">
        <v>6.7521300613850403</v>
      </c>
      <c r="K1357" s="19">
        <v>-3.6928912651491705</v>
      </c>
      <c r="L1357" s="19">
        <v>1</v>
      </c>
      <c r="M1357" s="19">
        <v>1</v>
      </c>
      <c r="N1357" s="19">
        <v>7.8000002000000004</v>
      </c>
      <c r="O1357" s="19">
        <v>1.6</v>
      </c>
      <c r="Q1357" s="19">
        <f t="shared" si="345"/>
        <v>3.6019328326497</v>
      </c>
      <c r="R1357" s="19">
        <f t="shared" si="349"/>
        <v>3.8756745470895422</v>
      </c>
      <c r="S1357" s="19">
        <f t="shared" si="350"/>
        <v>3.2762832744727812</v>
      </c>
      <c r="T1357" s="19">
        <f t="shared" si="341"/>
        <v>2.6399671336577031</v>
      </c>
      <c r="U1357" s="23">
        <f t="shared" si="351"/>
        <v>3.3484644469674318</v>
      </c>
      <c r="V1357" s="24">
        <f t="shared" si="348"/>
        <v>3.9946896138909906</v>
      </c>
      <c r="W1357" s="24">
        <f t="shared" si="348"/>
        <v>3.9916051418615157</v>
      </c>
      <c r="X1357" s="24">
        <f t="shared" si="348"/>
        <v>3.4863239473245446</v>
      </c>
      <c r="Y1357" s="24">
        <f t="shared" si="348"/>
        <v>3.5362395060882612</v>
      </c>
      <c r="Z1357" s="24">
        <f t="shared" si="348"/>
        <v>3.7339968628215403</v>
      </c>
      <c r="AA1357" s="20">
        <v>-0.05</v>
      </c>
      <c r="AB1357" s="20">
        <v>-0.53999999999999904</v>
      </c>
      <c r="AC1357" s="17">
        <v>314.88884930555599</v>
      </c>
      <c r="AD1357" s="17">
        <f t="shared" si="344"/>
        <v>315.13583443844084</v>
      </c>
      <c r="AE1357" s="21">
        <v>95.712000000000401</v>
      </c>
      <c r="AF1357" s="21">
        <v>162.85416666666663</v>
      </c>
      <c r="AG1357" s="19">
        <v>3.2182638888888904</v>
      </c>
      <c r="AH1357" s="21">
        <v>108.3</v>
      </c>
      <c r="AI1357" s="22">
        <v>0.2524999999999995</v>
      </c>
      <c r="AJ1357" s="21">
        <v>1134.4380000000015</v>
      </c>
      <c r="AK1357" s="21" t="e">
        <f>VLOOKUP($B1357,'[3]Rotoma level Monthly'!$C$2:$N$538,10,FALSE)</f>
        <v>#N/A</v>
      </c>
      <c r="AL1357" s="21" t="e">
        <f>VLOOKUP($B1357,'[3]Rotoma level Monthly'!$C$2:$N$538,11,FALSE)</f>
        <v>#N/A</v>
      </c>
      <c r="AM1357" s="20">
        <v>3.5338568747288712</v>
      </c>
      <c r="AN1357" s="21">
        <v>208.59166666666667</v>
      </c>
    </row>
    <row r="1358" spans="1:40" x14ac:dyDescent="0.25">
      <c r="A1358" t="s">
        <v>88</v>
      </c>
      <c r="B1358" s="15">
        <v>41821</v>
      </c>
      <c r="C1358" s="16" t="s">
        <v>77</v>
      </c>
      <c r="D1358" s="17">
        <v>2015</v>
      </c>
      <c r="E1358" s="18" t="str">
        <f t="shared" si="347"/>
        <v>Rotoehu 2014/15</v>
      </c>
      <c r="F1358" s="18" t="s">
        <v>72</v>
      </c>
      <c r="G1358" s="19">
        <v>5.5999999000000003</v>
      </c>
      <c r="H1358" s="20">
        <v>3.8</v>
      </c>
      <c r="I1358" s="21">
        <v>180.99999</v>
      </c>
      <c r="J1358" s="19">
        <v>17.499130061385038</v>
      </c>
      <c r="K1358" s="19">
        <v>3.1461085394508288</v>
      </c>
      <c r="L1358" s="19">
        <v>1</v>
      </c>
      <c r="N1358" s="19">
        <v>7.75</v>
      </c>
      <c r="O1358" s="19">
        <v>2.4000001000000002</v>
      </c>
      <c r="Q1358" s="19">
        <f t="shared" si="345"/>
        <v>4.1203975688973919</v>
      </c>
      <c r="R1358" s="19">
        <f t="shared" si="349"/>
        <v>3.9398489547298219</v>
      </c>
      <c r="S1358" s="19">
        <f t="shared" si="350"/>
        <v>3.18561243813379</v>
      </c>
      <c r="T1358" s="19">
        <f t="shared" si="341"/>
        <v>3.8476080603766372</v>
      </c>
      <c r="U1358" s="23">
        <f t="shared" si="351"/>
        <v>3.7733667555344104</v>
      </c>
      <c r="V1358" s="24">
        <f t="shared" si="348"/>
        <v>3.9461045815129658</v>
      </c>
      <c r="W1358" s="24">
        <f t="shared" si="348"/>
        <v>3.968739394964977</v>
      </c>
      <c r="X1358" s="24">
        <f t="shared" si="348"/>
        <v>3.466062151686915</v>
      </c>
      <c r="Y1358" s="24">
        <f t="shared" si="348"/>
        <v>3.5362395060882612</v>
      </c>
      <c r="Z1358" s="24">
        <f t="shared" si="348"/>
        <v>3.7115450888205039</v>
      </c>
      <c r="AA1358" s="20">
        <v>-0.26</v>
      </c>
      <c r="AB1358" s="20">
        <v>-0.45999999999999902</v>
      </c>
      <c r="AC1358" s="17">
        <v>314.96117573924698</v>
      </c>
      <c r="AD1358" s="17">
        <f t="shared" si="344"/>
        <v>315.09867253207887</v>
      </c>
      <c r="AE1358" s="21">
        <v>57.327500000000001</v>
      </c>
      <c r="AF1358" s="21">
        <v>170.16129032258061</v>
      </c>
      <c r="AG1358" s="19">
        <v>3.4709744623655916</v>
      </c>
      <c r="AH1358" s="21">
        <v>172.2</v>
      </c>
      <c r="AI1358" s="22">
        <v>0.17583333333333301</v>
      </c>
      <c r="AJ1358" s="21">
        <v>1098.1740000000018</v>
      </c>
      <c r="AK1358" s="21" t="e">
        <f>VLOOKUP($B1358,'[3]Rotoma level Monthly'!$C$2:$N$538,10,FALSE)</f>
        <v>#N/A</v>
      </c>
      <c r="AL1358" s="21" t="e">
        <f>VLOOKUP($B1358,'[3]Rotoma level Monthly'!$C$2:$N$538,11,FALSE)</f>
        <v>#N/A</v>
      </c>
      <c r="AM1358" s="20">
        <v>3.5384812960251679</v>
      </c>
      <c r="AN1358" s="21">
        <v>208.6</v>
      </c>
    </row>
    <row r="1359" spans="1:40" x14ac:dyDescent="0.25">
      <c r="A1359" t="s">
        <v>88</v>
      </c>
      <c r="B1359" s="15">
        <v>41852</v>
      </c>
      <c r="C1359" s="16" t="s">
        <v>77</v>
      </c>
      <c r="D1359" s="17">
        <v>2015</v>
      </c>
      <c r="E1359" s="18" t="str">
        <f t="shared" si="347"/>
        <v>Rotoehu 2014/15</v>
      </c>
      <c r="F1359" s="18" t="s">
        <v>72</v>
      </c>
      <c r="G1359" s="19">
        <v>3.5</v>
      </c>
      <c r="H1359" s="20">
        <v>5</v>
      </c>
      <c r="I1359" s="21">
        <v>182</v>
      </c>
      <c r="J1359" s="19">
        <v>18.476128107385037</v>
      </c>
      <c r="K1359" s="19">
        <v>4.1231085394508291</v>
      </c>
      <c r="L1359" s="19">
        <v>0.50000001999999999</v>
      </c>
      <c r="M1359" s="19">
        <v>1</v>
      </c>
      <c r="N1359" s="19">
        <v>7.6999997999999996</v>
      </c>
      <c r="O1359" s="19">
        <v>1.3</v>
      </c>
      <c r="Q1359" s="19">
        <f t="shared" si="345"/>
        <v>3.6019328326497</v>
      </c>
      <c r="R1359" s="19">
        <f t="shared" si="349"/>
        <v>3.5918989265843653</v>
      </c>
      <c r="S1359" s="19">
        <f t="shared" si="350"/>
        <v>3.1928148778350747</v>
      </c>
      <c r="T1359" s="19">
        <f t="shared" ref="T1359:T1422" si="352">0.218+2.92*LOG($J1359,10)</f>
        <v>3.9165040173322181</v>
      </c>
      <c r="U1359" s="23">
        <f t="shared" si="351"/>
        <v>3.5757876636003392</v>
      </c>
      <c r="V1359" s="24">
        <f t="shared" si="348"/>
        <v>3.9151741454183724</v>
      </c>
      <c r="W1359" s="24">
        <f t="shared" si="348"/>
        <v>3.9485218667647528</v>
      </c>
      <c r="X1359" s="24">
        <f t="shared" si="348"/>
        <v>3.4608041885551999</v>
      </c>
      <c r="Y1359" s="24">
        <f t="shared" si="348"/>
        <v>3.6157574112180355</v>
      </c>
      <c r="Z1359" s="24">
        <f t="shared" si="348"/>
        <v>3.7177442817504844</v>
      </c>
      <c r="AA1359" s="20">
        <v>-1.1000000000000001</v>
      </c>
      <c r="AB1359" s="20">
        <v>-0.65</v>
      </c>
      <c r="AC1359" s="17">
        <v>314.89057594086</v>
      </c>
      <c r="AD1359" s="17">
        <f t="shared" si="344"/>
        <v>315.06274141648743</v>
      </c>
      <c r="AE1359" s="21">
        <v>200.89550000000199</v>
      </c>
      <c r="AF1359" s="21">
        <v>171.64650537634409</v>
      </c>
      <c r="AG1359" s="19">
        <v>3.8057459677419332</v>
      </c>
      <c r="AH1359" s="21">
        <v>188.2</v>
      </c>
      <c r="AI1359" s="22">
        <v>0.1249999999999995</v>
      </c>
      <c r="AJ1359" s="21">
        <v>1110.2405000000019</v>
      </c>
      <c r="AK1359" s="21" t="e">
        <f>VLOOKUP($B1359,'[3]Rotoma level Monthly'!$C$2:$N$538,10,FALSE)</f>
        <v>#N/A</v>
      </c>
      <c r="AL1359" s="21" t="e">
        <f>VLOOKUP($B1359,'[3]Rotoma level Monthly'!$C$2:$N$538,11,FALSE)</f>
        <v>#N/A</v>
      </c>
      <c r="AM1359" s="20">
        <v>3.6262181911864579</v>
      </c>
      <c r="AN1359" s="21">
        <v>212.49166666666665</v>
      </c>
    </row>
    <row r="1360" spans="1:40" x14ac:dyDescent="0.25">
      <c r="A1360" t="s">
        <v>88</v>
      </c>
      <c r="B1360" s="15">
        <v>41883</v>
      </c>
      <c r="C1360" s="16" t="s">
        <v>77</v>
      </c>
      <c r="D1360" s="17">
        <v>2015</v>
      </c>
      <c r="E1360" s="18" t="str">
        <f t="shared" si="347"/>
        <v>Rotoehu 2014/15</v>
      </c>
      <c r="F1360" s="18" t="s">
        <v>72</v>
      </c>
      <c r="G1360" s="19">
        <v>5.3000002000000004</v>
      </c>
      <c r="H1360" s="20">
        <v>4.4000000000000004</v>
      </c>
      <c r="I1360" s="21">
        <v>179.00000999999997</v>
      </c>
      <c r="J1360" s="19">
        <v>17.499130061385038</v>
      </c>
      <c r="K1360" s="19">
        <v>2.1691083440508283</v>
      </c>
      <c r="L1360" s="19">
        <v>0.50000001999999999</v>
      </c>
      <c r="M1360" s="19">
        <v>1</v>
      </c>
      <c r="N1360" s="19">
        <v>7.8000002000000004</v>
      </c>
      <c r="O1360" s="19">
        <v>1.4</v>
      </c>
      <c r="Q1360" s="19">
        <f t="shared" si="345"/>
        <v>4.0596607504127196</v>
      </c>
      <c r="R1360" s="19">
        <f t="shared" si="349"/>
        <v>3.7554370584126855</v>
      </c>
      <c r="S1360" s="19">
        <f t="shared" si="350"/>
        <v>3.171087696278883</v>
      </c>
      <c r="T1360" s="19">
        <f t="shared" si="352"/>
        <v>3.8476080603766372</v>
      </c>
      <c r="U1360" s="23">
        <f t="shared" si="351"/>
        <v>3.7084483913702311</v>
      </c>
      <c r="V1360" s="24">
        <f t="shared" si="348"/>
        <v>3.9559828344751256</v>
      </c>
      <c r="W1360" s="24">
        <f t="shared" si="348"/>
        <v>3.9324314660687474</v>
      </c>
      <c r="X1360" s="24">
        <f t="shared" si="348"/>
        <v>3.4632661193662941</v>
      </c>
      <c r="Y1360" s="24">
        <f t="shared" si="348"/>
        <v>3.7163941551112796</v>
      </c>
      <c r="Z1360" s="24">
        <f t="shared" si="348"/>
        <v>3.7670186437553621</v>
      </c>
      <c r="AA1360" s="20">
        <v>-0.8</v>
      </c>
      <c r="AB1360" s="20">
        <v>-0.61166666666666603</v>
      </c>
      <c r="AC1360" s="17">
        <v>314.92119048039098</v>
      </c>
      <c r="AD1360" s="17">
        <f t="shared" si="344"/>
        <v>315.02714924587184</v>
      </c>
      <c r="AE1360" s="21">
        <v>142.21100000000101</v>
      </c>
      <c r="AF1360" s="21">
        <v>158.51388888888889</v>
      </c>
      <c r="AG1360" s="19">
        <v>3.9926275584795321</v>
      </c>
      <c r="AH1360" s="21">
        <v>163.6</v>
      </c>
      <c r="AI1360" s="22">
        <v>8.5833333333333012E-2</v>
      </c>
      <c r="AJ1360" s="21">
        <v>1209.6010000000038</v>
      </c>
      <c r="AK1360" s="21" t="e">
        <f>VLOOKUP($B1360,'[3]Rotoma level Monthly'!$C$2:$N$538,10,FALSE)</f>
        <v>#N/A</v>
      </c>
      <c r="AL1360" s="21" t="e">
        <f>VLOOKUP($B1360,'[3]Rotoma level Monthly'!$C$2:$N$538,11,FALSE)</f>
        <v>#N/A</v>
      </c>
      <c r="AM1360" s="20">
        <v>3.6697559376022286</v>
      </c>
      <c r="AN1360" s="21">
        <v>213.29999999999995</v>
      </c>
    </row>
    <row r="1361" spans="1:40" x14ac:dyDescent="0.25">
      <c r="A1361" t="s">
        <v>88</v>
      </c>
      <c r="B1361" s="15">
        <v>41913</v>
      </c>
      <c r="C1361" s="16" t="s">
        <v>77</v>
      </c>
      <c r="D1361" s="17">
        <v>2015</v>
      </c>
      <c r="E1361" s="18" t="str">
        <f t="shared" si="347"/>
        <v>Rotoehu 2014/15</v>
      </c>
      <c r="F1361" s="18" t="s">
        <v>72</v>
      </c>
      <c r="G1361" s="19">
        <v>2.4000001000000002</v>
      </c>
      <c r="H1361" s="20">
        <v>4.9000000000000004</v>
      </c>
      <c r="I1361" s="21">
        <v>208</v>
      </c>
      <c r="J1361" s="19">
        <v>10.660129084385039</v>
      </c>
      <c r="K1361" s="19">
        <v>-1.7388913628491718</v>
      </c>
      <c r="L1361" s="19">
        <v>2.0000001000000003</v>
      </c>
      <c r="M1361" s="19">
        <v>2.0000001000000003</v>
      </c>
      <c r="N1361" s="19">
        <v>7.9000000999999997</v>
      </c>
      <c r="O1361" s="19">
        <v>1.2</v>
      </c>
      <c r="Q1361" s="19">
        <f t="shared" si="345"/>
        <v>3.1857365999103111</v>
      </c>
      <c r="R1361" s="19">
        <f t="shared" si="349"/>
        <v>3.6179327172843045</v>
      </c>
      <c r="S1361" s="19">
        <f t="shared" si="350"/>
        <v>3.3673706382379121</v>
      </c>
      <c r="T1361" s="19">
        <f t="shared" si="352"/>
        <v>3.2190663938002024</v>
      </c>
      <c r="U1361" s="23">
        <f t="shared" si="351"/>
        <v>3.3475265873081828</v>
      </c>
      <c r="V1361" s="24">
        <f t="shared" si="348"/>
        <v>3.8602464952411357</v>
      </c>
      <c r="W1361" s="24">
        <f t="shared" si="348"/>
        <v>3.8999990993391145</v>
      </c>
      <c r="X1361" s="24">
        <f t="shared" si="348"/>
        <v>3.4547078957681006</v>
      </c>
      <c r="Y1361" s="24">
        <f t="shared" si="348"/>
        <v>3.7163941551112796</v>
      </c>
      <c r="Z1361" s="24">
        <f t="shared" si="348"/>
        <v>3.7328369113649074</v>
      </c>
      <c r="AA1361" s="20">
        <v>-0.78</v>
      </c>
      <c r="AB1361" s="20">
        <v>-0.70499999999999996</v>
      </c>
      <c r="AC1361" s="17">
        <v>314.89565216159298</v>
      </c>
      <c r="AD1361" s="17">
        <f t="shared" si="344"/>
        <v>314.98798501068194</v>
      </c>
      <c r="AE1361" s="21">
        <v>96.184697298122003</v>
      </c>
      <c r="AF1361" s="21">
        <v>184.60488505747119</v>
      </c>
      <c r="AG1361" s="19">
        <v>4.4454813218390807</v>
      </c>
      <c r="AH1361" s="21">
        <v>192</v>
      </c>
      <c r="AI1361" s="22">
        <v>1.5833333333333401E-2</v>
      </c>
      <c r="AJ1361" s="21">
        <v>1177.7180000000058</v>
      </c>
      <c r="AK1361" s="21" t="e">
        <f>VLOOKUP($B1361,'[3]Rotoma level Monthly'!$C$2:$N$538,10,FALSE)</f>
        <v>#N/A</v>
      </c>
      <c r="AL1361" s="21" t="e">
        <f>VLOOKUP($B1361,'[3]Rotoma level Monthly'!$C$2:$N$538,11,FALSE)</f>
        <v>#N/A</v>
      </c>
      <c r="AM1361" s="20">
        <v>3.6346242063644119</v>
      </c>
      <c r="AN1361" s="21">
        <v>207.6583333333333</v>
      </c>
    </row>
    <row r="1362" spans="1:40" x14ac:dyDescent="0.25">
      <c r="A1362" t="s">
        <v>88</v>
      </c>
      <c r="B1362" s="15">
        <v>41944</v>
      </c>
      <c r="C1362" s="16" t="s">
        <v>77</v>
      </c>
      <c r="D1362" s="17">
        <v>2015</v>
      </c>
      <c r="E1362" s="18" t="str">
        <f t="shared" si="347"/>
        <v>Rotoehu 2014/15</v>
      </c>
      <c r="F1362" s="18" t="s">
        <v>72</v>
      </c>
      <c r="G1362" s="19">
        <v>9.1000004000000008</v>
      </c>
      <c r="H1362" s="20">
        <v>2.8</v>
      </c>
      <c r="I1362" s="21">
        <v>239.99999</v>
      </c>
      <c r="J1362" s="19">
        <v>14.56812908438504</v>
      </c>
      <c r="K1362" s="19">
        <v>0.21510893025083</v>
      </c>
      <c r="L1362" s="19">
        <v>7.0000002000000006</v>
      </c>
      <c r="M1362" s="19">
        <v>22</v>
      </c>
      <c r="N1362" s="19">
        <v>8</v>
      </c>
      <c r="O1362" s="19">
        <v>3</v>
      </c>
      <c r="Q1362" s="19">
        <f t="shared" si="345"/>
        <v>4.6559651849838399</v>
      </c>
      <c r="R1362" s="19">
        <f t="shared" si="349"/>
        <v>4.3154447847504613</v>
      </c>
      <c r="S1362" s="19">
        <f t="shared" si="350"/>
        <v>3.5544357830841666</v>
      </c>
      <c r="T1362" s="19">
        <f t="shared" si="352"/>
        <v>3.6151390404435881</v>
      </c>
      <c r="U1362" s="23">
        <f t="shared" si="351"/>
        <v>4.0352461983155141</v>
      </c>
      <c r="V1362" s="24">
        <f t="shared" si="348"/>
        <v>3.9335376798928672</v>
      </c>
      <c r="W1362" s="24">
        <f t="shared" si="348"/>
        <v>3.9645243844551588</v>
      </c>
      <c r="X1362" s="24">
        <f t="shared" si="348"/>
        <v>3.4860466849430609</v>
      </c>
      <c r="Y1362" s="24">
        <f t="shared" si="348"/>
        <v>3.7707983121670012</v>
      </c>
      <c r="Z1362" s="24">
        <f t="shared" si="348"/>
        <v>3.788726765364522</v>
      </c>
      <c r="AA1362" s="20">
        <v>-1.05</v>
      </c>
      <c r="AB1362" s="20">
        <v>-0.67333333333333301</v>
      </c>
      <c r="AC1362" s="17">
        <v>314.79547597297602</v>
      </c>
      <c r="AD1362" s="17">
        <f t="shared" si="344"/>
        <v>314.94330612764298</v>
      </c>
      <c r="AE1362" s="21">
        <v>63.751302701877499</v>
      </c>
      <c r="AF1362" s="21">
        <v>226.5347222222222</v>
      </c>
      <c r="AG1362" s="19">
        <v>4.8066944444444468</v>
      </c>
      <c r="AH1362" s="21">
        <v>234.6</v>
      </c>
      <c r="AI1362" s="22">
        <v>-0.24916666666666612</v>
      </c>
      <c r="AJ1362" s="21">
        <v>1221.134697298128</v>
      </c>
      <c r="AK1362" s="21" t="e">
        <f>VLOOKUP($B1362,'[3]Rotoma level Monthly'!$C$2:$N$538,10,FALSE)</f>
        <v>#N/A</v>
      </c>
      <c r="AL1362" s="21" t="e">
        <f>VLOOKUP($B1362,'[3]Rotoma level Monthly'!$C$2:$N$538,11,FALSE)</f>
        <v>#N/A</v>
      </c>
      <c r="AM1362" s="20">
        <v>3.6393787223507537</v>
      </c>
      <c r="AN1362" s="21">
        <v>204.79166666666663</v>
      </c>
    </row>
    <row r="1363" spans="1:40" x14ac:dyDescent="0.25">
      <c r="A1363" t="s">
        <v>88</v>
      </c>
      <c r="B1363" s="15">
        <v>41974</v>
      </c>
      <c r="C1363" s="16" t="s">
        <v>77</v>
      </c>
      <c r="D1363" s="17">
        <v>2015</v>
      </c>
      <c r="E1363" s="18" t="str">
        <f t="shared" si="347"/>
        <v>Rotoehu 2014/15</v>
      </c>
      <c r="F1363" s="18" t="s">
        <v>72</v>
      </c>
      <c r="G1363" s="19">
        <v>9.3999995999999992</v>
      </c>
      <c r="H1363" s="20">
        <v>2.2000000000000002</v>
      </c>
      <c r="I1363" s="21">
        <v>296.99998999999997</v>
      </c>
      <c r="J1363" s="19">
        <v>28.246130061385031</v>
      </c>
      <c r="K1363" s="19">
        <v>3.1461085394508288</v>
      </c>
      <c r="L1363" s="19">
        <v>4.9999998999999997</v>
      </c>
      <c r="M1363" s="19">
        <v>16.000001000000001</v>
      </c>
      <c r="N1363" s="19">
        <v>7.9000000999999997</v>
      </c>
      <c r="O1363" s="19">
        <v>3.7</v>
      </c>
      <c r="Q1363" s="19">
        <f t="shared" si="345"/>
        <v>4.6917447012024684</v>
      </c>
      <c r="R1363" s="19">
        <f t="shared" si="349"/>
        <v>4.6058237319863471</v>
      </c>
      <c r="S1363" s="19">
        <f t="shared" si="350"/>
        <v>3.8329968684304512</v>
      </c>
      <c r="T1363" s="19">
        <f t="shared" si="352"/>
        <v>4.4548001472074086</v>
      </c>
      <c r="U1363" s="23">
        <f t="shared" si="351"/>
        <v>4.3963413622066687</v>
      </c>
      <c r="V1363" s="24">
        <f t="shared" si="348"/>
        <v>3.9717935003479532</v>
      </c>
      <c r="W1363" s="24">
        <f t="shared" si="348"/>
        <v>4.0085222237654463</v>
      </c>
      <c r="X1363" s="24">
        <f t="shared" si="348"/>
        <v>3.501381818622129</v>
      </c>
      <c r="Y1363" s="24">
        <f t="shared" si="348"/>
        <v>3.7865351081567251</v>
      </c>
      <c r="Z1363" s="24">
        <f t="shared" si="348"/>
        <v>3.8170581627230629</v>
      </c>
      <c r="AA1363" s="20">
        <v>-0.64</v>
      </c>
      <c r="AB1363" s="20">
        <v>-0.77166666666666595</v>
      </c>
      <c r="AC1363" s="17">
        <v>314.68636452843901</v>
      </c>
      <c r="AD1363" s="17">
        <f t="shared" si="344"/>
        <v>314.891927146814</v>
      </c>
      <c r="AE1363" s="21">
        <v>122.09502304146</v>
      </c>
      <c r="AF1363" s="21">
        <v>162.54704301075265</v>
      </c>
      <c r="AG1363" s="19">
        <v>3.6496303763440872</v>
      </c>
      <c r="AH1363" s="21">
        <v>201.5</v>
      </c>
      <c r="AI1363" s="22">
        <v>-0.499999999999999</v>
      </c>
      <c r="AJ1363" s="21">
        <v>1184.0670000000055</v>
      </c>
      <c r="AK1363" s="21" t="e">
        <f>VLOOKUP($B1363,'[3]Rotoma level Monthly'!$C$2:$N$538,10,FALSE)</f>
        <v>#N/A</v>
      </c>
      <c r="AL1363" s="21" t="e">
        <f>VLOOKUP($B1363,'[3]Rotoma level Monthly'!$C$2:$N$538,11,FALSE)</f>
        <v>#N/A</v>
      </c>
      <c r="AM1363" s="20">
        <v>3.7419429584618644</v>
      </c>
      <c r="AN1363" s="21">
        <v>202.95833333333334</v>
      </c>
    </row>
    <row r="1364" spans="1:40" x14ac:dyDescent="0.25">
      <c r="A1364" t="s">
        <v>88</v>
      </c>
      <c r="B1364" s="15">
        <v>42005</v>
      </c>
      <c r="C1364" s="16" t="s">
        <v>77</v>
      </c>
      <c r="D1364" s="17">
        <v>2015</v>
      </c>
      <c r="E1364" s="18" t="str">
        <f t="shared" si="347"/>
        <v>Rotoehu 2014/15</v>
      </c>
      <c r="F1364" s="18" t="s">
        <v>72</v>
      </c>
      <c r="G1364" s="19">
        <v>14</v>
      </c>
      <c r="H1364" s="20">
        <v>1.8</v>
      </c>
      <c r="I1364" s="21">
        <v>495</v>
      </c>
      <c r="J1364" s="19">
        <v>45.832129084385038</v>
      </c>
      <c r="K1364" s="19">
        <v>7.0541085394508283</v>
      </c>
      <c r="L1364" s="19">
        <v>1</v>
      </c>
      <c r="M1364" s="19">
        <v>45.000001999999995</v>
      </c>
      <c r="N1364" s="19">
        <v>8.3000001999999995</v>
      </c>
      <c r="O1364" s="19">
        <v>8</v>
      </c>
      <c r="Q1364" s="19">
        <f t="shared" si="345"/>
        <v>5.1311652106227239</v>
      </c>
      <c r="R1364" s="19">
        <f t="shared" si="349"/>
        <v>4.8443002528491448</v>
      </c>
      <c r="S1364" s="19">
        <f t="shared" si="350"/>
        <v>4.5007616487900428</v>
      </c>
      <c r="T1364" s="19">
        <f t="shared" si="352"/>
        <v>5.0686164946563803</v>
      </c>
      <c r="U1364" s="23">
        <f t="shared" si="351"/>
        <v>4.886210901729573</v>
      </c>
      <c r="V1364" s="24">
        <f t="shared" si="348"/>
        <v>4.0527983394258422</v>
      </c>
      <c r="W1364" s="24">
        <f t="shared" si="348"/>
        <v>4.0561487954187809</v>
      </c>
      <c r="X1364" s="24">
        <f t="shared" si="348"/>
        <v>3.5492444562728829</v>
      </c>
      <c r="Y1364" s="24">
        <f t="shared" si="348"/>
        <v>3.8534232664338628</v>
      </c>
      <c r="Z1364" s="24">
        <f t="shared" si="348"/>
        <v>3.8779037143878412</v>
      </c>
      <c r="AA1364" s="20">
        <v>-0.74</v>
      </c>
      <c r="AB1364" s="20">
        <v>3.3333333333333298E-2</v>
      </c>
      <c r="AC1364" s="17">
        <v>314.55241610405398</v>
      </c>
      <c r="AD1364" s="17">
        <f t="shared" si="344"/>
        <v>314.8411582205984</v>
      </c>
      <c r="AE1364" s="21">
        <v>33.459618191098798</v>
      </c>
      <c r="AF1364" s="21">
        <v>171.12231182795688</v>
      </c>
      <c r="AG1364" s="19">
        <v>3.1606586021505372</v>
      </c>
      <c r="AH1364" s="21">
        <v>327.5</v>
      </c>
      <c r="AI1364" s="22">
        <v>-0.499999999999999</v>
      </c>
      <c r="AJ1364" s="21">
        <v>1169.3040230414656</v>
      </c>
      <c r="AK1364" s="21" t="e">
        <f>VLOOKUP($B1364,'[3]Rotoma level Monthly'!$C$2:$N$538,10,FALSE)</f>
        <v>#N/A</v>
      </c>
      <c r="AL1364" s="21" t="e">
        <f>VLOOKUP($B1364,'[3]Rotoma level Monthly'!$C$2:$N$538,11,FALSE)</f>
        <v>#N/A</v>
      </c>
      <c r="AM1364" s="20">
        <v>3.7162546744116853</v>
      </c>
      <c r="AN1364" s="21">
        <v>205.19166666666663</v>
      </c>
    </row>
    <row r="1365" spans="1:40" x14ac:dyDescent="0.25">
      <c r="A1365" t="s">
        <v>88</v>
      </c>
      <c r="B1365" s="15">
        <v>42036</v>
      </c>
      <c r="C1365" s="16" t="s">
        <v>77</v>
      </c>
      <c r="D1365" s="17">
        <v>2015</v>
      </c>
      <c r="E1365" s="18" t="str">
        <f t="shared" si="347"/>
        <v>Rotoehu 2014/15</v>
      </c>
      <c r="F1365" s="18" t="s">
        <v>72</v>
      </c>
      <c r="G1365" s="19">
        <v>16</v>
      </c>
      <c r="H1365" s="20">
        <v>1.4</v>
      </c>
      <c r="I1365" s="21">
        <v>528</v>
      </c>
      <c r="J1365" s="19">
        <v>48.763128107385029</v>
      </c>
      <c r="K1365" s="19">
        <v>9.9851075624508283</v>
      </c>
      <c r="L1365" s="19">
        <v>8.0000004000000011</v>
      </c>
      <c r="M1365" s="19">
        <v>39.000000999999997</v>
      </c>
      <c r="N1365" s="19">
        <v>8.1000004000000008</v>
      </c>
      <c r="O1365" s="19">
        <v>6.4000000999999997</v>
      </c>
      <c r="Q1365" s="19">
        <f t="shared" si="345"/>
        <v>5.2784647559460485</v>
      </c>
      <c r="R1365" s="19">
        <f t="shared" si="349"/>
        <v>5.1398381219304419</v>
      </c>
      <c r="S1365" s="19">
        <f t="shared" si="350"/>
        <v>4.5851281068267742</v>
      </c>
      <c r="T1365" s="19">
        <f t="shared" si="352"/>
        <v>5.1472273476368082</v>
      </c>
      <c r="U1365" s="23">
        <f t="shared" si="351"/>
        <v>5.037664583085018</v>
      </c>
      <c r="V1365" s="24">
        <f t="shared" si="348"/>
        <v>4.2066797368390167</v>
      </c>
      <c r="W1365" s="24">
        <f t="shared" si="348"/>
        <v>4.1666109941807479</v>
      </c>
      <c r="X1365" s="24">
        <f t="shared" si="348"/>
        <v>3.6328893056803437</v>
      </c>
      <c r="Y1365" s="24">
        <f t="shared" si="348"/>
        <v>3.9505381133438715</v>
      </c>
      <c r="Z1365" s="24">
        <f t="shared" si="348"/>
        <v>3.9891795375109944</v>
      </c>
      <c r="AA1365" s="20">
        <v>0.04</v>
      </c>
      <c r="AB1365" s="20">
        <v>4.1666666666666699E-2</v>
      </c>
      <c r="AC1365" s="17">
        <v>314.34762178564</v>
      </c>
      <c r="AD1365" s="17">
        <f t="shared" si="344"/>
        <v>314.78996036610897</v>
      </c>
      <c r="AE1365" s="21">
        <v>62.456500519820104</v>
      </c>
      <c r="AF1365" s="21">
        <v>165.18601190476184</v>
      </c>
      <c r="AG1365" s="19">
        <v>3.2568898809523819</v>
      </c>
      <c r="AH1365" s="21">
        <v>222</v>
      </c>
      <c r="AI1365" s="22">
        <v>-0.499999999999999</v>
      </c>
      <c r="AJ1365" s="21">
        <v>1146.8756412325642</v>
      </c>
      <c r="AK1365" s="21" t="e">
        <f>VLOOKUP($B1365,'[3]Rotoma level Monthly'!$C$2:$N$538,10,FALSE)</f>
        <v>#N/A</v>
      </c>
      <c r="AL1365" s="21" t="e">
        <f>VLOOKUP($B1365,'[3]Rotoma level Monthly'!$C$2:$N$538,11,FALSE)</f>
        <v>#N/A</v>
      </c>
      <c r="AM1365" s="20">
        <v>3.621868473694839</v>
      </c>
      <c r="AN1365" s="21">
        <v>205.66666666666666</v>
      </c>
    </row>
    <row r="1366" spans="1:40" x14ac:dyDescent="0.25">
      <c r="A1366" t="s">
        <v>88</v>
      </c>
      <c r="B1366" s="15">
        <v>42064</v>
      </c>
      <c r="C1366" s="16" t="s">
        <v>77</v>
      </c>
      <c r="D1366" s="17">
        <v>2015</v>
      </c>
      <c r="E1366" s="18" t="str">
        <f t="shared" si="347"/>
        <v>Rotoehu 2014/15</v>
      </c>
      <c r="F1366" s="18" t="s">
        <v>72</v>
      </c>
      <c r="G1366" s="19">
        <v>23.700001</v>
      </c>
      <c r="H1366" s="20">
        <v>1.5</v>
      </c>
      <c r="I1366" s="21">
        <v>532.99999000000003</v>
      </c>
      <c r="J1366" s="19">
        <v>52.671132015385041</v>
      </c>
      <c r="K1366" s="19">
        <v>9.9851075624508283</v>
      </c>
      <c r="L1366" s="19">
        <v>1</v>
      </c>
      <c r="M1366" s="19">
        <v>3</v>
      </c>
      <c r="N1366" s="19">
        <v>8.3000001999999995</v>
      </c>
      <c r="O1366" s="19">
        <v>9.1999998000000005</v>
      </c>
      <c r="Q1366" s="19">
        <f t="shared" si="345"/>
        <v>5.7118608454103033</v>
      </c>
      <c r="R1366" s="19">
        <f t="shared" si="349"/>
        <v>5.0590046457246274</v>
      </c>
      <c r="S1366" s="19">
        <f t="shared" si="350"/>
        <v>4.5974488746441597</v>
      </c>
      <c r="T1366" s="19">
        <f t="shared" si="352"/>
        <v>5.2449921449377337</v>
      </c>
      <c r="U1366" s="23">
        <f t="shared" si="351"/>
        <v>5.1533266276792062</v>
      </c>
      <c r="V1366" s="24">
        <f t="shared" si="348"/>
        <v>4.3443630780888149</v>
      </c>
      <c r="W1366" s="24">
        <f t="shared" si="348"/>
        <v>4.2453080858311152</v>
      </c>
      <c r="X1366" s="24">
        <f t="shared" si="348"/>
        <v>3.701086459515222</v>
      </c>
      <c r="Y1366" s="24">
        <f t="shared" si="348"/>
        <v>4.040968676357152</v>
      </c>
      <c r="Z1366" s="24">
        <f t="shared" si="348"/>
        <v>4.0829315749480761</v>
      </c>
      <c r="AA1366" s="20">
        <v>-1.03</v>
      </c>
      <c r="AB1366" s="20">
        <v>-0.184999999999999</v>
      </c>
      <c r="AC1366" s="17">
        <v>314.23799747422902</v>
      </c>
      <c r="AD1366" s="17">
        <f t="shared" si="344"/>
        <v>314.74096612000977</v>
      </c>
      <c r="AE1366" s="21">
        <v>59.027000000000001</v>
      </c>
      <c r="AF1366" s="21">
        <v>159.32123655913981</v>
      </c>
      <c r="AG1366" s="19">
        <v>2.9181048387096764</v>
      </c>
      <c r="AH1366" s="21">
        <v>206.3</v>
      </c>
      <c r="AI1366" s="22">
        <v>-0.499999999999999</v>
      </c>
      <c r="AJ1366" s="21">
        <v>1187.1381417523844</v>
      </c>
      <c r="AK1366" s="21" t="e">
        <f>VLOOKUP($B1366,'[3]Rotoma level Monthly'!$C$2:$N$538,10,FALSE)</f>
        <v>#N/A</v>
      </c>
      <c r="AL1366" s="21" t="e">
        <f>VLOOKUP($B1366,'[3]Rotoma level Monthly'!$C$2:$N$538,11,FALSE)</f>
        <v>#N/A</v>
      </c>
      <c r="AM1366" s="20">
        <v>3.5896927544488069</v>
      </c>
      <c r="AN1366" s="21">
        <v>199.98333333333335</v>
      </c>
    </row>
    <row r="1367" spans="1:40" x14ac:dyDescent="0.25">
      <c r="A1367" t="s">
        <v>88</v>
      </c>
      <c r="B1367" s="15">
        <v>42095</v>
      </c>
      <c r="C1367" s="16" t="s">
        <v>77</v>
      </c>
      <c r="D1367" s="17">
        <v>2015</v>
      </c>
      <c r="E1367" s="18" t="str">
        <f t="shared" si="347"/>
        <v>Rotoehu 2014/15</v>
      </c>
      <c r="F1367" s="18" t="s">
        <v>72</v>
      </c>
      <c r="G1367" s="19">
        <v>6.6999997999999996</v>
      </c>
      <c r="H1367" s="20">
        <v>2.6</v>
      </c>
      <c r="I1367" s="21">
        <v>393.00001000000003</v>
      </c>
      <c r="J1367" s="19">
        <v>34.108131038385032</v>
      </c>
      <c r="K1367" s="19">
        <v>12.916108539450828</v>
      </c>
      <c r="L1367" s="19">
        <v>4.9999998999999997</v>
      </c>
      <c r="M1367" s="19">
        <v>41.000001000000005</v>
      </c>
      <c r="N1367" s="19">
        <v>7.8000002000000004</v>
      </c>
      <c r="O1367" s="19">
        <v>2.2999999999999998</v>
      </c>
      <c r="Q1367" s="19">
        <f t="shared" si="345"/>
        <v>4.3182299659315024</v>
      </c>
      <c r="R1367" s="19">
        <f t="shared" si="349"/>
        <v>4.4051794835444191</v>
      </c>
      <c r="S1367" s="19">
        <f t="shared" si="350"/>
        <v>4.1991216098927922</v>
      </c>
      <c r="T1367" s="19">
        <f t="shared" si="352"/>
        <v>4.6939451346037675</v>
      </c>
      <c r="U1367" s="23">
        <f t="shared" si="351"/>
        <v>4.4041190484931203</v>
      </c>
      <c r="V1367" s="24">
        <f t="shared" si="348"/>
        <v>4.3094060540188286</v>
      </c>
      <c r="W1367" s="24">
        <f t="shared" si="348"/>
        <v>4.2631253619105038</v>
      </c>
      <c r="X1367" s="24">
        <f t="shared" si="348"/>
        <v>3.7399806390092389</v>
      </c>
      <c r="Y1367" s="24">
        <f t="shared" si="348"/>
        <v>4.0854786551759359</v>
      </c>
      <c r="Z1367" s="24">
        <f t="shared" si="348"/>
        <v>4.0994976775286274</v>
      </c>
      <c r="AA1367" s="20">
        <v>-0.22</v>
      </c>
      <c r="AB1367" s="20">
        <v>-0.19166666666666601</v>
      </c>
      <c r="AC1367" s="17">
        <v>314.09221320006998</v>
      </c>
      <c r="AD1367" s="17">
        <f t="shared" si="344"/>
        <v>314.6776485857564</v>
      </c>
      <c r="AE1367" s="21">
        <v>129.94800000000001</v>
      </c>
      <c r="AF1367" s="21">
        <v>159.13194444444437</v>
      </c>
      <c r="AG1367" s="19">
        <v>3.1295833333333336</v>
      </c>
      <c r="AH1367" s="21">
        <v>164.6</v>
      </c>
      <c r="AI1367" s="22">
        <v>-0.499999999999999</v>
      </c>
      <c r="AJ1367" s="21">
        <v>1206.2981417523843</v>
      </c>
      <c r="AK1367" s="21" t="e">
        <f>VLOOKUP($B1367,'[3]Rotoma level Monthly'!$C$2:$N$538,10,FALSE)</f>
        <v>#N/A</v>
      </c>
      <c r="AL1367" s="21" t="e">
        <f>VLOOKUP($B1367,'[3]Rotoma level Monthly'!$C$2:$N$538,11,FALSE)</f>
        <v>#N/A</v>
      </c>
      <c r="AM1367" s="20">
        <v>3.5601021406495241</v>
      </c>
      <c r="AN1367" s="21">
        <v>198.95000000000002</v>
      </c>
    </row>
    <row r="1368" spans="1:40" x14ac:dyDescent="0.25">
      <c r="A1368" t="s">
        <v>88</v>
      </c>
      <c r="B1368" s="15">
        <v>42125</v>
      </c>
      <c r="C1368" s="16" t="s">
        <v>77</v>
      </c>
      <c r="D1368" s="17">
        <v>2015</v>
      </c>
      <c r="E1368" s="18" t="str">
        <f t="shared" si="347"/>
        <v>Rotoehu 2014/15</v>
      </c>
      <c r="F1368" s="18" t="s">
        <v>72</v>
      </c>
      <c r="G1368" s="19">
        <v>12.6</v>
      </c>
      <c r="H1368" s="20">
        <v>2.1</v>
      </c>
      <c r="I1368" s="21">
        <v>384</v>
      </c>
      <c r="J1368" s="19">
        <v>26.292129084385039</v>
      </c>
      <c r="K1368" s="19">
        <v>-0.76189126514917049</v>
      </c>
      <c r="L1368" s="19">
        <v>1</v>
      </c>
      <c r="M1368" s="19">
        <v>3</v>
      </c>
      <c r="N1368" s="19">
        <v>8.1000004000000008</v>
      </c>
      <c r="O1368" s="19">
        <v>3.4000001000000002</v>
      </c>
      <c r="Q1368" s="19">
        <f t="shared" si="345"/>
        <v>5.0149411845986096</v>
      </c>
      <c r="R1368" s="19">
        <f t="shared" si="349"/>
        <v>4.6613358021560956</v>
      </c>
      <c r="S1368" s="19">
        <f t="shared" si="350"/>
        <v>4.1688369853462675</v>
      </c>
      <c r="T1368" s="19">
        <f t="shared" si="352"/>
        <v>4.363891207037633</v>
      </c>
      <c r="U1368" s="23">
        <f t="shared" si="351"/>
        <v>4.552251294784651</v>
      </c>
      <c r="V1368" s="24">
        <f t="shared" si="348"/>
        <v>4.4476693694346094</v>
      </c>
      <c r="W1368" s="24">
        <f t="shared" si="348"/>
        <v>4.3176432522535206</v>
      </c>
      <c r="X1368" s="24">
        <f t="shared" si="348"/>
        <v>3.8026582334977577</v>
      </c>
      <c r="Y1368" s="24">
        <f t="shared" si="348"/>
        <v>4.1716137651722258</v>
      </c>
      <c r="Z1368" s="24">
        <f t="shared" si="348"/>
        <v>4.1848961550895298</v>
      </c>
      <c r="AA1368" s="20">
        <v>-1.24</v>
      </c>
      <c r="AB1368" s="20">
        <v>-0.53500000000000003</v>
      </c>
      <c r="AC1368" s="17">
        <v>314.05071347177301</v>
      </c>
      <c r="AD1368" s="17">
        <f t="shared" ref="AD1368:AD1431" si="353">AVERAGE(AC1357:AC1368)</f>
        <v>314.61002051373566</v>
      </c>
      <c r="AE1368" s="21">
        <v>110.80800000000001</v>
      </c>
      <c r="AF1368" s="21">
        <v>164.6774193548388</v>
      </c>
      <c r="AG1368" s="19">
        <v>2.9121575268817192</v>
      </c>
      <c r="AH1368" s="21">
        <v>177.1</v>
      </c>
      <c r="AI1368" s="22">
        <v>-0.53749999999999953</v>
      </c>
      <c r="AJ1368" s="21">
        <v>1149.8071417523822</v>
      </c>
      <c r="AK1368" s="21" t="e">
        <f>VLOOKUP($B1368,'[3]Rotoma level Monthly'!$C$2:$N$538,10,FALSE)</f>
        <v>#N/A</v>
      </c>
      <c r="AL1368" s="21" t="e">
        <f>VLOOKUP($B1368,'[3]Rotoma level Monthly'!$C$2:$N$538,11,FALSE)</f>
        <v>#N/A</v>
      </c>
      <c r="AM1368" s="20">
        <v>3.5565992471310057</v>
      </c>
      <c r="AN1368" s="21">
        <v>196.49166666666665</v>
      </c>
    </row>
    <row r="1369" spans="1:40" x14ac:dyDescent="0.25">
      <c r="A1369" t="s">
        <v>88</v>
      </c>
      <c r="B1369" s="15">
        <v>42156</v>
      </c>
      <c r="C1369" s="16" t="s">
        <v>77</v>
      </c>
      <c r="D1369" s="17">
        <v>2015</v>
      </c>
      <c r="E1369" s="18" t="str">
        <f t="shared" si="347"/>
        <v>Rotoehu 2014/15</v>
      </c>
      <c r="F1369" s="18" t="s">
        <v>72</v>
      </c>
      <c r="G1369" s="19">
        <v>5.9000000999999997</v>
      </c>
      <c r="H1369" s="20">
        <v>2.9</v>
      </c>
      <c r="I1369" s="21">
        <v>230</v>
      </c>
      <c r="J1369" s="19">
        <v>19.453128107385041</v>
      </c>
      <c r="K1369" s="19">
        <v>-0.76189126514917049</v>
      </c>
      <c r="L1369" s="19">
        <v>1.5</v>
      </c>
      <c r="M1369" s="19">
        <v>4.0000002000000006</v>
      </c>
      <c r="N1369" s="19">
        <v>7.6999997999999996</v>
      </c>
      <c r="O1369" s="19">
        <v>3.2</v>
      </c>
      <c r="Q1369" s="19">
        <f t="shared" si="345"/>
        <v>4.1779641282677913</v>
      </c>
      <c r="R1369" s="19">
        <f t="shared" si="349"/>
        <v>4.2727813930091312</v>
      </c>
      <c r="S1369" s="19">
        <f t="shared" si="350"/>
        <v>3.4988007864129549</v>
      </c>
      <c r="T1369" s="19">
        <f t="shared" si="352"/>
        <v>3.9818491847166979</v>
      </c>
      <c r="U1369" s="23">
        <f t="shared" si="351"/>
        <v>3.9828488731016436</v>
      </c>
      <c r="V1369" s="24">
        <f t="shared" si="348"/>
        <v>4.4956719774027842</v>
      </c>
      <c r="W1369" s="24">
        <f t="shared" si="348"/>
        <v>4.3507354894134869</v>
      </c>
      <c r="X1369" s="24">
        <f t="shared" si="348"/>
        <v>3.8212013594927723</v>
      </c>
      <c r="Y1369" s="24">
        <f t="shared" si="348"/>
        <v>4.2834372694271421</v>
      </c>
      <c r="Z1369" s="24">
        <f t="shared" si="348"/>
        <v>4.2377615239340471</v>
      </c>
      <c r="AA1369" s="20">
        <v>-1.1100000000000001</v>
      </c>
      <c r="AB1369" s="20">
        <v>-1.105</v>
      </c>
      <c r="AC1369" s="17">
        <v>314.06963334459198</v>
      </c>
      <c r="AD1369" s="17">
        <f t="shared" si="353"/>
        <v>314.54175251698871</v>
      </c>
      <c r="AE1369" s="21">
        <v>107.40600000000001</v>
      </c>
      <c r="AF1369" s="21">
        <v>194.96527777777771</v>
      </c>
      <c r="AG1369" s="19">
        <v>4.225938888888888</v>
      </c>
      <c r="AH1369" s="21">
        <v>115.2</v>
      </c>
      <c r="AI1369" s="22">
        <v>-0.57333333333333303</v>
      </c>
      <c r="AJ1369" s="21">
        <v>1173.876141752382</v>
      </c>
      <c r="AK1369" s="21" t="e">
        <f>VLOOKUP($B1369,'[3]Rotoma level Monthly'!$C$2:$N$538,10,FALSE)</f>
        <v>#N/A</v>
      </c>
      <c r="AL1369" s="21" t="e">
        <f>VLOOKUP($B1369,'[3]Rotoma level Monthly'!$C$2:$N$538,11,FALSE)</f>
        <v>#N/A</v>
      </c>
      <c r="AM1369" s="20">
        <v>3.5639010168442677</v>
      </c>
      <c r="AN1369" s="21">
        <v>197.06666666666663</v>
      </c>
    </row>
    <row r="1370" spans="1:40" x14ac:dyDescent="0.25">
      <c r="A1370" t="s">
        <v>88</v>
      </c>
      <c r="B1370" s="15">
        <v>42186</v>
      </c>
      <c r="C1370" s="16" t="s">
        <v>78</v>
      </c>
      <c r="D1370" s="17">
        <v>2016</v>
      </c>
      <c r="E1370" s="18" t="str">
        <f t="shared" si="347"/>
        <v>Rotoehu 2015/16</v>
      </c>
      <c r="F1370" s="18" t="s">
        <v>72</v>
      </c>
      <c r="G1370" s="19">
        <v>3.6</v>
      </c>
      <c r="H1370" s="20">
        <v>3.3</v>
      </c>
      <c r="I1370" s="21">
        <v>288</v>
      </c>
      <c r="J1370" s="19">
        <v>18.476129084385036</v>
      </c>
      <c r="K1370" s="19">
        <v>0.21510853945082875</v>
      </c>
      <c r="L1370" s="19">
        <v>1.5</v>
      </c>
      <c r="M1370" s="19">
        <v>6</v>
      </c>
      <c r="N1370" s="19">
        <v>7.8650000000000002</v>
      </c>
      <c r="O1370" s="19">
        <v>1.92</v>
      </c>
      <c r="Q1370" s="19">
        <f t="shared" si="345"/>
        <v>3.6330083519489094</v>
      </c>
      <c r="R1370" s="19">
        <f t="shared" si="349"/>
        <v>4.1146395459202223</v>
      </c>
      <c r="S1370" s="19">
        <f t="shared" si="350"/>
        <v>3.7927713881552854</v>
      </c>
      <c r="T1370" s="19">
        <f t="shared" si="352"/>
        <v>3.9165040843902412</v>
      </c>
      <c r="U1370" s="23">
        <f t="shared" si="351"/>
        <v>3.8642308426036642</v>
      </c>
      <c r="V1370" s="24">
        <f t="shared" si="348"/>
        <v>4.4550562093237431</v>
      </c>
      <c r="W1370" s="24">
        <f t="shared" si="348"/>
        <v>4.365301372012687</v>
      </c>
      <c r="X1370" s="24">
        <f t="shared" si="348"/>
        <v>3.8717979386612309</v>
      </c>
      <c r="Y1370" s="24">
        <f t="shared" si="348"/>
        <v>4.2891786047616094</v>
      </c>
      <c r="Z1370" s="24">
        <f t="shared" si="348"/>
        <v>4.2453335311898179</v>
      </c>
      <c r="AA1370" s="20">
        <v>-1.45</v>
      </c>
      <c r="AB1370" s="20">
        <v>-1.02833333333333</v>
      </c>
      <c r="AC1370" s="17">
        <v>313.99861222550601</v>
      </c>
      <c r="AD1370" s="17">
        <f t="shared" si="353"/>
        <v>314.4615388908436</v>
      </c>
      <c r="AE1370" s="21">
        <v>153.09</v>
      </c>
      <c r="AF1370" s="21">
        <v>166.81451612903228</v>
      </c>
      <c r="AG1370" s="19">
        <v>3.2360846774193557</v>
      </c>
      <c r="AH1370" s="21">
        <v>148.30000000000001</v>
      </c>
      <c r="AI1370" s="22">
        <v>-0.63083333333333302</v>
      </c>
      <c r="AJ1370" s="21">
        <v>1185.5701417523815</v>
      </c>
      <c r="AK1370" s="21" t="e">
        <f>VLOOKUP($B1370,'[3]Rotoma level Monthly'!$C$2:$N$538,10,FALSE)</f>
        <v>#N/A</v>
      </c>
      <c r="AL1370" s="21" t="e">
        <f>VLOOKUP($B1370,'[3]Rotoma level Monthly'!$C$2:$N$538,11,FALSE)</f>
        <v>#N/A</v>
      </c>
      <c r="AM1370" s="20">
        <v>3.6478739335109349</v>
      </c>
      <c r="AN1370" s="21">
        <v>195.07500000000002</v>
      </c>
    </row>
    <row r="1371" spans="1:40" x14ac:dyDescent="0.25">
      <c r="A1371" t="s">
        <v>88</v>
      </c>
      <c r="B1371" s="15">
        <v>42217</v>
      </c>
      <c r="C1371" s="16" t="s">
        <v>78</v>
      </c>
      <c r="D1371" s="17">
        <v>2016</v>
      </c>
      <c r="E1371" s="18" t="str">
        <f t="shared" si="347"/>
        <v>Rotoehu 2015/16</v>
      </c>
      <c r="F1371" s="18" t="s">
        <v>72</v>
      </c>
      <c r="G1371" s="19">
        <v>5.3</v>
      </c>
      <c r="H1371" s="20">
        <v>3.5</v>
      </c>
      <c r="I1371" s="21">
        <v>228</v>
      </c>
      <c r="J1371" s="19">
        <v>13.59112908438504</v>
      </c>
      <c r="K1371" s="19">
        <v>-1.738891460549171</v>
      </c>
      <c r="L1371" s="19">
        <v>1</v>
      </c>
      <c r="M1371" s="19">
        <v>3</v>
      </c>
      <c r="N1371" s="19">
        <v>7.85</v>
      </c>
      <c r="O1371" s="19">
        <v>1.91</v>
      </c>
      <c r="Q1371" s="19">
        <f t="shared" si="345"/>
        <v>4.0596607087860042</v>
      </c>
      <c r="R1371" s="19">
        <f t="shared" si="349"/>
        <v>4.0420285548234149</v>
      </c>
      <c r="S1371" s="19">
        <f t="shared" si="350"/>
        <v>3.4873838894713658</v>
      </c>
      <c r="T1371" s="19">
        <f t="shared" si="352"/>
        <v>3.5271061688809571</v>
      </c>
      <c r="U1371" s="23">
        <f t="shared" si="351"/>
        <v>3.7790448304904354</v>
      </c>
      <c r="V1371" s="24">
        <f t="shared" si="348"/>
        <v>4.4932001990017687</v>
      </c>
      <c r="W1371" s="24">
        <f t="shared" si="348"/>
        <v>4.4028121743659421</v>
      </c>
      <c r="X1371" s="24">
        <f t="shared" si="348"/>
        <v>3.8963453562975885</v>
      </c>
      <c r="Y1371" s="24">
        <f t="shared" si="348"/>
        <v>4.256728784057338</v>
      </c>
      <c r="Z1371" s="24">
        <f t="shared" si="348"/>
        <v>4.2622716284306597</v>
      </c>
      <c r="AA1371" s="20">
        <v>-1.93</v>
      </c>
      <c r="AB1371" s="20">
        <v>-1.0549999999999999</v>
      </c>
      <c r="AC1371" s="17">
        <v>314.03165422950502</v>
      </c>
      <c r="AD1371" s="17">
        <f t="shared" si="353"/>
        <v>314.38996208156402</v>
      </c>
      <c r="AE1371" s="21">
        <v>159.13849999999999</v>
      </c>
      <c r="AF1371" s="21">
        <v>164.69086021505373</v>
      </c>
      <c r="AG1371" s="19">
        <v>3.0041263440860191</v>
      </c>
      <c r="AH1371" s="21">
        <v>152.30000000000001</v>
      </c>
      <c r="AI1371" s="22">
        <v>-0.64249999999999952</v>
      </c>
      <c r="AJ1371" s="21">
        <v>1281.3326417523813</v>
      </c>
      <c r="AK1371" s="21" t="e">
        <f>VLOOKUP($B1371,'[3]Rotoma level Monthly'!$C$2:$N$538,10,FALSE)</f>
        <v>#N/A</v>
      </c>
      <c r="AL1371" s="21" t="e">
        <f>VLOOKUP($B1371,'[3]Rotoma level Monthly'!$C$2:$N$538,11,FALSE)</f>
        <v>#N/A</v>
      </c>
      <c r="AM1371" s="20">
        <v>3.628299784765415</v>
      </c>
      <c r="AN1371" s="21">
        <v>192.08333333333334</v>
      </c>
    </row>
    <row r="1372" spans="1:40" x14ac:dyDescent="0.25">
      <c r="A1372" t="s">
        <v>88</v>
      </c>
      <c r="B1372" s="15">
        <v>42248</v>
      </c>
      <c r="C1372" s="16" t="s">
        <v>78</v>
      </c>
      <c r="D1372" s="17">
        <v>2016</v>
      </c>
      <c r="E1372" s="18" t="str">
        <f t="shared" si="347"/>
        <v>Rotoehu 2015/16</v>
      </c>
      <c r="F1372" s="18" t="s">
        <v>72</v>
      </c>
      <c r="G1372" s="19">
        <v>5.4</v>
      </c>
      <c r="H1372" s="20">
        <v>3.2</v>
      </c>
      <c r="I1372" s="21">
        <v>260</v>
      </c>
      <c r="J1372" s="19">
        <v>15.54512908438504</v>
      </c>
      <c r="K1372" s="19">
        <v>-1.738891460549171</v>
      </c>
      <c r="L1372" s="19">
        <v>1</v>
      </c>
      <c r="M1372" s="19">
        <v>2</v>
      </c>
      <c r="N1372" s="19">
        <v>7.88</v>
      </c>
      <c r="O1372" s="19">
        <v>2.34</v>
      </c>
      <c r="Q1372" s="19">
        <f t="shared" si="345"/>
        <v>4.0802801499503403</v>
      </c>
      <c r="R1372" s="19">
        <f t="shared" si="349"/>
        <v>4.1524584074666873</v>
      </c>
      <c r="S1372" s="19">
        <f t="shared" si="350"/>
        <v>3.6590697773921614</v>
      </c>
      <c r="T1372" s="19">
        <f t="shared" si="352"/>
        <v>3.6974554515115545</v>
      </c>
      <c r="U1372" s="23">
        <f t="shared" si="351"/>
        <v>3.8973159465801861</v>
      </c>
      <c r="V1372" s="24">
        <f t="shared" si="348"/>
        <v>4.4949184822965709</v>
      </c>
      <c r="W1372" s="24">
        <f t="shared" si="348"/>
        <v>4.4358972867871085</v>
      </c>
      <c r="X1372" s="24">
        <f t="shared" si="348"/>
        <v>3.937010529723695</v>
      </c>
      <c r="Y1372" s="24">
        <f t="shared" si="348"/>
        <v>4.244216066651914</v>
      </c>
      <c r="Z1372" s="24">
        <f t="shared" si="348"/>
        <v>4.278010591364823</v>
      </c>
      <c r="AA1372" s="20">
        <v>-1.81</v>
      </c>
      <c r="AB1372" s="20">
        <v>-1.29</v>
      </c>
      <c r="AC1372" s="17">
        <v>314.06993303724698</v>
      </c>
      <c r="AD1372" s="17">
        <f t="shared" si="353"/>
        <v>314.31902396130204</v>
      </c>
      <c r="AE1372" s="21">
        <v>183.16900000000101</v>
      </c>
      <c r="AF1372" s="21">
        <v>175.76388888888886</v>
      </c>
      <c r="AG1372" s="19">
        <v>3.5814930555555557</v>
      </c>
      <c r="AH1372" s="21">
        <v>158.4</v>
      </c>
      <c r="AI1372" s="22">
        <v>-0.68916666666666648</v>
      </c>
      <c r="AJ1372" s="21">
        <v>1239.5756417523794</v>
      </c>
      <c r="AK1372" s="21" t="e">
        <f>VLOOKUP($B1372,'[3]Rotoma level Monthly'!$C$2:$N$538,10,FALSE)</f>
        <v>#N/A</v>
      </c>
      <c r="AL1372" s="21" t="e">
        <f>VLOOKUP($B1372,'[3]Rotoma level Monthly'!$C$2:$N$538,11,FALSE)</f>
        <v>#N/A</v>
      </c>
      <c r="AM1372" s="20">
        <v>3.5614981494607552</v>
      </c>
      <c r="AN1372" s="21">
        <v>191.64999999999998</v>
      </c>
    </row>
    <row r="1373" spans="1:40" x14ac:dyDescent="0.25">
      <c r="A1373" t="s">
        <v>88</v>
      </c>
      <c r="B1373" s="15">
        <v>42278</v>
      </c>
      <c r="C1373" s="16" t="s">
        <v>78</v>
      </c>
      <c r="D1373" s="17">
        <v>2016</v>
      </c>
      <c r="E1373" s="18" t="str">
        <f t="shared" si="347"/>
        <v>Rotoehu 2015/16</v>
      </c>
      <c r="F1373" s="18" t="s">
        <v>72</v>
      </c>
      <c r="G1373" s="19">
        <v>2.5</v>
      </c>
      <c r="H1373" s="20">
        <v>4.3499999999999996</v>
      </c>
      <c r="I1373" s="21">
        <v>251</v>
      </c>
      <c r="J1373" s="19">
        <v>13.59112908438504</v>
      </c>
      <c r="K1373" s="19">
        <v>-1.738891460549171</v>
      </c>
      <c r="L1373" s="19">
        <v>3</v>
      </c>
      <c r="M1373" s="19">
        <v>4</v>
      </c>
      <c r="N1373" s="19">
        <v>7.99</v>
      </c>
      <c r="O1373" s="19">
        <v>1.57</v>
      </c>
      <c r="Q1373" s="19">
        <f t="shared" si="345"/>
        <v>3.2307676220269759</v>
      </c>
      <c r="R1373" s="19">
        <f t="shared" si="349"/>
        <v>3.7699267433537398</v>
      </c>
      <c r="S1373" s="19">
        <f t="shared" si="350"/>
        <v>3.613017901657924</v>
      </c>
      <c r="T1373" s="19">
        <f t="shared" si="352"/>
        <v>3.5271061688809571</v>
      </c>
      <c r="U1373" s="23">
        <f t="shared" si="351"/>
        <v>3.5352046089798992</v>
      </c>
      <c r="V1373" s="24">
        <f t="shared" si="348"/>
        <v>4.4986710674729595</v>
      </c>
      <c r="W1373" s="24">
        <f t="shared" si="348"/>
        <v>4.4485634556262283</v>
      </c>
      <c r="X1373" s="24">
        <f t="shared" si="348"/>
        <v>3.9574811350086958</v>
      </c>
      <c r="Y1373" s="24">
        <f t="shared" si="348"/>
        <v>4.2698860479086429</v>
      </c>
      <c r="Z1373" s="24">
        <f t="shared" si="348"/>
        <v>4.2936504265041311</v>
      </c>
      <c r="AA1373" s="20">
        <v>-1.96</v>
      </c>
      <c r="AB1373" s="20">
        <v>-1.3099999999999901</v>
      </c>
      <c r="AC1373" s="17">
        <v>314.04241884682898</v>
      </c>
      <c r="AD1373" s="17">
        <f t="shared" si="353"/>
        <v>314.24792118507173</v>
      </c>
      <c r="AE1373" s="21">
        <v>32.591999999999999</v>
      </c>
      <c r="AF1373" s="21">
        <v>217.38772928526251</v>
      </c>
      <c r="AG1373" s="19">
        <v>4.0597939059139794</v>
      </c>
      <c r="AI1373" s="22">
        <v>-0.72249999999999948</v>
      </c>
      <c r="AJ1373" s="21">
        <v>1280.5336417523793</v>
      </c>
      <c r="AK1373" s="21" t="e">
        <f>VLOOKUP($B1373,'[3]Rotoma level Monthly'!$C$2:$N$538,10,FALSE)</f>
        <v>#N/A</v>
      </c>
      <c r="AL1373" s="21" t="e">
        <f>VLOOKUP($B1373,'[3]Rotoma level Monthly'!$C$2:$N$538,11,FALSE)</f>
        <v>#N/A</v>
      </c>
      <c r="AM1373" s="20">
        <v>3.5272369408837569</v>
      </c>
    </row>
    <row r="1374" spans="1:40" x14ac:dyDescent="0.25">
      <c r="A1374" t="s">
        <v>88</v>
      </c>
      <c r="B1374" s="15">
        <v>42309</v>
      </c>
      <c r="C1374" s="16" t="s">
        <v>78</v>
      </c>
      <c r="D1374" s="17">
        <v>2016</v>
      </c>
      <c r="E1374" s="18" t="str">
        <f t="shared" si="347"/>
        <v>Rotoehu 2015/16</v>
      </c>
      <c r="F1374" s="18" t="s">
        <v>72</v>
      </c>
      <c r="G1374" s="19">
        <v>6.9</v>
      </c>
      <c r="H1374" s="20">
        <v>2.8</v>
      </c>
      <c r="I1374" s="21">
        <v>282</v>
      </c>
      <c r="J1374" s="19">
        <v>13.59112908438504</v>
      </c>
      <c r="K1374" s="19">
        <v>-3.6928914605491712</v>
      </c>
      <c r="L1374" s="19">
        <v>3</v>
      </c>
      <c r="M1374" s="19">
        <v>8</v>
      </c>
      <c r="N1374" s="19">
        <v>7.46</v>
      </c>
      <c r="O1374" s="19">
        <v>3.2</v>
      </c>
      <c r="Q1374" s="19">
        <f t="shared" si="345"/>
        <v>4.3506766904726284</v>
      </c>
      <c r="R1374" s="19">
        <f t="shared" si="349"/>
        <v>4.3154447847504613</v>
      </c>
      <c r="S1374" s="19">
        <f t="shared" si="350"/>
        <v>3.7652498160412757</v>
      </c>
      <c r="T1374" s="19">
        <f t="shared" si="352"/>
        <v>3.5271061688809571</v>
      </c>
      <c r="U1374" s="23">
        <f t="shared" si="351"/>
        <v>3.9896193650363307</v>
      </c>
      <c r="V1374" s="24">
        <f t="shared" si="348"/>
        <v>4.4732303595970251</v>
      </c>
      <c r="W1374" s="24">
        <f t="shared" si="348"/>
        <v>4.4485634556262283</v>
      </c>
      <c r="X1374" s="24">
        <f t="shared" si="348"/>
        <v>3.9750489710884547</v>
      </c>
      <c r="Y1374" s="24">
        <f t="shared" si="348"/>
        <v>4.2625499752784242</v>
      </c>
      <c r="Z1374" s="24">
        <f t="shared" si="348"/>
        <v>4.2898481903975325</v>
      </c>
      <c r="AA1374" s="20">
        <v>-0.6</v>
      </c>
      <c r="AB1374" s="20">
        <v>-1.4766666666666599</v>
      </c>
      <c r="AC1374" s="17">
        <v>313.912353296638</v>
      </c>
      <c r="AD1374" s="17">
        <f t="shared" si="353"/>
        <v>314.17432762871022</v>
      </c>
      <c r="AE1374" s="21">
        <v>105.85899999999999</v>
      </c>
      <c r="AF1374" s="21">
        <v>204.09722222222223</v>
      </c>
      <c r="AG1374" s="19">
        <v>4.211652925000001</v>
      </c>
      <c r="AH1374" s="21">
        <v>256.60000000000002</v>
      </c>
      <c r="AI1374" s="22">
        <v>-0.89999999999999791</v>
      </c>
      <c r="AJ1374" s="21">
        <v>1216.9409444542575</v>
      </c>
      <c r="AK1374" s="21" t="e">
        <f>VLOOKUP($B1374,'[3]Rotoma level Monthly'!$C$2:$N$538,10,FALSE)</f>
        <v>#N/A</v>
      </c>
      <c r="AL1374" s="21" t="e">
        <f>VLOOKUP($B1374,'[3]Rotoma level Monthly'!$C$2:$N$538,11,FALSE)</f>
        <v>#N/A</v>
      </c>
      <c r="AM1374" s="20">
        <v>3.4950963228899981</v>
      </c>
      <c r="AN1374" s="21">
        <v>197.0333333333333</v>
      </c>
    </row>
    <row r="1375" spans="1:40" x14ac:dyDescent="0.25">
      <c r="A1375" t="s">
        <v>88</v>
      </c>
      <c r="B1375" s="15">
        <v>42339</v>
      </c>
      <c r="C1375" s="16" t="s">
        <v>78</v>
      </c>
      <c r="D1375" s="17">
        <v>2016</v>
      </c>
      <c r="E1375" s="18" t="str">
        <f t="shared" si="347"/>
        <v>Rotoehu 2015/16</v>
      </c>
      <c r="F1375" s="18" t="s">
        <v>72</v>
      </c>
      <c r="G1375" s="19">
        <v>12.6</v>
      </c>
      <c r="H1375" s="20">
        <v>2.7</v>
      </c>
      <c r="I1375" s="21">
        <v>330</v>
      </c>
      <c r="J1375" s="19">
        <v>17.499129084385039</v>
      </c>
      <c r="K1375" s="19">
        <v>-1.738891460549171</v>
      </c>
      <c r="L1375" s="19">
        <v>3</v>
      </c>
      <c r="M1375" s="19">
        <v>8</v>
      </c>
      <c r="N1375" s="19">
        <v>7.75</v>
      </c>
      <c r="O1375" s="19">
        <v>3.24</v>
      </c>
      <c r="Q1375" s="19">
        <f t="shared" si="345"/>
        <v>5.0149411845986096</v>
      </c>
      <c r="R1375" s="19">
        <f t="shared" si="349"/>
        <v>4.359541198436518</v>
      </c>
      <c r="S1375" s="19">
        <f t="shared" si="350"/>
        <v>3.9707269590324414</v>
      </c>
      <c r="T1375" s="19">
        <f t="shared" si="352"/>
        <v>3.8476079895746778</v>
      </c>
      <c r="U1375" s="23">
        <f t="shared" si="351"/>
        <v>4.2982043329105615</v>
      </c>
      <c r="V1375" s="24">
        <f t="shared" si="348"/>
        <v>4.5001633998800372</v>
      </c>
      <c r="W1375" s="24">
        <f t="shared" si="348"/>
        <v>4.4280399111637427</v>
      </c>
      <c r="X1375" s="24">
        <f t="shared" si="348"/>
        <v>3.9865264786386203</v>
      </c>
      <c r="Y1375" s="24">
        <f t="shared" si="348"/>
        <v>4.2119506288090296</v>
      </c>
      <c r="Z1375" s="24">
        <f t="shared" si="348"/>
        <v>4.2816701046228571</v>
      </c>
      <c r="AA1375" s="20">
        <v>-1</v>
      </c>
      <c r="AB1375" s="20">
        <v>-1.4583333333333299</v>
      </c>
      <c r="AC1375" s="17">
        <v>313.776393440449</v>
      </c>
      <c r="AD1375" s="17">
        <f t="shared" si="353"/>
        <v>314.09849670471101</v>
      </c>
      <c r="AE1375" s="21">
        <v>45.260710000000003</v>
      </c>
      <c r="AF1375" s="21">
        <v>186.60618279569897</v>
      </c>
      <c r="AG1375" s="19">
        <v>3.9188219086021499</v>
      </c>
      <c r="AH1375" s="21">
        <v>253.1</v>
      </c>
      <c r="AI1375" s="22">
        <v>-1.041666666666665</v>
      </c>
      <c r="AJ1375" s="21">
        <v>1259.0486417523798</v>
      </c>
      <c r="AK1375" s="21" t="e">
        <f>VLOOKUP($B1375,'[3]Rotoma level Monthly'!$C$2:$N$538,10,FALSE)</f>
        <v>#N/A</v>
      </c>
      <c r="AL1375" s="21" t="e">
        <f>VLOOKUP($B1375,'[3]Rotoma level Monthly'!$C$2:$N$538,11,FALSE)</f>
        <v>#N/A</v>
      </c>
      <c r="AM1375" s="20">
        <v>3.4455095296029614</v>
      </c>
      <c r="AN1375" s="21">
        <v>198.57499999999996</v>
      </c>
    </row>
    <row r="1376" spans="1:40" x14ac:dyDescent="0.25">
      <c r="A1376" t="s">
        <v>88</v>
      </c>
      <c r="B1376" s="15">
        <v>42370</v>
      </c>
      <c r="C1376" s="16" t="s">
        <v>78</v>
      </c>
      <c r="D1376" s="17">
        <v>2016</v>
      </c>
      <c r="E1376" s="18" t="str">
        <f t="shared" si="347"/>
        <v>Rotoehu 2015/16</v>
      </c>
      <c r="F1376" s="18" t="s">
        <v>72</v>
      </c>
      <c r="G1376" s="19">
        <v>20.9</v>
      </c>
      <c r="H1376" s="20">
        <v>1.7250000000000001</v>
      </c>
      <c r="J1376" s="19">
        <v>32.154129084385033</v>
      </c>
      <c r="K1376" s="19">
        <v>1.1921085394508282</v>
      </c>
      <c r="M1376" s="19">
        <v>12</v>
      </c>
      <c r="N1376" s="19">
        <v>7.43</v>
      </c>
      <c r="O1376" s="19">
        <v>4.5599999999999996</v>
      </c>
      <c r="Q1376" s="19">
        <f t="shared" si="345"/>
        <v>5.5731715667220767</v>
      </c>
      <c r="R1376" s="19">
        <f t="shared" si="349"/>
        <v>4.8945718824459119</v>
      </c>
      <c r="T1376" s="19">
        <f t="shared" si="352"/>
        <v>4.6191313127098184</v>
      </c>
      <c r="V1376" s="24">
        <f t="shared" si="348"/>
        <v>4.536997262888316</v>
      </c>
      <c r="W1376" s="24">
        <f t="shared" si="348"/>
        <v>4.4322292136301398</v>
      </c>
      <c r="X1376" s="24">
        <f t="shared" si="348"/>
        <v>3.9397778268066728</v>
      </c>
      <c r="Y1376" s="24">
        <f t="shared" si="348"/>
        <v>4.1744935303134829</v>
      </c>
      <c r="Z1376" s="24">
        <f t="shared" si="348"/>
        <v>4.2267118503404282</v>
      </c>
      <c r="AA1376" s="20">
        <v>-1.91</v>
      </c>
      <c r="AB1376" s="20">
        <v>-1.04666666666666</v>
      </c>
      <c r="AC1376" s="17">
        <v>313.69987259050299</v>
      </c>
      <c r="AD1376" s="17">
        <f t="shared" si="353"/>
        <v>314.02745141191508</v>
      </c>
      <c r="AE1376" s="21">
        <v>134.50847999999999</v>
      </c>
      <c r="AF1376" s="21">
        <v>154.36155913978484</v>
      </c>
      <c r="AG1376" s="19">
        <v>3.8225000000000016</v>
      </c>
      <c r="AH1376" s="21">
        <v>210.7</v>
      </c>
      <c r="AI1376" s="22">
        <v>-1.05083333333333</v>
      </c>
      <c r="AJ1376" s="21">
        <v>1182.21432871092</v>
      </c>
      <c r="AK1376" s="21" t="e">
        <f>VLOOKUP($B1376,'[3]Rotoma level Monthly'!$C$2:$N$538,10,FALSE)</f>
        <v>#N/A</v>
      </c>
      <c r="AL1376" s="21" t="e">
        <f>VLOOKUP($B1376,'[3]Rotoma level Monthly'!$C$2:$N$538,11,FALSE)</f>
        <v>#N/A</v>
      </c>
      <c r="AM1376" s="20">
        <v>3.4679421572911333</v>
      </c>
      <c r="AN1376" s="21">
        <v>199.34166666666667</v>
      </c>
    </row>
    <row r="1377" spans="1:40" x14ac:dyDescent="0.25">
      <c r="A1377" t="s">
        <v>88</v>
      </c>
      <c r="B1377" s="15">
        <v>42401</v>
      </c>
      <c r="C1377" s="16" t="s">
        <v>78</v>
      </c>
      <c r="D1377" s="17">
        <v>2016</v>
      </c>
      <c r="E1377" s="18" t="str">
        <f t="shared" si="347"/>
        <v>Rotoehu 2015/16</v>
      </c>
      <c r="F1377" s="18" t="s">
        <v>72</v>
      </c>
      <c r="G1377" s="19">
        <v>9.3000000000000007</v>
      </c>
      <c r="H1377" s="20">
        <v>2.95</v>
      </c>
      <c r="I1377" s="21">
        <v>493</v>
      </c>
      <c r="J1377" s="19">
        <v>24.338129084385038</v>
      </c>
      <c r="K1377" s="19">
        <v>0.21510853945082875</v>
      </c>
      <c r="L1377" s="19">
        <v>174</v>
      </c>
      <c r="M1377" s="19">
        <v>3</v>
      </c>
      <c r="N1377" s="19">
        <v>8.77</v>
      </c>
      <c r="O1377" s="19">
        <v>2.66</v>
      </c>
      <c r="Q1377" s="19">
        <f t="shared" si="345"/>
        <v>4.6799466893269956</v>
      </c>
      <c r="R1377" s="19">
        <f t="shared" si="349"/>
        <v>4.2519561330239757</v>
      </c>
      <c r="S1377" s="19">
        <f t="shared" ref="S1377:S1440" si="354">-3.61+3.01*LOG($I1377)</f>
        <v>4.4954692270244632</v>
      </c>
      <c r="T1377" s="19">
        <f t="shared" si="352"/>
        <v>4.2659585953307273</v>
      </c>
      <c r="U1377" s="23">
        <f t="shared" ref="U1377:U1440" si="355">AVERAGE(Q1377:T1377)</f>
        <v>4.4233326611765404</v>
      </c>
      <c r="V1377" s="24">
        <f t="shared" si="348"/>
        <v>4.4871207573367284</v>
      </c>
      <c r="W1377" s="24">
        <f t="shared" si="348"/>
        <v>4.3582390478879338</v>
      </c>
      <c r="X1377" s="24">
        <f t="shared" si="348"/>
        <v>3.9316270195519176</v>
      </c>
      <c r="Y1377" s="24">
        <f t="shared" si="348"/>
        <v>4.1010544676213101</v>
      </c>
      <c r="Z1377" s="24">
        <f t="shared" si="348"/>
        <v>4.170863493803294</v>
      </c>
      <c r="AA1377" s="20">
        <v>-1.77</v>
      </c>
      <c r="AB1377" s="20">
        <v>-1.1583333333333301</v>
      </c>
      <c r="AC1377" s="17">
        <v>313.74452368259398</v>
      </c>
      <c r="AD1377" s="17">
        <f t="shared" si="353"/>
        <v>313.97719323666121</v>
      </c>
      <c r="AE1377" s="21">
        <v>147.47473049999999</v>
      </c>
      <c r="AF1377" s="21">
        <v>144.94971264367811</v>
      </c>
      <c r="AG1377" s="19">
        <v>3.4419181034482764</v>
      </c>
      <c r="AH1377" s="21">
        <v>171.1</v>
      </c>
      <c r="AI1377" s="22">
        <v>-1.08</v>
      </c>
      <c r="AJ1377" s="21">
        <v>1283.2631905198211</v>
      </c>
      <c r="AK1377" s="21" t="e">
        <f>VLOOKUP($B1377,'[3]Rotoma level Monthly'!$C$2:$N$538,10,FALSE)</f>
        <v>#N/A</v>
      </c>
      <c r="AL1377" s="21" t="e">
        <f>VLOOKUP($B1377,'[3]Rotoma level Monthly'!$C$2:$N$538,11,FALSE)</f>
        <v>#N/A</v>
      </c>
      <c r="AM1377" s="20">
        <v>3.5230956071119217</v>
      </c>
      <c r="AN1377" s="21">
        <v>186.30833333333331</v>
      </c>
    </row>
    <row r="1378" spans="1:40" x14ac:dyDescent="0.25">
      <c r="A1378" t="s">
        <v>88</v>
      </c>
      <c r="B1378" s="15">
        <v>42430</v>
      </c>
      <c r="C1378" s="16" t="s">
        <v>78</v>
      </c>
      <c r="D1378" s="17">
        <v>2016</v>
      </c>
      <c r="E1378" s="18" t="str">
        <f t="shared" si="347"/>
        <v>Rotoehu 2015/16</v>
      </c>
      <c r="F1378" s="18" t="s">
        <v>72</v>
      </c>
      <c r="G1378" s="19">
        <v>27.5</v>
      </c>
      <c r="H1378" s="20">
        <v>1.65</v>
      </c>
      <c r="I1378" s="21">
        <v>559</v>
      </c>
      <c r="J1378" s="19">
        <v>50.717129084385036</v>
      </c>
      <c r="K1378" s="19">
        <v>9.0081085394508271</v>
      </c>
      <c r="L1378" s="19">
        <v>3</v>
      </c>
      <c r="M1378" s="19">
        <v>2</v>
      </c>
      <c r="N1378" s="19">
        <v>8.41</v>
      </c>
      <c r="O1378" s="19">
        <v>12</v>
      </c>
      <c r="Q1378" s="19">
        <f t="shared" si="345"/>
        <v>5.875905042328867</v>
      </c>
      <c r="R1378" s="19">
        <f t="shared" si="349"/>
        <v>4.9469757251321402</v>
      </c>
      <c r="S1378" s="19">
        <f t="shared" si="354"/>
        <v>4.6597095417381329</v>
      </c>
      <c r="T1378" s="19">
        <f t="shared" si="352"/>
        <v>5.1970516121911059</v>
      </c>
      <c r="U1378" s="23">
        <f t="shared" si="355"/>
        <v>5.1699104803475615</v>
      </c>
      <c r="V1378" s="24">
        <f t="shared" si="348"/>
        <v>4.5007911070799427</v>
      </c>
      <c r="W1378" s="24">
        <f t="shared" si="348"/>
        <v>4.3489033045052263</v>
      </c>
      <c r="X1378" s="24">
        <f t="shared" si="348"/>
        <v>3.9372870801968243</v>
      </c>
      <c r="Y1378" s="24">
        <f t="shared" si="348"/>
        <v>4.0970594232257573</v>
      </c>
      <c r="Z1378" s="24">
        <f t="shared" si="348"/>
        <v>4.1723711167731441</v>
      </c>
      <c r="AA1378" s="20">
        <v>-0.4</v>
      </c>
      <c r="AB1378" s="20">
        <v>-1.0916666666666599</v>
      </c>
      <c r="AC1378" s="17">
        <v>313.79343185180301</v>
      </c>
      <c r="AD1378" s="17">
        <f t="shared" si="353"/>
        <v>313.94014610145905</v>
      </c>
      <c r="AE1378" s="21">
        <v>166.72928999999999</v>
      </c>
      <c r="AF1378" s="21">
        <v>156.83467741935488</v>
      </c>
      <c r="AG1378" s="19">
        <v>3.2158736559139776</v>
      </c>
      <c r="AH1378" s="21">
        <v>171.6</v>
      </c>
      <c r="AI1378" s="22">
        <v>-1.0983333333333301</v>
      </c>
      <c r="AJ1378" s="21">
        <v>1368.2814205000011</v>
      </c>
      <c r="AK1378" s="21">
        <f>VLOOKUP($B1378,'[3]Rotoma level Monthly'!$C$2:$N$538,10,FALSE)</f>
        <v>1283.2631905198211</v>
      </c>
      <c r="AL1378" s="21">
        <f>VLOOKUP($B1378,'[3]Rotoma level Monthly'!$C$2:$N$538,11,FALSE)</f>
        <v>1220.4665616213695</v>
      </c>
      <c r="AM1378" s="20">
        <v>3.5385146256532458</v>
      </c>
      <c r="AN1378" s="21">
        <v>182.10833333333335</v>
      </c>
    </row>
    <row r="1379" spans="1:40" x14ac:dyDescent="0.25">
      <c r="A1379" t="s">
        <v>88</v>
      </c>
      <c r="B1379" s="15">
        <v>42461</v>
      </c>
      <c r="C1379" s="16" t="s">
        <v>78</v>
      </c>
      <c r="D1379" s="17">
        <v>2016</v>
      </c>
      <c r="E1379" s="18" t="str">
        <f t="shared" si="347"/>
        <v>Rotoehu 2015/16</v>
      </c>
      <c r="F1379" s="18" t="s">
        <v>72</v>
      </c>
      <c r="G1379" s="19">
        <v>17.3</v>
      </c>
      <c r="H1379" s="20">
        <v>2.25</v>
      </c>
      <c r="I1379" s="21">
        <v>443</v>
      </c>
      <c r="J1379" s="19">
        <v>30.20012908438504</v>
      </c>
      <c r="K1379" s="19">
        <v>-1.738891460549171</v>
      </c>
      <c r="L1379" s="19">
        <v>6</v>
      </c>
      <c r="M1379" s="19">
        <v>15</v>
      </c>
      <c r="N1379" s="19">
        <v>8.07</v>
      </c>
      <c r="O1379" s="19">
        <v>5.65</v>
      </c>
      <c r="Q1379" s="19">
        <f t="shared" si="345"/>
        <v>5.3646371019471406</v>
      </c>
      <c r="R1379" s="19">
        <f t="shared" si="349"/>
        <v>4.5789535609672933</v>
      </c>
      <c r="S1379" s="19">
        <f t="shared" si="354"/>
        <v>4.3556752159314396</v>
      </c>
      <c r="T1379" s="19">
        <f t="shared" si="352"/>
        <v>4.5396256938556618</v>
      </c>
      <c r="U1379" s="23">
        <f t="shared" si="355"/>
        <v>4.7097228931753836</v>
      </c>
      <c r="V1379" s="24">
        <f t="shared" si="348"/>
        <v>4.5879917017479119</v>
      </c>
      <c r="W1379" s="24">
        <f t="shared" si="348"/>
        <v>4.3633844776237991</v>
      </c>
      <c r="X1379" s="24">
        <f t="shared" si="348"/>
        <v>3.9515192262003369</v>
      </c>
      <c r="Y1379" s="24">
        <f t="shared" si="348"/>
        <v>4.0841994698300823</v>
      </c>
      <c r="Z1379" s="24">
        <f t="shared" si="348"/>
        <v>4.2001532844715319</v>
      </c>
      <c r="AA1379" s="20">
        <v>-1.84</v>
      </c>
      <c r="AB1379" s="20">
        <v>-1.26833333333333</v>
      </c>
      <c r="AC1379" s="17">
        <v>313.87494918735098</v>
      </c>
      <c r="AD1379" s="17">
        <f t="shared" si="353"/>
        <v>313.92204076706582</v>
      </c>
      <c r="AE1379" s="21">
        <v>80.3840000000001</v>
      </c>
      <c r="AF1379" s="21">
        <v>172.0486111111112</v>
      </c>
      <c r="AG1379" s="19">
        <v>2.3990625000000003</v>
      </c>
      <c r="AH1379" s="21">
        <v>166.6</v>
      </c>
      <c r="AI1379" s="22">
        <v>-1.131666666666665</v>
      </c>
      <c r="AJ1379" s="21">
        <v>1475.9837105000011</v>
      </c>
      <c r="AK1379" s="21" t="e">
        <f>VLOOKUP($B1379,'[3]Rotoma level Monthly'!$C$2:$N$538,10,FALSE)</f>
        <v>#N/A</v>
      </c>
      <c r="AL1379" s="21" t="e">
        <f>VLOOKUP($B1379,'[3]Rotoma level Monthly'!$C$2:$N$538,11,FALSE)</f>
        <v>#N/A</v>
      </c>
      <c r="AM1379" s="20">
        <v>3.5633286937536042</v>
      </c>
      <c r="AN1379" s="21">
        <v>178.79999999999998</v>
      </c>
    </row>
    <row r="1380" spans="1:40" x14ac:dyDescent="0.25">
      <c r="A1380" t="s">
        <v>88</v>
      </c>
      <c r="B1380" s="15">
        <v>42491</v>
      </c>
      <c r="C1380" s="16" t="s">
        <v>78</v>
      </c>
      <c r="D1380" s="17">
        <v>2016</v>
      </c>
      <c r="E1380" s="18" t="str">
        <f t="shared" si="347"/>
        <v>Rotoehu 2015/16</v>
      </c>
      <c r="F1380" s="18" t="s">
        <v>72</v>
      </c>
      <c r="G1380" s="19">
        <v>13</v>
      </c>
      <c r="H1380" s="20">
        <v>1.95</v>
      </c>
      <c r="I1380" s="21">
        <v>416</v>
      </c>
      <c r="J1380" s="19">
        <v>26.292129084385039</v>
      </c>
      <c r="K1380" s="19">
        <v>-0.76189146054917156</v>
      </c>
      <c r="L1380" s="19">
        <v>1</v>
      </c>
      <c r="M1380" s="19">
        <v>12</v>
      </c>
      <c r="N1380" s="19">
        <v>7.74</v>
      </c>
      <c r="O1380" s="19">
        <v>5.31</v>
      </c>
      <c r="Q1380" s="19">
        <f t="shared" si="345"/>
        <v>5.0494161148593655</v>
      </c>
      <c r="R1380" s="19">
        <f t="shared" si="349"/>
        <v>4.7494761518818889</v>
      </c>
      <c r="S1380" s="19">
        <f t="shared" si="354"/>
        <v>4.273470925186496</v>
      </c>
      <c r="T1380" s="19">
        <f t="shared" si="352"/>
        <v>4.363891207037633</v>
      </c>
      <c r="U1380" s="23">
        <f t="shared" si="355"/>
        <v>4.6090635997413463</v>
      </c>
      <c r="V1380" s="24">
        <f t="shared" si="348"/>
        <v>4.5908646126029753</v>
      </c>
      <c r="W1380" s="24">
        <f t="shared" si="348"/>
        <v>4.3707295067676144</v>
      </c>
      <c r="X1380" s="24">
        <f t="shared" si="348"/>
        <v>3.9610314025494491</v>
      </c>
      <c r="Y1380" s="24">
        <f t="shared" si="348"/>
        <v>4.0841994698300823</v>
      </c>
      <c r="Z1380" s="24">
        <f t="shared" si="348"/>
        <v>4.2053180394675955</v>
      </c>
      <c r="AA1380" s="20">
        <v>0.4</v>
      </c>
      <c r="AB1380" s="20">
        <v>-1.02666666666666</v>
      </c>
      <c r="AC1380" s="17">
        <v>313.77803115191199</v>
      </c>
      <c r="AD1380" s="17">
        <f t="shared" si="353"/>
        <v>313.89931724041077</v>
      </c>
      <c r="AE1380" s="21">
        <v>132.096</v>
      </c>
      <c r="AF1380" s="21">
        <v>204.46236559139777</v>
      </c>
      <c r="AG1380" s="19">
        <v>3.3755779569892468</v>
      </c>
      <c r="AH1380" s="21">
        <v>118.6</v>
      </c>
      <c r="AI1380" s="22">
        <v>-1.131666666666665</v>
      </c>
      <c r="AJ1380" s="21">
        <v>1426.4197105000012</v>
      </c>
      <c r="AK1380" s="21" t="e">
        <f>VLOOKUP($B1380,'[3]Rotoma level Monthly'!$C$2:$N$538,10,FALSE)</f>
        <v>#N/A</v>
      </c>
      <c r="AL1380" s="21" t="e">
        <f>VLOOKUP($B1380,'[3]Rotoma level Monthly'!$C$2:$N$538,11,FALSE)</f>
        <v>#N/A</v>
      </c>
      <c r="AM1380" s="20">
        <v>3.5024519576424935</v>
      </c>
      <c r="AN1380" s="21">
        <v>174.96666666666667</v>
      </c>
    </row>
    <row r="1381" spans="1:40" x14ac:dyDescent="0.25">
      <c r="A1381" t="s">
        <v>88</v>
      </c>
      <c r="B1381" s="15">
        <v>42522</v>
      </c>
      <c r="C1381" s="16" t="s">
        <v>78</v>
      </c>
      <c r="D1381" s="17">
        <v>2016</v>
      </c>
      <c r="E1381" s="18" t="str">
        <f t="shared" si="347"/>
        <v>Rotoehu 2015/16</v>
      </c>
      <c r="F1381" s="18" t="s">
        <v>72</v>
      </c>
      <c r="G1381" s="19">
        <v>13.7</v>
      </c>
      <c r="I1381" s="21">
        <v>397.5</v>
      </c>
      <c r="J1381" s="19">
        <v>22.511139084385043</v>
      </c>
      <c r="K1381" s="19">
        <v>-1.738891460549171</v>
      </c>
      <c r="L1381" s="19">
        <v>16</v>
      </c>
      <c r="M1381" s="19">
        <v>12</v>
      </c>
      <c r="N1381" s="19">
        <v>7.91</v>
      </c>
      <c r="O1381" s="19">
        <v>2.99</v>
      </c>
      <c r="Q1381" s="19">
        <f t="shared" si="345"/>
        <v>5.1072702405772734</v>
      </c>
      <c r="S1381" s="19">
        <f t="shared" si="354"/>
        <v>4.2140047703073922</v>
      </c>
      <c r="T1381" s="19">
        <f t="shared" si="352"/>
        <v>4.1670006160721496</v>
      </c>
      <c r="U1381" s="23">
        <f t="shared" si="355"/>
        <v>4.4960918756522714</v>
      </c>
      <c r="V1381" s="24">
        <f t="shared" si="348"/>
        <v>4.6683067886287661</v>
      </c>
      <c r="W1381" s="24">
        <f t="shared" si="348"/>
        <v>4.3796338807456587</v>
      </c>
      <c r="X1381" s="24">
        <f t="shared" si="348"/>
        <v>4.0260499465398523</v>
      </c>
      <c r="Y1381" s="24">
        <f t="shared" si="348"/>
        <v>4.0996287557763695</v>
      </c>
      <c r="Z1381" s="24">
        <f t="shared" si="348"/>
        <v>4.251976494244925</v>
      </c>
      <c r="AA1381" s="20">
        <v>0.69</v>
      </c>
      <c r="AB1381" s="20">
        <v>0.15</v>
      </c>
      <c r="AC1381" s="17">
        <v>313.81925576246499</v>
      </c>
      <c r="AD1381" s="17">
        <f t="shared" si="353"/>
        <v>313.87845244190015</v>
      </c>
      <c r="AE1381" s="21">
        <v>174.08</v>
      </c>
      <c r="AF1381" s="21">
        <v>167.61111111111111</v>
      </c>
      <c r="AG1381" s="19">
        <v>3.2871597222222224</v>
      </c>
      <c r="AH1381" s="21">
        <v>121.1</v>
      </c>
      <c r="AI1381" s="22">
        <v>-1.1249999999999951</v>
      </c>
      <c r="AJ1381" s="21">
        <v>1447.707710500001</v>
      </c>
      <c r="AK1381" s="21" t="e">
        <f>VLOOKUP($B1381,'[3]Rotoma level Monthly'!$C$2:$N$538,10,FALSE)</f>
        <v>#N/A</v>
      </c>
      <c r="AL1381" s="21" t="e">
        <f>VLOOKUP($B1381,'[3]Rotoma level Monthly'!$C$2:$N$538,11,FALSE)</f>
        <v>#N/A</v>
      </c>
      <c r="AM1381" s="20">
        <v>3.541070326818121</v>
      </c>
      <c r="AN1381" s="21">
        <v>170.29999999999998</v>
      </c>
    </row>
    <row r="1382" spans="1:40" x14ac:dyDescent="0.25">
      <c r="A1382" t="s">
        <v>88</v>
      </c>
      <c r="B1382" s="15">
        <v>42552</v>
      </c>
      <c r="C1382" s="16" t="s">
        <v>79</v>
      </c>
      <c r="D1382" s="17">
        <v>2017</v>
      </c>
      <c r="E1382" s="18" t="str">
        <f t="shared" si="347"/>
        <v>Rotoehu 2016/17</v>
      </c>
      <c r="F1382" s="18" t="s">
        <v>72</v>
      </c>
      <c r="G1382" s="19">
        <v>9.5</v>
      </c>
      <c r="H1382" s="20">
        <v>2.8</v>
      </c>
      <c r="I1382" s="21">
        <v>309</v>
      </c>
      <c r="J1382" s="19">
        <v>16.522129084385035</v>
      </c>
      <c r="K1382" s="19">
        <v>-1.738891460549171</v>
      </c>
      <c r="L1382" s="19">
        <v>15</v>
      </c>
      <c r="M1382" s="19">
        <v>3</v>
      </c>
      <c r="N1382" s="19">
        <v>7.91</v>
      </c>
      <c r="O1382" s="19">
        <v>3.6</v>
      </c>
      <c r="Q1382" s="19">
        <f t="shared" si="345"/>
        <v>4.7034179574336736</v>
      </c>
      <c r="R1382" s="19">
        <f t="shared" ref="R1382:R1444" si="356">5.56+2.6*LOG(((1/$H1382)-(1/40)),10)</f>
        <v>4.3154447847504613</v>
      </c>
      <c r="S1382" s="19">
        <f t="shared" si="354"/>
        <v>3.8847750230687521</v>
      </c>
      <c r="T1382" s="19">
        <f t="shared" si="352"/>
        <v>3.7747527518376649</v>
      </c>
      <c r="U1382" s="23">
        <f t="shared" si="355"/>
        <v>4.169597629272638</v>
      </c>
      <c r="V1382" s="24">
        <f t="shared" si="348"/>
        <v>4.7575075890858285</v>
      </c>
      <c r="W1382" s="24">
        <f t="shared" si="348"/>
        <v>4.397888902457499</v>
      </c>
      <c r="X1382" s="24">
        <f t="shared" si="348"/>
        <v>4.0344139133501677</v>
      </c>
      <c r="Y1382" s="24">
        <f t="shared" si="348"/>
        <v>4.0878161447303221</v>
      </c>
      <c r="Z1382" s="24">
        <f t="shared" si="348"/>
        <v>4.2797371112148319</v>
      </c>
      <c r="AA1382" s="20">
        <v>0.47</v>
      </c>
      <c r="AB1382" s="20">
        <v>0.20333333333333301</v>
      </c>
      <c r="AC1382" s="17">
        <v>314.04521075145902</v>
      </c>
      <c r="AD1382" s="17">
        <f t="shared" si="353"/>
        <v>313.88233565239619</v>
      </c>
      <c r="AE1382" s="21">
        <v>153.34199999999899</v>
      </c>
      <c r="AF1382" s="21">
        <v>184.64381720430111</v>
      </c>
      <c r="AG1382" s="19">
        <v>4.1435473118279571</v>
      </c>
      <c r="AH1382" s="21">
        <v>150.1</v>
      </c>
      <c r="AI1382" s="22">
        <v>-1.1249999999999951</v>
      </c>
      <c r="AJ1382" s="21">
        <v>1514.381710500001</v>
      </c>
      <c r="AK1382" s="21" t="e">
        <f>VLOOKUP($B1382,'[3]Rotoma level Monthly'!$C$2:$N$538,10,FALSE)</f>
        <v>#N/A</v>
      </c>
      <c r="AL1382" s="21" t="e">
        <f>VLOOKUP($B1382,'[3]Rotoma level Monthly'!$C$2:$N$538,11,FALSE)</f>
        <v>#N/A</v>
      </c>
      <c r="AM1382" s="20">
        <v>3.4628387295958984</v>
      </c>
      <c r="AN1382" s="21">
        <v>173.20833333333329</v>
      </c>
    </row>
    <row r="1383" spans="1:40" x14ac:dyDescent="0.25">
      <c r="A1383" t="s">
        <v>88</v>
      </c>
      <c r="B1383" s="15">
        <v>42583</v>
      </c>
      <c r="C1383" s="16" t="s">
        <v>79</v>
      </c>
      <c r="D1383" s="17">
        <v>2017</v>
      </c>
      <c r="E1383" s="18" t="str">
        <f t="shared" si="347"/>
        <v>Rotoehu 2016/17</v>
      </c>
      <c r="F1383" s="18" t="s">
        <v>72</v>
      </c>
      <c r="G1383" s="19">
        <v>2.6</v>
      </c>
      <c r="H1383" s="20">
        <v>2.6</v>
      </c>
      <c r="I1383" s="21">
        <v>294</v>
      </c>
      <c r="J1383" s="19">
        <v>13.59112908438504</v>
      </c>
      <c r="K1383" s="19">
        <v>-2.7158914605491713</v>
      </c>
      <c r="L1383" s="19">
        <v>1</v>
      </c>
      <c r="M1383" s="19">
        <v>4</v>
      </c>
      <c r="N1383" s="19">
        <v>7.69</v>
      </c>
      <c r="O1383" s="19">
        <v>4.4000000000000004</v>
      </c>
      <c r="Q1383" s="19">
        <f t="shared" si="345"/>
        <v>3.2740323038458774</v>
      </c>
      <c r="R1383" s="19">
        <f t="shared" si="356"/>
        <v>4.4051794835444191</v>
      </c>
      <c r="S1383" s="19">
        <f t="shared" si="354"/>
        <v>3.8197254645405931</v>
      </c>
      <c r="T1383" s="19">
        <f t="shared" si="352"/>
        <v>3.5271061688809571</v>
      </c>
      <c r="U1383" s="23">
        <f t="shared" si="355"/>
        <v>3.7565108552029618</v>
      </c>
      <c r="V1383" s="24">
        <f t="shared" si="348"/>
        <v>4.6920385553408188</v>
      </c>
      <c r="W1383" s="24">
        <f t="shared" si="348"/>
        <v>4.4309026232503177</v>
      </c>
      <c r="X1383" s="24">
        <f t="shared" si="348"/>
        <v>4.0646267838110068</v>
      </c>
      <c r="Y1383" s="24">
        <f t="shared" si="348"/>
        <v>4.0878161447303221</v>
      </c>
      <c r="Z1383" s="24">
        <f t="shared" si="348"/>
        <v>4.2776885680068792</v>
      </c>
      <c r="AA1383" s="20">
        <v>0.56000000000000005</v>
      </c>
      <c r="AB1383" s="20">
        <v>0.33333333333333298</v>
      </c>
      <c r="AC1383" s="17">
        <v>314.11581606128999</v>
      </c>
      <c r="AD1383" s="17">
        <f t="shared" si="353"/>
        <v>313.88934913837829</v>
      </c>
      <c r="AE1383" s="21">
        <v>94.162999999999798</v>
      </c>
      <c r="AF1383" s="21">
        <v>180.57123655913975</v>
      </c>
      <c r="AG1383" s="19">
        <v>3.0704172912446235</v>
      </c>
      <c r="AH1383" s="21">
        <v>166.3</v>
      </c>
      <c r="AI1383" s="22">
        <v>-1.1249999999999951</v>
      </c>
      <c r="AJ1383" s="21">
        <v>1514.6337104999998</v>
      </c>
      <c r="AK1383" s="21" t="e">
        <f>VLOOKUP($B1383,'[3]Rotoma level Monthly'!$C$2:$N$538,10,FALSE)</f>
        <v>#N/A</v>
      </c>
      <c r="AL1383" s="21" t="e">
        <f>VLOOKUP($B1383,'[3]Rotoma level Monthly'!$C$2:$N$538,11,FALSE)</f>
        <v>#N/A</v>
      </c>
      <c r="AM1383" s="20">
        <v>3.5384606157966156</v>
      </c>
      <c r="AN1383" s="21">
        <v>174.70833333333329</v>
      </c>
    </row>
    <row r="1384" spans="1:40" x14ac:dyDescent="0.25">
      <c r="A1384" t="s">
        <v>88</v>
      </c>
      <c r="B1384" s="15">
        <v>42614</v>
      </c>
      <c r="C1384" s="16" t="s">
        <v>79</v>
      </c>
      <c r="D1384" s="17">
        <v>2017</v>
      </c>
      <c r="E1384" s="18" t="str">
        <f t="shared" si="347"/>
        <v>Rotoehu 2016/17</v>
      </c>
      <c r="F1384" s="18" t="s">
        <v>72</v>
      </c>
      <c r="G1384" s="19">
        <v>5.8</v>
      </c>
      <c r="H1384" s="20">
        <v>2.95</v>
      </c>
      <c r="I1384" s="21">
        <v>700</v>
      </c>
      <c r="J1384" s="19">
        <v>16.522129084385035</v>
      </c>
      <c r="K1384" s="19">
        <v>-3.6928914605491712</v>
      </c>
      <c r="L1384" s="19">
        <v>384</v>
      </c>
      <c r="M1384" s="19">
        <v>20</v>
      </c>
      <c r="N1384" s="19">
        <v>7.54</v>
      </c>
      <c r="O1384" s="19">
        <v>4.55</v>
      </c>
      <c r="Q1384" s="19">
        <f t="shared" si="345"/>
        <v>4.1591071036498608</v>
      </c>
      <c r="R1384" s="19">
        <f t="shared" si="356"/>
        <v>4.2519561330239757</v>
      </c>
      <c r="S1384" s="19">
        <f t="shared" si="354"/>
        <v>4.9537451004429141</v>
      </c>
      <c r="T1384" s="19">
        <f t="shared" si="352"/>
        <v>3.7747527518376649</v>
      </c>
      <c r="U1384" s="23">
        <f t="shared" si="355"/>
        <v>4.284890272238604</v>
      </c>
      <c r="V1384" s="24">
        <f t="shared" si="348"/>
        <v>4.6986074681491123</v>
      </c>
      <c r="W1384" s="24">
        <f t="shared" si="348"/>
        <v>4.4399478710282532</v>
      </c>
      <c r="X1384" s="24">
        <f t="shared" si="348"/>
        <v>4.1823245404519849</v>
      </c>
      <c r="Y1384" s="24">
        <f t="shared" si="348"/>
        <v>4.094257586424165</v>
      </c>
      <c r="Z1384" s="24">
        <f t="shared" si="348"/>
        <v>4.3129225976121903</v>
      </c>
      <c r="AA1384" s="20">
        <v>1.28</v>
      </c>
      <c r="AB1384" s="20">
        <v>0.45500000000000002</v>
      </c>
      <c r="AC1384" s="17">
        <v>314.11827228511299</v>
      </c>
      <c r="AD1384" s="17">
        <f t="shared" si="353"/>
        <v>313.8933774090338</v>
      </c>
      <c r="AE1384" s="21">
        <v>132.665999999999</v>
      </c>
      <c r="AF1384" s="21">
        <v>163.91666666666666</v>
      </c>
      <c r="AG1384" s="19">
        <v>3.6925678979972205</v>
      </c>
      <c r="AH1384" s="21">
        <v>97.5</v>
      </c>
      <c r="AI1384" s="22">
        <v>-1.0691666666666599</v>
      </c>
      <c r="AJ1384" s="21">
        <v>1449.6582104999998</v>
      </c>
      <c r="AK1384" s="21" t="e">
        <f>VLOOKUP($B1384,'[3]Rotoma level Monthly'!$C$2:$N$538,10,FALSE)</f>
        <v>#N/A</v>
      </c>
      <c r="AL1384" s="21" t="e">
        <f>VLOOKUP($B1384,'[3]Rotoma level Monthly'!$C$2:$N$538,11,FALSE)</f>
        <v>#N/A</v>
      </c>
      <c r="AM1384" s="20">
        <v>3.5439848613931662</v>
      </c>
      <c r="AN1384" s="21">
        <v>170.14166666666662</v>
      </c>
    </row>
    <row r="1385" spans="1:40" x14ac:dyDescent="0.25">
      <c r="A1385" t="s">
        <v>88</v>
      </c>
      <c r="B1385" s="15">
        <v>42644</v>
      </c>
      <c r="C1385" s="16" t="s">
        <v>79</v>
      </c>
      <c r="D1385" s="17">
        <v>2017</v>
      </c>
      <c r="E1385" s="18" t="str">
        <f t="shared" si="347"/>
        <v>Rotoehu 2016/17</v>
      </c>
      <c r="F1385" s="18" t="s">
        <v>72</v>
      </c>
      <c r="G1385" s="19">
        <v>6.6</v>
      </c>
      <c r="H1385" s="20">
        <v>2.7</v>
      </c>
      <c r="I1385" s="21">
        <v>258</v>
      </c>
      <c r="J1385" s="19">
        <v>9.6831290843850386</v>
      </c>
      <c r="K1385" s="19">
        <v>-3.6928914605491712</v>
      </c>
      <c r="L1385" s="19">
        <v>3</v>
      </c>
      <c r="M1385" s="19">
        <v>4</v>
      </c>
      <c r="N1385" s="19">
        <v>7.72</v>
      </c>
      <c r="O1385" s="19">
        <v>2.44</v>
      </c>
      <c r="Q1385" s="19">
        <f t="shared" si="345"/>
        <v>4.3016415962763457</v>
      </c>
      <c r="R1385" s="19">
        <f t="shared" si="356"/>
        <v>4.359541198436518</v>
      </c>
      <c r="S1385" s="19">
        <f t="shared" si="354"/>
        <v>3.6489753149493223</v>
      </c>
      <c r="T1385" s="19">
        <f t="shared" si="352"/>
        <v>3.0971659065125405</v>
      </c>
      <c r="U1385" s="23">
        <f t="shared" si="355"/>
        <v>3.8518310040436816</v>
      </c>
      <c r="V1385" s="24">
        <f t="shared" si="348"/>
        <v>4.7878469660032268</v>
      </c>
      <c r="W1385" s="24">
        <f t="shared" si="348"/>
        <v>4.493549185126688</v>
      </c>
      <c r="X1385" s="24">
        <f t="shared" si="348"/>
        <v>4.1855933962057481</v>
      </c>
      <c r="Y1385" s="24">
        <f t="shared" si="348"/>
        <v>4.0584292312267971</v>
      </c>
      <c r="Z1385" s="24">
        <f t="shared" si="348"/>
        <v>4.3417068153452627</v>
      </c>
      <c r="AA1385" s="20">
        <v>-0.42</v>
      </c>
      <c r="AB1385" s="20">
        <v>0.45833333333333298</v>
      </c>
      <c r="AC1385" s="17">
        <v>314.23518944632201</v>
      </c>
      <c r="AD1385" s="17">
        <f t="shared" si="353"/>
        <v>313.90944162565825</v>
      </c>
      <c r="AE1385" s="21">
        <v>118.807</v>
      </c>
      <c r="AF1385" s="21">
        <v>193.92591714105001</v>
      </c>
      <c r="AG1385" s="19">
        <v>4.0829756975083793</v>
      </c>
      <c r="AH1385" s="21">
        <v>176.6</v>
      </c>
      <c r="AI1385" s="22">
        <v>-1.03666666666666</v>
      </c>
      <c r="AJ1385" s="21">
        <v>1399.155210499998</v>
      </c>
      <c r="AK1385" s="21" t="e">
        <f>VLOOKUP($B1385,'[3]Rotoma level Monthly'!$C$2:$N$538,10,FALSE)</f>
        <v>#N/A</v>
      </c>
      <c r="AL1385" s="21" t="e">
        <f>VLOOKUP($B1385,'[3]Rotoma level Monthly'!$C$2:$N$538,11,FALSE)</f>
        <v>#N/A</v>
      </c>
      <c r="AM1385" s="20">
        <v>3.5532410982633049</v>
      </c>
      <c r="AN1385" s="21">
        <v>171.6583333333333</v>
      </c>
    </row>
    <row r="1386" spans="1:40" x14ac:dyDescent="0.25">
      <c r="A1386" t="s">
        <v>88</v>
      </c>
      <c r="B1386" s="15">
        <v>42675</v>
      </c>
      <c r="C1386" s="16" t="s">
        <v>79</v>
      </c>
      <c r="D1386" s="17">
        <v>2017</v>
      </c>
      <c r="E1386" s="18" t="str">
        <f t="shared" si="347"/>
        <v>Rotoehu 2016/17</v>
      </c>
      <c r="F1386" s="18" t="s">
        <v>72</v>
      </c>
      <c r="G1386" s="19">
        <v>6.1</v>
      </c>
      <c r="H1386" s="20">
        <v>2.5499999999999998</v>
      </c>
      <c r="I1386" s="21">
        <v>317</v>
      </c>
      <c r="J1386" s="19">
        <v>14.56812908438504</v>
      </c>
      <c r="K1386" s="19">
        <v>-3.6928914605491712</v>
      </c>
      <c r="L1386" s="19">
        <v>4</v>
      </c>
      <c r="M1386" s="19">
        <v>5</v>
      </c>
      <c r="N1386" s="19">
        <v>7.63</v>
      </c>
      <c r="O1386" s="19">
        <v>3.53</v>
      </c>
      <c r="Q1386" s="19">
        <f t="shared" si="345"/>
        <v>4.2147377809273481</v>
      </c>
      <c r="R1386" s="19">
        <f t="shared" si="356"/>
        <v>4.428614290711276</v>
      </c>
      <c r="S1386" s="19">
        <f t="shared" si="354"/>
        <v>3.9181883792754317</v>
      </c>
      <c r="T1386" s="19">
        <f t="shared" si="352"/>
        <v>3.6151390404435881</v>
      </c>
      <c r="U1386" s="23">
        <f t="shared" si="355"/>
        <v>4.0441698728394107</v>
      </c>
      <c r="V1386" s="24">
        <f t="shared" si="348"/>
        <v>4.7765187235411197</v>
      </c>
      <c r="W1386" s="24">
        <f t="shared" si="348"/>
        <v>4.503837322032215</v>
      </c>
      <c r="X1386" s="24">
        <f t="shared" si="348"/>
        <v>4.1994969019543076</v>
      </c>
      <c r="Y1386" s="24">
        <f t="shared" si="348"/>
        <v>4.0657653038570158</v>
      </c>
      <c r="Z1386" s="24">
        <f t="shared" si="348"/>
        <v>4.3466659524182694</v>
      </c>
      <c r="AA1386" s="20">
        <v>-0.15</v>
      </c>
      <c r="AB1386" s="20">
        <v>0.40500000000000003</v>
      </c>
      <c r="AC1386" s="17">
        <v>314.23822141348398</v>
      </c>
      <c r="AD1386" s="17">
        <f t="shared" si="353"/>
        <v>313.93659730206213</v>
      </c>
      <c r="AE1386" s="21">
        <v>132.75599999999901</v>
      </c>
      <c r="AF1386" s="21">
        <v>212.04861111111114</v>
      </c>
      <c r="AG1386" s="19">
        <v>4.9822515389055546</v>
      </c>
      <c r="AH1386" s="21">
        <v>205.1</v>
      </c>
      <c r="AI1386" s="22">
        <v>-0.43833333333333002</v>
      </c>
      <c r="AJ1386" s="21">
        <v>1485.3702104999979</v>
      </c>
      <c r="AK1386" s="21" t="e">
        <f>VLOOKUP($B1386,'[3]Rotoma level Monthly'!$C$2:$N$538,10,FALSE)</f>
        <v>#N/A</v>
      </c>
      <c r="AL1386" s="21" t="e">
        <f>VLOOKUP($B1386,'[3]Rotoma level Monthly'!$C$2:$N$538,11,FALSE)</f>
        <v>#N/A</v>
      </c>
      <c r="AM1386" s="20">
        <v>3.5551729142295052</v>
      </c>
      <c r="AN1386" s="21">
        <v>167.36666666666665</v>
      </c>
    </row>
    <row r="1387" spans="1:40" x14ac:dyDescent="0.25">
      <c r="A1387" t="s">
        <v>88</v>
      </c>
      <c r="B1387" s="15">
        <v>42705</v>
      </c>
      <c r="C1387" s="16" t="s">
        <v>79</v>
      </c>
      <c r="D1387" s="17">
        <v>2017</v>
      </c>
      <c r="E1387" s="18" t="str">
        <f t="shared" si="347"/>
        <v>Rotoehu 2016/17</v>
      </c>
      <c r="F1387" s="18" t="s">
        <v>72</v>
      </c>
      <c r="G1387" s="19">
        <v>10.9</v>
      </c>
      <c r="H1387" s="20">
        <v>2.4500000000000002</v>
      </c>
      <c r="I1387" s="21">
        <v>382</v>
      </c>
      <c r="J1387" s="19">
        <v>23.361129084385034</v>
      </c>
      <c r="K1387" s="19">
        <v>-3.6928914605491712</v>
      </c>
      <c r="L1387" s="19">
        <v>2</v>
      </c>
      <c r="M1387" s="19">
        <v>15</v>
      </c>
      <c r="N1387" s="19">
        <v>7.84</v>
      </c>
      <c r="O1387" s="19">
        <v>4.1900000000000004</v>
      </c>
      <c r="Q1387" s="19">
        <f t="shared" si="345"/>
        <v>4.8550633047691836</v>
      </c>
      <c r="R1387" s="19">
        <f t="shared" si="356"/>
        <v>4.4767980506839997</v>
      </c>
      <c r="S1387" s="19">
        <f t="shared" si="354"/>
        <v>4.1620107223642435</v>
      </c>
      <c r="T1387" s="19">
        <f t="shared" si="352"/>
        <v>4.214001981154353</v>
      </c>
      <c r="U1387" s="23">
        <f t="shared" si="355"/>
        <v>4.4269685147429447</v>
      </c>
      <c r="V1387" s="24">
        <f t="shared" si="348"/>
        <v>4.7631955668886672</v>
      </c>
      <c r="W1387" s="24">
        <f t="shared" si="348"/>
        <v>4.5144970358728953</v>
      </c>
      <c r="X1387" s="24">
        <f t="shared" si="348"/>
        <v>4.2168863349844719</v>
      </c>
      <c r="Y1387" s="24">
        <f t="shared" si="348"/>
        <v>4.0962981364886559</v>
      </c>
      <c r="Z1387" s="24">
        <f t="shared" si="348"/>
        <v>4.358371787130304</v>
      </c>
      <c r="AA1387" s="20">
        <v>0.18</v>
      </c>
      <c r="AB1387" s="20">
        <v>0.32</v>
      </c>
      <c r="AC1387" s="17">
        <v>314.16008040988697</v>
      </c>
      <c r="AD1387" s="17">
        <f t="shared" si="353"/>
        <v>313.96857121618194</v>
      </c>
      <c r="AE1387" s="21">
        <v>48.052500000000101</v>
      </c>
      <c r="AF1387" s="21">
        <v>186.20967741935479</v>
      </c>
      <c r="AG1387" s="19">
        <v>4.0305062689193552</v>
      </c>
      <c r="AH1387" s="21">
        <v>227.2</v>
      </c>
      <c r="AI1387" s="22">
        <v>0.1766666666666665</v>
      </c>
      <c r="AJ1387" s="21">
        <v>1512.267210499997</v>
      </c>
      <c r="AK1387" s="21" t="e">
        <f>VLOOKUP($B1387,'[3]Rotoma level Monthly'!$C$2:$N$538,10,FALSE)</f>
        <v>#N/A</v>
      </c>
      <c r="AL1387" s="21" t="e">
        <f>VLOOKUP($B1387,'[3]Rotoma level Monthly'!$C$2:$N$538,11,FALSE)</f>
        <v>#N/A</v>
      </c>
      <c r="AM1387" s="20">
        <v>3.6193894653883008</v>
      </c>
      <c r="AN1387" s="21">
        <v>165.20833333333331</v>
      </c>
    </row>
    <row r="1388" spans="1:40" x14ac:dyDescent="0.25">
      <c r="A1388" t="s">
        <v>88</v>
      </c>
      <c r="B1388" s="15">
        <v>42736</v>
      </c>
      <c r="C1388" s="16" t="s">
        <v>79</v>
      </c>
      <c r="D1388" s="17">
        <v>2017</v>
      </c>
      <c r="E1388" s="18" t="str">
        <f t="shared" si="347"/>
        <v>Rotoehu 2016/17</v>
      </c>
      <c r="F1388" s="18" t="s">
        <v>72</v>
      </c>
      <c r="G1388" s="19">
        <v>14.6</v>
      </c>
      <c r="H1388" s="20">
        <v>1.2</v>
      </c>
      <c r="I1388" s="21">
        <v>526</v>
      </c>
      <c r="J1388" s="19">
        <v>33.131129084385037</v>
      </c>
      <c r="K1388" s="19">
        <v>-2.7158914605491713</v>
      </c>
      <c r="L1388" s="19">
        <v>1</v>
      </c>
      <c r="M1388" s="19">
        <v>4</v>
      </c>
      <c r="N1388" s="19">
        <v>8.5500000000000007</v>
      </c>
      <c r="O1388" s="19">
        <v>12.1</v>
      </c>
      <c r="Q1388" s="19">
        <f t="shared" si="345"/>
        <v>5.1774562536924709</v>
      </c>
      <c r="R1388" s="19">
        <f t="shared" si="356"/>
        <v>5.3197352693684117</v>
      </c>
      <c r="S1388" s="19">
        <f t="shared" si="354"/>
        <v>4.5801670899027549</v>
      </c>
      <c r="T1388" s="19">
        <f t="shared" si="352"/>
        <v>4.6570898107815522</v>
      </c>
      <c r="U1388" s="23">
        <f t="shared" si="355"/>
        <v>4.9336121059362972</v>
      </c>
      <c r="V1388" s="24">
        <f t="shared" si="348"/>
        <v>4.7302192908028671</v>
      </c>
      <c r="W1388" s="24">
        <f t="shared" si="348"/>
        <v>4.5531482528658502</v>
      </c>
      <c r="X1388" s="24">
        <f t="shared" si="348"/>
        <v>4.2471597312276614</v>
      </c>
      <c r="Y1388" s="24">
        <f t="shared" si="348"/>
        <v>4.0994613446613002</v>
      </c>
      <c r="Z1388" s="24">
        <f t="shared" si="348"/>
        <v>4.406308480364137</v>
      </c>
      <c r="AA1388" s="20">
        <v>0.15</v>
      </c>
      <c r="AB1388" s="20">
        <v>-1.19166666666666</v>
      </c>
      <c r="AC1388" s="17">
        <v>314.01353393098901</v>
      </c>
      <c r="AD1388" s="17">
        <f t="shared" si="353"/>
        <v>313.99470966122249</v>
      </c>
      <c r="AE1388" s="21">
        <v>48.497500000000002</v>
      </c>
      <c r="AF1388" s="21">
        <v>214.83870967741939</v>
      </c>
      <c r="AG1388" s="19">
        <v>4.7050231440833317</v>
      </c>
      <c r="AH1388" s="21">
        <v>255</v>
      </c>
      <c r="AI1388" s="22">
        <v>0.1766666666666665</v>
      </c>
      <c r="AJ1388" s="21">
        <v>1515.059000499997</v>
      </c>
      <c r="AK1388" s="21" t="e">
        <f>VLOOKUP($B1388,'[3]Rotoma level Monthly'!$C$2:$N$538,10,FALSE)</f>
        <v>#N/A</v>
      </c>
      <c r="AL1388" s="21" t="e">
        <f>VLOOKUP($B1388,'[3]Rotoma level Monthly'!$C$2:$N$538,11,FALSE)</f>
        <v>#N/A</v>
      </c>
      <c r="AM1388" s="20">
        <v>3.6286964954147352</v>
      </c>
      <c r="AN1388" s="21">
        <v>168.9</v>
      </c>
    </row>
    <row r="1389" spans="1:40" x14ac:dyDescent="0.25">
      <c r="A1389" t="s">
        <v>88</v>
      </c>
      <c r="B1389" s="15">
        <v>42767</v>
      </c>
      <c r="C1389" s="16" t="s">
        <v>79</v>
      </c>
      <c r="D1389" s="17">
        <v>2017</v>
      </c>
      <c r="E1389" s="18" t="str">
        <f t="shared" si="347"/>
        <v>Rotoehu 2016/17</v>
      </c>
      <c r="F1389" s="18" t="s">
        <v>72</v>
      </c>
      <c r="G1389" s="19">
        <v>26.3</v>
      </c>
      <c r="H1389" s="20">
        <v>1.4</v>
      </c>
      <c r="I1389" s="21">
        <v>676</v>
      </c>
      <c r="J1389" s="19">
        <v>30.20012908438504</v>
      </c>
      <c r="K1389" s="19">
        <v>-4.1501274605491716</v>
      </c>
      <c r="L1389" s="19">
        <v>36</v>
      </c>
      <c r="M1389" s="19">
        <v>0.99430000000000007</v>
      </c>
      <c r="N1389" s="19">
        <v>7.77</v>
      </c>
      <c r="O1389" s="19">
        <v>7.9</v>
      </c>
      <c r="Q1389" s="19">
        <f t="shared" si="345"/>
        <v>5.826687601163985</v>
      </c>
      <c r="R1389" s="19">
        <f t="shared" si="356"/>
        <v>5.1398381219304419</v>
      </c>
      <c r="S1389" s="19">
        <f t="shared" si="354"/>
        <v>4.9081395547843236</v>
      </c>
      <c r="T1389" s="19">
        <f t="shared" si="352"/>
        <v>4.5396256938556618</v>
      </c>
      <c r="U1389" s="23">
        <f t="shared" si="355"/>
        <v>5.1035727429336033</v>
      </c>
      <c r="V1389" s="24">
        <f t="shared" si="348"/>
        <v>4.8257810334559492</v>
      </c>
      <c r="W1389" s="24">
        <f t="shared" si="348"/>
        <v>4.633864797311892</v>
      </c>
      <c r="X1389" s="24">
        <f t="shared" si="348"/>
        <v>4.2815489252076508</v>
      </c>
      <c r="Y1389" s="24">
        <f t="shared" si="348"/>
        <v>4.1222669362050439</v>
      </c>
      <c r="Z1389" s="24">
        <f t="shared" si="348"/>
        <v>4.4629951538438926</v>
      </c>
      <c r="AA1389" s="20">
        <v>-0.22</v>
      </c>
      <c r="AB1389" s="20">
        <v>-0.90666666666666595</v>
      </c>
      <c r="AC1389" s="17">
        <v>313.94155319139901</v>
      </c>
      <c r="AD1389" s="17">
        <f t="shared" si="353"/>
        <v>314.01112878695625</v>
      </c>
      <c r="AE1389" s="21">
        <v>226.15150000000099</v>
      </c>
      <c r="AF1389" s="21">
        <v>189.9702380952381</v>
      </c>
      <c r="AG1389" s="19">
        <v>3.1260920938601191</v>
      </c>
      <c r="AH1389" s="21">
        <v>168.3</v>
      </c>
      <c r="AI1389" s="22">
        <v>0.1766666666666665</v>
      </c>
      <c r="AJ1389" s="21">
        <v>1429.0480204999967</v>
      </c>
      <c r="AK1389" s="21" t="e">
        <f>VLOOKUP($B1389,'[3]Rotoma level Monthly'!$C$2:$N$538,10,FALSE)</f>
        <v>#N/A</v>
      </c>
      <c r="AL1389" s="21" t="e">
        <f>VLOOKUP($B1389,'[3]Rotoma level Monthly'!$C$2:$N$538,11,FALSE)</f>
        <v>#N/A</v>
      </c>
      <c r="AM1389" s="20">
        <v>3.7022400907550126</v>
      </c>
      <c r="AN1389" s="21">
        <v>168.66666666666666</v>
      </c>
    </row>
    <row r="1390" spans="1:40" x14ac:dyDescent="0.25">
      <c r="A1390" t="s">
        <v>88</v>
      </c>
      <c r="B1390" s="15">
        <v>42795</v>
      </c>
      <c r="C1390" s="16" t="s">
        <v>79</v>
      </c>
      <c r="D1390" s="17">
        <v>2017</v>
      </c>
      <c r="E1390" s="18" t="str">
        <f t="shared" si="347"/>
        <v>Rotoehu 2016/17</v>
      </c>
      <c r="F1390" s="18" t="s">
        <v>72</v>
      </c>
      <c r="G1390" s="19">
        <v>44.2</v>
      </c>
      <c r="H1390" s="20">
        <v>1.8</v>
      </c>
      <c r="I1390" s="21">
        <v>815</v>
      </c>
      <c r="J1390" s="19">
        <v>63.418129084385029</v>
      </c>
      <c r="K1390" s="19">
        <v>5.1001085394508294</v>
      </c>
      <c r="L1390" s="19">
        <v>4</v>
      </c>
      <c r="M1390" s="19">
        <v>97</v>
      </c>
      <c r="N1390" s="19">
        <v>8.0299999999999994</v>
      </c>
      <c r="O1390" s="19">
        <v>14.9</v>
      </c>
      <c r="Q1390" s="19">
        <f t="shared" si="345"/>
        <v>6.3993725641466934</v>
      </c>
      <c r="R1390" s="19">
        <f t="shared" si="356"/>
        <v>4.8443002528491448</v>
      </c>
      <c r="S1390" s="19">
        <f t="shared" si="354"/>
        <v>5.1525844023073297</v>
      </c>
      <c r="T1390" s="19">
        <f t="shared" si="352"/>
        <v>5.4804632028672318</v>
      </c>
      <c r="U1390" s="23">
        <f t="shared" si="355"/>
        <v>5.4691801055425993</v>
      </c>
      <c r="V1390" s="24">
        <f t="shared" si="348"/>
        <v>4.8694033269407679</v>
      </c>
      <c r="W1390" s="24">
        <f t="shared" si="348"/>
        <v>4.6245306634679837</v>
      </c>
      <c r="X1390" s="24">
        <f t="shared" si="348"/>
        <v>4.3226218302550832</v>
      </c>
      <c r="Y1390" s="24">
        <f t="shared" si="348"/>
        <v>4.1458845687613879</v>
      </c>
      <c r="Z1390" s="24">
        <f t="shared" si="348"/>
        <v>4.4879342892768115</v>
      </c>
      <c r="AA1390" s="20">
        <v>0.55000000000000004</v>
      </c>
      <c r="AB1390" s="20">
        <v>-0.51333333333333298</v>
      </c>
      <c r="AC1390" s="17">
        <v>314.12007309546198</v>
      </c>
      <c r="AD1390" s="17">
        <f t="shared" si="353"/>
        <v>314.03834889059442</v>
      </c>
      <c r="AE1390" s="21">
        <v>388.58699999999698</v>
      </c>
      <c r="AF1390" s="21">
        <v>168.77688172043017</v>
      </c>
      <c r="AG1390" s="19">
        <v>3.5699955166290329</v>
      </c>
      <c r="AH1390" s="21">
        <v>183.9</v>
      </c>
      <c r="AI1390" s="22">
        <v>0.1766666666666665</v>
      </c>
      <c r="AJ1390" s="21">
        <v>1507.7247899999979</v>
      </c>
      <c r="AK1390" s="21" t="e">
        <f>VLOOKUP($B1390,'[3]Rotoma level Monthly'!$C$2:$N$538,10,FALSE)</f>
        <v>#N/A</v>
      </c>
      <c r="AL1390" s="21" t="e">
        <f>VLOOKUP($B1390,'[3]Rotoma level Monthly'!$C$2:$N$538,11,FALSE)</f>
        <v>#N/A</v>
      </c>
      <c r="AM1390" s="20">
        <v>3.6759212566226651</v>
      </c>
      <c r="AN1390" s="21">
        <v>169.69166666666669</v>
      </c>
    </row>
    <row r="1391" spans="1:40" x14ac:dyDescent="0.25">
      <c r="A1391" t="s">
        <v>88</v>
      </c>
      <c r="B1391" s="15">
        <v>42826</v>
      </c>
      <c r="C1391" s="16" t="s">
        <v>79</v>
      </c>
      <c r="D1391" s="17">
        <v>2017</v>
      </c>
      <c r="E1391" s="18" t="str">
        <f t="shared" si="347"/>
        <v>Rotoehu 2016/17</v>
      </c>
      <c r="F1391" s="18" t="s">
        <v>72</v>
      </c>
      <c r="G1391" s="19">
        <v>9.1999999999999993</v>
      </c>
      <c r="H1391" s="20">
        <v>2.6</v>
      </c>
      <c r="I1391" s="21">
        <v>430</v>
      </c>
      <c r="J1391" s="19">
        <v>21.407129084385041</v>
      </c>
      <c r="K1391" s="19">
        <v>0.21510853945082875</v>
      </c>
      <c r="L1391" s="19">
        <v>30</v>
      </c>
      <c r="M1391" s="19">
        <v>130</v>
      </c>
      <c r="N1391" s="19">
        <v>7.73</v>
      </c>
      <c r="O1391" s="19">
        <v>3.45</v>
      </c>
      <c r="Q1391" s="19">
        <f t="shared" si="345"/>
        <v>4.6680210814577103</v>
      </c>
      <c r="R1391" s="19">
        <f t="shared" si="356"/>
        <v>4.4051794835444191</v>
      </c>
      <c r="S1391" s="19">
        <f t="shared" si="354"/>
        <v>4.3167400512945555</v>
      </c>
      <c r="T1391" s="19">
        <f t="shared" si="352"/>
        <v>4.1032306093347808</v>
      </c>
      <c r="U1391" s="23">
        <f t="shared" si="355"/>
        <v>4.373292806407866</v>
      </c>
      <c r="V1391" s="24">
        <f t="shared" si="348"/>
        <v>4.8113519918999819</v>
      </c>
      <c r="W1391" s="24">
        <f t="shared" si="348"/>
        <v>4.6087330200659045</v>
      </c>
      <c r="X1391" s="24">
        <f t="shared" si="348"/>
        <v>4.3193772332020091</v>
      </c>
      <c r="Y1391" s="24">
        <f t="shared" si="348"/>
        <v>4.1095183117179817</v>
      </c>
      <c r="Z1391" s="24">
        <f t="shared" si="348"/>
        <v>4.4598984487128517</v>
      </c>
      <c r="AA1391" s="20">
        <v>-0.44</v>
      </c>
      <c r="AB1391" s="20">
        <v>-0.25999999999999901</v>
      </c>
      <c r="AC1391" s="17">
        <v>314.56617612494603</v>
      </c>
      <c r="AD1391" s="17">
        <f t="shared" si="353"/>
        <v>314.09595113539405</v>
      </c>
      <c r="AE1391" s="21">
        <v>329.31500000000301</v>
      </c>
      <c r="AF1391" s="21">
        <v>158.05555555555557</v>
      </c>
      <c r="AG1391" s="19">
        <v>2.873029318505556</v>
      </c>
      <c r="AH1391" s="21">
        <v>166.9</v>
      </c>
      <c r="AI1391" s="22">
        <v>0.1766666666666665</v>
      </c>
      <c r="AJ1391" s="21">
        <v>1729.582499999995</v>
      </c>
      <c r="AK1391" s="21" t="e">
        <f>VLOOKUP($B1391,'[3]Rotoma level Monthly'!$C$2:$N$538,10,FALSE)</f>
        <v>#N/A</v>
      </c>
      <c r="AL1391" s="21" t="e">
        <f>VLOOKUP($B1391,'[3]Rotoma level Monthly'!$C$2:$N$538,11,FALSE)</f>
        <v>#N/A</v>
      </c>
      <c r="AM1391" s="20">
        <v>3.705431411682254</v>
      </c>
      <c r="AN1391" s="21">
        <v>169.71666666666667</v>
      </c>
    </row>
    <row r="1392" spans="1:40" x14ac:dyDescent="0.25">
      <c r="A1392" t="s">
        <v>88</v>
      </c>
      <c r="B1392" s="15">
        <v>42856</v>
      </c>
      <c r="C1392" s="16" t="s">
        <v>79</v>
      </c>
      <c r="D1392" s="17">
        <v>2017</v>
      </c>
      <c r="E1392" s="18" t="str">
        <f t="shared" si="347"/>
        <v>Rotoehu 2016/17</v>
      </c>
      <c r="F1392" s="18" t="s">
        <v>72</v>
      </c>
      <c r="G1392" s="19">
        <v>7.3</v>
      </c>
      <c r="H1392" s="20">
        <v>3</v>
      </c>
      <c r="I1392" s="21">
        <v>500</v>
      </c>
      <c r="J1392" s="19">
        <v>23.361129084385034</v>
      </c>
      <c r="K1392" s="19">
        <v>1.1921085394508282</v>
      </c>
      <c r="L1392" s="19">
        <v>85</v>
      </c>
      <c r="M1392" s="19">
        <v>93</v>
      </c>
      <c r="N1392" s="19">
        <v>7.07</v>
      </c>
      <c r="O1392" s="19">
        <v>2.85</v>
      </c>
      <c r="Q1392" s="19">
        <f t="shared" si="345"/>
        <v>4.412840064705958</v>
      </c>
      <c r="R1392" s="19">
        <f t="shared" si="356"/>
        <v>4.2314532428503622</v>
      </c>
      <c r="S1392" s="19">
        <f t="shared" si="354"/>
        <v>4.5138997130514156</v>
      </c>
      <c r="T1392" s="19">
        <f t="shared" si="352"/>
        <v>4.214001981154353</v>
      </c>
      <c r="U1392" s="23">
        <f t="shared" si="355"/>
        <v>4.3430487504405226</v>
      </c>
      <c r="V1392" s="24">
        <f t="shared" si="348"/>
        <v>4.7583039877205318</v>
      </c>
      <c r="W1392" s="24">
        <f t="shared" si="348"/>
        <v>4.5616400283357672</v>
      </c>
      <c r="X1392" s="24">
        <f t="shared" si="348"/>
        <v>4.3394129655240858</v>
      </c>
      <c r="Y1392" s="24">
        <f t="shared" si="348"/>
        <v>4.0970275428943745</v>
      </c>
      <c r="Z1392" s="24">
        <f t="shared" si="348"/>
        <v>4.4377305446044497</v>
      </c>
      <c r="AA1392" s="20">
        <v>0.17</v>
      </c>
      <c r="AB1392" s="20">
        <v>-0.13166666666666599</v>
      </c>
      <c r="AC1392" s="17">
        <v>314.801047149429</v>
      </c>
      <c r="AD1392" s="17">
        <f t="shared" si="353"/>
        <v>314.18120246852044</v>
      </c>
      <c r="AE1392" s="21">
        <v>185.622999999999</v>
      </c>
      <c r="AF1392" s="21">
        <v>163.78360215053755</v>
      </c>
      <c r="AG1392" s="19">
        <v>3.4500276254543016</v>
      </c>
      <c r="AH1392" s="21">
        <v>146.30000000000001</v>
      </c>
      <c r="AI1392" s="22">
        <v>0.1766666666666665</v>
      </c>
      <c r="AJ1392" s="21">
        <v>1978.5134999999982</v>
      </c>
      <c r="AK1392" s="21" t="e">
        <f>VLOOKUP($B1392,'[3]Rotoma level Monthly'!$C$2:$N$538,10,FALSE)</f>
        <v>#N/A</v>
      </c>
      <c r="AL1392" s="21" t="e">
        <f>VLOOKUP($B1392,'[3]Rotoma level Monthly'!$C$2:$N$538,11,FALSE)</f>
        <v>#N/A</v>
      </c>
      <c r="AM1392" s="20">
        <v>3.7449286465577174</v>
      </c>
      <c r="AN1392" s="21">
        <v>172.02500000000001</v>
      </c>
    </row>
    <row r="1393" spans="1:40" x14ac:dyDescent="0.25">
      <c r="A1393" t="s">
        <v>88</v>
      </c>
      <c r="B1393" s="15">
        <v>42887</v>
      </c>
      <c r="C1393" s="16" t="s">
        <v>79</v>
      </c>
      <c r="D1393" s="17">
        <v>2017</v>
      </c>
      <c r="E1393" s="18" t="str">
        <f t="shared" si="347"/>
        <v>Rotoehu 2016/17</v>
      </c>
      <c r="F1393" s="18" t="s">
        <v>72</v>
      </c>
      <c r="G1393" s="19">
        <v>9</v>
      </c>
      <c r="H1393" s="20">
        <v>3.25</v>
      </c>
      <c r="I1393" s="21">
        <v>490</v>
      </c>
      <c r="J1393" s="19">
        <v>22.384129084385037</v>
      </c>
      <c r="K1393" s="19">
        <v>-1.738891460549171</v>
      </c>
      <c r="L1393" s="19">
        <v>134</v>
      </c>
      <c r="M1393" s="19">
        <v>29</v>
      </c>
      <c r="N1393" s="19">
        <v>7.44</v>
      </c>
      <c r="O1393" s="19">
        <v>1.37</v>
      </c>
      <c r="Q1393" s="19">
        <f t="shared" si="345"/>
        <v>4.6437759739758855</v>
      </c>
      <c r="R1393" s="19">
        <f t="shared" si="356"/>
        <v>4.1334163768947798</v>
      </c>
      <c r="S1393" s="19">
        <f t="shared" si="354"/>
        <v>4.4874902008858264</v>
      </c>
      <c r="T1393" s="19">
        <f t="shared" si="352"/>
        <v>4.1598253887783647</v>
      </c>
      <c r="U1393" s="23">
        <f t="shared" si="355"/>
        <v>4.3561269851337139</v>
      </c>
      <c r="V1393" s="24">
        <f t="shared" si="348"/>
        <v>4.7196794655037495</v>
      </c>
      <c r="W1393" s="24">
        <f t="shared" si="348"/>
        <v>4.5259547240490177</v>
      </c>
      <c r="X1393" s="24">
        <f t="shared" si="348"/>
        <v>4.3622034180722897</v>
      </c>
      <c r="Y1393" s="24">
        <f t="shared" si="348"/>
        <v>4.0964296072865602</v>
      </c>
      <c r="Z1393" s="24">
        <f t="shared" si="348"/>
        <v>4.4260668037279034</v>
      </c>
      <c r="AA1393" s="20">
        <v>-0.95</v>
      </c>
      <c r="AB1393" s="20">
        <v>0.21833333333333299</v>
      </c>
      <c r="AC1393" s="17">
        <v>314.89886175458298</v>
      </c>
      <c r="AD1393" s="17">
        <f t="shared" si="353"/>
        <v>314.27116963453028</v>
      </c>
      <c r="AE1393" s="21">
        <v>86.071000000000296</v>
      </c>
      <c r="AF1393" s="21">
        <v>172.93749999999994</v>
      </c>
      <c r="AG1393" s="19">
        <v>2.6933310161916659</v>
      </c>
      <c r="AH1393" s="21">
        <v>157.30000000000001</v>
      </c>
      <c r="AI1393" s="22">
        <v>0.21083333333333298</v>
      </c>
      <c r="AJ1393" s="21">
        <v>2032.0404999999971</v>
      </c>
      <c r="AK1393" s="21" t="e">
        <f>VLOOKUP($B1393,'[3]Rotoma level Monthly'!$C$2:$N$538,10,FALSE)</f>
        <v>#N/A</v>
      </c>
      <c r="AL1393" s="21" t="e">
        <f>VLOOKUP($B1393,'[3]Rotoma level Monthly'!$C$2:$N$538,11,FALSE)</f>
        <v>#N/A</v>
      </c>
      <c r="AM1393" s="20">
        <v>3.7511327855964716</v>
      </c>
      <c r="AN1393" s="21">
        <v>175.04166666666666</v>
      </c>
    </row>
    <row r="1394" spans="1:40" x14ac:dyDescent="0.25">
      <c r="A1394" t="s">
        <v>88</v>
      </c>
      <c r="B1394" s="15">
        <v>42917</v>
      </c>
      <c r="C1394" s="16" t="s">
        <v>80</v>
      </c>
      <c r="D1394" s="17">
        <v>2018</v>
      </c>
      <c r="E1394" s="18" t="str">
        <f t="shared" si="347"/>
        <v>Rotoehu 2017/18</v>
      </c>
      <c r="F1394" s="18" t="s">
        <v>72</v>
      </c>
      <c r="G1394" s="19">
        <v>9.6999999999999993</v>
      </c>
      <c r="H1394" s="20">
        <v>4.0250000000000004</v>
      </c>
      <c r="I1394" s="21">
        <v>421</v>
      </c>
      <c r="J1394" s="19">
        <v>21.407129084385041</v>
      </c>
      <c r="K1394" s="19">
        <v>-0.76189146054917156</v>
      </c>
      <c r="L1394" s="19">
        <v>138.5</v>
      </c>
      <c r="M1394" s="19">
        <v>17</v>
      </c>
      <c r="N1394" s="19">
        <v>7.57</v>
      </c>
      <c r="O1394" s="19">
        <v>1.54</v>
      </c>
      <c r="Q1394" s="19">
        <f t="shared" si="345"/>
        <v>4.7264002050362617</v>
      </c>
      <c r="R1394" s="19">
        <f t="shared" si="356"/>
        <v>3.8678548090996614</v>
      </c>
      <c r="S1394" s="19">
        <f t="shared" si="354"/>
        <v>4.2890891084653617</v>
      </c>
      <c r="T1394" s="19">
        <f t="shared" si="352"/>
        <v>4.1032306093347808</v>
      </c>
      <c r="U1394" s="23">
        <f t="shared" si="355"/>
        <v>4.2466436829840166</v>
      </c>
      <c r="V1394" s="24">
        <f t="shared" si="348"/>
        <v>4.7215946528039652</v>
      </c>
      <c r="W1394" s="24">
        <f t="shared" si="348"/>
        <v>4.488655559411451</v>
      </c>
      <c r="X1394" s="24">
        <f t="shared" si="348"/>
        <v>4.3958962585220069</v>
      </c>
      <c r="Y1394" s="24">
        <f t="shared" si="348"/>
        <v>4.123802762077986</v>
      </c>
      <c r="Z1394" s="24">
        <f t="shared" si="348"/>
        <v>4.4324873082038518</v>
      </c>
      <c r="AA1394" s="20">
        <v>0.87</v>
      </c>
      <c r="AB1394" s="20">
        <v>0.21333333333333299</v>
      </c>
      <c r="AC1394" s="17">
        <v>315.05479383813503</v>
      </c>
      <c r="AD1394" s="17">
        <f t="shared" si="353"/>
        <v>314.35530155841997</v>
      </c>
      <c r="AE1394" s="21">
        <v>194.39599999999999</v>
      </c>
      <c r="AF1394" s="21">
        <v>166.2029569892473</v>
      </c>
      <c r="AG1394" s="19">
        <v>3.2429360784408594</v>
      </c>
      <c r="AH1394" s="21">
        <v>108.7</v>
      </c>
      <c r="AI1394" s="22">
        <v>0.21583333333333299</v>
      </c>
      <c r="AJ1394" s="21">
        <v>1944.0314999999971</v>
      </c>
      <c r="AK1394" s="21" t="e">
        <f>VLOOKUP($B1394,'[3]Rotoma level Monthly'!$C$2:$N$538,10,FALSE)</f>
        <v>#N/A</v>
      </c>
      <c r="AL1394" s="21" t="e">
        <f>VLOOKUP($B1394,'[3]Rotoma level Monthly'!$C$2:$N$538,11,FALSE)</f>
        <v>#N/A</v>
      </c>
      <c r="AM1394" s="20">
        <v>3.7016470600939253</v>
      </c>
      <c r="AN1394" s="21">
        <v>171.59166666666667</v>
      </c>
    </row>
    <row r="1395" spans="1:40" x14ac:dyDescent="0.25">
      <c r="A1395" t="s">
        <v>88</v>
      </c>
      <c r="B1395" s="15">
        <v>42948</v>
      </c>
      <c r="C1395" s="16" t="s">
        <v>80</v>
      </c>
      <c r="D1395" s="17">
        <v>2018</v>
      </c>
      <c r="E1395" s="18" t="str">
        <f t="shared" si="347"/>
        <v>Rotoehu 2017/18</v>
      </c>
      <c r="F1395" s="18" t="s">
        <v>72</v>
      </c>
      <c r="G1395" s="19">
        <v>18.899999999999999</v>
      </c>
      <c r="H1395" s="20">
        <v>2.2000000000000002</v>
      </c>
      <c r="I1395" s="21">
        <v>382</v>
      </c>
      <c r="J1395" s="19">
        <v>18.476129084385036</v>
      </c>
      <c r="K1395" s="19">
        <v>-1.738891460549171</v>
      </c>
      <c r="L1395" s="19">
        <v>97</v>
      </c>
      <c r="M1395" s="19">
        <v>5</v>
      </c>
      <c r="N1395" s="19">
        <v>7.66</v>
      </c>
      <c r="O1395" s="19">
        <v>1.95</v>
      </c>
      <c r="Q1395" s="19">
        <f t="shared" si="345"/>
        <v>5.4622129826000396</v>
      </c>
      <c r="R1395" s="19">
        <f t="shared" si="356"/>
        <v>4.6058237319863471</v>
      </c>
      <c r="S1395" s="19">
        <f t="shared" si="354"/>
        <v>4.1620107223642435</v>
      </c>
      <c r="T1395" s="19">
        <f t="shared" si="352"/>
        <v>3.9165040843902412</v>
      </c>
      <c r="U1395" s="23">
        <f t="shared" si="355"/>
        <v>4.5366378803352179</v>
      </c>
      <c r="V1395" s="24">
        <f t="shared" si="348"/>
        <v>4.9039430427001456</v>
      </c>
      <c r="W1395" s="24">
        <f t="shared" si="348"/>
        <v>4.5053759134482787</v>
      </c>
      <c r="X1395" s="24">
        <f t="shared" si="348"/>
        <v>4.4244200300073109</v>
      </c>
      <c r="Y1395" s="24">
        <f t="shared" si="348"/>
        <v>4.1562525883704264</v>
      </c>
      <c r="Z1395" s="24">
        <f t="shared" si="348"/>
        <v>4.4974978936315404</v>
      </c>
      <c r="AA1395" s="20">
        <v>0.37</v>
      </c>
      <c r="AB1395" s="20">
        <v>0.36666666666666597</v>
      </c>
      <c r="AC1395" s="17">
        <v>315.18700173261902</v>
      </c>
      <c r="AD1395" s="17">
        <f t="shared" si="353"/>
        <v>314.44456703103072</v>
      </c>
      <c r="AE1395" s="21">
        <v>208.99349999999899</v>
      </c>
      <c r="AF1395" s="21">
        <v>153.48118279569889</v>
      </c>
      <c r="AG1395" s="19">
        <v>3.004037482470431</v>
      </c>
      <c r="AH1395" s="21">
        <v>124</v>
      </c>
      <c r="AI1395" s="22">
        <v>0.21583333333333299</v>
      </c>
      <c r="AJ1395" s="21">
        <v>1985.0854999999981</v>
      </c>
      <c r="AK1395" s="21" t="e">
        <f>VLOOKUP($B1395,'[3]Rotoma level Monthly'!$C$2:$N$538,10,FALSE)</f>
        <v>#N/A</v>
      </c>
      <c r="AL1395" s="21" t="e">
        <f>VLOOKUP($B1395,'[3]Rotoma level Monthly'!$C$2:$N$538,11,FALSE)</f>
        <v>#N/A</v>
      </c>
      <c r="AM1395" s="20">
        <v>3.6265961239783331</v>
      </c>
      <c r="AN1395" s="21">
        <v>168.06666666666669</v>
      </c>
    </row>
    <row r="1396" spans="1:40" x14ac:dyDescent="0.25">
      <c r="A1396" t="s">
        <v>88</v>
      </c>
      <c r="B1396" s="15">
        <v>42979</v>
      </c>
      <c r="C1396" s="16" t="s">
        <v>80</v>
      </c>
      <c r="D1396" s="17">
        <v>2018</v>
      </c>
      <c r="E1396" s="18" t="str">
        <f t="shared" si="347"/>
        <v>Rotoehu 2017/18</v>
      </c>
      <c r="F1396" s="18" t="s">
        <v>72</v>
      </c>
      <c r="G1396" s="19">
        <v>17</v>
      </c>
      <c r="H1396" s="20">
        <v>3.2</v>
      </c>
      <c r="I1396" s="21">
        <v>384</v>
      </c>
      <c r="J1396" s="19">
        <v>20.430129084385037</v>
      </c>
      <c r="K1396" s="19">
        <v>-0.76189146054917156</v>
      </c>
      <c r="L1396" s="19">
        <v>67</v>
      </c>
      <c r="M1396" s="19">
        <v>5</v>
      </c>
      <c r="N1396" s="19">
        <v>7.84</v>
      </c>
      <c r="O1396" s="19">
        <v>3.58</v>
      </c>
      <c r="Q1396" s="19">
        <f t="shared" si="345"/>
        <v>5.3453402603008158</v>
      </c>
      <c r="R1396" s="19">
        <f t="shared" si="356"/>
        <v>4.1524584074666873</v>
      </c>
      <c r="S1396" s="19">
        <f t="shared" si="354"/>
        <v>4.1688369853462675</v>
      </c>
      <c r="T1396" s="19">
        <f t="shared" si="352"/>
        <v>4.0439916431237863</v>
      </c>
      <c r="U1396" s="23">
        <f t="shared" si="355"/>
        <v>4.4276568240593894</v>
      </c>
      <c r="V1396" s="24">
        <f t="shared" si="348"/>
        <v>5.002795805754392</v>
      </c>
      <c r="W1396" s="24">
        <f t="shared" si="348"/>
        <v>4.4970844363185041</v>
      </c>
      <c r="X1396" s="24">
        <f t="shared" si="348"/>
        <v>4.3590110204159229</v>
      </c>
      <c r="Y1396" s="24">
        <f t="shared" si="348"/>
        <v>4.178689162644269</v>
      </c>
      <c r="Z1396" s="24">
        <f t="shared" si="348"/>
        <v>4.5093951062832724</v>
      </c>
      <c r="AA1396" s="20">
        <v>0.63</v>
      </c>
      <c r="AB1396" s="20">
        <v>0.293333333333333</v>
      </c>
      <c r="AC1396" s="17">
        <v>315.421096302715</v>
      </c>
      <c r="AD1396" s="17">
        <f t="shared" si="353"/>
        <v>314.55313569916416</v>
      </c>
      <c r="AE1396" s="21">
        <v>133.227</v>
      </c>
      <c r="AF1396" s="21">
        <v>197.59722222222229</v>
      </c>
      <c r="AG1396" s="19">
        <v>3.9451458299250004</v>
      </c>
      <c r="AH1396" s="21">
        <v>132.5</v>
      </c>
      <c r="AI1396" s="22">
        <v>0.21583333333333299</v>
      </c>
      <c r="AJ1396" s="21">
        <v>2099.9159999999974</v>
      </c>
      <c r="AK1396" s="21" t="e">
        <f>VLOOKUP($B1396,'[3]Rotoma level Monthly'!$C$2:$N$538,10,FALSE)</f>
        <v>#N/A</v>
      </c>
      <c r="AL1396" s="21" t="e">
        <f>VLOOKUP($B1396,'[3]Rotoma level Monthly'!$C$2:$N$538,11,FALSE)</f>
        <v>#N/A</v>
      </c>
      <c r="AM1396" s="20">
        <v>3.6210644732471504</v>
      </c>
      <c r="AN1396" s="21">
        <v>170.98333333333335</v>
      </c>
    </row>
    <row r="1397" spans="1:40" x14ac:dyDescent="0.25">
      <c r="A1397" t="s">
        <v>88</v>
      </c>
      <c r="B1397" s="15">
        <v>43009</v>
      </c>
      <c r="C1397" s="16" t="s">
        <v>80</v>
      </c>
      <c r="D1397" s="17">
        <v>2018</v>
      </c>
      <c r="E1397" s="18" t="str">
        <f t="shared" si="347"/>
        <v>Rotoehu 2017/18</v>
      </c>
      <c r="F1397" s="18" t="s">
        <v>72</v>
      </c>
      <c r="G1397" s="19">
        <v>16.7</v>
      </c>
      <c r="H1397" s="20">
        <v>2.6</v>
      </c>
      <c r="I1397" s="21">
        <v>398</v>
      </c>
      <c r="J1397" s="19">
        <v>25.315129084385035</v>
      </c>
      <c r="K1397" s="19">
        <v>2.1691085394508285</v>
      </c>
      <c r="L1397" s="19">
        <v>3</v>
      </c>
      <c r="M1397" s="19">
        <v>5</v>
      </c>
      <c r="N1397" s="19">
        <v>7.74</v>
      </c>
      <c r="O1397" s="19">
        <v>3.86</v>
      </c>
      <c r="Q1397" s="19">
        <f t="shared" si="345"/>
        <v>5.325699836714862</v>
      </c>
      <c r="R1397" s="19">
        <f t="shared" si="356"/>
        <v>4.4051794835444191</v>
      </c>
      <c r="S1397" s="19">
        <f t="shared" si="354"/>
        <v>4.2156480469417996</v>
      </c>
      <c r="T1397" s="19">
        <f t="shared" si="352"/>
        <v>4.3158700270198525</v>
      </c>
      <c r="U1397" s="23">
        <f t="shared" si="355"/>
        <v>4.5655993485552333</v>
      </c>
      <c r="V1397" s="24">
        <f t="shared" si="348"/>
        <v>5.0881339924576006</v>
      </c>
      <c r="W1397" s="24">
        <f t="shared" si="348"/>
        <v>4.5008876267441629</v>
      </c>
      <c r="X1397" s="24">
        <f t="shared" si="348"/>
        <v>4.4062337480819629</v>
      </c>
      <c r="Y1397" s="24">
        <f t="shared" si="348"/>
        <v>4.2802478393532128</v>
      </c>
      <c r="Z1397" s="24">
        <f t="shared" si="348"/>
        <v>4.5688758016592343</v>
      </c>
      <c r="AA1397" s="20">
        <v>0.89</v>
      </c>
      <c r="AB1397" s="20">
        <v>0.35499999999999998</v>
      </c>
      <c r="AC1397" s="17">
        <v>315.557359709823</v>
      </c>
      <c r="AD1397" s="17">
        <f t="shared" si="353"/>
        <v>314.66331655445589</v>
      </c>
      <c r="AE1397" s="21">
        <v>98.180499999999995</v>
      </c>
      <c r="AF1397" s="21">
        <v>172.65456989247306</v>
      </c>
      <c r="AG1397" s="19">
        <v>4.113481179241937</v>
      </c>
      <c r="AH1397" s="21">
        <v>174.6</v>
      </c>
      <c r="AI1397" s="22">
        <v>0.21583333333333299</v>
      </c>
      <c r="AJ1397" s="21">
        <v>2100.476999999998</v>
      </c>
      <c r="AK1397" s="21" t="e">
        <f>VLOOKUP($B1397,'[3]Rotoma level Monthly'!$C$2:$N$538,10,FALSE)</f>
        <v>#N/A</v>
      </c>
      <c r="AL1397" s="21" t="e">
        <f>VLOOKUP($B1397,'[3]Rotoma level Monthly'!$C$2:$N$538,11,FALSE)</f>
        <v>#N/A</v>
      </c>
      <c r="AM1397" s="20">
        <v>3.6421126342411321</v>
      </c>
      <c r="AN1397" s="21">
        <v>170.81666666666669</v>
      </c>
    </row>
    <row r="1398" spans="1:40" x14ac:dyDescent="0.25">
      <c r="A1398" t="s">
        <v>88</v>
      </c>
      <c r="B1398" s="15">
        <v>43040</v>
      </c>
      <c r="C1398" s="16" t="s">
        <v>80</v>
      </c>
      <c r="D1398" s="17">
        <v>2018</v>
      </c>
      <c r="E1398" s="18" t="str">
        <f t="shared" si="347"/>
        <v>Rotoehu 2017/18</v>
      </c>
      <c r="F1398" s="18" t="s">
        <v>72</v>
      </c>
      <c r="G1398" s="19">
        <v>13.4</v>
      </c>
      <c r="H1398" s="20">
        <v>2.2999999999999998</v>
      </c>
      <c r="I1398" s="21">
        <v>451</v>
      </c>
      <c r="J1398" s="19">
        <v>31.177129084385037</v>
      </c>
      <c r="K1398" s="19">
        <v>4.1231085394508291</v>
      </c>
      <c r="L1398" s="19">
        <v>4</v>
      </c>
      <c r="M1398" s="19">
        <v>73</v>
      </c>
      <c r="N1398" s="19">
        <v>7.59</v>
      </c>
      <c r="O1398" s="19">
        <v>4.26</v>
      </c>
      <c r="Q1398" s="19">
        <f t="shared" si="345"/>
        <v>5.0828461878466111</v>
      </c>
      <c r="R1398" s="19">
        <f t="shared" si="356"/>
        <v>4.5526391594366178</v>
      </c>
      <c r="S1398" s="19">
        <f t="shared" si="354"/>
        <v>4.3790713910526602</v>
      </c>
      <c r="T1398" s="19">
        <f t="shared" si="352"/>
        <v>4.5800014736381236</v>
      </c>
      <c r="U1398" s="23">
        <f t="shared" si="355"/>
        <v>4.6486395529935027</v>
      </c>
      <c r="V1398" s="24">
        <f t="shared" ref="V1398:Z1461" si="357">AVERAGE(Q1387:Q1398)</f>
        <v>5.1604763597008736</v>
      </c>
      <c r="W1398" s="24">
        <f t="shared" si="357"/>
        <v>4.5112230324712739</v>
      </c>
      <c r="X1398" s="24">
        <f t="shared" si="357"/>
        <v>4.4446406657300654</v>
      </c>
      <c r="Y1398" s="24">
        <f t="shared" si="357"/>
        <v>4.3606530421194236</v>
      </c>
      <c r="Z1398" s="24">
        <f t="shared" si="357"/>
        <v>4.6192482750054085</v>
      </c>
      <c r="AA1398" s="20">
        <v>1.08</v>
      </c>
      <c r="AB1398" s="20">
        <v>0.48166666666666602</v>
      </c>
      <c r="AC1398" s="17">
        <v>315.59448072262899</v>
      </c>
      <c r="AD1398" s="17">
        <f t="shared" si="353"/>
        <v>314.77633816355132</v>
      </c>
      <c r="AE1398" s="21">
        <v>75.331999999999994</v>
      </c>
      <c r="AF1398" s="21">
        <v>154.47557471264378</v>
      </c>
      <c r="AG1398" s="19">
        <v>3.9573786683563221</v>
      </c>
      <c r="AH1398" s="21">
        <v>170.9</v>
      </c>
      <c r="AI1398" s="22">
        <v>0.21583333333333299</v>
      </c>
      <c r="AJ1398" s="21">
        <v>2079.8504999999982</v>
      </c>
      <c r="AK1398" s="21" t="e">
        <f>VLOOKUP($B1398,'[3]Rotoma level Monthly'!$C$2:$N$538,10,FALSE)</f>
        <v>#N/A</v>
      </c>
      <c r="AL1398" s="21" t="e">
        <f>VLOOKUP($B1398,'[3]Rotoma level Monthly'!$C$2:$N$538,11,FALSE)</f>
        <v>#N/A</v>
      </c>
      <c r="AM1398" s="20">
        <v>3.644654757718929</v>
      </c>
      <c r="AN1398" s="21">
        <v>167.96666666666667</v>
      </c>
    </row>
    <row r="1399" spans="1:40" x14ac:dyDescent="0.25">
      <c r="A1399" t="s">
        <v>88</v>
      </c>
      <c r="B1399" s="15">
        <v>43070</v>
      </c>
      <c r="C1399" s="16" t="s">
        <v>80</v>
      </c>
      <c r="D1399" s="17">
        <v>2018</v>
      </c>
      <c r="E1399" s="18" t="str">
        <f t="shared" si="347"/>
        <v>Rotoehu 2017/18</v>
      </c>
      <c r="F1399" s="18" t="s">
        <v>72</v>
      </c>
      <c r="G1399" s="19">
        <v>5.8</v>
      </c>
      <c r="H1399" s="20">
        <v>2.7</v>
      </c>
      <c r="I1399" s="21">
        <v>359</v>
      </c>
      <c r="J1399" s="19">
        <v>30.20012908438504</v>
      </c>
      <c r="K1399" s="19">
        <v>3.1461085394508288</v>
      </c>
      <c r="L1399" s="19">
        <v>7</v>
      </c>
      <c r="M1399" s="19">
        <v>78</v>
      </c>
      <c r="N1399" s="19">
        <v>7.56</v>
      </c>
      <c r="O1399" s="19">
        <v>2.4300000000000002</v>
      </c>
      <c r="Q1399" s="19">
        <f t="shared" si="345"/>
        <v>4.1591071036498608</v>
      </c>
      <c r="R1399" s="19">
        <f t="shared" si="356"/>
        <v>4.359541198436518</v>
      </c>
      <c r="S1399" s="19">
        <f t="shared" si="354"/>
        <v>4.0808342902207411</v>
      </c>
      <c r="T1399" s="19">
        <f t="shared" si="352"/>
        <v>4.5396256938556618</v>
      </c>
      <c r="U1399" s="23">
        <f t="shared" si="355"/>
        <v>4.2847770715406952</v>
      </c>
      <c r="V1399" s="24">
        <f t="shared" si="357"/>
        <v>5.1024800096075955</v>
      </c>
      <c r="W1399" s="24">
        <f t="shared" si="357"/>
        <v>4.5014516281173176</v>
      </c>
      <c r="X1399" s="24">
        <f t="shared" si="357"/>
        <v>4.4378759630514404</v>
      </c>
      <c r="Y1399" s="24">
        <f t="shared" si="357"/>
        <v>4.3877883515111993</v>
      </c>
      <c r="Z1399" s="24">
        <f t="shared" si="357"/>
        <v>4.6073989880718882</v>
      </c>
      <c r="AA1399" s="20">
        <v>-0.23</v>
      </c>
      <c r="AB1399" s="20">
        <v>0.60166666666666602</v>
      </c>
      <c r="AC1399" s="17">
        <v>315.46102580459097</v>
      </c>
      <c r="AD1399" s="17">
        <f t="shared" si="353"/>
        <v>314.8847502797766</v>
      </c>
      <c r="AE1399" s="21">
        <v>33.085000000000001</v>
      </c>
      <c r="AF1399" s="21">
        <v>171.78763440860217</v>
      </c>
      <c r="AG1399" s="19">
        <v>3.6415613767822586</v>
      </c>
      <c r="AH1399" s="21">
        <v>284.39999999999998</v>
      </c>
      <c r="AI1399" s="22">
        <v>0.21583333333333299</v>
      </c>
      <c r="AJ1399" s="21">
        <v>2022.4264999999991</v>
      </c>
      <c r="AK1399" s="21" t="e">
        <f>VLOOKUP($B1399,'[3]Rotoma level Monthly'!$C$2:$N$538,10,FALSE)</f>
        <v>#N/A</v>
      </c>
      <c r="AL1399" s="21" t="e">
        <f>VLOOKUP($B1399,'[3]Rotoma level Monthly'!$C$2:$N$538,11,FALSE)</f>
        <v>#N/A</v>
      </c>
      <c r="AM1399" s="20">
        <v>3.5592486851731593</v>
      </c>
      <c r="AN1399" s="21">
        <v>172.73333333333335</v>
      </c>
    </row>
    <row r="1400" spans="1:40" x14ac:dyDescent="0.25">
      <c r="A1400" t="s">
        <v>88</v>
      </c>
      <c r="B1400" s="15">
        <v>43101</v>
      </c>
      <c r="C1400" s="16" t="s">
        <v>80</v>
      </c>
      <c r="D1400" s="17">
        <v>2018</v>
      </c>
      <c r="E1400" s="18" t="str">
        <f t="shared" si="347"/>
        <v>Rotoehu 2017/18</v>
      </c>
      <c r="F1400" s="18" t="s">
        <v>72</v>
      </c>
      <c r="G1400" s="19">
        <v>8.1999999999999993</v>
      </c>
      <c r="H1400" s="20">
        <v>2.6</v>
      </c>
      <c r="I1400" s="21">
        <v>350</v>
      </c>
      <c r="J1400" s="19">
        <v>41.924129084385036</v>
      </c>
      <c r="K1400" s="19">
        <v>37.341108539450829</v>
      </c>
      <c r="L1400" s="19">
        <v>207</v>
      </c>
      <c r="M1400" s="19">
        <v>18</v>
      </c>
      <c r="N1400" s="19">
        <v>8.24</v>
      </c>
      <c r="O1400" s="19">
        <v>5.99</v>
      </c>
      <c r="Q1400" s="19">
        <f t="shared" si="345"/>
        <v>4.541087185054641</v>
      </c>
      <c r="R1400" s="19">
        <f t="shared" si="356"/>
        <v>4.4051794835444191</v>
      </c>
      <c r="S1400" s="19">
        <f t="shared" si="354"/>
        <v>4.0476448134943297</v>
      </c>
      <c r="T1400" s="19">
        <f t="shared" si="352"/>
        <v>4.9555950245590425</v>
      </c>
      <c r="U1400" s="23">
        <f t="shared" si="355"/>
        <v>4.4873766266631083</v>
      </c>
      <c r="V1400" s="24">
        <f t="shared" si="357"/>
        <v>5.0494492538877767</v>
      </c>
      <c r="W1400" s="24">
        <f t="shared" si="357"/>
        <v>4.4252386459653188</v>
      </c>
      <c r="X1400" s="24">
        <f t="shared" si="357"/>
        <v>4.3934991066840716</v>
      </c>
      <c r="Y1400" s="24">
        <f t="shared" si="357"/>
        <v>4.412663785992657</v>
      </c>
      <c r="Z1400" s="24">
        <f t="shared" si="357"/>
        <v>4.5702126981324556</v>
      </c>
      <c r="AA1400" s="20">
        <v>0.9</v>
      </c>
      <c r="AB1400" s="20">
        <v>0.391666666666666</v>
      </c>
      <c r="AC1400" s="17">
        <v>315.55624467496602</v>
      </c>
      <c r="AD1400" s="17">
        <f t="shared" si="353"/>
        <v>315.01330950844135</v>
      </c>
      <c r="AE1400" s="21">
        <v>249.627999999998</v>
      </c>
      <c r="AF1400" s="21">
        <v>131.35080645161287</v>
      </c>
      <c r="AG1400" s="19">
        <v>3.6823573743575255</v>
      </c>
      <c r="AH1400" s="21">
        <v>158</v>
      </c>
      <c r="AI1400" s="22">
        <v>0.25583333333333302</v>
      </c>
      <c r="AJ1400" s="21">
        <v>2007.4589999999994</v>
      </c>
      <c r="AK1400" s="21" t="e">
        <f>VLOOKUP($B1400,'[3]Rotoma level Monthly'!$C$2:$N$538,10,FALSE)</f>
        <v>#N/A</v>
      </c>
      <c r="AL1400" s="21" t="e">
        <f>VLOOKUP($B1400,'[3]Rotoma level Monthly'!$C$2:$N$538,11,FALSE)</f>
        <v>#N/A</v>
      </c>
      <c r="AM1400" s="20">
        <v>3.5268366108284006</v>
      </c>
      <c r="AN1400" s="21">
        <v>164.65</v>
      </c>
    </row>
    <row r="1401" spans="1:40" x14ac:dyDescent="0.25">
      <c r="A1401" t="s">
        <v>88</v>
      </c>
      <c r="B1401" s="15">
        <v>43132</v>
      </c>
      <c r="C1401" s="16" t="s">
        <v>80</v>
      </c>
      <c r="D1401" s="17">
        <v>2018</v>
      </c>
      <c r="E1401" s="18" t="str">
        <f t="shared" si="347"/>
        <v>Rotoehu 2017/18</v>
      </c>
      <c r="F1401" s="18" t="s">
        <v>72</v>
      </c>
      <c r="G1401" s="19">
        <v>21</v>
      </c>
      <c r="H1401" s="20">
        <v>1.65</v>
      </c>
      <c r="I1401" s="21">
        <v>465</v>
      </c>
      <c r="J1401" s="19">
        <v>66.349129084385041</v>
      </c>
      <c r="K1401" s="19">
        <v>26.594108539450829</v>
      </c>
      <c r="L1401" s="19">
        <v>1</v>
      </c>
      <c r="M1401" s="19">
        <v>-1</v>
      </c>
      <c r="N1401" s="19">
        <v>8.17</v>
      </c>
      <c r="O1401" s="19">
        <v>8.5299999999999994</v>
      </c>
      <c r="Q1401" s="19">
        <f t="shared" ref="Q1401:Q1443" si="358">2.22+2.54*LOG($G1401,10)</f>
        <v>5.5784370086241548</v>
      </c>
      <c r="R1401" s="19">
        <f t="shared" si="356"/>
        <v>4.9469757251321402</v>
      </c>
      <c r="S1401" s="19">
        <f t="shared" si="354"/>
        <v>4.4190333881987609</v>
      </c>
      <c r="T1401" s="19">
        <f t="shared" si="352"/>
        <v>5.5377588616065134</v>
      </c>
      <c r="U1401" s="23">
        <f t="shared" si="355"/>
        <v>5.1205512458903923</v>
      </c>
      <c r="V1401" s="24">
        <f t="shared" si="357"/>
        <v>5.0287617045094573</v>
      </c>
      <c r="W1401" s="24">
        <f t="shared" si="357"/>
        <v>4.4091667795654592</v>
      </c>
      <c r="X1401" s="24">
        <f t="shared" si="357"/>
        <v>4.3527402594686082</v>
      </c>
      <c r="Y1401" s="24">
        <f t="shared" si="357"/>
        <v>4.4958415499718951</v>
      </c>
      <c r="Z1401" s="24">
        <f t="shared" si="357"/>
        <v>4.5716275733788541</v>
      </c>
      <c r="AA1401" s="20">
        <v>-0.55000000000000004</v>
      </c>
      <c r="AB1401" s="20">
        <v>0.206666666666666</v>
      </c>
      <c r="AC1401" s="17">
        <v>315.69406006697</v>
      </c>
      <c r="AD1401" s="17">
        <f t="shared" si="353"/>
        <v>315.15935174807231</v>
      </c>
      <c r="AE1401" s="21">
        <v>243.43199999999899</v>
      </c>
      <c r="AF1401" s="21">
        <v>156.40625000000003</v>
      </c>
      <c r="AG1401" s="19">
        <v>3.507714944059523</v>
      </c>
      <c r="AH1401" s="21">
        <v>135.6</v>
      </c>
      <c r="AI1401" s="22">
        <v>0.25583333333333302</v>
      </c>
      <c r="AJ1401" s="21">
        <v>2208.5894999999973</v>
      </c>
      <c r="AK1401" s="21" t="e">
        <f>VLOOKUP($B1401,'[3]Rotoma level Monthly'!$C$2:$N$538,10,FALSE)</f>
        <v>#N/A</v>
      </c>
      <c r="AL1401" s="21" t="e">
        <f>VLOOKUP($B1401,'[3]Rotoma level Monthly'!$C$2:$N$538,11,FALSE)</f>
        <v>#N/A</v>
      </c>
      <c r="AM1401" s="20">
        <v>3.4416144633512502</v>
      </c>
      <c r="AN1401" s="21">
        <v>161.92499999999998</v>
      </c>
    </row>
    <row r="1402" spans="1:40" x14ac:dyDescent="0.25">
      <c r="A1402" t="s">
        <v>88</v>
      </c>
      <c r="B1402" s="15">
        <v>43160</v>
      </c>
      <c r="C1402" s="16" t="s">
        <v>80</v>
      </c>
      <c r="D1402" s="17">
        <v>2018</v>
      </c>
      <c r="E1402" s="18" t="str">
        <f t="shared" si="347"/>
        <v>Rotoehu 2017/18</v>
      </c>
      <c r="F1402" s="18" t="s">
        <v>72</v>
      </c>
      <c r="G1402" s="19">
        <v>23.3</v>
      </c>
      <c r="H1402" s="20">
        <v>1.6</v>
      </c>
      <c r="I1402" s="21">
        <v>527</v>
      </c>
      <c r="J1402" s="19">
        <v>62.44112908438504</v>
      </c>
      <c r="K1402" s="19">
        <v>28.54810853945083</v>
      </c>
      <c r="L1402" s="19">
        <v>6</v>
      </c>
      <c r="M1402" s="19">
        <v>44</v>
      </c>
      <c r="N1402" s="19">
        <v>7.96</v>
      </c>
      <c r="O1402" s="19">
        <v>8.31</v>
      </c>
      <c r="Q1402" s="19">
        <f t="shared" si="358"/>
        <v>5.693084039406088</v>
      </c>
      <c r="R1402" s="19">
        <f t="shared" si="356"/>
        <v>4.9831932509974735</v>
      </c>
      <c r="S1402" s="19">
        <f t="shared" si="354"/>
        <v>4.5826499517897652</v>
      </c>
      <c r="T1402" s="19">
        <f t="shared" si="352"/>
        <v>5.4607745828178436</v>
      </c>
      <c r="U1402" s="23">
        <f t="shared" si="355"/>
        <v>5.1799254562527928</v>
      </c>
      <c r="V1402" s="24">
        <f t="shared" si="357"/>
        <v>4.9699043274477415</v>
      </c>
      <c r="W1402" s="24">
        <f t="shared" si="357"/>
        <v>4.4207411960778211</v>
      </c>
      <c r="X1402" s="24">
        <f t="shared" si="357"/>
        <v>4.3052457219254778</v>
      </c>
      <c r="Y1402" s="24">
        <f t="shared" si="357"/>
        <v>4.4942008316344451</v>
      </c>
      <c r="Z1402" s="24">
        <f t="shared" si="357"/>
        <v>4.5475230192713703</v>
      </c>
      <c r="AA1402" s="20">
        <v>1.07</v>
      </c>
      <c r="AB1402" s="20">
        <v>0.171666666666666</v>
      </c>
      <c r="AC1402" s="17">
        <v>315.68441448335699</v>
      </c>
      <c r="AD1402" s="17">
        <f t="shared" si="353"/>
        <v>315.28971353039691</v>
      </c>
      <c r="AE1402" s="21">
        <v>73.680000000000007</v>
      </c>
      <c r="AF1402" s="21">
        <v>143.80314009661831</v>
      </c>
      <c r="AG1402" s="19">
        <v>3.1756226824416673</v>
      </c>
      <c r="AH1402" s="21">
        <v>191.1</v>
      </c>
      <c r="AI1402" s="22">
        <v>0.25583333333333302</v>
      </c>
      <c r="AJ1402" s="21">
        <v>2225.8699999999949</v>
      </c>
      <c r="AK1402" s="21" t="e">
        <f>VLOOKUP($B1402,'[3]Rotoma level Monthly'!$C$2:$N$538,10,FALSE)</f>
        <v>#N/A</v>
      </c>
      <c r="AL1402" s="21" t="e">
        <f>VLOOKUP($B1402,'[3]Rotoma level Monthly'!$C$2:$N$538,11,FALSE)</f>
        <v>#N/A</v>
      </c>
      <c r="AM1402" s="20">
        <v>3.4734163675345342</v>
      </c>
      <c r="AN1402" s="21">
        <v>162.52499999999998</v>
      </c>
    </row>
    <row r="1403" spans="1:40" x14ac:dyDescent="0.25">
      <c r="A1403" t="s">
        <v>88</v>
      </c>
      <c r="B1403" s="15">
        <v>43191</v>
      </c>
      <c r="C1403" s="16" t="s">
        <v>80</v>
      </c>
      <c r="D1403" s="17">
        <v>2018</v>
      </c>
      <c r="E1403" s="18" t="str">
        <f t="shared" si="347"/>
        <v>Rotoehu 2017/18</v>
      </c>
      <c r="F1403" s="18" t="s">
        <v>72</v>
      </c>
      <c r="G1403" s="19">
        <v>26.7</v>
      </c>
      <c r="H1403" s="20">
        <v>1.4</v>
      </c>
      <c r="I1403" s="21">
        <v>521</v>
      </c>
      <c r="J1403" s="19">
        <v>64.395129084385033</v>
      </c>
      <c r="K1403" s="19">
        <v>16.82410853945083</v>
      </c>
      <c r="L1403" s="19">
        <v>4</v>
      </c>
      <c r="M1403" s="19">
        <v>11</v>
      </c>
      <c r="N1403" s="19">
        <v>7.98</v>
      </c>
      <c r="O1403" s="19">
        <v>11.2</v>
      </c>
      <c r="Q1403" s="19">
        <f t="shared" si="358"/>
        <v>5.8433386038660204</v>
      </c>
      <c r="R1403" s="19">
        <f t="shared" si="356"/>
        <v>5.1398381219304419</v>
      </c>
      <c r="S1403" s="19">
        <f t="shared" si="354"/>
        <v>4.5676815471315688</v>
      </c>
      <c r="T1403" s="19">
        <f t="shared" si="352"/>
        <v>5.4998508128771428</v>
      </c>
      <c r="U1403" s="23">
        <f t="shared" si="355"/>
        <v>5.2626772714512935</v>
      </c>
      <c r="V1403" s="24">
        <f t="shared" si="357"/>
        <v>5.0678474543151006</v>
      </c>
      <c r="W1403" s="24">
        <f t="shared" si="357"/>
        <v>4.4819627492766569</v>
      </c>
      <c r="X1403" s="24">
        <f t="shared" si="357"/>
        <v>4.3261575132452288</v>
      </c>
      <c r="Y1403" s="24">
        <f t="shared" si="357"/>
        <v>4.6105858485963083</v>
      </c>
      <c r="Z1403" s="24">
        <f t="shared" si="357"/>
        <v>4.6216383913583234</v>
      </c>
      <c r="AA1403" s="20">
        <v>0.52</v>
      </c>
      <c r="AB1403" s="20">
        <v>0.32833333333333298</v>
      </c>
      <c r="AC1403" s="17">
        <v>315.58768783670399</v>
      </c>
      <c r="AD1403" s="17">
        <f t="shared" si="353"/>
        <v>315.37483950637676</v>
      </c>
      <c r="AE1403" s="21">
        <v>285.34800000000098</v>
      </c>
      <c r="AF1403" s="21">
        <v>187.6875</v>
      </c>
      <c r="AG1403" s="19">
        <v>3.8429714472972223</v>
      </c>
      <c r="AH1403" s="21">
        <v>147.30000000000001</v>
      </c>
      <c r="AI1403" s="22">
        <v>0.31083333333333296</v>
      </c>
      <c r="AJ1403" s="21">
        <v>1910.9629999999981</v>
      </c>
      <c r="AK1403" s="21" t="e">
        <f>VLOOKUP($B1403,'[3]Rotoma level Monthly'!$C$2:$N$538,10,FALSE)</f>
        <v>#N/A</v>
      </c>
      <c r="AL1403" s="21" t="e">
        <f>VLOOKUP($B1403,'[3]Rotoma level Monthly'!$C$2:$N$538,11,FALSE)</f>
        <v>#N/A</v>
      </c>
      <c r="AM1403" s="20">
        <v>3.4405519646855875</v>
      </c>
      <c r="AN1403" s="21">
        <v>160.89166666666662</v>
      </c>
    </row>
    <row r="1404" spans="1:40" x14ac:dyDescent="0.25">
      <c r="A1404" t="s">
        <v>88</v>
      </c>
      <c r="B1404" s="15">
        <v>43221</v>
      </c>
      <c r="C1404" s="16" t="s">
        <v>80</v>
      </c>
      <c r="D1404" s="17">
        <v>2018</v>
      </c>
      <c r="E1404" s="18" t="str">
        <f t="shared" si="347"/>
        <v>Rotoehu 2017/18</v>
      </c>
      <c r="F1404" s="18" t="s">
        <v>72</v>
      </c>
      <c r="G1404" s="19">
        <v>6.2</v>
      </c>
      <c r="H1404" s="20">
        <v>1.9750000000000001</v>
      </c>
      <c r="I1404" s="21">
        <v>307</v>
      </c>
      <c r="J1404" s="19">
        <v>39.970129084385036</v>
      </c>
      <c r="K1404" s="19">
        <v>15.847108539450829</v>
      </c>
      <c r="L1404" s="19">
        <v>30</v>
      </c>
      <c r="M1404" s="19">
        <v>53</v>
      </c>
      <c r="N1404" s="19">
        <v>7.74</v>
      </c>
      <c r="O1404" s="19">
        <v>4.3600000000000003</v>
      </c>
      <c r="Q1404" s="19">
        <f t="shared" si="358"/>
        <v>4.2326748913255656</v>
      </c>
      <c r="R1404" s="19">
        <f t="shared" si="356"/>
        <v>4.7343495417299453</v>
      </c>
      <c r="S1404" s="19">
        <f t="shared" si="354"/>
        <v>3.8762865101863313</v>
      </c>
      <c r="T1404" s="19">
        <f t="shared" si="352"/>
        <v>4.8950678084109533</v>
      </c>
      <c r="U1404" s="23">
        <f t="shared" si="355"/>
        <v>4.434594687913199</v>
      </c>
      <c r="V1404" s="24">
        <f t="shared" si="357"/>
        <v>5.0528336898667341</v>
      </c>
      <c r="W1404" s="24">
        <f t="shared" si="357"/>
        <v>4.5238707741832886</v>
      </c>
      <c r="X1404" s="24">
        <f t="shared" si="357"/>
        <v>4.2730230796731385</v>
      </c>
      <c r="Y1404" s="24">
        <f t="shared" si="357"/>
        <v>4.6673413342010255</v>
      </c>
      <c r="Z1404" s="24">
        <f t="shared" si="357"/>
        <v>4.6292672194810454</v>
      </c>
      <c r="AA1404" s="20">
        <v>0.32</v>
      </c>
      <c r="AB1404" s="20">
        <v>0.40666666666666601</v>
      </c>
      <c r="AC1404" s="17">
        <v>315.77129124856799</v>
      </c>
      <c r="AD1404" s="17">
        <f t="shared" si="353"/>
        <v>315.45569318130498</v>
      </c>
      <c r="AE1404" s="21">
        <v>134.67599999999999</v>
      </c>
      <c r="AF1404" s="21">
        <v>185.36290322580646</v>
      </c>
      <c r="AG1404" s="19">
        <v>3.2972154989435483</v>
      </c>
      <c r="AI1404" s="22">
        <v>0.34166666666666645</v>
      </c>
      <c r="AJ1404" s="21">
        <v>1866.9959999999965</v>
      </c>
      <c r="AK1404" s="21" t="e">
        <f>VLOOKUP($B1404,'[3]Rotoma level Monthly'!$C$2:$N$538,10,FALSE)</f>
        <v>#N/A</v>
      </c>
      <c r="AL1404" s="21" t="e">
        <f>VLOOKUP($B1404,'[3]Rotoma level Monthly'!$C$2:$N$538,11,FALSE)</f>
        <v>#N/A</v>
      </c>
      <c r="AM1404" s="20">
        <v>3.5213804754182267</v>
      </c>
    </row>
    <row r="1405" spans="1:40" x14ac:dyDescent="0.25">
      <c r="A1405" t="s">
        <v>88</v>
      </c>
      <c r="B1405" s="15">
        <v>43252</v>
      </c>
      <c r="C1405" s="16" t="s">
        <v>80</v>
      </c>
      <c r="D1405" s="17">
        <v>2018</v>
      </c>
      <c r="E1405" s="18" t="str">
        <f t="shared" si="347"/>
        <v>Rotoehu 2017/18</v>
      </c>
      <c r="F1405" s="18" t="s">
        <v>72</v>
      </c>
      <c r="G1405" s="19">
        <v>12.1</v>
      </c>
      <c r="H1405" s="20">
        <v>2.5</v>
      </c>
      <c r="I1405" s="21">
        <v>442</v>
      </c>
      <c r="J1405" s="19">
        <v>44.855129084385034</v>
      </c>
      <c r="K1405" s="19">
        <v>19.755108539450827</v>
      </c>
      <c r="L1405" s="19">
        <v>72</v>
      </c>
      <c r="M1405" s="19">
        <v>86</v>
      </c>
      <c r="N1405" s="19">
        <v>7.72</v>
      </c>
      <c r="O1405" s="19">
        <v>3.73</v>
      </c>
      <c r="Q1405" s="19">
        <f t="shared" si="358"/>
        <v>4.9702748406037838</v>
      </c>
      <c r="R1405" s="19">
        <f t="shared" si="356"/>
        <v>4.4524812960920688</v>
      </c>
      <c r="S1405" s="19">
        <f t="shared" si="354"/>
        <v>4.3527210307407653</v>
      </c>
      <c r="T1405" s="19">
        <f t="shared" si="352"/>
        <v>5.0412913636207684</v>
      </c>
      <c r="U1405" s="23">
        <f t="shared" si="355"/>
        <v>4.7041921327643461</v>
      </c>
      <c r="V1405" s="24">
        <f t="shared" si="357"/>
        <v>5.0800419287523928</v>
      </c>
      <c r="W1405" s="24">
        <f t="shared" si="357"/>
        <v>4.5504595174497275</v>
      </c>
      <c r="X1405" s="24">
        <f t="shared" si="357"/>
        <v>4.2617923154943833</v>
      </c>
      <c r="Y1405" s="24">
        <f t="shared" si="357"/>
        <v>4.7407968321045599</v>
      </c>
      <c r="Z1405" s="24">
        <f t="shared" si="357"/>
        <v>4.6582726484502652</v>
      </c>
      <c r="AA1405" s="20">
        <v>-0.46</v>
      </c>
      <c r="AB1405" s="20">
        <v>-0.51666666666666605</v>
      </c>
      <c r="AC1405" s="17">
        <v>315.820866074398</v>
      </c>
      <c r="AD1405" s="17">
        <f t="shared" si="353"/>
        <v>315.53252687462293</v>
      </c>
      <c r="AE1405" s="21">
        <v>151.73099999999999</v>
      </c>
      <c r="AF1405" s="21">
        <v>171.04166666666669</v>
      </c>
      <c r="AG1405" s="19">
        <v>3.1774089478722218</v>
      </c>
      <c r="AH1405" s="21">
        <v>121.6</v>
      </c>
      <c r="AI1405" s="22">
        <v>0.34166666666666645</v>
      </c>
      <c r="AJ1405" s="21">
        <v>1816.0489999999972</v>
      </c>
      <c r="AK1405" s="21" t="e">
        <f>VLOOKUP($B1405,'[3]Rotoma level Monthly'!$C$2:$N$538,10,FALSE)</f>
        <v>#N/A</v>
      </c>
      <c r="AL1405" s="21" t="e">
        <f>VLOOKUP($B1405,'[3]Rotoma level Monthly'!$C$2:$N$538,11,FALSE)</f>
        <v>#N/A</v>
      </c>
      <c r="AM1405" s="20">
        <v>3.508646131542331</v>
      </c>
      <c r="AN1405" s="21">
        <v>158.83333333333331</v>
      </c>
    </row>
    <row r="1406" spans="1:40" x14ac:dyDescent="0.25">
      <c r="A1406" t="s">
        <v>88</v>
      </c>
      <c r="B1406" s="15">
        <v>43282</v>
      </c>
      <c r="C1406" s="16" t="s">
        <v>81</v>
      </c>
      <c r="D1406" s="17">
        <v>2019</v>
      </c>
      <c r="E1406" s="18" t="str">
        <f t="shared" si="347"/>
        <v>Rotoehu 2018/19</v>
      </c>
      <c r="F1406" s="18" t="s">
        <v>72</v>
      </c>
      <c r="G1406" s="19">
        <v>19.8</v>
      </c>
      <c r="H1406" s="20">
        <v>2.2000000000000002</v>
      </c>
      <c r="I1406" s="21">
        <v>430</v>
      </c>
      <c r="J1406" s="19">
        <v>45.832129084385038</v>
      </c>
      <c r="K1406" s="19">
        <v>6.077108539450828</v>
      </c>
      <c r="L1406" s="19">
        <v>100.5</v>
      </c>
      <c r="M1406" s="19">
        <v>4</v>
      </c>
      <c r="N1406" s="19">
        <v>7.9399999999999995</v>
      </c>
      <c r="O1406" s="19">
        <v>2.66</v>
      </c>
      <c r="Q1406" s="19">
        <f t="shared" si="358"/>
        <v>5.5135295832642894</v>
      </c>
      <c r="R1406" s="19">
        <f t="shared" si="356"/>
        <v>4.6058237319863471</v>
      </c>
      <c r="S1406" s="19">
        <f t="shared" si="354"/>
        <v>4.3167400512945555</v>
      </c>
      <c r="T1406" s="19">
        <f t="shared" si="352"/>
        <v>5.0686164946563803</v>
      </c>
      <c r="U1406" s="23">
        <f t="shared" si="355"/>
        <v>4.8761774653003931</v>
      </c>
      <c r="V1406" s="24">
        <f t="shared" si="357"/>
        <v>5.1456360436047275</v>
      </c>
      <c r="W1406" s="24">
        <f t="shared" si="357"/>
        <v>4.6119569276902856</v>
      </c>
      <c r="X1406" s="24">
        <f t="shared" si="357"/>
        <v>4.2640965607301498</v>
      </c>
      <c r="Y1406" s="24">
        <f t="shared" si="357"/>
        <v>4.8212456558813592</v>
      </c>
      <c r="Z1406" s="24">
        <f t="shared" si="357"/>
        <v>4.7107337969766299</v>
      </c>
      <c r="AA1406" s="20">
        <v>0.2</v>
      </c>
      <c r="AB1406" s="20">
        <v>-0.478333333333333</v>
      </c>
      <c r="AC1406" s="17">
        <v>315.82266995125298</v>
      </c>
      <c r="AD1406" s="17">
        <f t="shared" si="353"/>
        <v>315.5965165507161</v>
      </c>
      <c r="AE1406" s="21">
        <v>98.460500000000394</v>
      </c>
      <c r="AF1406" s="21">
        <v>169.07930107526883</v>
      </c>
      <c r="AG1406" s="19">
        <v>3.1260797464032262</v>
      </c>
      <c r="AI1406" s="22">
        <v>0.34166666666666645</v>
      </c>
      <c r="AJ1406" s="21">
        <v>1881.7089999999969</v>
      </c>
      <c r="AK1406" s="21" t="e">
        <f>VLOOKUP($B1406,'[3]Rotoma level Monthly'!$C$2:$N$538,10,FALSE)</f>
        <v>#N/A</v>
      </c>
      <c r="AL1406" s="21" t="e">
        <f>VLOOKUP($B1406,'[3]Rotoma level Monthly'!$C$2:$N$538,11,FALSE)</f>
        <v>#N/A</v>
      </c>
      <c r="AM1406" s="20">
        <v>3.5489859591823767</v>
      </c>
    </row>
    <row r="1407" spans="1:40" x14ac:dyDescent="0.25">
      <c r="A1407" t="s">
        <v>88</v>
      </c>
      <c r="B1407" s="15">
        <v>43313</v>
      </c>
      <c r="C1407" s="16" t="s">
        <v>81</v>
      </c>
      <c r="D1407" s="17">
        <v>2019</v>
      </c>
      <c r="E1407" s="18" t="str">
        <f t="shared" si="347"/>
        <v>Rotoehu 2018/19</v>
      </c>
      <c r="F1407" s="18" t="s">
        <v>72</v>
      </c>
      <c r="G1407" s="19">
        <v>18.2</v>
      </c>
      <c r="H1407" s="20">
        <v>2.2000000000000002</v>
      </c>
      <c r="I1407" s="21">
        <v>323</v>
      </c>
      <c r="J1407" s="19">
        <v>33.131129084385037</v>
      </c>
      <c r="K1407" s="19">
        <v>1.1921085394508282</v>
      </c>
      <c r="L1407" s="19">
        <v>18</v>
      </c>
      <c r="M1407" s="19">
        <v>5</v>
      </c>
      <c r="N1407" s="19">
        <v>7.86</v>
      </c>
      <c r="O1407" s="19">
        <v>3.05</v>
      </c>
      <c r="Q1407" s="19">
        <f t="shared" si="358"/>
        <v>5.4205813254820896</v>
      </c>
      <c r="R1407" s="19">
        <f t="shared" si="356"/>
        <v>4.6058237319863471</v>
      </c>
      <c r="S1407" s="19">
        <f t="shared" si="354"/>
        <v>3.9426995922166195</v>
      </c>
      <c r="T1407" s="19">
        <f t="shared" si="352"/>
        <v>4.6570898107815522</v>
      </c>
      <c r="U1407" s="23">
        <f t="shared" si="355"/>
        <v>4.6565486151166526</v>
      </c>
      <c r="V1407" s="24">
        <f t="shared" si="357"/>
        <v>5.1421667388448986</v>
      </c>
      <c r="W1407" s="24">
        <f t="shared" si="357"/>
        <v>4.6119569276902856</v>
      </c>
      <c r="X1407" s="24">
        <f t="shared" si="357"/>
        <v>4.2458206332178472</v>
      </c>
      <c r="Y1407" s="24">
        <f t="shared" si="357"/>
        <v>4.8829611330806353</v>
      </c>
      <c r="Z1407" s="24">
        <f t="shared" si="357"/>
        <v>4.7207263582084167</v>
      </c>
      <c r="AA1407" s="20">
        <v>-0.65</v>
      </c>
      <c r="AB1407" s="20">
        <v>-0.38166666666666599</v>
      </c>
      <c r="AC1407" s="17">
        <v>315.91357671033302</v>
      </c>
      <c r="AD1407" s="17">
        <f t="shared" si="353"/>
        <v>315.65706446552559</v>
      </c>
      <c r="AE1407" s="21">
        <v>134.545500000001</v>
      </c>
      <c r="AF1407" s="21">
        <v>175.72172619047618</v>
      </c>
      <c r="AG1407" s="19">
        <v>3.0162367698809516</v>
      </c>
      <c r="AH1407" s="21">
        <v>130.69999999999999</v>
      </c>
      <c r="AI1407" s="22">
        <v>0.31083333333333296</v>
      </c>
      <c r="AJ1407" s="21">
        <v>1785.7734999999975</v>
      </c>
      <c r="AK1407" s="21" t="e">
        <f>VLOOKUP($B1407,'[3]Rotoma level Monthly'!$C$2:$N$538,10,FALSE)</f>
        <v>#N/A</v>
      </c>
      <c r="AL1407" s="21" t="e">
        <f>VLOOKUP($B1407,'[3]Rotoma level Monthly'!$C$2:$N$538,11,FALSE)</f>
        <v>#N/A</v>
      </c>
      <c r="AM1407" s="20">
        <v>3.5392479315125738</v>
      </c>
      <c r="AN1407" s="21">
        <v>156.61666666666665</v>
      </c>
    </row>
    <row r="1408" spans="1:40" x14ac:dyDescent="0.25">
      <c r="A1408" t="s">
        <v>88</v>
      </c>
      <c r="B1408" s="15">
        <v>43344</v>
      </c>
      <c r="C1408" s="16" t="s">
        <v>81</v>
      </c>
      <c r="D1408" s="17">
        <v>2019</v>
      </c>
      <c r="E1408" s="18" t="str">
        <f t="shared" si="347"/>
        <v>Rotoehu 2018/19</v>
      </c>
      <c r="F1408" s="18" t="s">
        <v>72</v>
      </c>
      <c r="G1408" s="19">
        <v>13.3</v>
      </c>
      <c r="H1408" s="20">
        <v>2.5499999999999998</v>
      </c>
      <c r="I1408" s="21">
        <v>307</v>
      </c>
      <c r="J1408" s="19">
        <v>30.20012908438504</v>
      </c>
      <c r="K1408" s="19">
        <v>3.1461085394508288</v>
      </c>
      <c r="L1408" s="19">
        <v>1</v>
      </c>
      <c r="M1408" s="19">
        <v>4</v>
      </c>
      <c r="N1408" s="19">
        <v>7.9</v>
      </c>
      <c r="O1408" s="19">
        <v>3.56</v>
      </c>
      <c r="Q1408" s="19">
        <f t="shared" si="358"/>
        <v>5.0745831680563978</v>
      </c>
      <c r="R1408" s="19">
        <f t="shared" si="356"/>
        <v>4.428614290711276</v>
      </c>
      <c r="S1408" s="19">
        <f t="shared" si="354"/>
        <v>3.8762865101863313</v>
      </c>
      <c r="T1408" s="19">
        <f t="shared" si="352"/>
        <v>4.5396256938556618</v>
      </c>
      <c r="U1408" s="23">
        <f t="shared" si="355"/>
        <v>4.4797774157024168</v>
      </c>
      <c r="V1408" s="24">
        <f t="shared" si="357"/>
        <v>5.1196036478245306</v>
      </c>
      <c r="W1408" s="24">
        <f t="shared" si="357"/>
        <v>4.6349699179606683</v>
      </c>
      <c r="X1408" s="24">
        <f t="shared" si="357"/>
        <v>4.2214414269545193</v>
      </c>
      <c r="Y1408" s="24">
        <f t="shared" si="357"/>
        <v>4.9242639706416247</v>
      </c>
      <c r="Z1408" s="24">
        <f t="shared" si="357"/>
        <v>4.7250697408453357</v>
      </c>
      <c r="AA1408" s="20">
        <v>-1.04</v>
      </c>
      <c r="AB1408" s="20">
        <v>-0.45333333333333298</v>
      </c>
      <c r="AC1408" s="17">
        <v>315.95358849108402</v>
      </c>
      <c r="AD1408" s="17">
        <f t="shared" si="353"/>
        <v>315.7014388145563</v>
      </c>
      <c r="AE1408" s="21">
        <v>65.541500000000099</v>
      </c>
      <c r="AF1408" s="21">
        <v>194.90972222222217</v>
      </c>
      <c r="AG1408" s="19">
        <v>3.8858418176305549</v>
      </c>
      <c r="AH1408" s="21">
        <v>193.9</v>
      </c>
      <c r="AI1408" s="22">
        <v>0.26749999999999952</v>
      </c>
      <c r="AJ1408" s="21">
        <v>1711.3254999999995</v>
      </c>
      <c r="AK1408" s="21" t="e">
        <f>VLOOKUP($B1408,'[3]Rotoma level Monthly'!$C$2:$N$538,10,FALSE)</f>
        <v>#N/A</v>
      </c>
      <c r="AL1408" s="21" t="e">
        <f>VLOOKUP($B1408,'[3]Rotoma level Monthly'!$C$2:$N$538,11,FALSE)</f>
        <v>#N/A</v>
      </c>
      <c r="AM1408" s="20">
        <v>3.5402645387967842</v>
      </c>
      <c r="AN1408" s="21">
        <v>163.71666666666667</v>
      </c>
    </row>
    <row r="1409" spans="1:40" x14ac:dyDescent="0.25">
      <c r="A1409" t="s">
        <v>88</v>
      </c>
      <c r="B1409" s="15">
        <v>43374</v>
      </c>
      <c r="C1409" s="16" t="s">
        <v>81</v>
      </c>
      <c r="D1409" s="17">
        <v>2019</v>
      </c>
      <c r="E1409" s="18" t="str">
        <f t="shared" si="347"/>
        <v>Rotoehu 2018/19</v>
      </c>
      <c r="F1409" s="18" t="s">
        <v>72</v>
      </c>
      <c r="G1409" s="19">
        <v>17.5</v>
      </c>
      <c r="H1409" s="20">
        <v>3</v>
      </c>
      <c r="I1409" s="21">
        <v>332</v>
      </c>
      <c r="J1409" s="19">
        <v>35.085129084385038</v>
      </c>
      <c r="K1409" s="19">
        <v>6.077108539450828</v>
      </c>
      <c r="L1409" s="19">
        <v>2</v>
      </c>
      <c r="M1409" s="19">
        <v>4</v>
      </c>
      <c r="N1409" s="19">
        <v>7.98</v>
      </c>
      <c r="O1409" s="19">
        <v>3.57</v>
      </c>
      <c r="Q1409" s="19">
        <f t="shared" si="358"/>
        <v>5.3773166436631881</v>
      </c>
      <c r="R1409" s="19">
        <f t="shared" si="356"/>
        <v>4.2314532428503622</v>
      </c>
      <c r="S1409" s="19">
        <f t="shared" si="354"/>
        <v>3.9786256319491486</v>
      </c>
      <c r="T1409" s="19">
        <f t="shared" si="352"/>
        <v>4.7297593898444648</v>
      </c>
      <c r="U1409" s="23">
        <f t="shared" si="355"/>
        <v>4.5792887270767908</v>
      </c>
      <c r="V1409" s="24">
        <f t="shared" si="357"/>
        <v>5.1239050484035573</v>
      </c>
      <c r="W1409" s="24">
        <f t="shared" si="357"/>
        <v>4.6204927312361628</v>
      </c>
      <c r="X1409" s="24">
        <f t="shared" si="357"/>
        <v>4.2016895590384644</v>
      </c>
      <c r="Y1409" s="24">
        <f t="shared" si="357"/>
        <v>4.9587547508770085</v>
      </c>
      <c r="Z1409" s="24">
        <f t="shared" si="357"/>
        <v>4.7262105223887989</v>
      </c>
      <c r="AA1409" s="20">
        <v>0.28999999999999998</v>
      </c>
      <c r="AB1409" s="20">
        <v>-0.40500000000000003</v>
      </c>
      <c r="AC1409" s="17">
        <v>315.85145155309101</v>
      </c>
      <c r="AD1409" s="17">
        <f t="shared" si="353"/>
        <v>315.72594646816202</v>
      </c>
      <c r="AE1409" s="21">
        <v>94.728710079275501</v>
      </c>
      <c r="AF1409" s="21">
        <v>201.88844086021507</v>
      </c>
      <c r="AG1409" s="19">
        <v>3.4534849133844094</v>
      </c>
      <c r="AH1409" s="21">
        <v>229.6</v>
      </c>
      <c r="AI1409" s="22">
        <v>0.18916666666666598</v>
      </c>
      <c r="AJ1409" s="21">
        <v>1643.6399999999992</v>
      </c>
      <c r="AK1409" s="21" t="e">
        <f>VLOOKUP($B1409,'[3]Rotoma level Monthly'!$C$2:$N$538,10,FALSE)</f>
        <v>#N/A</v>
      </c>
      <c r="AL1409" s="21" t="e">
        <f>VLOOKUP($B1409,'[3]Rotoma level Monthly'!$C$2:$N$538,11,FALSE)</f>
        <v>#N/A</v>
      </c>
      <c r="AM1409" s="20">
        <v>3.535322537772247</v>
      </c>
      <c r="AN1409" s="21">
        <v>172.51666666666665</v>
      </c>
    </row>
    <row r="1410" spans="1:40" x14ac:dyDescent="0.25">
      <c r="A1410" t="s">
        <v>88</v>
      </c>
      <c r="B1410" s="15">
        <v>43405</v>
      </c>
      <c r="C1410" s="16" t="s">
        <v>81</v>
      </c>
      <c r="D1410" s="17">
        <v>2019</v>
      </c>
      <c r="E1410" s="18" t="str">
        <f t="shared" si="347"/>
        <v>Rotoehu 2018/19</v>
      </c>
      <c r="F1410" s="18" t="s">
        <v>72</v>
      </c>
      <c r="G1410" s="19">
        <v>10.8</v>
      </c>
      <c r="H1410" s="20">
        <v>2.2999999999999998</v>
      </c>
      <c r="I1410" s="21">
        <v>342</v>
      </c>
      <c r="J1410" s="19">
        <v>39.970129084385036</v>
      </c>
      <c r="K1410" s="19">
        <v>9.0081085394508271</v>
      </c>
      <c r="L1410" s="19">
        <v>1</v>
      </c>
      <c r="M1410" s="19">
        <v>2</v>
      </c>
      <c r="N1410" s="19">
        <v>8.4700000000000006</v>
      </c>
      <c r="O1410" s="19">
        <v>5.17</v>
      </c>
      <c r="Q1410" s="19">
        <f t="shared" si="358"/>
        <v>4.8448963389368522</v>
      </c>
      <c r="R1410" s="19">
        <f t="shared" si="356"/>
        <v>4.5526391594366178</v>
      </c>
      <c r="S1410" s="19">
        <f t="shared" si="354"/>
        <v>4.0174185792289663</v>
      </c>
      <c r="T1410" s="19">
        <f t="shared" si="352"/>
        <v>4.8950678084109533</v>
      </c>
      <c r="U1410" s="23">
        <f t="shared" si="355"/>
        <v>4.577505471503347</v>
      </c>
      <c r="V1410" s="24">
        <f t="shared" si="357"/>
        <v>5.1040758943277433</v>
      </c>
      <c r="W1410" s="24">
        <f t="shared" si="357"/>
        <v>4.6204927312361628</v>
      </c>
      <c r="X1410" s="24">
        <f t="shared" si="357"/>
        <v>4.1715518247198249</v>
      </c>
      <c r="Y1410" s="24">
        <f t="shared" si="357"/>
        <v>4.9850102787747446</v>
      </c>
      <c r="Z1410" s="24">
        <f t="shared" si="357"/>
        <v>4.72028268226462</v>
      </c>
      <c r="AA1410" s="20">
        <v>-0.08</v>
      </c>
      <c r="AB1410" s="20">
        <v>-0.28999999999999998</v>
      </c>
      <c r="AC1410" s="17">
        <v>315.79321365983799</v>
      </c>
      <c r="AD1410" s="17">
        <f t="shared" si="353"/>
        <v>315.74250754626274</v>
      </c>
      <c r="AE1410" s="21">
        <v>123.733861834655</v>
      </c>
      <c r="AF1410" s="21">
        <v>163.74305555555551</v>
      </c>
      <c r="AG1410" s="19">
        <v>3.5600270030972223</v>
      </c>
      <c r="AH1410" s="21">
        <v>196.2</v>
      </c>
      <c r="AI1410" s="22">
        <v>-5.9166666666666978E-2</v>
      </c>
      <c r="AJ1410" s="21">
        <v>1640.188210079275</v>
      </c>
      <c r="AK1410" s="21" t="e">
        <f>VLOOKUP($B1410,'[3]Rotoma level Monthly'!$C$2:$N$538,10,FALSE)</f>
        <v>#N/A</v>
      </c>
      <c r="AL1410" s="21" t="e">
        <f>VLOOKUP($B1410,'[3]Rotoma level Monthly'!$C$2:$N$538,11,FALSE)</f>
        <v>#N/A</v>
      </c>
      <c r="AM1410" s="20">
        <v>3.4803228489507863</v>
      </c>
      <c r="AN1410" s="21">
        <v>177.82499999999996</v>
      </c>
    </row>
    <row r="1411" spans="1:40" x14ac:dyDescent="0.25">
      <c r="A1411" t="s">
        <v>88</v>
      </c>
      <c r="B1411" s="15">
        <v>43435</v>
      </c>
      <c r="C1411" s="16" t="s">
        <v>81</v>
      </c>
      <c r="D1411" s="17">
        <v>2019</v>
      </c>
      <c r="E1411" s="18" t="str">
        <f t="shared" ref="E1411:E1474" si="359">CONCATENATE(A1411," ",C1411)</f>
        <v>Rotoehu 2018/19</v>
      </c>
      <c r="F1411" s="18" t="s">
        <v>72</v>
      </c>
      <c r="G1411" s="19">
        <v>17.3</v>
      </c>
      <c r="H1411" s="20">
        <v>2</v>
      </c>
      <c r="I1411" s="21">
        <v>263</v>
      </c>
      <c r="J1411" s="19">
        <v>75.142129084385033</v>
      </c>
      <c r="K1411" s="19">
        <v>50.04210853945083</v>
      </c>
      <c r="L1411" s="19">
        <v>1</v>
      </c>
      <c r="M1411" s="19">
        <v>36</v>
      </c>
      <c r="N1411" s="19">
        <v>8.5</v>
      </c>
      <c r="O1411" s="19">
        <v>3.73</v>
      </c>
      <c r="Q1411" s="19">
        <f t="shared" si="358"/>
        <v>5.3646371019471406</v>
      </c>
      <c r="R1411" s="19">
        <f t="shared" si="356"/>
        <v>4.7194033850246528</v>
      </c>
      <c r="S1411" s="19">
        <f t="shared" si="354"/>
        <v>3.674066802954171</v>
      </c>
      <c r="T1411" s="19">
        <f t="shared" si="352"/>
        <v>5.6955798090317158</v>
      </c>
      <c r="U1411" s="23">
        <f t="shared" si="355"/>
        <v>4.8634217747394199</v>
      </c>
      <c r="V1411" s="24">
        <f t="shared" si="357"/>
        <v>5.2045367275191836</v>
      </c>
      <c r="W1411" s="24">
        <f t="shared" si="357"/>
        <v>4.6504812467851746</v>
      </c>
      <c r="X1411" s="24">
        <f t="shared" si="357"/>
        <v>4.1376545341142767</v>
      </c>
      <c r="Y1411" s="24">
        <f t="shared" si="357"/>
        <v>5.0813397883727491</v>
      </c>
      <c r="Z1411" s="24">
        <f t="shared" si="357"/>
        <v>4.768503074197846</v>
      </c>
      <c r="AA1411" s="20">
        <v>0.85</v>
      </c>
      <c r="AB1411" s="20">
        <v>-7.1666666666666601E-2</v>
      </c>
      <c r="AC1411" s="17">
        <v>315.89719619892497</v>
      </c>
      <c r="AD1411" s="17">
        <f t="shared" si="353"/>
        <v>315.7788550791239</v>
      </c>
      <c r="AE1411" s="21">
        <v>231.283125707816</v>
      </c>
      <c r="AF1411" s="21">
        <v>153.91522988505747</v>
      </c>
      <c r="AG1411" s="19">
        <v>3.7456138217959749</v>
      </c>
      <c r="AH1411" s="21">
        <v>204.6</v>
      </c>
      <c r="AI1411" s="22">
        <v>-0.18083333333333329</v>
      </c>
      <c r="AJ1411" s="21">
        <v>1688.5900719139302</v>
      </c>
      <c r="AK1411" s="21" t="e">
        <f>VLOOKUP($B1411,'[3]Rotoma level Monthly'!$C$2:$N$538,10,FALSE)</f>
        <v>#N/A</v>
      </c>
      <c r="AL1411" s="21" t="e">
        <f>VLOOKUP($B1411,'[3]Rotoma level Monthly'!$C$2:$N$538,11,FALSE)</f>
        <v>#N/A</v>
      </c>
      <c r="AM1411" s="20">
        <v>3.4472102101791946</v>
      </c>
      <c r="AN1411" s="21">
        <v>180.32500000000002</v>
      </c>
    </row>
    <row r="1412" spans="1:40" x14ac:dyDescent="0.25">
      <c r="A1412" t="s">
        <v>88</v>
      </c>
      <c r="B1412" s="15">
        <v>43466</v>
      </c>
      <c r="C1412" s="16" t="s">
        <v>81</v>
      </c>
      <c r="D1412" s="17">
        <v>2019</v>
      </c>
      <c r="E1412" s="18" t="str">
        <f t="shared" si="359"/>
        <v>Rotoehu 2018/19</v>
      </c>
      <c r="F1412" s="18" t="s">
        <v>72</v>
      </c>
      <c r="G1412" s="19">
        <v>96.4</v>
      </c>
      <c r="H1412" s="20">
        <v>0.9</v>
      </c>
      <c r="I1412" s="21">
        <v>1230</v>
      </c>
      <c r="J1412" s="19">
        <v>70.159429084385039</v>
      </c>
      <c r="K1412" s="19">
        <v>3.1461085394508288</v>
      </c>
      <c r="L1412" s="19">
        <v>3.19</v>
      </c>
      <c r="M1412" s="19">
        <v>6</v>
      </c>
      <c r="N1412" s="19">
        <v>9.18</v>
      </c>
      <c r="O1412" s="19">
        <v>17.399999999999999</v>
      </c>
      <c r="Q1412" s="19">
        <f t="shared" si="358"/>
        <v>7.2595556661131901</v>
      </c>
      <c r="R1412" s="19">
        <f t="shared" si="356"/>
        <v>5.6532730672343066</v>
      </c>
      <c r="S1412" s="19">
        <f t="shared" si="354"/>
        <v>5.6906143854325872</v>
      </c>
      <c r="T1412" s="19">
        <f t="shared" si="352"/>
        <v>5.6085712553207792</v>
      </c>
      <c r="U1412" s="23">
        <f t="shared" si="355"/>
        <v>6.053003593525216</v>
      </c>
      <c r="V1412" s="24">
        <f t="shared" si="357"/>
        <v>5.4310757676073962</v>
      </c>
      <c r="W1412" s="24">
        <f t="shared" si="357"/>
        <v>4.7544890454259985</v>
      </c>
      <c r="X1412" s="24">
        <f t="shared" si="357"/>
        <v>4.2745686651091317</v>
      </c>
      <c r="Y1412" s="24">
        <f t="shared" si="357"/>
        <v>5.1357544742695609</v>
      </c>
      <c r="Z1412" s="24">
        <f t="shared" si="357"/>
        <v>4.898971988103022</v>
      </c>
      <c r="AA1412" s="20">
        <v>-0.03</v>
      </c>
      <c r="AB1412" s="20">
        <v>0.45166666666666599</v>
      </c>
      <c r="AC1412" s="17">
        <v>315.869057694388</v>
      </c>
      <c r="AD1412" s="17">
        <f t="shared" si="353"/>
        <v>315.80492283074238</v>
      </c>
      <c r="AE1412" s="21">
        <v>61.279733750804901</v>
      </c>
      <c r="AF1412" s="21">
        <v>199.34139784946237</v>
      </c>
      <c r="AG1412" s="19">
        <v>4.1269646021693545</v>
      </c>
      <c r="AH1412" s="21">
        <v>294.60000000000002</v>
      </c>
      <c r="AI1412" s="22">
        <v>-0.18083333333333329</v>
      </c>
      <c r="AJ1412" s="21">
        <v>1886.7881976217461</v>
      </c>
      <c r="AK1412" s="21" t="e">
        <f>VLOOKUP($B1412,'[3]Rotoma level Monthly'!$C$2:$N$538,10,FALSE)</f>
        <v>#N/A</v>
      </c>
      <c r="AL1412" s="21" t="e">
        <f>VLOOKUP($B1412,'[3]Rotoma level Monthly'!$C$2:$N$538,11,FALSE)</f>
        <v>#N/A</v>
      </c>
      <c r="AM1412" s="20">
        <v>3.4558812472636711</v>
      </c>
      <c r="AN1412" s="21">
        <v>190.63333333333333</v>
      </c>
    </row>
    <row r="1413" spans="1:40" x14ac:dyDescent="0.25">
      <c r="A1413" t="s">
        <v>88</v>
      </c>
      <c r="B1413" s="15">
        <v>43497</v>
      </c>
      <c r="C1413" s="16" t="s">
        <v>81</v>
      </c>
      <c r="D1413" s="17">
        <v>2019</v>
      </c>
      <c r="E1413" s="18" t="str">
        <f t="shared" si="359"/>
        <v>Rotoehu 2018/19</v>
      </c>
      <c r="F1413" s="18" t="s">
        <v>72</v>
      </c>
      <c r="G1413" s="19">
        <v>61.4</v>
      </c>
      <c r="H1413" s="20">
        <v>1.25</v>
      </c>
      <c r="I1413" s="21">
        <v>1430</v>
      </c>
      <c r="J1413" s="19">
        <v>109.01146241771836</v>
      </c>
      <c r="K1413" s="19">
        <v>12.916108539450827</v>
      </c>
      <c r="L1413" s="19">
        <v>4.58</v>
      </c>
      <c r="M1413" s="19">
        <v>93.333333333333329</v>
      </c>
      <c r="N1413" s="19">
        <v>8.77</v>
      </c>
      <c r="O1413" s="19">
        <v>11.3</v>
      </c>
      <c r="Q1413" s="19">
        <f t="shared" si="358"/>
        <v>6.7619476626985655</v>
      </c>
      <c r="R1413" s="19">
        <f t="shared" si="356"/>
        <v>5.2721844265164064</v>
      </c>
      <c r="S1413" s="19">
        <f t="shared" si="354"/>
        <v>5.8875614727698355</v>
      </c>
      <c r="T1413" s="19">
        <f t="shared" si="352"/>
        <v>6.1674187243064997</v>
      </c>
      <c r="U1413" s="23">
        <f t="shared" si="355"/>
        <v>6.0222780715728268</v>
      </c>
      <c r="V1413" s="24">
        <f t="shared" si="357"/>
        <v>5.5297016554469289</v>
      </c>
      <c r="W1413" s="24">
        <f t="shared" si="357"/>
        <v>4.7815897705413537</v>
      </c>
      <c r="X1413" s="24">
        <f t="shared" si="357"/>
        <v>4.3969460054900544</v>
      </c>
      <c r="Y1413" s="24">
        <f t="shared" si="357"/>
        <v>5.1882261294945593</v>
      </c>
      <c r="Z1413" s="24">
        <f t="shared" si="357"/>
        <v>4.9741158902432252</v>
      </c>
      <c r="AA1413" s="20">
        <v>-1.23</v>
      </c>
      <c r="AB1413" s="20">
        <v>0.185</v>
      </c>
      <c r="AC1413" s="17">
        <v>315.64084996621602</v>
      </c>
      <c r="AD1413" s="17">
        <f t="shared" si="353"/>
        <v>315.8004886556796</v>
      </c>
      <c r="AE1413" s="21">
        <v>22.823529411764699</v>
      </c>
      <c r="AF1413" s="21">
        <v>169.82142857142858</v>
      </c>
      <c r="AG1413" s="19">
        <v>3.7381431846011899</v>
      </c>
      <c r="AH1413" s="21">
        <v>248.8</v>
      </c>
      <c r="AI1413" s="22">
        <v>-0.18083333333333329</v>
      </c>
      <c r="AJ1413" s="21">
        <v>1698.439931372553</v>
      </c>
      <c r="AK1413" s="21" t="e">
        <f>VLOOKUP($B1413,'[3]Rotoma level Monthly'!$C$2:$N$538,10,FALSE)</f>
        <v>#N/A</v>
      </c>
      <c r="AL1413" s="21" t="e">
        <f>VLOOKUP($B1413,'[3]Rotoma level Monthly'!$C$2:$N$538,11,FALSE)</f>
        <v>#N/A</v>
      </c>
      <c r="AM1413" s="20">
        <v>3.4929318495813235</v>
      </c>
      <c r="AN1413" s="21">
        <v>187.66666666666666</v>
      </c>
    </row>
    <row r="1414" spans="1:40" x14ac:dyDescent="0.25">
      <c r="A1414" t="s">
        <v>88</v>
      </c>
      <c r="B1414" s="15">
        <v>43525</v>
      </c>
      <c r="C1414" s="16" t="s">
        <v>81</v>
      </c>
      <c r="D1414" s="17">
        <v>2019</v>
      </c>
      <c r="E1414" s="18" t="str">
        <f t="shared" si="359"/>
        <v>Rotoehu 2018/19</v>
      </c>
      <c r="F1414" s="18" t="s">
        <v>72</v>
      </c>
      <c r="G1414" s="19">
        <v>28.8</v>
      </c>
      <c r="H1414" s="20">
        <v>1</v>
      </c>
      <c r="I1414" s="21">
        <v>1188.075</v>
      </c>
      <c r="J1414" s="19">
        <v>87.623304084385026</v>
      </c>
      <c r="K1414" s="19">
        <v>10.595733539450826</v>
      </c>
      <c r="L1414" s="19">
        <v>4.1754999999999995</v>
      </c>
      <c r="M1414" s="19">
        <v>53.775000000000006</v>
      </c>
      <c r="N1414" s="19">
        <v>8.86</v>
      </c>
      <c r="O1414" s="19">
        <v>13.1</v>
      </c>
      <c r="Q1414" s="19">
        <f t="shared" si="358"/>
        <v>5.926856918908447</v>
      </c>
      <c r="R1414" s="19">
        <f t="shared" si="356"/>
        <v>5.5314120008161956</v>
      </c>
      <c r="S1414" s="19">
        <f t="shared" si="354"/>
        <v>5.6452800106556627</v>
      </c>
      <c r="T1414" s="19">
        <f t="shared" si="352"/>
        <v>5.8904493063200727</v>
      </c>
      <c r="U1414" s="23">
        <f t="shared" si="355"/>
        <v>5.7484995591750945</v>
      </c>
      <c r="V1414" s="24">
        <f t="shared" si="357"/>
        <v>5.5491827287387929</v>
      </c>
      <c r="W1414" s="24">
        <f t="shared" si="357"/>
        <v>4.8272746663595809</v>
      </c>
      <c r="X1414" s="24">
        <f t="shared" si="357"/>
        <v>4.485498510395546</v>
      </c>
      <c r="Y1414" s="24">
        <f t="shared" si="357"/>
        <v>5.2240323564530788</v>
      </c>
      <c r="Z1414" s="24">
        <f t="shared" si="357"/>
        <v>5.0214970654867503</v>
      </c>
      <c r="AA1414" s="20">
        <v>-0.61</v>
      </c>
      <c r="AB1414" s="20">
        <v>-2.1666666666666601E-2</v>
      </c>
      <c r="AC1414" s="17">
        <v>315.45451661636798</v>
      </c>
      <c r="AD1414" s="17">
        <f t="shared" si="353"/>
        <v>315.78133050009717</v>
      </c>
      <c r="AE1414" s="21">
        <v>41.843137254901997</v>
      </c>
      <c r="AF1414" s="21">
        <v>147.40591397849465</v>
      </c>
      <c r="AG1414" s="19">
        <v>2.9732676198924728</v>
      </c>
      <c r="AH1414" s="21">
        <v>190.7</v>
      </c>
      <c r="AI1414" s="22">
        <v>-0.18083333333333329</v>
      </c>
      <c r="AJ1414" s="21">
        <v>1477.8314607843186</v>
      </c>
      <c r="AK1414" s="21" t="e">
        <f>VLOOKUP($B1414,'[3]Rotoma level Monthly'!$C$2:$N$538,10,FALSE)</f>
        <v>#N/A</v>
      </c>
      <c r="AL1414" s="21" t="e">
        <f>VLOOKUP($B1414,'[3]Rotoma level Monthly'!$C$2:$N$538,11,FALSE)</f>
        <v>#N/A</v>
      </c>
      <c r="AM1414" s="20">
        <v>3.5121342029597948</v>
      </c>
      <c r="AN1414" s="21">
        <v>190.39166666666665</v>
      </c>
    </row>
    <row r="1415" spans="1:40" x14ac:dyDescent="0.25">
      <c r="A1415" t="s">
        <v>88</v>
      </c>
      <c r="B1415" s="15">
        <v>43556</v>
      </c>
      <c r="C1415" s="16" t="s">
        <v>81</v>
      </c>
      <c r="D1415" s="17">
        <v>2019</v>
      </c>
      <c r="E1415" s="18" t="str">
        <f t="shared" si="359"/>
        <v>Rotoehu 2018/19</v>
      </c>
      <c r="F1415" s="18" t="s">
        <v>72</v>
      </c>
      <c r="G1415" s="19">
        <v>40</v>
      </c>
      <c r="H1415" s="20">
        <v>1.05</v>
      </c>
      <c r="I1415" s="21">
        <v>852.3</v>
      </c>
      <c r="J1415" s="19">
        <v>67.472679084385021</v>
      </c>
      <c r="K1415" s="19">
        <v>3.9277085394508289</v>
      </c>
      <c r="L1415" s="19">
        <v>0.53549999999999998</v>
      </c>
      <c r="M1415" s="19">
        <v>8.65</v>
      </c>
      <c r="N1415" s="19">
        <v>8.07</v>
      </c>
      <c r="O1415" s="19">
        <v>16.100000000000001</v>
      </c>
      <c r="Q1415" s="19">
        <f t="shared" si="358"/>
        <v>6.2892323779730237</v>
      </c>
      <c r="R1415" s="19">
        <f t="shared" si="356"/>
        <v>5.4748712461877744</v>
      </c>
      <c r="S1415" s="19">
        <f t="shared" si="354"/>
        <v>5.2110833902122202</v>
      </c>
      <c r="T1415" s="19">
        <f t="shared" si="352"/>
        <v>5.5590536276821956</v>
      </c>
      <c r="U1415" s="23">
        <f t="shared" si="355"/>
        <v>5.6335601605138041</v>
      </c>
      <c r="V1415" s="24">
        <f t="shared" si="357"/>
        <v>5.5863405432477116</v>
      </c>
      <c r="W1415" s="24">
        <f t="shared" si="357"/>
        <v>4.8551940933810256</v>
      </c>
      <c r="X1415" s="24">
        <f t="shared" si="357"/>
        <v>4.5391153306522662</v>
      </c>
      <c r="Y1415" s="24">
        <f t="shared" si="357"/>
        <v>5.2289659243534992</v>
      </c>
      <c r="Z1415" s="24">
        <f t="shared" si="357"/>
        <v>5.0524039729086256</v>
      </c>
      <c r="AA1415" s="20">
        <v>0</v>
      </c>
      <c r="AB1415" s="20">
        <v>-0.16999999999999901</v>
      </c>
      <c r="AC1415" s="17">
        <v>315.38509600694402</v>
      </c>
      <c r="AD1415" s="17">
        <f t="shared" si="353"/>
        <v>315.76444784761719</v>
      </c>
      <c r="AE1415" s="21">
        <v>78.598122299767397</v>
      </c>
      <c r="AF1415" s="21">
        <v>179.52083333333334</v>
      </c>
      <c r="AG1415" s="19">
        <v>3.3328140403305553</v>
      </c>
      <c r="AI1415" s="22">
        <v>-0.22999999999999948</v>
      </c>
      <c r="AJ1415" s="21">
        <v>1445.9945980392208</v>
      </c>
      <c r="AK1415" s="21" t="e">
        <f>VLOOKUP($B1415,'[3]Rotoma level Monthly'!$C$2:$N$538,10,FALSE)</f>
        <v>#N/A</v>
      </c>
      <c r="AL1415" s="21" t="e">
        <f>VLOOKUP($B1415,'[3]Rotoma level Monthly'!$C$2:$N$538,11,FALSE)</f>
        <v>#N/A</v>
      </c>
      <c r="AM1415" s="20">
        <v>3.4952712810806958</v>
      </c>
    </row>
    <row r="1416" spans="1:40" x14ac:dyDescent="0.25">
      <c r="A1416" t="s">
        <v>88</v>
      </c>
      <c r="B1416" s="15">
        <v>43586</v>
      </c>
      <c r="C1416" s="16" t="s">
        <v>81</v>
      </c>
      <c r="D1416" s="17">
        <v>2019</v>
      </c>
      <c r="E1416" s="18" t="str">
        <f t="shared" si="359"/>
        <v>Rotoehu 2018/19</v>
      </c>
      <c r="F1416" s="18" t="s">
        <v>72</v>
      </c>
      <c r="G1416" s="19">
        <v>15.9</v>
      </c>
      <c r="H1416" s="20">
        <v>1.55</v>
      </c>
      <c r="I1416" s="21">
        <v>837.75</v>
      </c>
      <c r="J1416" s="19">
        <v>61.903779084385036</v>
      </c>
      <c r="K1416" s="19">
        <v>28.987758539450827</v>
      </c>
      <c r="L1416" s="19">
        <v>23.9</v>
      </c>
      <c r="M1416" s="19">
        <v>273.85000000000002</v>
      </c>
      <c r="N1416" s="19">
        <v>7.63</v>
      </c>
      <c r="O1416" s="19">
        <v>8.4499999999999993</v>
      </c>
      <c r="Q1416" s="19">
        <f t="shared" si="358"/>
        <v>5.271548695773947</v>
      </c>
      <c r="R1416" s="19">
        <f t="shared" si="356"/>
        <v>5.0205121020619092</v>
      </c>
      <c r="S1416" s="19">
        <f t="shared" si="354"/>
        <v>5.188574453887</v>
      </c>
      <c r="T1416" s="19">
        <f t="shared" si="352"/>
        <v>5.4498141145468182</v>
      </c>
      <c r="U1416" s="23">
        <f t="shared" si="355"/>
        <v>5.2326123415674184</v>
      </c>
      <c r="V1416" s="24">
        <f t="shared" si="357"/>
        <v>5.6729133602850759</v>
      </c>
      <c r="W1416" s="24">
        <f t="shared" si="357"/>
        <v>4.8790409734086877</v>
      </c>
      <c r="X1416" s="24">
        <f t="shared" si="357"/>
        <v>4.6484726592939891</v>
      </c>
      <c r="Y1416" s="24">
        <f t="shared" si="357"/>
        <v>5.2751947831981552</v>
      </c>
      <c r="Z1416" s="24">
        <f t="shared" si="357"/>
        <v>5.1189054440464767</v>
      </c>
      <c r="AA1416" s="20">
        <v>-0.77</v>
      </c>
      <c r="AB1416" s="20">
        <v>-0.478333333333333</v>
      </c>
      <c r="AC1416" s="17">
        <v>315.269030745968</v>
      </c>
      <c r="AD1416" s="17">
        <f t="shared" si="353"/>
        <v>315.72259280573388</v>
      </c>
      <c r="AE1416" s="21">
        <v>79.956416464891007</v>
      </c>
      <c r="AF1416" s="21">
        <v>179.22222222222223</v>
      </c>
      <c r="AG1416" s="19">
        <v>3.0820223738805557</v>
      </c>
      <c r="AH1416" s="21">
        <v>165</v>
      </c>
      <c r="AI1416" s="22">
        <v>-0.33583333333333298</v>
      </c>
      <c r="AJ1416" s="21">
        <v>1239.244720338987</v>
      </c>
      <c r="AK1416" s="21" t="e">
        <f>VLOOKUP($B1416,'[3]Rotoma level Monthly'!$C$2:$N$538,10,FALSE)</f>
        <v>#N/A</v>
      </c>
      <c r="AL1416" s="21" t="e">
        <f>VLOOKUP($B1416,'[3]Rotoma level Monthly'!$C$2:$N$538,11,FALSE)</f>
        <v>#N/A</v>
      </c>
      <c r="AM1416" s="20">
        <v>3.4527581638334737</v>
      </c>
      <c r="AN1416" s="21">
        <v>192.84166666666667</v>
      </c>
    </row>
    <row r="1417" spans="1:40" x14ac:dyDescent="0.25">
      <c r="A1417" t="s">
        <v>88</v>
      </c>
      <c r="B1417" s="15">
        <v>43617</v>
      </c>
      <c r="C1417" s="16" t="s">
        <v>81</v>
      </c>
      <c r="D1417" s="17">
        <v>2019</v>
      </c>
      <c r="E1417" s="18" t="str">
        <f t="shared" si="359"/>
        <v>Rotoehu 2018/19</v>
      </c>
      <c r="F1417" s="18" t="s">
        <v>72</v>
      </c>
      <c r="G1417" s="19">
        <v>29.2</v>
      </c>
      <c r="H1417" s="20">
        <v>1.45</v>
      </c>
      <c r="I1417" s="21">
        <v>842</v>
      </c>
      <c r="J1417" s="19">
        <v>51.69412908438504</v>
      </c>
      <c r="K1417" s="19">
        <v>8.0311085394508286</v>
      </c>
      <c r="L1417" s="19">
        <v>78</v>
      </c>
      <c r="M1417" s="19">
        <v>147</v>
      </c>
      <c r="N1417" s="19">
        <v>7.91</v>
      </c>
      <c r="O1417" s="19">
        <v>12.8</v>
      </c>
      <c r="Q1417" s="19">
        <f t="shared" si="358"/>
        <v>5.9420724426789819</v>
      </c>
      <c r="R1417" s="19">
        <f t="shared" si="356"/>
        <v>5.0987506109425</v>
      </c>
      <c r="S1417" s="19">
        <f t="shared" si="354"/>
        <v>5.1951893954139443</v>
      </c>
      <c r="T1417" s="19">
        <f t="shared" si="352"/>
        <v>5.2212483710369648</v>
      </c>
      <c r="U1417" s="23">
        <f t="shared" si="355"/>
        <v>5.364315205018098</v>
      </c>
      <c r="V1417" s="24">
        <f t="shared" si="357"/>
        <v>5.7538964937913422</v>
      </c>
      <c r="W1417" s="24">
        <f t="shared" si="357"/>
        <v>4.9328967496462246</v>
      </c>
      <c r="X1417" s="24">
        <f t="shared" si="357"/>
        <v>4.7186783563500869</v>
      </c>
      <c r="Y1417" s="24">
        <f t="shared" si="357"/>
        <v>5.2901912004828384</v>
      </c>
      <c r="Z1417" s="24">
        <f t="shared" si="357"/>
        <v>5.1739157000676235</v>
      </c>
      <c r="AA1417" s="20">
        <v>-0.95</v>
      </c>
      <c r="AB1417" s="20">
        <v>-0.26333333333333298</v>
      </c>
      <c r="AC1417" s="17">
        <v>315.20124270833298</v>
      </c>
      <c r="AD1417" s="17">
        <f t="shared" si="353"/>
        <v>315.67095752522846</v>
      </c>
      <c r="AE1417" s="21">
        <v>79.967301715573896</v>
      </c>
      <c r="AF1417" s="21">
        <v>196.90972222222217</v>
      </c>
      <c r="AG1417" s="19">
        <v>2.8415910469277765</v>
      </c>
      <c r="AH1417" s="21">
        <v>158.6</v>
      </c>
      <c r="AI1417" s="22">
        <v>-0.27666666666666651</v>
      </c>
      <c r="AJ1417" s="21">
        <v>1184.525136803878</v>
      </c>
      <c r="AK1417" s="21" t="e">
        <f>VLOOKUP($B1417,'[3]Rotoma level Monthly'!$C$2:$N$538,10,FALSE)</f>
        <v>#N/A</v>
      </c>
      <c r="AL1417" s="21" t="e">
        <f>VLOOKUP($B1417,'[3]Rotoma level Monthly'!$C$2:$N$538,11,FALSE)</f>
        <v>#N/A</v>
      </c>
      <c r="AM1417" s="20">
        <v>3.4348254034115571</v>
      </c>
      <c r="AN1417" s="21">
        <v>190.13333333333333</v>
      </c>
    </row>
    <row r="1418" spans="1:40" x14ac:dyDescent="0.25">
      <c r="A1418" t="s">
        <v>88</v>
      </c>
      <c r="B1418" s="15">
        <v>43647</v>
      </c>
      <c r="C1418" s="16" t="s">
        <v>82</v>
      </c>
      <c r="D1418" s="17">
        <v>2020</v>
      </c>
      <c r="E1418" s="18" t="str">
        <f t="shared" si="359"/>
        <v>Rotoehu 2019/20</v>
      </c>
      <c r="F1418" s="18" t="s">
        <v>72</v>
      </c>
      <c r="G1418" s="19">
        <v>30.5</v>
      </c>
      <c r="H1418" s="20">
        <v>1.55</v>
      </c>
      <c r="I1418" s="21">
        <v>811</v>
      </c>
      <c r="J1418" s="19">
        <v>48.763129084385035</v>
      </c>
      <c r="K1418" s="19">
        <v>-0.76189146054917156</v>
      </c>
      <c r="L1418" s="19">
        <v>151.5</v>
      </c>
      <c r="M1418" s="19">
        <v>5</v>
      </c>
      <c r="N1418" s="19">
        <v>7.83</v>
      </c>
      <c r="O1418" s="19">
        <v>7.64</v>
      </c>
      <c r="Q1418" s="19">
        <f t="shared" si="358"/>
        <v>5.9901215919408362</v>
      </c>
      <c r="R1418" s="19">
        <f t="shared" si="356"/>
        <v>5.0205121020619092</v>
      </c>
      <c r="S1418" s="19">
        <f t="shared" si="354"/>
        <v>5.1461527711755792</v>
      </c>
      <c r="T1418" s="19">
        <f t="shared" si="352"/>
        <v>5.1472273730447897</v>
      </c>
      <c r="U1418" s="23">
        <f t="shared" si="355"/>
        <v>5.3260034595557784</v>
      </c>
      <c r="V1418" s="24">
        <f t="shared" si="357"/>
        <v>5.793612494514389</v>
      </c>
      <c r="W1418" s="24">
        <f t="shared" si="357"/>
        <v>4.9674541138191879</v>
      </c>
      <c r="X1418" s="24">
        <f t="shared" si="357"/>
        <v>4.7877960830068389</v>
      </c>
      <c r="Y1418" s="24">
        <f t="shared" si="357"/>
        <v>5.2967421070152056</v>
      </c>
      <c r="Z1418" s="24">
        <f t="shared" si="357"/>
        <v>5.2114011995889049</v>
      </c>
      <c r="AA1418" s="20">
        <v>-0.53</v>
      </c>
      <c r="AB1418" s="20">
        <v>-0.24333333333333301</v>
      </c>
      <c r="AC1418" s="17">
        <v>315.29873493503601</v>
      </c>
      <c r="AD1418" s="17">
        <f t="shared" si="353"/>
        <v>315.62729627387699</v>
      </c>
      <c r="AE1418" s="21">
        <v>208.843161856964</v>
      </c>
      <c r="AF1418" s="21">
        <v>166.16935483870978</v>
      </c>
      <c r="AG1418" s="19">
        <v>3.2972154989435492</v>
      </c>
      <c r="AH1418" s="21">
        <v>119.5</v>
      </c>
      <c r="AI1418" s="22">
        <v>-0.25333333333333297</v>
      </c>
      <c r="AJ1418" s="21">
        <v>1112.761438519452</v>
      </c>
      <c r="AK1418" s="21" t="e">
        <f>VLOOKUP($B1418,'[3]Rotoma level Monthly'!$C$2:$N$538,10,FALSE)</f>
        <v>#N/A</v>
      </c>
      <c r="AL1418" s="21" t="e">
        <f>VLOOKUP($B1418,'[3]Rotoma level Monthly'!$C$2:$N$538,11,FALSE)</f>
        <v>#N/A</v>
      </c>
      <c r="AM1418" s="20">
        <v>3.406840578332853</v>
      </c>
      <c r="AN1418" s="21">
        <v>187.81666666666663</v>
      </c>
    </row>
    <row r="1419" spans="1:40" x14ac:dyDescent="0.25">
      <c r="A1419" t="s">
        <v>88</v>
      </c>
      <c r="B1419" s="15">
        <v>43709</v>
      </c>
      <c r="C1419" s="16" t="s">
        <v>82</v>
      </c>
      <c r="D1419" s="17">
        <v>2020</v>
      </c>
      <c r="E1419" s="18" t="str">
        <f t="shared" si="359"/>
        <v>Rotoehu 2019/20</v>
      </c>
      <c r="F1419" s="18" t="s">
        <v>72</v>
      </c>
      <c r="G1419" s="19">
        <v>5.6</v>
      </c>
      <c r="H1419" s="20">
        <v>1.25</v>
      </c>
      <c r="I1419" s="21">
        <v>537</v>
      </c>
      <c r="J1419" s="19">
        <v>35.085129084385038</v>
      </c>
      <c r="K1419" s="19">
        <v>-2.7158914605491713</v>
      </c>
      <c r="L1419" s="19">
        <v>3</v>
      </c>
      <c r="M1419" s="19">
        <v>2</v>
      </c>
      <c r="N1419" s="19">
        <v>8.5299999999999994</v>
      </c>
      <c r="O1419" s="19">
        <v>8.1199999999999992</v>
      </c>
      <c r="Q1419" s="19">
        <f t="shared" si="358"/>
        <v>4.1203975885957487</v>
      </c>
      <c r="R1419" s="19">
        <f t="shared" si="356"/>
        <v>5.2721844265164064</v>
      </c>
      <c r="S1419" s="19">
        <f t="shared" si="354"/>
        <v>4.6072225999556622</v>
      </c>
      <c r="T1419" s="19">
        <f t="shared" si="352"/>
        <v>4.7297593898444648</v>
      </c>
      <c r="U1419" s="23">
        <f t="shared" si="355"/>
        <v>4.6823910012280701</v>
      </c>
      <c r="V1419" s="24">
        <f t="shared" si="357"/>
        <v>5.6852638497738601</v>
      </c>
      <c r="W1419" s="24">
        <f t="shared" si="357"/>
        <v>5.0229841716966925</v>
      </c>
      <c r="X1419" s="24">
        <f t="shared" si="357"/>
        <v>4.8431730003184263</v>
      </c>
      <c r="Y1419" s="24">
        <f t="shared" si="357"/>
        <v>5.3027979052704488</v>
      </c>
      <c r="Z1419" s="24">
        <f t="shared" si="357"/>
        <v>5.2135547317648561</v>
      </c>
      <c r="AA1419" s="20">
        <v>-1.28</v>
      </c>
      <c r="AB1419" s="20">
        <v>-0.39833333333333298</v>
      </c>
      <c r="AC1419" s="17">
        <v>315.30990636574103</v>
      </c>
      <c r="AD1419" s="17">
        <f t="shared" si="353"/>
        <v>315.57699041182764</v>
      </c>
      <c r="AE1419" s="21">
        <v>125.904944846104</v>
      </c>
      <c r="AF1419" s="21">
        <v>193.85296934865897</v>
      </c>
      <c r="AG1419" s="19">
        <v>4.3530672589042148</v>
      </c>
      <c r="AH1419" s="21">
        <v>178.1</v>
      </c>
      <c r="AI1419" s="22">
        <v>-0.206666666666666</v>
      </c>
      <c r="AJ1419" s="21">
        <v>1216.7993531995016</v>
      </c>
      <c r="AK1419" s="21" t="e">
        <f>VLOOKUP($B1419,'[3]Rotoma level Monthly'!$C$2:$N$538,10,FALSE)</f>
        <v>#N/A</v>
      </c>
      <c r="AL1419" s="21" t="e">
        <f>VLOOKUP($B1419,'[3]Rotoma level Monthly'!$C$2:$N$538,11,FALSE)</f>
        <v>#N/A</v>
      </c>
      <c r="AM1419" s="20">
        <v>3.5232853284740471</v>
      </c>
      <c r="AN1419" s="21">
        <v>196.21666666666667</v>
      </c>
    </row>
    <row r="1420" spans="1:40" x14ac:dyDescent="0.25">
      <c r="A1420" t="s">
        <v>88</v>
      </c>
      <c r="B1420" s="15">
        <v>43800</v>
      </c>
      <c r="C1420" s="16" t="s">
        <v>82</v>
      </c>
      <c r="D1420" s="17">
        <v>2020</v>
      </c>
      <c r="E1420" s="18" t="str">
        <f t="shared" si="359"/>
        <v>Rotoehu 2019/20</v>
      </c>
      <c r="F1420" s="18" t="s">
        <v>72</v>
      </c>
      <c r="G1420" s="19">
        <v>5.05</v>
      </c>
      <c r="H1420" s="20">
        <v>2.8499999999999996</v>
      </c>
      <c r="I1420" s="21">
        <v>341.5</v>
      </c>
      <c r="J1420" s="19">
        <v>21</v>
      </c>
      <c r="K1420" s="19">
        <v>2.5</v>
      </c>
      <c r="L1420" s="19">
        <v>0.5</v>
      </c>
      <c r="M1420" s="19">
        <v>5.5</v>
      </c>
      <c r="N1420" s="19">
        <v>8.01</v>
      </c>
      <c r="O1420" s="19">
        <v>2.5549999999999997</v>
      </c>
      <c r="Q1420" s="19">
        <f t="shared" si="358"/>
        <v>4.0063601004214</v>
      </c>
      <c r="R1420" s="19">
        <f t="shared" si="356"/>
        <v>4.2939403135763161</v>
      </c>
      <c r="S1420" s="19">
        <f t="shared" si="354"/>
        <v>4.0155060311328299</v>
      </c>
      <c r="T1420" s="19">
        <f t="shared" si="352"/>
        <v>4.0788803406230434</v>
      </c>
      <c r="U1420" s="23">
        <f t="shared" si="355"/>
        <v>4.0986716964383971</v>
      </c>
      <c r="V1420" s="24">
        <f t="shared" si="357"/>
        <v>5.5962452608042774</v>
      </c>
      <c r="W1420" s="24">
        <f t="shared" si="357"/>
        <v>5.0117613402687793</v>
      </c>
      <c r="X1420" s="24">
        <f t="shared" si="357"/>
        <v>4.8547746270639678</v>
      </c>
      <c r="Y1420" s="24">
        <f t="shared" si="357"/>
        <v>5.264402459167731</v>
      </c>
      <c r="Z1420" s="24">
        <f t="shared" si="357"/>
        <v>5.181795921826188</v>
      </c>
      <c r="AA1420" s="20">
        <v>-0.6</v>
      </c>
      <c r="AB1420" s="20">
        <v>-0.72333333333333305</v>
      </c>
      <c r="AC1420" s="17">
        <v>315.25864919354802</v>
      </c>
      <c r="AD1420" s="17">
        <f t="shared" si="353"/>
        <v>315.51907880369964</v>
      </c>
      <c r="AE1420" s="21">
        <v>194.15839709112899</v>
      </c>
      <c r="AF1420" s="21">
        <v>176.50537634408605</v>
      </c>
      <c r="AG1420" s="19">
        <v>4.6939598227069901</v>
      </c>
      <c r="AH1420" s="21">
        <v>277.7</v>
      </c>
      <c r="AI1420" s="22">
        <v>-0.25333333333333297</v>
      </c>
      <c r="AJ1420" s="21">
        <v>1268.6806821577336</v>
      </c>
      <c r="AK1420" s="21" t="e">
        <f>VLOOKUP($B1420,'[3]Rotoma level Monthly'!$C$2:$N$538,10,FALSE)</f>
        <v>#N/A</v>
      </c>
      <c r="AL1420" s="21" t="e">
        <f>VLOOKUP($B1420,'[3]Rotoma level Monthly'!$C$2:$N$538,11,FALSE)</f>
        <v>#N/A</v>
      </c>
      <c r="AM1420" s="20">
        <v>3.7078455909606807</v>
      </c>
      <c r="AN1420" s="21">
        <v>201.54999999999998</v>
      </c>
    </row>
    <row r="1421" spans="1:40" x14ac:dyDescent="0.25">
      <c r="A1421" t="s">
        <v>88</v>
      </c>
      <c r="B1421" s="15">
        <v>43831</v>
      </c>
      <c r="C1421" s="16" t="s">
        <v>82</v>
      </c>
      <c r="D1421" s="17">
        <v>2020</v>
      </c>
      <c r="E1421" s="18" t="str">
        <f t="shared" si="359"/>
        <v>Rotoehu 2019/20</v>
      </c>
      <c r="F1421" s="18" t="s">
        <v>72</v>
      </c>
      <c r="G1421" s="19">
        <v>4.3</v>
      </c>
      <c r="H1421" s="20">
        <v>3.4</v>
      </c>
      <c r="I1421" s="21">
        <v>277</v>
      </c>
      <c r="J1421" s="19">
        <v>17</v>
      </c>
      <c r="K1421" s="19">
        <v>2</v>
      </c>
      <c r="L1421" s="19">
        <v>2</v>
      </c>
      <c r="M1421" s="19">
        <v>6</v>
      </c>
      <c r="N1421" s="19">
        <v>8.2899999999999991</v>
      </c>
      <c r="O1421" s="19">
        <v>2.66</v>
      </c>
      <c r="Q1421" s="19">
        <f t="shared" si="358"/>
        <v>3.8290098771721497</v>
      </c>
      <c r="R1421" s="19">
        <f t="shared" si="356"/>
        <v>4.0778496602629017</v>
      </c>
      <c r="S1421" s="19">
        <f t="shared" si="354"/>
        <v>3.7418641048839896</v>
      </c>
      <c r="T1421" s="19">
        <f t="shared" si="352"/>
        <v>3.8109108504245595</v>
      </c>
      <c r="U1421" s="23">
        <f t="shared" si="355"/>
        <v>3.8649086231859</v>
      </c>
      <c r="V1421" s="24">
        <f t="shared" si="357"/>
        <v>5.467219696930024</v>
      </c>
      <c r="W1421" s="24">
        <f t="shared" si="357"/>
        <v>4.9989610417198245</v>
      </c>
      <c r="X1421" s="24">
        <f t="shared" si="357"/>
        <v>4.8350444998085367</v>
      </c>
      <c r="Y1421" s="24">
        <f t="shared" si="357"/>
        <v>5.1878317475494056</v>
      </c>
      <c r="Z1421" s="24">
        <f t="shared" si="357"/>
        <v>5.1222642465019472</v>
      </c>
      <c r="AA1421" s="20"/>
      <c r="AB1421" s="20"/>
      <c r="AC1421" s="17">
        <v>315.10756093190003</v>
      </c>
      <c r="AD1421" s="17">
        <f t="shared" si="353"/>
        <v>315.45708791860039</v>
      </c>
      <c r="AE1421" s="21">
        <v>13.1511627906977</v>
      </c>
      <c r="AF1421" s="21">
        <v>198.17204301075262</v>
      </c>
      <c r="AG1421" s="19">
        <v>4.1079495185537649</v>
      </c>
      <c r="AH1421" s="21">
        <v>335.8</v>
      </c>
      <c r="AI1421" s="22">
        <v>-0.26333333333333298</v>
      </c>
      <c r="AJ1421" s="21">
        <v>1231.5559535410468</v>
      </c>
      <c r="AK1421" s="21" t="e">
        <f>VLOOKUP($B1421,'[3]Rotoma level Monthly'!$C$2:$N$538,10,FALSE)</f>
        <v>#N/A</v>
      </c>
      <c r="AL1421" s="21" t="e">
        <f>VLOOKUP($B1421,'[3]Rotoma level Monthly'!$C$2:$N$538,11,FALSE)</f>
        <v>#N/A</v>
      </c>
      <c r="AM1421" s="20">
        <v>3.7868744243699317</v>
      </c>
      <c r="AN1421" s="21">
        <v>213.18333333333331</v>
      </c>
    </row>
    <row r="1422" spans="1:40" x14ac:dyDescent="0.25">
      <c r="A1422" t="s">
        <v>88</v>
      </c>
      <c r="B1422" s="15">
        <v>43862</v>
      </c>
      <c r="C1422" s="16" t="s">
        <v>82</v>
      </c>
      <c r="D1422" s="17">
        <v>2020</v>
      </c>
      <c r="E1422" s="18" t="str">
        <f t="shared" si="359"/>
        <v>Rotoehu 2019/20</v>
      </c>
      <c r="F1422" s="18" t="s">
        <v>72</v>
      </c>
      <c r="G1422" s="19">
        <v>11.4</v>
      </c>
      <c r="H1422" s="20">
        <v>3.35</v>
      </c>
      <c r="I1422" s="21">
        <v>354.1</v>
      </c>
      <c r="J1422" s="19">
        <v>22</v>
      </c>
      <c r="K1422" s="19">
        <v>2.2000000000000002</v>
      </c>
      <c r="L1422" s="19">
        <v>4</v>
      </c>
      <c r="M1422" s="19">
        <v>1.1000000000000001</v>
      </c>
      <c r="N1422" s="19">
        <v>8.49</v>
      </c>
      <c r="O1422" s="19">
        <v>3.43</v>
      </c>
      <c r="Q1422" s="19">
        <f t="shared" si="358"/>
        <v>4.9045383223946404</v>
      </c>
      <c r="R1422" s="19">
        <f t="shared" si="356"/>
        <v>4.0961198695920809</v>
      </c>
      <c r="S1422" s="19">
        <f t="shared" si="354"/>
        <v>4.0628690395419138</v>
      </c>
      <c r="T1422" s="19">
        <f t="shared" si="352"/>
        <v>4.1378742280008423</v>
      </c>
      <c r="U1422" s="23">
        <f t="shared" si="355"/>
        <v>4.3003503648823695</v>
      </c>
      <c r="V1422" s="24">
        <f t="shared" si="357"/>
        <v>5.4721898622181717</v>
      </c>
      <c r="W1422" s="24">
        <f t="shared" si="357"/>
        <v>4.9609177675661131</v>
      </c>
      <c r="X1422" s="24">
        <f t="shared" si="357"/>
        <v>4.8388320381679497</v>
      </c>
      <c r="Y1422" s="24">
        <f t="shared" si="357"/>
        <v>5.1247322825152297</v>
      </c>
      <c r="Z1422" s="24">
        <f t="shared" si="357"/>
        <v>5.0991679876168661</v>
      </c>
      <c r="AA1422" s="20"/>
      <c r="AB1422" s="20"/>
      <c r="AC1422" s="17">
        <v>314.87465846503801</v>
      </c>
      <c r="AD1422" s="17">
        <f t="shared" si="353"/>
        <v>315.38054165236707</v>
      </c>
      <c r="AE1422" s="21">
        <v>6.5755813953488298</v>
      </c>
      <c r="AF1422" s="21">
        <v>175.86206896551727</v>
      </c>
      <c r="AG1422" s="19">
        <v>3.6029589687902295</v>
      </c>
      <c r="AH1422" s="21">
        <v>283.3</v>
      </c>
      <c r="AI1422" s="22">
        <v>-0.33083333333333298</v>
      </c>
      <c r="AJ1422" s="21">
        <v>1183.4273825809396</v>
      </c>
      <c r="AK1422" s="21" t="e">
        <f>VLOOKUP($B1422,'[3]Rotoma level Monthly'!$C$2:$N$538,10,FALSE)</f>
        <v>#N/A</v>
      </c>
      <c r="AL1422" s="21" t="e">
        <f>VLOOKUP($B1422,'[3]Rotoma level Monthly'!$C$2:$N$538,11,FALSE)</f>
        <v>#N/A</v>
      </c>
      <c r="AM1422" s="20">
        <v>3.785289834068633</v>
      </c>
      <c r="AN1422" s="21">
        <v>219.74166666666667</v>
      </c>
    </row>
    <row r="1423" spans="1:40" x14ac:dyDescent="0.25">
      <c r="A1423" t="s">
        <v>88</v>
      </c>
      <c r="B1423" s="15">
        <v>43983</v>
      </c>
      <c r="C1423" s="16" t="s">
        <v>82</v>
      </c>
      <c r="D1423" s="17">
        <v>2020</v>
      </c>
      <c r="E1423" s="18" t="str">
        <f t="shared" si="359"/>
        <v>Rotoehu 2019/20</v>
      </c>
      <c r="F1423" s="18" t="s">
        <v>72</v>
      </c>
      <c r="G1423" s="19">
        <v>12.9</v>
      </c>
      <c r="H1423" s="20">
        <v>3</v>
      </c>
      <c r="I1423" s="21">
        <v>276.7</v>
      </c>
      <c r="J1423" s="19">
        <v>18.399999999999999</v>
      </c>
      <c r="K1423" s="19">
        <v>1.5</v>
      </c>
      <c r="L1423" s="19">
        <v>1.6</v>
      </c>
      <c r="M1423" s="19">
        <v>0.9</v>
      </c>
      <c r="N1423" s="19">
        <v>8.02</v>
      </c>
      <c r="O1423" s="19">
        <v>2.4700000000000002</v>
      </c>
      <c r="Q1423" s="19">
        <f t="shared" si="358"/>
        <v>5.0408978641600921</v>
      </c>
      <c r="R1423" s="19">
        <f t="shared" si="356"/>
        <v>4.2314532428503622</v>
      </c>
      <c r="S1423" s="19">
        <f t="shared" si="354"/>
        <v>3.7404475690142651</v>
      </c>
      <c r="T1423" s="19">
        <f t="shared" ref="T1423:T1486" si="360">0.218+2.92*LOG($J1423,10)</f>
        <v>3.9112680431878459</v>
      </c>
      <c r="U1423" s="23">
        <f t="shared" si="355"/>
        <v>4.2310166798031412</v>
      </c>
      <c r="V1423" s="24">
        <f t="shared" si="357"/>
        <v>5.4452115924025852</v>
      </c>
      <c r="W1423" s="24">
        <f t="shared" si="357"/>
        <v>4.9202552557182555</v>
      </c>
      <c r="X1423" s="24">
        <f t="shared" si="357"/>
        <v>4.8443637686729577</v>
      </c>
      <c r="Y1423" s="24">
        <f t="shared" si="357"/>
        <v>4.9760396353615741</v>
      </c>
      <c r="Z1423" s="24">
        <f t="shared" si="357"/>
        <v>5.0464675630388429</v>
      </c>
      <c r="AA1423" s="20"/>
      <c r="AB1423" s="20"/>
      <c r="AC1423" s="17">
        <v>314.49346116340399</v>
      </c>
      <c r="AD1423" s="17">
        <f t="shared" si="353"/>
        <v>315.26356373274035</v>
      </c>
      <c r="AE1423" s="21">
        <v>185.69897475667199</v>
      </c>
      <c r="AF1423" s="21">
        <v>149.72916666666666</v>
      </c>
      <c r="AG1423" s="19">
        <v>3.516442126591667</v>
      </c>
      <c r="AH1423" s="21">
        <v>112.2</v>
      </c>
      <c r="AI1423" s="22">
        <v>-0.43666666666666648</v>
      </c>
      <c r="AJ1423" s="21">
        <v>1156.6745374115164</v>
      </c>
      <c r="AK1423" s="21" t="e">
        <f>VLOOKUP($B1423,'[3]Rotoma level Monthly'!$C$2:$N$538,10,FALSE)</f>
        <v>#N/A</v>
      </c>
      <c r="AL1423" s="21" t="e">
        <f>VLOOKUP($B1423,'[3]Rotoma level Monthly'!$C$2:$N$538,11,FALSE)</f>
        <v>#N/A</v>
      </c>
      <c r="AM1423" s="20">
        <v>3.7880773978291811</v>
      </c>
      <c r="AN1423" s="21">
        <v>206.39166666666665</v>
      </c>
    </row>
    <row r="1424" spans="1:40" x14ac:dyDescent="0.25">
      <c r="A1424" t="s">
        <v>88</v>
      </c>
      <c r="B1424" s="15">
        <v>44013</v>
      </c>
      <c r="C1424" s="16" t="s">
        <v>83</v>
      </c>
      <c r="D1424" s="17">
        <v>2021</v>
      </c>
      <c r="E1424" s="18" t="str">
        <f t="shared" si="359"/>
        <v>Rotoehu 2020/21</v>
      </c>
      <c r="F1424" s="18" t="s">
        <v>72</v>
      </c>
      <c r="G1424" s="19">
        <v>11.5</v>
      </c>
      <c r="H1424" s="20">
        <v>3.15</v>
      </c>
      <c r="I1424" s="21">
        <v>295.20000000000005</v>
      </c>
      <c r="J1424" s="19">
        <v>17.3</v>
      </c>
      <c r="K1424" s="19">
        <v>3.2</v>
      </c>
      <c r="L1424" s="19">
        <v>14.149999999999999</v>
      </c>
      <c r="M1424" s="19">
        <v>22.3</v>
      </c>
      <c r="N1424" s="19">
        <v>8</v>
      </c>
      <c r="O1424" s="19">
        <v>2.82</v>
      </c>
      <c r="Q1424" s="19">
        <f t="shared" si="358"/>
        <v>4.9141725144981736</v>
      </c>
      <c r="R1424" s="19">
        <f t="shared" si="356"/>
        <v>4.1717740624015187</v>
      </c>
      <c r="S1424" s="19">
        <f t="shared" si="354"/>
        <v>3.8250502229845211</v>
      </c>
      <c r="T1424" s="19">
        <f t="shared" si="360"/>
        <v>3.8330946211360821</v>
      </c>
      <c r="U1424" s="23">
        <f t="shared" si="355"/>
        <v>4.1860228552550733</v>
      </c>
      <c r="V1424" s="24">
        <f t="shared" si="357"/>
        <v>5.2497629964346677</v>
      </c>
      <c r="W1424" s="24">
        <f t="shared" si="357"/>
        <v>4.7967970053155229</v>
      </c>
      <c r="X1424" s="24">
        <f t="shared" si="357"/>
        <v>4.6889000884689516</v>
      </c>
      <c r="Y1424" s="24">
        <f t="shared" si="357"/>
        <v>4.8280832491795156</v>
      </c>
      <c r="Z1424" s="24">
        <f t="shared" si="357"/>
        <v>4.890885834849664</v>
      </c>
      <c r="AA1424" s="20"/>
      <c r="AB1424" s="20"/>
      <c r="AC1424" s="17">
        <v>314.62044283862502</v>
      </c>
      <c r="AD1424" s="17">
        <f t="shared" si="353"/>
        <v>315.15951249476012</v>
      </c>
      <c r="AE1424" s="21">
        <v>142.96658097686401</v>
      </c>
      <c r="AF1424" s="21">
        <v>176.29704301075267</v>
      </c>
      <c r="AG1424" s="19">
        <v>3.2681742803306451</v>
      </c>
      <c r="AH1424" s="21">
        <v>129</v>
      </c>
      <c r="AI1424" s="22">
        <v>-0.47499999999999998</v>
      </c>
      <c r="AJ1424" s="21">
        <v>1262.4062104526145</v>
      </c>
      <c r="AK1424" s="21" t="e">
        <f>VLOOKUP($B1424,'[3]Rotoma level Monthly'!$C$2:$N$538,10,FALSE)</f>
        <v>#N/A</v>
      </c>
      <c r="AL1424" s="21" t="e">
        <f>VLOOKUP($B1424,'[3]Rotoma level Monthly'!$C$2:$N$538,11,FALSE)</f>
        <v>#N/A</v>
      </c>
      <c r="AM1424" s="20">
        <v>3.8443149878011726</v>
      </c>
      <c r="AN1424" s="21">
        <v>203.92499999999998</v>
      </c>
    </row>
    <row r="1425" spans="1:40" x14ac:dyDescent="0.25">
      <c r="A1425" t="s">
        <v>88</v>
      </c>
      <c r="B1425" s="15">
        <v>44044</v>
      </c>
      <c r="C1425" s="16" t="s">
        <v>83</v>
      </c>
      <c r="D1425" s="17">
        <v>2021</v>
      </c>
      <c r="E1425" s="18" t="str">
        <f t="shared" si="359"/>
        <v>Rotoehu 2020/21</v>
      </c>
      <c r="F1425" s="18" t="s">
        <v>72</v>
      </c>
      <c r="G1425" s="19">
        <v>11.7</v>
      </c>
      <c r="H1425" s="20">
        <v>2.6</v>
      </c>
      <c r="I1425" s="21">
        <v>362.8</v>
      </c>
      <c r="J1425" s="19">
        <v>21</v>
      </c>
      <c r="K1425" s="19">
        <v>1.6</v>
      </c>
      <c r="L1425" s="19">
        <v>17.899999999999999</v>
      </c>
      <c r="M1425" s="19">
        <v>5.7</v>
      </c>
      <c r="N1425" s="19">
        <v>8.0299999999999994</v>
      </c>
      <c r="O1425" s="19">
        <v>3.36</v>
      </c>
      <c r="Q1425" s="19">
        <f t="shared" si="358"/>
        <v>4.9331920888352503</v>
      </c>
      <c r="R1425" s="19">
        <f t="shared" si="356"/>
        <v>4.4051794835444191</v>
      </c>
      <c r="S1425" s="19">
        <f t="shared" si="354"/>
        <v>4.0945985079480529</v>
      </c>
      <c r="T1425" s="19">
        <f t="shared" si="360"/>
        <v>4.0788803406230434</v>
      </c>
      <c r="U1425" s="23">
        <f t="shared" si="355"/>
        <v>4.3779626052376912</v>
      </c>
      <c r="V1425" s="24">
        <f t="shared" si="357"/>
        <v>5.0973666986127251</v>
      </c>
      <c r="W1425" s="24">
        <f t="shared" si="357"/>
        <v>4.7245465934011905</v>
      </c>
      <c r="X1425" s="24">
        <f t="shared" si="357"/>
        <v>4.5394865080671361</v>
      </c>
      <c r="Y1425" s="24">
        <f t="shared" si="357"/>
        <v>4.6540383838725603</v>
      </c>
      <c r="Z1425" s="24">
        <f t="shared" si="357"/>
        <v>4.7538595459884023</v>
      </c>
      <c r="AA1425" s="20"/>
      <c r="AB1425" s="20"/>
      <c r="AC1425" s="17">
        <v>314.63354366636099</v>
      </c>
      <c r="AD1425" s="17">
        <f t="shared" si="353"/>
        <v>315.07557030310545</v>
      </c>
      <c r="AE1425" s="21">
        <v>121.683022242093</v>
      </c>
      <c r="AF1425" s="21">
        <v>182.69489247311833</v>
      </c>
      <c r="AG1425" s="19">
        <v>3.4393100328709671</v>
      </c>
      <c r="AH1425" s="21">
        <v>167.8</v>
      </c>
      <c r="AI1425" s="22">
        <v>-0.59916666666666651</v>
      </c>
      <c r="AJ1425" s="21">
        <v>1196.5296295725143</v>
      </c>
      <c r="AK1425" s="21" t="e">
        <f>VLOOKUP($B1425,'[3]Rotoma level Monthly'!$C$2:$N$538,10,FALSE)</f>
        <v>#N/A</v>
      </c>
      <c r="AL1425" s="21" t="e">
        <f>VLOOKUP($B1425,'[3]Rotoma level Monthly'!$C$2:$N$538,11,FALSE)</f>
        <v>#N/A</v>
      </c>
      <c r="AM1425" s="20">
        <v>3.8418948862500972</v>
      </c>
      <c r="AN1425" s="21">
        <v>207.95000000000002</v>
      </c>
    </row>
    <row r="1426" spans="1:40" x14ac:dyDescent="0.25">
      <c r="A1426" t="s">
        <v>88</v>
      </c>
      <c r="B1426" s="15">
        <v>44075</v>
      </c>
      <c r="C1426" s="16" t="s">
        <v>83</v>
      </c>
      <c r="D1426" s="17">
        <v>2021</v>
      </c>
      <c r="E1426" s="18" t="str">
        <f t="shared" si="359"/>
        <v>Rotoehu 2020/21</v>
      </c>
      <c r="F1426" s="18" t="s">
        <v>72</v>
      </c>
      <c r="G1426" s="19">
        <v>10.199999999999999</v>
      </c>
      <c r="H1426" s="20">
        <v>2.25</v>
      </c>
      <c r="I1426" s="21">
        <v>307.7</v>
      </c>
      <c r="J1426" s="19">
        <v>24.5</v>
      </c>
      <c r="K1426" s="19">
        <v>3</v>
      </c>
      <c r="L1426" s="19">
        <v>1.3</v>
      </c>
      <c r="M1426" s="19">
        <v>1.8</v>
      </c>
      <c r="N1426" s="19">
        <v>8.02</v>
      </c>
      <c r="O1426" s="19">
        <v>3.7</v>
      </c>
      <c r="Q1426" s="19">
        <f t="shared" si="358"/>
        <v>4.7818444362752697</v>
      </c>
      <c r="R1426" s="19">
        <f t="shared" si="356"/>
        <v>4.5789535609672933</v>
      </c>
      <c r="S1426" s="19">
        <f t="shared" si="354"/>
        <v>3.879263763704849</v>
      </c>
      <c r="T1426" s="19">
        <f t="shared" si="360"/>
        <v>4.2743649663444341</v>
      </c>
      <c r="U1426" s="23">
        <f t="shared" si="355"/>
        <v>4.3786066818229621</v>
      </c>
      <c r="V1426" s="24">
        <f t="shared" si="357"/>
        <v>5.0019489917266267</v>
      </c>
      <c r="W1426" s="24">
        <f t="shared" si="357"/>
        <v>4.6451750567471164</v>
      </c>
      <c r="X1426" s="24">
        <f t="shared" si="357"/>
        <v>4.3923184874879029</v>
      </c>
      <c r="Y1426" s="24">
        <f t="shared" si="357"/>
        <v>4.5193646888745906</v>
      </c>
      <c r="Z1426" s="24">
        <f t="shared" si="357"/>
        <v>4.6397018062090583</v>
      </c>
      <c r="AA1426" s="20"/>
      <c r="AB1426" s="20"/>
      <c r="AC1426" s="17">
        <v>314.58757158552299</v>
      </c>
      <c r="AD1426" s="17">
        <f t="shared" si="353"/>
        <v>315.00332488386846</v>
      </c>
      <c r="AE1426" s="21">
        <v>59.347826086956701</v>
      </c>
      <c r="AF1426" s="21">
        <v>219.06250000000006</v>
      </c>
      <c r="AG1426" s="19">
        <v>4.8522114155611105</v>
      </c>
      <c r="AH1426" s="21">
        <v>217.2</v>
      </c>
      <c r="AI1426" s="22">
        <v>-0.72333333333333305</v>
      </c>
      <c r="AJ1426" s="21">
        <v>1190.0118989915206</v>
      </c>
      <c r="AK1426" s="21" t="e">
        <f>VLOOKUP($B1426,'[3]Rotoma level Monthly'!$C$2:$N$538,10,FALSE)</f>
        <v>#N/A</v>
      </c>
      <c r="AL1426" s="21" t="e">
        <f>VLOOKUP($B1426,'[3]Rotoma level Monthly'!$C$2:$N$538,11,FALSE)</f>
        <v>#N/A</v>
      </c>
      <c r="AM1426" s="20">
        <v>3.7749675540697658</v>
      </c>
      <c r="AN1426" s="21">
        <v>211.46666666666661</v>
      </c>
    </row>
    <row r="1427" spans="1:40" x14ac:dyDescent="0.25">
      <c r="A1427" t="s">
        <v>88</v>
      </c>
      <c r="B1427" s="15">
        <v>44105</v>
      </c>
      <c r="C1427" s="16" t="s">
        <v>83</v>
      </c>
      <c r="D1427" s="17">
        <v>2021</v>
      </c>
      <c r="E1427" s="18" t="str">
        <f t="shared" si="359"/>
        <v>Rotoehu 2020/21</v>
      </c>
      <c r="F1427" s="18" t="s">
        <v>72</v>
      </c>
      <c r="G1427" s="19">
        <v>9.9</v>
      </c>
      <c r="H1427" s="20">
        <v>3.55</v>
      </c>
      <c r="I1427" s="21">
        <v>290</v>
      </c>
      <c r="J1427" s="19">
        <v>27</v>
      </c>
      <c r="K1427" s="19">
        <v>3</v>
      </c>
      <c r="L1427" s="19">
        <v>1</v>
      </c>
      <c r="M1427" s="19">
        <v>5</v>
      </c>
      <c r="N1427" s="19">
        <v>8.1199999999999992</v>
      </c>
      <c r="O1427" s="19">
        <v>0.99199999999999999</v>
      </c>
      <c r="Q1427" s="19">
        <f t="shared" si="358"/>
        <v>4.7489133942777766</v>
      </c>
      <c r="R1427" s="19">
        <f t="shared" si="356"/>
        <v>4.0244638895044353</v>
      </c>
      <c r="S1427" s="19">
        <f t="shared" si="354"/>
        <v>3.8018179736758575</v>
      </c>
      <c r="T1427" s="19">
        <f t="shared" si="360"/>
        <v>4.3975821913442426</v>
      </c>
      <c r="U1427" s="23">
        <f t="shared" si="355"/>
        <v>4.2431943622005779</v>
      </c>
      <c r="V1427" s="24">
        <f t="shared" si="357"/>
        <v>4.87358907641869</v>
      </c>
      <c r="W1427" s="24">
        <f t="shared" si="357"/>
        <v>4.5243077770235045</v>
      </c>
      <c r="X1427" s="24">
        <f t="shared" si="357"/>
        <v>4.2748797027765386</v>
      </c>
      <c r="Y1427" s="24">
        <f t="shared" si="357"/>
        <v>4.4225754025130941</v>
      </c>
      <c r="Z1427" s="24">
        <f t="shared" si="357"/>
        <v>4.5238379896829555</v>
      </c>
      <c r="AA1427" s="20"/>
      <c r="AB1427" s="20"/>
      <c r="AC1427" s="17">
        <v>314.51140411987302</v>
      </c>
      <c r="AD1427" s="17">
        <f t="shared" si="353"/>
        <v>314.93051722661255</v>
      </c>
      <c r="AE1427" s="21">
        <v>63.9600000000001</v>
      </c>
      <c r="AF1427" s="21">
        <v>143.62903225806451</v>
      </c>
      <c r="AG1427" s="19">
        <v>3.5976538200698922</v>
      </c>
      <c r="AH1427" s="21">
        <v>174.7</v>
      </c>
      <c r="AI1427" s="22">
        <v>-0.7524999999999995</v>
      </c>
      <c r="AJ1427" s="21">
        <v>1123.4547802323732</v>
      </c>
      <c r="AK1427" s="21" t="e">
        <f>VLOOKUP($B1427,'[3]Rotoma level Monthly'!$C$2:$N$538,10,FALSE)</f>
        <v>#N/A</v>
      </c>
      <c r="AL1427" s="21" t="e">
        <f>VLOOKUP($B1427,'[3]Rotoma level Monthly'!$C$2:$N$538,11,FALSE)</f>
        <v>#N/A</v>
      </c>
      <c r="AM1427" s="20">
        <v>3.816562900457841</v>
      </c>
      <c r="AN1427" s="21">
        <v>211.18333333333328</v>
      </c>
    </row>
    <row r="1428" spans="1:40" x14ac:dyDescent="0.25">
      <c r="A1428" t="s">
        <v>88</v>
      </c>
      <c r="B1428" s="15">
        <v>44136</v>
      </c>
      <c r="C1428" s="16" t="s">
        <v>83</v>
      </c>
      <c r="D1428" s="17">
        <v>2021</v>
      </c>
      <c r="E1428" s="18" t="str">
        <f t="shared" si="359"/>
        <v>Rotoehu 2020/21</v>
      </c>
      <c r="F1428" s="18" t="s">
        <v>72</v>
      </c>
      <c r="G1428" s="19">
        <v>7.2</v>
      </c>
      <c r="H1428" s="20">
        <v>2.8</v>
      </c>
      <c r="I1428" s="21">
        <v>334</v>
      </c>
      <c r="J1428" s="19">
        <v>24</v>
      </c>
      <c r="K1428" s="19">
        <v>4</v>
      </c>
      <c r="L1428" s="19">
        <v>5</v>
      </c>
      <c r="M1428" s="19">
        <v>5</v>
      </c>
      <c r="N1428" s="19">
        <v>8.26</v>
      </c>
      <c r="O1428" s="19">
        <v>2.89</v>
      </c>
      <c r="Q1428" s="19">
        <f t="shared" si="358"/>
        <v>4.3976245409354213</v>
      </c>
      <c r="R1428" s="19">
        <f t="shared" si="356"/>
        <v>4.3154447847504613</v>
      </c>
      <c r="S1428" s="19">
        <f t="shared" si="354"/>
        <v>3.9864768651028091</v>
      </c>
      <c r="T1428" s="19">
        <f t="shared" si="360"/>
        <v>4.248216825797889</v>
      </c>
      <c r="U1428" s="23">
        <f t="shared" si="355"/>
        <v>4.2369407541466453</v>
      </c>
      <c r="V1428" s="24">
        <f t="shared" si="357"/>
        <v>4.8007620635154789</v>
      </c>
      <c r="W1428" s="24">
        <f t="shared" si="357"/>
        <v>4.4655521672475498</v>
      </c>
      <c r="X1428" s="24">
        <f t="shared" si="357"/>
        <v>4.1747049037111896</v>
      </c>
      <c r="Y1428" s="24">
        <f t="shared" si="357"/>
        <v>4.3224422951173507</v>
      </c>
      <c r="Z1428" s="24">
        <f t="shared" si="357"/>
        <v>4.4408653573978913</v>
      </c>
      <c r="AA1428" s="20"/>
      <c r="AB1428" s="20"/>
      <c r="AC1428" s="17">
        <v>314.54144288194402</v>
      </c>
      <c r="AD1428" s="17">
        <f t="shared" si="353"/>
        <v>314.86988490461056</v>
      </c>
      <c r="AE1428" s="21">
        <v>189.69306122448901</v>
      </c>
      <c r="AF1428" s="21">
        <v>174.94444444444449</v>
      </c>
      <c r="AG1428" s="19">
        <v>4.3656327122777778</v>
      </c>
      <c r="AH1428" s="21">
        <v>228.1</v>
      </c>
      <c r="AI1428" s="22">
        <v>-0.72333333333333305</v>
      </c>
      <c r="AJ1428" s="21">
        <v>1050.0010994506142</v>
      </c>
      <c r="AK1428" s="21" t="e">
        <f>VLOOKUP($B1428,'[3]Rotoma level Monthly'!$C$2:$N$538,10,FALSE)</f>
        <v>#N/A</v>
      </c>
      <c r="AL1428" s="21" t="e">
        <f>VLOOKUP($B1428,'[3]Rotoma level Monthly'!$C$2:$N$538,11,FALSE)</f>
        <v>#N/A</v>
      </c>
      <c r="AM1428" s="20">
        <v>3.7262988747492831</v>
      </c>
      <c r="AN1428" s="21">
        <v>212.70833333333329</v>
      </c>
    </row>
    <row r="1429" spans="1:40" x14ac:dyDescent="0.25">
      <c r="A1429" t="s">
        <v>88</v>
      </c>
      <c r="B1429" s="15">
        <v>44166</v>
      </c>
      <c r="C1429" s="16" t="s">
        <v>83</v>
      </c>
      <c r="D1429" s="17">
        <v>2021</v>
      </c>
      <c r="E1429" s="18" t="str">
        <f t="shared" si="359"/>
        <v>Rotoehu 2020/21</v>
      </c>
      <c r="F1429" s="18" t="s">
        <v>72</v>
      </c>
      <c r="G1429" s="19">
        <v>6.8</v>
      </c>
      <c r="H1429" s="20">
        <v>2.6</v>
      </c>
      <c r="I1429" s="21">
        <v>315</v>
      </c>
      <c r="J1429" s="19">
        <v>27</v>
      </c>
      <c r="K1429" s="19">
        <v>2</v>
      </c>
      <c r="L1429" s="19">
        <v>2</v>
      </c>
      <c r="M1429" s="19">
        <v>4</v>
      </c>
      <c r="N1429" s="19">
        <v>8.76</v>
      </c>
      <c r="O1429" s="19">
        <v>2.25</v>
      </c>
      <c r="Q1429" s="19">
        <f t="shared" si="358"/>
        <v>4.3345726382738405</v>
      </c>
      <c r="R1429" s="19">
        <f t="shared" si="356"/>
        <v>4.4051794835444191</v>
      </c>
      <c r="S1429" s="19">
        <f t="shared" si="354"/>
        <v>3.9099147669066965</v>
      </c>
      <c r="T1429" s="19">
        <f t="shared" si="360"/>
        <v>4.3975821913442426</v>
      </c>
      <c r="U1429" s="23">
        <f t="shared" si="355"/>
        <v>4.2618122700173</v>
      </c>
      <c r="V1429" s="24">
        <f t="shared" si="357"/>
        <v>4.6668037464817163</v>
      </c>
      <c r="W1429" s="24">
        <f t="shared" si="357"/>
        <v>4.4077545732977095</v>
      </c>
      <c r="X1429" s="24">
        <f t="shared" si="357"/>
        <v>4.0675986846689183</v>
      </c>
      <c r="Y1429" s="24">
        <f t="shared" si="357"/>
        <v>4.2538034468096235</v>
      </c>
      <c r="Z1429" s="24">
        <f t="shared" si="357"/>
        <v>4.3489901128144925</v>
      </c>
      <c r="AA1429" s="20"/>
      <c r="AB1429" s="20"/>
      <c r="AC1429" s="17">
        <v>314.47627021729397</v>
      </c>
      <c r="AD1429" s="17">
        <f t="shared" si="353"/>
        <v>314.80947053035726</v>
      </c>
      <c r="AE1429" s="21">
        <v>63.240816326530698</v>
      </c>
      <c r="AF1429" s="21">
        <v>190.10080645161287</v>
      </c>
      <c r="AG1429" s="19">
        <v>4.4007818062338719</v>
      </c>
      <c r="AH1429" s="21">
        <v>320.8</v>
      </c>
      <c r="AI1429" s="22">
        <v>0</v>
      </c>
      <c r="AJ1429" s="21">
        <v>1167.1273854308033</v>
      </c>
      <c r="AK1429" s="21" t="e">
        <f>VLOOKUP($B1429,'[3]Rotoma level Monthly'!$C$2:$N$538,10,FALSE)</f>
        <v>#N/A</v>
      </c>
      <c r="AL1429" s="21" t="e">
        <f>VLOOKUP($B1429,'[3]Rotoma level Monthly'!$C$2:$N$538,11,FALSE)</f>
        <v>#N/A</v>
      </c>
      <c r="AM1429" s="20">
        <v>3.7500859760661811</v>
      </c>
      <c r="AN1429" s="21">
        <v>216.30000000000004</v>
      </c>
    </row>
    <row r="1430" spans="1:40" x14ac:dyDescent="0.25">
      <c r="A1430" t="s">
        <v>88</v>
      </c>
      <c r="B1430" s="15">
        <v>44197</v>
      </c>
      <c r="C1430" s="16" t="s">
        <v>83</v>
      </c>
      <c r="D1430" s="17">
        <v>2021</v>
      </c>
      <c r="E1430" s="18" t="str">
        <f t="shared" si="359"/>
        <v>Rotoehu 2020/21</v>
      </c>
      <c r="F1430" s="18" t="s">
        <v>72</v>
      </c>
      <c r="G1430" s="19">
        <v>4.8</v>
      </c>
      <c r="H1430" s="20">
        <v>3.7</v>
      </c>
      <c r="I1430" s="21">
        <v>289</v>
      </c>
      <c r="J1430" s="19">
        <v>32</v>
      </c>
      <c r="K1430" s="19">
        <v>6</v>
      </c>
      <c r="L1430" s="19">
        <v>0</v>
      </c>
      <c r="M1430" s="19">
        <v>2</v>
      </c>
      <c r="N1430" s="19">
        <v>8.5299999999999994</v>
      </c>
      <c r="O1430" s="19">
        <v>0.98199999999999998</v>
      </c>
      <c r="Q1430" s="19">
        <f t="shared" si="358"/>
        <v>3.9503527429339917</v>
      </c>
      <c r="R1430" s="19">
        <f t="shared" si="356"/>
        <v>3.9730767650670025</v>
      </c>
      <c r="S1430" s="19">
        <f t="shared" si="354"/>
        <v>3.7973025066972084</v>
      </c>
      <c r="T1430" s="19">
        <f t="shared" si="360"/>
        <v>4.6130379366941252</v>
      </c>
      <c r="U1430" s="23">
        <f t="shared" si="355"/>
        <v>4.0834424878480817</v>
      </c>
      <c r="V1430" s="24">
        <f t="shared" si="357"/>
        <v>4.4968230090644798</v>
      </c>
      <c r="W1430" s="24">
        <f t="shared" si="357"/>
        <v>4.3204682952148019</v>
      </c>
      <c r="X1430" s="24">
        <f t="shared" si="357"/>
        <v>3.9551944959623877</v>
      </c>
      <c r="Y1430" s="24">
        <f t="shared" si="357"/>
        <v>4.2092876604470684</v>
      </c>
      <c r="Z1430" s="24">
        <f t="shared" si="357"/>
        <v>4.2454433651721848</v>
      </c>
      <c r="AA1430" s="20"/>
      <c r="AB1430" s="20"/>
      <c r="AC1430" s="17">
        <v>314.35821807795702</v>
      </c>
      <c r="AD1430" s="17">
        <f t="shared" si="353"/>
        <v>314.73109412560069</v>
      </c>
      <c r="AE1430" s="21">
        <v>76.187755102041095</v>
      </c>
      <c r="AF1430" s="21">
        <v>186.68010752688173</v>
      </c>
      <c r="AG1430" s="19">
        <v>3.9700037301424747</v>
      </c>
      <c r="AH1430" s="21">
        <v>301</v>
      </c>
      <c r="AI1430" s="22">
        <v>0</v>
      </c>
      <c r="AJ1430" s="21">
        <v>1036.2098046662052</v>
      </c>
      <c r="AK1430" s="21" t="e">
        <f>VLOOKUP($B1430,'[3]Rotoma level Monthly'!$C$2:$N$538,10,FALSE)</f>
        <v>#N/A</v>
      </c>
      <c r="AL1430" s="21" t="e">
        <f>VLOOKUP($B1430,'[3]Rotoma level Monthly'!$C$2:$N$538,11,FALSE)</f>
        <v>#N/A</v>
      </c>
      <c r="AM1430" s="20">
        <v>3.725654474693421</v>
      </c>
      <c r="AN1430" s="21">
        <v>213.4</v>
      </c>
    </row>
    <row r="1431" spans="1:40" x14ac:dyDescent="0.25">
      <c r="A1431" t="s">
        <v>88</v>
      </c>
      <c r="B1431" s="15">
        <v>44228</v>
      </c>
      <c r="C1431" s="16" t="s">
        <v>83</v>
      </c>
      <c r="D1431" s="17">
        <v>2021</v>
      </c>
      <c r="E1431" s="18" t="str">
        <f t="shared" si="359"/>
        <v>Rotoehu 2020/21</v>
      </c>
      <c r="F1431" s="18" t="s">
        <v>72</v>
      </c>
      <c r="G1431" s="19">
        <v>9.5</v>
      </c>
      <c r="H1431" s="20">
        <v>2.5499999999999998</v>
      </c>
      <c r="I1431" s="21">
        <v>309</v>
      </c>
      <c r="J1431" s="19">
        <v>28</v>
      </c>
      <c r="K1431" s="19">
        <v>8</v>
      </c>
      <c r="L1431" s="19">
        <v>6</v>
      </c>
      <c r="M1431" s="19">
        <v>32</v>
      </c>
      <c r="N1431" s="19">
        <v>8.1300000000000008</v>
      </c>
      <c r="O1431" s="19">
        <v>3.73</v>
      </c>
      <c r="Q1431" s="19">
        <f t="shared" si="358"/>
        <v>4.7034179574336736</v>
      </c>
      <c r="R1431" s="19">
        <f t="shared" si="356"/>
        <v>4.428614290711276</v>
      </c>
      <c r="S1431" s="19">
        <f t="shared" si="354"/>
        <v>3.8847750230687521</v>
      </c>
      <c r="T1431" s="19">
        <f t="shared" si="360"/>
        <v>4.4437014515192796</v>
      </c>
      <c r="U1431" s="23">
        <f t="shared" si="355"/>
        <v>4.3651271806832455</v>
      </c>
      <c r="V1431" s="24">
        <f t="shared" si="357"/>
        <v>4.5454080398009733</v>
      </c>
      <c r="W1431" s="24">
        <f t="shared" si="357"/>
        <v>4.2501707838977065</v>
      </c>
      <c r="X1431" s="24">
        <f t="shared" si="357"/>
        <v>3.8949905312218118</v>
      </c>
      <c r="Y1431" s="24">
        <f t="shared" si="357"/>
        <v>4.1854494989199695</v>
      </c>
      <c r="Z1431" s="24">
        <f t="shared" si="357"/>
        <v>4.2190047134601159</v>
      </c>
      <c r="AA1431" s="20"/>
      <c r="AB1431" s="20"/>
      <c r="AC1431" s="17">
        <v>314.15395758928599</v>
      </c>
      <c r="AD1431" s="17">
        <f t="shared" si="353"/>
        <v>314.63476506089609</v>
      </c>
      <c r="AE1431" s="21">
        <v>59.382870389534901</v>
      </c>
      <c r="AF1431" s="21">
        <v>141.44345238095244</v>
      </c>
      <c r="AG1431" s="19">
        <v>3.5766137535238101</v>
      </c>
      <c r="AH1431" s="21">
        <v>259.3</v>
      </c>
      <c r="AI1431" s="22">
        <v>0</v>
      </c>
      <c r="AJ1431" s="21">
        <v>1099.2463969775483</v>
      </c>
      <c r="AK1431" s="21" t="e">
        <f>VLOOKUP($B1431,'[3]Rotoma level Monthly'!$C$2:$N$538,10,FALSE)</f>
        <v>#N/A</v>
      </c>
      <c r="AL1431" s="21" t="e">
        <f>VLOOKUP($B1431,'[3]Rotoma level Monthly'!$C$2:$N$538,11,FALSE)</f>
        <v>#N/A</v>
      </c>
      <c r="AM1431" s="20">
        <v>3.7141589923258138</v>
      </c>
      <c r="AN1431" s="21">
        <v>211.4</v>
      </c>
    </row>
    <row r="1432" spans="1:40" x14ac:dyDescent="0.25">
      <c r="A1432" t="s">
        <v>88</v>
      </c>
      <c r="B1432" s="15">
        <v>44256</v>
      </c>
      <c r="C1432" s="16" t="s">
        <v>83</v>
      </c>
      <c r="D1432" s="17">
        <v>2021</v>
      </c>
      <c r="E1432" s="18" t="str">
        <f t="shared" si="359"/>
        <v>Rotoehu 2020/21</v>
      </c>
      <c r="F1432" s="18" t="s">
        <v>72</v>
      </c>
      <c r="G1432" s="19">
        <v>10.7</v>
      </c>
      <c r="H1432" s="20">
        <v>1.8</v>
      </c>
      <c r="I1432" s="21">
        <v>450</v>
      </c>
      <c r="J1432" s="19">
        <v>34</v>
      </c>
      <c r="K1432" s="19">
        <v>2</v>
      </c>
      <c r="L1432" s="19">
        <v>3</v>
      </c>
      <c r="M1432" s="19">
        <v>16</v>
      </c>
      <c r="N1432" s="19">
        <v>8.3800000000000008</v>
      </c>
      <c r="O1432" s="19">
        <v>5.46</v>
      </c>
      <c r="Q1432" s="19">
        <f t="shared" si="358"/>
        <v>4.8346347953204329</v>
      </c>
      <c r="R1432" s="19">
        <f t="shared" si="356"/>
        <v>4.8443002528491448</v>
      </c>
      <c r="S1432" s="19">
        <f t="shared" si="354"/>
        <v>4.3761696664637828</v>
      </c>
      <c r="T1432" s="19">
        <f t="shared" si="360"/>
        <v>4.6899184377633851</v>
      </c>
      <c r="U1432" s="23">
        <f t="shared" si="355"/>
        <v>4.6862557880991869</v>
      </c>
      <c r="V1432" s="24">
        <f t="shared" si="357"/>
        <v>4.61443093104256</v>
      </c>
      <c r="W1432" s="24">
        <f t="shared" si="357"/>
        <v>4.2960341121704424</v>
      </c>
      <c r="X1432" s="24">
        <f t="shared" si="357"/>
        <v>3.9250458341660579</v>
      </c>
      <c r="Y1432" s="24">
        <f t="shared" si="357"/>
        <v>4.2363693403483316</v>
      </c>
      <c r="Z1432" s="24">
        <f t="shared" si="357"/>
        <v>4.2679700544318484</v>
      </c>
      <c r="AA1432" s="20"/>
      <c r="AB1432" s="20"/>
      <c r="AC1432" s="17">
        <v>314.00009643817202</v>
      </c>
      <c r="AD1432" s="17">
        <f t="shared" ref="AD1432:AD1495" si="361">AVERAGE(AC1421:AC1432)</f>
        <v>314.52988566461477</v>
      </c>
      <c r="AE1432" s="21">
        <v>131.894523326572</v>
      </c>
      <c r="AF1432" s="21">
        <v>145.83333333333331</v>
      </c>
      <c r="AG1432" s="19">
        <v>3.4099230854650537</v>
      </c>
      <c r="AH1432" s="21">
        <v>217</v>
      </c>
      <c r="AI1432" s="22">
        <v>0</v>
      </c>
      <c r="AJ1432" s="21">
        <v>1152.0536859717345</v>
      </c>
      <c r="AK1432" s="21" t="e">
        <f>VLOOKUP($B1432,'[3]Rotoma level Monthly'!$C$2:$N$538,10,FALSE)</f>
        <v>#N/A</v>
      </c>
      <c r="AL1432" s="21" t="e">
        <f>VLOOKUP($B1432,'[3]Rotoma level Monthly'!$C$2:$N$538,11,FALSE)</f>
        <v>#N/A</v>
      </c>
      <c r="AM1432" s="20">
        <v>3.7119635577202783</v>
      </c>
      <c r="AN1432" s="21">
        <v>210.02500000000001</v>
      </c>
    </row>
    <row r="1433" spans="1:40" x14ac:dyDescent="0.25">
      <c r="A1433" t="s">
        <v>88</v>
      </c>
      <c r="B1433" s="15">
        <v>44287</v>
      </c>
      <c r="C1433" s="16" t="s">
        <v>83</v>
      </c>
      <c r="D1433" s="17">
        <v>2021</v>
      </c>
      <c r="E1433" s="18" t="str">
        <f t="shared" si="359"/>
        <v>Rotoehu 2020/21</v>
      </c>
      <c r="F1433" s="18" t="s">
        <v>72</v>
      </c>
      <c r="G1433" s="19">
        <v>8.9</v>
      </c>
      <c r="H1433" s="20">
        <v>5</v>
      </c>
      <c r="I1433" s="21">
        <v>293.2</v>
      </c>
      <c r="J1433" s="19">
        <v>24.400000000000002</v>
      </c>
      <c r="K1433" s="19">
        <v>3.3</v>
      </c>
      <c r="L1433" s="19">
        <v>3.5</v>
      </c>
      <c r="M1433" s="19">
        <v>3.6</v>
      </c>
      <c r="N1433" s="19">
        <v>8.1</v>
      </c>
      <c r="O1433" s="19">
        <v>2.93</v>
      </c>
      <c r="Q1433" s="19">
        <f t="shared" si="358"/>
        <v>4.6314506168780785</v>
      </c>
      <c r="R1433" s="19">
        <f t="shared" si="356"/>
        <v>3.5918989265843653</v>
      </c>
      <c r="S1433" s="19">
        <f t="shared" si="354"/>
        <v>3.8161635375669616</v>
      </c>
      <c r="T1433" s="19">
        <f t="shared" si="360"/>
        <v>4.26917829290909</v>
      </c>
      <c r="U1433" s="23">
        <f t="shared" si="355"/>
        <v>4.0771728434846235</v>
      </c>
      <c r="V1433" s="24">
        <f t="shared" si="357"/>
        <v>4.6813009926847204</v>
      </c>
      <c r="W1433" s="24">
        <f t="shared" si="357"/>
        <v>4.2555382176972314</v>
      </c>
      <c r="X1433" s="24">
        <f t="shared" si="357"/>
        <v>3.9312374535563062</v>
      </c>
      <c r="Y1433" s="24">
        <f t="shared" si="357"/>
        <v>4.2745582938887088</v>
      </c>
      <c r="Z1433" s="24">
        <f t="shared" si="357"/>
        <v>4.2856587394567418</v>
      </c>
      <c r="AA1433" s="20"/>
      <c r="AB1433" s="20"/>
      <c r="AC1433" s="17">
        <v>313.90777494213</v>
      </c>
      <c r="AD1433" s="17">
        <f t="shared" si="361"/>
        <v>314.42990349880057</v>
      </c>
      <c r="AE1433" s="21">
        <v>84.640973630831596</v>
      </c>
      <c r="AF1433" s="21">
        <v>184.99305555555563</v>
      </c>
      <c r="AG1433" s="19">
        <v>3.2474305527500014</v>
      </c>
      <c r="AH1433" s="21">
        <v>194.1</v>
      </c>
      <c r="AI1433" s="22">
        <v>0</v>
      </c>
      <c r="AJ1433" s="21">
        <v>1200.2819836388173</v>
      </c>
      <c r="AK1433" s="21" t="e">
        <f>VLOOKUP($B1433,'[3]Rotoma level Monthly'!$C$2:$N$538,10,FALSE)</f>
        <v>#N/A</v>
      </c>
      <c r="AL1433" s="21" t="e">
        <f>VLOOKUP($B1433,'[3]Rotoma level Monthly'!$C$2:$N$538,11,FALSE)</f>
        <v>#N/A</v>
      </c>
      <c r="AM1433" s="20">
        <v>3.7046168208688002</v>
      </c>
      <c r="AN1433" s="21">
        <v>208.64999999999998</v>
      </c>
    </row>
    <row r="1434" spans="1:40" x14ac:dyDescent="0.25">
      <c r="A1434" t="s">
        <v>88</v>
      </c>
      <c r="B1434" s="15">
        <v>44317</v>
      </c>
      <c r="C1434" s="16" t="s">
        <v>83</v>
      </c>
      <c r="D1434" s="17">
        <v>2021</v>
      </c>
      <c r="E1434" s="18" t="str">
        <f t="shared" si="359"/>
        <v>Rotoehu 2020/21</v>
      </c>
      <c r="F1434" s="18" t="s">
        <v>72</v>
      </c>
      <c r="G1434" s="19">
        <v>10</v>
      </c>
      <c r="H1434" s="20">
        <v>2.6</v>
      </c>
      <c r="I1434" s="21">
        <v>297.5</v>
      </c>
      <c r="J1434" s="19">
        <v>22</v>
      </c>
      <c r="K1434" s="19">
        <v>2.5</v>
      </c>
      <c r="L1434" s="19">
        <v>2.1</v>
      </c>
      <c r="M1434" s="19">
        <v>2.9</v>
      </c>
      <c r="N1434" s="19">
        <v>8.1199999999999992</v>
      </c>
      <c r="O1434" s="19">
        <v>4.01</v>
      </c>
      <c r="Q1434" s="19">
        <f t="shared" si="358"/>
        <v>4.76</v>
      </c>
      <c r="R1434" s="19">
        <f t="shared" si="356"/>
        <v>4.4051794835444191</v>
      </c>
      <c r="S1434" s="19">
        <f t="shared" si="354"/>
        <v>3.835195779894351</v>
      </c>
      <c r="T1434" s="19">
        <f t="shared" si="360"/>
        <v>4.1378742280008423</v>
      </c>
      <c r="U1434" s="23">
        <f t="shared" si="355"/>
        <v>4.2845623728599032</v>
      </c>
      <c r="V1434" s="24">
        <f t="shared" si="357"/>
        <v>4.6692561324851667</v>
      </c>
      <c r="W1434" s="24">
        <f t="shared" si="357"/>
        <v>4.281293185526593</v>
      </c>
      <c r="X1434" s="24">
        <f t="shared" si="357"/>
        <v>3.9122646819190088</v>
      </c>
      <c r="Y1434" s="24">
        <f t="shared" si="357"/>
        <v>4.2745582938887088</v>
      </c>
      <c r="Z1434" s="24">
        <f t="shared" si="357"/>
        <v>4.2843430734548695</v>
      </c>
      <c r="AA1434" s="20"/>
      <c r="AB1434" s="20"/>
      <c r="AC1434" s="17">
        <v>313.78864902553801</v>
      </c>
      <c r="AD1434" s="17">
        <f t="shared" si="361"/>
        <v>314.33940271217563</v>
      </c>
      <c r="AE1434" s="21">
        <v>78.4575999999999</v>
      </c>
      <c r="AF1434" s="21">
        <v>165.23521505376348</v>
      </c>
      <c r="AG1434" s="19">
        <v>3.3774245789220432</v>
      </c>
      <c r="AH1434" s="21">
        <v>169</v>
      </c>
      <c r="AI1434" s="22">
        <v>0</v>
      </c>
      <c r="AJ1434" s="21">
        <v>1243.2265532070633</v>
      </c>
      <c r="AK1434" s="21" t="e">
        <f>VLOOKUP($B1434,'[3]Rotoma level Monthly'!$C$2:$N$538,10,FALSE)</f>
        <v>#N/A</v>
      </c>
      <c r="AL1434" s="21" t="e">
        <f>VLOOKUP($B1434,'[3]Rotoma level Monthly'!$C$2:$N$538,11,FALSE)</f>
        <v>#N/A</v>
      </c>
      <c r="AM1434" s="20">
        <v>3.7176267874213469</v>
      </c>
      <c r="AN1434" s="21">
        <v>207.51666666666665</v>
      </c>
    </row>
    <row r="1435" spans="1:40" x14ac:dyDescent="0.25">
      <c r="A1435" t="s">
        <v>88</v>
      </c>
      <c r="B1435" s="15">
        <v>44348</v>
      </c>
      <c r="C1435" s="16" t="s">
        <v>83</v>
      </c>
      <c r="D1435" s="17">
        <v>2021</v>
      </c>
      <c r="E1435" s="18" t="str">
        <f t="shared" si="359"/>
        <v>Rotoehu 2020/21</v>
      </c>
      <c r="F1435" s="18" t="s">
        <v>72</v>
      </c>
      <c r="G1435" s="19">
        <v>6.7</v>
      </c>
      <c r="H1435" s="20">
        <v>2.8</v>
      </c>
      <c r="I1435" s="21">
        <v>334.4</v>
      </c>
      <c r="J1435" s="19">
        <v>25.9</v>
      </c>
      <c r="K1435" s="19">
        <v>2.4</v>
      </c>
      <c r="L1435" s="19">
        <v>3.3</v>
      </c>
      <c r="M1435" s="19">
        <v>8.4</v>
      </c>
      <c r="N1435" s="19">
        <v>8.02</v>
      </c>
      <c r="O1435" s="19">
        <v>5.12</v>
      </c>
      <c r="Q1435" s="19">
        <f t="shared" si="358"/>
        <v>4.3182299988600992</v>
      </c>
      <c r="R1435" s="19">
        <f t="shared" si="356"/>
        <v>4.3154447847504613</v>
      </c>
      <c r="S1435" s="19">
        <f t="shared" si="354"/>
        <v>3.9880414689886057</v>
      </c>
      <c r="T1435" s="19">
        <f t="shared" si="360"/>
        <v>4.3448353111172544</v>
      </c>
      <c r="U1435" s="23">
        <f t="shared" si="355"/>
        <v>4.2416378909291055</v>
      </c>
      <c r="V1435" s="24">
        <f t="shared" si="357"/>
        <v>4.6090338103768334</v>
      </c>
      <c r="W1435" s="24">
        <f t="shared" si="357"/>
        <v>4.2882924806849347</v>
      </c>
      <c r="X1435" s="24">
        <f t="shared" si="357"/>
        <v>3.9328975069168703</v>
      </c>
      <c r="Y1435" s="24">
        <f t="shared" si="357"/>
        <v>4.3106888995494925</v>
      </c>
      <c r="Z1435" s="24">
        <f t="shared" si="357"/>
        <v>4.2852281743820333</v>
      </c>
      <c r="AA1435" s="20"/>
      <c r="AB1435" s="20"/>
      <c r="AC1435" s="17">
        <v>313.81448912037001</v>
      </c>
      <c r="AD1435" s="17">
        <f t="shared" si="361"/>
        <v>314.28282170858944</v>
      </c>
      <c r="AE1435" s="21">
        <v>157.87199999999899</v>
      </c>
      <c r="AF1435" s="21">
        <v>165.09722222222223</v>
      </c>
      <c r="AG1435" s="19">
        <v>3.2549328675583329</v>
      </c>
      <c r="AH1435" s="21">
        <v>127</v>
      </c>
      <c r="AI1435" s="22">
        <v>0</v>
      </c>
      <c r="AJ1435" s="21">
        <v>1257.1540040625853</v>
      </c>
      <c r="AK1435" s="21" t="e">
        <f>VLOOKUP($B1435,'[3]Rotoma level Monthly'!$C$2:$N$538,10,FALSE)</f>
        <v>#N/A</v>
      </c>
      <c r="AL1435" s="21" t="e">
        <f>VLOOKUP($B1435,'[3]Rotoma level Monthly'!$C$2:$N$538,11,FALSE)</f>
        <v>#N/A</v>
      </c>
      <c r="AM1435" s="20">
        <v>3.7518001578949431</v>
      </c>
      <c r="AN1435" s="21">
        <v>208.75</v>
      </c>
    </row>
    <row r="1436" spans="1:40" x14ac:dyDescent="0.25">
      <c r="A1436" t="s">
        <v>88</v>
      </c>
      <c r="B1436" s="15">
        <v>44378</v>
      </c>
      <c r="C1436" s="16" t="s">
        <v>84</v>
      </c>
      <c r="D1436" s="17">
        <v>2022</v>
      </c>
      <c r="E1436" s="18" t="str">
        <f t="shared" si="359"/>
        <v>Rotoehu 2021/22</v>
      </c>
      <c r="F1436" s="18" t="s">
        <v>72</v>
      </c>
      <c r="G1436" s="19">
        <v>9.1999999999999993</v>
      </c>
      <c r="H1436" s="20">
        <v>3</v>
      </c>
      <c r="I1436" s="21">
        <v>317.3</v>
      </c>
      <c r="J1436" s="19">
        <v>21.2</v>
      </c>
      <c r="K1436" s="19">
        <v>3.2</v>
      </c>
      <c r="L1436" s="19">
        <v>13.85</v>
      </c>
      <c r="M1436" s="19">
        <v>10.1</v>
      </c>
      <c r="N1436" s="19">
        <v>7.99</v>
      </c>
      <c r="O1436" s="19">
        <v>2.35</v>
      </c>
      <c r="Q1436" s="19">
        <f t="shared" si="358"/>
        <v>4.6680210814577103</v>
      </c>
      <c r="R1436" s="19">
        <f t="shared" si="356"/>
        <v>4.2314532428503622</v>
      </c>
      <c r="S1436" s="19">
        <f t="shared" si="354"/>
        <v>3.9194249170222402</v>
      </c>
      <c r="T1436" s="19">
        <f t="shared" si="360"/>
        <v>4.090900713911954</v>
      </c>
      <c r="U1436" s="23">
        <f t="shared" si="355"/>
        <v>4.2274499888105668</v>
      </c>
      <c r="V1436" s="24">
        <f t="shared" si="357"/>
        <v>4.5885211909567944</v>
      </c>
      <c r="W1436" s="24">
        <f t="shared" si="357"/>
        <v>4.293265745722338</v>
      </c>
      <c r="X1436" s="24">
        <f t="shared" si="357"/>
        <v>3.940762064753347</v>
      </c>
      <c r="Y1436" s="24">
        <f t="shared" si="357"/>
        <v>4.3321727406141486</v>
      </c>
      <c r="Z1436" s="24">
        <f t="shared" si="357"/>
        <v>4.2886804355116581</v>
      </c>
      <c r="AA1436" s="20"/>
      <c r="AB1436" s="20"/>
      <c r="AC1436" s="17">
        <v>313.88659475806497</v>
      </c>
      <c r="AD1436" s="17">
        <f t="shared" si="361"/>
        <v>314.22166770187607</v>
      </c>
      <c r="AE1436" s="21">
        <v>123.364723144104</v>
      </c>
      <c r="AF1436" s="21">
        <v>176.2836021505376</v>
      </c>
      <c r="AG1436" s="19">
        <v>3.5627352119758053</v>
      </c>
      <c r="AH1436" s="21">
        <v>157.69999999999999</v>
      </c>
      <c r="AI1436" s="22">
        <v>0</v>
      </c>
      <c r="AJ1436" s="21">
        <v>1229.3270293059118</v>
      </c>
      <c r="AK1436" s="21" t="e">
        <f>VLOOKUP($B1436,'[3]Rotoma level Monthly'!$C$2:$N$538,10,FALSE)</f>
        <v>#N/A</v>
      </c>
      <c r="AL1436" s="21" t="e">
        <f>VLOOKUP($B1436,'[3]Rotoma level Monthly'!$C$2:$N$538,11,FALSE)</f>
        <v>#N/A</v>
      </c>
      <c r="AM1436" s="20">
        <v>3.730007719642165</v>
      </c>
      <c r="AN1436" s="21">
        <v>211.14166666666665</v>
      </c>
    </row>
    <row r="1437" spans="1:40" x14ac:dyDescent="0.25">
      <c r="A1437" t="s">
        <v>88</v>
      </c>
      <c r="B1437" s="15">
        <v>44409</v>
      </c>
      <c r="C1437" s="16" t="s">
        <v>84</v>
      </c>
      <c r="D1437" s="17">
        <v>2022</v>
      </c>
      <c r="E1437" s="18" t="str">
        <f t="shared" si="359"/>
        <v>Rotoehu 2021/22</v>
      </c>
      <c r="F1437" s="18" t="s">
        <v>72</v>
      </c>
      <c r="G1437" s="19">
        <v>7.6</v>
      </c>
      <c r="H1437" s="20">
        <v>3.1</v>
      </c>
      <c r="I1437" s="21">
        <v>317.09999999999997</v>
      </c>
      <c r="J1437" s="19">
        <v>23.5</v>
      </c>
      <c r="K1437" s="19">
        <v>1.8</v>
      </c>
      <c r="L1437" s="19">
        <v>23.8</v>
      </c>
      <c r="M1437" s="19">
        <v>8.6999999999999993</v>
      </c>
      <c r="N1437" s="19">
        <v>8.1999999999999993</v>
      </c>
      <c r="O1437" s="19">
        <v>2.2999999999999998</v>
      </c>
      <c r="Q1437" s="19">
        <f t="shared" si="358"/>
        <v>4.4572665243932104</v>
      </c>
      <c r="R1437" s="19">
        <f t="shared" si="356"/>
        <v>4.1913721705917455</v>
      </c>
      <c r="S1437" s="19">
        <f t="shared" si="354"/>
        <v>3.9186006885015368</v>
      </c>
      <c r="T1437" s="19">
        <f t="shared" si="360"/>
        <v>4.2215181578334695</v>
      </c>
      <c r="U1437" s="23">
        <f t="shared" si="355"/>
        <v>4.1971893853299909</v>
      </c>
      <c r="V1437" s="24">
        <f t="shared" si="357"/>
        <v>4.5488607272532917</v>
      </c>
      <c r="W1437" s="24">
        <f t="shared" si="357"/>
        <v>4.2754484696429484</v>
      </c>
      <c r="X1437" s="24">
        <f t="shared" si="357"/>
        <v>3.9260955797994708</v>
      </c>
      <c r="Y1437" s="24">
        <f t="shared" si="357"/>
        <v>4.3440592253816854</v>
      </c>
      <c r="Z1437" s="24">
        <f t="shared" si="357"/>
        <v>4.2736160005193495</v>
      </c>
      <c r="AA1437" s="20"/>
      <c r="AB1437" s="20"/>
      <c r="AC1437" s="17">
        <v>313.91668357974902</v>
      </c>
      <c r="AD1437" s="17">
        <f t="shared" si="361"/>
        <v>314.16192936132506</v>
      </c>
      <c r="AE1437" s="21">
        <v>95.069868995632802</v>
      </c>
      <c r="AF1437" s="21">
        <v>181.00672043010758</v>
      </c>
      <c r="AG1437" s="19">
        <v>3.4090933363618272</v>
      </c>
      <c r="AH1437" s="21">
        <v>164.9</v>
      </c>
      <c r="AI1437" s="22">
        <v>0</v>
      </c>
      <c r="AJ1437" s="21">
        <v>1209.7251714731519</v>
      </c>
      <c r="AK1437" s="21" t="e">
        <f>VLOOKUP($B1437,'[3]Rotoma level Monthly'!$C$2:$N$538,10,FALSE)</f>
        <v>#N/A</v>
      </c>
      <c r="AL1437" s="21" t="e">
        <f>VLOOKUP($B1437,'[3]Rotoma level Monthly'!$C$2:$N$538,11,FALSE)</f>
        <v>#N/A</v>
      </c>
      <c r="AM1437" s="20">
        <v>3.754554463945929</v>
      </c>
      <c r="AN1437" s="21">
        <v>210.89999999999998</v>
      </c>
    </row>
    <row r="1438" spans="1:40" x14ac:dyDescent="0.25">
      <c r="A1438" t="s">
        <v>88</v>
      </c>
      <c r="B1438" s="15">
        <v>44440</v>
      </c>
      <c r="C1438" s="16" t="s">
        <v>84</v>
      </c>
      <c r="D1438" s="17">
        <v>2022</v>
      </c>
      <c r="E1438" s="18" t="str">
        <f t="shared" si="359"/>
        <v>Rotoehu 2021/22</v>
      </c>
      <c r="F1438" s="18" t="s">
        <v>72</v>
      </c>
      <c r="G1438" s="19">
        <v>10.5</v>
      </c>
      <c r="H1438" s="20">
        <v>2.85</v>
      </c>
      <c r="I1438" s="21">
        <v>357.9</v>
      </c>
      <c r="J1438" s="19">
        <v>24.5</v>
      </c>
      <c r="K1438" s="19">
        <v>3.4</v>
      </c>
      <c r="L1438" s="19">
        <v>22.599999999999998</v>
      </c>
      <c r="M1438" s="19">
        <v>19</v>
      </c>
      <c r="N1438" s="19">
        <v>8.01</v>
      </c>
      <c r="O1438" s="19">
        <v>2.41</v>
      </c>
      <c r="Q1438" s="19">
        <f t="shared" si="358"/>
        <v>4.8138208196376429</v>
      </c>
      <c r="R1438" s="19">
        <f t="shared" si="356"/>
        <v>4.2939403135763161</v>
      </c>
      <c r="S1438" s="19">
        <f t="shared" si="354"/>
        <v>4.0768227121539127</v>
      </c>
      <c r="T1438" s="19">
        <f t="shared" si="360"/>
        <v>4.2743649663444341</v>
      </c>
      <c r="U1438" s="23">
        <f t="shared" si="355"/>
        <v>4.364737202928076</v>
      </c>
      <c r="V1438" s="24">
        <f t="shared" si="357"/>
        <v>4.5515254258668225</v>
      </c>
      <c r="W1438" s="24">
        <f t="shared" si="357"/>
        <v>4.2516973656937003</v>
      </c>
      <c r="X1438" s="24">
        <f t="shared" si="357"/>
        <v>3.9425588255035593</v>
      </c>
      <c r="Y1438" s="24">
        <f t="shared" si="357"/>
        <v>4.3440592253816854</v>
      </c>
      <c r="Z1438" s="24">
        <f t="shared" si="357"/>
        <v>4.2724602106114427</v>
      </c>
      <c r="AA1438" s="20"/>
      <c r="AB1438" s="20"/>
      <c r="AC1438" s="17">
        <v>313.93716718749999</v>
      </c>
      <c r="AD1438" s="17">
        <f t="shared" si="361"/>
        <v>314.10772899482316</v>
      </c>
      <c r="AE1438" s="21">
        <v>178.86026200873201</v>
      </c>
      <c r="AF1438" s="21">
        <v>197.31944444444446</v>
      </c>
      <c r="AG1438" s="19">
        <v>4.0798302433888889</v>
      </c>
      <c r="AH1438" s="21">
        <v>185.2</v>
      </c>
      <c r="AI1438" s="22">
        <v>0</v>
      </c>
      <c r="AJ1438" s="21">
        <v>1183.1120182266916</v>
      </c>
      <c r="AK1438" s="21" t="e">
        <f>VLOOKUP($B1438,'[3]Rotoma level Monthly'!$C$2:$N$538,10,FALSE)</f>
        <v>#N/A</v>
      </c>
      <c r="AL1438" s="21" t="e">
        <f>VLOOKUP($B1438,'[3]Rotoma level Monthly'!$C$2:$N$538,11,FALSE)</f>
        <v>#N/A</v>
      </c>
      <c r="AM1438" s="20">
        <v>3.7520364059034996</v>
      </c>
      <c r="AN1438" s="21">
        <v>208.23333333333332</v>
      </c>
    </row>
    <row r="1439" spans="1:40" x14ac:dyDescent="0.25">
      <c r="A1439" t="s">
        <v>88</v>
      </c>
      <c r="B1439" s="15">
        <v>44470</v>
      </c>
      <c r="C1439" s="16" t="s">
        <v>84</v>
      </c>
      <c r="D1439" s="17">
        <v>2022</v>
      </c>
      <c r="E1439" s="18" t="str">
        <f t="shared" si="359"/>
        <v>Rotoehu 2021/22</v>
      </c>
      <c r="F1439" s="18" t="s">
        <v>72</v>
      </c>
      <c r="G1439" s="19">
        <v>10</v>
      </c>
      <c r="H1439" s="20">
        <v>3</v>
      </c>
      <c r="I1439" s="21">
        <v>385.79999999999995</v>
      </c>
      <c r="J1439" s="19">
        <v>26.5</v>
      </c>
      <c r="K1439" s="19">
        <v>3.7</v>
      </c>
      <c r="L1439" s="19">
        <v>1.6</v>
      </c>
      <c r="M1439" s="19">
        <v>5.4</v>
      </c>
      <c r="N1439" s="19">
        <v>8.3699999999999992</v>
      </c>
      <c r="O1439" s="19">
        <v>3.64</v>
      </c>
      <c r="Q1439" s="19">
        <f t="shared" si="358"/>
        <v>4.76</v>
      </c>
      <c r="R1439" s="19">
        <f t="shared" si="356"/>
        <v>4.2314532428503622</v>
      </c>
      <c r="S1439" s="19">
        <f t="shared" si="354"/>
        <v>4.1749502921566748</v>
      </c>
      <c r="T1439" s="19">
        <f t="shared" si="360"/>
        <v>4.3738779518954782</v>
      </c>
      <c r="U1439" s="23">
        <f t="shared" si="355"/>
        <v>4.3850703717256287</v>
      </c>
      <c r="V1439" s="24">
        <f t="shared" si="357"/>
        <v>4.5524493096770078</v>
      </c>
      <c r="W1439" s="24">
        <f t="shared" si="357"/>
        <v>4.2689464784725288</v>
      </c>
      <c r="X1439" s="24">
        <f t="shared" si="357"/>
        <v>3.9736531853769606</v>
      </c>
      <c r="Y1439" s="24">
        <f t="shared" si="357"/>
        <v>4.342083872094288</v>
      </c>
      <c r="Z1439" s="24">
        <f t="shared" si="357"/>
        <v>4.2842832114051967</v>
      </c>
      <c r="AA1439" s="20"/>
      <c r="AB1439" s="20"/>
      <c r="AC1439" s="17">
        <v>314.01965585797501</v>
      </c>
      <c r="AD1439" s="17">
        <f t="shared" si="361"/>
        <v>314.06674997299837</v>
      </c>
      <c r="AE1439" s="21">
        <v>130.87554585152799</v>
      </c>
      <c r="AF1439" s="21">
        <v>152.35887096774198</v>
      </c>
      <c r="AG1439" s="19">
        <v>3.9980077623763433</v>
      </c>
      <c r="AH1439" s="21">
        <v>190.7</v>
      </c>
      <c r="AI1439" s="22">
        <v>0</v>
      </c>
      <c r="AJ1439" s="21">
        <v>1302.6244541484671</v>
      </c>
      <c r="AK1439" s="21" t="e">
        <f>VLOOKUP($B1439,'[3]Rotoma level Monthly'!$C$2:$N$538,10,FALSE)</f>
        <v>#N/A</v>
      </c>
      <c r="AL1439" s="21" t="e">
        <f>VLOOKUP($B1439,'[3]Rotoma level Monthly'!$C$2:$N$538,11,FALSE)</f>
        <v>#N/A</v>
      </c>
      <c r="AM1439" s="20">
        <v>3.6876713082224817</v>
      </c>
      <c r="AN1439" s="21">
        <v>209.56666666666663</v>
      </c>
    </row>
    <row r="1440" spans="1:40" x14ac:dyDescent="0.25">
      <c r="A1440" t="s">
        <v>88</v>
      </c>
      <c r="B1440" s="15">
        <v>44501</v>
      </c>
      <c r="C1440" s="16" t="s">
        <v>84</v>
      </c>
      <c r="D1440" s="17">
        <v>2022</v>
      </c>
      <c r="E1440" s="18" t="str">
        <f t="shared" si="359"/>
        <v>Rotoehu 2021/22</v>
      </c>
      <c r="F1440" s="18" t="s">
        <v>72</v>
      </c>
      <c r="G1440" s="19">
        <v>5.3</v>
      </c>
      <c r="H1440" s="20">
        <v>3.6</v>
      </c>
      <c r="I1440" s="21">
        <v>304.89999999999998</v>
      </c>
      <c r="J1440" s="19">
        <v>19.3</v>
      </c>
      <c r="K1440" s="19">
        <v>3.6</v>
      </c>
      <c r="L1440" s="19">
        <v>3.3</v>
      </c>
      <c r="M1440" s="19">
        <v>16</v>
      </c>
      <c r="N1440" s="19">
        <v>8.31</v>
      </c>
      <c r="O1440" s="19">
        <v>2.76</v>
      </c>
      <c r="Q1440" s="19">
        <f t="shared" si="358"/>
        <v>4.0596607087860042</v>
      </c>
      <c r="R1440" s="19">
        <f t="shared" si="356"/>
        <v>4.0071211180398958</v>
      </c>
      <c r="S1440" s="19">
        <f t="shared" si="354"/>
        <v>3.8673138473397954</v>
      </c>
      <c r="T1440" s="19">
        <f t="shared" si="360"/>
        <v>3.9718273423026988</v>
      </c>
      <c r="U1440" s="23">
        <f t="shared" si="355"/>
        <v>3.9764807541170986</v>
      </c>
      <c r="V1440" s="24">
        <f t="shared" si="357"/>
        <v>4.5242856569978898</v>
      </c>
      <c r="W1440" s="24">
        <f t="shared" si="357"/>
        <v>4.2432528395799816</v>
      </c>
      <c r="X1440" s="24">
        <f t="shared" si="357"/>
        <v>3.9637229338967099</v>
      </c>
      <c r="Y1440" s="24">
        <f t="shared" si="357"/>
        <v>4.3190514151363546</v>
      </c>
      <c r="Z1440" s="24">
        <f t="shared" si="357"/>
        <v>4.262578211402734</v>
      </c>
      <c r="AA1440" s="20"/>
      <c r="AB1440" s="20"/>
      <c r="AC1440" s="17">
        <v>314.01168634259301</v>
      </c>
      <c r="AD1440" s="17">
        <f t="shared" si="361"/>
        <v>314.0226035947191</v>
      </c>
      <c r="AE1440" s="21">
        <v>57</v>
      </c>
      <c r="AF1440" s="21">
        <v>190.86769005847961</v>
      </c>
      <c r="AG1440" s="19">
        <v>4.0108741301714455</v>
      </c>
      <c r="AH1440" s="21">
        <v>228.7</v>
      </c>
      <c r="AI1440" s="22">
        <v>0</v>
      </c>
      <c r="AJ1440" s="21">
        <v>1369.539999999995</v>
      </c>
      <c r="AK1440" s="21" t="e">
        <f>VLOOKUP($B1440,'[3]Rotoma level Monthly'!$C$2:$N$538,10,FALSE)</f>
        <v>#N/A</v>
      </c>
      <c r="AL1440" s="21" t="e">
        <f>VLOOKUP($B1440,'[3]Rotoma level Monthly'!$C$2:$N$538,11,FALSE)</f>
        <v>#N/A</v>
      </c>
      <c r="AM1440" s="20">
        <v>3.7210341367480191</v>
      </c>
      <c r="AN1440" s="21">
        <v>209.61666666666665</v>
      </c>
    </row>
    <row r="1441" spans="1:40" x14ac:dyDescent="0.25">
      <c r="A1441" t="s">
        <v>88</v>
      </c>
      <c r="B1441" s="15">
        <v>44531</v>
      </c>
      <c r="C1441" s="16" t="s">
        <v>84</v>
      </c>
      <c r="D1441" s="17">
        <v>2022</v>
      </c>
      <c r="E1441" s="18" t="str">
        <f t="shared" si="359"/>
        <v>Rotoehu 2021/22</v>
      </c>
      <c r="F1441" s="18" t="s">
        <v>72</v>
      </c>
      <c r="G1441" s="19">
        <v>4.5</v>
      </c>
      <c r="H1441" s="20">
        <v>4.0999999999999996</v>
      </c>
      <c r="I1441" s="21">
        <v>247.4</v>
      </c>
      <c r="J1441" s="19">
        <v>19.599999999999998</v>
      </c>
      <c r="K1441" s="19">
        <v>2.5</v>
      </c>
      <c r="L1441" s="19">
        <v>1.8</v>
      </c>
      <c r="M1441" s="19">
        <v>9</v>
      </c>
      <c r="N1441" s="19">
        <v>8.42</v>
      </c>
      <c r="O1441" s="19">
        <v>1.49</v>
      </c>
      <c r="Q1441" s="19">
        <f t="shared" si="358"/>
        <v>3.8791597849893731</v>
      </c>
      <c r="R1441" s="19">
        <f t="shared" si="356"/>
        <v>3.8446515613796155</v>
      </c>
      <c r="S1441" s="19">
        <f t="shared" ref="S1441:S1489" si="362">-3.61+3.01*LOG($I1441)</f>
        <v>3.594133082832236</v>
      </c>
      <c r="T1441" s="19">
        <f t="shared" si="360"/>
        <v>3.9913877283609094</v>
      </c>
      <c r="U1441" s="23">
        <f t="shared" ref="U1441:U1443" si="363">AVERAGE(Q1441:T1441)</f>
        <v>3.8273330393905334</v>
      </c>
      <c r="V1441" s="24">
        <f t="shared" si="357"/>
        <v>4.4863345858908508</v>
      </c>
      <c r="W1441" s="24">
        <f t="shared" si="357"/>
        <v>4.1965421793995805</v>
      </c>
      <c r="X1441" s="24">
        <f t="shared" si="357"/>
        <v>3.937407793557171</v>
      </c>
      <c r="Y1441" s="24">
        <f t="shared" si="357"/>
        <v>4.2852018765544102</v>
      </c>
      <c r="Z1441" s="24">
        <f t="shared" si="357"/>
        <v>4.2263716088505028</v>
      </c>
      <c r="AA1441" s="20"/>
      <c r="AB1441" s="20"/>
      <c r="AC1441" s="17">
        <v>314.01168634259301</v>
      </c>
      <c r="AD1441" s="17">
        <f t="shared" si="361"/>
        <v>313.98388827182731</v>
      </c>
      <c r="AE1441" s="21"/>
      <c r="AF1441" s="21"/>
      <c r="AG1441" s="19"/>
      <c r="AH1441" s="21">
        <v>240.7</v>
      </c>
    </row>
    <row r="1442" spans="1:40" x14ac:dyDescent="0.25">
      <c r="A1442" t="s">
        <v>88</v>
      </c>
      <c r="B1442" s="15">
        <v>44562</v>
      </c>
      <c r="C1442" s="16" t="s">
        <v>84</v>
      </c>
      <c r="D1442" s="17">
        <v>2022</v>
      </c>
      <c r="E1442" s="18" t="str">
        <f t="shared" si="359"/>
        <v>Rotoehu 2021/22</v>
      </c>
      <c r="F1442" s="18" t="s">
        <v>72</v>
      </c>
      <c r="G1442" s="19">
        <v>9.3000000000000007</v>
      </c>
      <c r="H1442" s="20">
        <v>2.0499999999999998</v>
      </c>
      <c r="I1442" s="21">
        <v>301.5</v>
      </c>
      <c r="J1442" s="19">
        <v>41.5</v>
      </c>
      <c r="K1442" s="19">
        <v>14</v>
      </c>
      <c r="L1442" s="19">
        <v>1.5</v>
      </c>
      <c r="M1442" s="19">
        <v>3</v>
      </c>
      <c r="N1442" s="19">
        <v>8.4700000000000006</v>
      </c>
      <c r="O1442" s="19">
        <v>2.25</v>
      </c>
      <c r="Q1442" s="19">
        <f t="shared" si="358"/>
        <v>4.6799466893269956</v>
      </c>
      <c r="R1442" s="19">
        <f t="shared" si="356"/>
        <v>4.6900346124042338</v>
      </c>
      <c r="S1442" s="19">
        <f t="shared" si="362"/>
        <v>3.8526548225932715</v>
      </c>
      <c r="T1442" s="19">
        <f t="shared" si="360"/>
        <v>4.9427004423993095</v>
      </c>
      <c r="U1442" s="23">
        <f t="shared" si="363"/>
        <v>4.5413341416809523</v>
      </c>
      <c r="V1442" s="24">
        <f t="shared" si="357"/>
        <v>4.5471340814236019</v>
      </c>
      <c r="W1442" s="24">
        <f t="shared" si="357"/>
        <v>4.2562886666776834</v>
      </c>
      <c r="X1442" s="24">
        <f t="shared" si="357"/>
        <v>3.9420204865485098</v>
      </c>
      <c r="Y1442" s="24">
        <f t="shared" si="357"/>
        <v>4.3126737520298422</v>
      </c>
      <c r="Z1442" s="24">
        <f t="shared" si="357"/>
        <v>4.264529246669909</v>
      </c>
      <c r="AA1442" s="20"/>
      <c r="AB1442" s="20"/>
      <c r="AC1442" s="17">
        <v>314.01168634259301</v>
      </c>
      <c r="AD1442" s="17">
        <f t="shared" si="361"/>
        <v>313.95501062721365</v>
      </c>
      <c r="AE1442" s="21"/>
      <c r="AF1442" s="21"/>
      <c r="AG1442" s="19"/>
      <c r="AH1442" s="21">
        <v>336</v>
      </c>
    </row>
    <row r="1443" spans="1:40" x14ac:dyDescent="0.25">
      <c r="A1443" t="s">
        <v>88</v>
      </c>
      <c r="B1443" s="15">
        <v>44593</v>
      </c>
      <c r="C1443" s="16" t="s">
        <v>84</v>
      </c>
      <c r="D1443" s="17">
        <v>2022</v>
      </c>
      <c r="E1443" s="18" t="str">
        <f t="shared" si="359"/>
        <v>Rotoehu 2021/22</v>
      </c>
      <c r="F1443" s="18" t="s">
        <v>72</v>
      </c>
      <c r="G1443" s="19">
        <v>7.8</v>
      </c>
      <c r="H1443" s="20">
        <v>2.2999999999999998</v>
      </c>
      <c r="I1443" s="21">
        <v>472.2</v>
      </c>
      <c r="J1443" s="19">
        <v>72.099999999999994</v>
      </c>
      <c r="K1443" s="19">
        <v>43.2</v>
      </c>
      <c r="L1443" s="19">
        <v>5.8</v>
      </c>
      <c r="M1443" s="19">
        <v>95.2</v>
      </c>
      <c r="N1443" s="19">
        <v>8.0500000000000007</v>
      </c>
      <c r="O1443" s="19">
        <v>4.87</v>
      </c>
      <c r="Q1443" s="19">
        <f t="shared" si="358"/>
        <v>4.4859202908338203</v>
      </c>
      <c r="R1443" s="19">
        <f t="shared" si="356"/>
        <v>4.5526391594366178</v>
      </c>
      <c r="S1443" s="19">
        <f t="shared" si="362"/>
        <v>4.4391192080555513</v>
      </c>
      <c r="T1443" s="19">
        <f t="shared" si="360"/>
        <v>5.643170972980732</v>
      </c>
      <c r="U1443" s="23">
        <f t="shared" si="363"/>
        <v>4.7802124078266797</v>
      </c>
      <c r="V1443" s="24">
        <f t="shared" si="357"/>
        <v>4.529009275873614</v>
      </c>
      <c r="W1443" s="24">
        <f t="shared" si="357"/>
        <v>4.2666240724047952</v>
      </c>
      <c r="X1443" s="24">
        <f t="shared" si="357"/>
        <v>3.9882158352974102</v>
      </c>
      <c r="Y1443" s="24">
        <f t="shared" si="357"/>
        <v>4.4126295454849629</v>
      </c>
      <c r="Z1443" s="24">
        <f t="shared" si="357"/>
        <v>4.2991196822651956</v>
      </c>
      <c r="AA1443" s="20"/>
      <c r="AB1443" s="20"/>
      <c r="AC1443" s="17">
        <v>314.01168634259301</v>
      </c>
      <c r="AD1443" s="17">
        <f t="shared" si="361"/>
        <v>313.94315468998923</v>
      </c>
      <c r="AE1443" s="21"/>
      <c r="AF1443" s="21"/>
      <c r="AG1443" s="19"/>
      <c r="AH1443" s="21">
        <v>201.4</v>
      </c>
    </row>
    <row r="1444" spans="1:40" x14ac:dyDescent="0.25">
      <c r="A1444" t="s">
        <v>88</v>
      </c>
      <c r="B1444" s="15">
        <v>44621</v>
      </c>
      <c r="C1444" s="16" t="s">
        <v>84</v>
      </c>
      <c r="D1444" s="17">
        <v>2022</v>
      </c>
      <c r="E1444" s="18" t="str">
        <f t="shared" si="359"/>
        <v>Rotoehu 2021/22</v>
      </c>
      <c r="F1444" s="18" t="s">
        <v>72</v>
      </c>
      <c r="H1444" s="20">
        <v>1.9</v>
      </c>
      <c r="I1444" s="21">
        <v>437.40000000000003</v>
      </c>
      <c r="J1444" s="19">
        <v>58.7</v>
      </c>
      <c r="K1444" s="19">
        <v>24.8</v>
      </c>
      <c r="L1444" s="19">
        <v>1.2</v>
      </c>
      <c r="M1444" s="19">
        <v>1</v>
      </c>
      <c r="N1444" s="19">
        <v>8.2200000000000006</v>
      </c>
      <c r="O1444" s="19">
        <v>7.07</v>
      </c>
      <c r="R1444" s="19">
        <f t="shared" si="356"/>
        <v>4.7802895968265524</v>
      </c>
      <c r="S1444" s="19">
        <f t="shared" si="362"/>
        <v>4.3390451238918697</v>
      </c>
      <c r="T1444" s="19">
        <f t="shared" si="360"/>
        <v>5.382423255643034</v>
      </c>
      <c r="V1444" s="24">
        <f t="shared" si="357"/>
        <v>4.5012251377420851</v>
      </c>
      <c r="W1444" s="24">
        <f t="shared" si="357"/>
        <v>4.261289851069578</v>
      </c>
      <c r="X1444" s="24">
        <f t="shared" si="357"/>
        <v>3.9851221234164176</v>
      </c>
      <c r="Y1444" s="24">
        <f t="shared" si="357"/>
        <v>4.4703382803082672</v>
      </c>
      <c r="Z1444" s="24">
        <f t="shared" si="357"/>
        <v>4.2639254908257413</v>
      </c>
      <c r="AA1444" s="20"/>
      <c r="AB1444" s="20"/>
      <c r="AC1444" s="17">
        <v>314.01168634259301</v>
      </c>
      <c r="AD1444" s="17">
        <f t="shared" si="361"/>
        <v>313.94412051535761</v>
      </c>
      <c r="AE1444" s="21"/>
      <c r="AF1444" s="21"/>
      <c r="AG1444" s="19"/>
      <c r="AH1444" s="21">
        <v>272.60000000000002</v>
      </c>
    </row>
    <row r="1445" spans="1:40" s="33" customFormat="1" x14ac:dyDescent="0.25">
      <c r="A1445" s="33" t="s">
        <v>88</v>
      </c>
      <c r="B1445" s="34">
        <v>44652</v>
      </c>
      <c r="C1445" s="16" t="s">
        <v>84</v>
      </c>
      <c r="D1445" s="17">
        <v>2022</v>
      </c>
      <c r="E1445" s="18" t="str">
        <f t="shared" si="359"/>
        <v>Rotoehu 2021/22</v>
      </c>
      <c r="F1445" s="18" t="s">
        <v>72</v>
      </c>
      <c r="G1445" s="35"/>
      <c r="H1445" s="36"/>
      <c r="I1445" s="37">
        <v>353.6</v>
      </c>
      <c r="J1445" s="35">
        <v>45.5</v>
      </c>
      <c r="K1445" s="35">
        <v>18.5</v>
      </c>
      <c r="L1445" s="35">
        <v>2</v>
      </c>
      <c r="M1445" s="35">
        <v>6.4</v>
      </c>
      <c r="N1445" s="35">
        <v>8.09</v>
      </c>
      <c r="O1445" s="35">
        <v>6.2</v>
      </c>
      <c r="P1445" s="38"/>
      <c r="Q1445" s="22"/>
      <c r="R1445" s="22"/>
      <c r="S1445" s="19">
        <f t="shared" si="362"/>
        <v>4.0610218915865168</v>
      </c>
      <c r="T1445" s="19">
        <f t="shared" si="360"/>
        <v>5.0593932782387672</v>
      </c>
      <c r="U1445" s="23"/>
      <c r="V1445" s="24"/>
      <c r="W1445" s="24"/>
      <c r="X1445" s="24">
        <f t="shared" si="357"/>
        <v>4.0055269862513798</v>
      </c>
      <c r="Y1445" s="24">
        <f t="shared" si="357"/>
        <v>4.5361895290857399</v>
      </c>
      <c r="Z1445" s="24"/>
      <c r="AA1445" s="20"/>
      <c r="AB1445" s="20"/>
      <c r="AC1445" s="17">
        <v>314.01168634259301</v>
      </c>
      <c r="AD1445" s="17">
        <f t="shared" si="361"/>
        <v>313.95277979872952</v>
      </c>
      <c r="AE1445" s="21"/>
      <c r="AF1445" s="21"/>
      <c r="AG1445" s="19"/>
      <c r="AH1445" s="21"/>
      <c r="AI1445" s="22"/>
      <c r="AJ1445" s="21"/>
      <c r="AK1445" s="21"/>
      <c r="AL1445" s="21"/>
      <c r="AM1445" s="20"/>
      <c r="AN1445" s="21"/>
    </row>
    <row r="1446" spans="1:40" x14ac:dyDescent="0.25">
      <c r="A1446" t="s">
        <v>89</v>
      </c>
      <c r="B1446" s="15">
        <v>33055</v>
      </c>
      <c r="C1446" s="16" t="s">
        <v>50</v>
      </c>
      <c r="D1446" s="17">
        <v>1991</v>
      </c>
      <c r="E1446" s="18" t="str">
        <f t="shared" si="359"/>
        <v>Rotoiti 1990/91</v>
      </c>
      <c r="F1446" s="18" t="s">
        <v>51</v>
      </c>
      <c r="H1446" s="17">
        <v>5.7610468864440918</v>
      </c>
      <c r="I1446" s="21">
        <v>289.99999500000001</v>
      </c>
      <c r="J1446" s="19">
        <v>29.499999500000001</v>
      </c>
      <c r="K1446" s="19">
        <v>15</v>
      </c>
      <c r="M1446" s="19">
        <v>34.000000999999997</v>
      </c>
      <c r="R1446" s="19">
        <f t="shared" ref="R1446:R1448" si="364">5.56+2.6*LOG(((1/$H1446)-(1/40)),10)</f>
        <v>3.4070935980710946</v>
      </c>
      <c r="S1446" s="19">
        <f t="shared" si="362"/>
        <v>3.8018179511374703</v>
      </c>
      <c r="T1446" s="19">
        <f t="shared" si="360"/>
        <v>4.5098802651623391</v>
      </c>
      <c r="AA1446" s="20">
        <v>0.6</v>
      </c>
      <c r="AB1446" s="20">
        <v>-0.49333333333333301</v>
      </c>
      <c r="AC1446" s="17">
        <v>315.04213961618899</v>
      </c>
      <c r="AE1446" s="21">
        <v>137.43888888888901</v>
      </c>
      <c r="AF1446" s="21">
        <v>130.10057471264369</v>
      </c>
      <c r="AG1446" s="19">
        <v>2.7419971264367811</v>
      </c>
      <c r="AH1446" s="21">
        <v>117.6</v>
      </c>
      <c r="AI1446" s="22">
        <v>0.331666666666666</v>
      </c>
      <c r="AJ1446" s="21">
        <v>1501.1611111110774</v>
      </c>
      <c r="AK1446" s="21" t="e">
        <f>VLOOKUP($B1446,'[3]Rotoma level Monthly'!$C$2:$N$538,10,FALSE)</f>
        <v>#N/A</v>
      </c>
      <c r="AL1446" s="21" t="e">
        <f>VLOOKUP($B1446,'[3]Rotoma level Monthly'!$C$2:$N$538,11,FALSE)</f>
        <v>#N/A</v>
      </c>
      <c r="AM1446" s="20">
        <v>3.250575661232709</v>
      </c>
      <c r="AN1446" s="21">
        <v>164.47499999999999</v>
      </c>
    </row>
    <row r="1447" spans="1:40" x14ac:dyDescent="0.25">
      <c r="A1447" t="s">
        <v>89</v>
      </c>
      <c r="B1447" s="15">
        <v>33147</v>
      </c>
      <c r="C1447" s="16" t="s">
        <v>50</v>
      </c>
      <c r="D1447" s="17">
        <v>1991</v>
      </c>
      <c r="E1447" s="18" t="str">
        <f t="shared" si="359"/>
        <v>Rotoiti 1990/91</v>
      </c>
      <c r="F1447" s="18" t="s">
        <v>51</v>
      </c>
      <c r="H1447" s="17">
        <v>7.2149999023162845</v>
      </c>
      <c r="I1447" s="21">
        <v>321.0000048</v>
      </c>
      <c r="J1447" s="19">
        <v>16.999999500000001</v>
      </c>
      <c r="K1447" s="19">
        <v>4.9999998999999997</v>
      </c>
      <c r="M1447" s="19">
        <v>43.000001000000005</v>
      </c>
      <c r="R1447" s="19">
        <f t="shared" si="364"/>
        <v>3.1039850578892767</v>
      </c>
      <c r="S1447" s="19">
        <f t="shared" si="362"/>
        <v>3.9345801670859752</v>
      </c>
      <c r="T1447" s="19">
        <f t="shared" si="360"/>
        <v>3.8109108131263274</v>
      </c>
      <c r="AA1447" s="20">
        <v>0.17</v>
      </c>
      <c r="AB1447" s="20">
        <v>-0.34666666666666601</v>
      </c>
      <c r="AC1447" s="17">
        <v>315.50125422483501</v>
      </c>
      <c r="AE1447" s="21">
        <v>140.222222222222</v>
      </c>
      <c r="AF1447" s="21">
        <v>130.66956603070446</v>
      </c>
      <c r="AG1447" s="19">
        <v>3.4675819771802634</v>
      </c>
      <c r="AH1447" s="21">
        <v>157</v>
      </c>
      <c r="AI1447" s="22">
        <v>0.1733333333333329</v>
      </c>
      <c r="AJ1447" s="21">
        <v>1631.0611111110763</v>
      </c>
      <c r="AK1447" s="21" t="e">
        <f>VLOOKUP($B1447,'[3]Rotoma level Monthly'!$C$2:$N$538,10,FALSE)</f>
        <v>#N/A</v>
      </c>
      <c r="AL1447" s="21" t="e">
        <f>VLOOKUP($B1447,'[3]Rotoma level Monthly'!$C$2:$N$538,11,FALSE)</f>
        <v>#N/A</v>
      </c>
      <c r="AM1447" s="20">
        <v>3.2779265564519089</v>
      </c>
      <c r="AN1447" s="21">
        <v>170.98333333333335</v>
      </c>
    </row>
    <row r="1448" spans="1:40" x14ac:dyDescent="0.25">
      <c r="A1448" t="s">
        <v>89</v>
      </c>
      <c r="B1448" s="15">
        <v>33178</v>
      </c>
      <c r="C1448" s="16" t="s">
        <v>50</v>
      </c>
      <c r="D1448" s="17">
        <v>1991</v>
      </c>
      <c r="E1448" s="18" t="str">
        <f t="shared" si="359"/>
        <v>Rotoiti 1990/91</v>
      </c>
      <c r="F1448" s="18" t="s">
        <v>51</v>
      </c>
      <c r="H1448" s="17">
        <v>5.7100000523162837</v>
      </c>
      <c r="I1448" s="21">
        <v>275.0000005</v>
      </c>
      <c r="J1448" s="19">
        <v>20.5</v>
      </c>
      <c r="K1448" s="19">
        <v>1.5000000500000001</v>
      </c>
      <c r="M1448" s="19">
        <v>3.5000000499999997</v>
      </c>
      <c r="R1448" s="19">
        <f t="shared" si="364"/>
        <v>3.4188255903385127</v>
      </c>
      <c r="S1448" s="19">
        <f t="shared" si="362"/>
        <v>3.7323914108058651</v>
      </c>
      <c r="T1448" s="19">
        <f t="shared" si="360"/>
        <v>4.0483212742828023</v>
      </c>
      <c r="AA1448" s="20">
        <v>-0.6</v>
      </c>
      <c r="AB1448" s="20">
        <v>-0.14833333333333301</v>
      </c>
      <c r="AC1448" s="17">
        <v>315.59086088279099</v>
      </c>
      <c r="AE1448" s="21">
        <v>158.47777777777799</v>
      </c>
      <c r="AF1448" s="21">
        <v>125.60352115995352</v>
      </c>
      <c r="AG1448" s="19">
        <v>3.521264690014505</v>
      </c>
      <c r="AH1448" s="21">
        <v>195.1</v>
      </c>
      <c r="AI1448" s="22">
        <v>-6.666666666666661E-2</v>
      </c>
      <c r="AJ1448" s="21">
        <v>1485.7833333333033</v>
      </c>
      <c r="AK1448" s="21" t="e">
        <f>VLOOKUP($B1448,'[3]Rotoma level Monthly'!$C$2:$N$538,10,FALSE)</f>
        <v>#N/A</v>
      </c>
      <c r="AL1448" s="21" t="e">
        <f>VLOOKUP($B1448,'[3]Rotoma level Monthly'!$C$2:$N$538,11,FALSE)</f>
        <v>#N/A</v>
      </c>
      <c r="AM1448" s="20">
        <v>3.2122709732743862</v>
      </c>
      <c r="AN1448" s="21">
        <v>172.29999999999998</v>
      </c>
    </row>
    <row r="1449" spans="1:40" x14ac:dyDescent="0.25">
      <c r="A1449" t="s">
        <v>89</v>
      </c>
      <c r="B1449" s="15">
        <v>33239</v>
      </c>
      <c r="C1449" s="16" t="s">
        <v>50</v>
      </c>
      <c r="D1449" s="17">
        <v>1991</v>
      </c>
      <c r="E1449" s="18" t="str">
        <f t="shared" si="359"/>
        <v>Rotoiti 1990/91</v>
      </c>
      <c r="F1449" s="18" t="s">
        <v>51</v>
      </c>
      <c r="H1449" s="17"/>
      <c r="I1449" s="21">
        <v>296</v>
      </c>
      <c r="J1449" s="19">
        <v>14.499999499999999</v>
      </c>
      <c r="K1449" s="19">
        <v>2.5</v>
      </c>
      <c r="M1449" s="19">
        <v>22.5</v>
      </c>
      <c r="S1449" s="19">
        <f t="shared" si="362"/>
        <v>3.8285880502874048</v>
      </c>
      <c r="T1449" s="19">
        <f t="shared" si="360"/>
        <v>3.6091945227971642</v>
      </c>
      <c r="AA1449" s="20">
        <v>0.53</v>
      </c>
      <c r="AB1449" s="20">
        <v>4.83333333333332E-2</v>
      </c>
      <c r="AC1449" s="17">
        <v>315.38459747257002</v>
      </c>
      <c r="AE1449" s="21">
        <v>108.866666666667</v>
      </c>
      <c r="AF1449" s="21">
        <v>171.07217524154635</v>
      </c>
      <c r="AG1449" s="19">
        <v>3.9264441137600468</v>
      </c>
      <c r="AH1449" s="21">
        <v>211.9</v>
      </c>
      <c r="AI1449" s="22">
        <v>-6.666666666666661E-2</v>
      </c>
      <c r="AJ1449" s="21">
        <v>1524.8499999999765</v>
      </c>
      <c r="AK1449" s="21" t="e">
        <f>VLOOKUP($B1449,'[3]Rotoma level Monthly'!$C$2:$N$538,10,FALSE)</f>
        <v>#N/A</v>
      </c>
      <c r="AL1449" s="21" t="e">
        <f>VLOOKUP($B1449,'[3]Rotoma level Monthly'!$C$2:$N$538,11,FALSE)</f>
        <v>#N/A</v>
      </c>
      <c r="AM1449" s="20">
        <v>3.1704634999052153</v>
      </c>
      <c r="AN1449" s="21">
        <v>178.21666666666667</v>
      </c>
    </row>
    <row r="1450" spans="1:40" x14ac:dyDescent="0.25">
      <c r="A1450" t="s">
        <v>89</v>
      </c>
      <c r="B1450" s="15">
        <v>33270</v>
      </c>
      <c r="C1450" s="16" t="s">
        <v>50</v>
      </c>
      <c r="D1450" s="17">
        <v>1991</v>
      </c>
      <c r="E1450" s="18" t="str">
        <f t="shared" si="359"/>
        <v>Rotoiti 1990/91</v>
      </c>
      <c r="F1450" s="18" t="s">
        <v>51</v>
      </c>
      <c r="H1450" s="17">
        <v>5.9500000499999999</v>
      </c>
      <c r="I1450" s="21">
        <v>324.39999999999998</v>
      </c>
      <c r="J1450" s="19">
        <v>14.2000002</v>
      </c>
      <c r="K1450" s="19">
        <v>1</v>
      </c>
      <c r="M1450" s="19">
        <v>9.2000002399999996</v>
      </c>
      <c r="R1450" s="19">
        <f t="shared" ref="R1450:R1457" si="365">5.56+2.6*LOG(((1/$H1450)-(1/40)),10)</f>
        <v>3.3644044027530726</v>
      </c>
      <c r="S1450" s="19">
        <f t="shared" si="362"/>
        <v>3.9483533450727459</v>
      </c>
      <c r="T1450" s="19">
        <f t="shared" si="360"/>
        <v>3.5826819834596493</v>
      </c>
      <c r="AA1450" s="20">
        <v>0.04</v>
      </c>
      <c r="AB1450" s="20">
        <v>0.15333333333333299</v>
      </c>
      <c r="AC1450" s="17">
        <v>315.39343043154798</v>
      </c>
      <c r="AE1450" s="21">
        <v>81.799999999990106</v>
      </c>
      <c r="AF1450" s="21">
        <v>179.63425925932032</v>
      </c>
      <c r="AG1450" s="19">
        <v>3.0263055555570157</v>
      </c>
      <c r="AH1450" s="21">
        <v>240.1</v>
      </c>
      <c r="AI1450" s="22">
        <v>-6.666666666666661E-2</v>
      </c>
      <c r="AJ1450" s="21">
        <v>1548.7166666666435</v>
      </c>
      <c r="AK1450" s="21" t="e">
        <f>VLOOKUP($B1450,'[3]Rotoma level Monthly'!$C$2:$N$538,10,FALSE)</f>
        <v>#N/A</v>
      </c>
      <c r="AL1450" s="21" t="e">
        <f>VLOOKUP($B1450,'[3]Rotoma level Monthly'!$C$2:$N$538,11,FALSE)</f>
        <v>#N/A</v>
      </c>
      <c r="AM1450" s="20">
        <v>3.1967262681299915</v>
      </c>
      <c r="AN1450" s="21">
        <v>180.625</v>
      </c>
    </row>
    <row r="1451" spans="1:40" x14ac:dyDescent="0.25">
      <c r="A1451" t="s">
        <v>89</v>
      </c>
      <c r="B1451" s="15">
        <v>33390</v>
      </c>
      <c r="C1451" s="16" t="s">
        <v>50</v>
      </c>
      <c r="D1451" s="17">
        <v>1991</v>
      </c>
      <c r="E1451" s="18" t="str">
        <f t="shared" si="359"/>
        <v>Rotoiti 1990/91</v>
      </c>
      <c r="F1451" s="18" t="s">
        <v>51</v>
      </c>
      <c r="H1451" s="17">
        <v>5.5456967353820801</v>
      </c>
      <c r="I1451" s="21">
        <v>282.49999500000001</v>
      </c>
      <c r="J1451" s="19">
        <v>30.500001000000001</v>
      </c>
      <c r="K1451" s="19">
        <v>9.5</v>
      </c>
      <c r="M1451" s="19">
        <v>5.0000002000000006</v>
      </c>
      <c r="R1451" s="19">
        <f t="shared" si="365"/>
        <v>3.457191146565576</v>
      </c>
      <c r="S1451" s="19">
        <f t="shared" si="362"/>
        <v>3.7675655178511751</v>
      </c>
      <c r="T1451" s="19">
        <f t="shared" si="360"/>
        <v>4.5521555724709701</v>
      </c>
      <c r="AA1451" s="20">
        <v>-0.46</v>
      </c>
      <c r="AB1451" s="20">
        <v>-1.2433333333333301</v>
      </c>
      <c r="AC1451" s="17">
        <v>314.86652150231498</v>
      </c>
      <c r="AE1451" s="21">
        <v>98.656888888886797</v>
      </c>
      <c r="AF1451" s="21">
        <v>160.40972222222223</v>
      </c>
      <c r="AG1451" s="19">
        <v>3.5653333333333332</v>
      </c>
      <c r="AH1451" s="21">
        <v>142.4</v>
      </c>
      <c r="AI1451" s="22">
        <v>-0.43916666666666648</v>
      </c>
      <c r="AJ1451" s="21">
        <v>1343.499999999947</v>
      </c>
      <c r="AK1451" s="21" t="e">
        <f>VLOOKUP($B1451,'[3]Rotoma level Monthly'!$C$2:$N$538,10,FALSE)</f>
        <v>#N/A</v>
      </c>
      <c r="AL1451" s="21" t="e">
        <f>VLOOKUP($B1451,'[3]Rotoma level Monthly'!$C$2:$N$538,11,FALSE)</f>
        <v>#N/A</v>
      </c>
      <c r="AM1451" s="20">
        <v>3.1109515899300368</v>
      </c>
      <c r="AN1451" s="21">
        <v>178.20833333333329</v>
      </c>
    </row>
    <row r="1452" spans="1:40" x14ac:dyDescent="0.25">
      <c r="A1452" t="s">
        <v>89</v>
      </c>
      <c r="B1452" s="15">
        <v>33512</v>
      </c>
      <c r="C1452" s="16" t="s">
        <v>52</v>
      </c>
      <c r="D1452" s="17">
        <v>1992</v>
      </c>
      <c r="E1452" s="18" t="str">
        <f t="shared" si="359"/>
        <v>Rotoiti 1991/92</v>
      </c>
      <c r="F1452" s="18" t="s">
        <v>51</v>
      </c>
      <c r="H1452" s="17">
        <v>6.7110469341278076</v>
      </c>
      <c r="I1452" s="21">
        <v>310.00000549999999</v>
      </c>
      <c r="J1452" s="19">
        <v>22.5</v>
      </c>
      <c r="K1452" s="19">
        <v>5.0000000500000006</v>
      </c>
      <c r="M1452" s="19">
        <v>17.5</v>
      </c>
      <c r="R1452" s="19">
        <f t="shared" si="365"/>
        <v>3.2029696605293405</v>
      </c>
      <c r="S1452" s="19">
        <f t="shared" si="362"/>
        <v>3.8889987216338855</v>
      </c>
      <c r="T1452" s="19">
        <f t="shared" si="360"/>
        <v>4.1663729528851778</v>
      </c>
      <c r="AA1452" s="20">
        <v>-1.25</v>
      </c>
      <c r="AB1452" s="20">
        <v>-0.68</v>
      </c>
      <c r="AC1452" s="17">
        <v>314.970385416667</v>
      </c>
      <c r="AE1452" s="21">
        <v>119.666666666667</v>
      </c>
      <c r="AF1452" s="21">
        <v>180.88567633242923</v>
      </c>
      <c r="AG1452" s="19">
        <v>3.8195838498580383</v>
      </c>
      <c r="AH1452" s="21">
        <v>191</v>
      </c>
      <c r="AI1452" s="22">
        <v>-0.51083333333333303</v>
      </c>
      <c r="AJ1452" s="21">
        <v>1355.2902222221524</v>
      </c>
      <c r="AK1452" s="21" t="e">
        <f>VLOOKUP($B1452,'[3]Rotoma level Monthly'!$C$2:$N$538,10,FALSE)</f>
        <v>#N/A</v>
      </c>
      <c r="AL1452" s="21" t="e">
        <f>VLOOKUP($B1452,'[3]Rotoma level Monthly'!$C$2:$N$538,11,FALSE)</f>
        <v>#N/A</v>
      </c>
      <c r="AM1452" s="20">
        <v>3.2617646146729786</v>
      </c>
      <c r="AN1452" s="21">
        <v>177.4666666666667</v>
      </c>
    </row>
    <row r="1453" spans="1:40" x14ac:dyDescent="0.25">
      <c r="A1453" t="s">
        <v>89</v>
      </c>
      <c r="B1453" s="15">
        <v>33543</v>
      </c>
      <c r="C1453" s="16" t="s">
        <v>52</v>
      </c>
      <c r="D1453" s="17">
        <v>1992</v>
      </c>
      <c r="E1453" s="18" t="str">
        <f t="shared" si="359"/>
        <v>Rotoiti 1991/92</v>
      </c>
      <c r="F1453" s="18" t="s">
        <v>51</v>
      </c>
      <c r="G1453" s="19">
        <v>6.5000001238418577</v>
      </c>
      <c r="H1453" s="17">
        <v>7.0666667604899089</v>
      </c>
      <c r="I1453" s="21">
        <v>269.50000449999999</v>
      </c>
      <c r="J1453" s="19">
        <v>20.500000499999999</v>
      </c>
      <c r="K1453" s="19">
        <v>1</v>
      </c>
      <c r="M1453" s="19">
        <v>3.0000000500000001</v>
      </c>
      <c r="Q1453" s="19">
        <f t="shared" ref="Q1453:Q1470" si="366">2.22+2.54*LOG($G1453,10)</f>
        <v>4.2847999468899207</v>
      </c>
      <c r="R1453" s="19">
        <f t="shared" si="365"/>
        <v>3.1325388218517247</v>
      </c>
      <c r="S1453" s="19">
        <f t="shared" si="362"/>
        <v>3.7059819180910272</v>
      </c>
      <c r="T1453" s="19">
        <f t="shared" si="360"/>
        <v>4.0483213052130429</v>
      </c>
      <c r="U1453" s="23">
        <f t="shared" ref="U1453:U1470" si="367">AVERAGE(Q1453:T1453)</f>
        <v>3.7929104980114285</v>
      </c>
      <c r="AA1453" s="20">
        <v>-0.79</v>
      </c>
      <c r="AB1453" s="20">
        <v>-0.84</v>
      </c>
      <c r="AC1453" s="17">
        <v>314.930254959938</v>
      </c>
      <c r="AE1453" s="21">
        <v>58.555555555551699</v>
      </c>
      <c r="AF1453" s="21">
        <v>212.61656746031861</v>
      </c>
      <c r="AG1453" s="19">
        <v>4.2045013434193388</v>
      </c>
      <c r="AH1453" s="21">
        <v>203.8</v>
      </c>
      <c r="AI1453" s="22">
        <v>-0.65833333333333299</v>
      </c>
      <c r="AJ1453" s="21">
        <v>1334.7346666665974</v>
      </c>
      <c r="AK1453" s="21" t="e">
        <f>VLOOKUP($B1453,'[3]Rotoma level Monthly'!$C$2:$N$538,10,FALSE)</f>
        <v>#N/A</v>
      </c>
      <c r="AL1453" s="21" t="e">
        <f>VLOOKUP($B1453,'[3]Rotoma level Monthly'!$C$2:$N$538,11,FALSE)</f>
        <v>#N/A</v>
      </c>
      <c r="AM1453" s="20">
        <v>3.2910981040627934</v>
      </c>
      <c r="AN1453" s="21">
        <v>178.19166666666669</v>
      </c>
    </row>
    <row r="1454" spans="1:40" x14ac:dyDescent="0.25">
      <c r="A1454" t="s">
        <v>89</v>
      </c>
      <c r="B1454" s="15">
        <v>33573</v>
      </c>
      <c r="C1454" s="16" t="s">
        <v>52</v>
      </c>
      <c r="D1454" s="17">
        <v>1992</v>
      </c>
      <c r="E1454" s="18" t="str">
        <f t="shared" si="359"/>
        <v>Rotoiti 1991/92</v>
      </c>
      <c r="F1454" s="18" t="s">
        <v>51</v>
      </c>
      <c r="G1454" s="19">
        <v>1.0999999940395355</v>
      </c>
      <c r="H1454" s="17">
        <v>6.1891748110453291</v>
      </c>
      <c r="I1454" s="21">
        <v>298.5000048</v>
      </c>
      <c r="J1454" s="19">
        <v>17.000000499999999</v>
      </c>
      <c r="M1454" s="19">
        <v>2.5000001000000003</v>
      </c>
      <c r="N1454" s="19">
        <v>7.2999999476837161</v>
      </c>
      <c r="Q1454" s="19">
        <f t="shared" si="366"/>
        <v>2.3251374143245864</v>
      </c>
      <c r="R1454" s="19">
        <f t="shared" si="365"/>
        <v>3.3119438770220881</v>
      </c>
      <c r="S1454" s="19">
        <f t="shared" si="362"/>
        <v>3.8395824707715431</v>
      </c>
      <c r="T1454" s="19">
        <f t="shared" si="360"/>
        <v>3.8109108877227906</v>
      </c>
      <c r="U1454" s="23">
        <f t="shared" si="367"/>
        <v>3.3218936624602522</v>
      </c>
      <c r="AA1454" s="20">
        <v>-1.77</v>
      </c>
      <c r="AB1454" s="20">
        <v>-1.05833333333333</v>
      </c>
      <c r="AC1454" s="17">
        <v>314.75056499415302</v>
      </c>
      <c r="AE1454" s="21">
        <v>70.577777777749802</v>
      </c>
      <c r="AF1454" s="21">
        <v>188.8172043010758</v>
      </c>
      <c r="AG1454" s="19">
        <v>3.6144322603928023</v>
      </c>
      <c r="AH1454" s="21">
        <v>223.2</v>
      </c>
      <c r="AI1454" s="22">
        <v>-0.70416666666666661</v>
      </c>
      <c r="AJ1454" s="21">
        <v>1234.8124444443711</v>
      </c>
      <c r="AK1454" s="21" t="e">
        <f>VLOOKUP($B1454,'[3]Rotoma level Monthly'!$C$2:$N$538,10,FALSE)</f>
        <v>#N/A</v>
      </c>
      <c r="AL1454" s="21" t="e">
        <f>VLOOKUP($B1454,'[3]Rotoma level Monthly'!$C$2:$N$538,11,FALSE)</f>
        <v>#N/A</v>
      </c>
      <c r="AM1454" s="20">
        <v>3.3480344918465299</v>
      </c>
      <c r="AN1454" s="21">
        <v>174.5</v>
      </c>
    </row>
    <row r="1455" spans="1:40" x14ac:dyDescent="0.25">
      <c r="A1455" t="s">
        <v>89</v>
      </c>
      <c r="B1455" s="15">
        <v>33604</v>
      </c>
      <c r="C1455" s="16" t="s">
        <v>52</v>
      </c>
      <c r="D1455" s="17">
        <v>1992</v>
      </c>
      <c r="E1455" s="18" t="str">
        <f t="shared" si="359"/>
        <v>Rotoiti 1991/92</v>
      </c>
      <c r="F1455" s="18" t="s">
        <v>51</v>
      </c>
      <c r="G1455" s="19">
        <v>0.84999999500000001</v>
      </c>
      <c r="H1455" s="17">
        <v>5.0564328829447431</v>
      </c>
      <c r="I1455" s="21">
        <v>310</v>
      </c>
      <c r="J1455" s="19">
        <v>15.500000500000001</v>
      </c>
      <c r="K1455" s="19">
        <v>2.0000000500000001</v>
      </c>
      <c r="M1455" s="19">
        <v>9.4999994999999995</v>
      </c>
      <c r="N1455" s="19">
        <v>7.1000001453674315</v>
      </c>
      <c r="Q1455" s="19">
        <f t="shared" si="366"/>
        <v>2.0407240648254334</v>
      </c>
      <c r="R1455" s="19">
        <f t="shared" si="365"/>
        <v>3.5774037957461893</v>
      </c>
      <c r="S1455" s="19">
        <f t="shared" si="362"/>
        <v>3.8889986984411604</v>
      </c>
      <c r="T1455" s="19">
        <f t="shared" si="360"/>
        <v>3.6937685995649887</v>
      </c>
      <c r="U1455" s="23">
        <f t="shared" si="367"/>
        <v>3.3002237896444426</v>
      </c>
      <c r="AA1455" s="20">
        <v>-2.48</v>
      </c>
      <c r="AB1455" s="20">
        <v>-0.75</v>
      </c>
      <c r="AC1455" s="17">
        <v>314.709378506571</v>
      </c>
      <c r="AE1455" s="21">
        <v>127.71111111111099</v>
      </c>
      <c r="AF1455" s="21">
        <v>163.4968873797431</v>
      </c>
      <c r="AG1455" s="19">
        <v>3.36975018565651</v>
      </c>
      <c r="AI1455" s="22">
        <v>-0.73916666666666653</v>
      </c>
      <c r="AJ1455" s="21">
        <v>1273.3013333332328</v>
      </c>
      <c r="AK1455" s="21" t="e">
        <f>VLOOKUP($B1455,'[3]Rotoma level Monthly'!$C$2:$N$538,10,FALSE)</f>
        <v>#N/A</v>
      </c>
      <c r="AL1455" s="21" t="e">
        <f>VLOOKUP($B1455,'[3]Rotoma level Monthly'!$C$2:$N$538,11,FALSE)</f>
        <v>#N/A</v>
      </c>
      <c r="AM1455" s="20">
        <v>3.3234193038683864</v>
      </c>
    </row>
    <row r="1456" spans="1:40" x14ac:dyDescent="0.25">
      <c r="A1456" t="s">
        <v>89</v>
      </c>
      <c r="B1456" s="15">
        <v>33664</v>
      </c>
      <c r="C1456" s="16" t="s">
        <v>52</v>
      </c>
      <c r="D1456" s="17">
        <v>1992</v>
      </c>
      <c r="E1456" s="18" t="str">
        <f t="shared" si="359"/>
        <v>Rotoiti 1991/92</v>
      </c>
      <c r="F1456" s="18" t="s">
        <v>51</v>
      </c>
      <c r="G1456" s="19">
        <v>9.9000000953674316</v>
      </c>
      <c r="H1456" s="17">
        <v>6.352203369140625</v>
      </c>
      <c r="I1456" s="21">
        <v>235.99999500000001</v>
      </c>
      <c r="J1456" s="19">
        <v>19</v>
      </c>
      <c r="K1456" s="19">
        <v>1.5</v>
      </c>
      <c r="M1456" s="19">
        <v>5.4999997999999994</v>
      </c>
      <c r="N1456" s="19">
        <v>7.4500000523162839</v>
      </c>
      <c r="Q1456" s="19">
        <f t="shared" si="366"/>
        <v>4.7489134049040977</v>
      </c>
      <c r="R1456" s="19">
        <f t="shared" si="365"/>
        <v>3.2771278378161686</v>
      </c>
      <c r="S1456" s="19">
        <f t="shared" si="362"/>
        <v>3.5324651012445458</v>
      </c>
      <c r="T1456" s="19">
        <f t="shared" si="360"/>
        <v>3.9519605147822601</v>
      </c>
      <c r="U1456" s="23">
        <f t="shared" si="367"/>
        <v>3.8776167146867682</v>
      </c>
      <c r="AA1456" s="20">
        <v>-2.2999999999999998</v>
      </c>
      <c r="AB1456" s="20">
        <v>-1.0649999999999999</v>
      </c>
      <c r="AC1456" s="17">
        <v>314.44877419765498</v>
      </c>
      <c r="AE1456" s="21">
        <v>43.3</v>
      </c>
      <c r="AF1456" s="21">
        <v>210.22849462366202</v>
      </c>
      <c r="AG1456" s="19">
        <v>3.7639111969834311</v>
      </c>
      <c r="AH1456" s="21">
        <v>200.1</v>
      </c>
      <c r="AI1456" s="22">
        <v>-0.82250000000000001</v>
      </c>
      <c r="AJ1456" s="21">
        <v>1303.9013333332423</v>
      </c>
      <c r="AK1456" s="21">
        <f>VLOOKUP($B1456,'[3]Rotoma level Monthly'!$C$2:$N$538,10,FALSE)</f>
        <v>1292.145777777677</v>
      </c>
      <c r="AL1456" s="21">
        <f>VLOOKUP($B1456,'[3]Rotoma level Monthly'!$C$2:$N$538,11,FALSE)</f>
        <v>1348.8159351851225</v>
      </c>
      <c r="AM1456" s="20">
        <v>3.3244191436224373</v>
      </c>
      <c r="AN1456" s="21">
        <v>173.51666666666665</v>
      </c>
    </row>
    <row r="1457" spans="1:40" x14ac:dyDescent="0.25">
      <c r="A1457" t="s">
        <v>89</v>
      </c>
      <c r="B1457" s="15">
        <v>33695</v>
      </c>
      <c r="C1457" s="16" t="s">
        <v>52</v>
      </c>
      <c r="D1457" s="17">
        <v>1992</v>
      </c>
      <c r="E1457" s="18" t="str">
        <f t="shared" si="359"/>
        <v>Rotoiti 1991/92</v>
      </c>
      <c r="F1457" s="18" t="s">
        <v>51</v>
      </c>
      <c r="G1457" s="19">
        <v>10.250000095367431</v>
      </c>
      <c r="H1457" s="17">
        <v>6.0033333999999998</v>
      </c>
      <c r="I1457" s="21">
        <v>329</v>
      </c>
      <c r="J1457" s="19">
        <v>14.499999499999999</v>
      </c>
      <c r="K1457" s="19">
        <v>1</v>
      </c>
      <c r="M1457" s="19">
        <v>4</v>
      </c>
      <c r="N1457" s="19">
        <v>7.1999998046325686</v>
      </c>
      <c r="Q1457" s="19">
        <f t="shared" si="366"/>
        <v>4.7872386283585744</v>
      </c>
      <c r="R1457" s="19">
        <f t="shared" si="365"/>
        <v>3.3525580931019672</v>
      </c>
      <c r="S1457" s="19">
        <f t="shared" si="362"/>
        <v>3.9667596528294227</v>
      </c>
      <c r="T1457" s="19">
        <f t="shared" si="360"/>
        <v>3.6091945227971642</v>
      </c>
      <c r="U1457" s="23">
        <f t="shared" si="367"/>
        <v>3.928937724271782</v>
      </c>
      <c r="W1457" s="24">
        <f t="shared" ref="W1457" si="368">AVERAGE(R1446:R1457)</f>
        <v>3.3278219892440926</v>
      </c>
      <c r="X1457" s="24">
        <f t="shared" si="357"/>
        <v>3.819673583771019</v>
      </c>
      <c r="Y1457" s="24">
        <f t="shared" si="357"/>
        <v>3.94947276785539</v>
      </c>
      <c r="Z1457" s="24">
        <f t="shared" si="357"/>
        <v>3.6443164778149346</v>
      </c>
      <c r="AA1457" s="20">
        <v>-1.54</v>
      </c>
      <c r="AB1457" s="20">
        <v>-1.3499999999999901</v>
      </c>
      <c r="AC1457" s="17">
        <v>314.27264861111098</v>
      </c>
      <c r="AE1457" s="21">
        <v>73.400000000000006</v>
      </c>
      <c r="AF1457" s="21">
        <v>178.68990940515872</v>
      </c>
      <c r="AG1457" s="19">
        <v>2.8371738899536867</v>
      </c>
      <c r="AH1457" s="21">
        <v>177.4</v>
      </c>
      <c r="AI1457" s="22">
        <v>-0.83499999999999996</v>
      </c>
      <c r="AJ1457" s="21">
        <v>1301.9124444443535</v>
      </c>
      <c r="AK1457" s="21" t="e">
        <f>VLOOKUP($B1457,'[3]Rotoma level Monthly'!$C$2:$N$538,10,FALSE)</f>
        <v>#N/A</v>
      </c>
      <c r="AL1457" s="21" t="e">
        <f>VLOOKUP($B1457,'[3]Rotoma level Monthly'!$C$2:$N$538,11,FALSE)</f>
        <v>#N/A</v>
      </c>
      <c r="AM1457" s="20">
        <v>3.415142162987415</v>
      </c>
      <c r="AN1457" s="21">
        <v>168.29166666666666</v>
      </c>
    </row>
    <row r="1458" spans="1:40" x14ac:dyDescent="0.25">
      <c r="A1458" t="s">
        <v>89</v>
      </c>
      <c r="B1458" s="15">
        <v>33725</v>
      </c>
      <c r="C1458" s="16" t="s">
        <v>52</v>
      </c>
      <c r="D1458" s="17">
        <v>1992</v>
      </c>
      <c r="E1458" s="18" t="str">
        <f t="shared" si="359"/>
        <v>Rotoiti 1991/92</v>
      </c>
      <c r="F1458" s="18" t="s">
        <v>51</v>
      </c>
      <c r="G1458" s="19">
        <v>0.75000000596046446</v>
      </c>
      <c r="H1458" s="17"/>
      <c r="I1458" s="21">
        <v>258.50000499999999</v>
      </c>
      <c r="J1458" s="19">
        <v>24</v>
      </c>
      <c r="K1458" s="19">
        <v>2.5000000500000001</v>
      </c>
      <c r="M1458" s="19">
        <v>3.0000001000000003</v>
      </c>
      <c r="N1458" s="19">
        <v>6.5999999023162843</v>
      </c>
      <c r="Q1458" s="19">
        <f t="shared" si="366"/>
        <v>1.9026556177816329</v>
      </c>
      <c r="S1458" s="19">
        <f t="shared" si="362"/>
        <v>3.651506273049026</v>
      </c>
      <c r="T1458" s="19">
        <f t="shared" si="360"/>
        <v>4.248216825797889</v>
      </c>
      <c r="U1458" s="23">
        <f t="shared" si="367"/>
        <v>3.2674595722095159</v>
      </c>
      <c r="V1458" s="24">
        <f t="shared" ref="V1458:Z1473" si="369">AVERAGE(Q1447:Q1458)</f>
        <v>3.3482448461807075</v>
      </c>
      <c r="X1458" s="24">
        <f t="shared" si="357"/>
        <v>3.8071476105969815</v>
      </c>
      <c r="Y1458" s="24">
        <f t="shared" si="357"/>
        <v>3.9276674812416861</v>
      </c>
      <c r="Z1458" s="24">
        <f t="shared" si="357"/>
        <v>3.5815069935473645</v>
      </c>
      <c r="AA1458" s="20">
        <v>0.17</v>
      </c>
      <c r="AB1458" s="20">
        <v>-1.22166666666666</v>
      </c>
      <c r="AC1458" s="17">
        <v>314.11403024193601</v>
      </c>
      <c r="AD1458" s="17">
        <f t="shared" si="361"/>
        <v>314.91105845350745</v>
      </c>
      <c r="AE1458" s="21">
        <v>49.741666666666603</v>
      </c>
      <c r="AF1458" s="21">
        <v>184.78200160913983</v>
      </c>
      <c r="AG1458" s="19">
        <v>3.3186225336933428</v>
      </c>
      <c r="AH1458" s="21">
        <v>119.3</v>
      </c>
      <c r="AI1458" s="22">
        <v>-0.84583333333333299</v>
      </c>
      <c r="AJ1458" s="21">
        <v>1230.0679999999354</v>
      </c>
      <c r="AK1458" s="21" t="e">
        <f>VLOOKUP($B1458,'[3]Rotoma level Monthly'!$C$2:$N$538,10,FALSE)</f>
        <v>#N/A</v>
      </c>
      <c r="AL1458" s="21" t="e">
        <f>VLOOKUP($B1458,'[3]Rotoma level Monthly'!$C$2:$N$538,11,FALSE)</f>
        <v>#N/A</v>
      </c>
      <c r="AM1458" s="20">
        <v>3.3860339116165608</v>
      </c>
      <c r="AN1458" s="21">
        <v>161.64166666666668</v>
      </c>
    </row>
    <row r="1459" spans="1:40" x14ac:dyDescent="0.25">
      <c r="A1459" t="s">
        <v>89</v>
      </c>
      <c r="B1459" s="15">
        <v>33756</v>
      </c>
      <c r="C1459" s="16" t="s">
        <v>52</v>
      </c>
      <c r="D1459" s="17">
        <v>1992</v>
      </c>
      <c r="E1459" s="18" t="str">
        <f t="shared" si="359"/>
        <v>Rotoiti 1991/92</v>
      </c>
      <c r="F1459" s="18" t="s">
        <v>51</v>
      </c>
      <c r="G1459" s="19">
        <v>1.849999976158142</v>
      </c>
      <c r="H1459" s="17">
        <v>5.7818989753723145</v>
      </c>
      <c r="I1459" s="21">
        <v>355.50000550000004</v>
      </c>
      <c r="J1459" s="19">
        <v>25</v>
      </c>
      <c r="K1459" s="19">
        <v>1.5000000500000001</v>
      </c>
      <c r="M1459" s="19">
        <v>1.5000000500000001</v>
      </c>
      <c r="N1459" s="19">
        <v>6.8000001953674314</v>
      </c>
      <c r="Q1459" s="19">
        <f t="shared" si="366"/>
        <v>2.8986161759273612</v>
      </c>
      <c r="R1459" s="19">
        <f t="shared" ref="R1459:R1522" si="370">5.56+2.6*LOG(((1/$H1459)-(1/40)),10)</f>
        <v>3.4023260755722915</v>
      </c>
      <c r="S1459" s="19">
        <f t="shared" si="362"/>
        <v>4.06802723147233</v>
      </c>
      <c r="T1459" s="19">
        <f t="shared" si="360"/>
        <v>4.2999848253223494</v>
      </c>
      <c r="U1459" s="23">
        <f t="shared" si="367"/>
        <v>3.6672385770735829</v>
      </c>
      <c r="V1459" s="24">
        <f t="shared" si="369"/>
        <v>3.2840121790016581</v>
      </c>
      <c r="W1459" s="24">
        <f t="shared" si="369"/>
        <v>3.3497289301296931</v>
      </c>
      <c r="X1459" s="24">
        <f t="shared" si="357"/>
        <v>3.8182681992958436</v>
      </c>
      <c r="Y1459" s="24">
        <f t="shared" si="357"/>
        <v>3.9684236489246878</v>
      </c>
      <c r="Z1459" s="24">
        <f t="shared" si="357"/>
        <v>3.5937543626225383</v>
      </c>
      <c r="AA1459" s="20">
        <v>-1.19</v>
      </c>
      <c r="AB1459" s="20">
        <v>-0.98666666666666603</v>
      </c>
      <c r="AC1459" s="17">
        <v>313.99841366550902</v>
      </c>
      <c r="AD1459" s="17">
        <f t="shared" si="361"/>
        <v>314.78582174023029</v>
      </c>
      <c r="AE1459" s="21">
        <v>84.4583333333333</v>
      </c>
      <c r="AF1459" s="21">
        <v>185.42720959595698</v>
      </c>
      <c r="AG1459" s="19">
        <v>2.9573949515286837</v>
      </c>
      <c r="AH1459" s="21">
        <v>108.5</v>
      </c>
      <c r="AI1459" s="22">
        <v>-0.84583333333333299</v>
      </c>
      <c r="AJ1459" s="21">
        <v>1228.1596666666035</v>
      </c>
      <c r="AK1459" s="21" t="e">
        <f>VLOOKUP($B1459,'[3]Rotoma level Monthly'!$C$2:$N$538,10,FALSE)</f>
        <v>#N/A</v>
      </c>
      <c r="AL1459" s="21" t="e">
        <f>VLOOKUP($B1459,'[3]Rotoma level Monthly'!$C$2:$N$538,11,FALSE)</f>
        <v>#N/A</v>
      </c>
      <c r="AM1459" s="20">
        <v>3.4669843421983835</v>
      </c>
      <c r="AN1459" s="21">
        <v>158.18333333333334</v>
      </c>
    </row>
    <row r="1460" spans="1:40" x14ac:dyDescent="0.25">
      <c r="A1460" t="s">
        <v>89</v>
      </c>
      <c r="B1460" s="15">
        <v>33786</v>
      </c>
      <c r="C1460" s="16" t="s">
        <v>53</v>
      </c>
      <c r="D1460" s="17">
        <v>1993</v>
      </c>
      <c r="E1460" s="18" t="str">
        <f t="shared" si="359"/>
        <v>Rotoiti 1992/93</v>
      </c>
      <c r="F1460" s="18" t="s">
        <v>51</v>
      </c>
      <c r="G1460" s="19">
        <v>0.23999999463558197</v>
      </c>
      <c r="H1460" s="17">
        <v>5.4412895838419599</v>
      </c>
      <c r="I1460" s="21">
        <v>239.49999980000001</v>
      </c>
      <c r="J1460" s="19">
        <v>27.500000499999999</v>
      </c>
      <c r="K1460" s="19">
        <v>8.0000001000000012</v>
      </c>
      <c r="M1460" s="19">
        <v>4.5000001000000003</v>
      </c>
      <c r="N1460" s="19">
        <v>6.8499999046325684</v>
      </c>
      <c r="Q1460" s="19">
        <f t="shared" si="366"/>
        <v>0.64573652929109437</v>
      </c>
      <c r="R1460" s="19">
        <f t="shared" si="370"/>
        <v>3.4820688127590325</v>
      </c>
      <c r="S1460" s="19">
        <f t="shared" si="362"/>
        <v>3.5517096073376213</v>
      </c>
      <c r="T1460" s="19">
        <f t="shared" si="360"/>
        <v>4.4208514890414552</v>
      </c>
      <c r="U1460" s="23">
        <f t="shared" si="367"/>
        <v>3.0250916096073008</v>
      </c>
      <c r="V1460" s="24">
        <f t="shared" si="369"/>
        <v>2.954227722787838</v>
      </c>
      <c r="W1460" s="24">
        <f t="shared" si="369"/>
        <v>3.356053252371745</v>
      </c>
      <c r="X1460" s="24">
        <f t="shared" si="357"/>
        <v>3.803211382340157</v>
      </c>
      <c r="Y1460" s="24">
        <f t="shared" si="357"/>
        <v>3.9994678334879086</v>
      </c>
      <c r="Z1460" s="24">
        <f t="shared" si="357"/>
        <v>3.5226715184956339</v>
      </c>
      <c r="AA1460" s="20">
        <v>-0.66</v>
      </c>
      <c r="AB1460" s="20">
        <v>-0.96499999999999997</v>
      </c>
      <c r="AC1460" s="17">
        <v>313.93445325007502</v>
      </c>
      <c r="AD1460" s="17">
        <f t="shared" si="361"/>
        <v>314.64778777083734</v>
      </c>
      <c r="AE1460" s="21">
        <v>144.41111111111101</v>
      </c>
      <c r="AF1460" s="21">
        <v>197.06653225805863</v>
      </c>
      <c r="AG1460" s="19">
        <v>3.6504027404422636</v>
      </c>
      <c r="AH1460" s="21">
        <v>82.5</v>
      </c>
      <c r="AI1460" s="22">
        <v>-0.90249999999999997</v>
      </c>
      <c r="AJ1460" s="21">
        <v>1213.9611111110501</v>
      </c>
      <c r="AK1460" s="21" t="e">
        <f>VLOOKUP($B1460,'[3]Rotoma level Monthly'!$C$2:$N$538,10,FALSE)</f>
        <v>#N/A</v>
      </c>
      <c r="AL1460" s="21" t="e">
        <f>VLOOKUP($B1460,'[3]Rotoma level Monthly'!$C$2:$N$538,11,FALSE)</f>
        <v>#N/A</v>
      </c>
      <c r="AM1460" s="20">
        <v>3.4163228103813292</v>
      </c>
      <c r="AN1460" s="21">
        <v>152.07500000000002</v>
      </c>
    </row>
    <row r="1461" spans="1:40" x14ac:dyDescent="0.25">
      <c r="A1461" t="s">
        <v>89</v>
      </c>
      <c r="B1461" s="15">
        <v>33817</v>
      </c>
      <c r="C1461" s="16" t="s">
        <v>53</v>
      </c>
      <c r="D1461" s="17">
        <v>1993</v>
      </c>
      <c r="E1461" s="18" t="str">
        <f t="shared" si="359"/>
        <v>Rotoiti 1992/93</v>
      </c>
      <c r="F1461" s="18" t="s">
        <v>51</v>
      </c>
      <c r="G1461" s="19">
        <v>4.6949999450958249</v>
      </c>
      <c r="H1461" s="17">
        <v>5.8855368296305342</v>
      </c>
      <c r="I1461" s="21">
        <v>258</v>
      </c>
      <c r="J1461" s="19">
        <v>15</v>
      </c>
      <c r="K1461" s="19">
        <v>9.5</v>
      </c>
      <c r="M1461" s="19">
        <v>5</v>
      </c>
      <c r="N1461" s="19">
        <v>6.8500001430511475</v>
      </c>
      <c r="Q1461" s="19">
        <f t="shared" si="366"/>
        <v>3.9259544024694661</v>
      </c>
      <c r="R1461" s="19">
        <f t="shared" si="370"/>
        <v>3.378840418144438</v>
      </c>
      <c r="S1461" s="19">
        <f t="shared" si="362"/>
        <v>3.6489753149493223</v>
      </c>
      <c r="T1461" s="19">
        <f t="shared" si="360"/>
        <v>3.6521864764425889</v>
      </c>
      <c r="U1461" s="23">
        <f t="shared" si="367"/>
        <v>3.6514891530014539</v>
      </c>
      <c r="V1461" s="24">
        <f t="shared" si="369"/>
        <v>3.0621973538635743</v>
      </c>
      <c r="W1461" s="24">
        <f t="shared" si="369"/>
        <v>3.3581248128965346</v>
      </c>
      <c r="X1461" s="24">
        <f t="shared" si="357"/>
        <v>3.7882436543953175</v>
      </c>
      <c r="Y1461" s="24">
        <f t="shared" si="357"/>
        <v>4.0030504962916931</v>
      </c>
      <c r="Z1461" s="24">
        <f t="shared" si="357"/>
        <v>3.5369845889962805</v>
      </c>
      <c r="AA1461" s="20">
        <v>0.18</v>
      </c>
      <c r="AB1461" s="20">
        <v>-0.81499999999999995</v>
      </c>
      <c r="AC1461" s="17">
        <v>313.98354536290299</v>
      </c>
      <c r="AD1461" s="17">
        <f t="shared" si="361"/>
        <v>314.53103342836511</v>
      </c>
      <c r="AE1461" s="21">
        <v>165.288888888885</v>
      </c>
      <c r="AF1461" s="21">
        <v>201.65322580645253</v>
      </c>
      <c r="AG1461" s="19">
        <v>4.0420025388293004</v>
      </c>
      <c r="AH1461" s="21">
        <v>118.8</v>
      </c>
      <c r="AI1461" s="22">
        <v>-0.90249999999999997</v>
      </c>
      <c r="AJ1461" s="21">
        <v>1213.2777777777169</v>
      </c>
      <c r="AK1461" s="21" t="e">
        <f>VLOOKUP($B1461,'[3]Rotoma level Monthly'!$C$2:$N$538,10,FALSE)</f>
        <v>#N/A</v>
      </c>
      <c r="AL1461" s="21" t="e">
        <f>VLOOKUP($B1461,'[3]Rotoma level Monthly'!$C$2:$N$538,11,FALSE)</f>
        <v>#N/A</v>
      </c>
      <c r="AM1461" s="20">
        <v>3.5307197980107774</v>
      </c>
      <c r="AN1461" s="21">
        <v>150.10833333333332</v>
      </c>
    </row>
    <row r="1462" spans="1:40" x14ac:dyDescent="0.25">
      <c r="A1462" t="s">
        <v>89</v>
      </c>
      <c r="B1462" s="15">
        <v>33848</v>
      </c>
      <c r="C1462" s="16" t="s">
        <v>53</v>
      </c>
      <c r="D1462" s="17">
        <v>1993</v>
      </c>
      <c r="E1462" s="18" t="str">
        <f t="shared" si="359"/>
        <v>Rotoiti 1992/93</v>
      </c>
      <c r="F1462" s="18" t="s">
        <v>51</v>
      </c>
      <c r="G1462" s="19">
        <v>3.7799999500000001</v>
      </c>
      <c r="H1462" s="17">
        <v>5.7813073794047041</v>
      </c>
      <c r="I1462" s="21">
        <v>249.5000005</v>
      </c>
      <c r="J1462" s="19">
        <v>16</v>
      </c>
      <c r="K1462" s="19">
        <v>9.4999997999999994</v>
      </c>
      <c r="M1462" s="19">
        <v>8.9999997999999994</v>
      </c>
      <c r="N1462" s="19">
        <v>5.7000000476837158</v>
      </c>
      <c r="Q1462" s="19">
        <f t="shared" si="366"/>
        <v>3.6868291569951772</v>
      </c>
      <c r="R1462" s="19">
        <f t="shared" si="370"/>
        <v>3.4024611381136647</v>
      </c>
      <c r="S1462" s="19">
        <f t="shared" si="362"/>
        <v>3.6051823579975122</v>
      </c>
      <c r="T1462" s="19">
        <f t="shared" si="360"/>
        <v>3.7340303493552995</v>
      </c>
      <c r="U1462" s="23">
        <f t="shared" si="367"/>
        <v>3.6071257506154133</v>
      </c>
      <c r="V1462" s="24">
        <f t="shared" si="369"/>
        <v>3.1246605341767344</v>
      </c>
      <c r="W1462" s="24">
        <f t="shared" si="369"/>
        <v>3.361584516111134</v>
      </c>
      <c r="X1462" s="24">
        <f t="shared" si="369"/>
        <v>3.7596460721390481</v>
      </c>
      <c r="Y1462" s="24">
        <f t="shared" si="369"/>
        <v>4.0156628601163318</v>
      </c>
      <c r="Z1462" s="24">
        <f t="shared" si="369"/>
        <v>3.5439987051581938</v>
      </c>
      <c r="AA1462" s="20">
        <v>0.03</v>
      </c>
      <c r="AB1462" s="20">
        <v>-0.68166666666666598</v>
      </c>
      <c r="AC1462" s="17">
        <v>314.00608636363597</v>
      </c>
      <c r="AD1462" s="17">
        <f t="shared" si="361"/>
        <v>314.41542142270572</v>
      </c>
      <c r="AE1462" s="21">
        <v>86.3</v>
      </c>
      <c r="AF1462" s="21">
        <v>186.65200138027382</v>
      </c>
      <c r="AG1462" s="19">
        <v>3.3961315797148925</v>
      </c>
      <c r="AH1462" s="21">
        <v>133.4</v>
      </c>
      <c r="AI1462" s="22">
        <v>-0.90249999999999997</v>
      </c>
      <c r="AJ1462" s="21">
        <v>1207.1222222221697</v>
      </c>
      <c r="AK1462" s="21" t="e">
        <f>VLOOKUP($B1462,'[3]Rotoma level Monthly'!$C$2:$N$538,10,FALSE)</f>
        <v>#N/A</v>
      </c>
      <c r="AL1462" s="21" t="e">
        <f>VLOOKUP($B1462,'[3]Rotoma level Monthly'!$C$2:$N$538,11,FALSE)</f>
        <v>#N/A</v>
      </c>
      <c r="AM1462" s="20">
        <v>3.5535644209555475</v>
      </c>
      <c r="AN1462" s="21">
        <v>152.54166666666666</v>
      </c>
    </row>
    <row r="1463" spans="1:40" x14ac:dyDescent="0.25">
      <c r="A1463" t="s">
        <v>89</v>
      </c>
      <c r="B1463" s="15">
        <v>33878</v>
      </c>
      <c r="C1463" s="16" t="s">
        <v>53</v>
      </c>
      <c r="D1463" s="17">
        <v>1993</v>
      </c>
      <c r="E1463" s="18" t="str">
        <f t="shared" si="359"/>
        <v>Rotoiti 1992/93</v>
      </c>
      <c r="F1463" s="18" t="s">
        <v>51</v>
      </c>
      <c r="G1463" s="19">
        <v>3.6800000809265137</v>
      </c>
      <c r="H1463" s="17">
        <v>6.2333334302449543</v>
      </c>
      <c r="I1463" s="21">
        <v>282.99999500000001</v>
      </c>
      <c r="J1463" s="19">
        <v>13.5</v>
      </c>
      <c r="K1463" s="19">
        <v>1</v>
      </c>
      <c r="M1463" s="19">
        <v>8.0000004000000011</v>
      </c>
      <c r="N1463" s="19">
        <v>7.2499999953674319</v>
      </c>
      <c r="Q1463" s="19">
        <f t="shared" si="366"/>
        <v>3.6572534836890727</v>
      </c>
      <c r="R1463" s="19">
        <f t="shared" si="370"/>
        <v>3.3024403826928825</v>
      </c>
      <c r="S1463" s="19">
        <f t="shared" si="362"/>
        <v>3.7698771478322404</v>
      </c>
      <c r="T1463" s="19">
        <f t="shared" si="360"/>
        <v>3.5185746040054169</v>
      </c>
      <c r="U1463" s="23">
        <f t="shared" si="367"/>
        <v>3.5620364045549033</v>
      </c>
      <c r="V1463" s="24">
        <f t="shared" si="369"/>
        <v>3.1730780750414924</v>
      </c>
      <c r="W1463" s="24">
        <f t="shared" si="369"/>
        <v>3.3475162648499808</v>
      </c>
      <c r="X1463" s="24">
        <f t="shared" si="369"/>
        <v>3.7598387079708036</v>
      </c>
      <c r="Y1463" s="24">
        <f t="shared" si="369"/>
        <v>3.9295311127442019</v>
      </c>
      <c r="Z1463" s="24">
        <f t="shared" si="369"/>
        <v>3.5456384960124399</v>
      </c>
      <c r="AA1463" s="20">
        <v>-1.67</v>
      </c>
      <c r="AB1463" s="20">
        <v>-0.66666666666666596</v>
      </c>
      <c r="AC1463" s="17">
        <v>314.07933020833298</v>
      </c>
      <c r="AD1463" s="17">
        <f t="shared" si="361"/>
        <v>314.34982214820724</v>
      </c>
      <c r="AE1463" s="21">
        <v>183.5</v>
      </c>
      <c r="AF1463" s="21">
        <v>146.43095835908147</v>
      </c>
      <c r="AG1463" s="19">
        <v>3.2963449798212308</v>
      </c>
      <c r="AH1463" s="21">
        <v>157.9</v>
      </c>
      <c r="AI1463" s="22">
        <v>-0.90249999999999997</v>
      </c>
      <c r="AJ1463" s="21">
        <v>1116.9666666666308</v>
      </c>
      <c r="AK1463" s="21" t="e">
        <f>VLOOKUP($B1463,'[3]Rotoma level Monthly'!$C$2:$N$538,10,FALSE)</f>
        <v>#N/A</v>
      </c>
      <c r="AL1463" s="21" t="e">
        <f>VLOOKUP($B1463,'[3]Rotoma level Monthly'!$C$2:$N$538,11,FALSE)</f>
        <v>#N/A</v>
      </c>
      <c r="AM1463" s="20">
        <v>3.5474087192651211</v>
      </c>
      <c r="AN1463" s="21">
        <v>155.33333333333334</v>
      </c>
    </row>
    <row r="1464" spans="1:40" x14ac:dyDescent="0.25">
      <c r="A1464" t="s">
        <v>89</v>
      </c>
      <c r="B1464" s="15">
        <v>33909</v>
      </c>
      <c r="C1464" s="16" t="s">
        <v>53</v>
      </c>
      <c r="D1464" s="17">
        <v>1993</v>
      </c>
      <c r="E1464" s="18" t="str">
        <f t="shared" si="359"/>
        <v>Rotoiti 1992/93</v>
      </c>
      <c r="F1464" s="18" t="s">
        <v>51</v>
      </c>
      <c r="G1464" s="19">
        <v>2.4099999427795411</v>
      </c>
      <c r="H1464" s="17">
        <v>6.5219165484110517</v>
      </c>
      <c r="I1464" s="21">
        <v>237.49999450000001</v>
      </c>
      <c r="J1464" s="19">
        <v>15.500000500000001</v>
      </c>
      <c r="K1464" s="19">
        <v>1</v>
      </c>
      <c r="M1464" s="19">
        <v>4.0000001000000003</v>
      </c>
      <c r="N1464" s="19">
        <v>7.1499998546325685</v>
      </c>
      <c r="Q1464" s="19">
        <f t="shared" si="366"/>
        <v>3.1903232619491511</v>
      </c>
      <c r="R1464" s="19">
        <f t="shared" si="370"/>
        <v>3.2416459329181282</v>
      </c>
      <c r="S1464" s="19">
        <f t="shared" si="362"/>
        <v>3.5407474477496534</v>
      </c>
      <c r="T1464" s="19">
        <f t="shared" si="360"/>
        <v>3.6937685995649887</v>
      </c>
      <c r="U1464" s="23">
        <f t="shared" si="367"/>
        <v>3.4166213105454801</v>
      </c>
      <c r="V1464" s="24">
        <f t="shared" si="369"/>
        <v>3.1745151739504642</v>
      </c>
      <c r="W1464" s="24">
        <f t="shared" si="369"/>
        <v>3.351032289612597</v>
      </c>
      <c r="X1464" s="24">
        <f t="shared" si="369"/>
        <v>3.7308177684804509</v>
      </c>
      <c r="Y1464" s="24">
        <f t="shared" si="369"/>
        <v>3.8901474166341861</v>
      </c>
      <c r="Z1464" s="24">
        <f t="shared" si="369"/>
        <v>3.5348870638901935</v>
      </c>
      <c r="AA1464" s="20">
        <v>-0.79</v>
      </c>
      <c r="AB1464" s="20">
        <v>-0.68333333333333302</v>
      </c>
      <c r="AC1464" s="17">
        <v>314.07933020833298</v>
      </c>
      <c r="AD1464" s="17">
        <f t="shared" si="361"/>
        <v>314.27556754751271</v>
      </c>
      <c r="AE1464" s="21">
        <v>107.966666666634</v>
      </c>
      <c r="AF1464" s="21">
        <v>164.64050925926372</v>
      </c>
      <c r="AG1464" s="19">
        <v>3.8865536373963829</v>
      </c>
      <c r="AH1464" s="21">
        <v>130.9</v>
      </c>
    </row>
    <row r="1465" spans="1:40" x14ac:dyDescent="0.25">
      <c r="A1465" t="s">
        <v>89</v>
      </c>
      <c r="B1465" s="15">
        <v>33939</v>
      </c>
      <c r="C1465" s="16" t="s">
        <v>53</v>
      </c>
      <c r="D1465" s="17">
        <v>1993</v>
      </c>
      <c r="E1465" s="18" t="str">
        <f t="shared" si="359"/>
        <v>Rotoiti 1992/93</v>
      </c>
      <c r="F1465" s="18" t="s">
        <v>51</v>
      </c>
      <c r="G1465" s="19">
        <v>7.4249999476837161</v>
      </c>
      <c r="H1465" s="17">
        <v>5.9500001271565752</v>
      </c>
      <c r="I1465" s="21">
        <v>279.00001000000003</v>
      </c>
      <c r="J1465" s="19">
        <v>25.000001000000001</v>
      </c>
      <c r="K1465" s="19">
        <v>1</v>
      </c>
      <c r="L1465" s="19">
        <v>11</v>
      </c>
      <c r="M1465" s="19">
        <v>10.5</v>
      </c>
      <c r="N1465" s="19">
        <v>7.2999999476837161</v>
      </c>
      <c r="Q1465" s="19">
        <f t="shared" si="366"/>
        <v>4.4315689955202355</v>
      </c>
      <c r="R1465" s="19">
        <f t="shared" si="370"/>
        <v>3.3644043855519614</v>
      </c>
      <c r="S1465" s="19">
        <f t="shared" si="362"/>
        <v>3.7512686987075194</v>
      </c>
      <c r="T1465" s="19">
        <f t="shared" si="360"/>
        <v>4.2999848760479438</v>
      </c>
      <c r="U1465" s="23">
        <f t="shared" si="367"/>
        <v>3.9618067389569149</v>
      </c>
      <c r="V1465" s="24">
        <f t="shared" si="369"/>
        <v>3.1867459280029902</v>
      </c>
      <c r="W1465" s="24">
        <f t="shared" si="369"/>
        <v>3.3721109772217104</v>
      </c>
      <c r="X1465" s="24">
        <f t="shared" si="369"/>
        <v>3.7345916668651573</v>
      </c>
      <c r="Y1465" s="24">
        <f t="shared" si="369"/>
        <v>3.9111193808704279</v>
      </c>
      <c r="Z1465" s="24">
        <f t="shared" si="369"/>
        <v>3.5489617506356512</v>
      </c>
      <c r="AA1465" s="20">
        <v>-0.64</v>
      </c>
      <c r="AB1465" s="20">
        <v>-0.59166666666666601</v>
      </c>
      <c r="AC1465" s="17">
        <v>314.211094422043</v>
      </c>
      <c r="AD1465" s="17">
        <f t="shared" si="361"/>
        <v>314.21563750268814</v>
      </c>
      <c r="AE1465" s="21">
        <v>246.13333333333301</v>
      </c>
      <c r="AF1465" s="21">
        <v>156.44758064516125</v>
      </c>
      <c r="AG1465" s="19">
        <v>3.6823596430535881</v>
      </c>
      <c r="AH1465" s="21">
        <v>178.5</v>
      </c>
      <c r="AI1465" s="22">
        <v>-0.8899999999999999</v>
      </c>
      <c r="AJ1465" s="21">
        <v>1230.2111111110462</v>
      </c>
      <c r="AK1465" s="21" t="e">
        <f>VLOOKUP($B1465,'[3]Rotoma level Monthly'!$C$2:$N$538,10,FALSE)</f>
        <v>#N/A</v>
      </c>
      <c r="AL1465" s="21" t="e">
        <f>VLOOKUP($B1465,'[3]Rotoma level Monthly'!$C$2:$N$538,11,FALSE)</f>
        <v>#N/A</v>
      </c>
      <c r="AM1465" s="20">
        <v>3.477309837926807</v>
      </c>
      <c r="AN1465" s="21">
        <v>152.85833333333335</v>
      </c>
    </row>
    <row r="1466" spans="1:40" x14ac:dyDescent="0.25">
      <c r="A1466" t="s">
        <v>89</v>
      </c>
      <c r="B1466" s="15">
        <v>34001</v>
      </c>
      <c r="C1466" s="16" t="s">
        <v>53</v>
      </c>
      <c r="D1466" s="17">
        <v>1993</v>
      </c>
      <c r="E1466" s="18" t="str">
        <f t="shared" si="359"/>
        <v>Rotoiti 1992/93</v>
      </c>
      <c r="F1466" s="18" t="s">
        <v>51</v>
      </c>
      <c r="G1466" s="19">
        <v>5.315000057220459</v>
      </c>
      <c r="H1466" s="17">
        <v>6.5522034962972002</v>
      </c>
      <c r="I1466" s="21">
        <v>274</v>
      </c>
      <c r="J1466" s="19">
        <v>14.500000500000001</v>
      </c>
      <c r="K1466" s="19">
        <v>1</v>
      </c>
      <c r="M1466" s="19">
        <v>3.9999999499999999</v>
      </c>
      <c r="N1466" s="19">
        <v>7.3000001953674314</v>
      </c>
      <c r="Q1466" s="19">
        <f t="shared" si="366"/>
        <v>4.0627783147785497</v>
      </c>
      <c r="R1466" s="19">
        <f t="shared" si="370"/>
        <v>3.2353923739615595</v>
      </c>
      <c r="S1466" s="19">
        <f t="shared" si="362"/>
        <v>3.7276291940893675</v>
      </c>
      <c r="T1466" s="19">
        <f t="shared" si="360"/>
        <v>3.6091946102550869</v>
      </c>
      <c r="U1466" s="23">
        <f t="shared" si="367"/>
        <v>3.6587486232711406</v>
      </c>
      <c r="V1466" s="24">
        <f t="shared" si="369"/>
        <v>3.3315493363741537</v>
      </c>
      <c r="W1466" s="24">
        <f t="shared" si="369"/>
        <v>3.365151749670753</v>
      </c>
      <c r="X1466" s="24">
        <f t="shared" si="369"/>
        <v>3.7252622271416436</v>
      </c>
      <c r="Y1466" s="24">
        <f t="shared" si="369"/>
        <v>3.8943096910814528</v>
      </c>
      <c r="Z1466" s="24">
        <f t="shared" si="369"/>
        <v>3.577032997369892</v>
      </c>
      <c r="AA1466" s="20">
        <v>-0.72</v>
      </c>
      <c r="AB1466" s="20">
        <v>-1.1683333333333299</v>
      </c>
      <c r="AC1466" s="17">
        <v>313.90011318824401</v>
      </c>
      <c r="AD1466" s="17">
        <f t="shared" si="361"/>
        <v>314.14476651886241</v>
      </c>
      <c r="AE1466" s="21">
        <v>58.4</v>
      </c>
      <c r="AF1466" s="21">
        <v>174.50892857143211</v>
      </c>
      <c r="AG1466" s="19">
        <v>3.5447360796576839</v>
      </c>
      <c r="AH1466" s="21">
        <v>184.8</v>
      </c>
      <c r="AI1466" s="22">
        <v>-0.975833333333333</v>
      </c>
      <c r="AJ1466" s="21">
        <v>1290.5555555555186</v>
      </c>
      <c r="AK1466" s="21" t="e">
        <f>VLOOKUP($B1466,'[3]Rotoma level Monthly'!$C$2:$N$538,10,FALSE)</f>
        <v>#N/A</v>
      </c>
      <c r="AL1466" s="21" t="e">
        <f>VLOOKUP($B1466,'[3]Rotoma level Monthly'!$C$2:$N$538,11,FALSE)</f>
        <v>#N/A</v>
      </c>
      <c r="AM1466" s="20">
        <v>3.5480013201096696</v>
      </c>
      <c r="AN1466" s="21">
        <v>157.49166666666665</v>
      </c>
    </row>
    <row r="1467" spans="1:40" x14ac:dyDescent="0.25">
      <c r="A1467" t="s">
        <v>89</v>
      </c>
      <c r="B1467" s="15">
        <v>34029</v>
      </c>
      <c r="C1467" s="16" t="s">
        <v>53</v>
      </c>
      <c r="D1467" s="17">
        <v>1993</v>
      </c>
      <c r="E1467" s="18" t="str">
        <f t="shared" si="359"/>
        <v>Rotoiti 1992/93</v>
      </c>
      <c r="F1467" s="18" t="s">
        <v>51</v>
      </c>
      <c r="G1467" s="19">
        <v>11.206500038146974</v>
      </c>
      <c r="H1467" s="17">
        <v>6.4833332666666665</v>
      </c>
      <c r="I1467" s="21">
        <v>284.49999549999995</v>
      </c>
      <c r="J1467" s="19">
        <v>19</v>
      </c>
      <c r="K1467" s="19">
        <v>3.5</v>
      </c>
      <c r="L1467" s="19">
        <v>2.0000001000000003</v>
      </c>
      <c r="M1467" s="19">
        <v>5.0000001000000003</v>
      </c>
      <c r="N1467" s="19">
        <v>7.2999999476837161</v>
      </c>
      <c r="Q1467" s="19">
        <f t="shared" si="366"/>
        <v>4.8856537922356331</v>
      </c>
      <c r="R1467" s="19">
        <f t="shared" si="370"/>
        <v>3.2496464565089229</v>
      </c>
      <c r="S1467" s="19">
        <f t="shared" si="362"/>
        <v>3.7767876142238879</v>
      </c>
      <c r="T1467" s="19">
        <f t="shared" si="360"/>
        <v>3.9519605147822601</v>
      </c>
      <c r="U1467" s="23">
        <f t="shared" si="367"/>
        <v>3.9660120944376764</v>
      </c>
      <c r="V1467" s="24">
        <f t="shared" si="369"/>
        <v>3.5686268136583372</v>
      </c>
      <c r="W1467" s="24">
        <f t="shared" si="369"/>
        <v>3.3353556279219103</v>
      </c>
      <c r="X1467" s="24">
        <f t="shared" si="369"/>
        <v>3.7159113034568705</v>
      </c>
      <c r="Y1467" s="24">
        <f t="shared" si="369"/>
        <v>3.9158256840162249</v>
      </c>
      <c r="Z1467" s="24">
        <f t="shared" si="369"/>
        <v>3.6325153561026604</v>
      </c>
      <c r="AA1467" s="20">
        <v>-0.77</v>
      </c>
      <c r="AB1467" s="20">
        <v>-1.0149999999999999</v>
      </c>
      <c r="AC1467" s="17">
        <v>313.800964045699</v>
      </c>
      <c r="AD1467" s="17">
        <f t="shared" si="361"/>
        <v>314.06906531378974</v>
      </c>
      <c r="AE1467" s="21">
        <v>96.5</v>
      </c>
      <c r="AF1467" s="21">
        <v>163.86625828452622</v>
      </c>
      <c r="AG1467" s="19">
        <v>3.319509277435075</v>
      </c>
      <c r="AH1467" s="21">
        <v>207.7</v>
      </c>
      <c r="AI1467" s="22">
        <v>-1.000833333333333</v>
      </c>
      <c r="AJ1467" s="21">
        <v>1255.399999999963</v>
      </c>
      <c r="AK1467" s="21" t="e">
        <f>VLOOKUP($B1467,'[3]Rotoma level Monthly'!$C$2:$N$538,10,FALSE)</f>
        <v>#N/A</v>
      </c>
      <c r="AL1467" s="21" t="e">
        <f>VLOOKUP($B1467,'[3]Rotoma level Monthly'!$C$2:$N$538,11,FALSE)</f>
        <v>#N/A</v>
      </c>
      <c r="AM1467" s="20">
        <v>3.5438128633553796</v>
      </c>
      <c r="AN1467" s="21">
        <v>158.125</v>
      </c>
    </row>
    <row r="1468" spans="1:40" x14ac:dyDescent="0.25">
      <c r="A1468" t="s">
        <v>89</v>
      </c>
      <c r="B1468" s="15">
        <v>34060</v>
      </c>
      <c r="C1468" s="16" t="s">
        <v>53</v>
      </c>
      <c r="D1468" s="17">
        <v>1993</v>
      </c>
      <c r="E1468" s="18" t="str">
        <f t="shared" si="359"/>
        <v>Rotoiti 1992/93</v>
      </c>
      <c r="F1468" s="18" t="s">
        <v>51</v>
      </c>
      <c r="G1468" s="19">
        <v>16.508500347412109</v>
      </c>
      <c r="H1468" s="17">
        <v>6.2133334604899089</v>
      </c>
      <c r="I1468" s="21">
        <v>291.00000499999999</v>
      </c>
      <c r="J1468" s="19">
        <v>17.999999500000001</v>
      </c>
      <c r="K1468" s="19">
        <v>12.499999799999999</v>
      </c>
      <c r="M1468" s="19">
        <v>30.499999949999999</v>
      </c>
      <c r="N1468" s="19">
        <v>6.9000000976837157</v>
      </c>
      <c r="Q1468" s="19">
        <f t="shared" si="366"/>
        <v>5.3129773629452144</v>
      </c>
      <c r="R1468" s="19">
        <f t="shared" si="370"/>
        <v>3.3067377992184617</v>
      </c>
      <c r="S1468" s="19">
        <f t="shared" si="362"/>
        <v>3.806317919308515</v>
      </c>
      <c r="T1468" s="19">
        <f t="shared" si="360"/>
        <v>3.8833956796755449</v>
      </c>
      <c r="U1468" s="23">
        <f t="shared" si="367"/>
        <v>4.0773571902869339</v>
      </c>
      <c r="V1468" s="24">
        <f t="shared" si="369"/>
        <v>3.6156321434950964</v>
      </c>
      <c r="W1468" s="24">
        <f t="shared" si="369"/>
        <v>3.3380474425948461</v>
      </c>
      <c r="X1468" s="24">
        <f t="shared" si="369"/>
        <v>3.7387323716288674</v>
      </c>
      <c r="Y1468" s="24">
        <f t="shared" si="369"/>
        <v>3.9101119477573323</v>
      </c>
      <c r="Z1468" s="24">
        <f t="shared" si="369"/>
        <v>3.6491603957360077</v>
      </c>
      <c r="AA1468" s="20">
        <v>-1.76</v>
      </c>
      <c r="AB1468" s="20">
        <v>-1.1000000000000001</v>
      </c>
      <c r="AC1468" s="17">
        <v>313.64936041666698</v>
      </c>
      <c r="AD1468" s="17">
        <f t="shared" si="361"/>
        <v>314.00244749870745</v>
      </c>
      <c r="AE1468" s="21">
        <v>64.5</v>
      </c>
      <c r="AF1468" s="21">
        <v>175.08194444445172</v>
      </c>
      <c r="AG1468" s="19">
        <v>2.8501795301485644</v>
      </c>
      <c r="AH1468" s="21">
        <v>160.19999999999999</v>
      </c>
      <c r="AI1468" s="22">
        <v>-1.000833333333333</v>
      </c>
      <c r="AJ1468" s="21">
        <v>1308.5999999999631</v>
      </c>
      <c r="AK1468" s="21" t="e">
        <f>VLOOKUP($B1468,'[3]Rotoma level Monthly'!$C$2:$N$538,10,FALSE)</f>
        <v>#N/A</v>
      </c>
      <c r="AL1468" s="21" t="e">
        <f>VLOOKUP($B1468,'[3]Rotoma level Monthly'!$C$2:$N$538,11,FALSE)</f>
        <v>#N/A</v>
      </c>
      <c r="AM1468" s="20">
        <v>3.5067793700596828</v>
      </c>
      <c r="AN1468" s="21">
        <v>156.69166666666666</v>
      </c>
    </row>
    <row r="1469" spans="1:40" x14ac:dyDescent="0.25">
      <c r="A1469" t="s">
        <v>89</v>
      </c>
      <c r="B1469" s="15">
        <v>34090</v>
      </c>
      <c r="C1469" s="16" t="s">
        <v>53</v>
      </c>
      <c r="D1469" s="17">
        <v>1993</v>
      </c>
      <c r="E1469" s="18" t="str">
        <f t="shared" si="359"/>
        <v>Rotoiti 1992/93</v>
      </c>
      <c r="F1469" s="18" t="s">
        <v>51</v>
      </c>
      <c r="G1469" s="19">
        <v>13.227499958038329</v>
      </c>
      <c r="H1469" s="17">
        <v>5.6999999666666668</v>
      </c>
      <c r="I1469" s="21">
        <v>265</v>
      </c>
      <c r="J1469" s="19">
        <v>12</v>
      </c>
      <c r="K1469" s="19">
        <v>10.500000200000001</v>
      </c>
      <c r="L1469" s="19">
        <v>1</v>
      </c>
      <c r="M1469" s="19">
        <v>11.499999799999999</v>
      </c>
      <c r="N1469" s="19">
        <v>7.0999999000000003</v>
      </c>
      <c r="Q1469" s="19">
        <f t="shared" si="366"/>
        <v>5.0685535328190046</v>
      </c>
      <c r="R1469" s="19">
        <f t="shared" si="370"/>
        <v>3.421134117610674</v>
      </c>
      <c r="S1469" s="19">
        <f t="shared" si="362"/>
        <v>3.6839700805497917</v>
      </c>
      <c r="T1469" s="19">
        <f t="shared" si="360"/>
        <v>3.3692092384590637</v>
      </c>
      <c r="U1469" s="23">
        <f t="shared" si="367"/>
        <v>3.8857167423596333</v>
      </c>
      <c r="V1469" s="24">
        <f t="shared" si="369"/>
        <v>3.6390750522001318</v>
      </c>
      <c r="W1469" s="24">
        <f t="shared" si="369"/>
        <v>3.3442816266410929</v>
      </c>
      <c r="X1469" s="24">
        <f t="shared" si="369"/>
        <v>3.7151665739388982</v>
      </c>
      <c r="Y1469" s="24">
        <f t="shared" si="369"/>
        <v>3.8901131740624901</v>
      </c>
      <c r="Z1469" s="24">
        <f t="shared" si="369"/>
        <v>3.645558647243329</v>
      </c>
      <c r="AA1469" s="20">
        <v>-0.69</v>
      </c>
      <c r="AB1469" s="20">
        <v>-1.0833333333333299</v>
      </c>
      <c r="AC1469" s="17">
        <v>313.53925218414003</v>
      </c>
      <c r="AD1469" s="17">
        <f t="shared" si="361"/>
        <v>313.94133112979318</v>
      </c>
      <c r="AE1469" s="21">
        <v>156</v>
      </c>
      <c r="AF1469" s="21">
        <v>163.30887289705757</v>
      </c>
      <c r="AG1469" s="19">
        <v>3.123999511394655</v>
      </c>
      <c r="AH1469" s="21">
        <v>128.4</v>
      </c>
      <c r="AI1469" s="22">
        <v>-1.000833333333333</v>
      </c>
      <c r="AJ1469" s="21">
        <v>1299.699999999963</v>
      </c>
      <c r="AK1469" s="21" t="e">
        <f>VLOOKUP($B1469,'[3]Rotoma level Monthly'!$C$2:$N$538,10,FALSE)</f>
        <v>#N/A</v>
      </c>
      <c r="AL1469" s="21" t="e">
        <f>VLOOKUP($B1469,'[3]Rotoma level Monthly'!$C$2:$N$538,11,FALSE)</f>
        <v>#N/A</v>
      </c>
      <c r="AM1469" s="20">
        <v>3.5078631734092558</v>
      </c>
      <c r="AN1469" s="21">
        <v>157.45000000000002</v>
      </c>
    </row>
    <row r="1470" spans="1:40" x14ac:dyDescent="0.25">
      <c r="A1470" t="s">
        <v>89</v>
      </c>
      <c r="B1470" s="15">
        <v>34121</v>
      </c>
      <c r="C1470" s="16" t="s">
        <v>53</v>
      </c>
      <c r="D1470" s="17">
        <v>1993</v>
      </c>
      <c r="E1470" s="18" t="str">
        <f t="shared" si="359"/>
        <v>Rotoiti 1992/93</v>
      </c>
      <c r="F1470" s="18" t="s">
        <v>51</v>
      </c>
      <c r="G1470" s="19">
        <v>16.278500141143798</v>
      </c>
      <c r="H1470" s="17">
        <v>5.2999998697550454</v>
      </c>
      <c r="I1470" s="21">
        <v>251.5</v>
      </c>
      <c r="J1470" s="19">
        <v>28.499999500000001</v>
      </c>
      <c r="K1470" s="19">
        <v>9.9999998999999988</v>
      </c>
      <c r="L1470" s="19">
        <v>8.9999995999999989</v>
      </c>
      <c r="M1470" s="19">
        <v>20</v>
      </c>
      <c r="N1470" s="19">
        <v>6.3500001476837156</v>
      </c>
      <c r="Q1470" s="19">
        <f t="shared" si="366"/>
        <v>5.2975005445735217</v>
      </c>
      <c r="R1470" s="19">
        <f t="shared" si="370"/>
        <v>3.5163834280284965</v>
      </c>
      <c r="S1470" s="19">
        <f t="shared" si="362"/>
        <v>3.6156193480697572</v>
      </c>
      <c r="T1470" s="19">
        <f t="shared" si="360"/>
        <v>4.4661469689767817</v>
      </c>
      <c r="U1470" s="23">
        <f t="shared" si="367"/>
        <v>4.2239125724121394</v>
      </c>
      <c r="V1470" s="24">
        <f t="shared" si="369"/>
        <v>3.9219787960994563</v>
      </c>
      <c r="W1470" s="24">
        <f t="shared" si="369"/>
        <v>3.3586234434233764</v>
      </c>
      <c r="X1470" s="24">
        <f t="shared" si="369"/>
        <v>3.7121759968572925</v>
      </c>
      <c r="Y1470" s="24">
        <f t="shared" si="369"/>
        <v>3.9082740193273984</v>
      </c>
      <c r="Z1470" s="24">
        <f t="shared" si="369"/>
        <v>3.7252630639268811</v>
      </c>
      <c r="AA1470" s="20">
        <v>-1.52</v>
      </c>
      <c r="AB1470" s="20">
        <v>-0.94333333333333302</v>
      </c>
      <c r="AC1470" s="17">
        <v>313.61678003472201</v>
      </c>
      <c r="AD1470" s="17">
        <f t="shared" si="361"/>
        <v>313.89989361252537</v>
      </c>
      <c r="AE1470" s="21">
        <v>237.9</v>
      </c>
      <c r="AF1470" s="21">
        <v>175.4757511595096</v>
      </c>
      <c r="AG1470" s="19">
        <v>4.2579943801408691</v>
      </c>
      <c r="AH1470" s="21">
        <v>92</v>
      </c>
      <c r="AI1470" s="22">
        <v>-0.975833333333333</v>
      </c>
      <c r="AJ1470" s="21">
        <v>1405.9583333332964</v>
      </c>
      <c r="AK1470" s="21" t="e">
        <f>VLOOKUP($B1470,'[3]Rotoma level Monthly'!$C$2:$N$538,10,FALSE)</f>
        <v>#N/A</v>
      </c>
      <c r="AL1470" s="21" t="e">
        <f>VLOOKUP($B1470,'[3]Rotoma level Monthly'!$C$2:$N$538,11,FALSE)</f>
        <v>#N/A</v>
      </c>
      <c r="AM1470" s="20">
        <v>3.4916445882176994</v>
      </c>
      <c r="AN1470" s="21">
        <v>156.07500000000002</v>
      </c>
    </row>
    <row r="1471" spans="1:40" x14ac:dyDescent="0.25">
      <c r="A1471" t="s">
        <v>89</v>
      </c>
      <c r="B1471" s="15">
        <v>34151</v>
      </c>
      <c r="C1471" s="16" t="s">
        <v>54</v>
      </c>
      <c r="D1471" s="17">
        <v>1994</v>
      </c>
      <c r="E1471" s="18" t="str">
        <f t="shared" si="359"/>
        <v>Rotoiti 1993/94</v>
      </c>
      <c r="F1471" s="18" t="s">
        <v>51</v>
      </c>
      <c r="H1471" s="17">
        <v>5.0485657056172686</v>
      </c>
      <c r="I1471" s="21">
        <v>262.00001099999997</v>
      </c>
      <c r="J1471" s="19">
        <v>28.000001000000001</v>
      </c>
      <c r="K1471" s="19">
        <v>12.5</v>
      </c>
      <c r="L1471" s="19">
        <v>16.000001000000001</v>
      </c>
      <c r="M1471" s="19">
        <v>36</v>
      </c>
      <c r="N1471" s="19">
        <v>6.8500001453674315</v>
      </c>
      <c r="R1471" s="19">
        <f t="shared" si="370"/>
        <v>3.579416195627267</v>
      </c>
      <c r="S1471" s="19">
        <f t="shared" si="362"/>
        <v>3.669086941755983</v>
      </c>
      <c r="T1471" s="19">
        <f t="shared" si="360"/>
        <v>4.4437014968099895</v>
      </c>
      <c r="V1471" s="24">
        <f t="shared" si="369"/>
        <v>4.0150117615696468</v>
      </c>
      <c r="W1471" s="24">
        <f t="shared" si="369"/>
        <v>3.3733809534279575</v>
      </c>
      <c r="X1471" s="24">
        <f t="shared" si="369"/>
        <v>3.6789309727142641</v>
      </c>
      <c r="Y1471" s="24">
        <f t="shared" si="369"/>
        <v>3.9202504086180348</v>
      </c>
      <c r="Z1471" s="24">
        <f t="shared" si="369"/>
        <v>3.7305380172771807</v>
      </c>
      <c r="AA1471" s="20">
        <v>-1.06</v>
      </c>
      <c r="AB1471" s="20">
        <v>-1.0983333333333301</v>
      </c>
      <c r="AC1471" s="17">
        <v>313.57105880376298</v>
      </c>
      <c r="AD1471" s="17">
        <f t="shared" si="361"/>
        <v>313.86428070737981</v>
      </c>
      <c r="AE1471" s="21">
        <v>32.119999999999997</v>
      </c>
      <c r="AF1471" s="21">
        <v>171.50291750641375</v>
      </c>
      <c r="AG1471" s="19">
        <v>2.5168138030138971</v>
      </c>
      <c r="AH1471" s="21">
        <v>119.5</v>
      </c>
      <c r="AI1471" s="22">
        <v>-0.99</v>
      </c>
      <c r="AJ1471" s="21">
        <v>1559.399999999963</v>
      </c>
      <c r="AK1471" s="21" t="e">
        <f>VLOOKUP($B1471,'[3]Rotoma level Monthly'!$C$2:$N$538,10,FALSE)</f>
        <v>#N/A</v>
      </c>
      <c r="AL1471" s="21" t="e">
        <f>VLOOKUP($B1471,'[3]Rotoma level Monthly'!$C$2:$N$538,11,FALSE)</f>
        <v>#N/A</v>
      </c>
      <c r="AM1471" s="20">
        <v>3.6000278739353817</v>
      </c>
      <c r="AN1471" s="21">
        <v>159.15833333333333</v>
      </c>
    </row>
    <row r="1472" spans="1:40" x14ac:dyDescent="0.25">
      <c r="A1472" t="s">
        <v>89</v>
      </c>
      <c r="B1472" s="15">
        <v>34182</v>
      </c>
      <c r="C1472" s="16" t="s">
        <v>54</v>
      </c>
      <c r="D1472" s="17">
        <v>1994</v>
      </c>
      <c r="E1472" s="18" t="str">
        <f t="shared" si="359"/>
        <v>Rotoiti 1993/94</v>
      </c>
      <c r="F1472" s="18" t="s">
        <v>51</v>
      </c>
      <c r="H1472" s="17">
        <v>5.3500000604899087</v>
      </c>
      <c r="I1472" s="21">
        <v>246</v>
      </c>
      <c r="J1472" s="19">
        <v>22</v>
      </c>
      <c r="K1472" s="19">
        <v>7.5000000499999997</v>
      </c>
      <c r="L1472" s="19">
        <v>1</v>
      </c>
      <c r="M1472" s="19">
        <v>7.0000001000000003</v>
      </c>
      <c r="N1472" s="19">
        <v>7.0499999476837161</v>
      </c>
      <c r="R1472" s="19">
        <f t="shared" si="370"/>
        <v>3.5041525958182804</v>
      </c>
      <c r="S1472" s="19">
        <f t="shared" si="362"/>
        <v>3.5867146723811714</v>
      </c>
      <c r="T1472" s="19">
        <f t="shared" si="360"/>
        <v>4.1378742280008423</v>
      </c>
      <c r="V1472" s="24">
        <f t="shared" si="369"/>
        <v>4.3519392847975027</v>
      </c>
      <c r="W1472" s="24">
        <f t="shared" si="369"/>
        <v>3.3752212686828948</v>
      </c>
      <c r="X1472" s="24">
        <f t="shared" si="369"/>
        <v>3.6818480614678939</v>
      </c>
      <c r="Y1472" s="24">
        <f t="shared" si="369"/>
        <v>3.8966689701979838</v>
      </c>
      <c r="Z1472" s="24">
        <f t="shared" si="369"/>
        <v>3.8010826580441686</v>
      </c>
      <c r="AA1472" s="20">
        <v>-1.48</v>
      </c>
      <c r="AB1472" s="20">
        <v>-1.3516666666666599</v>
      </c>
      <c r="AC1472" s="17">
        <v>313.446265878877</v>
      </c>
      <c r="AD1472" s="17">
        <f t="shared" si="361"/>
        <v>313.82359842644672</v>
      </c>
      <c r="AE1472" s="21">
        <v>64.250999999999905</v>
      </c>
      <c r="AF1472" s="21">
        <v>176.68579840773754</v>
      </c>
      <c r="AG1472" s="19">
        <v>3.0491451388921229</v>
      </c>
      <c r="AH1472" s="21">
        <v>172.2</v>
      </c>
      <c r="AI1472" s="22">
        <v>-1.049166666666665</v>
      </c>
      <c r="AJ1472" s="21">
        <v>1447.1088888888519</v>
      </c>
      <c r="AK1472" s="21" t="e">
        <f>VLOOKUP($B1472,'[3]Rotoma level Monthly'!$C$2:$N$538,10,FALSE)</f>
        <v>#N/A</v>
      </c>
      <c r="AL1472" s="21" t="e">
        <f>VLOOKUP($B1472,'[3]Rotoma level Monthly'!$C$2:$N$538,11,FALSE)</f>
        <v>#N/A</v>
      </c>
      <c r="AM1472" s="20">
        <v>3.5055621291496841</v>
      </c>
      <c r="AN1472" s="21">
        <v>163.60833333333335</v>
      </c>
    </row>
    <row r="1473" spans="1:40" x14ac:dyDescent="0.25">
      <c r="A1473" t="s">
        <v>89</v>
      </c>
      <c r="B1473" s="15">
        <v>34243</v>
      </c>
      <c r="C1473" s="16" t="s">
        <v>54</v>
      </c>
      <c r="D1473" s="17">
        <v>1994</v>
      </c>
      <c r="E1473" s="18" t="str">
        <f t="shared" si="359"/>
        <v>Rotoiti 1993/94</v>
      </c>
      <c r="F1473" s="18" t="s">
        <v>51</v>
      </c>
      <c r="G1473" s="19">
        <v>2</v>
      </c>
      <c r="H1473" s="17">
        <v>5.6199998728434251</v>
      </c>
      <c r="I1473" s="21">
        <v>253.99999950000003</v>
      </c>
      <c r="J1473" s="19">
        <v>15.499999499999999</v>
      </c>
      <c r="K1473" s="19">
        <v>1</v>
      </c>
      <c r="M1473" s="19">
        <v>2.5</v>
      </c>
      <c r="N1473" s="19">
        <v>7.2000000453674318</v>
      </c>
      <c r="Q1473" s="19">
        <f t="shared" ref="Q1473:Q1536" si="371">2.22+2.54*LOG($G1473,10)</f>
        <v>2.9846161889865122</v>
      </c>
      <c r="R1473" s="19">
        <f t="shared" si="370"/>
        <v>3.4397248999049079</v>
      </c>
      <c r="S1473" s="19">
        <f t="shared" si="362"/>
        <v>3.6285494844527331</v>
      </c>
      <c r="T1473" s="19">
        <f t="shared" si="360"/>
        <v>3.6937685177495112</v>
      </c>
      <c r="U1473" s="23">
        <f t="shared" ref="U1473:U1489" si="372">AVERAGE(Q1473:T1473)</f>
        <v>3.4366647727734163</v>
      </c>
      <c r="V1473" s="24">
        <f t="shared" si="369"/>
        <v>4.2578054634492073</v>
      </c>
      <c r="W1473" s="24">
        <f t="shared" si="369"/>
        <v>3.3802949754962675</v>
      </c>
      <c r="X1473" s="24">
        <f t="shared" si="369"/>
        <v>3.6801459089265109</v>
      </c>
      <c r="Y1473" s="24">
        <f t="shared" si="369"/>
        <v>3.9001341403068932</v>
      </c>
      <c r="Z1473" s="24">
        <f t="shared" si="369"/>
        <v>3.7796002200213659</v>
      </c>
      <c r="AA1473" s="20">
        <v>-1.31</v>
      </c>
      <c r="AB1473" s="20">
        <v>-1.22166666666666</v>
      </c>
      <c r="AC1473" s="17">
        <v>312.99227604865399</v>
      </c>
      <c r="AD1473" s="17">
        <f t="shared" si="361"/>
        <v>313.74099265025922</v>
      </c>
      <c r="AE1473" s="21">
        <v>63.488</v>
      </c>
      <c r="AF1473" s="21">
        <v>191.84881954184306</v>
      </c>
      <c r="AG1473" s="19">
        <v>3.5626589794816961</v>
      </c>
      <c r="AH1473" s="21">
        <v>189.4</v>
      </c>
      <c r="AI1473" s="22">
        <v>-1.0991666666666651</v>
      </c>
      <c r="AJ1473" s="21">
        <v>1305.085999999967</v>
      </c>
      <c r="AK1473" s="21" t="e">
        <f>VLOOKUP($B1473,'[3]Rotoma level Monthly'!$C$2:$N$538,10,FALSE)</f>
        <v>#N/A</v>
      </c>
      <c r="AL1473" s="21" t="e">
        <f>VLOOKUP($B1473,'[3]Rotoma level Monthly'!$C$2:$N$538,11,FALSE)</f>
        <v>#N/A</v>
      </c>
      <c r="AM1473" s="20">
        <v>3.4512462561908386</v>
      </c>
      <c r="AN1473" s="21">
        <v>167.90000000000003</v>
      </c>
    </row>
    <row r="1474" spans="1:40" x14ac:dyDescent="0.25">
      <c r="A1474" t="s">
        <v>89</v>
      </c>
      <c r="B1474" s="15">
        <v>34274</v>
      </c>
      <c r="C1474" s="16" t="s">
        <v>54</v>
      </c>
      <c r="D1474" s="17">
        <v>1994</v>
      </c>
      <c r="E1474" s="18" t="str">
        <f t="shared" si="359"/>
        <v>Rotoiti 1993/94</v>
      </c>
      <c r="F1474" s="18" t="s">
        <v>51</v>
      </c>
      <c r="G1474" s="19">
        <v>1.9000000380790711</v>
      </c>
      <c r="H1474" s="17">
        <v>6.5966666508626304</v>
      </c>
      <c r="I1474" s="21">
        <v>261.99999010000005</v>
      </c>
      <c r="J1474" s="19">
        <v>14.000000500000001</v>
      </c>
      <c r="K1474" s="19">
        <v>1.5000000500000001</v>
      </c>
      <c r="L1474" s="19">
        <v>2.0000001000000003</v>
      </c>
      <c r="M1474" s="19">
        <v>26.500000499999999</v>
      </c>
      <c r="N1474" s="19">
        <v>7.1000001453674315</v>
      </c>
      <c r="Q1474" s="19">
        <f t="shared" si="371"/>
        <v>2.9280341685282525</v>
      </c>
      <c r="R1474" s="19">
        <f t="shared" si="370"/>
        <v>3.2262537223912982</v>
      </c>
      <c r="S1474" s="19">
        <f t="shared" si="362"/>
        <v>3.6690868374772365</v>
      </c>
      <c r="T1474" s="19">
        <f t="shared" si="360"/>
        <v>3.5646939094711638</v>
      </c>
      <c r="U1474" s="23">
        <f t="shared" si="372"/>
        <v>3.3470171594669877</v>
      </c>
      <c r="V1474" s="24">
        <f t="shared" ref="V1474:Z1524" si="373">AVERAGE(Q1463:Q1474)</f>
        <v>4.1819259646025149</v>
      </c>
      <c r="W1474" s="24">
        <f t="shared" si="373"/>
        <v>3.3656110241860699</v>
      </c>
      <c r="X1474" s="24">
        <f t="shared" si="373"/>
        <v>3.6854712822164881</v>
      </c>
      <c r="Y1474" s="24">
        <f t="shared" si="373"/>
        <v>3.8860227703165493</v>
      </c>
      <c r="Z1474" s="24">
        <f t="shared" si="373"/>
        <v>3.7535893609065227</v>
      </c>
      <c r="AA1474" s="20">
        <v>-0.02</v>
      </c>
      <c r="AB1474" s="20">
        <v>-1.0316666666666601</v>
      </c>
      <c r="AC1474" s="17">
        <v>312.99227604865399</v>
      </c>
      <c r="AD1474" s="17">
        <f t="shared" si="361"/>
        <v>313.65650845734405</v>
      </c>
      <c r="AE1474" s="21">
        <v>169.98099999999999</v>
      </c>
      <c r="AF1474" s="21">
        <v>184.34722222222521</v>
      </c>
      <c r="AG1474" s="19">
        <v>3.7243045331791174</v>
      </c>
      <c r="AH1474" s="21">
        <v>177.9</v>
      </c>
      <c r="AI1474" s="22">
        <v>-1.0991666666666651</v>
      </c>
      <c r="AJ1474" s="21">
        <v>1185.0739999999671</v>
      </c>
      <c r="AK1474" s="21" t="e">
        <f>VLOOKUP($B1474,'[3]Rotoma level Monthly'!$C$2:$N$538,10,FALSE)</f>
        <v>#N/A</v>
      </c>
      <c r="AL1474" s="21" t="e">
        <f>VLOOKUP($B1474,'[3]Rotoma level Monthly'!$C$2:$N$538,11,FALSE)</f>
        <v>#N/A</v>
      </c>
      <c r="AM1474" s="20">
        <v>3.4734390894958778</v>
      </c>
      <c r="AN1474" s="21">
        <v>171.81666666666669</v>
      </c>
    </row>
    <row r="1475" spans="1:40" x14ac:dyDescent="0.25">
      <c r="A1475" t="s">
        <v>89</v>
      </c>
      <c r="B1475" s="15">
        <v>34304</v>
      </c>
      <c r="C1475" s="16" t="s">
        <v>54</v>
      </c>
      <c r="D1475" s="17">
        <v>1994</v>
      </c>
      <c r="E1475" s="18" t="str">
        <f t="shared" ref="E1475:E1538" si="374">CONCATENATE(A1475," ",C1475)</f>
        <v>Rotoiti 1993/94</v>
      </c>
      <c r="F1475" s="18" t="s">
        <v>51</v>
      </c>
      <c r="G1475" s="19">
        <v>2.400000011920929</v>
      </c>
      <c r="H1475" s="17">
        <v>6.5766666666666671</v>
      </c>
      <c r="I1475" s="21">
        <v>252.5</v>
      </c>
      <c r="J1475" s="19">
        <v>13.000000500000001</v>
      </c>
      <c r="K1475" s="19">
        <v>1</v>
      </c>
      <c r="M1475" s="19">
        <v>2.9999999499999999</v>
      </c>
      <c r="N1475" s="19">
        <v>7.4000000999999997</v>
      </c>
      <c r="Q1475" s="19">
        <f t="shared" si="371"/>
        <v>3.185736559426676</v>
      </c>
      <c r="R1475" s="19">
        <f t="shared" si="370"/>
        <v>3.2303582397392425</v>
      </c>
      <c r="S1475" s="19">
        <f t="shared" si="362"/>
        <v>3.6208067611885864</v>
      </c>
      <c r="T1475" s="19">
        <f t="shared" si="360"/>
        <v>3.4707146375105733</v>
      </c>
      <c r="U1475" s="23">
        <f t="shared" si="372"/>
        <v>3.3769040494662694</v>
      </c>
      <c r="V1475" s="24">
        <f t="shared" si="373"/>
        <v>4.1347742721762755</v>
      </c>
      <c r="W1475" s="24">
        <f t="shared" si="373"/>
        <v>3.3596041789399336</v>
      </c>
      <c r="X1475" s="24">
        <f t="shared" si="373"/>
        <v>3.6730487499961839</v>
      </c>
      <c r="Y1475" s="24">
        <f t="shared" si="373"/>
        <v>3.8820344397753126</v>
      </c>
      <c r="Z1475" s="24">
        <f t="shared" si="373"/>
        <v>3.7350761253976592</v>
      </c>
      <c r="AA1475" s="20">
        <v>0.08</v>
      </c>
      <c r="AB1475" s="20">
        <v>-0.76500000000000001</v>
      </c>
      <c r="AC1475" s="17">
        <v>312.99227604865399</v>
      </c>
      <c r="AD1475" s="17">
        <f t="shared" si="361"/>
        <v>313.56592061070415</v>
      </c>
      <c r="AE1475" s="21">
        <v>74.751000000000005</v>
      </c>
      <c r="AF1475" s="21">
        <v>189.76488095238096</v>
      </c>
      <c r="AG1475" s="19">
        <v>3.61039943211764</v>
      </c>
      <c r="AH1475" s="21">
        <v>207</v>
      </c>
      <c r="AI1475" s="22">
        <v>-1.0991666666666651</v>
      </c>
      <c r="AJ1475" s="21">
        <v>1247.0883333333329</v>
      </c>
      <c r="AK1475" s="21" t="e">
        <f>VLOOKUP($B1475,'[3]Rotoma level Monthly'!$C$2:$N$538,10,FALSE)</f>
        <v>#N/A</v>
      </c>
      <c r="AL1475" s="21" t="e">
        <f>VLOOKUP($B1475,'[3]Rotoma level Monthly'!$C$2:$N$538,11,FALSE)</f>
        <v>#N/A</v>
      </c>
      <c r="AM1475" s="20">
        <v>3.4599183308111048</v>
      </c>
      <c r="AN1475" s="21">
        <v>174.19166666666669</v>
      </c>
    </row>
    <row r="1476" spans="1:40" x14ac:dyDescent="0.25">
      <c r="A1476" t="s">
        <v>89</v>
      </c>
      <c r="B1476" s="15">
        <v>34335</v>
      </c>
      <c r="C1476" s="16" t="s">
        <v>54</v>
      </c>
      <c r="D1476" s="17">
        <v>1994</v>
      </c>
      <c r="E1476" s="18" t="str">
        <f t="shared" si="374"/>
        <v>Rotoiti 1993/94</v>
      </c>
      <c r="F1476" s="18" t="s">
        <v>51</v>
      </c>
      <c r="G1476" s="19">
        <v>2.8000000476837159</v>
      </c>
      <c r="H1476" s="17">
        <v>6.1522035598754883</v>
      </c>
      <c r="I1476" s="21">
        <v>282.00000010000002</v>
      </c>
      <c r="J1476" s="19">
        <v>13.499999499999999</v>
      </c>
      <c r="K1476" s="19">
        <v>1</v>
      </c>
      <c r="L1476" s="19">
        <v>2.0000001000000003</v>
      </c>
      <c r="M1476" s="19">
        <v>18.5</v>
      </c>
      <c r="N1476" s="19">
        <v>7.5999999046325684</v>
      </c>
      <c r="Q1476" s="19">
        <f t="shared" si="371"/>
        <v>3.3557814183950541</v>
      </c>
      <c r="R1476" s="19">
        <f t="shared" si="370"/>
        <v>3.3199432524951136</v>
      </c>
      <c r="S1476" s="19">
        <f t="shared" si="362"/>
        <v>3.765249816504832</v>
      </c>
      <c r="T1476" s="19">
        <f t="shared" si="360"/>
        <v>3.5185745570372724</v>
      </c>
      <c r="U1476" s="23">
        <f t="shared" si="372"/>
        <v>3.489887261108068</v>
      </c>
      <c r="V1476" s="24">
        <f t="shared" si="373"/>
        <v>4.1513200878208654</v>
      </c>
      <c r="W1476" s="24">
        <f t="shared" si="373"/>
        <v>3.3661289555713485</v>
      </c>
      <c r="X1476" s="24">
        <f t="shared" si="373"/>
        <v>3.6917572807257817</v>
      </c>
      <c r="Y1476" s="24">
        <f t="shared" si="373"/>
        <v>3.8674349362313358</v>
      </c>
      <c r="Z1476" s="24">
        <f t="shared" si="373"/>
        <v>3.7424027204539181</v>
      </c>
      <c r="AA1476" s="20">
        <v>-0.13</v>
      </c>
      <c r="AB1476" s="20">
        <v>-0.50333333333333297</v>
      </c>
      <c r="AC1476" s="17">
        <v>312.59714295775399</v>
      </c>
      <c r="AD1476" s="17">
        <f t="shared" si="361"/>
        <v>313.4424050064892</v>
      </c>
      <c r="AE1476" s="21">
        <v>41.856000000000002</v>
      </c>
      <c r="AF1476" s="21">
        <v>158.05376344086227</v>
      </c>
      <c r="AG1476" s="19">
        <v>3.4440826203134827</v>
      </c>
      <c r="AH1476" s="21">
        <v>238.4</v>
      </c>
      <c r="AI1476" s="22">
        <v>-1.0833333333333299</v>
      </c>
      <c r="AJ1476" s="21">
        <v>1075.7059999999999</v>
      </c>
      <c r="AK1476" s="21" t="e">
        <f>VLOOKUP($B1476,'[3]Rotoma level Monthly'!$C$2:$N$538,10,FALSE)</f>
        <v>#N/A</v>
      </c>
      <c r="AL1476" s="21" t="e">
        <f>VLOOKUP($B1476,'[3]Rotoma level Monthly'!$C$2:$N$538,11,FALSE)</f>
        <v>#N/A</v>
      </c>
      <c r="AM1476" s="20">
        <v>3.4539216465664424</v>
      </c>
      <c r="AN1476" s="21">
        <v>169.2416666666667</v>
      </c>
    </row>
    <row r="1477" spans="1:40" x14ac:dyDescent="0.25">
      <c r="A1477" t="s">
        <v>89</v>
      </c>
      <c r="B1477" s="15">
        <v>34366</v>
      </c>
      <c r="C1477" s="16" t="s">
        <v>54</v>
      </c>
      <c r="D1477" s="17">
        <v>1994</v>
      </c>
      <c r="E1477" s="18" t="str">
        <f t="shared" si="374"/>
        <v>Rotoiti 1993/94</v>
      </c>
      <c r="F1477" s="18" t="s">
        <v>51</v>
      </c>
      <c r="G1477" s="19">
        <v>3.350000026158142</v>
      </c>
      <c r="H1477" s="17">
        <v>5.8043181101481123</v>
      </c>
      <c r="I1477" s="21">
        <v>281</v>
      </c>
      <c r="J1477" s="19">
        <v>11.000000500000001</v>
      </c>
      <c r="K1477" s="19">
        <v>1</v>
      </c>
      <c r="M1477" s="19">
        <v>5.4999999499999994</v>
      </c>
      <c r="N1477" s="19">
        <v>8.3499998953674321</v>
      </c>
      <c r="Q1477" s="19">
        <f t="shared" si="371"/>
        <v>3.5536138184870962</v>
      </c>
      <c r="R1477" s="19">
        <f t="shared" si="370"/>
        <v>3.3972161839529558</v>
      </c>
      <c r="S1477" s="19">
        <f t="shared" si="362"/>
        <v>3.7606060229142897</v>
      </c>
      <c r="T1477" s="19">
        <f t="shared" si="360"/>
        <v>3.2588666983047374</v>
      </c>
      <c r="U1477" s="23">
        <f t="shared" si="372"/>
        <v>3.4925756809147699</v>
      </c>
      <c r="V1477" s="24">
        <f t="shared" si="373"/>
        <v>4.0635245701175506</v>
      </c>
      <c r="W1477" s="24">
        <f t="shared" si="373"/>
        <v>3.3688632721047647</v>
      </c>
      <c r="X1477" s="24">
        <f t="shared" si="373"/>
        <v>3.6925353910763459</v>
      </c>
      <c r="Y1477" s="24">
        <f t="shared" si="373"/>
        <v>3.7806750880860687</v>
      </c>
      <c r="Z1477" s="24">
        <f t="shared" si="373"/>
        <v>3.6954796146497033</v>
      </c>
      <c r="AA1477" s="20">
        <v>0.04</v>
      </c>
      <c r="AB1477" s="20">
        <v>-0.52666666666666595</v>
      </c>
      <c r="AC1477" s="17">
        <v>312.59714295775399</v>
      </c>
      <c r="AD1477" s="17">
        <f t="shared" si="361"/>
        <v>313.30790905113179</v>
      </c>
      <c r="AE1477" s="21">
        <v>97.159000000000006</v>
      </c>
      <c r="AF1477" s="21">
        <v>126.14182692307762</v>
      </c>
      <c r="AG1477" s="19">
        <v>2.8666801745870245</v>
      </c>
      <c r="AH1477" s="21">
        <v>198.4</v>
      </c>
      <c r="AI1477" s="22">
        <v>-1.0833333333333299</v>
      </c>
      <c r="AJ1477" s="21">
        <v>1105.0619999999999</v>
      </c>
      <c r="AK1477" s="21" t="e">
        <f>VLOOKUP($B1477,'[3]Rotoma level Monthly'!$C$2:$N$538,10,FALSE)</f>
        <v>#N/A</v>
      </c>
      <c r="AL1477" s="21" t="e">
        <f>VLOOKUP($B1477,'[3]Rotoma level Monthly'!$C$2:$N$538,11,FALSE)</f>
        <v>#N/A</v>
      </c>
      <c r="AM1477" s="20">
        <v>3.3950851491600607</v>
      </c>
      <c r="AN1477" s="21">
        <v>170.37500000000003</v>
      </c>
    </row>
    <row r="1478" spans="1:40" x14ac:dyDescent="0.25">
      <c r="A1478" t="s">
        <v>89</v>
      </c>
      <c r="B1478" s="15">
        <v>34394</v>
      </c>
      <c r="C1478" s="16" t="s">
        <v>54</v>
      </c>
      <c r="D1478" s="17">
        <v>1994</v>
      </c>
      <c r="E1478" s="18" t="str">
        <f t="shared" si="374"/>
        <v>Rotoiti 1993/94</v>
      </c>
      <c r="F1478" s="18" t="s">
        <v>51</v>
      </c>
      <c r="G1478" s="19">
        <v>6.2000000453674318</v>
      </c>
      <c r="H1478" s="17">
        <v>5.4250000302449548</v>
      </c>
      <c r="I1478" s="21">
        <v>301.49999550000001</v>
      </c>
      <c r="J1478" s="19">
        <v>13.5</v>
      </c>
      <c r="K1478" s="19">
        <v>2</v>
      </c>
      <c r="M1478" s="19">
        <v>3</v>
      </c>
      <c r="N1478" s="19">
        <v>8.25</v>
      </c>
      <c r="Q1478" s="19">
        <f t="shared" si="371"/>
        <v>4.2326748993973675</v>
      </c>
      <c r="R1478" s="19">
        <f t="shared" si="370"/>
        <v>3.4859863755423559</v>
      </c>
      <c r="S1478" s="19">
        <f t="shared" si="362"/>
        <v>3.8526548030824306</v>
      </c>
      <c r="T1478" s="19">
        <f t="shared" si="360"/>
        <v>3.5185746040054169</v>
      </c>
      <c r="U1478" s="23">
        <f t="shared" si="372"/>
        <v>3.7724726705068927</v>
      </c>
      <c r="V1478" s="24">
        <f t="shared" si="373"/>
        <v>4.0805142285794336</v>
      </c>
      <c r="W1478" s="24">
        <f t="shared" si="373"/>
        <v>3.3897461055698308</v>
      </c>
      <c r="X1478" s="24">
        <f t="shared" si="373"/>
        <v>3.7029541918257678</v>
      </c>
      <c r="Y1478" s="24">
        <f t="shared" si="373"/>
        <v>3.773123420898596</v>
      </c>
      <c r="Z1478" s="24">
        <f t="shared" si="373"/>
        <v>3.7068520193732786</v>
      </c>
      <c r="AA1478" s="20">
        <v>-0.98</v>
      </c>
      <c r="AB1478" s="20">
        <v>-0.69499999999999995</v>
      </c>
      <c r="AC1478" s="17">
        <v>312.59714295775399</v>
      </c>
      <c r="AD1478" s="17">
        <f t="shared" si="361"/>
        <v>313.19932819859099</v>
      </c>
      <c r="AE1478" s="21">
        <v>86.944000000000003</v>
      </c>
      <c r="AF1478" s="21">
        <v>173.2611063950315</v>
      </c>
      <c r="AG1478" s="19">
        <v>3.2622833692963176</v>
      </c>
      <c r="AH1478" s="21">
        <v>269.10000000000002</v>
      </c>
    </row>
    <row r="1479" spans="1:40" x14ac:dyDescent="0.25">
      <c r="A1479" t="s">
        <v>89</v>
      </c>
      <c r="B1479" s="15">
        <v>34425</v>
      </c>
      <c r="C1479" s="16" t="s">
        <v>54</v>
      </c>
      <c r="D1479" s="17">
        <v>1994</v>
      </c>
      <c r="E1479" s="18" t="str">
        <f t="shared" si="374"/>
        <v>Rotoiti 1993/94</v>
      </c>
      <c r="F1479" s="18" t="s">
        <v>51</v>
      </c>
      <c r="G1479" s="19">
        <v>5.7999999523162842</v>
      </c>
      <c r="H1479" s="17">
        <v>5.8866666030883792</v>
      </c>
      <c r="I1479" s="21">
        <v>296.50000550000004</v>
      </c>
      <c r="J1479" s="19">
        <v>17</v>
      </c>
      <c r="K1479" s="19">
        <v>2.5</v>
      </c>
      <c r="M1479" s="19">
        <v>4.5000001000000003</v>
      </c>
      <c r="N1479" s="19">
        <v>7.3999998523162844</v>
      </c>
      <c r="Q1479" s="19">
        <f t="shared" si="371"/>
        <v>4.1591070945808459</v>
      </c>
      <c r="R1479" s="19">
        <f t="shared" si="370"/>
        <v>3.3785862916730198</v>
      </c>
      <c r="S1479" s="19">
        <f t="shared" si="362"/>
        <v>3.8307943643265649</v>
      </c>
      <c r="T1479" s="19">
        <f t="shared" si="360"/>
        <v>3.8109108504245595</v>
      </c>
      <c r="U1479" s="23">
        <f t="shared" si="372"/>
        <v>3.7948496502512472</v>
      </c>
      <c r="V1479" s="24">
        <f t="shared" si="373"/>
        <v>4.0078595588139549</v>
      </c>
      <c r="W1479" s="24">
        <f t="shared" si="373"/>
        <v>3.4004910918335054</v>
      </c>
      <c r="X1479" s="24">
        <f t="shared" si="373"/>
        <v>3.7074547543343246</v>
      </c>
      <c r="Y1479" s="24">
        <f t="shared" si="373"/>
        <v>3.7613692822021214</v>
      </c>
      <c r="Z1479" s="24">
        <f t="shared" si="373"/>
        <v>3.6897357749546353</v>
      </c>
      <c r="AA1479" s="20">
        <v>-1.91</v>
      </c>
      <c r="AB1479" s="20">
        <v>-0.73499999999999999</v>
      </c>
      <c r="AC1479" s="17">
        <v>312.48596005566299</v>
      </c>
      <c r="AD1479" s="17">
        <f t="shared" si="361"/>
        <v>313.08974453275465</v>
      </c>
      <c r="AE1479" s="21">
        <v>194.00899999999999</v>
      </c>
      <c r="AF1479" s="21">
        <v>170.77843108402183</v>
      </c>
      <c r="AG1479" s="19">
        <v>2.7839170145986309</v>
      </c>
      <c r="AH1479" s="21">
        <v>167.8</v>
      </c>
      <c r="AI1479" s="22">
        <v>-1.057499999999995</v>
      </c>
      <c r="AJ1479" s="21">
        <v>1134.2649999999999</v>
      </c>
      <c r="AK1479" s="21" t="e">
        <f>VLOOKUP($B1479,'[3]Rotoma level Monthly'!$C$2:$N$538,10,FALSE)</f>
        <v>#N/A</v>
      </c>
      <c r="AL1479" s="21" t="e">
        <f>VLOOKUP($B1479,'[3]Rotoma level Monthly'!$C$2:$N$538,11,FALSE)</f>
        <v>#N/A</v>
      </c>
      <c r="AM1479" s="20">
        <v>3.333811664725943</v>
      </c>
      <c r="AN1479" s="21">
        <v>176.12500000000003</v>
      </c>
    </row>
    <row r="1480" spans="1:40" x14ac:dyDescent="0.25">
      <c r="A1480" t="s">
        <v>89</v>
      </c>
      <c r="B1480" s="15">
        <v>34486</v>
      </c>
      <c r="C1480" s="16" t="s">
        <v>54</v>
      </c>
      <c r="D1480" s="17">
        <v>1994</v>
      </c>
      <c r="E1480" s="18" t="str">
        <f t="shared" si="374"/>
        <v>Rotoiti 1993/94</v>
      </c>
      <c r="F1480" s="18" t="s">
        <v>51</v>
      </c>
      <c r="G1480" s="19">
        <v>9.9500000476837158</v>
      </c>
      <c r="H1480" s="17">
        <v>4.9666665395100908</v>
      </c>
      <c r="I1480" s="21">
        <v>311</v>
      </c>
      <c r="J1480" s="19">
        <v>31.500001000000001</v>
      </c>
      <c r="K1480" s="19">
        <v>14.5</v>
      </c>
      <c r="L1480" s="19">
        <v>3</v>
      </c>
      <c r="M1480" s="19">
        <v>7.0000000500000006</v>
      </c>
      <c r="N1480" s="19">
        <v>6.7500000046325681</v>
      </c>
      <c r="Q1480" s="19">
        <f t="shared" si="371"/>
        <v>4.7544706303806041</v>
      </c>
      <c r="R1480" s="19">
        <f t="shared" si="370"/>
        <v>3.6005268193561148</v>
      </c>
      <c r="S1480" s="19">
        <f t="shared" si="362"/>
        <v>3.8932087709707806</v>
      </c>
      <c r="T1480" s="19">
        <f t="shared" si="360"/>
        <v>4.5930668573240414</v>
      </c>
      <c r="U1480" s="23">
        <f t="shared" si="372"/>
        <v>4.2103182695078853</v>
      </c>
      <c r="V1480" s="24">
        <f t="shared" si="373"/>
        <v>3.9520088855574933</v>
      </c>
      <c r="W1480" s="24">
        <f t="shared" si="373"/>
        <v>3.4249735101783103</v>
      </c>
      <c r="X1480" s="24">
        <f t="shared" si="373"/>
        <v>3.714695658639513</v>
      </c>
      <c r="Y1480" s="24">
        <f t="shared" si="373"/>
        <v>3.8205085470061628</v>
      </c>
      <c r="Z1480" s="24">
        <f t="shared" si="373"/>
        <v>3.7030318828767306</v>
      </c>
      <c r="AA1480" s="20">
        <v>-0.95</v>
      </c>
      <c r="AB1480" s="20">
        <v>-0.53500000000000003</v>
      </c>
      <c r="AC1480" s="17">
        <v>312.26122731675599</v>
      </c>
      <c r="AD1480" s="17">
        <f t="shared" si="361"/>
        <v>312.97406677442876</v>
      </c>
      <c r="AE1480" s="21">
        <v>205</v>
      </c>
      <c r="AF1480" s="21">
        <v>176.13781454900254</v>
      </c>
      <c r="AG1480" s="19">
        <v>3.5229896469547626</v>
      </c>
      <c r="AH1480" s="21">
        <v>131.1</v>
      </c>
      <c r="AI1480" s="22">
        <v>-1.0233333333333299</v>
      </c>
      <c r="AJ1480" s="21">
        <v>1198.2739999999997</v>
      </c>
      <c r="AK1480" s="21" t="e">
        <f>VLOOKUP($B1480,'[3]Rotoma level Monthly'!$C$2:$N$538,10,FALSE)</f>
        <v>#N/A</v>
      </c>
      <c r="AL1480" s="21" t="e">
        <f>VLOOKUP($B1480,'[3]Rotoma level Monthly'!$C$2:$N$538,11,FALSE)</f>
        <v>#N/A</v>
      </c>
      <c r="AM1480" s="20">
        <v>3.3885958600040653</v>
      </c>
      <c r="AN1480" s="21">
        <v>181.10833333333335</v>
      </c>
    </row>
    <row r="1481" spans="1:40" x14ac:dyDescent="0.25">
      <c r="A1481" t="s">
        <v>89</v>
      </c>
      <c r="B1481" s="15">
        <v>34578</v>
      </c>
      <c r="C1481" s="16" t="s">
        <v>55</v>
      </c>
      <c r="D1481" s="17">
        <v>1995</v>
      </c>
      <c r="E1481" s="18" t="str">
        <f t="shared" si="374"/>
        <v>Rotoiti 1994/95</v>
      </c>
      <c r="F1481" s="18" t="s">
        <v>51</v>
      </c>
      <c r="G1481" s="19">
        <v>2.1100000190734862</v>
      </c>
      <c r="H1481" s="17">
        <v>6.7933333666666664</v>
      </c>
      <c r="I1481" s="21">
        <v>252.5</v>
      </c>
      <c r="J1481" s="19">
        <v>19.499999500000001</v>
      </c>
      <c r="K1481" s="19">
        <v>4</v>
      </c>
      <c r="M1481" s="19">
        <v>7.0000000499999997</v>
      </c>
      <c r="N1481" s="19">
        <v>7.2000000476837158</v>
      </c>
      <c r="Q1481" s="19">
        <f t="shared" si="371"/>
        <v>3.0436774464277581</v>
      </c>
      <c r="R1481" s="19">
        <f t="shared" si="370"/>
        <v>3.1864141459607551</v>
      </c>
      <c r="S1481" s="19">
        <f t="shared" si="362"/>
        <v>3.6208067611885864</v>
      </c>
      <c r="T1481" s="19">
        <f t="shared" si="360"/>
        <v>3.9849010326621443</v>
      </c>
      <c r="U1481" s="23">
        <f t="shared" si="372"/>
        <v>3.4589498465598107</v>
      </c>
      <c r="V1481" s="24">
        <f t="shared" si="373"/>
        <v>3.7495212769183688</v>
      </c>
      <c r="W1481" s="24">
        <f t="shared" si="373"/>
        <v>3.4054135125408167</v>
      </c>
      <c r="X1481" s="24">
        <f t="shared" si="373"/>
        <v>3.7094320486927459</v>
      </c>
      <c r="Y1481" s="24">
        <f t="shared" si="373"/>
        <v>3.8718161965230862</v>
      </c>
      <c r="Z1481" s="24">
        <f t="shared" si="373"/>
        <v>3.6603551932967484</v>
      </c>
      <c r="AA1481" s="20">
        <v>-1.75</v>
      </c>
      <c r="AB1481" s="20">
        <v>-1.3499999999999901</v>
      </c>
      <c r="AC1481" s="17">
        <v>312.57953414450702</v>
      </c>
      <c r="AD1481" s="17">
        <f t="shared" si="361"/>
        <v>312.894090271126</v>
      </c>
      <c r="AE1481" s="21">
        <v>40.457999999999998</v>
      </c>
      <c r="AF1481" s="21">
        <v>193.59027777777777</v>
      </c>
      <c r="AG1481" s="19">
        <v>4.0760415895061719</v>
      </c>
      <c r="AH1481" s="21">
        <v>126.3</v>
      </c>
      <c r="AI1481" s="22">
        <v>-0.97249999999999659</v>
      </c>
      <c r="AJ1481" s="21">
        <v>1426.838</v>
      </c>
      <c r="AK1481" s="21" t="e">
        <f>VLOOKUP($B1481,'[3]Rotoma level Monthly'!$C$2:$N$538,10,FALSE)</f>
        <v>#N/A</v>
      </c>
      <c r="AL1481" s="21" t="e">
        <f>VLOOKUP($B1481,'[3]Rotoma level Monthly'!$C$2:$N$538,11,FALSE)</f>
        <v>#N/A</v>
      </c>
      <c r="AM1481" s="20">
        <v>3.4296504676431003</v>
      </c>
      <c r="AN1481" s="21">
        <v>180.09166666666667</v>
      </c>
    </row>
    <row r="1482" spans="1:40" x14ac:dyDescent="0.25">
      <c r="A1482" t="s">
        <v>89</v>
      </c>
      <c r="B1482" s="15">
        <v>34639</v>
      </c>
      <c r="C1482" s="16" t="s">
        <v>55</v>
      </c>
      <c r="D1482" s="17">
        <v>1995</v>
      </c>
      <c r="E1482" s="18" t="str">
        <f t="shared" si="374"/>
        <v>Rotoiti 1994/95</v>
      </c>
      <c r="F1482" s="18" t="s">
        <v>51</v>
      </c>
      <c r="G1482" s="19">
        <v>2.2800000214576723</v>
      </c>
      <c r="H1482" s="17">
        <v>6.8666666333333337</v>
      </c>
      <c r="I1482" s="21">
        <v>236.5</v>
      </c>
      <c r="J1482" s="19">
        <v>16.000000499999999</v>
      </c>
      <c r="K1482" s="19">
        <v>3.0000000500000001</v>
      </c>
      <c r="M1482" s="19">
        <v>1.5</v>
      </c>
      <c r="N1482" s="19">
        <v>7.5499999546325682</v>
      </c>
      <c r="Q1482" s="19">
        <f t="shared" si="371"/>
        <v>3.1291545217627883</v>
      </c>
      <c r="R1482" s="19">
        <f t="shared" si="370"/>
        <v>3.1717938556378815</v>
      </c>
      <c r="S1482" s="19">
        <f t="shared" si="362"/>
        <v>3.5352317466722289</v>
      </c>
      <c r="T1482" s="19">
        <f t="shared" si="360"/>
        <v>3.7340303889846709</v>
      </c>
      <c r="U1482" s="23">
        <f t="shared" si="372"/>
        <v>3.3925526282643923</v>
      </c>
      <c r="V1482" s="24">
        <f t="shared" si="373"/>
        <v>3.5326866746372949</v>
      </c>
      <c r="W1482" s="24">
        <f t="shared" si="373"/>
        <v>3.3766977148415993</v>
      </c>
      <c r="X1482" s="24">
        <f t="shared" si="373"/>
        <v>3.7027330819096189</v>
      </c>
      <c r="Y1482" s="24">
        <f t="shared" si="373"/>
        <v>3.810806481523743</v>
      </c>
      <c r="Z1482" s="24">
        <f t="shared" si="373"/>
        <v>3.5772191988819735</v>
      </c>
      <c r="AA1482" s="20">
        <v>-0.79</v>
      </c>
      <c r="AB1482" s="20">
        <v>-1.3866666666666601</v>
      </c>
      <c r="AC1482" s="17">
        <v>312.642131266712</v>
      </c>
      <c r="AD1482" s="17">
        <f t="shared" si="361"/>
        <v>312.81286954045851</v>
      </c>
      <c r="AE1482" s="21">
        <v>114</v>
      </c>
      <c r="AF1482" s="21">
        <v>199.48310185185866</v>
      </c>
      <c r="AG1482" s="19">
        <v>4.7814698125944561</v>
      </c>
      <c r="AH1482" s="21">
        <v>229.8</v>
      </c>
      <c r="AI1482" s="22">
        <v>-1.0166666666666599</v>
      </c>
      <c r="AJ1482" s="21">
        <v>1447.4930000000002</v>
      </c>
      <c r="AK1482" s="21" t="e">
        <f>VLOOKUP($B1482,'[3]Rotoma level Monthly'!$C$2:$N$538,10,FALSE)</f>
        <v>#N/A</v>
      </c>
      <c r="AL1482" s="21" t="e">
        <f>VLOOKUP($B1482,'[3]Rotoma level Monthly'!$C$2:$N$538,11,FALSE)</f>
        <v>#N/A</v>
      </c>
      <c r="AM1482" s="20">
        <v>3.5154267616070087</v>
      </c>
      <c r="AN1482" s="21">
        <v>184.00833333333333</v>
      </c>
    </row>
    <row r="1483" spans="1:40" x14ac:dyDescent="0.25">
      <c r="A1483" t="s">
        <v>89</v>
      </c>
      <c r="B1483" s="15">
        <v>34669</v>
      </c>
      <c r="C1483" s="16" t="s">
        <v>55</v>
      </c>
      <c r="D1483" s="17">
        <v>1995</v>
      </c>
      <c r="E1483" s="18" t="str">
        <f t="shared" si="374"/>
        <v>Rotoiti 1994/95</v>
      </c>
      <c r="F1483" s="18" t="s">
        <v>51</v>
      </c>
      <c r="G1483" s="19">
        <v>3.0399999404632569</v>
      </c>
      <c r="H1483" s="17">
        <v>5.6733331728434244</v>
      </c>
      <c r="I1483" s="21">
        <v>286.50000499999999</v>
      </c>
      <c r="J1483" s="19">
        <v>11.500000500000001</v>
      </c>
      <c r="K1483" s="19">
        <v>1</v>
      </c>
      <c r="M1483" s="19">
        <v>3.0000000500000001</v>
      </c>
      <c r="Q1483" s="19">
        <f t="shared" si="371"/>
        <v>3.4464988807624657</v>
      </c>
      <c r="R1483" s="19">
        <f t="shared" si="370"/>
        <v>3.4273067222998144</v>
      </c>
      <c r="S1483" s="19">
        <f t="shared" si="362"/>
        <v>3.7859451479869839</v>
      </c>
      <c r="T1483" s="19">
        <f t="shared" si="360"/>
        <v>3.3152377489690612</v>
      </c>
      <c r="U1483" s="23">
        <f t="shared" si="372"/>
        <v>3.4937471250045813</v>
      </c>
      <c r="V1483" s="24">
        <f t="shared" si="373"/>
        <v>3.5248514206486745</v>
      </c>
      <c r="W1483" s="24">
        <f t="shared" si="373"/>
        <v>3.3640219253976453</v>
      </c>
      <c r="X1483" s="24">
        <f t="shared" si="373"/>
        <v>3.7124712657622023</v>
      </c>
      <c r="Y1483" s="24">
        <f t="shared" si="373"/>
        <v>3.7167678358703324</v>
      </c>
      <c r="Z1483" s="24">
        <f t="shared" si="373"/>
        <v>3.5696308285294833</v>
      </c>
      <c r="AA1483" s="20">
        <v>-1.25</v>
      </c>
      <c r="AB1483" s="20">
        <v>-1.4366666666666601</v>
      </c>
      <c r="AC1483" s="17">
        <v>312.51185709595899</v>
      </c>
      <c r="AD1483" s="17">
        <f t="shared" si="361"/>
        <v>312.72460273147482</v>
      </c>
      <c r="AE1483" s="21">
        <v>62.5</v>
      </c>
      <c r="AF1483" s="21">
        <v>192.21774193548563</v>
      </c>
      <c r="AG1483" s="19">
        <v>3.8106173648447088</v>
      </c>
      <c r="AH1483" s="21">
        <v>272.10000000000002</v>
      </c>
      <c r="AI1483" s="22">
        <v>-1.0166666666666599</v>
      </c>
      <c r="AJ1483" s="21">
        <v>1391.5120000000002</v>
      </c>
      <c r="AK1483" s="21" t="e">
        <f>VLOOKUP($B1483,'[3]Rotoma level Monthly'!$C$2:$N$538,10,FALSE)</f>
        <v>#N/A</v>
      </c>
      <c r="AL1483" s="21" t="e">
        <f>VLOOKUP($B1483,'[3]Rotoma level Monthly'!$C$2:$N$538,11,FALSE)</f>
        <v>#N/A</v>
      </c>
      <c r="AM1483" s="20">
        <v>3.6035238682249537</v>
      </c>
      <c r="AN1483" s="21">
        <v>191.85833333333332</v>
      </c>
    </row>
    <row r="1484" spans="1:40" x14ac:dyDescent="0.25">
      <c r="A1484" t="s">
        <v>89</v>
      </c>
      <c r="B1484" s="15">
        <v>34731</v>
      </c>
      <c r="C1484" s="16" t="s">
        <v>55</v>
      </c>
      <c r="D1484" s="17">
        <v>1995</v>
      </c>
      <c r="E1484" s="18" t="str">
        <f t="shared" si="374"/>
        <v>Rotoiti 1994/95</v>
      </c>
      <c r="F1484" s="18" t="s">
        <v>51</v>
      </c>
      <c r="G1484" s="19">
        <v>5.7999999546325682</v>
      </c>
      <c r="H1484" s="17">
        <v>6.8299999206176762</v>
      </c>
      <c r="I1484" s="21">
        <v>266.00000505000003</v>
      </c>
      <c r="J1484" s="19">
        <v>15</v>
      </c>
      <c r="K1484" s="19">
        <v>3.0000000500000001</v>
      </c>
      <c r="L1484" s="19">
        <v>2.0000001000000003</v>
      </c>
      <c r="M1484" s="19">
        <v>3.5</v>
      </c>
      <c r="N1484" s="19">
        <v>6.9000000999999997</v>
      </c>
      <c r="Q1484" s="19">
        <f t="shared" si="371"/>
        <v>4.1591070950213815</v>
      </c>
      <c r="R1484" s="19">
        <f t="shared" si="370"/>
        <v>3.1790884347521171</v>
      </c>
      <c r="S1484" s="19">
        <f t="shared" si="362"/>
        <v>3.6888937510771549</v>
      </c>
      <c r="T1484" s="19">
        <f t="shared" si="360"/>
        <v>3.6521864764425889</v>
      </c>
      <c r="U1484" s="23">
        <f t="shared" si="372"/>
        <v>3.6698189393233105</v>
      </c>
      <c r="V1484" s="24">
        <f t="shared" si="373"/>
        <v>3.5777060601797337</v>
      </c>
      <c r="W1484" s="24">
        <f t="shared" si="373"/>
        <v>3.3369332453087979</v>
      </c>
      <c r="X1484" s="24">
        <f t="shared" si="373"/>
        <v>3.7209861889868674</v>
      </c>
      <c r="Y1484" s="24">
        <f t="shared" si="373"/>
        <v>3.6762938565738117</v>
      </c>
      <c r="Z1484" s="24">
        <f t="shared" si="373"/>
        <v>3.5779798377623027</v>
      </c>
      <c r="AA1484" s="20">
        <v>-0.3</v>
      </c>
      <c r="AB1484" s="20">
        <v>-0.45166666666666599</v>
      </c>
      <c r="AC1484" s="17">
        <v>312.31736216783202</v>
      </c>
      <c r="AD1484" s="17">
        <f t="shared" si="361"/>
        <v>312.63052742222106</v>
      </c>
      <c r="AE1484" s="21">
        <v>67.421000000000006</v>
      </c>
      <c r="AF1484" s="21">
        <v>171.47321428571601</v>
      </c>
      <c r="AG1484" s="19">
        <v>3.4777524801588027</v>
      </c>
      <c r="AH1484" s="21">
        <v>195.6</v>
      </c>
      <c r="AI1484" s="22">
        <v>-0.77333333333333298</v>
      </c>
      <c r="AJ1484" s="21">
        <v>1459.9</v>
      </c>
      <c r="AK1484" s="21" t="e">
        <f>VLOOKUP($B1484,'[3]Rotoma level Monthly'!$C$2:$N$538,10,FALSE)</f>
        <v>#N/A</v>
      </c>
      <c r="AL1484" s="21" t="e">
        <f>VLOOKUP($B1484,'[3]Rotoma level Monthly'!$C$2:$N$538,11,FALSE)</f>
        <v>#N/A</v>
      </c>
      <c r="AM1484" s="20">
        <v>3.6241491999826372</v>
      </c>
      <c r="AN1484" s="21">
        <v>190.68333333333331</v>
      </c>
    </row>
    <row r="1485" spans="1:40" x14ac:dyDescent="0.25">
      <c r="A1485" t="s">
        <v>89</v>
      </c>
      <c r="B1485" s="15">
        <v>34820</v>
      </c>
      <c r="C1485" s="16" t="s">
        <v>55</v>
      </c>
      <c r="D1485" s="17">
        <v>1995</v>
      </c>
      <c r="E1485" s="18" t="str">
        <f t="shared" si="374"/>
        <v>Rotoiti 1994/95</v>
      </c>
      <c r="F1485" s="18" t="s">
        <v>51</v>
      </c>
      <c r="G1485" s="19">
        <v>7.7200000141693117</v>
      </c>
      <c r="H1485" s="17">
        <v>6.1853594779968262</v>
      </c>
      <c r="I1485" s="21">
        <v>214</v>
      </c>
      <c r="J1485" s="19">
        <v>8.9999997999999994</v>
      </c>
      <c r="K1485" s="19">
        <v>1</v>
      </c>
      <c r="L1485" s="19">
        <v>3</v>
      </c>
      <c r="M1485" s="19">
        <v>2</v>
      </c>
      <c r="N1485" s="19">
        <v>6.8500001453674315</v>
      </c>
      <c r="Q1485" s="19">
        <f t="shared" si="371"/>
        <v>4.4745479448774184</v>
      </c>
      <c r="R1485" s="19">
        <f t="shared" si="370"/>
        <v>3.3127675806441639</v>
      </c>
      <c r="S1485" s="19">
        <f t="shared" si="362"/>
        <v>3.4045454577810648</v>
      </c>
      <c r="T1485" s="19">
        <f t="shared" si="360"/>
        <v>3.0043880993819414</v>
      </c>
      <c r="U1485" s="23">
        <f t="shared" si="372"/>
        <v>3.549062270671147</v>
      </c>
      <c r="V1485" s="24">
        <f t="shared" si="373"/>
        <v>3.701867039837309</v>
      </c>
      <c r="W1485" s="24">
        <f t="shared" si="373"/>
        <v>3.3263534687037364</v>
      </c>
      <c r="X1485" s="24">
        <f t="shared" si="373"/>
        <v>3.7023191867642282</v>
      </c>
      <c r="Y1485" s="24">
        <f t="shared" si="373"/>
        <v>3.6188454883765142</v>
      </c>
      <c r="Z1485" s="24">
        <f t="shared" si="373"/>
        <v>3.5873462959204474</v>
      </c>
      <c r="AA1485" s="20">
        <v>-0.77</v>
      </c>
      <c r="AB1485" s="20">
        <v>-0.36333333333333301</v>
      </c>
      <c r="AC1485" s="17">
        <v>312.47414284813902</v>
      </c>
      <c r="AD1485" s="17">
        <f t="shared" si="361"/>
        <v>312.58734965551145</v>
      </c>
      <c r="AE1485" s="21">
        <v>150.56</v>
      </c>
      <c r="AF1485" s="21">
        <v>145.52776338452531</v>
      </c>
      <c r="AG1485" s="19">
        <v>3.2003222924446986</v>
      </c>
      <c r="AH1485" s="21">
        <v>162.69999999999999</v>
      </c>
      <c r="AI1485" s="22">
        <v>-0.71083333333333298</v>
      </c>
      <c r="AJ1485" s="21">
        <v>1522.5920000000001</v>
      </c>
      <c r="AK1485" s="21" t="e">
        <f>VLOOKUP($B1485,'[3]Rotoma level Monthly'!$C$2:$N$538,10,FALSE)</f>
        <v>#N/A</v>
      </c>
      <c r="AL1485" s="21" t="e">
        <f>VLOOKUP($B1485,'[3]Rotoma level Monthly'!$C$2:$N$538,11,FALSE)</f>
        <v>#N/A</v>
      </c>
      <c r="AM1485" s="20">
        <v>3.7576937568409661</v>
      </c>
      <c r="AN1485" s="21">
        <v>177.00833333333333</v>
      </c>
    </row>
    <row r="1486" spans="1:40" x14ac:dyDescent="0.25">
      <c r="A1486" t="s">
        <v>89</v>
      </c>
      <c r="B1486" s="15">
        <v>34851</v>
      </c>
      <c r="C1486" s="16" t="s">
        <v>55</v>
      </c>
      <c r="D1486" s="17">
        <v>1995</v>
      </c>
      <c r="E1486" s="18" t="str">
        <f t="shared" si="374"/>
        <v>Rotoiti 1994/95</v>
      </c>
      <c r="F1486" s="18" t="s">
        <v>51</v>
      </c>
      <c r="G1486" s="19">
        <v>6.9899999950958254</v>
      </c>
      <c r="H1486" s="17">
        <v>4.9152321815490723</v>
      </c>
      <c r="I1486" s="21">
        <v>239.49999509999998</v>
      </c>
      <c r="J1486" s="19">
        <v>24.500000499999999</v>
      </c>
      <c r="K1486" s="19">
        <v>12.999999799999999</v>
      </c>
      <c r="L1486" s="19">
        <v>4.0000002000000006</v>
      </c>
      <c r="M1486" s="19">
        <v>14.999999799999999</v>
      </c>
      <c r="N1486" s="19">
        <v>6.5499999476837161</v>
      </c>
      <c r="Q1486" s="19">
        <f t="shared" si="371"/>
        <v>4.3649720256200917</v>
      </c>
      <c r="R1486" s="19">
        <f t="shared" si="370"/>
        <v>3.6139379028443868</v>
      </c>
      <c r="S1486" s="19">
        <f t="shared" si="362"/>
        <v>3.5517095816843267</v>
      </c>
      <c r="T1486" s="19">
        <f t="shared" si="360"/>
        <v>4.2743649922248395</v>
      </c>
      <c r="U1486" s="23">
        <f t="shared" si="372"/>
        <v>3.951246125593411</v>
      </c>
      <c r="V1486" s="24">
        <f t="shared" si="373"/>
        <v>3.8216118612616286</v>
      </c>
      <c r="W1486" s="24">
        <f t="shared" si="373"/>
        <v>3.3586604837414931</v>
      </c>
      <c r="X1486" s="24">
        <f t="shared" si="373"/>
        <v>3.692537748781485</v>
      </c>
      <c r="Y1486" s="24">
        <f t="shared" si="373"/>
        <v>3.6779847452726542</v>
      </c>
      <c r="Z1486" s="24">
        <f t="shared" si="373"/>
        <v>3.6376987097643165</v>
      </c>
      <c r="AA1486" s="20">
        <v>-0.05</v>
      </c>
      <c r="AB1486" s="20">
        <v>0.42666666666666597</v>
      </c>
      <c r="AC1486" s="17">
        <v>312.56285285195298</v>
      </c>
      <c r="AD1486" s="17">
        <f t="shared" si="361"/>
        <v>312.55156438911973</v>
      </c>
      <c r="AE1486" s="21">
        <v>168.511</v>
      </c>
      <c r="AF1486" s="21">
        <v>171.22718253968864</v>
      </c>
      <c r="AG1486" s="19">
        <v>2.8940271035081966</v>
      </c>
      <c r="AH1486" s="21">
        <v>136.80000000000001</v>
      </c>
      <c r="AI1486" s="22">
        <v>-0.71083333333333298</v>
      </c>
      <c r="AJ1486" s="21">
        <v>1582.652</v>
      </c>
      <c r="AK1486" s="21" t="e">
        <f>VLOOKUP($B1486,'[3]Rotoma level Monthly'!$C$2:$N$538,10,FALSE)</f>
        <v>#N/A</v>
      </c>
      <c r="AL1486" s="21" t="e">
        <f>VLOOKUP($B1486,'[3]Rotoma level Monthly'!$C$2:$N$538,11,FALSE)</f>
        <v>#N/A</v>
      </c>
      <c r="AM1486" s="20">
        <v>3.703747917021186</v>
      </c>
      <c r="AN1486" s="21">
        <v>175.98333333333335</v>
      </c>
    </row>
    <row r="1487" spans="1:40" x14ac:dyDescent="0.25">
      <c r="A1487" t="s">
        <v>89</v>
      </c>
      <c r="B1487" s="15">
        <v>34943</v>
      </c>
      <c r="C1487" s="16" t="s">
        <v>56</v>
      </c>
      <c r="D1487" s="17">
        <v>1996</v>
      </c>
      <c r="E1487" s="18" t="str">
        <f t="shared" si="374"/>
        <v>Rotoiti 1995/96</v>
      </c>
      <c r="F1487" s="18" t="s">
        <v>51</v>
      </c>
      <c r="G1487" s="19">
        <v>4.2300000023162845</v>
      </c>
      <c r="H1487" s="17">
        <v>6.3266666635782878</v>
      </c>
      <c r="I1487" s="21">
        <v>224.99999449999999</v>
      </c>
      <c r="J1487" s="19">
        <v>17.000000499999999</v>
      </c>
      <c r="K1487" s="19">
        <v>5.5</v>
      </c>
      <c r="L1487" s="19">
        <v>29.999998999999999</v>
      </c>
      <c r="M1487" s="19">
        <v>7.5</v>
      </c>
      <c r="N1487" s="19">
        <v>7.2999999500000001</v>
      </c>
      <c r="Q1487" s="19">
        <f t="shared" si="371"/>
        <v>3.8109045337366529</v>
      </c>
      <c r="R1487" s="19">
        <f t="shared" si="370"/>
        <v>3.2825330290232131</v>
      </c>
      <c r="S1487" s="19">
        <f t="shared" si="362"/>
        <v>3.4700693475607776</v>
      </c>
      <c r="T1487" s="19">
        <f t="shared" ref="T1487:T1489" si="375">0.218+2.92*LOG($J1487,10)</f>
        <v>3.8109108877227906</v>
      </c>
      <c r="U1487" s="23">
        <f t="shared" si="372"/>
        <v>3.5936044495108588</v>
      </c>
      <c r="V1487" s="24">
        <f t="shared" si="373"/>
        <v>3.8737091924541271</v>
      </c>
      <c r="W1487" s="24">
        <f t="shared" si="373"/>
        <v>3.3630083828484909</v>
      </c>
      <c r="X1487" s="24">
        <f t="shared" si="373"/>
        <v>3.679976297645835</v>
      </c>
      <c r="Y1487" s="24">
        <f t="shared" si="373"/>
        <v>3.7063344327903387</v>
      </c>
      <c r="Z1487" s="24">
        <f t="shared" si="373"/>
        <v>3.655757076434698</v>
      </c>
      <c r="AA1487" s="20">
        <v>0.21</v>
      </c>
      <c r="AB1487" s="20">
        <v>0.29999999999999899</v>
      </c>
      <c r="AC1487" s="17">
        <v>313.24928587508299</v>
      </c>
      <c r="AD1487" s="17">
        <f t="shared" si="361"/>
        <v>312.57298187465545</v>
      </c>
      <c r="AE1487" s="21">
        <v>129.51900000000001</v>
      </c>
      <c r="AF1487" s="21">
        <v>173.63852339181722</v>
      </c>
      <c r="AG1487" s="19">
        <v>3.675849293885463</v>
      </c>
      <c r="AH1487" s="21">
        <v>162.30000000000001</v>
      </c>
      <c r="AI1487" s="22">
        <v>-0.3124999999999995</v>
      </c>
      <c r="AJ1487" s="21">
        <v>1501.9930000000008</v>
      </c>
      <c r="AK1487" s="21" t="e">
        <f>VLOOKUP($B1487,'[3]Rotoma level Monthly'!$C$2:$N$538,10,FALSE)</f>
        <v>#N/A</v>
      </c>
      <c r="AL1487" s="21" t="e">
        <f>VLOOKUP($B1487,'[3]Rotoma level Monthly'!$C$2:$N$538,11,FALSE)</f>
        <v>#N/A</v>
      </c>
      <c r="AM1487" s="20">
        <v>3.6816339227821757</v>
      </c>
      <c r="AN1487" s="21">
        <v>178.98333333333335</v>
      </c>
    </row>
    <row r="1488" spans="1:40" x14ac:dyDescent="0.25">
      <c r="A1488" t="s">
        <v>89</v>
      </c>
      <c r="B1488" s="15">
        <v>35004</v>
      </c>
      <c r="C1488" s="16" t="s">
        <v>56</v>
      </c>
      <c r="D1488" s="17">
        <v>1996</v>
      </c>
      <c r="E1488" s="18" t="str">
        <f t="shared" si="374"/>
        <v>Rotoiti 1995/96</v>
      </c>
      <c r="F1488" s="18" t="s">
        <v>51</v>
      </c>
      <c r="G1488" s="19">
        <v>3.0599999499999999</v>
      </c>
      <c r="H1488" s="17">
        <v>5.9143965244293213</v>
      </c>
      <c r="I1488" s="21">
        <v>280.00001099999997</v>
      </c>
      <c r="J1488" s="19">
        <v>21</v>
      </c>
      <c r="K1488" s="19">
        <v>4.9999998999999997</v>
      </c>
      <c r="L1488" s="19">
        <v>17.000001000000001</v>
      </c>
      <c r="M1488" s="19">
        <v>4.0000002000000006</v>
      </c>
      <c r="N1488" s="19">
        <v>6.9000000999999997</v>
      </c>
      <c r="Q1488" s="19">
        <f t="shared" si="371"/>
        <v>3.4537324052385729</v>
      </c>
      <c r="R1488" s="19">
        <f t="shared" si="370"/>
        <v>3.3723614511959683</v>
      </c>
      <c r="S1488" s="19">
        <f t="shared" si="362"/>
        <v>3.7559457256953999</v>
      </c>
      <c r="T1488" s="19">
        <f t="shared" si="375"/>
        <v>4.0788803406230434</v>
      </c>
      <c r="U1488" s="23">
        <f t="shared" si="372"/>
        <v>3.6652299806882462</v>
      </c>
      <c r="V1488" s="24">
        <f t="shared" si="373"/>
        <v>3.8818717746910871</v>
      </c>
      <c r="W1488" s="24">
        <f t="shared" si="373"/>
        <v>3.3673765660735619</v>
      </c>
      <c r="X1488" s="24">
        <f t="shared" si="373"/>
        <v>3.6792009567450492</v>
      </c>
      <c r="Y1488" s="24">
        <f t="shared" si="373"/>
        <v>3.7530265814224868</v>
      </c>
      <c r="Z1488" s="24">
        <f t="shared" si="373"/>
        <v>3.6703689697330462</v>
      </c>
      <c r="AA1488" s="20">
        <v>0.05</v>
      </c>
      <c r="AB1488" s="20">
        <v>0.111666666666666</v>
      </c>
      <c r="AC1488" s="17">
        <v>313.308566834879</v>
      </c>
      <c r="AD1488" s="17">
        <f t="shared" si="361"/>
        <v>312.63226719774923</v>
      </c>
      <c r="AE1488" s="21">
        <v>127.717</v>
      </c>
      <c r="AF1488" s="21">
        <v>175.10629873294636</v>
      </c>
      <c r="AG1488" s="19">
        <v>4.1470773862420662</v>
      </c>
      <c r="AH1488" s="21">
        <v>212.2</v>
      </c>
      <c r="AI1488" s="22">
        <v>-0.2499999999999995</v>
      </c>
      <c r="AJ1488" s="21">
        <v>1643.7040000000009</v>
      </c>
      <c r="AK1488" s="21" t="e">
        <f>VLOOKUP($B1488,'[3]Rotoma level Monthly'!$C$2:$N$538,10,FALSE)</f>
        <v>#N/A</v>
      </c>
      <c r="AL1488" s="21" t="e">
        <f>VLOOKUP($B1488,'[3]Rotoma level Monthly'!$C$2:$N$538,11,FALSE)</f>
        <v>#N/A</v>
      </c>
      <c r="AM1488" s="20">
        <v>3.6184055633623551</v>
      </c>
      <c r="AN1488" s="21">
        <v>178.45000000000002</v>
      </c>
    </row>
    <row r="1489" spans="1:40" x14ac:dyDescent="0.25">
      <c r="A1489" t="s">
        <v>89</v>
      </c>
      <c r="B1489" s="15">
        <v>35125</v>
      </c>
      <c r="C1489" s="16" t="s">
        <v>56</v>
      </c>
      <c r="D1489" s="17">
        <v>1996</v>
      </c>
      <c r="E1489" s="18" t="str">
        <f t="shared" si="374"/>
        <v>Rotoiti 1995/96</v>
      </c>
      <c r="F1489" s="18" t="s">
        <v>51</v>
      </c>
      <c r="G1489" s="19">
        <v>8.6100000953674325</v>
      </c>
      <c r="H1489" s="17">
        <v>6</v>
      </c>
      <c r="I1489" s="21">
        <v>275.99999500000001</v>
      </c>
      <c r="J1489" s="19">
        <v>16.499999500000001</v>
      </c>
      <c r="K1489" s="19">
        <v>1.5000000500000001</v>
      </c>
      <c r="L1489" s="19">
        <v>1</v>
      </c>
      <c r="M1489" s="19">
        <v>1</v>
      </c>
      <c r="N1489" s="19">
        <v>7.0999999046325684</v>
      </c>
      <c r="Q1489" s="19">
        <f t="shared" si="371"/>
        <v>4.5949080169107006</v>
      </c>
      <c r="R1489" s="19">
        <f t="shared" si="370"/>
        <v>3.3532959558596875</v>
      </c>
      <c r="S1489" s="19">
        <f t="shared" si="362"/>
        <v>3.7371363133346676</v>
      </c>
      <c r="T1489" s="19">
        <f t="shared" si="375"/>
        <v>3.7730530786761238</v>
      </c>
      <c r="U1489" s="23">
        <f t="shared" si="372"/>
        <v>3.8645983411952951</v>
      </c>
      <c r="V1489" s="24">
        <f t="shared" si="373"/>
        <v>3.968646291226388</v>
      </c>
      <c r="W1489" s="24">
        <f t="shared" si="373"/>
        <v>3.3637165470657902</v>
      </c>
      <c r="X1489" s="24">
        <f t="shared" si="373"/>
        <v>3.677245147613414</v>
      </c>
      <c r="Y1489" s="24">
        <f t="shared" si="373"/>
        <v>3.7958754464534348</v>
      </c>
      <c r="Z1489" s="24">
        <f t="shared" si="373"/>
        <v>3.7013708580897564</v>
      </c>
      <c r="AA1489" s="20">
        <v>0.65</v>
      </c>
      <c r="AB1489" s="20">
        <v>-0.31</v>
      </c>
      <c r="AC1489" s="17">
        <v>313.618602173618</v>
      </c>
      <c r="AD1489" s="17">
        <f t="shared" si="361"/>
        <v>312.71738879907122</v>
      </c>
      <c r="AE1489" s="21">
        <v>135.613</v>
      </c>
      <c r="AF1489" s="21">
        <v>176.01724137931038</v>
      </c>
      <c r="AG1489" s="19">
        <v>3.671675154212203</v>
      </c>
      <c r="AH1489" s="21">
        <v>226.1</v>
      </c>
      <c r="AI1489" s="22">
        <v>-0.10833333333333325</v>
      </c>
      <c r="AJ1489" s="21">
        <v>1828.536000000001</v>
      </c>
      <c r="AK1489" s="21">
        <f>VLOOKUP($B1489,'[3]Rotoma level Monthly'!$C$2:$N$538,10,FALSE)</f>
        <v>1739.889000000001</v>
      </c>
      <c r="AL1489" s="21">
        <f>VLOOKUP($B1489,'[3]Rotoma level Monthly'!$C$2:$N$538,11,FALSE)</f>
        <v>1574.2332500000005</v>
      </c>
      <c r="AM1489" s="20">
        <v>3.6320864143062526</v>
      </c>
      <c r="AN1489" s="21">
        <v>177.20833333333334</v>
      </c>
    </row>
    <row r="1490" spans="1:40" x14ac:dyDescent="0.25">
      <c r="A1490" t="s">
        <v>89</v>
      </c>
      <c r="B1490" s="15">
        <v>35217</v>
      </c>
      <c r="C1490" s="16" t="s">
        <v>56</v>
      </c>
      <c r="D1490" s="17">
        <v>1996</v>
      </c>
      <c r="E1490" s="18" t="str">
        <f t="shared" si="374"/>
        <v>Rotoiti 1995/96</v>
      </c>
      <c r="F1490" s="18" t="s">
        <v>51</v>
      </c>
      <c r="G1490" s="19">
        <v>7.1600003453674317</v>
      </c>
      <c r="H1490" s="17">
        <v>6.2883186340332031</v>
      </c>
      <c r="Q1490" s="19">
        <f t="shared" si="371"/>
        <v>4.3914791298711098</v>
      </c>
      <c r="R1490" s="19">
        <f t="shared" si="370"/>
        <v>3.2906832944648188</v>
      </c>
      <c r="V1490" s="24">
        <f t="shared" si="373"/>
        <v>3.9818799770991991</v>
      </c>
      <c r="W1490" s="24">
        <f t="shared" si="373"/>
        <v>3.3474412903093285</v>
      </c>
      <c r="X1490" s="24">
        <f t="shared" si="373"/>
        <v>3.661298815298049</v>
      </c>
      <c r="Y1490" s="24">
        <f t="shared" si="373"/>
        <v>3.8210846139487091</v>
      </c>
      <c r="Z1490" s="24">
        <f t="shared" si="373"/>
        <v>3.6949070569609259</v>
      </c>
      <c r="AA1490" s="20">
        <v>1.42</v>
      </c>
      <c r="AB1490" s="20">
        <v>-0.176666666666666</v>
      </c>
      <c r="AC1490" s="17">
        <v>313.649736704568</v>
      </c>
      <c r="AD1490" s="17">
        <f t="shared" si="361"/>
        <v>312.80510494463903</v>
      </c>
      <c r="AE1490" s="21">
        <v>89.995000000000005</v>
      </c>
      <c r="AF1490" s="21">
        <v>177.26666666667415</v>
      </c>
      <c r="AG1490" s="19">
        <v>3.4193427748240897</v>
      </c>
      <c r="AH1490" s="21">
        <v>130.69999999999999</v>
      </c>
      <c r="AI1490" s="22">
        <v>3.7499999999999853E-2</v>
      </c>
      <c r="AJ1490" s="21">
        <v>1776.7440000000008</v>
      </c>
      <c r="AK1490" s="21" t="e">
        <f>VLOOKUP($B1490,'[3]Rotoma level Monthly'!$C$2:$N$538,10,FALSE)</f>
        <v>#N/A</v>
      </c>
      <c r="AL1490" s="21" t="e">
        <f>VLOOKUP($B1490,'[3]Rotoma level Monthly'!$C$2:$N$538,11,FALSE)</f>
        <v>#N/A</v>
      </c>
      <c r="AM1490" s="20">
        <v>3.6600599311182145</v>
      </c>
      <c r="AN1490" s="21">
        <v>173.82499999999996</v>
      </c>
    </row>
    <row r="1491" spans="1:40" x14ac:dyDescent="0.25">
      <c r="A1491" t="s">
        <v>89</v>
      </c>
      <c r="B1491" s="15">
        <v>35247</v>
      </c>
      <c r="C1491" s="16" t="s">
        <v>57</v>
      </c>
      <c r="D1491" s="17">
        <v>1997</v>
      </c>
      <c r="E1491" s="18" t="str">
        <f t="shared" si="374"/>
        <v>Rotoiti 1996/97</v>
      </c>
      <c r="F1491" s="18" t="s">
        <v>51</v>
      </c>
      <c r="G1491" s="19">
        <v>7.6600000762939455</v>
      </c>
      <c r="H1491" s="17">
        <v>5.9473912715911865</v>
      </c>
      <c r="I1491" s="21">
        <v>289.00000000000006</v>
      </c>
      <c r="J1491" s="19">
        <v>28.999998999999999</v>
      </c>
      <c r="K1491" s="19">
        <v>12</v>
      </c>
      <c r="L1491" s="19">
        <v>23</v>
      </c>
      <c r="M1491" s="19">
        <v>34.000002000000002</v>
      </c>
      <c r="N1491" s="19">
        <v>6.9000000999999997</v>
      </c>
      <c r="Q1491" s="19">
        <f t="shared" si="371"/>
        <v>4.4659410858538191</v>
      </c>
      <c r="R1491" s="19">
        <f t="shared" si="370"/>
        <v>3.3649861031297492</v>
      </c>
      <c r="S1491" s="19">
        <f t="shared" ref="S1491:S1554" si="376">-3.61+3.01*LOG($I1491)</f>
        <v>3.7973025066972084</v>
      </c>
      <c r="T1491" s="19">
        <f t="shared" ref="T1491:T1554" si="377">0.218+2.92*LOG($J1491,10)</f>
        <v>4.4882021101359886</v>
      </c>
      <c r="U1491" s="23">
        <f t="shared" ref="U1491:U1554" si="378">AVERAGE(Q1491:T1491)</f>
        <v>4.0291079514541916</v>
      </c>
      <c r="V1491" s="24">
        <f t="shared" si="373"/>
        <v>4.0074494763719466</v>
      </c>
      <c r="W1491" s="24">
        <f t="shared" si="373"/>
        <v>3.346307941264056</v>
      </c>
      <c r="X1491" s="24">
        <f t="shared" si="373"/>
        <v>3.6582541009681075</v>
      </c>
      <c r="Y1491" s="24">
        <f t="shared" si="373"/>
        <v>3.882656546649748</v>
      </c>
      <c r="Z1491" s="24">
        <f t="shared" si="373"/>
        <v>3.7162032661611941</v>
      </c>
      <c r="AA1491" s="20">
        <v>0.73</v>
      </c>
      <c r="AB1491" s="20">
        <v>-0.13500000000000001</v>
      </c>
      <c r="AC1491" s="17">
        <v>313.76450925800498</v>
      </c>
      <c r="AD1491" s="17">
        <f t="shared" si="361"/>
        <v>312.91165071150095</v>
      </c>
      <c r="AE1491" s="21">
        <v>190.005</v>
      </c>
      <c r="AF1491" s="21">
        <v>169.67129629629545</v>
      </c>
      <c r="AG1491" s="19">
        <v>2.8712804895104274</v>
      </c>
      <c r="AH1491" s="21">
        <v>126.6</v>
      </c>
      <c r="AI1491" s="22">
        <v>2.1666666666666501E-2</v>
      </c>
      <c r="AJ1491" s="21">
        <v>1698.228000000001</v>
      </c>
      <c r="AK1491" s="21" t="e">
        <f>VLOOKUP($B1491,'[3]Rotoma level Monthly'!$C$2:$N$538,10,FALSE)</f>
        <v>#N/A</v>
      </c>
      <c r="AL1491" s="21" t="e">
        <f>VLOOKUP($B1491,'[3]Rotoma level Monthly'!$C$2:$N$538,11,FALSE)</f>
        <v>#N/A</v>
      </c>
      <c r="AM1491" s="20">
        <v>3.7038362370612057</v>
      </c>
      <c r="AN1491" s="21">
        <v>178.36666666666667</v>
      </c>
    </row>
    <row r="1492" spans="1:40" x14ac:dyDescent="0.25">
      <c r="A1492" t="s">
        <v>89</v>
      </c>
      <c r="B1492" s="15">
        <v>35309</v>
      </c>
      <c r="C1492" s="16" t="s">
        <v>57</v>
      </c>
      <c r="D1492" s="17">
        <v>1997</v>
      </c>
      <c r="E1492" s="18" t="str">
        <f t="shared" si="374"/>
        <v>Rotoiti 1996/97</v>
      </c>
      <c r="F1492" s="18" t="s">
        <v>51</v>
      </c>
      <c r="G1492" s="19">
        <v>4.527500019039536</v>
      </c>
      <c r="H1492" s="17">
        <v>6.9619165261586504</v>
      </c>
      <c r="I1492" s="21">
        <v>218.25000251</v>
      </c>
      <c r="J1492" s="19">
        <v>18</v>
      </c>
      <c r="K1492" s="19">
        <v>3.3333333666666669</v>
      </c>
      <c r="L1492" s="19">
        <v>0.50000001999999999</v>
      </c>
      <c r="M1492" s="19">
        <v>1.87500003</v>
      </c>
      <c r="N1492" s="19">
        <v>7.2499998796325684</v>
      </c>
      <c r="Q1492" s="19">
        <f t="shared" si="371"/>
        <v>3.885880490463594</v>
      </c>
      <c r="R1492" s="19">
        <f t="shared" si="370"/>
        <v>3.1529877119042427</v>
      </c>
      <c r="S1492" s="19">
        <f t="shared" si="376"/>
        <v>3.4302523146904496</v>
      </c>
      <c r="T1492" s="19">
        <f t="shared" si="377"/>
        <v>3.8833957149016527</v>
      </c>
      <c r="U1492" s="23">
        <f t="shared" si="378"/>
        <v>3.5881290579899847</v>
      </c>
      <c r="V1492" s="24">
        <f t="shared" si="373"/>
        <v>3.9350669647121954</v>
      </c>
      <c r="W1492" s="24">
        <f t="shared" si="373"/>
        <v>3.309013015643067</v>
      </c>
      <c r="X1492" s="24">
        <f t="shared" si="373"/>
        <v>3.616167150397168</v>
      </c>
      <c r="Y1492" s="24">
        <f t="shared" si="373"/>
        <v>3.8181409882477126</v>
      </c>
      <c r="Z1492" s="24">
        <f t="shared" si="373"/>
        <v>3.659640610568657</v>
      </c>
      <c r="AA1492" s="20">
        <v>0.63</v>
      </c>
      <c r="AB1492" s="20">
        <v>-2.1666666666666699E-2</v>
      </c>
      <c r="AC1492" s="17">
        <v>314.164406393766</v>
      </c>
      <c r="AD1492" s="17">
        <f t="shared" si="361"/>
        <v>313.07024896791842</v>
      </c>
      <c r="AE1492" s="21">
        <v>142.50299999999999</v>
      </c>
      <c r="AF1492" s="21">
        <v>149.57908027644936</v>
      </c>
      <c r="AG1492" s="19">
        <v>3.7745657324127384</v>
      </c>
      <c r="AH1492" s="21">
        <v>155.80000000000001</v>
      </c>
      <c r="AI1492" s="22">
        <v>-2.1666666666666699E-2</v>
      </c>
      <c r="AJ1492" s="21">
        <v>1707.1180000000002</v>
      </c>
      <c r="AK1492" s="21" t="e">
        <f>VLOOKUP($B1492,'[3]Rotoma level Monthly'!$C$2:$N$538,10,FALSE)</f>
        <v>#N/A</v>
      </c>
      <c r="AL1492" s="21" t="e">
        <f>VLOOKUP($B1492,'[3]Rotoma level Monthly'!$C$2:$N$538,11,FALSE)</f>
        <v>#N/A</v>
      </c>
      <c r="AM1492" s="20">
        <v>3.6538547562723127</v>
      </c>
      <c r="AN1492" s="21">
        <v>177.97499999999999</v>
      </c>
    </row>
    <row r="1493" spans="1:40" x14ac:dyDescent="0.25">
      <c r="A1493" t="s">
        <v>89</v>
      </c>
      <c r="B1493" s="15">
        <v>35339</v>
      </c>
      <c r="C1493" s="16" t="s">
        <v>57</v>
      </c>
      <c r="D1493" s="17">
        <v>1997</v>
      </c>
      <c r="E1493" s="18" t="str">
        <f t="shared" si="374"/>
        <v>Rotoiti 1996/97</v>
      </c>
      <c r="F1493" s="18" t="s">
        <v>51</v>
      </c>
      <c r="G1493" s="19">
        <v>3.1300001190734865</v>
      </c>
      <c r="H1493" s="17">
        <v>6.9694706598917646</v>
      </c>
      <c r="I1493" s="21">
        <v>210.25000501</v>
      </c>
      <c r="J1493" s="19">
        <v>5.9999999499999994</v>
      </c>
      <c r="K1493" s="19">
        <v>1</v>
      </c>
      <c r="L1493" s="19">
        <v>0.50000001999999999</v>
      </c>
      <c r="M1493" s="19">
        <v>2.7500000099999999</v>
      </c>
      <c r="N1493" s="19">
        <v>7.2499999953674319</v>
      </c>
      <c r="Q1493" s="19">
        <f t="shared" si="371"/>
        <v>3.4786826593331268</v>
      </c>
      <c r="R1493" s="19">
        <f t="shared" si="370"/>
        <v>3.1515049453015882</v>
      </c>
      <c r="S1493" s="19">
        <f t="shared" si="376"/>
        <v>3.3814354046041513</v>
      </c>
      <c r="T1493" s="19">
        <f t="shared" si="377"/>
        <v>2.4902016405524066</v>
      </c>
      <c r="U1493" s="23">
        <f t="shared" si="378"/>
        <v>3.1254561624478181</v>
      </c>
      <c r="V1493" s="24">
        <f t="shared" si="373"/>
        <v>3.9713173991209767</v>
      </c>
      <c r="W1493" s="24">
        <f t="shared" si="373"/>
        <v>3.3061039155881367</v>
      </c>
      <c r="X1493" s="24">
        <f t="shared" si="373"/>
        <v>3.5944061179804012</v>
      </c>
      <c r="Y1493" s="24">
        <f t="shared" si="373"/>
        <v>3.6822592253286461</v>
      </c>
      <c r="Z1493" s="24">
        <f t="shared" si="373"/>
        <v>3.6293230029221131</v>
      </c>
      <c r="AA1493" s="20">
        <v>0.41</v>
      </c>
      <c r="AB1493" s="20">
        <v>0.27833333333333299</v>
      </c>
      <c r="AC1493" s="17">
        <v>314.23418853131602</v>
      </c>
      <c r="AD1493" s="17">
        <f t="shared" si="361"/>
        <v>313.20813683348587</v>
      </c>
      <c r="AE1493" s="21">
        <v>71.010000000000005</v>
      </c>
      <c r="AF1493" s="21">
        <v>188.49731182795699</v>
      </c>
      <c r="AG1493" s="19">
        <v>3.9798339532301585</v>
      </c>
      <c r="AH1493" s="21">
        <v>204.8</v>
      </c>
      <c r="AI1493" s="22">
        <v>-2.1666666666666699E-2</v>
      </c>
      <c r="AJ1493" s="21">
        <v>1720.1019999999999</v>
      </c>
      <c r="AK1493" s="21" t="e">
        <f>VLOOKUP($B1493,'[3]Rotoma level Monthly'!$C$2:$N$538,10,FALSE)</f>
        <v>#N/A</v>
      </c>
      <c r="AL1493" s="21" t="e">
        <f>VLOOKUP($B1493,'[3]Rotoma level Monthly'!$C$2:$N$538,11,FALSE)</f>
        <v>#N/A</v>
      </c>
      <c r="AM1493" s="20">
        <v>3.6620811261495856</v>
      </c>
      <c r="AN1493" s="21">
        <v>180.77499999999998</v>
      </c>
    </row>
    <row r="1494" spans="1:40" x14ac:dyDescent="0.25">
      <c r="A1494" t="s">
        <v>89</v>
      </c>
      <c r="B1494" s="15">
        <v>35400</v>
      </c>
      <c r="C1494" s="16" t="s">
        <v>57</v>
      </c>
      <c r="D1494" s="17">
        <v>1997</v>
      </c>
      <c r="E1494" s="18" t="str">
        <f t="shared" si="374"/>
        <v>Rotoiti 1996/97</v>
      </c>
      <c r="F1494" s="18" t="s">
        <v>51</v>
      </c>
      <c r="G1494" s="19">
        <v>3.6799999952316282</v>
      </c>
      <c r="H1494" s="17">
        <v>7.6983333420979818</v>
      </c>
      <c r="I1494" s="21">
        <v>207.50000001000001</v>
      </c>
      <c r="J1494" s="19">
        <v>7.7499999500000003</v>
      </c>
      <c r="K1494" s="19">
        <v>2.0000000333333334</v>
      </c>
      <c r="L1494" s="19">
        <v>0.50000001999999999</v>
      </c>
      <c r="M1494" s="19">
        <v>2.5000000500000001</v>
      </c>
      <c r="N1494" s="19">
        <v>7.4499999273162842</v>
      </c>
      <c r="Q1494" s="19">
        <f t="shared" si="371"/>
        <v>3.6572534580013789</v>
      </c>
      <c r="R1494" s="19">
        <f t="shared" si="370"/>
        <v>3.0139973911510793</v>
      </c>
      <c r="S1494" s="19">
        <f t="shared" si="376"/>
        <v>3.3642244842178148</v>
      </c>
      <c r="T1494" s="19">
        <f t="shared" si="377"/>
        <v>2.8147609631368784</v>
      </c>
      <c r="U1494" s="23">
        <f t="shared" si="378"/>
        <v>3.212559074126788</v>
      </c>
      <c r="V1494" s="24">
        <f t="shared" si="373"/>
        <v>4.0153256438075262</v>
      </c>
      <c r="W1494" s="24">
        <f t="shared" si="373"/>
        <v>3.2929542102142357</v>
      </c>
      <c r="X1494" s="24">
        <f t="shared" si="373"/>
        <v>3.5788600032118185</v>
      </c>
      <c r="Y1494" s="24">
        <f t="shared" si="373"/>
        <v>3.5986892775243011</v>
      </c>
      <c r="Z1494" s="24">
        <f t="shared" si="373"/>
        <v>3.6129599525459666</v>
      </c>
      <c r="AA1494" s="20">
        <v>0.8</v>
      </c>
      <c r="AB1494" s="20">
        <v>0.49833333333333302</v>
      </c>
      <c r="AC1494" s="17">
        <v>314.12073717716999</v>
      </c>
      <c r="AD1494" s="17">
        <f t="shared" si="361"/>
        <v>313.33135399269071</v>
      </c>
      <c r="AE1494" s="21">
        <v>144.29900000000001</v>
      </c>
      <c r="AF1494" s="21">
        <v>179.29493922393638</v>
      </c>
      <c r="AG1494" s="19">
        <v>4.009759842060757</v>
      </c>
      <c r="AH1494" s="21">
        <v>218.6</v>
      </c>
      <c r="AI1494" s="22">
        <v>-2.1666666666666699E-2</v>
      </c>
      <c r="AJ1494" s="21">
        <v>1599.242</v>
      </c>
      <c r="AK1494" s="21" t="e">
        <f>VLOOKUP($B1494,'[3]Rotoma level Monthly'!$C$2:$N$538,10,FALSE)</f>
        <v>#N/A</v>
      </c>
      <c r="AL1494" s="21" t="e">
        <f>VLOOKUP($B1494,'[3]Rotoma level Monthly'!$C$2:$N$538,11,FALSE)</f>
        <v>#N/A</v>
      </c>
      <c r="AM1494" s="20">
        <v>3.7566220915483335</v>
      </c>
      <c r="AN1494" s="21">
        <v>183.02499999999998</v>
      </c>
    </row>
    <row r="1495" spans="1:40" x14ac:dyDescent="0.25">
      <c r="A1495" t="s">
        <v>89</v>
      </c>
      <c r="B1495" s="15">
        <v>35431</v>
      </c>
      <c r="C1495" s="16" t="s">
        <v>57</v>
      </c>
      <c r="D1495" s="17">
        <v>1997</v>
      </c>
      <c r="E1495" s="18" t="str">
        <f t="shared" si="374"/>
        <v>Rotoiti 1996/97</v>
      </c>
      <c r="F1495" s="18" t="s">
        <v>51</v>
      </c>
      <c r="G1495" s="19">
        <v>4.4350001644409183</v>
      </c>
      <c r="H1495" s="17">
        <v>6.7446908950805664</v>
      </c>
      <c r="I1495" s="21">
        <v>225.25000001000001</v>
      </c>
      <c r="J1495" s="19">
        <v>10.500000200000001</v>
      </c>
      <c r="K1495" s="19">
        <v>1</v>
      </c>
      <c r="L1495" s="19">
        <v>0.50000001999999999</v>
      </c>
      <c r="M1495" s="19">
        <v>2.0000000500000001</v>
      </c>
      <c r="N1495" s="19">
        <v>6.5999999000000003</v>
      </c>
      <c r="Q1495" s="19">
        <f t="shared" si="371"/>
        <v>3.8631098462871072</v>
      </c>
      <c r="R1495" s="19">
        <f t="shared" si="370"/>
        <v>3.1961812610669211</v>
      </c>
      <c r="S1495" s="19">
        <f t="shared" si="376"/>
        <v>3.471521047007847</v>
      </c>
      <c r="T1495" s="19">
        <f t="shared" si="377"/>
        <v>3.1998727774392641</v>
      </c>
      <c r="U1495" s="23">
        <f t="shared" si="378"/>
        <v>3.4326712329502849</v>
      </c>
      <c r="V1495" s="24">
        <f t="shared" si="373"/>
        <v>4.0500432242679123</v>
      </c>
      <c r="W1495" s="24">
        <f t="shared" si="373"/>
        <v>3.2736937551114944</v>
      </c>
      <c r="X1495" s="24">
        <f t="shared" si="373"/>
        <v>3.5502759940318964</v>
      </c>
      <c r="Y1495" s="24">
        <f t="shared" si="373"/>
        <v>3.5882015528397746</v>
      </c>
      <c r="Z1495" s="24">
        <f t="shared" si="373"/>
        <v>3.6074075987228484</v>
      </c>
      <c r="AA1495" s="20">
        <v>0.48</v>
      </c>
      <c r="AB1495" s="20">
        <v>2.3333333333333199E-2</v>
      </c>
      <c r="AC1495" s="17">
        <v>314.12073717716999</v>
      </c>
      <c r="AD1495" s="17">
        <f t="shared" si="361"/>
        <v>313.46542733279153</v>
      </c>
      <c r="AE1495" s="21">
        <v>43.332000000000001</v>
      </c>
      <c r="AF1495" s="21">
        <v>172.20026881720435</v>
      </c>
      <c r="AG1495" s="19">
        <v>4.1513020004861092</v>
      </c>
      <c r="AH1495" s="21">
        <v>245.6</v>
      </c>
      <c r="AI1495" s="22">
        <v>-2.1666666666666699E-2</v>
      </c>
      <c r="AJ1495" s="21">
        <v>1547.5920000000001</v>
      </c>
      <c r="AK1495" s="21" t="e">
        <f>VLOOKUP($B1495,'[3]Rotoma level Monthly'!$C$2:$N$538,10,FALSE)</f>
        <v>#N/A</v>
      </c>
      <c r="AL1495" s="21" t="e">
        <f>VLOOKUP($B1495,'[3]Rotoma level Monthly'!$C$2:$N$538,11,FALSE)</f>
        <v>#N/A</v>
      </c>
      <c r="AM1495" s="20">
        <v>3.7196554124667713</v>
      </c>
      <c r="AN1495" s="21">
        <v>186.88333333333333</v>
      </c>
    </row>
    <row r="1496" spans="1:40" x14ac:dyDescent="0.25">
      <c r="A1496" t="s">
        <v>89</v>
      </c>
      <c r="B1496" s="15">
        <v>35462</v>
      </c>
      <c r="C1496" s="16" t="s">
        <v>57</v>
      </c>
      <c r="D1496" s="17">
        <v>1997</v>
      </c>
      <c r="E1496" s="18" t="str">
        <f t="shared" si="374"/>
        <v>Rotoiti 1996/97</v>
      </c>
      <c r="F1496" s="18" t="s">
        <v>51</v>
      </c>
      <c r="G1496" s="19">
        <v>9.2450000762939446</v>
      </c>
      <c r="H1496" s="17">
        <v>6.6999999666666668</v>
      </c>
      <c r="I1496" s="21">
        <v>233.25000501</v>
      </c>
      <c r="J1496" s="19">
        <v>10</v>
      </c>
      <c r="K1496" s="19">
        <v>1</v>
      </c>
      <c r="L1496" s="19">
        <v>0.50000001999999999</v>
      </c>
      <c r="M1496" s="19">
        <v>2.0000000500000001</v>
      </c>
      <c r="N1496" s="19">
        <v>7.7999999500000001</v>
      </c>
      <c r="Q1496" s="19">
        <f t="shared" si="371"/>
        <v>4.673403574461136</v>
      </c>
      <c r="R1496" s="19">
        <f t="shared" si="370"/>
        <v>3.2052045493896162</v>
      </c>
      <c r="S1496" s="19">
        <f t="shared" si="376"/>
        <v>3.5171432018578428</v>
      </c>
      <c r="T1496" s="19">
        <f t="shared" si="377"/>
        <v>3.1379999999999999</v>
      </c>
      <c r="U1496" s="23">
        <f t="shared" si="378"/>
        <v>3.6334378314271487</v>
      </c>
      <c r="V1496" s="24">
        <f t="shared" si="373"/>
        <v>4.0929012642212248</v>
      </c>
      <c r="W1496" s="24">
        <f t="shared" si="373"/>
        <v>3.2758700979979523</v>
      </c>
      <c r="X1496" s="24">
        <f t="shared" si="373"/>
        <v>3.534662307739231</v>
      </c>
      <c r="Y1496" s="24">
        <f t="shared" si="373"/>
        <v>3.5414573277086294</v>
      </c>
      <c r="Z1496" s="24">
        <f t="shared" si="373"/>
        <v>3.6041002252777434</v>
      </c>
      <c r="AA1496" s="20">
        <v>1.17</v>
      </c>
      <c r="AB1496" s="20">
        <v>0.19999999999999901</v>
      </c>
      <c r="AC1496" s="17">
        <v>313.98599873903601</v>
      </c>
      <c r="AD1496" s="17">
        <f t="shared" ref="AD1496:AD1559" si="379">AVERAGE(AC1485:AC1496)</f>
        <v>313.60448038039192</v>
      </c>
      <c r="AE1496" s="21">
        <v>130.60599999999999</v>
      </c>
      <c r="AF1496" s="21">
        <v>181.07142857143981</v>
      </c>
      <c r="AG1496" s="19">
        <v>3.3328877521495301</v>
      </c>
      <c r="AH1496" s="21">
        <v>213.9</v>
      </c>
      <c r="AI1496" s="22">
        <v>2.1666666666666501E-2</v>
      </c>
      <c r="AJ1496" s="21">
        <v>1519.41</v>
      </c>
      <c r="AK1496" s="21" t="e">
        <f>VLOOKUP($B1496,'[3]Rotoma level Monthly'!$C$2:$N$538,10,FALSE)</f>
        <v>#N/A</v>
      </c>
      <c r="AL1496" s="21" t="e">
        <f>VLOOKUP($B1496,'[3]Rotoma level Monthly'!$C$2:$N$538,11,FALSE)</f>
        <v>#N/A</v>
      </c>
      <c r="AM1496" s="20">
        <v>3.7547975010288437</v>
      </c>
      <c r="AN1496" s="21">
        <v>187.29999999999998</v>
      </c>
    </row>
    <row r="1497" spans="1:40" x14ac:dyDescent="0.25">
      <c r="A1497" t="s">
        <v>89</v>
      </c>
      <c r="B1497" s="15">
        <v>35551</v>
      </c>
      <c r="C1497" s="16" t="s">
        <v>57</v>
      </c>
      <c r="D1497" s="17">
        <v>1997</v>
      </c>
      <c r="E1497" s="18" t="str">
        <f t="shared" si="374"/>
        <v>Rotoiti 1996/97</v>
      </c>
      <c r="F1497" s="18" t="s">
        <v>51</v>
      </c>
      <c r="G1497" s="19">
        <v>7.9349999499999999</v>
      </c>
      <c r="H1497" s="17">
        <v>5.179999828338623</v>
      </c>
      <c r="I1497" s="21">
        <v>233.50000002000002</v>
      </c>
      <c r="J1497" s="19">
        <v>13</v>
      </c>
      <c r="L1497" s="19">
        <v>0.50000001999999999</v>
      </c>
      <c r="M1497" s="19">
        <v>4.9999998999999997</v>
      </c>
      <c r="N1497" s="19">
        <v>7</v>
      </c>
      <c r="Q1497" s="19">
        <f t="shared" si="371"/>
        <v>4.504849198019901</v>
      </c>
      <c r="R1497" s="19">
        <f t="shared" si="370"/>
        <v>3.5461414838275682</v>
      </c>
      <c r="S1497" s="19">
        <f t="shared" si="376"/>
        <v>3.5185435236673821</v>
      </c>
      <c r="T1497" s="19">
        <f t="shared" si="377"/>
        <v>3.4707145887359632</v>
      </c>
      <c r="U1497" s="23">
        <f t="shared" si="378"/>
        <v>3.7600621985627036</v>
      </c>
      <c r="V1497" s="24">
        <f t="shared" si="373"/>
        <v>4.0954263686497656</v>
      </c>
      <c r="W1497" s="24">
        <f t="shared" si="373"/>
        <v>3.2953179232632359</v>
      </c>
      <c r="X1497" s="24">
        <f t="shared" si="373"/>
        <v>3.5450257682743516</v>
      </c>
      <c r="Y1497" s="24">
        <f t="shared" si="373"/>
        <v>3.5838506449226317</v>
      </c>
      <c r="Z1497" s="24">
        <f t="shared" si="373"/>
        <v>3.6232820369042482</v>
      </c>
      <c r="AA1497" s="20">
        <v>-2.02</v>
      </c>
      <c r="AB1497" s="20">
        <v>-0.51166666666666605</v>
      </c>
      <c r="AC1497" s="17">
        <v>313.66530865158001</v>
      </c>
      <c r="AD1497" s="17">
        <f t="shared" si="379"/>
        <v>313.70374419734532</v>
      </c>
      <c r="AE1497" s="21">
        <v>168.22800000000001</v>
      </c>
      <c r="AF1497" s="21">
        <v>135.49914467253305</v>
      </c>
      <c r="AG1497" s="19">
        <v>2.4475793282385978</v>
      </c>
      <c r="AH1497" s="21">
        <v>144.4</v>
      </c>
      <c r="AI1497" s="22">
        <v>-2.1666666666666699E-2</v>
      </c>
      <c r="AJ1497" s="21">
        <v>1442.81</v>
      </c>
      <c r="AK1497" s="21" t="e">
        <f>VLOOKUP($B1497,'[3]Rotoma level Monthly'!$C$2:$N$538,10,FALSE)</f>
        <v>#N/A</v>
      </c>
      <c r="AL1497" s="21" t="e">
        <f>VLOOKUP($B1497,'[3]Rotoma level Monthly'!$C$2:$N$538,11,FALSE)</f>
        <v>#N/A</v>
      </c>
      <c r="AM1497" s="20">
        <v>3.7539042579023474</v>
      </c>
      <c r="AN1497" s="21">
        <v>185.47500000000002</v>
      </c>
    </row>
    <row r="1498" spans="1:40" x14ac:dyDescent="0.25">
      <c r="A1498" t="s">
        <v>89</v>
      </c>
      <c r="B1498" s="15">
        <v>35582</v>
      </c>
      <c r="C1498" s="16" t="s">
        <v>57</v>
      </c>
      <c r="D1498" s="17">
        <v>1997</v>
      </c>
      <c r="E1498" s="18" t="str">
        <f t="shared" si="374"/>
        <v>Rotoiti 1996/97</v>
      </c>
      <c r="F1498" s="18" t="s">
        <v>51</v>
      </c>
      <c r="G1498" s="19">
        <v>2.4450000429153445</v>
      </c>
      <c r="H1498" s="17">
        <v>7.8397293090820313</v>
      </c>
      <c r="I1498" s="21">
        <v>281.99998900000003</v>
      </c>
      <c r="J1498" s="19">
        <v>23</v>
      </c>
      <c r="K1498" s="19">
        <v>18.999998999999999</v>
      </c>
      <c r="L1498" s="19">
        <v>28.999998999999999</v>
      </c>
      <c r="M1498" s="19">
        <v>113</v>
      </c>
      <c r="N1498" s="19">
        <v>6.5999999000000003</v>
      </c>
      <c r="Q1498" s="19">
        <f t="shared" si="371"/>
        <v>3.2062283325495522</v>
      </c>
      <c r="R1498" s="19">
        <f t="shared" si="370"/>
        <v>2.988492455186492</v>
      </c>
      <c r="S1498" s="19">
        <f t="shared" si="376"/>
        <v>3.7652497650501755</v>
      </c>
      <c r="T1498" s="19">
        <f t="shared" si="377"/>
        <v>4.1942452811713711</v>
      </c>
      <c r="U1498" s="23">
        <f t="shared" si="378"/>
        <v>3.5385539584893975</v>
      </c>
      <c r="V1498" s="24">
        <f t="shared" si="373"/>
        <v>3.9988643942272208</v>
      </c>
      <c r="W1498" s="24">
        <f t="shared" si="373"/>
        <v>3.2431974692917458</v>
      </c>
      <c r="X1498" s="24">
        <f t="shared" si="373"/>
        <v>3.5644385122167019</v>
      </c>
      <c r="Y1498" s="24">
        <f t="shared" si="373"/>
        <v>3.5765670348268626</v>
      </c>
      <c r="Z1498" s="24">
        <f t="shared" si="373"/>
        <v>3.5857645671675189</v>
      </c>
      <c r="AA1498" s="20">
        <v>-2.34</v>
      </c>
      <c r="AB1498" s="20">
        <v>-1.85666666666666</v>
      </c>
      <c r="AC1498" s="17">
        <v>313.79596331814599</v>
      </c>
      <c r="AD1498" s="17">
        <f t="shared" si="379"/>
        <v>313.80650340286138</v>
      </c>
      <c r="AE1498" s="21">
        <v>181.21899999999999</v>
      </c>
      <c r="AF1498" s="21">
        <v>156.73240740741295</v>
      </c>
      <c r="AG1498" s="19">
        <v>2.978929758865561</v>
      </c>
      <c r="AH1498" s="21">
        <v>146.30000000000001</v>
      </c>
      <c r="AI1498" s="22">
        <v>-2.1666666666666699E-2</v>
      </c>
      <c r="AJ1498" s="21">
        <v>1440.3810000000001</v>
      </c>
      <c r="AK1498" s="21" t="e">
        <f>VLOOKUP($B1498,'[3]Rotoma level Monthly'!$C$2:$N$538,10,FALSE)</f>
        <v>#N/A</v>
      </c>
      <c r="AL1498" s="21" t="e">
        <f>VLOOKUP($B1498,'[3]Rotoma level Monthly'!$C$2:$N$538,11,FALSE)</f>
        <v>#N/A</v>
      </c>
      <c r="AM1498" s="20">
        <v>3.6517928985943651</v>
      </c>
      <c r="AN1498" s="21">
        <v>186.77500000000001</v>
      </c>
    </row>
    <row r="1499" spans="1:40" x14ac:dyDescent="0.25">
      <c r="A1499" t="s">
        <v>89</v>
      </c>
      <c r="B1499" s="15">
        <v>35643</v>
      </c>
      <c r="C1499" s="16" t="s">
        <v>58</v>
      </c>
      <c r="D1499" s="17">
        <v>1998</v>
      </c>
      <c r="E1499" s="18" t="str">
        <f t="shared" si="374"/>
        <v>Rotoiti 1997/98</v>
      </c>
      <c r="F1499" s="18" t="s">
        <v>51</v>
      </c>
      <c r="G1499" s="19">
        <v>11.050000190734863</v>
      </c>
      <c r="H1499" s="17">
        <v>6.6500000999999997</v>
      </c>
      <c r="I1499" s="21">
        <v>260</v>
      </c>
      <c r="J1499" s="19">
        <v>20</v>
      </c>
      <c r="K1499" s="19">
        <v>7.0000002000000006</v>
      </c>
      <c r="L1499" s="19">
        <v>106</v>
      </c>
      <c r="M1499" s="19">
        <v>3</v>
      </c>
      <c r="N1499" s="19">
        <v>7.0999999000000003</v>
      </c>
      <c r="Q1499" s="19">
        <f t="shared" si="371"/>
        <v>4.8701402052144971</v>
      </c>
      <c r="R1499" s="19">
        <f t="shared" si="370"/>
        <v>3.215356903850163</v>
      </c>
      <c r="S1499" s="19">
        <f t="shared" si="376"/>
        <v>3.6590697773921614</v>
      </c>
      <c r="T1499" s="19">
        <f t="shared" si="377"/>
        <v>4.0170075873388251</v>
      </c>
      <c r="U1499" s="23">
        <f t="shared" si="378"/>
        <v>3.9403936184489119</v>
      </c>
      <c r="V1499" s="24">
        <f t="shared" si="373"/>
        <v>4.0871340335170405</v>
      </c>
      <c r="W1499" s="24">
        <f t="shared" si="373"/>
        <v>3.2375994588606587</v>
      </c>
      <c r="X1499" s="24">
        <f t="shared" si="373"/>
        <v>3.5816203694741002</v>
      </c>
      <c r="Y1499" s="24">
        <f t="shared" si="373"/>
        <v>3.5953030984283201</v>
      </c>
      <c r="Z1499" s="24">
        <f t="shared" si="373"/>
        <v>3.6172908552527967</v>
      </c>
      <c r="AA1499" s="20">
        <v>-1.93</v>
      </c>
      <c r="AB1499" s="20">
        <v>-1.665</v>
      </c>
      <c r="AC1499" s="17">
        <v>313.84119776521402</v>
      </c>
      <c r="AD1499" s="17">
        <f t="shared" si="379"/>
        <v>313.85582939370562</v>
      </c>
      <c r="AE1499" s="21">
        <v>95.792000000000002</v>
      </c>
      <c r="AF1499" s="21">
        <v>186.6474014336994</v>
      </c>
      <c r="AG1499" s="19">
        <v>3.8265129417943062</v>
      </c>
      <c r="AH1499" s="21">
        <v>148.69999999999999</v>
      </c>
      <c r="AI1499" s="22">
        <v>-7.8333333333333352E-2</v>
      </c>
      <c r="AJ1499" s="21">
        <v>1435.4200000000003</v>
      </c>
      <c r="AK1499" s="21" t="e">
        <f>VLOOKUP($B1499,'[3]Rotoma level Monthly'!$C$2:$N$538,10,FALSE)</f>
        <v>#N/A</v>
      </c>
      <c r="AL1499" s="21" t="e">
        <f>VLOOKUP($B1499,'[3]Rotoma level Monthly'!$C$2:$N$538,11,FALSE)</f>
        <v>#N/A</v>
      </c>
      <c r="AM1499" s="20">
        <v>3.5886871299286329</v>
      </c>
      <c r="AN1499" s="21">
        <v>189.0916666666667</v>
      </c>
    </row>
    <row r="1500" spans="1:40" x14ac:dyDescent="0.25">
      <c r="A1500" t="s">
        <v>89</v>
      </c>
      <c r="B1500" s="15">
        <v>35704</v>
      </c>
      <c r="C1500" s="16" t="s">
        <v>58</v>
      </c>
      <c r="D1500" s="17">
        <v>1998</v>
      </c>
      <c r="E1500" s="18" t="str">
        <f t="shared" si="374"/>
        <v>Rotoiti 1997/98</v>
      </c>
      <c r="F1500" s="18" t="s">
        <v>51</v>
      </c>
      <c r="G1500" s="19">
        <v>5</v>
      </c>
      <c r="H1500" s="17">
        <v>5.624999988146973</v>
      </c>
      <c r="I1500" s="21">
        <v>245</v>
      </c>
      <c r="J1500" s="19">
        <v>15</v>
      </c>
      <c r="L1500" s="19">
        <v>3</v>
      </c>
      <c r="M1500" s="19">
        <v>3</v>
      </c>
      <c r="N1500" s="19">
        <v>6.8000002000000004</v>
      </c>
      <c r="Q1500" s="19">
        <f t="shared" si="371"/>
        <v>3.9953838110134878</v>
      </c>
      <c r="R1500" s="19">
        <f t="shared" si="370"/>
        <v>3.4385564934588237</v>
      </c>
      <c r="S1500" s="19">
        <f t="shared" si="376"/>
        <v>3.5813899139372425</v>
      </c>
      <c r="T1500" s="19">
        <f t="shared" si="377"/>
        <v>3.6521864764425889</v>
      </c>
      <c r="U1500" s="23">
        <f t="shared" si="378"/>
        <v>3.6668791737130357</v>
      </c>
      <c r="V1500" s="24">
        <f t="shared" si="373"/>
        <v>4.1322716506649506</v>
      </c>
      <c r="W1500" s="24">
        <f t="shared" si="373"/>
        <v>3.2431157123825631</v>
      </c>
      <c r="X1500" s="24">
        <f t="shared" si="373"/>
        <v>3.5657516593142673</v>
      </c>
      <c r="Y1500" s="24">
        <f t="shared" si="373"/>
        <v>3.5565127471391875</v>
      </c>
      <c r="Z1500" s="24">
        <f t="shared" si="373"/>
        <v>3.6174407818914145</v>
      </c>
      <c r="AA1500" s="20">
        <v>-1.67</v>
      </c>
      <c r="AB1500" s="20">
        <v>-1.3783333333333301</v>
      </c>
      <c r="AC1500" s="17">
        <v>313.96454370964398</v>
      </c>
      <c r="AD1500" s="17">
        <f t="shared" si="379"/>
        <v>313.91049413326937</v>
      </c>
      <c r="AE1500" s="21">
        <v>99</v>
      </c>
      <c r="AF1500" s="21">
        <v>218.89112903226385</v>
      </c>
      <c r="AG1500" s="19">
        <v>4.3089375000000603</v>
      </c>
      <c r="AH1500" s="21">
        <v>222.3</v>
      </c>
      <c r="AI1500" s="22">
        <v>-9.4166666666666343E-2</v>
      </c>
      <c r="AJ1500" s="21">
        <v>1412.2540000000001</v>
      </c>
      <c r="AK1500" s="21" t="e">
        <f>VLOOKUP($B1500,'[3]Rotoma level Monthly'!$C$2:$N$538,10,FALSE)</f>
        <v>#N/A</v>
      </c>
      <c r="AL1500" s="21" t="e">
        <f>VLOOKUP($B1500,'[3]Rotoma level Monthly'!$C$2:$N$538,11,FALSE)</f>
        <v>#N/A</v>
      </c>
      <c r="AM1500" s="20">
        <v>3.6107638152215156</v>
      </c>
      <c r="AN1500" s="21">
        <v>186.44166666666669</v>
      </c>
    </row>
    <row r="1501" spans="1:40" x14ac:dyDescent="0.25">
      <c r="A1501" t="s">
        <v>89</v>
      </c>
      <c r="B1501" s="15">
        <v>35827</v>
      </c>
      <c r="C1501" s="16" t="s">
        <v>58</v>
      </c>
      <c r="D1501" s="17">
        <v>1998</v>
      </c>
      <c r="E1501" s="18" t="str">
        <f t="shared" si="374"/>
        <v>Rotoiti 1997/98</v>
      </c>
      <c r="F1501" s="18" t="s">
        <v>51</v>
      </c>
      <c r="G1501" s="19">
        <v>4.590000057084656</v>
      </c>
      <c r="H1501" s="17">
        <v>6.1297516822814941</v>
      </c>
      <c r="I1501" s="21">
        <v>284.99999990000003</v>
      </c>
      <c r="J1501" s="19">
        <v>15</v>
      </c>
      <c r="K1501" s="19">
        <v>2.0000001000000003</v>
      </c>
      <c r="L1501" s="19">
        <v>4.9999998999999997</v>
      </c>
      <c r="M1501" s="19">
        <v>23</v>
      </c>
      <c r="N1501" s="19">
        <v>7</v>
      </c>
      <c r="Q1501" s="19">
        <f t="shared" si="371"/>
        <v>3.9010042349837155</v>
      </c>
      <c r="R1501" s="19">
        <f t="shared" si="370"/>
        <v>3.3248203203632154</v>
      </c>
      <c r="S1501" s="19">
        <f t="shared" si="376"/>
        <v>3.7790830281669394</v>
      </c>
      <c r="T1501" s="19">
        <f t="shared" si="377"/>
        <v>3.6521864764425889</v>
      </c>
      <c r="U1501" s="23">
        <f t="shared" si="378"/>
        <v>3.6642735149891146</v>
      </c>
      <c r="V1501" s="24">
        <f t="shared" si="373"/>
        <v>4.0744463355043683</v>
      </c>
      <c r="W1501" s="24">
        <f t="shared" si="373"/>
        <v>3.2407427427578566</v>
      </c>
      <c r="X1501" s="24">
        <f t="shared" si="373"/>
        <v>3.5695649970262919</v>
      </c>
      <c r="Y1501" s="24">
        <f t="shared" si="373"/>
        <v>3.5455248742088656</v>
      </c>
      <c r="Z1501" s="24">
        <f t="shared" si="373"/>
        <v>3.599229434054489</v>
      </c>
      <c r="AA1501" s="20">
        <v>-1.73</v>
      </c>
      <c r="AB1501" s="20">
        <v>-0.38500000000000001</v>
      </c>
      <c r="AC1501" s="17">
        <v>313.423831732704</v>
      </c>
      <c r="AD1501" s="17">
        <f t="shared" si="379"/>
        <v>313.89426326319324</v>
      </c>
      <c r="AE1501" s="21">
        <v>58.286000000000001</v>
      </c>
      <c r="AF1501" s="21">
        <v>174.02693523581888</v>
      </c>
      <c r="AG1501" s="19">
        <v>3.1914912980402397</v>
      </c>
      <c r="AH1501" s="21">
        <v>202.3</v>
      </c>
      <c r="AI1501" s="22">
        <v>-1.40083333333333</v>
      </c>
      <c r="AJ1501" s="21">
        <v>1353.8990000000003</v>
      </c>
      <c r="AK1501" s="21" t="e">
        <f>VLOOKUP($B1501,'[3]Rotoma level Monthly'!$C$2:$N$538,10,FALSE)</f>
        <v>#N/A</v>
      </c>
      <c r="AL1501" s="21" t="e">
        <f>VLOOKUP($B1501,'[3]Rotoma level Monthly'!$C$2:$N$538,11,FALSE)</f>
        <v>#N/A</v>
      </c>
      <c r="AM1501" s="20">
        <v>3.6079513706343733</v>
      </c>
      <c r="AN1501" s="21">
        <v>182.81666666666663</v>
      </c>
    </row>
    <row r="1502" spans="1:40" x14ac:dyDescent="0.25">
      <c r="A1502" t="s">
        <v>89</v>
      </c>
      <c r="B1502" s="15">
        <v>35886</v>
      </c>
      <c r="C1502" s="16" t="s">
        <v>58</v>
      </c>
      <c r="D1502" s="17">
        <v>1998</v>
      </c>
      <c r="E1502" s="18" t="str">
        <f t="shared" si="374"/>
        <v>Rotoiti 1997/98</v>
      </c>
      <c r="F1502" s="18" t="s">
        <v>51</v>
      </c>
      <c r="G1502" s="19">
        <v>5.6099998950958252</v>
      </c>
      <c r="H1502" s="17">
        <v>6.5261460940043134</v>
      </c>
      <c r="I1502" s="21">
        <v>257.99999479999997</v>
      </c>
      <c r="J1502" s="19">
        <v>12.999999499999999</v>
      </c>
      <c r="K1502" s="19">
        <v>7</v>
      </c>
      <c r="L1502" s="19">
        <v>8.9999995999999989</v>
      </c>
      <c r="M1502" s="19">
        <v>5.0000000499999997</v>
      </c>
      <c r="N1502" s="19">
        <v>6.9000000999999997</v>
      </c>
      <c r="Q1502" s="19">
        <f t="shared" si="371"/>
        <v>4.122365646963086</v>
      </c>
      <c r="R1502" s="19">
        <f t="shared" si="370"/>
        <v>3.2407712267599567</v>
      </c>
      <c r="S1502" s="19">
        <f t="shared" si="376"/>
        <v>3.6489752886021232</v>
      </c>
      <c r="T1502" s="19">
        <f t="shared" si="377"/>
        <v>3.4707145399613513</v>
      </c>
      <c r="U1502" s="23">
        <f t="shared" si="378"/>
        <v>3.6207066755716295</v>
      </c>
      <c r="V1502" s="24">
        <f t="shared" si="373"/>
        <v>4.0520202119287001</v>
      </c>
      <c r="W1502" s="24">
        <f t="shared" si="373"/>
        <v>3.236583403782451</v>
      </c>
      <c r="X1502" s="24">
        <f t="shared" si="373"/>
        <v>3.5761825213242777</v>
      </c>
      <c r="Y1502" s="24">
        <f t="shared" si="373"/>
        <v>3.5392906796882393</v>
      </c>
      <c r="Z1502" s="24">
        <f t="shared" si="373"/>
        <v>3.6010192041809179</v>
      </c>
      <c r="AA1502" s="20">
        <v>-2.13</v>
      </c>
      <c r="AB1502" s="20">
        <v>-1.375</v>
      </c>
      <c r="AC1502" s="17">
        <v>313.29134660022299</v>
      </c>
      <c r="AD1502" s="17">
        <f t="shared" si="379"/>
        <v>313.86439742116443</v>
      </c>
      <c r="AE1502" s="21">
        <v>73.311999999999998</v>
      </c>
      <c r="AF1502" s="21">
        <v>175.67714646465308</v>
      </c>
      <c r="AG1502" s="19">
        <v>3.1711783585123201</v>
      </c>
      <c r="AH1502" s="21">
        <v>158.19999999999999</v>
      </c>
      <c r="AI1502" s="22">
        <v>-1.40083333333333</v>
      </c>
      <c r="AJ1502" s="21">
        <v>1222.1330000000003</v>
      </c>
      <c r="AK1502" s="21" t="e">
        <f>VLOOKUP($B1502,'[3]Rotoma level Monthly'!$C$2:$N$538,10,FALSE)</f>
        <v>#N/A</v>
      </c>
      <c r="AL1502" s="21" t="e">
        <f>VLOOKUP($B1502,'[3]Rotoma level Monthly'!$C$2:$N$538,11,FALSE)</f>
        <v>#N/A</v>
      </c>
      <c r="AM1502" s="20">
        <v>3.6242308385745101</v>
      </c>
      <c r="AN1502" s="21">
        <v>179.34166666666667</v>
      </c>
    </row>
    <row r="1503" spans="1:40" x14ac:dyDescent="0.25">
      <c r="A1503" t="s">
        <v>89</v>
      </c>
      <c r="B1503" s="15">
        <v>35916</v>
      </c>
      <c r="C1503" s="16" t="s">
        <v>58</v>
      </c>
      <c r="D1503" s="17">
        <v>1998</v>
      </c>
      <c r="E1503" s="18" t="str">
        <f t="shared" si="374"/>
        <v>Rotoiti 1997/98</v>
      </c>
      <c r="F1503" s="18" t="s">
        <v>51</v>
      </c>
      <c r="G1503" s="19">
        <v>6.4600000427795408</v>
      </c>
      <c r="H1503" s="17">
        <v>8</v>
      </c>
      <c r="I1503" s="21">
        <v>236.49999500000001</v>
      </c>
      <c r="J1503" s="19">
        <v>7.9999997999999994</v>
      </c>
      <c r="K1503" s="19">
        <v>1</v>
      </c>
      <c r="L1503" s="19">
        <v>3</v>
      </c>
      <c r="M1503" s="19">
        <v>7</v>
      </c>
      <c r="N1503" s="19">
        <v>7.2000000453674318</v>
      </c>
      <c r="Q1503" s="19">
        <f t="shared" si="371"/>
        <v>4.2779906030125368</v>
      </c>
      <c r="R1503" s="19">
        <f t="shared" si="370"/>
        <v>2.96</v>
      </c>
      <c r="S1503" s="19">
        <f t="shared" si="376"/>
        <v>3.5352317190353069</v>
      </c>
      <c r="T1503" s="19">
        <f t="shared" si="377"/>
        <v>2.8550227303129772</v>
      </c>
      <c r="U1503" s="23">
        <f t="shared" si="378"/>
        <v>3.4070612630902053</v>
      </c>
      <c r="V1503" s="24">
        <f t="shared" si="373"/>
        <v>4.0363576716919276</v>
      </c>
      <c r="W1503" s="24">
        <f t="shared" si="373"/>
        <v>3.2028345618549721</v>
      </c>
      <c r="X1503" s="24">
        <f t="shared" si="373"/>
        <v>3.5543432890191204</v>
      </c>
      <c r="Y1503" s="24">
        <f t="shared" si="373"/>
        <v>3.4031923980363215</v>
      </c>
      <c r="Z1503" s="24">
        <f t="shared" si="373"/>
        <v>3.5491819801505855</v>
      </c>
      <c r="AA1503" s="20">
        <v>0.17</v>
      </c>
      <c r="AB1503" s="20">
        <v>-1.3333333333333299</v>
      </c>
      <c r="AC1503" s="17">
        <v>313.21226230723403</v>
      </c>
      <c r="AD1503" s="17">
        <f t="shared" si="379"/>
        <v>313.81837684193357</v>
      </c>
      <c r="AE1503" s="21">
        <v>111.703</v>
      </c>
      <c r="AF1503" s="21">
        <v>174.34497166670292</v>
      </c>
      <c r="AG1503" s="19">
        <v>3.2834514318919945</v>
      </c>
      <c r="AH1503" s="21">
        <v>126.9</v>
      </c>
      <c r="AI1503" s="22">
        <v>-1.40083333333333</v>
      </c>
      <c r="AJ1503" s="21">
        <v>1199.0419999999999</v>
      </c>
      <c r="AK1503" s="21" t="e">
        <f>VLOOKUP($B1503,'[3]Rotoma level Monthly'!$C$2:$N$538,10,FALSE)</f>
        <v>#N/A</v>
      </c>
      <c r="AL1503" s="21" t="e">
        <f>VLOOKUP($B1503,'[3]Rotoma level Monthly'!$C$2:$N$538,11,FALSE)</f>
        <v>#N/A</v>
      </c>
      <c r="AM1503" s="20">
        <v>3.5974681547771166</v>
      </c>
      <c r="AN1503" s="21">
        <v>177.88333333333333</v>
      </c>
    </row>
    <row r="1504" spans="1:40" x14ac:dyDescent="0.25">
      <c r="A1504" t="s">
        <v>89</v>
      </c>
      <c r="B1504" s="15">
        <v>35947</v>
      </c>
      <c r="C1504" s="16" t="s">
        <v>58</v>
      </c>
      <c r="D1504" s="17">
        <v>1998</v>
      </c>
      <c r="E1504" s="18" t="str">
        <f t="shared" si="374"/>
        <v>Rotoiti 1997/98</v>
      </c>
      <c r="F1504" s="18" t="s">
        <v>51</v>
      </c>
      <c r="G1504" s="19">
        <v>6.2999999286102293</v>
      </c>
      <c r="H1504" s="17">
        <v>5.8560338020324707</v>
      </c>
      <c r="I1504" s="21">
        <v>258.9999904</v>
      </c>
      <c r="J1504" s="19">
        <v>41.999999000000003</v>
      </c>
      <c r="K1504" s="19">
        <v>22</v>
      </c>
      <c r="L1504" s="19">
        <v>8.0000004000000011</v>
      </c>
      <c r="M1504" s="19">
        <v>50.000001000000005</v>
      </c>
      <c r="N1504" s="19">
        <v>6.9000000999999997</v>
      </c>
      <c r="Q1504" s="19">
        <f t="shared" si="371"/>
        <v>4.250324983111998</v>
      </c>
      <c r="R1504" s="19">
        <f t="shared" si="370"/>
        <v>3.3854910441378836</v>
      </c>
      <c r="S1504" s="19">
        <f t="shared" si="376"/>
        <v>3.6540322414313873</v>
      </c>
      <c r="T1504" s="19">
        <f t="shared" si="377"/>
        <v>4.9578878977680612</v>
      </c>
      <c r="U1504" s="23">
        <f t="shared" si="378"/>
        <v>4.0619340416123322</v>
      </c>
      <c r="V1504" s="24">
        <f t="shared" si="373"/>
        <v>4.0667280460792936</v>
      </c>
      <c r="W1504" s="24">
        <f t="shared" si="373"/>
        <v>3.2222098395411094</v>
      </c>
      <c r="X1504" s="24">
        <f t="shared" si="373"/>
        <v>3.5729916162475313</v>
      </c>
      <c r="Y1504" s="24">
        <f t="shared" si="373"/>
        <v>3.492733413275189</v>
      </c>
      <c r="Z1504" s="24">
        <f t="shared" si="373"/>
        <v>3.5886657287857808</v>
      </c>
      <c r="AA1504" s="20">
        <v>1.1000000000000001</v>
      </c>
      <c r="AB1504" s="20">
        <v>1.0249999999999999</v>
      </c>
      <c r="AC1504" s="17">
        <v>313.22223023198598</v>
      </c>
      <c r="AD1504" s="17">
        <f t="shared" si="379"/>
        <v>313.73986216178531</v>
      </c>
      <c r="AE1504" s="21">
        <v>211.55500000000001</v>
      </c>
      <c r="AF1504" s="21">
        <v>155.48771320662354</v>
      </c>
      <c r="AG1504" s="19">
        <v>3.2501360470607223</v>
      </c>
      <c r="AH1504" s="21">
        <v>99.5</v>
      </c>
      <c r="AI1504" s="22">
        <v>-1.3766666666666652</v>
      </c>
      <c r="AJ1504" s="21">
        <v>1142.5170000000001</v>
      </c>
      <c r="AK1504" s="21" t="e">
        <f>VLOOKUP($B1504,'[3]Rotoma level Monthly'!$C$2:$N$538,10,FALSE)</f>
        <v>#N/A</v>
      </c>
      <c r="AL1504" s="21" t="e">
        <f>VLOOKUP($B1504,'[3]Rotoma level Monthly'!$C$2:$N$538,11,FALSE)</f>
        <v>#N/A</v>
      </c>
      <c r="AM1504" s="20">
        <v>3.6671241634149001</v>
      </c>
      <c r="AN1504" s="21">
        <v>173.98333333333335</v>
      </c>
    </row>
    <row r="1505" spans="1:40" x14ac:dyDescent="0.25">
      <c r="A1505" t="s">
        <v>89</v>
      </c>
      <c r="B1505" s="15">
        <v>36039</v>
      </c>
      <c r="C1505" s="16" t="s">
        <v>59</v>
      </c>
      <c r="D1505" s="17">
        <v>1999</v>
      </c>
      <c r="E1505" s="18" t="str">
        <f t="shared" si="374"/>
        <v>Rotoiti 1998/99</v>
      </c>
      <c r="F1505" s="18" t="s">
        <v>51</v>
      </c>
      <c r="G1505" s="19">
        <v>5.3250000644409177</v>
      </c>
      <c r="H1505" s="17">
        <v>6.8147292046325685</v>
      </c>
      <c r="I1505" s="21">
        <v>378.00001000000003</v>
      </c>
      <c r="J1505" s="19">
        <v>33</v>
      </c>
      <c r="K1505" s="19">
        <v>18.999998999999999</v>
      </c>
      <c r="L1505" s="19">
        <v>92</v>
      </c>
      <c r="M1505" s="19">
        <v>9.9999997999999994</v>
      </c>
      <c r="N1505" s="19">
        <v>7</v>
      </c>
      <c r="Q1505" s="19">
        <f t="shared" si="371"/>
        <v>4.0648518281107195</v>
      </c>
      <c r="R1505" s="19">
        <f t="shared" si="370"/>
        <v>3.1821356059079169</v>
      </c>
      <c r="S1505" s="19">
        <f t="shared" si="376"/>
        <v>4.1482503520927558</v>
      </c>
      <c r="T1505" s="19">
        <f t="shared" si="377"/>
        <v>4.6520607044434303</v>
      </c>
      <c r="U1505" s="23">
        <f t="shared" si="378"/>
        <v>4.0118246226387058</v>
      </c>
      <c r="V1505" s="24">
        <f t="shared" si="373"/>
        <v>4.1155754768107604</v>
      </c>
      <c r="W1505" s="24">
        <f t="shared" si="373"/>
        <v>3.2247623945916364</v>
      </c>
      <c r="X1505" s="24">
        <f t="shared" si="373"/>
        <v>3.6368928618715821</v>
      </c>
      <c r="Y1505" s="24">
        <f t="shared" si="373"/>
        <v>3.6728883352661073</v>
      </c>
      <c r="Z1505" s="24">
        <f t="shared" si="373"/>
        <v>3.6625297671350214</v>
      </c>
      <c r="AA1505" s="20">
        <v>1.05</v>
      </c>
      <c r="AB1505" s="20">
        <v>1.0916666666666599</v>
      </c>
      <c r="AC1505" s="17">
        <v>314.26523208804201</v>
      </c>
      <c r="AD1505" s="17">
        <f t="shared" si="379"/>
        <v>313.74244912484579</v>
      </c>
      <c r="AE1505" s="21">
        <v>97</v>
      </c>
      <c r="AF1505" s="21">
        <v>181.82638888889372</v>
      </c>
      <c r="AG1505" s="19">
        <v>3.7810249483790757</v>
      </c>
      <c r="AH1505" s="21">
        <v>188.8</v>
      </c>
      <c r="AI1505" s="22">
        <v>-0.668333333333333</v>
      </c>
      <c r="AJ1505" s="21">
        <v>1511.290999999982</v>
      </c>
      <c r="AK1505" s="21" t="e">
        <f>VLOOKUP($B1505,'[3]Rotoma level Monthly'!$C$2:$N$538,10,FALSE)</f>
        <v>#N/A</v>
      </c>
      <c r="AL1505" s="21" t="e">
        <f>VLOOKUP($B1505,'[3]Rotoma level Monthly'!$C$2:$N$538,11,FALSE)</f>
        <v>#N/A</v>
      </c>
      <c r="AM1505" s="20">
        <v>3.8147500165452395</v>
      </c>
      <c r="AN1505" s="21">
        <v>175.11666666666667</v>
      </c>
    </row>
    <row r="1506" spans="1:40" x14ac:dyDescent="0.25">
      <c r="A1506" t="s">
        <v>89</v>
      </c>
      <c r="B1506" s="15">
        <v>36130</v>
      </c>
      <c r="C1506" s="16" t="s">
        <v>59</v>
      </c>
      <c r="D1506" s="17">
        <v>1999</v>
      </c>
      <c r="E1506" s="18" t="str">
        <f t="shared" si="374"/>
        <v>Rotoiti 1998/99</v>
      </c>
      <c r="F1506" s="18" t="s">
        <v>51</v>
      </c>
      <c r="G1506" s="19">
        <v>5.565000059536743</v>
      </c>
      <c r="H1506" s="17">
        <v>5.3100000969116214</v>
      </c>
      <c r="I1506" s="21">
        <v>231.00000005000001</v>
      </c>
      <c r="J1506" s="19">
        <v>14.499999499999999</v>
      </c>
      <c r="K1506" s="19">
        <v>2.5</v>
      </c>
      <c r="L1506" s="19">
        <v>2.0000001000000003</v>
      </c>
      <c r="M1506" s="19">
        <v>2</v>
      </c>
      <c r="N1506" s="19">
        <v>7</v>
      </c>
      <c r="Q1506" s="19">
        <f t="shared" si="371"/>
        <v>4.1134815402251661</v>
      </c>
      <c r="R1506" s="19">
        <f t="shared" si="370"/>
        <v>3.5139294235621934</v>
      </c>
      <c r="S1506" s="19">
        <f t="shared" si="376"/>
        <v>3.5044720597583034</v>
      </c>
      <c r="T1506" s="19">
        <f t="shared" si="377"/>
        <v>3.6091945227971642</v>
      </c>
      <c r="U1506" s="23">
        <f t="shared" si="378"/>
        <v>3.6852693865857069</v>
      </c>
      <c r="V1506" s="24">
        <f t="shared" si="373"/>
        <v>4.1535944836627428</v>
      </c>
      <c r="W1506" s="24">
        <f t="shared" si="373"/>
        <v>3.2664233972925629</v>
      </c>
      <c r="X1506" s="24">
        <f t="shared" si="373"/>
        <v>3.6485801598332901</v>
      </c>
      <c r="Y1506" s="24">
        <f t="shared" si="373"/>
        <v>3.7390911319044648</v>
      </c>
      <c r="Z1506" s="24">
        <f t="shared" si="373"/>
        <v>3.7019222931732649</v>
      </c>
      <c r="AA1506" s="20">
        <v>1.26</v>
      </c>
      <c r="AB1506" s="20">
        <v>1.1766666666666601</v>
      </c>
      <c r="AC1506" s="17">
        <v>314.47027877224502</v>
      </c>
      <c r="AD1506" s="17">
        <f t="shared" si="379"/>
        <v>313.77157759110202</v>
      </c>
      <c r="AE1506" s="21">
        <v>100</v>
      </c>
      <c r="AF1506" s="21">
        <v>186.14082646744052</v>
      </c>
      <c r="AG1506" s="19">
        <v>3.9728080676026152</v>
      </c>
      <c r="AH1506" s="21">
        <v>250.2</v>
      </c>
      <c r="AI1506" s="22">
        <v>1.0041666666666615</v>
      </c>
      <c r="AJ1506" s="21">
        <v>1483.0429999999822</v>
      </c>
      <c r="AK1506" s="21" t="e">
        <f>VLOOKUP($B1506,'[3]Rotoma level Monthly'!$C$2:$N$538,10,FALSE)</f>
        <v>#N/A</v>
      </c>
      <c r="AL1506" s="21" t="e">
        <f>VLOOKUP($B1506,'[3]Rotoma level Monthly'!$C$2:$N$538,11,FALSE)</f>
        <v>#N/A</v>
      </c>
      <c r="AM1506" s="20">
        <v>3.821165876383295</v>
      </c>
      <c r="AN1506" s="21">
        <v>173.79166666666663</v>
      </c>
    </row>
    <row r="1507" spans="1:40" x14ac:dyDescent="0.25">
      <c r="A1507" t="s">
        <v>89</v>
      </c>
      <c r="B1507" s="15">
        <v>36161</v>
      </c>
      <c r="C1507" s="16" t="s">
        <v>59</v>
      </c>
      <c r="D1507" s="17">
        <v>1999</v>
      </c>
      <c r="E1507" s="18" t="str">
        <f t="shared" si="374"/>
        <v>Rotoiti 1998/99</v>
      </c>
      <c r="F1507" s="18" t="s">
        <v>51</v>
      </c>
      <c r="G1507" s="19">
        <v>5.1850000570846557</v>
      </c>
      <c r="H1507" s="17">
        <v>4.2366666793823242</v>
      </c>
      <c r="I1507" s="21">
        <v>276.50000262939454</v>
      </c>
      <c r="J1507" s="19">
        <v>14</v>
      </c>
      <c r="K1507" s="19">
        <v>1</v>
      </c>
      <c r="L1507" s="19">
        <v>1</v>
      </c>
      <c r="M1507" s="19">
        <v>2.5000001000000003</v>
      </c>
      <c r="N1507" s="19">
        <v>7.6999998046325686</v>
      </c>
      <c r="Q1507" s="19">
        <f t="shared" si="371"/>
        <v>4.035461864386404</v>
      </c>
      <c r="R1507" s="19">
        <f t="shared" si="370"/>
        <v>3.8033196250734012</v>
      </c>
      <c r="S1507" s="19">
        <f t="shared" si="376"/>
        <v>3.7395023707097121</v>
      </c>
      <c r="T1507" s="19">
        <f t="shared" si="377"/>
        <v>3.564693864180454</v>
      </c>
      <c r="U1507" s="23">
        <f t="shared" si="378"/>
        <v>3.7857444310874926</v>
      </c>
      <c r="V1507" s="24">
        <f t="shared" si="373"/>
        <v>4.1679571518376832</v>
      </c>
      <c r="W1507" s="24">
        <f t="shared" si="373"/>
        <v>3.3170182609597698</v>
      </c>
      <c r="X1507" s="24">
        <f t="shared" si="373"/>
        <v>3.6709119368084449</v>
      </c>
      <c r="Y1507" s="24">
        <f t="shared" si="373"/>
        <v>3.7694928891328972</v>
      </c>
      <c r="Z1507" s="24">
        <f t="shared" si="373"/>
        <v>3.7313450596846991</v>
      </c>
      <c r="AA1507" s="20">
        <v>1.56</v>
      </c>
      <c r="AB1507" s="20">
        <v>-0.99833333333333296</v>
      </c>
      <c r="AC1507" s="17">
        <v>314.364566116162</v>
      </c>
      <c r="AD1507" s="17">
        <f t="shared" si="379"/>
        <v>313.79189666935139</v>
      </c>
      <c r="AE1507" s="21">
        <v>79</v>
      </c>
      <c r="AF1507" s="21">
        <v>151.88981833968293</v>
      </c>
      <c r="AG1507" s="19">
        <v>3.5234171425649907</v>
      </c>
      <c r="AH1507" s="21">
        <v>233.4</v>
      </c>
      <c r="AI1507" s="22">
        <v>1.0041666666666615</v>
      </c>
      <c r="AJ1507" s="21">
        <v>1521.6009999999822</v>
      </c>
      <c r="AK1507" s="21" t="e">
        <f>VLOOKUP($B1507,'[3]Rotoma level Monthly'!$C$2:$N$538,10,FALSE)</f>
        <v>#N/A</v>
      </c>
      <c r="AL1507" s="21" t="e">
        <f>VLOOKUP($B1507,'[3]Rotoma level Monthly'!$C$2:$N$538,11,FALSE)</f>
        <v>#N/A</v>
      </c>
      <c r="AM1507" s="20">
        <v>3.8311851301063942</v>
      </c>
      <c r="AN1507" s="21">
        <v>173.17499999999998</v>
      </c>
    </row>
    <row r="1508" spans="1:40" x14ac:dyDescent="0.25">
      <c r="A1508" t="s">
        <v>89</v>
      </c>
      <c r="B1508" s="15">
        <v>36251</v>
      </c>
      <c r="C1508" s="16" t="s">
        <v>59</v>
      </c>
      <c r="D1508" s="17">
        <v>1999</v>
      </c>
      <c r="E1508" s="18" t="str">
        <f t="shared" si="374"/>
        <v>Rotoiti 1998/99</v>
      </c>
      <c r="F1508" s="18" t="s">
        <v>51</v>
      </c>
      <c r="G1508" s="19">
        <v>8.2750001144409175</v>
      </c>
      <c r="H1508" s="17">
        <v>6.4833332697550459</v>
      </c>
      <c r="I1508" s="21">
        <v>266.00000990000001</v>
      </c>
      <c r="J1508" s="19">
        <v>17.000001000000001</v>
      </c>
      <c r="K1508" s="19">
        <v>2.0000000500000001</v>
      </c>
      <c r="L1508" s="19">
        <v>4.9999998999999997</v>
      </c>
      <c r="M1508" s="19">
        <v>11.999999499999999</v>
      </c>
      <c r="N1508" s="19">
        <v>7.5000000023162841</v>
      </c>
      <c r="Q1508" s="19">
        <f t="shared" si="371"/>
        <v>4.5511307414729734</v>
      </c>
      <c r="R1508" s="19">
        <f t="shared" si="370"/>
        <v>3.2496464558669906</v>
      </c>
      <c r="S1508" s="19">
        <f t="shared" si="376"/>
        <v>3.6888937749119211</v>
      </c>
      <c r="T1508" s="19">
        <f t="shared" si="377"/>
        <v>3.8109109250210214</v>
      </c>
      <c r="U1508" s="23">
        <f t="shared" si="378"/>
        <v>3.8251454743182265</v>
      </c>
      <c r="V1508" s="24">
        <f t="shared" si="373"/>
        <v>4.15776774908867</v>
      </c>
      <c r="W1508" s="24">
        <f t="shared" si="373"/>
        <v>3.3207217531662168</v>
      </c>
      <c r="X1508" s="24">
        <f t="shared" si="373"/>
        <v>3.6852244845629509</v>
      </c>
      <c r="Y1508" s="24">
        <f t="shared" si="373"/>
        <v>3.8255687995513163</v>
      </c>
      <c r="Z1508" s="24">
        <f t="shared" si="373"/>
        <v>3.7473206965922885</v>
      </c>
      <c r="AA1508" s="20">
        <v>1.69</v>
      </c>
      <c r="AB1508" s="20">
        <v>0.40666666666666601</v>
      </c>
      <c r="AC1508" s="17">
        <v>314.09105025271202</v>
      </c>
      <c r="AD1508" s="17">
        <f t="shared" si="379"/>
        <v>313.8006509621577</v>
      </c>
      <c r="AE1508" s="21">
        <v>63.5</v>
      </c>
      <c r="AF1508" s="21">
        <v>164.89376329081864</v>
      </c>
      <c r="AG1508" s="19">
        <v>3.2054086094141057</v>
      </c>
      <c r="AH1508" s="21">
        <v>158.1</v>
      </c>
      <c r="AI1508" s="22">
        <v>1.0041666666666615</v>
      </c>
      <c r="AJ1508" s="21">
        <v>1535.1199999999822</v>
      </c>
      <c r="AK1508" s="21" t="e">
        <f>VLOOKUP($B1508,'[3]Rotoma level Monthly'!$C$2:$N$538,10,FALSE)</f>
        <v>#N/A</v>
      </c>
      <c r="AL1508" s="21" t="e">
        <f>VLOOKUP($B1508,'[3]Rotoma level Monthly'!$C$2:$N$538,11,FALSE)</f>
        <v>#N/A</v>
      </c>
      <c r="AM1508" s="20">
        <v>3.7393693416534171</v>
      </c>
      <c r="AN1508" s="21">
        <v>172.53333333333333</v>
      </c>
    </row>
    <row r="1509" spans="1:40" x14ac:dyDescent="0.25">
      <c r="A1509" t="s">
        <v>89</v>
      </c>
      <c r="B1509" s="15">
        <v>36312</v>
      </c>
      <c r="C1509" s="16" t="s">
        <v>59</v>
      </c>
      <c r="D1509" s="17">
        <v>1999</v>
      </c>
      <c r="E1509" s="18" t="str">
        <f t="shared" si="374"/>
        <v>Rotoiti 1998/99</v>
      </c>
      <c r="F1509" s="18" t="s">
        <v>51</v>
      </c>
      <c r="G1509" s="19">
        <v>9.6700000999999993</v>
      </c>
      <c r="H1509" s="17">
        <v>4.7992057800292969</v>
      </c>
      <c r="I1509" s="21">
        <v>214</v>
      </c>
      <c r="J1509" s="19">
        <v>22</v>
      </c>
      <c r="K1509" s="19">
        <v>8.9999995999999989</v>
      </c>
      <c r="L1509" s="19">
        <v>3</v>
      </c>
      <c r="M1509" s="19">
        <v>8.0000004000000011</v>
      </c>
      <c r="N1509" s="19">
        <v>6.8000002000000004</v>
      </c>
      <c r="Q1509" s="19">
        <f t="shared" si="371"/>
        <v>4.7229832555783524</v>
      </c>
      <c r="R1509" s="19">
        <f t="shared" si="370"/>
        <v>3.6446400575908884</v>
      </c>
      <c r="S1509" s="19">
        <f t="shared" si="376"/>
        <v>3.4045454577810648</v>
      </c>
      <c r="T1509" s="19">
        <f t="shared" si="377"/>
        <v>4.1378742280008423</v>
      </c>
      <c r="U1509" s="23">
        <f t="shared" si="378"/>
        <v>3.9775107497377871</v>
      </c>
      <c r="V1509" s="24">
        <f t="shared" si="373"/>
        <v>4.1759455872185418</v>
      </c>
      <c r="W1509" s="24">
        <f t="shared" si="373"/>
        <v>3.3289299676464936</v>
      </c>
      <c r="X1509" s="24">
        <f t="shared" si="373"/>
        <v>3.6757246457390909</v>
      </c>
      <c r="Y1509" s="24">
        <f t="shared" si="373"/>
        <v>3.8811654361567229</v>
      </c>
      <c r="Z1509" s="24">
        <f t="shared" si="373"/>
        <v>3.7654414091902129</v>
      </c>
      <c r="AA1509" s="20">
        <v>0.11</v>
      </c>
      <c r="AB1509" s="20">
        <v>0.80666666666666598</v>
      </c>
      <c r="AC1509" s="17">
        <v>314.10783655746297</v>
      </c>
      <c r="AD1509" s="17">
        <f t="shared" si="379"/>
        <v>313.83752828764796</v>
      </c>
      <c r="AE1509" s="21">
        <v>99.5</v>
      </c>
      <c r="AF1509" s="21">
        <v>162.13006490176025</v>
      </c>
      <c r="AG1509" s="19">
        <v>2.7904898382040448</v>
      </c>
      <c r="AH1509" s="21">
        <v>124</v>
      </c>
      <c r="AI1509" s="22">
        <v>0.89749999999999952</v>
      </c>
      <c r="AJ1509" s="21">
        <v>1630.1049999999821</v>
      </c>
      <c r="AK1509" s="21" t="e">
        <f>VLOOKUP($B1509,'[3]Rotoma level Monthly'!$C$2:$N$538,10,FALSE)</f>
        <v>#N/A</v>
      </c>
      <c r="AL1509" s="21" t="e">
        <f>VLOOKUP($B1509,'[3]Rotoma level Monthly'!$C$2:$N$538,11,FALSE)</f>
        <v>#N/A</v>
      </c>
      <c r="AM1509" s="20">
        <v>3.7189450285193923</v>
      </c>
      <c r="AN1509" s="21">
        <v>175.75833333333333</v>
      </c>
    </row>
    <row r="1510" spans="1:40" x14ac:dyDescent="0.25">
      <c r="A1510" t="s">
        <v>89</v>
      </c>
      <c r="B1510" s="15">
        <v>36404</v>
      </c>
      <c r="C1510" s="16" t="s">
        <v>60</v>
      </c>
      <c r="D1510" s="17">
        <v>2000</v>
      </c>
      <c r="E1510" s="18" t="str">
        <f t="shared" si="374"/>
        <v>Rotoiti 1999/00</v>
      </c>
      <c r="F1510" s="18" t="s">
        <v>61</v>
      </c>
      <c r="G1510" s="19">
        <v>9.7399997999999997</v>
      </c>
      <c r="H1510" s="17">
        <v>5.9500000453674318</v>
      </c>
      <c r="I1510" s="21">
        <v>261.50001001999999</v>
      </c>
      <c r="J1510" s="19">
        <v>30.999998999999999</v>
      </c>
      <c r="K1510" s="19">
        <v>7.0000002000000006</v>
      </c>
      <c r="L1510" s="19">
        <v>0.50000001999999999</v>
      </c>
      <c r="M1510" s="19">
        <v>3</v>
      </c>
      <c r="N1510" s="19">
        <v>7</v>
      </c>
      <c r="Q1510" s="19">
        <f t="shared" si="371"/>
        <v>4.7309397278205951</v>
      </c>
      <c r="R1510" s="19">
        <f t="shared" si="370"/>
        <v>3.3644044037858469</v>
      </c>
      <c r="S1510" s="19">
        <f t="shared" si="376"/>
        <v>3.6665898466314277</v>
      </c>
      <c r="T1510" s="19">
        <f t="shared" si="377"/>
        <v>4.5727761050883364</v>
      </c>
      <c r="U1510" s="23">
        <f t="shared" si="378"/>
        <v>4.0836775208315519</v>
      </c>
      <c r="V1510" s="24">
        <f t="shared" si="373"/>
        <v>4.3030048701577952</v>
      </c>
      <c r="W1510" s="24">
        <f t="shared" si="373"/>
        <v>3.3602559633631071</v>
      </c>
      <c r="X1510" s="24">
        <f t="shared" si="373"/>
        <v>3.6675029858708612</v>
      </c>
      <c r="Y1510" s="24">
        <f t="shared" si="373"/>
        <v>3.9127096714831358</v>
      </c>
      <c r="Z1510" s="24">
        <f t="shared" si="373"/>
        <v>3.8108683727187249</v>
      </c>
      <c r="AA1510" s="20">
        <v>-0.09</v>
      </c>
      <c r="AB1510" s="20">
        <v>0.49333333333333301</v>
      </c>
      <c r="AC1510" s="17">
        <v>314.34579781262499</v>
      </c>
      <c r="AD1510" s="17">
        <f t="shared" si="379"/>
        <v>313.88334782885448</v>
      </c>
      <c r="AE1510" s="21">
        <v>87</v>
      </c>
      <c r="AF1510" s="21">
        <v>169.16663158912976</v>
      </c>
      <c r="AG1510" s="19">
        <v>3.4054457129123104</v>
      </c>
      <c r="AH1510" s="21">
        <v>194.3</v>
      </c>
      <c r="AI1510" s="22">
        <v>0.67249999999999899</v>
      </c>
      <c r="AJ1510" s="21">
        <v>1260</v>
      </c>
      <c r="AK1510" s="21" t="e">
        <f>VLOOKUP($B1510,'[3]Rotoma level Monthly'!$C$2:$N$538,10,FALSE)</f>
        <v>#N/A</v>
      </c>
      <c r="AL1510" s="21" t="e">
        <f>VLOOKUP($B1510,'[3]Rotoma level Monthly'!$C$2:$N$538,11,FALSE)</f>
        <v>#N/A</v>
      </c>
      <c r="AM1510" s="20">
        <v>3.5576531933475621</v>
      </c>
      <c r="AN1510" s="21">
        <v>183.24166666666667</v>
      </c>
    </row>
    <row r="1511" spans="1:40" x14ac:dyDescent="0.25">
      <c r="A1511" t="s">
        <v>89</v>
      </c>
      <c r="B1511" s="15">
        <v>36465</v>
      </c>
      <c r="C1511" s="16" t="s">
        <v>60</v>
      </c>
      <c r="D1511" s="17">
        <v>2000</v>
      </c>
      <c r="E1511" s="18" t="str">
        <f t="shared" si="374"/>
        <v>Rotoiti 1999/00</v>
      </c>
      <c r="F1511" s="18" t="s">
        <v>61</v>
      </c>
      <c r="G1511" s="19">
        <v>4.0999998832427984</v>
      </c>
      <c r="H1511" s="17">
        <v>7.0633331999999998</v>
      </c>
      <c r="I1511" s="21">
        <v>201.5</v>
      </c>
      <c r="J1511" s="19">
        <v>9.5</v>
      </c>
      <c r="K1511" s="19">
        <v>1</v>
      </c>
      <c r="L1511" s="19">
        <v>1</v>
      </c>
      <c r="M1511" s="19">
        <v>4.0000001000000003</v>
      </c>
      <c r="N1511" s="19">
        <v>7.8499999000000003</v>
      </c>
      <c r="Q1511" s="19">
        <f t="shared" si="371"/>
        <v>3.7764709646545174</v>
      </c>
      <c r="R1511" s="19">
        <f t="shared" si="370"/>
        <v>3.1331858991513268</v>
      </c>
      <c r="S1511" s="19">
        <f t="shared" si="376"/>
        <v>3.3258679019361561</v>
      </c>
      <c r="T1511" s="19">
        <f t="shared" si="377"/>
        <v>3.0729529274434353</v>
      </c>
      <c r="U1511" s="23">
        <f t="shared" si="378"/>
        <v>3.327119423296359</v>
      </c>
      <c r="V1511" s="24">
        <f t="shared" si="373"/>
        <v>4.2118657667777963</v>
      </c>
      <c r="W1511" s="24">
        <f t="shared" si="373"/>
        <v>3.3534083796382035</v>
      </c>
      <c r="X1511" s="24">
        <f t="shared" si="373"/>
        <v>3.639736162916194</v>
      </c>
      <c r="Y1511" s="24">
        <f t="shared" si="373"/>
        <v>3.8340384498251878</v>
      </c>
      <c r="Z1511" s="24">
        <f t="shared" si="373"/>
        <v>3.7597621897893454</v>
      </c>
      <c r="AA1511" s="20">
        <v>1.1399999999999999</v>
      </c>
      <c r="AB1511" s="20">
        <v>0.48166666666666602</v>
      </c>
      <c r="AC1511" s="17">
        <v>314.76238342293101</v>
      </c>
      <c r="AD1511" s="17">
        <f t="shared" si="379"/>
        <v>313.96011330033093</v>
      </c>
      <c r="AE1511" s="21">
        <v>243</v>
      </c>
      <c r="AF1511" s="21">
        <v>138.09722222223351</v>
      </c>
      <c r="AG1511" s="19">
        <v>4.2806956597225359</v>
      </c>
      <c r="AH1511" s="21">
        <v>146.9</v>
      </c>
      <c r="AI1511" s="22">
        <v>0.48749999999999949</v>
      </c>
      <c r="AJ1511" s="21">
        <v>1136</v>
      </c>
      <c r="AK1511" s="21" t="e">
        <f>VLOOKUP($B1511,'[3]Rotoma level Monthly'!$C$2:$N$538,10,FALSE)</f>
        <v>#N/A</v>
      </c>
      <c r="AL1511" s="21" t="e">
        <f>VLOOKUP($B1511,'[3]Rotoma level Monthly'!$C$2:$N$538,11,FALSE)</f>
        <v>#N/A</v>
      </c>
      <c r="AM1511" s="20">
        <v>3.3711344567533104</v>
      </c>
      <c r="AN1511" s="21">
        <v>179.30833333333331</v>
      </c>
    </row>
    <row r="1512" spans="1:40" x14ac:dyDescent="0.25">
      <c r="A1512" t="s">
        <v>89</v>
      </c>
      <c r="B1512" s="15">
        <v>36557</v>
      </c>
      <c r="C1512" s="16" t="s">
        <v>60</v>
      </c>
      <c r="D1512" s="17">
        <v>2000</v>
      </c>
      <c r="E1512" s="18" t="str">
        <f t="shared" si="374"/>
        <v>Rotoiti 1999/00</v>
      </c>
      <c r="F1512" s="18" t="s">
        <v>61</v>
      </c>
      <c r="G1512" s="19">
        <v>7.3350002976837159</v>
      </c>
      <c r="H1512" s="17">
        <v>6.7466666030883786</v>
      </c>
      <c r="I1512" s="21">
        <v>284.00000510000001</v>
      </c>
      <c r="J1512" s="19">
        <v>8.5000002000000006</v>
      </c>
      <c r="K1512" s="19">
        <v>1</v>
      </c>
      <c r="L1512" s="19">
        <v>7.0000002000000006</v>
      </c>
      <c r="M1512" s="19">
        <v>6.0000001000000003</v>
      </c>
      <c r="N1512" s="19">
        <v>7.2000000476837158</v>
      </c>
      <c r="Q1512" s="19">
        <f t="shared" si="371"/>
        <v>4.4181163449439715</v>
      </c>
      <c r="R1512" s="19">
        <f t="shared" si="370"/>
        <v>3.1957834593341485</v>
      </c>
      <c r="S1512" s="19">
        <f t="shared" si="376"/>
        <v>3.7744882270164228</v>
      </c>
      <c r="T1512" s="19">
        <f t="shared" si="377"/>
        <v>2.9319032929243201</v>
      </c>
      <c r="U1512" s="23">
        <f t="shared" si="378"/>
        <v>3.5800728310547156</v>
      </c>
      <c r="V1512" s="24">
        <f t="shared" si="373"/>
        <v>4.2470934779386695</v>
      </c>
      <c r="W1512" s="24">
        <f t="shared" si="373"/>
        <v>3.3331772934611479</v>
      </c>
      <c r="X1512" s="24">
        <f t="shared" si="373"/>
        <v>3.6558276890061259</v>
      </c>
      <c r="Y1512" s="24">
        <f t="shared" si="373"/>
        <v>3.7740148511986651</v>
      </c>
      <c r="Z1512" s="24">
        <f t="shared" si="373"/>
        <v>3.7525283279011519</v>
      </c>
      <c r="AA1512" s="20">
        <v>1.1299999999999999</v>
      </c>
      <c r="AB1512" s="20">
        <v>1.02999999999999</v>
      </c>
      <c r="AC1512" s="17">
        <v>314.68543283046</v>
      </c>
      <c r="AD1512" s="17">
        <f t="shared" si="379"/>
        <v>314.02018739373221</v>
      </c>
      <c r="AE1512" s="21">
        <v>6.5</v>
      </c>
      <c r="AF1512" s="21">
        <v>171.87787356322019</v>
      </c>
      <c r="AG1512" s="19">
        <v>3.4576548180840718</v>
      </c>
      <c r="AH1512" s="21">
        <v>250.6</v>
      </c>
      <c r="AI1512" s="22">
        <v>0.66749999999999909</v>
      </c>
      <c r="AJ1512" s="21">
        <v>1344.5</v>
      </c>
      <c r="AK1512" s="21" t="e">
        <f>VLOOKUP($B1512,'[3]Rotoma level Monthly'!$C$2:$N$538,10,FALSE)</f>
        <v>#N/A</v>
      </c>
      <c r="AL1512" s="21" t="e">
        <f>VLOOKUP($B1512,'[3]Rotoma level Monthly'!$C$2:$N$538,11,FALSE)</f>
        <v>#N/A</v>
      </c>
      <c r="AM1512" s="20">
        <v>3.4076300530789649</v>
      </c>
      <c r="AN1512" s="21">
        <v>176.75833333333333</v>
      </c>
    </row>
    <row r="1513" spans="1:40" x14ac:dyDescent="0.25">
      <c r="A1513" t="s">
        <v>89</v>
      </c>
      <c r="B1513" s="15">
        <v>36617</v>
      </c>
      <c r="C1513" s="16" t="s">
        <v>60</v>
      </c>
      <c r="D1513" s="17">
        <v>2000</v>
      </c>
      <c r="E1513" s="18" t="str">
        <f t="shared" si="374"/>
        <v>Rotoiti 1999/00</v>
      </c>
      <c r="F1513" s="18" t="s">
        <v>61</v>
      </c>
      <c r="G1513" s="19">
        <v>10.054999961853028</v>
      </c>
      <c r="H1513" s="17">
        <v>6.0672877629597979</v>
      </c>
      <c r="I1513" s="21">
        <v>268.99999687060546</v>
      </c>
      <c r="J1513" s="19">
        <v>24.5</v>
      </c>
      <c r="K1513" s="19">
        <v>0.5</v>
      </c>
      <c r="L1513" s="19">
        <v>18.999998999999999</v>
      </c>
      <c r="M1513" s="19">
        <v>13.5</v>
      </c>
      <c r="N1513" s="19">
        <v>6.7999999476837161</v>
      </c>
      <c r="Q1513" s="19">
        <f t="shared" si="371"/>
        <v>4.7660504661442076</v>
      </c>
      <c r="R1513" s="19">
        <f t="shared" si="370"/>
        <v>3.3384663724179227</v>
      </c>
      <c r="S1513" s="19">
        <f t="shared" si="376"/>
        <v>3.7035543475997117</v>
      </c>
      <c r="T1513" s="19">
        <f t="shared" si="377"/>
        <v>4.2743649663444341</v>
      </c>
      <c r="U1513" s="23">
        <f t="shared" si="378"/>
        <v>4.0206090381265689</v>
      </c>
      <c r="V1513" s="24">
        <f t="shared" si="373"/>
        <v>4.3191806638687105</v>
      </c>
      <c r="W1513" s="24">
        <f t="shared" si="373"/>
        <v>3.3343144644657072</v>
      </c>
      <c r="X1513" s="24">
        <f t="shared" si="373"/>
        <v>3.6495336322921905</v>
      </c>
      <c r="Y1513" s="24">
        <f t="shared" si="373"/>
        <v>3.8258630586904858</v>
      </c>
      <c r="Z1513" s="24">
        <f t="shared" si="373"/>
        <v>3.7822229548292738</v>
      </c>
      <c r="AA1513" s="20">
        <v>1.62</v>
      </c>
      <c r="AB1513" s="20">
        <v>1.1083333333333301</v>
      </c>
      <c r="AC1513" s="17">
        <v>314.45042847222197</v>
      </c>
      <c r="AD1513" s="17">
        <f t="shared" si="379"/>
        <v>314.1057371220254</v>
      </c>
      <c r="AE1513" s="21">
        <v>195</v>
      </c>
      <c r="AF1513" s="21">
        <v>152.17499999999714</v>
      </c>
      <c r="AG1513" s="19">
        <v>3.1644416590597069</v>
      </c>
      <c r="AH1513" s="21">
        <v>110.6</v>
      </c>
      <c r="AI1513" s="22">
        <v>0.74083333333333257</v>
      </c>
      <c r="AJ1513" s="21">
        <v>1273</v>
      </c>
      <c r="AK1513" s="21" t="e">
        <f>VLOOKUP($B1513,'[3]Rotoma level Monthly'!$C$2:$N$538,10,FALSE)</f>
        <v>#N/A</v>
      </c>
      <c r="AL1513" s="21" t="e">
        <f>VLOOKUP($B1513,'[3]Rotoma level Monthly'!$C$2:$N$538,11,FALSE)</f>
        <v>#N/A</v>
      </c>
      <c r="AM1513" s="20">
        <v>3.4448770493263474</v>
      </c>
      <c r="AN1513" s="21">
        <v>177.04999999999998</v>
      </c>
    </row>
    <row r="1514" spans="1:40" x14ac:dyDescent="0.25">
      <c r="A1514" t="s">
        <v>89</v>
      </c>
      <c r="B1514" s="15">
        <v>36647</v>
      </c>
      <c r="C1514" s="16" t="s">
        <v>60</v>
      </c>
      <c r="D1514" s="17">
        <v>2000</v>
      </c>
      <c r="E1514" s="18" t="str">
        <f t="shared" si="374"/>
        <v>Rotoiti 1999/00</v>
      </c>
      <c r="F1514" s="18" t="s">
        <v>61</v>
      </c>
      <c r="G1514" s="19">
        <v>10.544999904632569</v>
      </c>
      <c r="H1514" s="17">
        <v>5.1449275016784668</v>
      </c>
      <c r="I1514" s="21">
        <v>257.50000499999999</v>
      </c>
      <c r="J1514" s="19">
        <v>15.000000500000001</v>
      </c>
      <c r="K1514" s="19">
        <v>1.5</v>
      </c>
      <c r="L1514" s="19">
        <v>25</v>
      </c>
      <c r="M1514" s="19">
        <v>5.4999998999999997</v>
      </c>
      <c r="N1514" s="19">
        <v>7.0499999500000001</v>
      </c>
      <c r="Q1514" s="19">
        <f t="shared" si="371"/>
        <v>4.818538313575436</v>
      </c>
      <c r="R1514" s="19">
        <f t="shared" si="370"/>
        <v>3.5549495231525525</v>
      </c>
      <c r="S1514" s="19">
        <f t="shared" si="376"/>
        <v>3.6464394978484376</v>
      </c>
      <c r="T1514" s="19">
        <f t="shared" si="377"/>
        <v>3.6521865187139184</v>
      </c>
      <c r="U1514" s="23">
        <f t="shared" si="378"/>
        <v>3.9180284633225861</v>
      </c>
      <c r="V1514" s="24">
        <f t="shared" si="373"/>
        <v>4.3771950527530725</v>
      </c>
      <c r="W1514" s="24">
        <f t="shared" si="373"/>
        <v>3.3604959891650896</v>
      </c>
      <c r="X1514" s="24">
        <f t="shared" si="373"/>
        <v>3.6493223163960504</v>
      </c>
      <c r="Y1514" s="24">
        <f t="shared" si="373"/>
        <v>3.8409857235865328</v>
      </c>
      <c r="Z1514" s="24">
        <f t="shared" si="373"/>
        <v>3.8069997704751857</v>
      </c>
      <c r="AA1514" s="20">
        <v>0.48</v>
      </c>
      <c r="AB1514" s="20">
        <v>0.99833333333333296</v>
      </c>
      <c r="AC1514" s="17">
        <v>314.46579905914001</v>
      </c>
      <c r="AD1514" s="17">
        <f t="shared" si="379"/>
        <v>314.20360816026852</v>
      </c>
      <c r="AE1514" s="21">
        <v>73.5</v>
      </c>
      <c r="AF1514" s="21">
        <v>157.88039025802942</v>
      </c>
      <c r="AG1514" s="19">
        <v>3.1777946851043937</v>
      </c>
      <c r="AH1514" s="21">
        <v>145.9</v>
      </c>
      <c r="AI1514" s="22">
        <v>0.81249999999999956</v>
      </c>
      <c r="AJ1514" s="21">
        <v>1404.5</v>
      </c>
      <c r="AK1514" s="21" t="e">
        <f>VLOOKUP($B1514,'[3]Rotoma level Monthly'!$C$2:$N$538,10,FALSE)</f>
        <v>#N/A</v>
      </c>
      <c r="AL1514" s="21" t="e">
        <f>VLOOKUP($B1514,'[3]Rotoma level Monthly'!$C$2:$N$538,11,FALSE)</f>
        <v>#N/A</v>
      </c>
      <c r="AM1514" s="20">
        <v>3.441463136796814</v>
      </c>
      <c r="AN1514" s="21">
        <v>177.44999999999996</v>
      </c>
    </row>
    <row r="1515" spans="1:40" x14ac:dyDescent="0.25">
      <c r="A1515" t="s">
        <v>89</v>
      </c>
      <c r="B1515" s="15">
        <v>36678</v>
      </c>
      <c r="C1515" s="16" t="s">
        <v>60</v>
      </c>
      <c r="D1515" s="17">
        <v>2000</v>
      </c>
      <c r="E1515" s="18" t="str">
        <f t="shared" si="374"/>
        <v>Rotoiti 1999/00</v>
      </c>
      <c r="F1515" s="18" t="s">
        <v>61</v>
      </c>
      <c r="G1515" s="19">
        <v>9.3999995999999992</v>
      </c>
      <c r="H1515" s="17">
        <v>6.3539131482442217</v>
      </c>
      <c r="I1515" s="21">
        <v>252.4999948</v>
      </c>
      <c r="J1515" s="19">
        <v>30.000000499999999</v>
      </c>
      <c r="K1515" s="19">
        <v>13.499999899999999</v>
      </c>
      <c r="L1515" s="19">
        <v>8.9999995999999989</v>
      </c>
      <c r="M1515" s="19">
        <v>42.500000999999997</v>
      </c>
      <c r="N1515" s="19">
        <v>6.5499999476837161</v>
      </c>
      <c r="Q1515" s="19">
        <f t="shared" si="371"/>
        <v>4.6917447012024684</v>
      </c>
      <c r="R1515" s="19">
        <f t="shared" si="370"/>
        <v>3.2767665700417115</v>
      </c>
      <c r="S1515" s="19">
        <f t="shared" si="376"/>
        <v>3.6208067342674881</v>
      </c>
      <c r="T1515" s="19">
        <f t="shared" si="377"/>
        <v>4.531194084917078</v>
      </c>
      <c r="U1515" s="23">
        <f t="shared" si="378"/>
        <v>4.0301280226071867</v>
      </c>
      <c r="V1515" s="24">
        <f t="shared" si="373"/>
        <v>4.411674560935567</v>
      </c>
      <c r="W1515" s="24">
        <f t="shared" si="373"/>
        <v>3.3868932033352315</v>
      </c>
      <c r="X1515" s="24">
        <f t="shared" si="373"/>
        <v>3.6564535676653995</v>
      </c>
      <c r="Y1515" s="24">
        <f t="shared" si="373"/>
        <v>3.9806666698035413</v>
      </c>
      <c r="Z1515" s="24">
        <f t="shared" si="373"/>
        <v>3.8589220004349349</v>
      </c>
      <c r="AA1515" s="20">
        <v>-0.46</v>
      </c>
      <c r="AB1515" s="20">
        <v>0.25499999999999901</v>
      </c>
      <c r="AC1515" s="17">
        <v>314.51557256944398</v>
      </c>
      <c r="AD1515" s="17">
        <f t="shared" si="379"/>
        <v>314.31221734878596</v>
      </c>
      <c r="AE1515" s="21">
        <v>137.5</v>
      </c>
      <c r="AF1515" s="21">
        <v>164.4311038011688</v>
      </c>
      <c r="AG1515" s="19">
        <v>3.6483052487325542</v>
      </c>
      <c r="AH1515" s="21">
        <v>101.1</v>
      </c>
      <c r="AI1515" s="22">
        <v>0.74416666666666598</v>
      </c>
      <c r="AJ1515" s="21">
        <v>1261.5</v>
      </c>
      <c r="AK1515" s="21" t="e">
        <f>VLOOKUP($B1515,'[3]Rotoma level Monthly'!$C$2:$N$538,10,FALSE)</f>
        <v>#N/A</v>
      </c>
      <c r="AL1515" s="21" t="e">
        <f>VLOOKUP($B1515,'[3]Rotoma level Monthly'!$C$2:$N$538,11,FALSE)</f>
        <v>#N/A</v>
      </c>
      <c r="AM1515" s="20">
        <v>3.4559352419403546</v>
      </c>
      <c r="AN1515" s="21">
        <v>175.54166666666666</v>
      </c>
    </row>
    <row r="1516" spans="1:40" x14ac:dyDescent="0.25">
      <c r="A1516" t="s">
        <v>89</v>
      </c>
      <c r="B1516" s="15">
        <v>37073</v>
      </c>
      <c r="C1516" s="16" t="s">
        <v>63</v>
      </c>
      <c r="D1516" s="17">
        <v>2002</v>
      </c>
      <c r="E1516" s="18" t="str">
        <f t="shared" si="374"/>
        <v>Rotoiti 2001/02</v>
      </c>
      <c r="F1516" s="18" t="s">
        <v>61</v>
      </c>
      <c r="G1516" s="19">
        <v>8.1</v>
      </c>
      <c r="H1516" s="17">
        <v>6.9550001621246338</v>
      </c>
      <c r="I1516" s="21">
        <v>216.99999500000001</v>
      </c>
      <c r="J1516" s="19">
        <v>26</v>
      </c>
      <c r="K1516" s="19">
        <v>21</v>
      </c>
      <c r="L1516" s="19">
        <v>22</v>
      </c>
      <c r="M1516" s="19">
        <v>48.000000499999999</v>
      </c>
      <c r="N1516" s="19">
        <v>7.0499999523162842</v>
      </c>
      <c r="O1516" s="19">
        <v>2.2999999880790711</v>
      </c>
      <c r="Q1516" s="19">
        <f t="shared" si="371"/>
        <v>4.5275519479517712</v>
      </c>
      <c r="R1516" s="19">
        <f t="shared" si="370"/>
        <v>3.1543464075697751</v>
      </c>
      <c r="S1516" s="19">
        <f t="shared" si="376"/>
        <v>3.4227437687636493</v>
      </c>
      <c r="T1516" s="19">
        <f t="shared" si="377"/>
        <v>4.3497221760747884</v>
      </c>
      <c r="U1516" s="23">
        <f t="shared" si="378"/>
        <v>3.863591075089996</v>
      </c>
      <c r="V1516" s="24">
        <f t="shared" si="373"/>
        <v>4.4347768080055481</v>
      </c>
      <c r="W1516" s="24">
        <f t="shared" si="373"/>
        <v>3.3676311502878895</v>
      </c>
      <c r="X1516" s="24">
        <f t="shared" si="373"/>
        <v>3.6371795282764214</v>
      </c>
      <c r="Y1516" s="24">
        <f t="shared" si="373"/>
        <v>3.9299861929957687</v>
      </c>
      <c r="Z1516" s="24">
        <f t="shared" si="373"/>
        <v>3.8423934198914069</v>
      </c>
      <c r="AA1516" s="20">
        <v>-0.33</v>
      </c>
      <c r="AB1516" s="20">
        <v>-0.228333333333333</v>
      </c>
      <c r="AC1516" s="17">
        <v>314.48597419523901</v>
      </c>
      <c r="AD1516" s="17">
        <f t="shared" si="379"/>
        <v>314.41752934572372</v>
      </c>
      <c r="AE1516" s="21">
        <v>66</v>
      </c>
      <c r="AF1516" s="21">
        <v>171.4967694774648</v>
      </c>
      <c r="AG1516" s="19">
        <v>2.5979351862899192</v>
      </c>
      <c r="AH1516" s="21">
        <v>151</v>
      </c>
      <c r="AI1516" s="22">
        <v>0.57999999999999952</v>
      </c>
      <c r="AJ1516" s="21">
        <v>1327.5</v>
      </c>
      <c r="AK1516" s="21" t="e">
        <f>VLOOKUP($B1516,'[3]Rotoma level Monthly'!$C$2:$N$538,10,FALSE)</f>
        <v>#N/A</v>
      </c>
      <c r="AL1516" s="21" t="e">
        <f>VLOOKUP($B1516,'[3]Rotoma level Monthly'!$C$2:$N$538,11,FALSE)</f>
        <v>#N/A</v>
      </c>
      <c r="AM1516" s="20">
        <v>3.5387640934272588</v>
      </c>
      <c r="AN1516" s="21">
        <v>179.25833333333333</v>
      </c>
    </row>
    <row r="1517" spans="1:40" x14ac:dyDescent="0.25">
      <c r="A1517" t="s">
        <v>89</v>
      </c>
      <c r="B1517" s="15">
        <v>37104</v>
      </c>
      <c r="C1517" s="16" t="s">
        <v>63</v>
      </c>
      <c r="D1517" s="17">
        <v>2002</v>
      </c>
      <c r="E1517" s="18" t="str">
        <f t="shared" si="374"/>
        <v>Rotoiti 2001/02</v>
      </c>
      <c r="F1517" s="18" t="s">
        <v>61</v>
      </c>
      <c r="G1517" s="19">
        <v>8.9499998000000005</v>
      </c>
      <c r="H1517" s="17">
        <v>7.5799999190734866</v>
      </c>
      <c r="I1517" s="21">
        <v>255.000001</v>
      </c>
      <c r="J1517" s="19">
        <v>27.500000499999999</v>
      </c>
      <c r="K1517" s="19">
        <v>18.5</v>
      </c>
      <c r="L1517" s="19">
        <v>31.500001000000001</v>
      </c>
      <c r="M1517" s="19">
        <v>26</v>
      </c>
      <c r="N1517" s="19">
        <v>7.2500000046325681</v>
      </c>
      <c r="O1517" s="19">
        <v>1.1499999999999999</v>
      </c>
      <c r="Q1517" s="19">
        <f t="shared" si="371"/>
        <v>4.6376304850519583</v>
      </c>
      <c r="R1517" s="19">
        <f t="shared" si="370"/>
        <v>3.0356179301103965</v>
      </c>
      <c r="S1517" s="19">
        <f t="shared" si="376"/>
        <v>3.6336859482325834</v>
      </c>
      <c r="T1517" s="19">
        <f t="shared" si="377"/>
        <v>4.4208514890414552</v>
      </c>
      <c r="U1517" s="23">
        <f t="shared" si="378"/>
        <v>3.9319464631090986</v>
      </c>
      <c r="V1517" s="24">
        <f t="shared" si="373"/>
        <v>4.482508362750651</v>
      </c>
      <c r="W1517" s="24">
        <f t="shared" si="373"/>
        <v>3.3554213439714293</v>
      </c>
      <c r="X1517" s="24">
        <f t="shared" si="373"/>
        <v>3.5942991612880739</v>
      </c>
      <c r="Y1517" s="24">
        <f t="shared" si="373"/>
        <v>3.9107187583789376</v>
      </c>
      <c r="Z1517" s="24">
        <f t="shared" si="373"/>
        <v>3.8357369065972726</v>
      </c>
      <c r="AA1517" s="20">
        <v>-0.84</v>
      </c>
      <c r="AB1517" s="20">
        <v>-0.48</v>
      </c>
      <c r="AC1517" s="17">
        <v>314.42187133726702</v>
      </c>
      <c r="AD1517" s="17">
        <f t="shared" si="379"/>
        <v>314.43058261649247</v>
      </c>
      <c r="AE1517" s="21">
        <v>68.5</v>
      </c>
      <c r="AF1517" s="21">
        <v>171.57945134576451</v>
      </c>
      <c r="AG1517" s="19">
        <v>3.0907628463306969</v>
      </c>
      <c r="AH1517" s="21">
        <v>154.1</v>
      </c>
      <c r="AI1517" s="22">
        <v>0.57999999999999952</v>
      </c>
      <c r="AJ1517" s="21">
        <v>1254</v>
      </c>
      <c r="AK1517" s="21" t="e">
        <f>VLOOKUP($B1517,'[3]Rotoma level Monthly'!$C$2:$N$538,10,FALSE)</f>
        <v>#N/A</v>
      </c>
      <c r="AL1517" s="21" t="e">
        <f>VLOOKUP($B1517,'[3]Rotoma level Monthly'!$C$2:$N$538,11,FALSE)</f>
        <v>#N/A</v>
      </c>
      <c r="AM1517" s="20">
        <v>3.4360719752412172</v>
      </c>
      <c r="AN1517" s="21">
        <v>177.73333333333335</v>
      </c>
    </row>
    <row r="1518" spans="1:40" x14ac:dyDescent="0.25">
      <c r="A1518" t="s">
        <v>89</v>
      </c>
      <c r="B1518" s="15">
        <v>37135</v>
      </c>
      <c r="C1518" s="16" t="s">
        <v>63</v>
      </c>
      <c r="D1518" s="17">
        <v>2002</v>
      </c>
      <c r="E1518" s="18" t="str">
        <f t="shared" si="374"/>
        <v>Rotoiti 2001/02</v>
      </c>
      <c r="F1518" s="18" t="s">
        <v>61</v>
      </c>
      <c r="G1518" s="19">
        <v>13.549999809265136</v>
      </c>
      <c r="H1518" s="17">
        <v>5.4100000881469725</v>
      </c>
      <c r="I1518" s="21">
        <v>285.5</v>
      </c>
      <c r="J1518" s="19">
        <v>26.000000499999999</v>
      </c>
      <c r="K1518" s="19">
        <v>8.5000002000000006</v>
      </c>
      <c r="L1518" s="19">
        <v>7</v>
      </c>
      <c r="M1518" s="19">
        <v>9.0000005000000005</v>
      </c>
      <c r="N1518" s="19">
        <v>7.0999999023162843</v>
      </c>
      <c r="O1518" s="19">
        <v>1.2</v>
      </c>
      <c r="Q1518" s="19">
        <f t="shared" si="371"/>
        <v>5.0951257943067176</v>
      </c>
      <c r="R1518" s="19">
        <f t="shared" si="370"/>
        <v>3.4896025732321818</v>
      </c>
      <c r="S1518" s="19">
        <f t="shared" si="376"/>
        <v>3.7813743988714186</v>
      </c>
      <c r="T1518" s="19">
        <f t="shared" si="377"/>
        <v>4.349722200462093</v>
      </c>
      <c r="U1518" s="23">
        <f t="shared" si="378"/>
        <v>4.1789562417181028</v>
      </c>
      <c r="V1518" s="24">
        <f t="shared" si="373"/>
        <v>4.5643120505907806</v>
      </c>
      <c r="W1518" s="24">
        <f t="shared" si="373"/>
        <v>3.3533941064439285</v>
      </c>
      <c r="X1518" s="24">
        <f t="shared" si="373"/>
        <v>3.6173743562141669</v>
      </c>
      <c r="Y1518" s="24">
        <f t="shared" si="373"/>
        <v>3.9724293981843481</v>
      </c>
      <c r="Z1518" s="24">
        <f t="shared" si="373"/>
        <v>3.8768774778583062</v>
      </c>
      <c r="AA1518" s="20">
        <v>0.09</v>
      </c>
      <c r="AB1518" s="20">
        <v>-0.39</v>
      </c>
      <c r="AC1518" s="17">
        <v>314.45240080621699</v>
      </c>
      <c r="AD1518" s="17">
        <f t="shared" si="379"/>
        <v>314.42909278599018</v>
      </c>
      <c r="AE1518" s="21">
        <v>82.5</v>
      </c>
      <c r="AF1518" s="21">
        <v>165.84722222222041</v>
      </c>
      <c r="AG1518" s="19">
        <v>3.0261111882716496</v>
      </c>
      <c r="AH1518" s="21">
        <v>178.4</v>
      </c>
      <c r="AI1518" s="22">
        <v>0.57999999999999952</v>
      </c>
      <c r="AJ1518" s="21">
        <v>1195.5</v>
      </c>
      <c r="AK1518" s="21" t="e">
        <f>VLOOKUP($B1518,'[3]Rotoma level Monthly'!$C$2:$N$538,10,FALSE)</f>
        <v>#N/A</v>
      </c>
      <c r="AL1518" s="21" t="e">
        <f>VLOOKUP($B1518,'[3]Rotoma level Monthly'!$C$2:$N$538,11,FALSE)</f>
        <v>#N/A</v>
      </c>
      <c r="AM1518" s="20">
        <v>3.4194683620961697</v>
      </c>
      <c r="AN1518" s="21">
        <v>178.22499999999999</v>
      </c>
    </row>
    <row r="1519" spans="1:40" x14ac:dyDescent="0.25">
      <c r="A1519" t="s">
        <v>89</v>
      </c>
      <c r="B1519" s="15">
        <v>37165</v>
      </c>
      <c r="C1519" s="16" t="s">
        <v>63</v>
      </c>
      <c r="D1519" s="17">
        <v>2002</v>
      </c>
      <c r="E1519" s="18" t="str">
        <f t="shared" si="374"/>
        <v>Rotoiti 2001/02</v>
      </c>
      <c r="F1519" s="18" t="s">
        <v>61</v>
      </c>
      <c r="G1519" s="19">
        <v>6.4000000976837157</v>
      </c>
      <c r="H1519" s="17">
        <v>5.2350001381469724</v>
      </c>
      <c r="I1519" s="21">
        <v>206.50000005000001</v>
      </c>
      <c r="J1519" s="19">
        <v>16.500000499999999</v>
      </c>
      <c r="K1519" s="19">
        <v>2.5000000500000001</v>
      </c>
      <c r="L1519" s="19">
        <v>1.5000000500000001</v>
      </c>
      <c r="M1519" s="19">
        <v>3</v>
      </c>
      <c r="N1519" s="19">
        <v>7.1999998046325686</v>
      </c>
      <c r="O1519" s="19">
        <v>1</v>
      </c>
      <c r="Q1519" s="19">
        <f t="shared" si="371"/>
        <v>4.2676971507558994</v>
      </c>
      <c r="R1519" s="19">
        <f t="shared" si="370"/>
        <v>3.5324304123002284</v>
      </c>
      <c r="S1519" s="19">
        <f t="shared" si="376"/>
        <v>3.3579093688537029</v>
      </c>
      <c r="T1519" s="19">
        <f t="shared" si="377"/>
        <v>3.7730531555330868</v>
      </c>
      <c r="U1519" s="23">
        <f t="shared" si="378"/>
        <v>3.7327725218607295</v>
      </c>
      <c r="V1519" s="24">
        <f t="shared" si="373"/>
        <v>4.5836649911215721</v>
      </c>
      <c r="W1519" s="24">
        <f t="shared" si="373"/>
        <v>3.3308200053794974</v>
      </c>
      <c r="X1519" s="24">
        <f t="shared" si="373"/>
        <v>3.5855749393928327</v>
      </c>
      <c r="Y1519" s="24">
        <f t="shared" si="373"/>
        <v>3.989792672463734</v>
      </c>
      <c r="Z1519" s="24">
        <f t="shared" si="373"/>
        <v>3.8724631520894093</v>
      </c>
      <c r="AA1519" s="20">
        <v>-0.18</v>
      </c>
      <c r="AB1519" s="20">
        <v>-0.38333333333333303</v>
      </c>
      <c r="AC1519" s="17">
        <v>314.51455735850101</v>
      </c>
      <c r="AD1519" s="17">
        <f t="shared" si="379"/>
        <v>314.44159205618513</v>
      </c>
      <c r="AE1519" s="21">
        <v>175</v>
      </c>
      <c r="AF1519" s="21">
        <v>165.41724924265642</v>
      </c>
      <c r="AG1519" s="19">
        <v>4.1471930058325199</v>
      </c>
      <c r="AH1519" s="21">
        <v>153</v>
      </c>
      <c r="AI1519" s="22">
        <v>0.57999999999999952</v>
      </c>
      <c r="AJ1519" s="21">
        <v>1193.5</v>
      </c>
      <c r="AK1519" s="21" t="e">
        <f>VLOOKUP($B1519,'[3]Rotoma level Monthly'!$C$2:$N$538,10,FALSE)</f>
        <v>#N/A</v>
      </c>
      <c r="AL1519" s="21" t="e">
        <f>VLOOKUP($B1519,'[3]Rotoma level Monthly'!$C$2:$N$538,11,FALSE)</f>
        <v>#N/A</v>
      </c>
      <c r="AM1519" s="20">
        <v>3.3642544840883559</v>
      </c>
      <c r="AN1519" s="21">
        <v>172.92500000000004</v>
      </c>
    </row>
    <row r="1520" spans="1:40" x14ac:dyDescent="0.25">
      <c r="A1520" t="s">
        <v>89</v>
      </c>
      <c r="B1520" s="15">
        <v>37196</v>
      </c>
      <c r="C1520" s="16" t="s">
        <v>63</v>
      </c>
      <c r="D1520" s="17">
        <v>2002</v>
      </c>
      <c r="E1520" s="18" t="str">
        <f t="shared" si="374"/>
        <v>Rotoiti 2001/02</v>
      </c>
      <c r="F1520" s="18" t="s">
        <v>61</v>
      </c>
      <c r="G1520" s="19">
        <v>5.9500000523162839</v>
      </c>
      <c r="H1520" s="17">
        <v>4.9799998975479127</v>
      </c>
      <c r="I1520" s="21">
        <v>221.00000001000001</v>
      </c>
      <c r="J1520" s="19">
        <v>12.5</v>
      </c>
      <c r="K1520" s="19">
        <v>1.25</v>
      </c>
      <c r="L1520" s="19">
        <v>0.50000000999999994</v>
      </c>
      <c r="M1520" s="19">
        <v>2.5</v>
      </c>
      <c r="N1520" s="19">
        <v>7.6399998523162846</v>
      </c>
      <c r="O1520" s="19">
        <v>1.7500000619209291</v>
      </c>
      <c r="Q1520" s="19">
        <f t="shared" si="371"/>
        <v>4.1872731026497618</v>
      </c>
      <c r="R1520" s="19">
        <f t="shared" si="370"/>
        <v>3.5970697264487477</v>
      </c>
      <c r="S1520" s="19">
        <f t="shared" si="376"/>
        <v>3.4466207438513332</v>
      </c>
      <c r="T1520" s="19">
        <f t="shared" si="377"/>
        <v>3.4209772379835246</v>
      </c>
      <c r="U1520" s="23">
        <f t="shared" si="378"/>
        <v>3.662985202733342</v>
      </c>
      <c r="V1520" s="24">
        <f t="shared" si="373"/>
        <v>4.553343521219638</v>
      </c>
      <c r="W1520" s="24">
        <f t="shared" si="373"/>
        <v>3.3597719445946432</v>
      </c>
      <c r="X1520" s="24">
        <f t="shared" si="373"/>
        <v>3.5653855201377831</v>
      </c>
      <c r="Y1520" s="24">
        <f t="shared" si="373"/>
        <v>3.9572981985439424</v>
      </c>
      <c r="Z1520" s="24">
        <f t="shared" si="373"/>
        <v>3.8589497961240027</v>
      </c>
      <c r="AA1520" s="20">
        <v>0.62</v>
      </c>
      <c r="AB1520" s="20">
        <v>-6.0000000000000102E-2</v>
      </c>
      <c r="AC1520" s="17">
        <v>314.550309430499</v>
      </c>
      <c r="AD1520" s="17">
        <f t="shared" si="379"/>
        <v>314.479863654334</v>
      </c>
      <c r="AE1520" s="21">
        <v>168.5</v>
      </c>
      <c r="AF1520" s="21">
        <v>153.97536549706371</v>
      </c>
      <c r="AG1520" s="19">
        <v>4.1421338045150389</v>
      </c>
      <c r="AH1520" s="21">
        <v>164.7</v>
      </c>
      <c r="AI1520" s="22">
        <v>0.23666666666666641</v>
      </c>
      <c r="AJ1520" s="21">
        <v>1275.5</v>
      </c>
      <c r="AK1520" s="21" t="e">
        <f>VLOOKUP($B1520,'[3]Rotoma level Monthly'!$C$2:$N$538,10,FALSE)</f>
        <v>#N/A</v>
      </c>
      <c r="AL1520" s="21" t="e">
        <f>VLOOKUP($B1520,'[3]Rotoma level Monthly'!$C$2:$N$538,11,FALSE)</f>
        <v>#N/A</v>
      </c>
      <c r="AM1520" s="20">
        <v>3.3358161064714325</v>
      </c>
      <c r="AN1520" s="21">
        <v>169.53333333333333</v>
      </c>
    </row>
    <row r="1521" spans="1:40" x14ac:dyDescent="0.25">
      <c r="A1521" t="s">
        <v>89</v>
      </c>
      <c r="B1521" s="15">
        <v>37226</v>
      </c>
      <c r="C1521" s="16" t="s">
        <v>63</v>
      </c>
      <c r="D1521" s="17">
        <v>2002</v>
      </c>
      <c r="E1521" s="18" t="str">
        <f t="shared" si="374"/>
        <v>Rotoiti 2001/02</v>
      </c>
      <c r="F1521" s="18" t="s">
        <v>61</v>
      </c>
      <c r="G1521" s="19">
        <v>6.7500002476837162</v>
      </c>
      <c r="H1521" s="17">
        <v>4.7199999047683718</v>
      </c>
      <c r="I1521" s="21">
        <v>252.49999500999999</v>
      </c>
      <c r="J1521" s="19">
        <v>9</v>
      </c>
      <c r="K1521" s="19">
        <v>1.2500000500000001</v>
      </c>
      <c r="L1521" s="19">
        <v>0.50000000999999994</v>
      </c>
      <c r="M1521" s="19">
        <v>6.0000002000000006</v>
      </c>
      <c r="N1521" s="19">
        <v>6.7250001644409174</v>
      </c>
      <c r="O1521" s="19">
        <v>1.450000023841858</v>
      </c>
      <c r="Q1521" s="19">
        <f t="shared" si="371"/>
        <v>4.3264316234681193</v>
      </c>
      <c r="R1521" s="19">
        <f t="shared" si="370"/>
        <v>3.6659691507243339</v>
      </c>
      <c r="S1521" s="19">
        <f t="shared" si="376"/>
        <v>3.6208067353546869</v>
      </c>
      <c r="T1521" s="19">
        <f t="shared" si="377"/>
        <v>3.0043881275628284</v>
      </c>
      <c r="U1521" s="23">
        <f t="shared" si="378"/>
        <v>3.654398909277492</v>
      </c>
      <c r="V1521" s="24">
        <f t="shared" si="373"/>
        <v>4.5202975518771185</v>
      </c>
      <c r="W1521" s="24">
        <f t="shared" si="373"/>
        <v>3.3615493690224318</v>
      </c>
      <c r="X1521" s="24">
        <f t="shared" si="373"/>
        <v>3.5834072932689178</v>
      </c>
      <c r="Y1521" s="24">
        <f t="shared" si="373"/>
        <v>3.8628410235074413</v>
      </c>
      <c r="Z1521" s="24">
        <f t="shared" si="373"/>
        <v>3.8320238094189776</v>
      </c>
      <c r="AA1521" s="20">
        <v>-1</v>
      </c>
      <c r="AB1521" s="20">
        <v>-0.27333333333333298</v>
      </c>
      <c r="AC1521" s="17">
        <v>314.76129344694101</v>
      </c>
      <c r="AD1521" s="17">
        <f t="shared" si="379"/>
        <v>314.53431839512388</v>
      </c>
      <c r="AE1521" s="21">
        <v>243.5</v>
      </c>
      <c r="AF1521" s="21">
        <v>151.0940161988579</v>
      </c>
      <c r="AG1521" s="19">
        <v>4.2388444364162208</v>
      </c>
      <c r="AH1521" s="21">
        <v>163.30000000000001</v>
      </c>
      <c r="AI1521" s="22">
        <v>-9.2500000000000054E-2</v>
      </c>
      <c r="AJ1521" s="21">
        <v>1349.5</v>
      </c>
      <c r="AK1521" s="21" t="e">
        <f>VLOOKUP($B1521,'[3]Rotoma level Monthly'!$C$2:$N$538,10,FALSE)</f>
        <v>#N/A</v>
      </c>
      <c r="AL1521" s="21" t="e">
        <f>VLOOKUP($B1521,'[3]Rotoma level Monthly'!$C$2:$N$538,11,FALSE)</f>
        <v>#N/A</v>
      </c>
      <c r="AM1521" s="20">
        <v>3.3286212929844781</v>
      </c>
      <c r="AN1521" s="21">
        <v>168.41666666666666</v>
      </c>
    </row>
    <row r="1522" spans="1:40" x14ac:dyDescent="0.25">
      <c r="A1522" t="s">
        <v>89</v>
      </c>
      <c r="B1522" s="15">
        <v>37257</v>
      </c>
      <c r="C1522" s="16" t="s">
        <v>63</v>
      </c>
      <c r="D1522" s="17">
        <v>2002</v>
      </c>
      <c r="E1522" s="18" t="str">
        <f t="shared" si="374"/>
        <v>Rotoiti 2001/02</v>
      </c>
      <c r="F1522" s="18" t="s">
        <v>61</v>
      </c>
      <c r="G1522" s="19">
        <v>8.75</v>
      </c>
      <c r="H1522" s="17">
        <v>5.2799999809265135</v>
      </c>
      <c r="I1522" s="21">
        <v>230.49999501000002</v>
      </c>
      <c r="J1522" s="19">
        <v>12</v>
      </c>
      <c r="K1522" s="19">
        <v>2.0000000500000001</v>
      </c>
      <c r="L1522" s="19">
        <v>0.50000000999999994</v>
      </c>
      <c r="M1522" s="19">
        <v>2.5000000500000001</v>
      </c>
      <c r="N1522" s="19">
        <v>7.5000000023162841</v>
      </c>
      <c r="O1522" s="19">
        <v>1.4249999940395355</v>
      </c>
      <c r="Q1522" s="19">
        <f t="shared" si="371"/>
        <v>4.6127004546766752</v>
      </c>
      <c r="R1522" s="19">
        <f t="shared" si="370"/>
        <v>3.5213030915702768</v>
      </c>
      <c r="S1522" s="19">
        <f t="shared" si="376"/>
        <v>3.5016394701746489</v>
      </c>
      <c r="T1522" s="19">
        <f t="shared" si="377"/>
        <v>3.3692092384590637</v>
      </c>
      <c r="U1522" s="23">
        <f t="shared" si="378"/>
        <v>3.7512130637201659</v>
      </c>
      <c r="V1522" s="24">
        <f t="shared" si="373"/>
        <v>4.5104442791151254</v>
      </c>
      <c r="W1522" s="24">
        <f t="shared" si="373"/>
        <v>3.3746242596711338</v>
      </c>
      <c r="X1522" s="24">
        <f t="shared" si="373"/>
        <v>3.5696614285641863</v>
      </c>
      <c r="Y1522" s="24">
        <f t="shared" si="373"/>
        <v>3.7625437846216685</v>
      </c>
      <c r="Z1522" s="24">
        <f t="shared" si="373"/>
        <v>3.8043184379930284</v>
      </c>
      <c r="AA1522" s="20">
        <v>0.28999999999999998</v>
      </c>
      <c r="AB1522" s="20">
        <v>0.92166666666666597</v>
      </c>
      <c r="AC1522" s="17">
        <v>314.82040026638703</v>
      </c>
      <c r="AD1522" s="17">
        <f t="shared" si="379"/>
        <v>314.57386859960405</v>
      </c>
      <c r="AE1522" s="21">
        <v>101</v>
      </c>
      <c r="AF1522" s="21">
        <v>167.39889718160234</v>
      </c>
      <c r="AG1522" s="19">
        <v>3.2064573334238693</v>
      </c>
      <c r="AH1522" s="21">
        <v>246.4</v>
      </c>
      <c r="AI1522" s="22">
        <v>-9.2500000000000054E-2</v>
      </c>
      <c r="AJ1522" s="21">
        <v>1430</v>
      </c>
      <c r="AK1522" s="21" t="e">
        <f>VLOOKUP($B1522,'[3]Rotoma level Monthly'!$C$2:$N$538,10,FALSE)</f>
        <v>#N/A</v>
      </c>
      <c r="AL1522" s="21" t="e">
        <f>VLOOKUP($B1522,'[3]Rotoma level Monthly'!$C$2:$N$538,11,FALSE)</f>
        <v>#N/A</v>
      </c>
      <c r="AM1522" s="20">
        <v>3.3805480869107218</v>
      </c>
      <c r="AN1522" s="21">
        <v>168.70000000000002</v>
      </c>
    </row>
    <row r="1523" spans="1:40" x14ac:dyDescent="0.25">
      <c r="A1523" t="s">
        <v>89</v>
      </c>
      <c r="B1523" s="15">
        <v>37288</v>
      </c>
      <c r="C1523" s="16" t="s">
        <v>63</v>
      </c>
      <c r="D1523" s="17">
        <v>2002</v>
      </c>
      <c r="E1523" s="18" t="str">
        <f t="shared" si="374"/>
        <v>Rotoiti 2001/02</v>
      </c>
      <c r="F1523" s="18" t="s">
        <v>61</v>
      </c>
      <c r="G1523" s="19">
        <v>7.300000095367432</v>
      </c>
      <c r="H1523" s="17">
        <v>4.8050000572204592</v>
      </c>
      <c r="I1523" s="21">
        <v>224.00000001000001</v>
      </c>
      <c r="J1523" s="19">
        <v>10</v>
      </c>
      <c r="K1523" s="19">
        <v>0.75</v>
      </c>
      <c r="L1523" s="19">
        <v>0.50000000999999994</v>
      </c>
      <c r="M1523" s="19">
        <v>6.0000000500000006</v>
      </c>
      <c r="N1523" s="19">
        <v>7.1999998046325686</v>
      </c>
      <c r="O1523" s="19">
        <v>1.4999999761581422</v>
      </c>
      <c r="Q1523" s="19">
        <f t="shared" si="371"/>
        <v>4.4128400791169957</v>
      </c>
      <c r="R1523" s="19">
        <f t="shared" ref="R1523:R1586" si="380">5.56+2.6*LOG(((1/$H1523)-(1/40)),10)</f>
        <v>3.6430917088550165</v>
      </c>
      <c r="S1523" s="19">
        <f t="shared" si="376"/>
        <v>3.4642465352441874</v>
      </c>
      <c r="T1523" s="19">
        <f t="shared" si="377"/>
        <v>3.1379999999999999</v>
      </c>
      <c r="U1523" s="23">
        <f t="shared" si="378"/>
        <v>3.66454458080405</v>
      </c>
      <c r="V1523" s="24">
        <f t="shared" si="373"/>
        <v>4.5634750386536655</v>
      </c>
      <c r="W1523" s="24">
        <f t="shared" si="373"/>
        <v>3.4171164104797747</v>
      </c>
      <c r="X1523" s="24">
        <f t="shared" si="373"/>
        <v>3.5811929813398553</v>
      </c>
      <c r="Y1523" s="24">
        <f t="shared" si="373"/>
        <v>3.767964374001382</v>
      </c>
      <c r="Z1523" s="24">
        <f t="shared" si="373"/>
        <v>3.8324372011186694</v>
      </c>
      <c r="AA1523" s="20">
        <v>0.67</v>
      </c>
      <c r="AB1523" s="20">
        <v>0.93999999999999895</v>
      </c>
      <c r="AC1523" s="17">
        <v>314.706962347135</v>
      </c>
      <c r="AD1523" s="17">
        <f t="shared" si="379"/>
        <v>314.56925017662098</v>
      </c>
      <c r="AE1523" s="21">
        <v>54.5</v>
      </c>
      <c r="AF1523" s="21">
        <v>150.03382034632133</v>
      </c>
      <c r="AG1523" s="19">
        <v>4.019923714650175</v>
      </c>
      <c r="AH1523" s="21">
        <v>217.3</v>
      </c>
      <c r="AI1523" s="22">
        <v>-9.2500000000000054E-2</v>
      </c>
      <c r="AJ1523" s="21">
        <v>1507.5</v>
      </c>
      <c r="AK1523" s="21" t="e">
        <f>VLOOKUP($B1523,'[3]Rotoma level Monthly'!$C$2:$N$538,10,FALSE)</f>
        <v>#N/A</v>
      </c>
      <c r="AL1523" s="21" t="e">
        <f>VLOOKUP($B1523,'[3]Rotoma level Monthly'!$C$2:$N$538,11,FALSE)</f>
        <v>#N/A</v>
      </c>
      <c r="AM1523" s="20">
        <v>3.3242873131229564</v>
      </c>
      <c r="AN1523" s="21">
        <v>172.70000000000002</v>
      </c>
    </row>
    <row r="1524" spans="1:40" x14ac:dyDescent="0.25">
      <c r="A1524" t="s">
        <v>89</v>
      </c>
      <c r="B1524" s="15">
        <v>37316</v>
      </c>
      <c r="C1524" s="16" t="s">
        <v>63</v>
      </c>
      <c r="D1524" s="17">
        <v>2002</v>
      </c>
      <c r="E1524" s="18" t="str">
        <f t="shared" si="374"/>
        <v>Rotoiti 2001/02</v>
      </c>
      <c r="F1524" s="18" t="s">
        <v>61</v>
      </c>
      <c r="G1524" s="19">
        <v>6.0999999000000003</v>
      </c>
      <c r="H1524" s="17">
        <v>4.9500000713897707</v>
      </c>
      <c r="I1524" s="21">
        <v>257.49999500000001</v>
      </c>
      <c r="J1524" s="19">
        <v>10.5</v>
      </c>
      <c r="K1524" s="19">
        <v>0.75</v>
      </c>
      <c r="L1524" s="19">
        <v>6.5</v>
      </c>
      <c r="M1524" s="19">
        <v>11.5</v>
      </c>
      <c r="N1524" s="19">
        <v>7.0799999450958246</v>
      </c>
      <c r="O1524" s="19">
        <v>1.2</v>
      </c>
      <c r="Q1524" s="19">
        <f t="shared" si="371"/>
        <v>4.2147377628436109</v>
      </c>
      <c r="R1524" s="19">
        <f t="shared" si="380"/>
        <v>3.6048593447220725</v>
      </c>
      <c r="S1524" s="19">
        <f t="shared" si="376"/>
        <v>3.6464394470823644</v>
      </c>
      <c r="T1524" s="19">
        <f t="shared" si="377"/>
        <v>3.1998727532842191</v>
      </c>
      <c r="U1524" s="23">
        <f t="shared" si="378"/>
        <v>3.6664773269830668</v>
      </c>
      <c r="V1524" s="24">
        <f t="shared" si="373"/>
        <v>4.5465268234786356</v>
      </c>
      <c r="W1524" s="24">
        <f t="shared" si="373"/>
        <v>3.4512060675954346</v>
      </c>
      <c r="X1524" s="24">
        <f t="shared" si="373"/>
        <v>3.5705222496786848</v>
      </c>
      <c r="Y1524" s="24">
        <f t="shared" si="373"/>
        <v>3.790295162364707</v>
      </c>
      <c r="Z1524" s="24">
        <f t="shared" si="373"/>
        <v>3.8396375757793657</v>
      </c>
      <c r="AA1524" s="20">
        <v>-0.45</v>
      </c>
      <c r="AB1524" s="20">
        <v>0.70999999999999897</v>
      </c>
      <c r="AC1524" s="17">
        <v>314.57326828348903</v>
      </c>
      <c r="AD1524" s="17">
        <f t="shared" si="379"/>
        <v>314.55990313104013</v>
      </c>
      <c r="AE1524" s="21">
        <v>64</v>
      </c>
      <c r="AF1524" s="21">
        <v>183.38844086022903</v>
      </c>
      <c r="AG1524" s="19">
        <v>3.3353603845916515</v>
      </c>
      <c r="AH1524" s="21">
        <v>236.6</v>
      </c>
      <c r="AI1524" s="22">
        <v>-9.2500000000000054E-2</v>
      </c>
      <c r="AJ1524" s="21">
        <v>1384.5</v>
      </c>
      <c r="AK1524" s="21" t="e">
        <f>VLOOKUP($B1524,'[3]Rotoma level Monthly'!$C$2:$N$538,10,FALSE)</f>
        <v>#N/A</v>
      </c>
      <c r="AL1524" s="21" t="e">
        <f>VLOOKUP($B1524,'[3]Rotoma level Monthly'!$C$2:$N$538,11,FALSE)</f>
        <v>#N/A</v>
      </c>
      <c r="AM1524" s="20">
        <v>3.4035359688284585</v>
      </c>
      <c r="AN1524" s="21">
        <v>174.45833333333334</v>
      </c>
    </row>
    <row r="1525" spans="1:40" x14ac:dyDescent="0.25">
      <c r="A1525" t="s">
        <v>89</v>
      </c>
      <c r="B1525" s="15">
        <v>37347</v>
      </c>
      <c r="C1525" s="16" t="s">
        <v>63</v>
      </c>
      <c r="D1525" s="17">
        <v>2002</v>
      </c>
      <c r="E1525" s="18" t="str">
        <f t="shared" si="374"/>
        <v>Rotoiti 2001/02</v>
      </c>
      <c r="F1525" s="18" t="s">
        <v>61</v>
      </c>
      <c r="G1525" s="19">
        <v>4.7999999500000001</v>
      </c>
      <c r="H1525" s="17">
        <v>4.7899998570846556</v>
      </c>
      <c r="I1525" s="21">
        <v>198.00000001000001</v>
      </c>
      <c r="J1525" s="19">
        <v>4.0000001000000003</v>
      </c>
      <c r="K1525" s="19">
        <v>0.5</v>
      </c>
      <c r="L1525" s="19">
        <v>0.50000000999999994</v>
      </c>
      <c r="M1525" s="19">
        <v>2.5</v>
      </c>
      <c r="N1525" s="19">
        <v>7.3150000427795412</v>
      </c>
      <c r="O1525" s="19">
        <v>1.150000011920929</v>
      </c>
      <c r="Q1525" s="19">
        <f t="shared" si="371"/>
        <v>3.9503527314432834</v>
      </c>
      <c r="R1525" s="19">
        <f t="shared" si="380"/>
        <v>3.64710339112513</v>
      </c>
      <c r="S1525" s="19">
        <f t="shared" si="376"/>
        <v>3.3029622227532305</v>
      </c>
      <c r="T1525" s="19">
        <f t="shared" si="377"/>
        <v>1.9760152063811469</v>
      </c>
      <c r="U1525" s="23">
        <f t="shared" si="378"/>
        <v>3.2191083879256976</v>
      </c>
      <c r="V1525" s="24">
        <f t="shared" ref="V1525:Z1575" si="381">AVERAGE(Q1514:Q1525)</f>
        <v>4.4785520122535578</v>
      </c>
      <c r="W1525" s="24">
        <f t="shared" si="381"/>
        <v>3.4769258191543684</v>
      </c>
      <c r="X1525" s="24">
        <f t="shared" si="381"/>
        <v>3.5371395726081443</v>
      </c>
      <c r="Y1525" s="24">
        <f t="shared" si="381"/>
        <v>3.5987660157011003</v>
      </c>
      <c r="Z1525" s="24">
        <f t="shared" si="381"/>
        <v>3.7728458549292925</v>
      </c>
      <c r="AA1525" s="20">
        <v>-0.22</v>
      </c>
      <c r="AB1525" s="20">
        <v>0.51499999999999901</v>
      </c>
      <c r="AC1525" s="17">
        <v>314.40170181802898</v>
      </c>
      <c r="AD1525" s="17">
        <f t="shared" si="379"/>
        <v>314.55584257652396</v>
      </c>
      <c r="AE1525" s="21">
        <v>135.5</v>
      </c>
      <c r="AF1525" s="21">
        <v>159.59549587952128</v>
      </c>
      <c r="AG1525" s="19">
        <v>2.8519871943646589</v>
      </c>
      <c r="AH1525" s="21">
        <v>180</v>
      </c>
      <c r="AI1525" s="22">
        <v>-9.2500000000000054E-2</v>
      </c>
      <c r="AJ1525" s="21">
        <v>1393.5</v>
      </c>
      <c r="AK1525" s="21" t="e">
        <f>VLOOKUP($B1525,'[3]Rotoma level Monthly'!$C$2:$N$538,10,FALSE)</f>
        <v>#N/A</v>
      </c>
      <c r="AL1525" s="21" t="e">
        <f>VLOOKUP($B1525,'[3]Rotoma level Monthly'!$C$2:$N$538,11,FALSE)</f>
        <v>#N/A</v>
      </c>
      <c r="AM1525" s="20">
        <v>3.4549132442701573</v>
      </c>
      <c r="AN1525" s="21">
        <v>174.84166666666667</v>
      </c>
    </row>
    <row r="1526" spans="1:40" x14ac:dyDescent="0.25">
      <c r="A1526" t="s">
        <v>89</v>
      </c>
      <c r="B1526" s="15">
        <v>37377</v>
      </c>
      <c r="C1526" s="16" t="s">
        <v>63</v>
      </c>
      <c r="D1526" s="17">
        <v>2002</v>
      </c>
      <c r="E1526" s="18" t="str">
        <f t="shared" si="374"/>
        <v>Rotoiti 2001/02</v>
      </c>
      <c r="F1526" s="18" t="s">
        <v>61</v>
      </c>
      <c r="G1526" s="19">
        <v>6.8499999023162843</v>
      </c>
      <c r="H1526" s="17">
        <v>7.130000114440918</v>
      </c>
      <c r="I1526" s="21">
        <v>160.75000001000001</v>
      </c>
      <c r="J1526" s="19">
        <v>13.5</v>
      </c>
      <c r="K1526" s="19">
        <v>3.0000001000000003</v>
      </c>
      <c r="L1526" s="19">
        <v>2.2500000099999999</v>
      </c>
      <c r="M1526" s="19">
        <v>4.5000001000000003</v>
      </c>
      <c r="N1526" s="19">
        <v>7.0499999523162842</v>
      </c>
      <c r="O1526" s="19">
        <v>0.79000001930511476</v>
      </c>
      <c r="Q1526" s="19">
        <f t="shared" si="371"/>
        <v>4.3426540358600034</v>
      </c>
      <c r="R1526" s="19">
        <f t="shared" si="380"/>
        <v>3.1202904534895342</v>
      </c>
      <c r="S1526" s="19">
        <f t="shared" si="376"/>
        <v>3.0305144546860618</v>
      </c>
      <c r="T1526" s="19">
        <f t="shared" si="377"/>
        <v>3.5185746040054169</v>
      </c>
      <c r="U1526" s="23">
        <f t="shared" si="378"/>
        <v>3.503008387010254</v>
      </c>
      <c r="V1526" s="24">
        <f t="shared" si="381"/>
        <v>4.4388949891106053</v>
      </c>
      <c r="W1526" s="24">
        <f t="shared" si="381"/>
        <v>3.440704230015784</v>
      </c>
      <c r="X1526" s="24">
        <f t="shared" si="381"/>
        <v>3.4858124856779464</v>
      </c>
      <c r="Y1526" s="24">
        <f t="shared" si="381"/>
        <v>3.5876316894753919</v>
      </c>
      <c r="Z1526" s="24">
        <f t="shared" si="381"/>
        <v>3.7382608485699316</v>
      </c>
      <c r="AA1526" s="20">
        <v>-1.32</v>
      </c>
      <c r="AB1526" s="20">
        <v>-5.6666666666666803E-2</v>
      </c>
      <c r="AC1526" s="17">
        <v>314.40170181802898</v>
      </c>
      <c r="AD1526" s="17">
        <f t="shared" si="379"/>
        <v>314.55050113976478</v>
      </c>
      <c r="AE1526" s="21">
        <v>82</v>
      </c>
      <c r="AF1526" s="21">
        <v>191.23631154499625</v>
      </c>
      <c r="AG1526" s="19">
        <v>3.7514200090546557</v>
      </c>
      <c r="AH1526" s="21">
        <v>117.3</v>
      </c>
      <c r="AI1526" s="22">
        <v>-9.2500000000000054E-2</v>
      </c>
      <c r="AJ1526" s="21">
        <v>1410</v>
      </c>
      <c r="AK1526" s="21" t="e">
        <f>VLOOKUP($B1526,'[3]Rotoma level Monthly'!$C$2:$N$538,10,FALSE)</f>
        <v>#N/A</v>
      </c>
      <c r="AL1526" s="21" t="e">
        <f>VLOOKUP($B1526,'[3]Rotoma level Monthly'!$C$2:$N$538,11,FALSE)</f>
        <v>#N/A</v>
      </c>
      <c r="AM1526" s="20">
        <v>3.4215246685004423</v>
      </c>
      <c r="AN1526" s="21">
        <v>175.38333333333333</v>
      </c>
    </row>
    <row r="1527" spans="1:40" x14ac:dyDescent="0.25">
      <c r="A1527" t="s">
        <v>89</v>
      </c>
      <c r="B1527" s="15">
        <v>37408</v>
      </c>
      <c r="C1527" s="16" t="s">
        <v>63</v>
      </c>
      <c r="D1527" s="17">
        <v>2002</v>
      </c>
      <c r="E1527" s="18" t="str">
        <f t="shared" si="374"/>
        <v>Rotoiti 2001/02</v>
      </c>
      <c r="F1527" s="18" t="s">
        <v>61</v>
      </c>
      <c r="G1527" s="19">
        <v>4.1500000976837157</v>
      </c>
      <c r="H1527" s="17">
        <v>6.7400000095367432</v>
      </c>
      <c r="I1527" s="21">
        <v>225.50000020000002</v>
      </c>
      <c r="J1527" s="19">
        <v>38.999999500000001</v>
      </c>
      <c r="K1527" s="19">
        <v>41</v>
      </c>
      <c r="L1527" s="19">
        <v>6.0000002000000006</v>
      </c>
      <c r="M1527" s="19">
        <v>53.5</v>
      </c>
      <c r="N1527" s="19">
        <v>6.6999998046325686</v>
      </c>
      <c r="O1527" s="19">
        <v>0.7199999990395356</v>
      </c>
      <c r="Q1527" s="19">
        <f t="shared" si="371"/>
        <v>3.7898421916139409</v>
      </c>
      <c r="R1527" s="19">
        <f t="shared" si="380"/>
        <v>3.1971261263310882</v>
      </c>
      <c r="S1527" s="19">
        <f t="shared" si="376"/>
        <v>3.4729711052634804</v>
      </c>
      <c r="T1527" s="19">
        <f t="shared" si="377"/>
        <v>4.8639086362591737</v>
      </c>
      <c r="U1527" s="23">
        <f t="shared" si="378"/>
        <v>3.830962014866921</v>
      </c>
      <c r="V1527" s="24">
        <f t="shared" si="381"/>
        <v>4.3637364466448947</v>
      </c>
      <c r="W1527" s="24">
        <f t="shared" si="381"/>
        <v>3.4340675263732314</v>
      </c>
      <c r="X1527" s="24">
        <f t="shared" si="381"/>
        <v>3.4734928499276125</v>
      </c>
      <c r="Y1527" s="24">
        <f t="shared" si="381"/>
        <v>3.6153579020872328</v>
      </c>
      <c r="Z1527" s="24">
        <f t="shared" si="381"/>
        <v>3.7216636812582427</v>
      </c>
      <c r="AA1527" s="20">
        <v>-0.54</v>
      </c>
      <c r="AB1527" s="20">
        <v>-0.49833333333333302</v>
      </c>
      <c r="AC1527" s="17">
        <v>314.40170181802898</v>
      </c>
      <c r="AD1527" s="17">
        <f t="shared" si="379"/>
        <v>314.54101191048017</v>
      </c>
      <c r="AE1527" s="21">
        <v>131</v>
      </c>
      <c r="AF1527" s="21">
        <v>186.89374999999561</v>
      </c>
      <c r="AG1527" s="19">
        <v>4.0735705933538968</v>
      </c>
      <c r="AH1527" s="21">
        <v>85</v>
      </c>
      <c r="AI1527" s="22">
        <v>-0.14416666666666655</v>
      </c>
      <c r="AJ1527" s="21">
        <v>1272.5</v>
      </c>
      <c r="AK1527" s="21" t="e">
        <f>VLOOKUP($B1527,'[3]Rotoma level Monthly'!$C$2:$N$538,10,FALSE)</f>
        <v>#N/A</v>
      </c>
      <c r="AL1527" s="21" t="e">
        <f>VLOOKUP($B1527,'[3]Rotoma level Monthly'!$C$2:$N$538,11,FALSE)</f>
        <v>#N/A</v>
      </c>
      <c r="AM1527" s="20">
        <v>3.3961716495818188</v>
      </c>
      <c r="AN1527" s="21">
        <v>170.59166666666667</v>
      </c>
    </row>
    <row r="1528" spans="1:40" x14ac:dyDescent="0.25">
      <c r="A1528" t="s">
        <v>89</v>
      </c>
      <c r="B1528" s="15">
        <v>37438</v>
      </c>
      <c r="C1528" s="16" t="s">
        <v>64</v>
      </c>
      <c r="D1528" s="17">
        <v>2003</v>
      </c>
      <c r="E1528" s="18" t="str">
        <f t="shared" si="374"/>
        <v>Rotoiti 2002/03</v>
      </c>
      <c r="F1528" s="18" t="s">
        <v>61</v>
      </c>
      <c r="G1528" s="19">
        <v>9.1999998000000005</v>
      </c>
      <c r="H1528" s="17">
        <v>5.5749998237060545</v>
      </c>
      <c r="I1528" s="21">
        <v>237.5</v>
      </c>
      <c r="J1528" s="19">
        <v>37.5</v>
      </c>
      <c r="K1528" s="19">
        <v>32.499999500000001</v>
      </c>
      <c r="L1528" s="19">
        <v>21.5</v>
      </c>
      <c r="M1528" s="19">
        <v>53</v>
      </c>
      <c r="N1528" s="19">
        <v>7.0299999904632564</v>
      </c>
      <c r="O1528" s="19">
        <v>1.3650000095367432</v>
      </c>
      <c r="Q1528" s="19">
        <f t="shared" si="371"/>
        <v>4.6680210574771017</v>
      </c>
      <c r="R1528" s="19">
        <f t="shared" si="380"/>
        <v>3.4502796647793934</v>
      </c>
      <c r="S1528" s="19">
        <f t="shared" si="376"/>
        <v>3.5407474780222654</v>
      </c>
      <c r="T1528" s="19">
        <f t="shared" si="377"/>
        <v>4.8141713017649383</v>
      </c>
      <c r="U1528" s="23">
        <f t="shared" si="378"/>
        <v>4.1183048755109244</v>
      </c>
      <c r="V1528" s="24">
        <f t="shared" si="381"/>
        <v>4.3754422057720062</v>
      </c>
      <c r="W1528" s="24">
        <f t="shared" si="381"/>
        <v>3.4587286311406995</v>
      </c>
      <c r="X1528" s="24">
        <f t="shared" si="381"/>
        <v>3.4833264923658303</v>
      </c>
      <c r="Y1528" s="24">
        <f t="shared" si="381"/>
        <v>3.6540619958947453</v>
      </c>
      <c r="Z1528" s="24">
        <f t="shared" si="381"/>
        <v>3.7428898312933203</v>
      </c>
      <c r="AA1528" s="20">
        <v>-0.73</v>
      </c>
      <c r="AB1528" s="20">
        <v>-0.59</v>
      </c>
      <c r="AC1528" s="17">
        <v>314.51668098456099</v>
      </c>
      <c r="AD1528" s="17">
        <f t="shared" si="379"/>
        <v>314.54357080959028</v>
      </c>
      <c r="AE1528" s="21">
        <v>103.5</v>
      </c>
      <c r="AF1528" s="21">
        <v>185.86304470854603</v>
      </c>
      <c r="AG1528" s="19">
        <v>3.7529458822909425</v>
      </c>
      <c r="AH1528" s="21">
        <v>118.2</v>
      </c>
      <c r="AI1528" s="22">
        <v>-0.1766666666666665</v>
      </c>
      <c r="AJ1528" s="21">
        <v>1372</v>
      </c>
      <c r="AK1528" s="21" t="e">
        <f>VLOOKUP($B1528,'[3]Rotoma level Monthly'!$C$2:$N$538,10,FALSE)</f>
        <v>#N/A</v>
      </c>
      <c r="AL1528" s="21" t="e">
        <f>VLOOKUP($B1528,'[3]Rotoma level Monthly'!$C$2:$N$538,11,FALSE)</f>
        <v>#N/A</v>
      </c>
      <c r="AM1528" s="20">
        <v>3.5401416414245799</v>
      </c>
      <c r="AN1528" s="21">
        <v>167.85833333333332</v>
      </c>
    </row>
    <row r="1529" spans="1:40" x14ac:dyDescent="0.25">
      <c r="A1529" t="s">
        <v>89</v>
      </c>
      <c r="B1529" s="15">
        <v>37469</v>
      </c>
      <c r="C1529" s="16" t="s">
        <v>64</v>
      </c>
      <c r="D1529" s="17">
        <v>2003</v>
      </c>
      <c r="E1529" s="18" t="str">
        <f t="shared" si="374"/>
        <v>Rotoiti 2002/03</v>
      </c>
      <c r="F1529" s="18" t="s">
        <v>61</v>
      </c>
      <c r="G1529" s="19">
        <v>16.099999309265137</v>
      </c>
      <c r="H1529" s="17">
        <v>5.4450001762939451</v>
      </c>
      <c r="I1529" s="21">
        <v>196.5</v>
      </c>
      <c r="J1529" s="19">
        <v>34.999999500000001</v>
      </c>
      <c r="K1529" s="19">
        <v>19</v>
      </c>
      <c r="L1529" s="19">
        <v>26.5</v>
      </c>
      <c r="M1529" s="19">
        <v>2.5000000500000001</v>
      </c>
      <c r="N1529" s="19">
        <v>7.2649998737060546</v>
      </c>
      <c r="O1529" s="19">
        <v>1.4999999761581422</v>
      </c>
      <c r="Q1529" s="19">
        <f t="shared" si="371"/>
        <v>5.2853376777944909</v>
      </c>
      <c r="R1529" s="19">
        <f t="shared" si="380"/>
        <v>3.4811778145815433</v>
      </c>
      <c r="S1529" s="19">
        <f t="shared" si="376"/>
        <v>3.2930212896814504</v>
      </c>
      <c r="T1529" s="19">
        <f t="shared" si="377"/>
        <v>4.7266786713865203</v>
      </c>
      <c r="U1529" s="23">
        <f t="shared" si="378"/>
        <v>4.1965538633610011</v>
      </c>
      <c r="V1529" s="24">
        <f t="shared" si="381"/>
        <v>4.4294178051672164</v>
      </c>
      <c r="W1529" s="24">
        <f t="shared" si="381"/>
        <v>3.4958586215132961</v>
      </c>
      <c r="X1529" s="24">
        <f t="shared" si="381"/>
        <v>3.4549377708199027</v>
      </c>
      <c r="Y1529" s="24">
        <f t="shared" si="381"/>
        <v>3.6795475944235005</v>
      </c>
      <c r="Z1529" s="24">
        <f t="shared" si="381"/>
        <v>3.7649404479809792</v>
      </c>
      <c r="AA1529" s="20">
        <v>-1.42</v>
      </c>
      <c r="AB1529" s="20">
        <v>-0.71333333333333304</v>
      </c>
      <c r="AC1529" s="17">
        <v>314.49153713196398</v>
      </c>
      <c r="AD1529" s="17">
        <f t="shared" si="379"/>
        <v>314.54937629248167</v>
      </c>
      <c r="AE1529" s="21">
        <v>52.722000000000001</v>
      </c>
      <c r="AF1529" s="21">
        <v>181.40581965667192</v>
      </c>
      <c r="AG1529" s="19">
        <v>3.868514288352674</v>
      </c>
      <c r="AH1529" s="21">
        <v>179.2</v>
      </c>
      <c r="AI1529" s="22">
        <v>-0.25083333333333302</v>
      </c>
      <c r="AJ1529" s="21">
        <v>1409.5</v>
      </c>
      <c r="AK1529" s="21" t="e">
        <f>VLOOKUP($B1529,'[3]Rotoma level Monthly'!$C$2:$N$538,10,FALSE)</f>
        <v>#N/A</v>
      </c>
      <c r="AL1529" s="21" t="e">
        <f>VLOOKUP($B1529,'[3]Rotoma level Monthly'!$C$2:$N$538,11,FALSE)</f>
        <v>#N/A</v>
      </c>
      <c r="AM1529" s="20">
        <v>3.6363925327579985</v>
      </c>
      <c r="AN1529" s="21">
        <v>169.95</v>
      </c>
    </row>
    <row r="1530" spans="1:40" x14ac:dyDescent="0.25">
      <c r="A1530" t="s">
        <v>89</v>
      </c>
      <c r="B1530" s="15">
        <v>37500</v>
      </c>
      <c r="C1530" s="16" t="s">
        <v>64</v>
      </c>
      <c r="D1530" s="17">
        <v>2003</v>
      </c>
      <c r="E1530" s="18" t="str">
        <f t="shared" si="374"/>
        <v>Rotoiti 2002/03</v>
      </c>
      <c r="F1530" s="18" t="s">
        <v>61</v>
      </c>
      <c r="G1530" s="19">
        <v>7.1500000953674316</v>
      </c>
      <c r="H1530" s="17">
        <v>6.2050001644409178</v>
      </c>
      <c r="I1530" s="21">
        <v>199.24999500000001</v>
      </c>
      <c r="J1530" s="19">
        <v>26.500000499999999</v>
      </c>
      <c r="K1530" s="19">
        <v>15.500000500000001</v>
      </c>
      <c r="L1530" s="19">
        <v>5.75</v>
      </c>
      <c r="M1530" s="19">
        <v>17.499999500000001</v>
      </c>
      <c r="N1530" s="19">
        <v>7.1150000190734861</v>
      </c>
      <c r="O1530" s="19">
        <v>0.89999999403953557</v>
      </c>
      <c r="Q1530" s="19">
        <f t="shared" si="371"/>
        <v>4.389937360888112</v>
      </c>
      <c r="R1530" s="19">
        <f t="shared" si="380"/>
        <v>3.3085317159849268</v>
      </c>
      <c r="S1530" s="19">
        <f t="shared" si="376"/>
        <v>3.3111889407014572</v>
      </c>
      <c r="T1530" s="19">
        <f t="shared" si="377"/>
        <v>4.3738779758226451</v>
      </c>
      <c r="U1530" s="23">
        <f t="shared" si="378"/>
        <v>3.8458839983492856</v>
      </c>
      <c r="V1530" s="24">
        <f t="shared" si="381"/>
        <v>4.3706521023823326</v>
      </c>
      <c r="W1530" s="24">
        <f t="shared" si="381"/>
        <v>3.4807693834093576</v>
      </c>
      <c r="X1530" s="24">
        <f t="shared" si="381"/>
        <v>3.4157556493057388</v>
      </c>
      <c r="Y1530" s="24">
        <f t="shared" si="381"/>
        <v>3.6815605757035463</v>
      </c>
      <c r="Z1530" s="24">
        <f t="shared" si="381"/>
        <v>3.7371844277002442</v>
      </c>
      <c r="AA1530" s="20">
        <v>-0.8</v>
      </c>
      <c r="AB1530" s="20">
        <v>-0.745</v>
      </c>
      <c r="AC1530" s="17">
        <v>314.42815408971501</v>
      </c>
      <c r="AD1530" s="17">
        <f t="shared" si="379"/>
        <v>314.54735573277321</v>
      </c>
      <c r="AE1530" s="21">
        <v>217.34</v>
      </c>
      <c r="AF1530" s="21">
        <v>205.46037507562829</v>
      </c>
      <c r="AG1530" s="19">
        <v>4.0986292202899861</v>
      </c>
      <c r="AH1530" s="21">
        <v>173.3</v>
      </c>
      <c r="AI1530" s="22">
        <v>-0.32833333333333303</v>
      </c>
      <c r="AJ1530" s="21">
        <v>1393.722</v>
      </c>
      <c r="AK1530" s="21" t="e">
        <f>VLOOKUP($B1530,'[3]Rotoma level Monthly'!$C$2:$N$538,10,FALSE)</f>
        <v>#N/A</v>
      </c>
      <c r="AL1530" s="21" t="e">
        <f>VLOOKUP($B1530,'[3]Rotoma level Monthly'!$C$2:$N$538,11,FALSE)</f>
        <v>#N/A</v>
      </c>
      <c r="AM1530" s="20">
        <v>3.7012051529264962</v>
      </c>
      <c r="AN1530" s="21">
        <v>169.52500000000001</v>
      </c>
    </row>
    <row r="1531" spans="1:40" x14ac:dyDescent="0.25">
      <c r="A1531" t="s">
        <v>89</v>
      </c>
      <c r="B1531" s="15">
        <v>37530</v>
      </c>
      <c r="C1531" s="16" t="s">
        <v>64</v>
      </c>
      <c r="D1531" s="17">
        <v>2003</v>
      </c>
      <c r="E1531" s="18" t="str">
        <f t="shared" si="374"/>
        <v>Rotoiti 2002/03</v>
      </c>
      <c r="F1531" s="18" t="s">
        <v>61</v>
      </c>
      <c r="G1531" s="19">
        <v>6.8500001453674315</v>
      </c>
      <c r="H1531" s="17">
        <v>5.8424999762939454</v>
      </c>
      <c r="I1531" s="21">
        <v>215.25000510000001</v>
      </c>
      <c r="J1531" s="19">
        <v>30.000001000000001</v>
      </c>
      <c r="K1531" s="19">
        <v>19</v>
      </c>
      <c r="L1531" s="19">
        <v>3.7500001000000003</v>
      </c>
      <c r="M1531" s="19">
        <v>32.499999500000001</v>
      </c>
      <c r="N1531" s="19">
        <v>7.05999992861023</v>
      </c>
      <c r="O1531" s="19">
        <v>0.975000011920929</v>
      </c>
      <c r="Q1531" s="19">
        <f t="shared" si="371"/>
        <v>4.3426540750003921</v>
      </c>
      <c r="R1531" s="19">
        <f t="shared" si="380"/>
        <v>3.3885511533639896</v>
      </c>
      <c r="S1531" s="19">
        <f t="shared" si="376"/>
        <v>3.4121589429509451</v>
      </c>
      <c r="T1531" s="19">
        <f t="shared" si="377"/>
        <v>4.5311941060527419</v>
      </c>
      <c r="U1531" s="23">
        <f t="shared" si="378"/>
        <v>3.9186395693420168</v>
      </c>
      <c r="V1531" s="24">
        <f t="shared" si="381"/>
        <v>4.37689851273604</v>
      </c>
      <c r="W1531" s="24">
        <f t="shared" si="381"/>
        <v>3.4687794451646714</v>
      </c>
      <c r="X1531" s="24">
        <f t="shared" si="381"/>
        <v>3.4202764471471756</v>
      </c>
      <c r="Y1531" s="24">
        <f t="shared" si="381"/>
        <v>3.7447389882468514</v>
      </c>
      <c r="Z1531" s="24">
        <f t="shared" si="381"/>
        <v>3.7526733483236856</v>
      </c>
      <c r="AA1531" s="20">
        <v>-0.72</v>
      </c>
      <c r="AB1531" s="20">
        <v>-0.80333333333333301</v>
      </c>
      <c r="AC1531" s="17">
        <v>314.34304943008101</v>
      </c>
      <c r="AD1531" s="17">
        <f t="shared" si="379"/>
        <v>314.5330634054049</v>
      </c>
      <c r="AE1531" s="21">
        <v>47.5</v>
      </c>
      <c r="AF1531" s="21">
        <v>215.27688172043005</v>
      </c>
      <c r="AG1531" s="19">
        <v>4.6009409125214678</v>
      </c>
      <c r="AH1531" s="21">
        <v>268.8</v>
      </c>
      <c r="AI1531" s="22">
        <v>-0.32833333333333303</v>
      </c>
      <c r="AJ1531" s="21">
        <v>1528.5619999999999</v>
      </c>
      <c r="AK1531" s="21" t="e">
        <f>VLOOKUP($B1531,'[3]Rotoma level Monthly'!$C$2:$N$538,10,FALSE)</f>
        <v>#N/A</v>
      </c>
      <c r="AL1531" s="21" t="e">
        <f>VLOOKUP($B1531,'[3]Rotoma level Monthly'!$C$2:$N$538,11,FALSE)</f>
        <v>#N/A</v>
      </c>
      <c r="AM1531" s="20">
        <v>3.790581655594691</v>
      </c>
      <c r="AN1531" s="21">
        <v>179.17499999999998</v>
      </c>
    </row>
    <row r="1532" spans="1:40" x14ac:dyDescent="0.25">
      <c r="A1532" t="s">
        <v>89</v>
      </c>
      <c r="B1532" s="15">
        <v>37561</v>
      </c>
      <c r="C1532" s="16" t="s">
        <v>64</v>
      </c>
      <c r="D1532" s="17">
        <v>2003</v>
      </c>
      <c r="E1532" s="18" t="str">
        <f t="shared" si="374"/>
        <v>Rotoiti 2002/03</v>
      </c>
      <c r="F1532" s="18" t="s">
        <v>61</v>
      </c>
      <c r="G1532" s="19">
        <v>12.150000047683715</v>
      </c>
      <c r="H1532" s="17">
        <v>5.130000114440918</v>
      </c>
      <c r="I1532" s="21">
        <v>244.00000501</v>
      </c>
      <c r="J1532" s="19">
        <v>24.499999500000001</v>
      </c>
      <c r="K1532" s="19">
        <v>11</v>
      </c>
      <c r="L1532" s="19">
        <v>0.50000000999999994</v>
      </c>
      <c r="M1532" s="19">
        <v>3.0000001000000003</v>
      </c>
      <c r="N1532" s="19">
        <v>7.9000000999999997</v>
      </c>
      <c r="O1532" s="19">
        <v>2.85</v>
      </c>
      <c r="Q1532" s="19">
        <f t="shared" si="371"/>
        <v>4.9748237502824431</v>
      </c>
      <c r="R1532" s="19">
        <f t="shared" si="380"/>
        <v>3.5587139075386509</v>
      </c>
      <c r="S1532" s="19">
        <f t="shared" si="376"/>
        <v>3.576043404120576</v>
      </c>
      <c r="T1532" s="19">
        <f t="shared" si="377"/>
        <v>4.2743649404640278</v>
      </c>
      <c r="U1532" s="23">
        <f t="shared" si="378"/>
        <v>4.0959865006014242</v>
      </c>
      <c r="V1532" s="24">
        <f t="shared" si="381"/>
        <v>4.4425277333720965</v>
      </c>
      <c r="W1532" s="24">
        <f t="shared" si="381"/>
        <v>3.4655831269221635</v>
      </c>
      <c r="X1532" s="24">
        <f t="shared" si="381"/>
        <v>3.4310616688362798</v>
      </c>
      <c r="Y1532" s="24">
        <f t="shared" si="381"/>
        <v>3.8158546301202265</v>
      </c>
      <c r="Z1532" s="24">
        <f t="shared" si="381"/>
        <v>3.7887567898126924</v>
      </c>
      <c r="AA1532" s="20">
        <v>-0.66</v>
      </c>
      <c r="AB1532" s="20">
        <v>-0.81166666666666598</v>
      </c>
      <c r="AC1532" s="17">
        <v>314.23595507510697</v>
      </c>
      <c r="AD1532" s="17">
        <f t="shared" si="379"/>
        <v>314.50686720912222</v>
      </c>
      <c r="AE1532" s="21">
        <v>47</v>
      </c>
      <c r="AF1532" s="21">
        <v>213.71388888888967</v>
      </c>
      <c r="AG1532" s="19">
        <v>4.4376105640707681</v>
      </c>
      <c r="AH1532" s="21">
        <v>210.7</v>
      </c>
      <c r="AI1532" s="22">
        <v>-0.32833333333333303</v>
      </c>
      <c r="AJ1532" s="21">
        <v>1401.0619999999999</v>
      </c>
      <c r="AK1532" s="21" t="e">
        <f>VLOOKUP($B1532,'[3]Rotoma level Monthly'!$C$2:$N$538,10,FALSE)</f>
        <v>#N/A</v>
      </c>
      <c r="AL1532" s="21" t="e">
        <f>VLOOKUP($B1532,'[3]Rotoma level Monthly'!$C$2:$N$538,11,FALSE)</f>
        <v>#N/A</v>
      </c>
      <c r="AM1532" s="20">
        <v>3.8283939811521024</v>
      </c>
      <c r="AN1532" s="21">
        <v>183.00833333333333</v>
      </c>
    </row>
    <row r="1533" spans="1:40" x14ac:dyDescent="0.25">
      <c r="A1533" t="s">
        <v>89</v>
      </c>
      <c r="B1533" s="15">
        <v>37591</v>
      </c>
      <c r="C1533" s="16" t="s">
        <v>64</v>
      </c>
      <c r="D1533" s="17">
        <v>2003</v>
      </c>
      <c r="E1533" s="18" t="str">
        <f t="shared" si="374"/>
        <v>Rotoiti 2002/03</v>
      </c>
      <c r="F1533" s="18" t="s">
        <v>61</v>
      </c>
      <c r="G1533" s="19">
        <v>9.5000000476837165</v>
      </c>
      <c r="H1533" s="17">
        <v>4.6599999666213989</v>
      </c>
      <c r="I1533" s="21">
        <v>278.5000005</v>
      </c>
      <c r="J1533" s="19">
        <v>35.499999500000001</v>
      </c>
      <c r="K1533" s="19">
        <v>13.5</v>
      </c>
      <c r="L1533" s="19">
        <v>10.000000500000001</v>
      </c>
      <c r="M1533" s="19">
        <v>56.5</v>
      </c>
      <c r="N1533" s="19">
        <v>7.25</v>
      </c>
      <c r="O1533" s="19">
        <v>1.599999988079071</v>
      </c>
      <c r="Q1533" s="19">
        <f t="shared" si="371"/>
        <v>4.7034179629705459</v>
      </c>
      <c r="R1533" s="19">
        <f t="shared" si="380"/>
        <v>3.6823336657517074</v>
      </c>
      <c r="S1533" s="19">
        <f t="shared" si="376"/>
        <v>3.7489238528712456</v>
      </c>
      <c r="T1533" s="19">
        <f t="shared" si="377"/>
        <v>4.7446667730597492</v>
      </c>
      <c r="U1533" s="23">
        <f t="shared" si="378"/>
        <v>4.2198355636633123</v>
      </c>
      <c r="V1533" s="24">
        <f t="shared" si="381"/>
        <v>4.4739432616639663</v>
      </c>
      <c r="W1533" s="24">
        <f t="shared" si="381"/>
        <v>3.4669468365077774</v>
      </c>
      <c r="X1533" s="24">
        <f t="shared" si="381"/>
        <v>3.4417380952959924</v>
      </c>
      <c r="Y1533" s="24">
        <f t="shared" si="381"/>
        <v>3.9608778505783033</v>
      </c>
      <c r="Z1533" s="24">
        <f t="shared" si="381"/>
        <v>3.8358765110115098</v>
      </c>
      <c r="AA1533" s="20">
        <v>-1.1499999999999999</v>
      </c>
      <c r="AB1533" s="20">
        <v>-0.913333333333333</v>
      </c>
      <c r="AC1533" s="17">
        <v>314.13084264217599</v>
      </c>
      <c r="AD1533" s="17">
        <f t="shared" si="379"/>
        <v>314.4543296420585</v>
      </c>
      <c r="AE1533" s="21">
        <v>118.5</v>
      </c>
      <c r="AF1533" s="21">
        <v>189.78763440860493</v>
      </c>
      <c r="AG1533" s="19">
        <v>4.1771736067290215</v>
      </c>
      <c r="AH1533" s="21">
        <v>231.6</v>
      </c>
      <c r="AI1533" s="22">
        <v>-0.38583333333333303</v>
      </c>
      <c r="AJ1533" s="21">
        <v>1279.5619999999999</v>
      </c>
      <c r="AK1533" s="21" t="e">
        <f>VLOOKUP($B1533,'[3]Rotoma level Monthly'!$C$2:$N$538,10,FALSE)</f>
        <v>#N/A</v>
      </c>
      <c r="AL1533" s="21" t="e">
        <f>VLOOKUP($B1533,'[3]Rotoma level Monthly'!$C$2:$N$538,11,FALSE)</f>
        <v>#N/A</v>
      </c>
      <c r="AM1533" s="20">
        <v>3.8530170444484129</v>
      </c>
      <c r="AN1533" s="21">
        <v>188.70000000000002</v>
      </c>
    </row>
    <row r="1534" spans="1:40" x14ac:dyDescent="0.25">
      <c r="A1534" t="s">
        <v>89</v>
      </c>
      <c r="B1534" s="15">
        <v>37622</v>
      </c>
      <c r="C1534" s="16" t="s">
        <v>64</v>
      </c>
      <c r="D1534" s="17">
        <v>2003</v>
      </c>
      <c r="E1534" s="18" t="str">
        <f t="shared" si="374"/>
        <v>Rotoiti 2002/03</v>
      </c>
      <c r="F1534" s="18" t="s">
        <v>61</v>
      </c>
      <c r="G1534" s="19">
        <v>29.35</v>
      </c>
      <c r="H1534" s="17">
        <v>3.5600000643051146</v>
      </c>
      <c r="I1534" s="21">
        <v>463.25</v>
      </c>
      <c r="J1534" s="19">
        <v>24</v>
      </c>
      <c r="K1534" s="19">
        <v>3.4999999499999999</v>
      </c>
      <c r="L1534" s="19">
        <v>5.75</v>
      </c>
      <c r="M1534" s="19">
        <v>15.5</v>
      </c>
      <c r="N1534" s="19">
        <v>8.0499999500000001</v>
      </c>
      <c r="O1534" s="19">
        <v>4.0499999500000001</v>
      </c>
      <c r="Q1534" s="19">
        <f t="shared" si="371"/>
        <v>5.9477245881824281</v>
      </c>
      <c r="R1534" s="19">
        <f t="shared" si="380"/>
        <v>4.0209777630113148</v>
      </c>
      <c r="S1534" s="19">
        <f t="shared" si="376"/>
        <v>4.4141044382527141</v>
      </c>
      <c r="T1534" s="19">
        <f t="shared" si="377"/>
        <v>4.248216825797889</v>
      </c>
      <c r="U1534" s="23">
        <f t="shared" si="378"/>
        <v>4.6577559038110863</v>
      </c>
      <c r="V1534" s="24">
        <f t="shared" si="381"/>
        <v>4.5851952727894449</v>
      </c>
      <c r="W1534" s="24">
        <f t="shared" si="381"/>
        <v>3.5085863924611975</v>
      </c>
      <c r="X1534" s="24">
        <f t="shared" si="381"/>
        <v>3.5177768426358313</v>
      </c>
      <c r="Y1534" s="24">
        <f t="shared" si="381"/>
        <v>4.0341284828565387</v>
      </c>
      <c r="Z1534" s="24">
        <f t="shared" si="381"/>
        <v>3.9114217476857536</v>
      </c>
      <c r="AA1534" s="20">
        <v>-0.18</v>
      </c>
      <c r="AB1534" s="20">
        <v>-0.24833333333333299</v>
      </c>
      <c r="AC1534" s="17">
        <v>314.05644106108502</v>
      </c>
      <c r="AD1534" s="17">
        <f t="shared" si="379"/>
        <v>314.39066637495</v>
      </c>
      <c r="AE1534" s="21">
        <v>72</v>
      </c>
      <c r="AF1534" s="21">
        <v>175.58198924731673</v>
      </c>
      <c r="AG1534" s="19">
        <v>4.1257497588604988</v>
      </c>
      <c r="AH1534" s="21">
        <v>256.60000000000002</v>
      </c>
      <c r="AI1534" s="22">
        <v>-0.38583333333333303</v>
      </c>
      <c r="AJ1534" s="21">
        <v>1154.5619999999999</v>
      </c>
      <c r="AK1534" s="21" t="e">
        <f>VLOOKUP($B1534,'[3]Rotoma level Monthly'!$C$2:$N$538,10,FALSE)</f>
        <v>#N/A</v>
      </c>
      <c r="AL1534" s="21" t="e">
        <f>VLOOKUP($B1534,'[3]Rotoma level Monthly'!$C$2:$N$538,11,FALSE)</f>
        <v>#N/A</v>
      </c>
      <c r="AM1534" s="20">
        <v>3.8478778086411469</v>
      </c>
      <c r="AN1534" s="21">
        <v>189.54999999999998</v>
      </c>
    </row>
    <row r="1535" spans="1:40" x14ac:dyDescent="0.25">
      <c r="A1535" t="s">
        <v>89</v>
      </c>
      <c r="B1535" s="15">
        <v>37653</v>
      </c>
      <c r="C1535" s="16" t="s">
        <v>64</v>
      </c>
      <c r="D1535" s="17">
        <v>2003</v>
      </c>
      <c r="E1535" s="18" t="str">
        <f t="shared" si="374"/>
        <v>Rotoiti 2002/03</v>
      </c>
      <c r="F1535" s="18" t="s">
        <v>61</v>
      </c>
      <c r="G1535" s="19">
        <v>42.499999881469726</v>
      </c>
      <c r="H1535" s="17">
        <v>3.5696095249999997</v>
      </c>
      <c r="I1535" s="21">
        <v>507.33333670000002</v>
      </c>
      <c r="J1535" s="19">
        <v>21.999999750000001</v>
      </c>
      <c r="K1535" s="19">
        <v>6.7500000750000009</v>
      </c>
      <c r="L1535" s="19">
        <v>6.0000000333333334</v>
      </c>
      <c r="M1535" s="19">
        <v>26.250000749999998</v>
      </c>
      <c r="N1535" s="19">
        <v>8.6249999976837159</v>
      </c>
      <c r="O1535" s="19">
        <v>7.1749999511581422</v>
      </c>
      <c r="Q1535" s="19">
        <f t="shared" si="371"/>
        <v>6.3561078792512813</v>
      </c>
      <c r="R1535" s="19">
        <f t="shared" si="380"/>
        <v>4.0176361200080333</v>
      </c>
      <c r="S1535" s="19">
        <f t="shared" si="376"/>
        <v>4.5329331357965845</v>
      </c>
      <c r="T1535" s="19">
        <f t="shared" si="377"/>
        <v>4.1378742135901607</v>
      </c>
      <c r="U1535" s="23">
        <f t="shared" si="378"/>
        <v>4.761137837161515</v>
      </c>
      <c r="V1535" s="24">
        <f t="shared" si="381"/>
        <v>4.7471342561339691</v>
      </c>
      <c r="W1535" s="24">
        <f t="shared" si="381"/>
        <v>3.5397984267239493</v>
      </c>
      <c r="X1535" s="24">
        <f t="shared" si="381"/>
        <v>3.6068340593485311</v>
      </c>
      <c r="Y1535" s="24">
        <f t="shared" si="381"/>
        <v>4.1174513339890515</v>
      </c>
      <c r="Z1535" s="24">
        <f t="shared" si="381"/>
        <v>4.0028045190488752</v>
      </c>
      <c r="AA1535" s="20">
        <v>-0.68</v>
      </c>
      <c r="AB1535" s="20">
        <v>-0.22166666666666601</v>
      </c>
      <c r="AC1535" s="17">
        <v>313.85493353737797</v>
      </c>
      <c r="AD1535" s="17">
        <f t="shared" si="379"/>
        <v>314.31966397413686</v>
      </c>
      <c r="AE1535" s="21">
        <v>19</v>
      </c>
      <c r="AF1535" s="21">
        <v>173.39062500000151</v>
      </c>
      <c r="AG1535" s="19">
        <v>3.4779148165232789</v>
      </c>
      <c r="AH1535" s="21">
        <v>204.7</v>
      </c>
      <c r="AI1535" s="22">
        <v>-0.37333333333333302</v>
      </c>
      <c r="AJ1535" s="21">
        <v>1125.5619999999999</v>
      </c>
      <c r="AK1535" s="21" t="e">
        <f>VLOOKUP($B1535,'[3]Rotoma level Monthly'!$C$2:$N$538,10,FALSE)</f>
        <v>#N/A</v>
      </c>
      <c r="AL1535" s="21" t="e">
        <f>VLOOKUP($B1535,'[3]Rotoma level Monthly'!$C$2:$N$538,11,FALSE)</f>
        <v>#N/A</v>
      </c>
      <c r="AM1535" s="20">
        <v>3.9244855107608658</v>
      </c>
      <c r="AN1535" s="21">
        <v>188.49999999999997</v>
      </c>
    </row>
    <row r="1536" spans="1:40" x14ac:dyDescent="0.25">
      <c r="A1536" t="s">
        <v>89</v>
      </c>
      <c r="B1536" s="15">
        <v>37681</v>
      </c>
      <c r="C1536" s="16" t="s">
        <v>64</v>
      </c>
      <c r="D1536" s="17">
        <v>2003</v>
      </c>
      <c r="E1536" s="18" t="str">
        <f t="shared" si="374"/>
        <v>Rotoiti 2002/03</v>
      </c>
      <c r="F1536" s="18" t="s">
        <v>61</v>
      </c>
      <c r="G1536" s="19">
        <v>15.200000095367432</v>
      </c>
      <c r="H1536" s="17">
        <v>3.97803905</v>
      </c>
      <c r="I1536" s="21">
        <v>544.00000499999999</v>
      </c>
      <c r="J1536" s="19">
        <v>59.5</v>
      </c>
      <c r="K1536" s="19">
        <v>37.499999500000001</v>
      </c>
      <c r="L1536" s="19">
        <v>88.5</v>
      </c>
      <c r="M1536" s="19">
        <v>145</v>
      </c>
      <c r="N1536" s="19">
        <v>7.3000001953674314</v>
      </c>
      <c r="O1536" s="19">
        <v>1.649999988079071</v>
      </c>
      <c r="Q1536" s="19">
        <f t="shared" si="371"/>
        <v>5.2218827203008127</v>
      </c>
      <c r="R1536" s="19">
        <f t="shared" si="380"/>
        <v>3.8825796261343202</v>
      </c>
      <c r="S1536" s="19">
        <f t="shared" si="376"/>
        <v>4.6241527001064693</v>
      </c>
      <c r="T1536" s="19">
        <f t="shared" si="377"/>
        <v>5.3995895399273648</v>
      </c>
      <c r="U1536" s="23">
        <f t="shared" si="378"/>
        <v>4.782051146617242</v>
      </c>
      <c r="V1536" s="24">
        <f t="shared" si="381"/>
        <v>4.8310630025887358</v>
      </c>
      <c r="W1536" s="24">
        <f t="shared" si="381"/>
        <v>3.5629417835083026</v>
      </c>
      <c r="X1536" s="24">
        <f t="shared" si="381"/>
        <v>3.6883101637672069</v>
      </c>
      <c r="Y1536" s="24">
        <f t="shared" si="381"/>
        <v>4.3007610662093141</v>
      </c>
      <c r="Z1536" s="24">
        <f t="shared" si="381"/>
        <v>4.0957690040183898</v>
      </c>
      <c r="AA1536" s="20">
        <v>-0.61</v>
      </c>
      <c r="AB1536" s="20">
        <v>-0.33833333333333299</v>
      </c>
      <c r="AC1536" s="17">
        <v>313.83199187388601</v>
      </c>
      <c r="AD1536" s="17">
        <f t="shared" si="379"/>
        <v>314.25789094000334</v>
      </c>
      <c r="AE1536" s="21">
        <v>148</v>
      </c>
      <c r="AF1536" s="21">
        <v>129.98456919425237</v>
      </c>
      <c r="AG1536" s="19">
        <v>3.0204532153170387</v>
      </c>
      <c r="AH1536" s="21">
        <v>165.5</v>
      </c>
      <c r="AI1536" s="22">
        <v>-0.418333333333333</v>
      </c>
      <c r="AJ1536" s="21">
        <v>1090.0619999999999</v>
      </c>
      <c r="AK1536" s="21" t="e">
        <f>VLOOKUP($B1536,'[3]Rotoma level Monthly'!$C$2:$N$538,10,FALSE)</f>
        <v>#N/A</v>
      </c>
      <c r="AL1536" s="21" t="e">
        <f>VLOOKUP($B1536,'[3]Rotoma level Monthly'!$C$2:$N$538,11,FALSE)</f>
        <v>#N/A</v>
      </c>
      <c r="AM1536" s="20">
        <v>3.8793181025836252</v>
      </c>
      <c r="AN1536" s="21">
        <v>182.57499999999996</v>
      </c>
    </row>
    <row r="1537" spans="1:40" x14ac:dyDescent="0.25">
      <c r="A1537" t="s">
        <v>89</v>
      </c>
      <c r="B1537" s="15">
        <v>37712</v>
      </c>
      <c r="C1537" s="16" t="s">
        <v>64</v>
      </c>
      <c r="D1537" s="17">
        <v>2003</v>
      </c>
      <c r="E1537" s="18" t="str">
        <f t="shared" si="374"/>
        <v>Rotoiti 2002/03</v>
      </c>
      <c r="F1537" s="18" t="s">
        <v>61</v>
      </c>
      <c r="G1537" s="19">
        <v>15.949999690734863</v>
      </c>
      <c r="H1537" s="17">
        <v>4.9524999666213994</v>
      </c>
      <c r="I1537" s="21">
        <v>522.49999500000001</v>
      </c>
      <c r="J1537" s="19">
        <v>12.5</v>
      </c>
      <c r="K1537" s="19">
        <v>3.0000001000000003</v>
      </c>
      <c r="L1537" s="19">
        <v>131.5</v>
      </c>
      <c r="M1537" s="19">
        <v>79.5</v>
      </c>
      <c r="N1537" s="19">
        <v>7.2499999953674319</v>
      </c>
      <c r="O1537" s="19">
        <v>1.9500000500000001</v>
      </c>
      <c r="Q1537" s="19">
        <f t="shared" ref="Q1537:Q1600" si="382">2.22+2.54*LOG($G1537,10)</f>
        <v>5.2750121245898347</v>
      </c>
      <c r="R1537" s="19">
        <f t="shared" si="380"/>
        <v>3.6042086877671005</v>
      </c>
      <c r="S1537" s="19">
        <f t="shared" si="376"/>
        <v>4.5714397347877629</v>
      </c>
      <c r="T1537" s="19">
        <f t="shared" si="377"/>
        <v>3.4209772379835246</v>
      </c>
      <c r="U1537" s="23">
        <f t="shared" si="378"/>
        <v>4.2179094462820554</v>
      </c>
      <c r="V1537" s="24">
        <f t="shared" si="381"/>
        <v>4.9414512853509498</v>
      </c>
      <c r="W1537" s="24">
        <f t="shared" si="381"/>
        <v>3.5593672248951336</v>
      </c>
      <c r="X1537" s="24">
        <f t="shared" si="381"/>
        <v>3.7940166231034183</v>
      </c>
      <c r="Y1537" s="24">
        <f t="shared" si="381"/>
        <v>4.4211745688428454</v>
      </c>
      <c r="Z1537" s="24">
        <f t="shared" si="381"/>
        <v>4.1790024255480871</v>
      </c>
      <c r="AA1537" s="20">
        <v>-0.37</v>
      </c>
      <c r="AB1537" s="20">
        <v>-0.37</v>
      </c>
      <c r="AC1537" s="17">
        <v>313.96426754365302</v>
      </c>
      <c r="AD1537" s="17">
        <f t="shared" si="379"/>
        <v>314.22143808380531</v>
      </c>
      <c r="AE1537" s="21">
        <v>64</v>
      </c>
      <c r="AF1537" s="21">
        <v>148.8125000000089</v>
      </c>
      <c r="AG1537" s="19">
        <v>2.4255551697532329</v>
      </c>
      <c r="AH1537" s="21">
        <v>183.9</v>
      </c>
      <c r="AI1537" s="22">
        <v>-0.43416666666666648</v>
      </c>
      <c r="AJ1537" s="21">
        <v>1174.0619999999999</v>
      </c>
      <c r="AK1537" s="21" t="e">
        <f>VLOOKUP($B1537,'[3]Rotoma level Monthly'!$C$2:$N$538,10,FALSE)</f>
        <v>#N/A</v>
      </c>
      <c r="AL1537" s="21" t="e">
        <f>VLOOKUP($B1537,'[3]Rotoma level Monthly'!$C$2:$N$538,11,FALSE)</f>
        <v>#N/A</v>
      </c>
      <c r="AM1537" s="20">
        <v>3.8530758384774075</v>
      </c>
      <c r="AN1537" s="21">
        <v>182.89999999999998</v>
      </c>
    </row>
    <row r="1538" spans="1:40" x14ac:dyDescent="0.25">
      <c r="A1538" t="s">
        <v>89</v>
      </c>
      <c r="B1538" s="15">
        <v>37742</v>
      </c>
      <c r="C1538" s="16" t="s">
        <v>64</v>
      </c>
      <c r="D1538" s="17">
        <v>2003</v>
      </c>
      <c r="E1538" s="18" t="str">
        <f t="shared" si="374"/>
        <v>Rotoiti 2002/03</v>
      </c>
      <c r="F1538" s="18" t="s">
        <v>61</v>
      </c>
      <c r="G1538" s="19">
        <v>13</v>
      </c>
      <c r="H1538" s="17">
        <v>5.1625000238418579</v>
      </c>
      <c r="I1538" s="21">
        <v>413.49999500000001</v>
      </c>
      <c r="J1538" s="19">
        <v>22.5</v>
      </c>
      <c r="K1538" s="19">
        <v>6.5</v>
      </c>
      <c r="L1538" s="19">
        <v>120.5</v>
      </c>
      <c r="M1538" s="19">
        <v>68</v>
      </c>
      <c r="N1538" s="19">
        <v>6.9000000953674316</v>
      </c>
      <c r="O1538" s="19">
        <v>1.1000000000000001</v>
      </c>
      <c r="Q1538" s="19">
        <f t="shared" si="382"/>
        <v>5.0494161148593655</v>
      </c>
      <c r="R1538" s="19">
        <f t="shared" si="380"/>
        <v>3.5505300009076746</v>
      </c>
      <c r="S1538" s="19">
        <f t="shared" si="376"/>
        <v>4.2655912809977323</v>
      </c>
      <c r="T1538" s="19">
        <f t="shared" si="377"/>
        <v>4.1663729528851778</v>
      </c>
      <c r="U1538" s="23">
        <f t="shared" si="378"/>
        <v>4.257977587412487</v>
      </c>
      <c r="V1538" s="24">
        <f t="shared" si="381"/>
        <v>5.0003481252675632</v>
      </c>
      <c r="W1538" s="24">
        <f t="shared" si="381"/>
        <v>3.5952205205133119</v>
      </c>
      <c r="X1538" s="24">
        <f t="shared" si="381"/>
        <v>3.8969396919627233</v>
      </c>
      <c r="Y1538" s="24">
        <f t="shared" si="381"/>
        <v>4.4751577645828258</v>
      </c>
      <c r="Z1538" s="24">
        <f t="shared" si="381"/>
        <v>4.2419165255816056</v>
      </c>
      <c r="AA1538" s="20">
        <v>-0.61</v>
      </c>
      <c r="AB1538" s="20">
        <v>-0.57499999999999996</v>
      </c>
      <c r="AC1538" s="17">
        <v>313.924078549706</v>
      </c>
      <c r="AD1538" s="17">
        <f t="shared" si="379"/>
        <v>314.18163614477845</v>
      </c>
      <c r="AE1538" s="21">
        <v>103</v>
      </c>
      <c r="AF1538" s="21">
        <v>151.74059139785157</v>
      </c>
      <c r="AG1538" s="19">
        <v>2.8312481518817267</v>
      </c>
      <c r="AH1538" s="21">
        <v>142.5</v>
      </c>
      <c r="AI1538" s="22">
        <v>-0.53666666666666651</v>
      </c>
      <c r="AJ1538" s="21">
        <v>1102.5619999999999</v>
      </c>
      <c r="AK1538" s="21" t="e">
        <f>VLOOKUP($B1538,'[3]Rotoma level Monthly'!$C$2:$N$538,10,FALSE)</f>
        <v>#N/A</v>
      </c>
      <c r="AL1538" s="21" t="e">
        <f>VLOOKUP($B1538,'[3]Rotoma level Monthly'!$C$2:$N$538,11,FALSE)</f>
        <v>#N/A</v>
      </c>
      <c r="AM1538" s="20">
        <v>3.8175398364264552</v>
      </c>
      <c r="AN1538" s="21">
        <v>185</v>
      </c>
    </row>
    <row r="1539" spans="1:40" x14ac:dyDescent="0.25">
      <c r="A1539" t="s">
        <v>89</v>
      </c>
      <c r="B1539" s="15">
        <v>37773</v>
      </c>
      <c r="C1539" s="16" t="s">
        <v>64</v>
      </c>
      <c r="D1539" s="17">
        <v>2003</v>
      </c>
      <c r="E1539" s="18" t="str">
        <f t="shared" ref="E1539:E1602" si="383">CONCATENATE(A1539," ",C1539)</f>
        <v>Rotoiti 2002/03</v>
      </c>
      <c r="F1539" s="18" t="s">
        <v>61</v>
      </c>
      <c r="G1539" s="19">
        <v>9.6999998092651367</v>
      </c>
      <c r="H1539" s="17">
        <v>6.3399999141693115</v>
      </c>
      <c r="I1539" s="21">
        <v>422.00000350000005</v>
      </c>
      <c r="J1539" s="19">
        <v>45.500000999999997</v>
      </c>
      <c r="K1539" s="19">
        <v>35.999999500000001</v>
      </c>
      <c r="L1539" s="19">
        <v>83.999998500000004</v>
      </c>
      <c r="M1539" s="19">
        <v>108.9999985</v>
      </c>
      <c r="N1539" s="19">
        <v>6.7000000523162839</v>
      </c>
      <c r="O1539" s="19">
        <v>1.1500000059604645</v>
      </c>
      <c r="Q1539" s="19">
        <f t="shared" si="382"/>
        <v>4.7264001833454214</v>
      </c>
      <c r="R1539" s="19">
        <f t="shared" si="380"/>
        <v>3.2797086604841841</v>
      </c>
      <c r="S1539" s="19">
        <f t="shared" si="376"/>
        <v>4.2921904882365638</v>
      </c>
      <c r="T1539" s="19">
        <f t="shared" si="377"/>
        <v>5.0593933061099738</v>
      </c>
      <c r="U1539" s="23">
        <f t="shared" si="378"/>
        <v>4.3394231595440358</v>
      </c>
      <c r="V1539" s="24">
        <f t="shared" si="381"/>
        <v>5.078394624578519</v>
      </c>
      <c r="W1539" s="24">
        <f t="shared" si="381"/>
        <v>3.6021023983594032</v>
      </c>
      <c r="X1539" s="24">
        <f t="shared" si="381"/>
        <v>3.9652079738771477</v>
      </c>
      <c r="Y1539" s="24">
        <f t="shared" si="381"/>
        <v>4.4914481537370587</v>
      </c>
      <c r="Z1539" s="24">
        <f t="shared" si="381"/>
        <v>4.2842882876380326</v>
      </c>
      <c r="AA1539" s="20">
        <v>-1.19</v>
      </c>
      <c r="AB1539" s="20">
        <v>-0.211666666666666</v>
      </c>
      <c r="AC1539" s="17">
        <v>313.99271234927699</v>
      </c>
      <c r="AD1539" s="17">
        <f t="shared" si="379"/>
        <v>314.14755368904906</v>
      </c>
      <c r="AE1539" s="21">
        <v>143</v>
      </c>
      <c r="AF1539" s="21">
        <v>146.36111111111657</v>
      </c>
      <c r="AG1539" s="19">
        <v>3.5092357060186155</v>
      </c>
      <c r="AH1539" s="21">
        <v>104</v>
      </c>
      <c r="AI1539" s="22">
        <v>-0.58250000000000002</v>
      </c>
      <c r="AJ1539" s="21">
        <v>1123.5619999999999</v>
      </c>
      <c r="AK1539" s="21" t="e">
        <f>VLOOKUP($B1539,'[3]Rotoma level Monthly'!$C$2:$N$538,10,FALSE)</f>
        <v>#N/A</v>
      </c>
      <c r="AL1539" s="21" t="e">
        <f>VLOOKUP($B1539,'[3]Rotoma level Monthly'!$C$2:$N$538,11,FALSE)</f>
        <v>#N/A</v>
      </c>
      <c r="AM1539" s="20">
        <v>3.7408588483287111</v>
      </c>
      <c r="AN1539" s="21">
        <v>186.58333333333334</v>
      </c>
    </row>
    <row r="1540" spans="1:40" x14ac:dyDescent="0.25">
      <c r="A1540" t="s">
        <v>89</v>
      </c>
      <c r="B1540" s="15">
        <v>37803</v>
      </c>
      <c r="C1540" s="16" t="s">
        <v>65</v>
      </c>
      <c r="D1540" s="17">
        <v>2004</v>
      </c>
      <c r="E1540" s="18" t="str">
        <f t="shared" si="383"/>
        <v>Rotoiti 2003/04</v>
      </c>
      <c r="F1540" s="18" t="s">
        <v>61</v>
      </c>
      <c r="G1540" s="19">
        <v>5.7999999546325682</v>
      </c>
      <c r="H1540" s="17">
        <v>6.4300000667572021</v>
      </c>
      <c r="I1540" s="21">
        <v>385.50000349999999</v>
      </c>
      <c r="J1540" s="19">
        <v>49.999999500000001</v>
      </c>
      <c r="K1540" s="19">
        <v>36</v>
      </c>
      <c r="L1540" s="19">
        <v>100.9999985</v>
      </c>
      <c r="M1540" s="19">
        <v>106.9999985</v>
      </c>
      <c r="N1540" s="19">
        <v>6.7999999546325682</v>
      </c>
      <c r="O1540" s="19">
        <v>1.2500000119209289</v>
      </c>
      <c r="Q1540" s="19">
        <f t="shared" si="382"/>
        <v>4.1591070950213815</v>
      </c>
      <c r="R1540" s="19">
        <f t="shared" si="380"/>
        <v>3.2607689662205339</v>
      </c>
      <c r="S1540" s="19">
        <f t="shared" si="376"/>
        <v>4.17393340285326</v>
      </c>
      <c r="T1540" s="19">
        <f t="shared" si="377"/>
        <v>5.1789923999797756</v>
      </c>
      <c r="U1540" s="23">
        <f t="shared" si="378"/>
        <v>4.1932004660187374</v>
      </c>
      <c r="V1540" s="24">
        <f t="shared" si="381"/>
        <v>5.0359851277072094</v>
      </c>
      <c r="W1540" s="24">
        <f t="shared" si="381"/>
        <v>3.5863098401461655</v>
      </c>
      <c r="X1540" s="24">
        <f t="shared" si="381"/>
        <v>4.0179734676130634</v>
      </c>
      <c r="Y1540" s="24">
        <f t="shared" si="381"/>
        <v>4.5218499119216284</v>
      </c>
      <c r="Z1540" s="24">
        <f t="shared" si="381"/>
        <v>4.2905295868470166</v>
      </c>
      <c r="AA1540" s="20">
        <v>0.34</v>
      </c>
      <c r="AB1540" s="20">
        <v>2.9999999999999801E-2</v>
      </c>
      <c r="AC1540" s="17">
        <v>313.99923584418798</v>
      </c>
      <c r="AD1540" s="17">
        <f t="shared" si="379"/>
        <v>314.10443326068474</v>
      </c>
      <c r="AE1540" s="21">
        <v>28.5</v>
      </c>
      <c r="AF1540" s="21">
        <v>129.37500000000321</v>
      </c>
      <c r="AG1540" s="19">
        <v>2.5473772961470367</v>
      </c>
      <c r="AH1540" s="21">
        <v>143.80000000000001</v>
      </c>
      <c r="AI1540" s="22">
        <v>-0.47249999999999998</v>
      </c>
      <c r="AJ1540" s="21">
        <v>1135.5619999999999</v>
      </c>
      <c r="AK1540" s="21" t="e">
        <f>VLOOKUP($B1540,'[3]Rotoma level Monthly'!$C$2:$N$538,10,FALSE)</f>
        <v>#N/A</v>
      </c>
      <c r="AL1540" s="21" t="e">
        <f>VLOOKUP($B1540,'[3]Rotoma level Monthly'!$C$2:$N$538,11,FALSE)</f>
        <v>#N/A</v>
      </c>
      <c r="AM1540" s="20">
        <v>3.6938309410507704</v>
      </c>
      <c r="AN1540" s="21">
        <v>188.7166666666667</v>
      </c>
    </row>
    <row r="1541" spans="1:40" x14ac:dyDescent="0.25">
      <c r="A1541" t="s">
        <v>89</v>
      </c>
      <c r="B1541" s="15">
        <v>37834</v>
      </c>
      <c r="C1541" s="16" t="s">
        <v>65</v>
      </c>
      <c r="D1541" s="17">
        <v>2004</v>
      </c>
      <c r="E1541" s="18" t="str">
        <f t="shared" si="383"/>
        <v>Rotoiti 2003/04</v>
      </c>
      <c r="F1541" s="18" t="s">
        <v>61</v>
      </c>
      <c r="G1541" s="19">
        <v>13.4</v>
      </c>
      <c r="H1541" s="17">
        <v>5.7599999904632568</v>
      </c>
      <c r="I1541" s="21">
        <v>456.99999450000001</v>
      </c>
      <c r="J1541" s="19">
        <v>30.500000499999999</v>
      </c>
      <c r="K1541" s="19">
        <v>25</v>
      </c>
      <c r="L1541" s="19">
        <v>125.4999995</v>
      </c>
      <c r="M1541" s="19">
        <v>19.999999500000001</v>
      </c>
      <c r="N1541" s="19">
        <v>7.0499999476837161</v>
      </c>
      <c r="O1541" s="19">
        <v>1.449999988079071</v>
      </c>
      <c r="Q1541" s="19">
        <f t="shared" si="382"/>
        <v>5.0828461878466111</v>
      </c>
      <c r="R1541" s="19">
        <f t="shared" si="380"/>
        <v>3.4073333334442912</v>
      </c>
      <c r="S1541" s="19">
        <f t="shared" si="376"/>
        <v>4.3963477464777654</v>
      </c>
      <c r="T1541" s="19">
        <f t="shared" si="377"/>
        <v>4.5521555516817926</v>
      </c>
      <c r="U1541" s="23">
        <f t="shared" si="378"/>
        <v>4.3596707048626149</v>
      </c>
      <c r="V1541" s="24">
        <f t="shared" si="381"/>
        <v>5.0191108368782196</v>
      </c>
      <c r="W1541" s="24">
        <f t="shared" si="381"/>
        <v>3.5801561333847274</v>
      </c>
      <c r="X1541" s="24">
        <f t="shared" si="381"/>
        <v>4.1099173390127568</v>
      </c>
      <c r="Y1541" s="24">
        <f t="shared" si="381"/>
        <v>4.5073063186129021</v>
      </c>
      <c r="Z1541" s="24">
        <f t="shared" si="381"/>
        <v>4.3041226569721509</v>
      </c>
      <c r="AA1541" s="20">
        <v>-0.14000000000000001</v>
      </c>
      <c r="AB1541" s="20">
        <v>-0.125</v>
      </c>
      <c r="AC1541" s="17">
        <v>313.922679752612</v>
      </c>
      <c r="AD1541" s="17">
        <f t="shared" si="379"/>
        <v>314.05702847907202</v>
      </c>
      <c r="AE1541" s="21">
        <v>52</v>
      </c>
      <c r="AF1541" s="21">
        <v>122.89986559140273</v>
      </c>
      <c r="AG1541" s="19">
        <v>2.9426056600955284</v>
      </c>
      <c r="AH1541" s="21">
        <v>152.5</v>
      </c>
      <c r="AI1541" s="22">
        <v>-0.35416666666666652</v>
      </c>
      <c r="AJ1541" s="21">
        <v>1060.5619999999999</v>
      </c>
      <c r="AK1541" s="21" t="e">
        <f>VLOOKUP($B1541,'[3]Rotoma level Monthly'!$C$2:$N$538,10,FALSE)</f>
        <v>#N/A</v>
      </c>
      <c r="AL1541" s="21" t="e">
        <f>VLOOKUP($B1541,'[3]Rotoma level Monthly'!$C$2:$N$538,11,FALSE)</f>
        <v>#N/A</v>
      </c>
      <c r="AM1541" s="20">
        <v>3.5933668922054451</v>
      </c>
      <c r="AN1541" s="21">
        <v>186.49166666666667</v>
      </c>
    </row>
    <row r="1542" spans="1:40" x14ac:dyDescent="0.25">
      <c r="A1542" t="s">
        <v>89</v>
      </c>
      <c r="B1542" s="15">
        <v>37865</v>
      </c>
      <c r="C1542" s="16" t="s">
        <v>65</v>
      </c>
      <c r="D1542" s="17">
        <v>2004</v>
      </c>
      <c r="E1542" s="18" t="str">
        <f t="shared" si="383"/>
        <v>Rotoiti 2003/04</v>
      </c>
      <c r="F1542" s="18" t="s">
        <v>61</v>
      </c>
      <c r="G1542" s="19">
        <v>6.299999704632568</v>
      </c>
      <c r="H1542" s="17">
        <v>7.9749999046325684</v>
      </c>
      <c r="I1542" s="21">
        <v>447</v>
      </c>
      <c r="J1542" s="19">
        <v>34.500000999999997</v>
      </c>
      <c r="K1542" s="19">
        <v>18.5</v>
      </c>
      <c r="L1542" s="19">
        <v>100</v>
      </c>
      <c r="M1542" s="19">
        <v>10.5</v>
      </c>
      <c r="N1542" s="19">
        <v>7.0499999500000001</v>
      </c>
      <c r="O1542" s="19">
        <v>1.599999976158142</v>
      </c>
      <c r="Q1542" s="19">
        <f t="shared" si="382"/>
        <v>4.2503249438942916</v>
      </c>
      <c r="R1542" s="19">
        <f t="shared" si="380"/>
        <v>2.9644160008002602</v>
      </c>
      <c r="S1542" s="19">
        <f t="shared" si="376"/>
        <v>4.3674256446271293</v>
      </c>
      <c r="T1542" s="19">
        <f t="shared" si="377"/>
        <v>4.7084317943716369</v>
      </c>
      <c r="U1542" s="23">
        <f t="shared" si="378"/>
        <v>4.0726495959233295</v>
      </c>
      <c r="V1542" s="24">
        <f t="shared" si="381"/>
        <v>5.0074764687954012</v>
      </c>
      <c r="W1542" s="24">
        <f t="shared" si="381"/>
        <v>3.5514798237860052</v>
      </c>
      <c r="X1542" s="24">
        <f t="shared" si="381"/>
        <v>4.1979370643398957</v>
      </c>
      <c r="Y1542" s="24">
        <f t="shared" si="381"/>
        <v>4.5351858034919843</v>
      </c>
      <c r="Z1542" s="24">
        <f t="shared" si="381"/>
        <v>4.3230197901033218</v>
      </c>
      <c r="AA1542" s="20">
        <v>-0.26</v>
      </c>
      <c r="AB1542" s="20">
        <v>-0.18</v>
      </c>
      <c r="AC1542" s="17">
        <v>313.973332638204</v>
      </c>
      <c r="AD1542" s="17">
        <f t="shared" si="379"/>
        <v>314.01912669144605</v>
      </c>
      <c r="AE1542" s="21">
        <v>222</v>
      </c>
      <c r="AF1542" s="21">
        <v>196.8845394736874</v>
      </c>
      <c r="AG1542" s="19">
        <v>4.3637373415503653</v>
      </c>
      <c r="AH1542" s="21">
        <v>139.80000000000001</v>
      </c>
      <c r="AI1542" s="22">
        <v>-0.293333333333333</v>
      </c>
      <c r="AJ1542" s="21">
        <v>1059.8400000000001</v>
      </c>
      <c r="AK1542" s="21" t="e">
        <f>VLOOKUP($B1542,'[3]Rotoma level Monthly'!$C$2:$N$538,10,FALSE)</f>
        <v>#N/A</v>
      </c>
      <c r="AL1542" s="21" t="e">
        <f>VLOOKUP($B1542,'[3]Rotoma level Monthly'!$C$2:$N$538,11,FALSE)</f>
        <v>#N/A</v>
      </c>
      <c r="AM1542" s="20">
        <v>3.5162078398506824</v>
      </c>
      <c r="AN1542" s="21">
        <v>183.70000000000005</v>
      </c>
    </row>
    <row r="1543" spans="1:40" x14ac:dyDescent="0.25">
      <c r="A1543" t="s">
        <v>89</v>
      </c>
      <c r="B1543" s="15">
        <v>37895</v>
      </c>
      <c r="C1543" s="16" t="s">
        <v>65</v>
      </c>
      <c r="D1543" s="17">
        <v>2004</v>
      </c>
      <c r="E1543" s="18" t="str">
        <f t="shared" si="383"/>
        <v>Rotoiti 2003/04</v>
      </c>
      <c r="F1543" s="18" t="s">
        <v>61</v>
      </c>
      <c r="G1543" s="19">
        <v>9.6999998092651367</v>
      </c>
      <c r="H1543" s="17">
        <v>4.8499999023162843</v>
      </c>
      <c r="I1543" s="21">
        <v>369.00000299999999</v>
      </c>
      <c r="J1543" s="19">
        <v>41.500000499999999</v>
      </c>
      <c r="K1543" s="19">
        <v>17.000000499999999</v>
      </c>
      <c r="L1543" s="19">
        <v>75.000002999999992</v>
      </c>
      <c r="M1543" s="19">
        <v>11.5</v>
      </c>
      <c r="N1543" s="19">
        <v>7.3500001476837156</v>
      </c>
      <c r="O1543" s="19">
        <v>1.0499999880790711</v>
      </c>
      <c r="Q1543" s="19">
        <f t="shared" si="382"/>
        <v>4.7264001833454214</v>
      </c>
      <c r="R1543" s="19">
        <f t="shared" si="380"/>
        <v>3.6311213843871091</v>
      </c>
      <c r="S1543" s="19">
        <f t="shared" si="376"/>
        <v>4.1167493727666269</v>
      </c>
      <c r="T1543" s="19">
        <f t="shared" si="377"/>
        <v>4.9427004576781037</v>
      </c>
      <c r="U1543" s="23">
        <f t="shared" si="378"/>
        <v>4.3542428495443151</v>
      </c>
      <c r="V1543" s="24">
        <f t="shared" si="381"/>
        <v>5.0394553111574867</v>
      </c>
      <c r="W1543" s="24">
        <f t="shared" si="381"/>
        <v>3.5716940097045984</v>
      </c>
      <c r="X1543" s="24">
        <f t="shared" si="381"/>
        <v>4.2566529334912024</v>
      </c>
      <c r="Y1543" s="24">
        <f t="shared" si="381"/>
        <v>4.5694779994607648</v>
      </c>
      <c r="Z1543" s="24">
        <f t="shared" si="381"/>
        <v>4.359320063453513</v>
      </c>
      <c r="AA1543" s="20">
        <v>-0.18</v>
      </c>
      <c r="AB1543" s="20">
        <v>-1.66666666666677E-3</v>
      </c>
      <c r="AC1543" s="17">
        <v>314.14554336429802</v>
      </c>
      <c r="AD1543" s="17">
        <f t="shared" si="379"/>
        <v>314.00266785263085</v>
      </c>
      <c r="AE1543" s="21">
        <v>117.5</v>
      </c>
      <c r="AF1543" s="21">
        <v>178.26915377504818</v>
      </c>
      <c r="AG1543" s="19">
        <v>4.0476127983588226</v>
      </c>
      <c r="AH1543" s="21">
        <v>206.1</v>
      </c>
      <c r="AI1543" s="22">
        <v>-0.23499999999999949</v>
      </c>
      <c r="AJ1543" s="21">
        <v>1064.5</v>
      </c>
      <c r="AK1543" s="21" t="e">
        <f>VLOOKUP($B1543,'[3]Rotoma level Monthly'!$C$2:$N$538,10,FALSE)</f>
        <v>#N/A</v>
      </c>
      <c r="AL1543" s="21" t="e">
        <f>VLOOKUP($B1543,'[3]Rotoma level Monthly'!$C$2:$N$538,11,FALSE)</f>
        <v>#N/A</v>
      </c>
      <c r="AM1543" s="20">
        <v>3.5383001832890479</v>
      </c>
      <c r="AN1543" s="21">
        <v>178.47499999999999</v>
      </c>
    </row>
    <row r="1544" spans="1:40" x14ac:dyDescent="0.25">
      <c r="A1544" t="s">
        <v>89</v>
      </c>
      <c r="B1544" s="15">
        <v>37926</v>
      </c>
      <c r="C1544" s="16" t="s">
        <v>65</v>
      </c>
      <c r="D1544" s="17">
        <v>2004</v>
      </c>
      <c r="E1544" s="18" t="str">
        <f t="shared" si="383"/>
        <v>Rotoiti 2003/04</v>
      </c>
      <c r="F1544" s="18" t="s">
        <v>61</v>
      </c>
      <c r="G1544" s="19">
        <v>10.6</v>
      </c>
      <c r="H1544" s="17">
        <v>5.1700000786102294</v>
      </c>
      <c r="I1544" s="21">
        <v>344.5</v>
      </c>
      <c r="J1544" s="19">
        <v>32.5</v>
      </c>
      <c r="K1544" s="19">
        <v>8.0000002000000006</v>
      </c>
      <c r="L1544" s="19">
        <v>16.5</v>
      </c>
      <c r="M1544" s="19">
        <v>21.500000499999999</v>
      </c>
      <c r="N1544" s="19">
        <v>7.1999998046325686</v>
      </c>
      <c r="O1544" s="19">
        <v>1.400000011920929</v>
      </c>
      <c r="Q1544" s="19">
        <f t="shared" si="382"/>
        <v>4.824276897772517</v>
      </c>
      <c r="R1544" s="19">
        <f t="shared" si="380"/>
        <v>3.5486476243769234</v>
      </c>
      <c r="S1544" s="19">
        <f t="shared" si="376"/>
        <v>4.0269395709933686</v>
      </c>
      <c r="T1544" s="19">
        <f t="shared" si="377"/>
        <v>4.6326994140583126</v>
      </c>
      <c r="U1544" s="23">
        <f t="shared" si="378"/>
        <v>4.2581408768002804</v>
      </c>
      <c r="V1544" s="24">
        <f t="shared" si="381"/>
        <v>5.0269097401149923</v>
      </c>
      <c r="W1544" s="24">
        <f t="shared" si="381"/>
        <v>3.5708551527744548</v>
      </c>
      <c r="X1544" s="24">
        <f t="shared" si="381"/>
        <v>4.2942276140639351</v>
      </c>
      <c r="Y1544" s="24">
        <f t="shared" si="381"/>
        <v>4.5993392055936217</v>
      </c>
      <c r="Z1544" s="24">
        <f t="shared" si="381"/>
        <v>4.3728329281367513</v>
      </c>
      <c r="AA1544" s="20">
        <v>-0.41</v>
      </c>
      <c r="AB1544" s="20">
        <v>-0.30666666666666598</v>
      </c>
      <c r="AC1544" s="17">
        <v>314.15144006709397</v>
      </c>
      <c r="AD1544" s="17">
        <f t="shared" si="379"/>
        <v>313.99562493529646</v>
      </c>
      <c r="AE1544" s="21">
        <v>95</v>
      </c>
      <c r="AF1544" s="21">
        <v>218.20138888888897</v>
      </c>
      <c r="AG1544" s="19">
        <v>4.3430537422839519</v>
      </c>
      <c r="AH1544" s="21">
        <v>189.1</v>
      </c>
      <c r="AI1544" s="22">
        <v>-0.23499999999999949</v>
      </c>
      <c r="AJ1544" s="21">
        <v>1134.5</v>
      </c>
      <c r="AK1544" s="21" t="e">
        <f>VLOOKUP($B1544,'[3]Rotoma level Monthly'!$C$2:$N$538,10,FALSE)</f>
        <v>#N/A</v>
      </c>
      <c r="AL1544" s="21" t="e">
        <f>VLOOKUP($B1544,'[3]Rotoma level Monthly'!$C$2:$N$538,11,FALSE)</f>
        <v>#N/A</v>
      </c>
      <c r="AM1544" s="20">
        <v>3.4921895071088276</v>
      </c>
      <c r="AN1544" s="21">
        <v>176.67499999999998</v>
      </c>
    </row>
    <row r="1545" spans="1:40" x14ac:dyDescent="0.25">
      <c r="A1545" t="s">
        <v>89</v>
      </c>
      <c r="B1545" s="15">
        <v>37956</v>
      </c>
      <c r="C1545" s="16" t="s">
        <v>65</v>
      </c>
      <c r="D1545" s="17">
        <v>2004</v>
      </c>
      <c r="E1545" s="18" t="str">
        <f t="shared" si="383"/>
        <v>Rotoiti 2003/04</v>
      </c>
      <c r="F1545" s="18" t="s">
        <v>61</v>
      </c>
      <c r="G1545" s="19">
        <v>8.0500001953674314</v>
      </c>
      <c r="H1545" s="17">
        <v>4.8899998618530276</v>
      </c>
      <c r="I1545" s="21">
        <v>252.00000489999999</v>
      </c>
      <c r="J1545" s="19">
        <v>21.999999500000001</v>
      </c>
      <c r="K1545" s="19">
        <v>11.5</v>
      </c>
      <c r="L1545" s="19">
        <v>9.4999998999999988</v>
      </c>
      <c r="M1545" s="19">
        <v>25.500001000000001</v>
      </c>
      <c r="N1545" s="19">
        <v>7.2000000453674318</v>
      </c>
      <c r="O1545" s="19">
        <v>1.6000000238418579</v>
      </c>
      <c r="Q1545" s="19">
        <f t="shared" si="382"/>
        <v>4.5207215629059849</v>
      </c>
      <c r="R1545" s="19">
        <f t="shared" si="380"/>
        <v>3.6205611817786778</v>
      </c>
      <c r="S1545" s="19">
        <f t="shared" si="376"/>
        <v>3.6182156531707386</v>
      </c>
      <c r="T1545" s="19">
        <f t="shared" si="377"/>
        <v>4.137874199179481</v>
      </c>
      <c r="U1545" s="23">
        <f t="shared" si="378"/>
        <v>3.9743431492587202</v>
      </c>
      <c r="V1545" s="24">
        <f t="shared" si="381"/>
        <v>5.0116850401096125</v>
      </c>
      <c r="W1545" s="24">
        <f t="shared" si="381"/>
        <v>3.565707445776702</v>
      </c>
      <c r="X1545" s="24">
        <f t="shared" si="381"/>
        <v>4.2833352640888931</v>
      </c>
      <c r="Y1545" s="24">
        <f t="shared" si="381"/>
        <v>4.5487731577702659</v>
      </c>
      <c r="Z1545" s="24">
        <f t="shared" si="381"/>
        <v>4.3523752269363687</v>
      </c>
      <c r="AA1545" s="20">
        <v>0.85</v>
      </c>
      <c r="AB1545" s="20">
        <v>3.3333333333333201E-2</v>
      </c>
      <c r="AC1545" s="17">
        <v>314.09459850824101</v>
      </c>
      <c r="AD1545" s="17">
        <f t="shared" si="379"/>
        <v>313.99260459080182</v>
      </c>
      <c r="AE1545" s="21">
        <v>218</v>
      </c>
      <c r="AF1545" s="21">
        <v>204.46550179211471</v>
      </c>
      <c r="AG1545" s="19">
        <v>3.9554719655194126</v>
      </c>
      <c r="AH1545" s="21">
        <v>217.3</v>
      </c>
      <c r="AI1545" s="22">
        <v>-0.21666666666666601</v>
      </c>
      <c r="AJ1545" s="21">
        <v>1182.5</v>
      </c>
      <c r="AK1545" s="21" t="e">
        <f>VLOOKUP($B1545,'[3]Rotoma level Monthly'!$C$2:$N$538,10,FALSE)</f>
        <v>#N/A</v>
      </c>
      <c r="AL1545" s="21" t="e">
        <f>VLOOKUP($B1545,'[3]Rotoma level Monthly'!$C$2:$N$538,11,FALSE)</f>
        <v>#N/A</v>
      </c>
      <c r="AM1545" s="20">
        <v>3.4843097719599263</v>
      </c>
      <c r="AN1545" s="21">
        <v>175.48333333333332</v>
      </c>
    </row>
    <row r="1546" spans="1:40" x14ac:dyDescent="0.25">
      <c r="A1546" t="s">
        <v>89</v>
      </c>
      <c r="B1546" s="15">
        <v>37987</v>
      </c>
      <c r="C1546" s="16" t="s">
        <v>65</v>
      </c>
      <c r="D1546" s="17">
        <v>2004</v>
      </c>
      <c r="E1546" s="18" t="str">
        <f t="shared" si="383"/>
        <v>Rotoiti 2003/04</v>
      </c>
      <c r="F1546" s="18" t="s">
        <v>61</v>
      </c>
      <c r="G1546" s="19">
        <v>27.000001190734864</v>
      </c>
      <c r="H1546" s="17">
        <v>3.7100000404632567</v>
      </c>
      <c r="I1546" s="21">
        <v>547.00000499999999</v>
      </c>
      <c r="J1546" s="19">
        <v>31.000001000000001</v>
      </c>
      <c r="K1546" s="19">
        <v>6.5</v>
      </c>
      <c r="L1546" s="19">
        <v>31.5</v>
      </c>
      <c r="M1546" s="19">
        <v>31</v>
      </c>
      <c r="N1546" s="19">
        <v>7.9999999953674319</v>
      </c>
      <c r="O1546" s="19">
        <v>2.5350000583446501</v>
      </c>
      <c r="Q1546" s="19">
        <f t="shared" si="382"/>
        <v>5.8556640096123136</v>
      </c>
      <c r="R1546" s="19">
        <f t="shared" si="380"/>
        <v>3.96971796129532</v>
      </c>
      <c r="S1546" s="19">
        <f t="shared" si="376"/>
        <v>4.6313418642126791</v>
      </c>
      <c r="T1546" s="19">
        <f t="shared" si="377"/>
        <v>4.5727761869038135</v>
      </c>
      <c r="U1546" s="23">
        <f t="shared" si="378"/>
        <v>4.7573750055060318</v>
      </c>
      <c r="V1546" s="24">
        <f t="shared" si="381"/>
        <v>5.0040133252287697</v>
      </c>
      <c r="W1546" s="24">
        <f t="shared" si="381"/>
        <v>3.5614357956337024</v>
      </c>
      <c r="X1546" s="24">
        <f t="shared" si="381"/>
        <v>4.3014383829188905</v>
      </c>
      <c r="Y1546" s="24">
        <f t="shared" si="381"/>
        <v>4.5758197711957598</v>
      </c>
      <c r="Z1546" s="24">
        <f t="shared" si="381"/>
        <v>4.360676818744281</v>
      </c>
      <c r="AA1546" s="20">
        <v>-1.1100000000000001</v>
      </c>
      <c r="AB1546" s="20">
        <v>-0.97666666666666602</v>
      </c>
      <c r="AC1546" s="17">
        <v>313.97677124731098</v>
      </c>
      <c r="AD1546" s="17">
        <f t="shared" si="379"/>
        <v>313.98596543965397</v>
      </c>
      <c r="AE1546" s="21">
        <v>104.5</v>
      </c>
      <c r="AF1546" s="21">
        <v>168.66397849462277</v>
      </c>
      <c r="AG1546" s="19">
        <v>3.1927327681870334</v>
      </c>
      <c r="AH1546" s="21">
        <v>248.5</v>
      </c>
      <c r="AI1546" s="22">
        <v>-0.21666666666666601</v>
      </c>
      <c r="AJ1546" s="21">
        <v>1282</v>
      </c>
      <c r="AK1546" s="21" t="e">
        <f>VLOOKUP($B1546,'[3]Rotoma level Monthly'!$C$2:$N$538,10,FALSE)</f>
        <v>#N/A</v>
      </c>
      <c r="AL1546" s="21" t="e">
        <f>VLOOKUP($B1546,'[3]Rotoma level Monthly'!$C$2:$N$538,11,FALSE)</f>
        <v>#N/A</v>
      </c>
      <c r="AM1546" s="20">
        <v>3.4658346351924592</v>
      </c>
      <c r="AN1546" s="21">
        <v>174.80833333333331</v>
      </c>
    </row>
    <row r="1547" spans="1:40" x14ac:dyDescent="0.25">
      <c r="A1547" t="s">
        <v>89</v>
      </c>
      <c r="B1547" s="15">
        <v>38018</v>
      </c>
      <c r="C1547" s="16" t="s">
        <v>65</v>
      </c>
      <c r="D1547" s="17">
        <v>2004</v>
      </c>
      <c r="E1547" s="18" t="str">
        <f t="shared" si="383"/>
        <v>Rotoiti 2003/04</v>
      </c>
      <c r="F1547" s="18" t="s">
        <v>61</v>
      </c>
      <c r="G1547" s="19">
        <v>8.7499999046325687</v>
      </c>
      <c r="H1547" s="17">
        <v>5.7799999737060546</v>
      </c>
      <c r="I1547" s="21">
        <v>572.99998899999991</v>
      </c>
      <c r="J1547" s="19">
        <v>30.000001000000001</v>
      </c>
      <c r="K1547" s="19">
        <v>10.000000200000001</v>
      </c>
      <c r="L1547" s="19">
        <v>92.999999500000001</v>
      </c>
      <c r="M1547" s="19">
        <v>109</v>
      </c>
      <c r="N1547" s="19">
        <v>6.9500000476837158</v>
      </c>
      <c r="O1547" s="19">
        <v>1.3800000071525573</v>
      </c>
      <c r="Q1547" s="19">
        <f t="shared" si="382"/>
        <v>4.6127004426537521</v>
      </c>
      <c r="R1547" s="19">
        <f t="shared" si="380"/>
        <v>3.4027596621914782</v>
      </c>
      <c r="S1547" s="19">
        <f t="shared" si="376"/>
        <v>4.6920453870267469</v>
      </c>
      <c r="T1547" s="19">
        <f t="shared" si="377"/>
        <v>4.5311941060527419</v>
      </c>
      <c r="U1547" s="23">
        <f t="shared" si="378"/>
        <v>4.3096748994811795</v>
      </c>
      <c r="V1547" s="24">
        <f t="shared" si="381"/>
        <v>4.858729372178975</v>
      </c>
      <c r="W1547" s="24">
        <f t="shared" si="381"/>
        <v>3.510196090815656</v>
      </c>
      <c r="X1547" s="24">
        <f t="shared" si="381"/>
        <v>4.3146977371880704</v>
      </c>
      <c r="Y1547" s="24">
        <f t="shared" si="381"/>
        <v>4.6085964289009755</v>
      </c>
      <c r="Z1547" s="24">
        <f t="shared" si="381"/>
        <v>4.3230549072709197</v>
      </c>
      <c r="AA1547" s="20">
        <v>0.79</v>
      </c>
      <c r="AB1547" s="20">
        <v>-0.60833333333333295</v>
      </c>
      <c r="AC1547" s="17">
        <v>313.96244457728699</v>
      </c>
      <c r="AD1547" s="17">
        <f t="shared" si="379"/>
        <v>313.99492469297974</v>
      </c>
      <c r="AE1547" s="21">
        <v>293.5</v>
      </c>
      <c r="AF1547" s="21">
        <v>190.62068965517244</v>
      </c>
      <c r="AG1547" s="19">
        <v>5.1650688282962154</v>
      </c>
      <c r="AH1547" s="21">
        <v>155</v>
      </c>
      <c r="AI1547" s="22">
        <v>-0.25916666666666599</v>
      </c>
      <c r="AJ1547" s="21">
        <v>1314.5</v>
      </c>
      <c r="AK1547" s="21" t="e">
        <f>VLOOKUP($B1547,'[3]Rotoma level Monthly'!$C$2:$N$538,10,FALSE)</f>
        <v>#N/A</v>
      </c>
      <c r="AL1547" s="21" t="e">
        <f>VLOOKUP($B1547,'[3]Rotoma level Monthly'!$C$2:$N$538,11,FALSE)</f>
        <v>#N/A</v>
      </c>
      <c r="AM1547" s="20">
        <v>3.3880832193030042</v>
      </c>
      <c r="AN1547" s="21">
        <v>170.66666666666666</v>
      </c>
    </row>
    <row r="1548" spans="1:40" x14ac:dyDescent="0.25">
      <c r="A1548" t="s">
        <v>89</v>
      </c>
      <c r="B1548" s="15">
        <v>38047</v>
      </c>
      <c r="C1548" s="16" t="s">
        <v>65</v>
      </c>
      <c r="D1548" s="17">
        <v>2004</v>
      </c>
      <c r="E1548" s="18" t="str">
        <f t="shared" si="383"/>
        <v>Rotoiti 2003/04</v>
      </c>
      <c r="F1548" s="18" t="s">
        <v>61</v>
      </c>
      <c r="G1548" s="19">
        <v>19.149999809265136</v>
      </c>
      <c r="H1548" s="17">
        <v>4.8450000476837154</v>
      </c>
      <c r="I1548" s="21">
        <v>446.99999500000001</v>
      </c>
      <c r="J1548" s="19">
        <v>57.500000499999999</v>
      </c>
      <c r="K1548" s="19">
        <v>2.0000000500000001</v>
      </c>
      <c r="L1548" s="19">
        <v>71.5</v>
      </c>
      <c r="M1548" s="19">
        <v>1</v>
      </c>
      <c r="N1548" s="19">
        <v>6.5000000023162841</v>
      </c>
      <c r="O1548" s="19">
        <v>3.0999999023162843</v>
      </c>
      <c r="Q1548" s="19">
        <f t="shared" si="382"/>
        <v>5.4767086859067842</v>
      </c>
      <c r="R1548" s="19">
        <f t="shared" si="380"/>
        <v>3.6324466442025773</v>
      </c>
      <c r="S1548" s="19">
        <f t="shared" si="376"/>
        <v>4.3674256300049095</v>
      </c>
      <c r="T1548" s="19">
        <f t="shared" si="377"/>
        <v>5.3562301175210241</v>
      </c>
      <c r="U1548" s="23">
        <f t="shared" si="378"/>
        <v>4.7082027694088238</v>
      </c>
      <c r="V1548" s="24">
        <f t="shared" si="381"/>
        <v>4.8799648693128068</v>
      </c>
      <c r="W1548" s="24">
        <f t="shared" si="381"/>
        <v>3.4893516756546781</v>
      </c>
      <c r="X1548" s="24">
        <f t="shared" si="381"/>
        <v>4.2933038146796063</v>
      </c>
      <c r="Y1548" s="24">
        <f t="shared" si="381"/>
        <v>4.6049831437004469</v>
      </c>
      <c r="Z1548" s="24">
        <f t="shared" si="381"/>
        <v>4.3169008758368852</v>
      </c>
      <c r="AA1548" s="20">
        <v>7.0000000000000007E-2</v>
      </c>
      <c r="AB1548" s="20">
        <v>-0.46333333333333299</v>
      </c>
      <c r="AC1548" s="17">
        <v>313.96645238770498</v>
      </c>
      <c r="AD1548" s="17">
        <f t="shared" si="379"/>
        <v>314.00612973579797</v>
      </c>
      <c r="AE1548" s="21">
        <v>13</v>
      </c>
      <c r="AF1548" s="21">
        <v>190.72715053763616</v>
      </c>
      <c r="AG1548" s="19">
        <v>3.3633303868483377</v>
      </c>
      <c r="AH1548" s="21">
        <v>273.2</v>
      </c>
      <c r="AI1548" s="22">
        <v>-0.25916666666666599</v>
      </c>
      <c r="AJ1548" s="21">
        <v>1589</v>
      </c>
      <c r="AK1548" s="21">
        <f>VLOOKUP($B1548,'[3]Rotoma level Monthly'!$C$2:$N$538,10,FALSE)</f>
        <v>1314.5</v>
      </c>
      <c r="AL1548" s="21">
        <f>VLOOKUP($B1548,'[3]Rotoma level Monthly'!$C$2:$N$538,11,FALSE)</f>
        <v>1143.6843333333334</v>
      </c>
      <c r="AM1548" s="20">
        <v>3.5286793869507487</v>
      </c>
      <c r="AN1548" s="21">
        <v>179.64166666666665</v>
      </c>
    </row>
    <row r="1549" spans="1:40" x14ac:dyDescent="0.25">
      <c r="A1549" t="s">
        <v>89</v>
      </c>
      <c r="B1549" s="15">
        <v>38078</v>
      </c>
      <c r="C1549" s="16" t="s">
        <v>65</v>
      </c>
      <c r="D1549" s="17">
        <v>2004</v>
      </c>
      <c r="E1549" s="18" t="str">
        <f t="shared" si="383"/>
        <v>Rotoiti 2003/04</v>
      </c>
      <c r="F1549" s="18" t="s">
        <v>61</v>
      </c>
      <c r="G1549" s="19">
        <v>16.749999404632568</v>
      </c>
      <c r="H1549" s="17">
        <v>5.2500000046325681</v>
      </c>
      <c r="I1549" s="21">
        <v>362.99999500000001</v>
      </c>
      <c r="J1549" s="19">
        <v>10.5</v>
      </c>
      <c r="K1549" s="19">
        <v>2.5000000500000001</v>
      </c>
      <c r="L1549" s="19">
        <v>27.5</v>
      </c>
      <c r="M1549" s="19">
        <v>20.000000200000002</v>
      </c>
      <c r="N1549" s="19">
        <v>7.2999999523162842</v>
      </c>
      <c r="O1549" s="19">
        <v>2.050000011920929</v>
      </c>
      <c r="Q1549" s="19">
        <f t="shared" si="382"/>
        <v>5.3289975816778465</v>
      </c>
      <c r="R1549" s="19">
        <f t="shared" si="380"/>
        <v>3.5287123357528549</v>
      </c>
      <c r="S1549" s="19">
        <f t="shared" si="376"/>
        <v>4.095318923352826</v>
      </c>
      <c r="T1549" s="19">
        <f t="shared" si="377"/>
        <v>3.1998727532842191</v>
      </c>
      <c r="U1549" s="23">
        <f t="shared" si="378"/>
        <v>4.0382253985169365</v>
      </c>
      <c r="V1549" s="24">
        <f t="shared" si="381"/>
        <v>4.8844636574034741</v>
      </c>
      <c r="W1549" s="24">
        <f t="shared" si="381"/>
        <v>3.4830603129868236</v>
      </c>
      <c r="X1549" s="24">
        <f t="shared" si="381"/>
        <v>4.253627080393362</v>
      </c>
      <c r="Y1549" s="24">
        <f t="shared" si="381"/>
        <v>4.5865577699755047</v>
      </c>
      <c r="Z1549" s="24">
        <f t="shared" si="381"/>
        <v>4.3019272051897905</v>
      </c>
      <c r="AA1549" s="20">
        <v>-1.25</v>
      </c>
      <c r="AB1549" s="20">
        <v>-0.55166666666666597</v>
      </c>
      <c r="AC1549" s="17">
        <v>313.76326442428302</v>
      </c>
      <c r="AD1549" s="17">
        <f t="shared" si="379"/>
        <v>313.98937947585046</v>
      </c>
      <c r="AE1549" s="21">
        <v>32.5</v>
      </c>
      <c r="AF1549" s="21">
        <v>170.83881150286851</v>
      </c>
      <c r="AG1549" s="19">
        <v>2.8307140028512352</v>
      </c>
      <c r="AH1549" s="21">
        <v>160.80000000000001</v>
      </c>
      <c r="AI1549" s="22">
        <v>-0.25916666666666599</v>
      </c>
      <c r="AJ1549" s="21">
        <v>1454</v>
      </c>
      <c r="AK1549" s="21" t="e">
        <f>VLOOKUP($B1549,'[3]Rotoma level Monthly'!$C$2:$N$538,10,FALSE)</f>
        <v>#N/A</v>
      </c>
      <c r="AL1549" s="21" t="e">
        <f>VLOOKUP($B1549,'[3]Rotoma level Monthly'!$C$2:$N$538,11,FALSE)</f>
        <v>#N/A</v>
      </c>
      <c r="AM1549" s="20">
        <v>3.5572524845783566</v>
      </c>
      <c r="AN1549" s="21">
        <v>177.71666666666667</v>
      </c>
    </row>
    <row r="1550" spans="1:40" x14ac:dyDescent="0.25">
      <c r="A1550" t="s">
        <v>89</v>
      </c>
      <c r="B1550" s="15">
        <v>38108</v>
      </c>
      <c r="C1550" s="16" t="s">
        <v>65</v>
      </c>
      <c r="D1550" s="17">
        <v>2004</v>
      </c>
      <c r="E1550" s="18" t="str">
        <f t="shared" si="383"/>
        <v>Rotoiti 2003/04</v>
      </c>
      <c r="F1550" s="18" t="s">
        <v>61</v>
      </c>
      <c r="G1550" s="19">
        <v>12.850000190734864</v>
      </c>
      <c r="H1550" s="17">
        <v>6.50000002138977</v>
      </c>
      <c r="I1550" s="21">
        <v>400.499999</v>
      </c>
      <c r="J1550" s="19">
        <v>22.000000499999999</v>
      </c>
      <c r="K1550" s="19">
        <v>6.5</v>
      </c>
      <c r="L1550" s="19">
        <v>64.499999000000003</v>
      </c>
      <c r="M1550" s="19">
        <v>39.499999500000001</v>
      </c>
      <c r="N1550" s="19">
        <v>7.1500000999999997</v>
      </c>
      <c r="O1550" s="19">
        <v>2.2500000619209288</v>
      </c>
      <c r="Q1550" s="19">
        <f t="shared" si="382"/>
        <v>5.036613960648606</v>
      </c>
      <c r="R1550" s="19">
        <f t="shared" si="380"/>
        <v>3.246185789134914</v>
      </c>
      <c r="S1550" s="19">
        <f t="shared" si="376"/>
        <v>4.2238335832009852</v>
      </c>
      <c r="T1550" s="19">
        <f t="shared" si="377"/>
        <v>4.1378742568222018</v>
      </c>
      <c r="U1550" s="23">
        <f t="shared" si="378"/>
        <v>4.1611268974516769</v>
      </c>
      <c r="V1550" s="24">
        <f t="shared" si="381"/>
        <v>4.883396811219245</v>
      </c>
      <c r="W1550" s="24">
        <f t="shared" si="381"/>
        <v>3.4576982953390938</v>
      </c>
      <c r="X1550" s="24">
        <f t="shared" si="381"/>
        <v>4.2501472722436331</v>
      </c>
      <c r="Y1550" s="24">
        <f t="shared" si="381"/>
        <v>4.5841828786369225</v>
      </c>
      <c r="Z1550" s="24">
        <f t="shared" si="381"/>
        <v>4.293856314359723</v>
      </c>
      <c r="AA1550" s="20">
        <v>1.42</v>
      </c>
      <c r="AB1550" s="20">
        <v>-0.20499999999999999</v>
      </c>
      <c r="AC1550" s="17">
        <v>313.87295040799302</v>
      </c>
      <c r="AD1550" s="17">
        <f t="shared" si="379"/>
        <v>313.98511879737435</v>
      </c>
      <c r="AE1550" s="21">
        <v>122</v>
      </c>
      <c r="AF1550" s="21">
        <v>163.05852669308319</v>
      </c>
      <c r="AG1550" s="19">
        <v>3.7042517248114146</v>
      </c>
      <c r="AH1550" s="21">
        <v>150.30000000000001</v>
      </c>
      <c r="AI1550" s="22">
        <v>-0.20833333333333298</v>
      </c>
      <c r="AJ1550" s="21">
        <v>1422.5</v>
      </c>
      <c r="AK1550" s="21" t="e">
        <f>VLOOKUP($B1550,'[3]Rotoma level Monthly'!$C$2:$N$538,10,FALSE)</f>
        <v>#N/A</v>
      </c>
      <c r="AL1550" s="21" t="e">
        <f>VLOOKUP($B1550,'[3]Rotoma level Monthly'!$C$2:$N$538,11,FALSE)</f>
        <v>#N/A</v>
      </c>
      <c r="AM1550" s="20">
        <v>3.5910157206698567</v>
      </c>
      <c r="AN1550" s="21">
        <v>178.36666666666667</v>
      </c>
    </row>
    <row r="1551" spans="1:40" x14ac:dyDescent="0.25">
      <c r="A1551" t="s">
        <v>89</v>
      </c>
      <c r="B1551" s="15">
        <v>38139</v>
      </c>
      <c r="C1551" s="16" t="s">
        <v>65</v>
      </c>
      <c r="D1551" s="17">
        <v>2004</v>
      </c>
      <c r="E1551" s="18" t="str">
        <f t="shared" si="383"/>
        <v>Rotoiti 2003/04</v>
      </c>
      <c r="F1551" s="18" t="s">
        <v>61</v>
      </c>
      <c r="G1551" s="19">
        <v>6.0499999500000001</v>
      </c>
      <c r="H1551" s="17">
        <v>5.5299999713897705</v>
      </c>
      <c r="I1551" s="21">
        <v>461.99999550000001</v>
      </c>
      <c r="J1551" s="19">
        <v>47.5</v>
      </c>
      <c r="K1551" s="19">
        <v>37.499999500000001</v>
      </c>
      <c r="L1551" s="19">
        <v>54.000000499999999</v>
      </c>
      <c r="M1551" s="19">
        <v>134</v>
      </c>
      <c r="N1551" s="19">
        <v>6.7500000046325681</v>
      </c>
      <c r="O1551" s="19">
        <v>1.6999999761581421</v>
      </c>
      <c r="Q1551" s="19">
        <f t="shared" si="382"/>
        <v>4.2056586425006763</v>
      </c>
      <c r="R1551" s="19">
        <f t="shared" si="380"/>
        <v>3.4609060247948542</v>
      </c>
      <c r="S1551" s="19">
        <f t="shared" si="376"/>
        <v>4.4105723336912135</v>
      </c>
      <c r="T1551" s="19">
        <f t="shared" si="377"/>
        <v>5.1139453401046095</v>
      </c>
      <c r="U1551" s="23">
        <f t="shared" si="378"/>
        <v>4.2977705852728381</v>
      </c>
      <c r="V1551" s="24">
        <f t="shared" si="381"/>
        <v>4.8400016828155161</v>
      </c>
      <c r="W1551" s="24">
        <f t="shared" si="381"/>
        <v>3.4727980756983161</v>
      </c>
      <c r="X1551" s="24">
        <f t="shared" si="381"/>
        <v>4.2600124260315217</v>
      </c>
      <c r="Y1551" s="24">
        <f t="shared" si="381"/>
        <v>4.5887288814698097</v>
      </c>
      <c r="Z1551" s="24">
        <f t="shared" si="381"/>
        <v>4.2903852665037894</v>
      </c>
      <c r="AA1551" s="20">
        <v>-1.44</v>
      </c>
      <c r="AB1551" s="20">
        <v>-0.99</v>
      </c>
      <c r="AC1551" s="17">
        <v>313.94109511706199</v>
      </c>
      <c r="AD1551" s="17">
        <f t="shared" si="379"/>
        <v>313.98081736135651</v>
      </c>
      <c r="AE1551" s="21">
        <v>152.5</v>
      </c>
      <c r="AF1551" s="21">
        <v>183.86944444445231</v>
      </c>
      <c r="AG1551" s="19">
        <v>3.8186310757872985</v>
      </c>
      <c r="AH1551" s="21">
        <v>102.9</v>
      </c>
      <c r="AI1551" s="22">
        <v>-0.25583333333333297</v>
      </c>
      <c r="AJ1551" s="21">
        <v>1441.5</v>
      </c>
      <c r="AK1551" s="21" t="e">
        <f>VLOOKUP($B1551,'[3]Rotoma level Monthly'!$C$2:$N$538,10,FALSE)</f>
        <v>#N/A</v>
      </c>
      <c r="AL1551" s="21" t="e">
        <f>VLOOKUP($B1551,'[3]Rotoma level Monthly'!$C$2:$N$538,11,FALSE)</f>
        <v>#N/A</v>
      </c>
      <c r="AM1551" s="20">
        <v>3.6637660184139977</v>
      </c>
      <c r="AN1551" s="21">
        <v>178.27500000000001</v>
      </c>
    </row>
    <row r="1552" spans="1:40" x14ac:dyDescent="0.25">
      <c r="A1552" t="s">
        <v>89</v>
      </c>
      <c r="B1552" s="15">
        <v>38169</v>
      </c>
      <c r="C1552" s="16" t="s">
        <v>66</v>
      </c>
      <c r="D1552" s="17">
        <v>2005</v>
      </c>
      <c r="E1552" s="18" t="str">
        <f t="shared" si="383"/>
        <v>Rotoiti 2004/05</v>
      </c>
      <c r="F1552" s="18" t="s">
        <v>61</v>
      </c>
      <c r="G1552" s="19">
        <v>3.5499999500000001</v>
      </c>
      <c r="H1552" s="17">
        <v>5.6500000953674316</v>
      </c>
      <c r="I1552" s="21">
        <v>538.99999000000003</v>
      </c>
      <c r="J1552" s="19">
        <v>51.500000499999999</v>
      </c>
      <c r="K1552" s="19">
        <v>34.499999500000001</v>
      </c>
      <c r="L1552" s="19">
        <v>226.99999500000001</v>
      </c>
      <c r="M1552" s="19">
        <v>3.5000000499999997</v>
      </c>
      <c r="N1552" s="19">
        <v>6.4700000427795405</v>
      </c>
      <c r="O1552" s="19">
        <v>1.45</v>
      </c>
      <c r="Q1552" s="19">
        <f t="shared" si="382"/>
        <v>3.6175800012232067</v>
      </c>
      <c r="R1552" s="19">
        <f t="shared" si="380"/>
        <v>3.4327275636508818</v>
      </c>
      <c r="S1552" s="19">
        <f t="shared" si="376"/>
        <v>4.6120821589592751</v>
      </c>
      <c r="T1552" s="19">
        <f t="shared" si="377"/>
        <v>5.2164771211123151</v>
      </c>
      <c r="U1552" s="23">
        <f t="shared" si="378"/>
        <v>4.21971671123642</v>
      </c>
      <c r="V1552" s="24">
        <f t="shared" si="381"/>
        <v>4.7948744249990014</v>
      </c>
      <c r="W1552" s="24">
        <f t="shared" si="381"/>
        <v>3.4871279588175117</v>
      </c>
      <c r="X1552" s="24">
        <f t="shared" si="381"/>
        <v>4.2965248223736889</v>
      </c>
      <c r="Y1552" s="24">
        <f t="shared" si="381"/>
        <v>4.5918526082308535</v>
      </c>
      <c r="Z1552" s="24">
        <f t="shared" si="381"/>
        <v>4.2925949536052634</v>
      </c>
      <c r="AA1552" s="20">
        <v>-0.66</v>
      </c>
      <c r="AB1552" s="20">
        <v>-1.13333333333333</v>
      </c>
      <c r="AC1552" s="17">
        <v>314.21124479924902</v>
      </c>
      <c r="AD1552" s="17">
        <f t="shared" si="379"/>
        <v>313.99848477427827</v>
      </c>
      <c r="AE1552" s="21">
        <v>209</v>
      </c>
      <c r="AF1552" s="21">
        <v>165.71908602151063</v>
      </c>
      <c r="AG1552" s="19">
        <v>3.3317869063621099</v>
      </c>
      <c r="AH1552" s="21">
        <v>140.4</v>
      </c>
      <c r="AI1552" s="22">
        <v>-0.38499999999999945</v>
      </c>
      <c r="AJ1552" s="21">
        <v>1451</v>
      </c>
      <c r="AK1552" s="21" t="e">
        <f>VLOOKUP($B1552,'[3]Rotoma level Monthly'!$C$2:$N$538,10,FALSE)</f>
        <v>#N/A</v>
      </c>
      <c r="AL1552" s="21" t="e">
        <f>VLOOKUP($B1552,'[3]Rotoma level Monthly'!$C$2:$N$538,11,FALSE)</f>
        <v>#N/A</v>
      </c>
      <c r="AM1552" s="20">
        <v>3.6895489658947214</v>
      </c>
      <c r="AN1552" s="21">
        <v>177.99166666666667</v>
      </c>
    </row>
    <row r="1553" spans="1:40" x14ac:dyDescent="0.25">
      <c r="A1553" t="s">
        <v>89</v>
      </c>
      <c r="B1553" s="15">
        <v>38200</v>
      </c>
      <c r="C1553" s="16" t="s">
        <v>66</v>
      </c>
      <c r="D1553" s="17">
        <v>2005</v>
      </c>
      <c r="E1553" s="18" t="str">
        <f t="shared" si="383"/>
        <v>Rotoiti 2004/05</v>
      </c>
      <c r="F1553" s="18" t="s">
        <v>61</v>
      </c>
      <c r="G1553" s="19">
        <v>5.5</v>
      </c>
      <c r="H1553" s="17">
        <v>5.5799999237060547</v>
      </c>
      <c r="I1553" s="21">
        <v>478.5</v>
      </c>
      <c r="J1553" s="19">
        <v>38.500000999999997</v>
      </c>
      <c r="K1553" s="19">
        <v>29</v>
      </c>
      <c r="L1553" s="19">
        <v>222.50000499999999</v>
      </c>
      <c r="M1553" s="19">
        <v>3.9999999499999999</v>
      </c>
      <c r="N1553" s="19">
        <v>7.0850000549041745</v>
      </c>
      <c r="O1553" s="19">
        <v>0.82500001572883608</v>
      </c>
      <c r="Q1553" s="19">
        <f t="shared" si="382"/>
        <v>4.1005212313153798</v>
      </c>
      <c r="R1553" s="19">
        <f t="shared" si="380"/>
        <v>3.4491033748292623</v>
      </c>
      <c r="S1553" s="19">
        <f t="shared" si="376"/>
        <v>4.4564446457597153</v>
      </c>
      <c r="T1553" s="19">
        <f t="shared" si="377"/>
        <v>4.847545363103519</v>
      </c>
      <c r="U1553" s="23">
        <f t="shared" si="378"/>
        <v>4.2134036537519695</v>
      </c>
      <c r="V1553" s="24">
        <f t="shared" si="381"/>
        <v>4.7130140119547326</v>
      </c>
      <c r="W1553" s="24">
        <f t="shared" si="381"/>
        <v>3.4906087955995919</v>
      </c>
      <c r="X1553" s="24">
        <f t="shared" si="381"/>
        <v>4.3015328973138516</v>
      </c>
      <c r="Y1553" s="24">
        <f t="shared" si="381"/>
        <v>4.6164684258493311</v>
      </c>
      <c r="Z1553" s="24">
        <f t="shared" si="381"/>
        <v>4.2804060326793767</v>
      </c>
      <c r="AA1553" s="20">
        <v>-0.72</v>
      </c>
      <c r="AB1553" s="20">
        <v>-0.82499999999999996</v>
      </c>
      <c r="AC1553" s="17">
        <v>314.432651745307</v>
      </c>
      <c r="AD1553" s="17">
        <f t="shared" si="379"/>
        <v>314.04098244033617</v>
      </c>
      <c r="AE1553" s="21">
        <v>73</v>
      </c>
      <c r="AF1553" s="21">
        <v>202.50000000000824</v>
      </c>
      <c r="AG1553" s="19">
        <v>3.6655899230886129</v>
      </c>
      <c r="AH1553" s="21">
        <v>170.5</v>
      </c>
      <c r="AI1553" s="22">
        <v>-0.50749999999999951</v>
      </c>
      <c r="AJ1553" s="21">
        <v>1631.5</v>
      </c>
      <c r="AK1553" s="21" t="e">
        <f>VLOOKUP($B1553,'[3]Rotoma level Monthly'!$C$2:$N$538,10,FALSE)</f>
        <v>#N/A</v>
      </c>
      <c r="AL1553" s="21" t="e">
        <f>VLOOKUP($B1553,'[3]Rotoma level Monthly'!$C$2:$N$538,11,FALSE)</f>
        <v>#N/A</v>
      </c>
      <c r="AM1553" s="20">
        <v>3.7549164334126441</v>
      </c>
      <c r="AN1553" s="21">
        <v>179.49166666666667</v>
      </c>
    </row>
    <row r="1554" spans="1:40" x14ac:dyDescent="0.25">
      <c r="A1554" t="s">
        <v>89</v>
      </c>
      <c r="B1554" s="15">
        <v>38261</v>
      </c>
      <c r="C1554" s="16" t="s">
        <v>66</v>
      </c>
      <c r="D1554" s="17">
        <v>2005</v>
      </c>
      <c r="E1554" s="18" t="str">
        <f t="shared" si="383"/>
        <v>Rotoiti 2004/05</v>
      </c>
      <c r="F1554" s="18" t="s">
        <v>61</v>
      </c>
      <c r="G1554" s="19">
        <v>17.96666653951009</v>
      </c>
      <c r="H1554" s="17">
        <v>5.0787499512260439</v>
      </c>
      <c r="I1554" s="21">
        <v>383.99999650000001</v>
      </c>
      <c r="J1554" s="19">
        <v>28.75</v>
      </c>
      <c r="K1554" s="19">
        <v>6.7500000500000006</v>
      </c>
      <c r="L1554" s="19">
        <v>40.333332000000006</v>
      </c>
      <c r="M1554" s="19">
        <v>11.250000025</v>
      </c>
      <c r="N1554" s="19">
        <v>7.4275000083786011</v>
      </c>
      <c r="O1554" s="19">
        <v>1.7999999821186066</v>
      </c>
      <c r="Q1554" s="19">
        <f t="shared" si="382"/>
        <v>5.4063474687792805</v>
      </c>
      <c r="R1554" s="19">
        <f t="shared" si="380"/>
        <v>3.5717096931952259</v>
      </c>
      <c r="S1554" s="19">
        <f t="shared" si="376"/>
        <v>4.1688369734314428</v>
      </c>
      <c r="T1554" s="19">
        <f t="shared" si="377"/>
        <v>4.4772225191548953</v>
      </c>
      <c r="U1554" s="23">
        <f t="shared" si="378"/>
        <v>4.4060291636402109</v>
      </c>
      <c r="V1554" s="24">
        <f t="shared" si="381"/>
        <v>4.8093492223618144</v>
      </c>
      <c r="W1554" s="24">
        <f t="shared" si="381"/>
        <v>3.5412166032991728</v>
      </c>
      <c r="X1554" s="24">
        <f t="shared" si="381"/>
        <v>4.2849838413808774</v>
      </c>
      <c r="Y1554" s="24">
        <f t="shared" si="381"/>
        <v>4.5972009862479357</v>
      </c>
      <c r="Z1554" s="24">
        <f t="shared" si="381"/>
        <v>4.3081876633224505</v>
      </c>
      <c r="AA1554" s="20">
        <v>-0.36</v>
      </c>
      <c r="AB1554" s="20">
        <v>-0.80333333333333301</v>
      </c>
      <c r="AC1554" s="17">
        <v>314.49776031667</v>
      </c>
      <c r="AD1554" s="17">
        <f t="shared" si="379"/>
        <v>314.08468474687498</v>
      </c>
      <c r="AE1554" s="21">
        <v>122</v>
      </c>
      <c r="AF1554" s="21">
        <v>184.15994623655919</v>
      </c>
      <c r="AG1554" s="19">
        <v>4.3271506309737147</v>
      </c>
      <c r="AH1554" s="21">
        <v>171.9</v>
      </c>
      <c r="AI1554" s="22">
        <v>-0.70583333333333298</v>
      </c>
      <c r="AJ1554" s="21">
        <v>1530.5</v>
      </c>
      <c r="AK1554" s="21" t="e">
        <f>VLOOKUP($B1554,'[3]Rotoma level Monthly'!$C$2:$N$538,10,FALSE)</f>
        <v>#N/A</v>
      </c>
      <c r="AL1554" s="21" t="e">
        <f>VLOOKUP($B1554,'[3]Rotoma level Monthly'!$C$2:$N$538,11,FALSE)</f>
        <v>#N/A</v>
      </c>
      <c r="AM1554" s="20">
        <v>3.8005795727892404</v>
      </c>
      <c r="AN1554" s="21">
        <v>178.03333333333333</v>
      </c>
    </row>
    <row r="1555" spans="1:40" x14ac:dyDescent="0.25">
      <c r="A1555" t="s">
        <v>89</v>
      </c>
      <c r="B1555" s="15">
        <v>38292</v>
      </c>
      <c r="C1555" s="16" t="s">
        <v>66</v>
      </c>
      <c r="D1555" s="17">
        <v>2005</v>
      </c>
      <c r="E1555" s="18" t="str">
        <f t="shared" si="383"/>
        <v>Rotoiti 2004/05</v>
      </c>
      <c r="F1555" s="18" t="s">
        <v>61</v>
      </c>
      <c r="G1555" s="19">
        <v>6.6500000953674316</v>
      </c>
      <c r="H1555" s="17">
        <v>5.3149998141693118</v>
      </c>
      <c r="I1555" s="21">
        <v>299.5</v>
      </c>
      <c r="J1555" s="19">
        <v>19</v>
      </c>
      <c r="K1555" s="19">
        <v>3</v>
      </c>
      <c r="L1555" s="19">
        <v>14.5</v>
      </c>
      <c r="M1555" s="19">
        <v>24.999999500000001</v>
      </c>
      <c r="N1555" s="19">
        <v>6.9500000523162839</v>
      </c>
      <c r="O1555" s="19">
        <v>1.349999976158142</v>
      </c>
      <c r="Q1555" s="19">
        <f t="shared" si="382"/>
        <v>4.3099669948895212</v>
      </c>
      <c r="R1555" s="19">
        <f t="shared" si="380"/>
        <v>3.5127039860147207</v>
      </c>
      <c r="S1555" s="19">
        <f t="shared" ref="S1555:S1618" si="384">-3.61+3.01*LOG($I1555)</f>
        <v>3.843954448443244</v>
      </c>
      <c r="T1555" s="19">
        <f t="shared" ref="T1555:T1618" si="385">0.218+2.92*LOG($J1555,10)</f>
        <v>3.9519605147822601</v>
      </c>
      <c r="U1555" s="23">
        <f t="shared" ref="U1555:U1618" si="386">AVERAGE(Q1555:T1555)</f>
        <v>3.9046464860324361</v>
      </c>
      <c r="V1555" s="24">
        <f t="shared" si="381"/>
        <v>4.7746464566571563</v>
      </c>
      <c r="W1555" s="24">
        <f t="shared" si="381"/>
        <v>3.5313484867681404</v>
      </c>
      <c r="X1555" s="24">
        <f t="shared" si="381"/>
        <v>4.2622509310205956</v>
      </c>
      <c r="Y1555" s="24">
        <f t="shared" si="381"/>
        <v>4.5146393243399485</v>
      </c>
      <c r="Z1555" s="24">
        <f t="shared" si="381"/>
        <v>4.2707212996964605</v>
      </c>
      <c r="AA1555" s="20">
        <v>-0.92</v>
      </c>
      <c r="AB1555" s="20">
        <v>-0.73666666666666603</v>
      </c>
      <c r="AC1555" s="17">
        <v>314.49510927057901</v>
      </c>
      <c r="AD1555" s="17">
        <f t="shared" si="379"/>
        <v>314.1138152390651</v>
      </c>
      <c r="AE1555" s="21">
        <v>38</v>
      </c>
      <c r="AF1555" s="21">
        <v>169.26388888889269</v>
      </c>
      <c r="AG1555" s="19">
        <v>4.0503239539413265</v>
      </c>
      <c r="AH1555" s="21">
        <v>171.3</v>
      </c>
      <c r="AI1555" s="22">
        <v>-0.76999999999999957</v>
      </c>
      <c r="AJ1555" s="21">
        <v>1535</v>
      </c>
      <c r="AK1555" s="21" t="e">
        <f>VLOOKUP($B1555,'[3]Rotoma level Monthly'!$C$2:$N$538,10,FALSE)</f>
        <v>#N/A</v>
      </c>
      <c r="AL1555" s="21" t="e">
        <f>VLOOKUP($B1555,'[3]Rotoma level Monthly'!$C$2:$N$538,11,FALSE)</f>
        <v>#N/A</v>
      </c>
      <c r="AM1555" s="20">
        <v>3.8238743921738148</v>
      </c>
      <c r="AN1555" s="21">
        <v>176.55000000000004</v>
      </c>
    </row>
    <row r="1556" spans="1:40" x14ac:dyDescent="0.25">
      <c r="A1556" t="s">
        <v>89</v>
      </c>
      <c r="B1556" s="15">
        <v>38322</v>
      </c>
      <c r="C1556" s="16" t="s">
        <v>66</v>
      </c>
      <c r="D1556" s="17">
        <v>2005</v>
      </c>
      <c r="E1556" s="18" t="str">
        <f t="shared" si="383"/>
        <v>Rotoiti 2004/05</v>
      </c>
      <c r="F1556" s="18" t="s">
        <v>61</v>
      </c>
      <c r="G1556" s="19">
        <v>11.650000190734863</v>
      </c>
      <c r="H1556" s="17">
        <v>5.4119610549041752</v>
      </c>
      <c r="I1556" s="21">
        <v>245.999988</v>
      </c>
      <c r="J1556" s="19">
        <v>32.499999500000001</v>
      </c>
      <c r="K1556" s="19">
        <v>5.5000002000000006</v>
      </c>
      <c r="L1556" s="19">
        <v>18.999998999999999</v>
      </c>
      <c r="M1556" s="19">
        <v>79.500000049999997</v>
      </c>
      <c r="N1556" s="19">
        <v>7.2499999976837159</v>
      </c>
      <c r="O1556" s="19">
        <v>2.0499999500000001</v>
      </c>
      <c r="Q1556" s="19">
        <f t="shared" si="382"/>
        <v>4.9284678684797605</v>
      </c>
      <c r="R1556" s="19">
        <f t="shared" si="380"/>
        <v>3.4891293417145257</v>
      </c>
      <c r="S1556" s="19">
        <f t="shared" si="384"/>
        <v>3.5867146086140287</v>
      </c>
      <c r="T1556" s="19">
        <f t="shared" si="385"/>
        <v>4.6326993945484682</v>
      </c>
      <c r="U1556" s="23">
        <f t="shared" si="386"/>
        <v>4.1592528033391956</v>
      </c>
      <c r="V1556" s="24">
        <f t="shared" si="381"/>
        <v>4.783329037549426</v>
      </c>
      <c r="W1556" s="24">
        <f t="shared" si="381"/>
        <v>3.5263886298796074</v>
      </c>
      <c r="X1556" s="24">
        <f t="shared" si="381"/>
        <v>4.2255655174889837</v>
      </c>
      <c r="Y1556" s="24">
        <f t="shared" si="381"/>
        <v>4.514639322714129</v>
      </c>
      <c r="Z1556" s="24">
        <f t="shared" si="381"/>
        <v>4.2624806269080366</v>
      </c>
      <c r="AA1556" s="20">
        <v>-0.9</v>
      </c>
      <c r="AB1556" s="20">
        <v>-0.64666666666666595</v>
      </c>
      <c r="AC1556" s="17">
        <v>314.41393138803397</v>
      </c>
      <c r="AD1556" s="17">
        <f t="shared" si="379"/>
        <v>314.1356895158101</v>
      </c>
      <c r="AE1556" s="21">
        <v>193.5</v>
      </c>
      <c r="AF1556" s="21">
        <v>209.91263440860325</v>
      </c>
      <c r="AG1556" s="19">
        <v>5.0489912634409064</v>
      </c>
      <c r="AH1556" s="21">
        <v>182.6</v>
      </c>
      <c r="AI1556" s="22">
        <v>-0.76999999999999957</v>
      </c>
      <c r="AJ1556" s="21">
        <v>1478</v>
      </c>
      <c r="AK1556" s="21" t="e">
        <f>VLOOKUP($B1556,'[3]Rotoma level Monthly'!$C$2:$N$538,10,FALSE)</f>
        <v>#N/A</v>
      </c>
      <c r="AL1556" s="21" t="e">
        <f>VLOOKUP($B1556,'[3]Rotoma level Monthly'!$C$2:$N$538,11,FALSE)</f>
        <v>#N/A</v>
      </c>
      <c r="AM1556" s="20">
        <v>3.7994802431452626</v>
      </c>
      <c r="AN1556" s="21">
        <v>173.65833333333333</v>
      </c>
    </row>
    <row r="1557" spans="1:40" x14ac:dyDescent="0.25">
      <c r="A1557" t="s">
        <v>89</v>
      </c>
      <c r="B1557" s="15">
        <v>38353</v>
      </c>
      <c r="C1557" s="16" t="s">
        <v>66</v>
      </c>
      <c r="D1557" s="17">
        <v>2005</v>
      </c>
      <c r="E1557" s="18" t="str">
        <f t="shared" si="383"/>
        <v>Rotoiti 2004/05</v>
      </c>
      <c r="F1557" s="18" t="s">
        <v>61</v>
      </c>
      <c r="G1557" s="19">
        <v>7.5500002000000004</v>
      </c>
      <c r="H1557" s="17">
        <v>5.5833184476837161</v>
      </c>
      <c r="I1557" s="21">
        <v>282.99999505</v>
      </c>
      <c r="J1557" s="19">
        <v>13.000000500000001</v>
      </c>
      <c r="K1557" s="19">
        <v>1.25</v>
      </c>
      <c r="L1557" s="19">
        <v>3.0000000500000001</v>
      </c>
      <c r="M1557" s="19">
        <v>2.5</v>
      </c>
      <c r="N1557" s="19">
        <v>7</v>
      </c>
      <c r="O1557" s="19">
        <v>1.4499999761581421</v>
      </c>
      <c r="Q1557" s="19">
        <f t="shared" si="382"/>
        <v>4.4499852863595413</v>
      </c>
      <c r="R1557" s="19">
        <f t="shared" si="380"/>
        <v>3.4483231686676237</v>
      </c>
      <c r="S1557" s="19">
        <f t="shared" si="384"/>
        <v>3.7698771480631996</v>
      </c>
      <c r="T1557" s="19">
        <f t="shared" si="385"/>
        <v>3.4707146375105733</v>
      </c>
      <c r="U1557" s="23">
        <f t="shared" si="386"/>
        <v>3.7847250601502345</v>
      </c>
      <c r="V1557" s="24">
        <f t="shared" si="381"/>
        <v>4.7774343478372234</v>
      </c>
      <c r="W1557" s="24">
        <f t="shared" si="381"/>
        <v>3.5120354621203531</v>
      </c>
      <c r="X1557" s="24">
        <f t="shared" si="381"/>
        <v>4.2382039753966891</v>
      </c>
      <c r="Y1557" s="24">
        <f t="shared" si="381"/>
        <v>4.4590426925750526</v>
      </c>
      <c r="Z1557" s="24">
        <f t="shared" si="381"/>
        <v>4.2466791194823292</v>
      </c>
      <c r="AA1557" s="20">
        <v>0.2</v>
      </c>
      <c r="AB1557" s="20">
        <v>9.99999999999991E-3</v>
      </c>
      <c r="AC1557" s="17">
        <v>314.36943507373297</v>
      </c>
      <c r="AD1557" s="17">
        <f t="shared" si="379"/>
        <v>314.15859256293442</v>
      </c>
      <c r="AE1557" s="21">
        <v>35.5</v>
      </c>
      <c r="AF1557" s="21">
        <v>186.07930107526889</v>
      </c>
      <c r="AG1557" s="19">
        <v>3.7220547282464009</v>
      </c>
      <c r="AH1557" s="21">
        <v>290.89999999999998</v>
      </c>
      <c r="AI1557" s="22">
        <v>-0.69166666666666599</v>
      </c>
      <c r="AJ1557" s="21">
        <v>1453.5</v>
      </c>
      <c r="AK1557" s="21" t="e">
        <f>VLOOKUP($B1557,'[3]Rotoma level Monthly'!$C$2:$N$538,10,FALSE)</f>
        <v>#N/A</v>
      </c>
      <c r="AL1557" s="21" t="e">
        <f>VLOOKUP($B1557,'[3]Rotoma level Monthly'!$C$2:$N$538,11,FALSE)</f>
        <v>#N/A</v>
      </c>
      <c r="AM1557" s="20">
        <v>3.8906068513053871</v>
      </c>
      <c r="AN1557" s="21">
        <v>177.19166666666663</v>
      </c>
    </row>
    <row r="1558" spans="1:40" x14ac:dyDescent="0.25">
      <c r="A1558" t="s">
        <v>89</v>
      </c>
      <c r="B1558" s="15">
        <v>38384</v>
      </c>
      <c r="C1558" s="16" t="s">
        <v>66</v>
      </c>
      <c r="D1558" s="17">
        <v>2005</v>
      </c>
      <c r="E1558" s="18" t="str">
        <f t="shared" si="383"/>
        <v>Rotoiti 2004/05</v>
      </c>
      <c r="F1558" s="18" t="s">
        <v>61</v>
      </c>
      <c r="G1558" s="19">
        <v>5.4000000953674316</v>
      </c>
      <c r="H1558" s="17">
        <v>6.6399998664855957</v>
      </c>
      <c r="I1558" s="21">
        <v>220</v>
      </c>
      <c r="J1558" s="19">
        <v>11.5</v>
      </c>
      <c r="K1558" s="19">
        <v>1.25</v>
      </c>
      <c r="L1558" s="19">
        <v>7</v>
      </c>
      <c r="M1558" s="19">
        <v>0.50000000999999994</v>
      </c>
      <c r="N1558" s="19">
        <v>7.1000001476837156</v>
      </c>
      <c r="O1558" s="19">
        <v>0.84000000357627869</v>
      </c>
      <c r="Q1558" s="19">
        <f t="shared" si="382"/>
        <v>4.0802801694319282</v>
      </c>
      <c r="R1558" s="19">
        <f t="shared" si="380"/>
        <v>3.2173947525252573</v>
      </c>
      <c r="S1558" s="19">
        <f t="shared" si="384"/>
        <v>3.4406922692748405</v>
      </c>
      <c r="T1558" s="19">
        <f t="shared" si="385"/>
        <v>3.3152376938325459</v>
      </c>
      <c r="U1558" s="23">
        <f t="shared" si="386"/>
        <v>3.5134012212661432</v>
      </c>
      <c r="V1558" s="24">
        <f t="shared" si="381"/>
        <v>4.6294856944888574</v>
      </c>
      <c r="W1558" s="24">
        <f t="shared" si="381"/>
        <v>3.4493418613895148</v>
      </c>
      <c r="X1558" s="24">
        <f t="shared" si="381"/>
        <v>4.1389831758185363</v>
      </c>
      <c r="Y1558" s="24">
        <f t="shared" si="381"/>
        <v>4.3542478181524471</v>
      </c>
      <c r="Z1558" s="24">
        <f t="shared" si="381"/>
        <v>4.1430146374623389</v>
      </c>
      <c r="AA1558" s="20">
        <v>-2.57</v>
      </c>
      <c r="AB1558" s="20">
        <v>-0.39500000000000002</v>
      </c>
      <c r="AC1558" s="17">
        <v>314.36943507373297</v>
      </c>
      <c r="AD1558" s="17">
        <f t="shared" si="379"/>
        <v>314.19131454846956</v>
      </c>
      <c r="AE1558" s="21">
        <v>53.5</v>
      </c>
      <c r="AF1558" s="21">
        <v>168.59226190476528</v>
      </c>
      <c r="AG1558" s="19">
        <v>3.3910403034447145</v>
      </c>
      <c r="AH1558" s="21">
        <v>186.7</v>
      </c>
      <c r="AI1558" s="22">
        <v>-0.69166666666666599</v>
      </c>
      <c r="AJ1558" s="21">
        <v>1384.5</v>
      </c>
      <c r="AK1558" s="21" t="e">
        <f>VLOOKUP($B1558,'[3]Rotoma level Monthly'!$C$2:$N$538,10,FALSE)</f>
        <v>#N/A</v>
      </c>
      <c r="AL1558" s="21" t="e">
        <f>VLOOKUP($B1558,'[3]Rotoma level Monthly'!$C$2:$N$538,11,FALSE)</f>
        <v>#N/A</v>
      </c>
      <c r="AM1558" s="20">
        <v>3.9347170146436667</v>
      </c>
      <c r="AN1558" s="21">
        <v>179.83333333333329</v>
      </c>
    </row>
    <row r="1559" spans="1:40" x14ac:dyDescent="0.25">
      <c r="A1559" t="s">
        <v>89</v>
      </c>
      <c r="B1559" s="15">
        <v>38412</v>
      </c>
      <c r="C1559" s="16" t="s">
        <v>66</v>
      </c>
      <c r="D1559" s="17">
        <v>2005</v>
      </c>
      <c r="E1559" s="18" t="str">
        <f t="shared" si="383"/>
        <v>Rotoiti 2004/05</v>
      </c>
      <c r="F1559" s="18" t="s">
        <v>61</v>
      </c>
      <c r="G1559" s="19">
        <v>6.4999999976837159</v>
      </c>
      <c r="H1559" s="17">
        <v>7.0069875499999998</v>
      </c>
      <c r="I1559" s="21">
        <v>272.75000501</v>
      </c>
      <c r="J1559" s="19">
        <v>12</v>
      </c>
      <c r="K1559" s="19">
        <v>3</v>
      </c>
      <c r="L1559" s="19">
        <v>0.50000001999999999</v>
      </c>
      <c r="M1559" s="19">
        <v>6.2500000099999999</v>
      </c>
      <c r="N1559" s="19">
        <v>6.9999999976837159</v>
      </c>
      <c r="O1559" s="19">
        <v>1.0899999856948852</v>
      </c>
      <c r="Q1559" s="19">
        <f t="shared" si="382"/>
        <v>4.2847999254797591</v>
      </c>
      <c r="R1559" s="19">
        <f t="shared" si="380"/>
        <v>3.1441596477432561</v>
      </c>
      <c r="S1559" s="19">
        <f t="shared" si="384"/>
        <v>3.7216519493854894</v>
      </c>
      <c r="T1559" s="19">
        <f t="shared" si="385"/>
        <v>3.3692092384590637</v>
      </c>
      <c r="U1559" s="23">
        <f t="shared" si="386"/>
        <v>3.6299551902668918</v>
      </c>
      <c r="V1559" s="24">
        <f t="shared" si="381"/>
        <v>4.6021606513910251</v>
      </c>
      <c r="W1559" s="24">
        <f t="shared" si="381"/>
        <v>3.4277918601854966</v>
      </c>
      <c r="X1559" s="24">
        <f t="shared" si="381"/>
        <v>4.0581170560150985</v>
      </c>
      <c r="Y1559" s="24">
        <f t="shared" si="381"/>
        <v>4.257415745852974</v>
      </c>
      <c r="Z1559" s="24">
        <f t="shared" si="381"/>
        <v>4.0863713283611478</v>
      </c>
      <c r="AA1559" s="20">
        <v>7.0000000000000007E-2</v>
      </c>
      <c r="AB1559" s="20">
        <v>-0.34</v>
      </c>
      <c r="AC1559" s="17">
        <v>314.23415555158198</v>
      </c>
      <c r="AD1559" s="17">
        <f t="shared" si="379"/>
        <v>314.2139571296608</v>
      </c>
      <c r="AE1559" s="21">
        <v>148</v>
      </c>
      <c r="AF1559" s="21">
        <v>187.65013615417098</v>
      </c>
      <c r="AG1559" s="19">
        <v>3.1306054952390023</v>
      </c>
      <c r="AH1559" s="21">
        <v>208.4</v>
      </c>
      <c r="AI1559" s="22">
        <v>-0.64666666666666595</v>
      </c>
      <c r="AJ1559" s="21">
        <v>1144.5</v>
      </c>
      <c r="AK1559" s="21" t="e">
        <f>VLOOKUP($B1559,'[3]Rotoma level Monthly'!$C$2:$N$538,10,FALSE)</f>
        <v>#N/A</v>
      </c>
      <c r="AL1559" s="21" t="e">
        <f>VLOOKUP($B1559,'[3]Rotoma level Monthly'!$C$2:$N$538,11,FALSE)</f>
        <v>#N/A</v>
      </c>
      <c r="AM1559" s="20">
        <v>3.7868813042393756</v>
      </c>
      <c r="AN1559" s="21">
        <v>174.43333333333331</v>
      </c>
    </row>
    <row r="1560" spans="1:40" x14ac:dyDescent="0.25">
      <c r="A1560" t="s">
        <v>89</v>
      </c>
      <c r="B1560" s="15">
        <v>38443</v>
      </c>
      <c r="C1560" s="16" t="s">
        <v>66</v>
      </c>
      <c r="D1560" s="17">
        <v>2005</v>
      </c>
      <c r="E1560" s="18" t="str">
        <f t="shared" si="383"/>
        <v>Rotoiti 2004/05</v>
      </c>
      <c r="F1560" s="18" t="s">
        <v>61</v>
      </c>
      <c r="G1560" s="19">
        <v>6.8999998476837154</v>
      </c>
      <c r="H1560" s="17">
        <v>6.7999999523162842</v>
      </c>
      <c r="I1560" s="21">
        <v>261.99999505000005</v>
      </c>
      <c r="J1560" s="19">
        <v>12</v>
      </c>
      <c r="K1560" s="19">
        <v>1.5</v>
      </c>
      <c r="L1560" s="19">
        <v>2.0000001000000003</v>
      </c>
      <c r="M1560" s="19">
        <v>11.000000100000001</v>
      </c>
      <c r="N1560" s="19">
        <v>7</v>
      </c>
      <c r="O1560" s="19">
        <v>1.0100000219209289</v>
      </c>
      <c r="Q1560" s="19">
        <f t="shared" si="382"/>
        <v>4.3506766661217142</v>
      </c>
      <c r="R1560" s="19">
        <f t="shared" si="380"/>
        <v>3.1850798766814097</v>
      </c>
      <c r="S1560" s="19">
        <f t="shared" si="384"/>
        <v>3.6690868621748352</v>
      </c>
      <c r="T1560" s="19">
        <f t="shared" si="385"/>
        <v>3.3692092384590637</v>
      </c>
      <c r="U1560" s="23">
        <f t="shared" si="386"/>
        <v>3.6435131608592557</v>
      </c>
      <c r="V1560" s="24">
        <f t="shared" si="381"/>
        <v>4.5083246497422689</v>
      </c>
      <c r="W1560" s="24">
        <f t="shared" si="381"/>
        <v>3.3905112962253994</v>
      </c>
      <c r="X1560" s="24">
        <f t="shared" si="381"/>
        <v>3.9999221586959255</v>
      </c>
      <c r="Y1560" s="24">
        <f t="shared" si="381"/>
        <v>4.0918306725978111</v>
      </c>
      <c r="Z1560" s="24">
        <f t="shared" si="381"/>
        <v>3.9976471943153515</v>
      </c>
      <c r="AA1560" s="20">
        <v>-0.88</v>
      </c>
      <c r="AB1560" s="20">
        <v>-0.456666666666666</v>
      </c>
      <c r="AC1560" s="17">
        <v>314.22598237310598</v>
      </c>
      <c r="AD1560" s="17">
        <f t="shared" ref="AD1560:AD1623" si="387">AVERAGE(AC1549:AC1560)</f>
        <v>314.2355846284442</v>
      </c>
      <c r="AE1560" s="21">
        <v>15</v>
      </c>
      <c r="AF1560" s="21">
        <v>181.41557017544025</v>
      </c>
      <c r="AG1560" s="19">
        <v>2.8411419358102017</v>
      </c>
      <c r="AH1560" s="21">
        <v>212.9</v>
      </c>
      <c r="AI1560" s="22">
        <v>-0.64666666666666595</v>
      </c>
      <c r="AJ1560" s="21">
        <v>1279.5</v>
      </c>
      <c r="AK1560" s="21" t="e">
        <f>VLOOKUP($B1560,'[3]Rotoma level Monthly'!$C$2:$N$538,10,FALSE)</f>
        <v>#N/A</v>
      </c>
      <c r="AL1560" s="21" t="e">
        <f>VLOOKUP($B1560,'[3]Rotoma level Monthly'!$C$2:$N$538,11,FALSE)</f>
        <v>#N/A</v>
      </c>
      <c r="AM1560" s="20">
        <v>3.7674875632719309</v>
      </c>
      <c r="AN1560" s="21">
        <v>178.77499999999998</v>
      </c>
    </row>
    <row r="1561" spans="1:40" x14ac:dyDescent="0.25">
      <c r="A1561" t="s">
        <v>89</v>
      </c>
      <c r="B1561" s="15">
        <v>38473</v>
      </c>
      <c r="C1561" s="16" t="s">
        <v>66</v>
      </c>
      <c r="D1561" s="17">
        <v>2005</v>
      </c>
      <c r="E1561" s="18" t="str">
        <f t="shared" si="383"/>
        <v>Rotoiti 2004/05</v>
      </c>
      <c r="F1561" s="18" t="s">
        <v>61</v>
      </c>
      <c r="G1561" s="19">
        <v>7.4999997523162838</v>
      </c>
      <c r="H1561" s="17">
        <v>7.3900001095367429</v>
      </c>
      <c r="I1561" s="21">
        <v>257.49999500000001</v>
      </c>
      <c r="J1561" s="19">
        <v>19.999999500000001</v>
      </c>
      <c r="K1561" s="19">
        <v>6.9999999499999994</v>
      </c>
      <c r="L1561" s="19">
        <v>15</v>
      </c>
      <c r="M1561" s="19">
        <v>23.999999500000001</v>
      </c>
      <c r="N1561" s="19">
        <v>6.9500000476837158</v>
      </c>
      <c r="O1561" s="19">
        <v>1</v>
      </c>
      <c r="Q1561" s="19">
        <f t="shared" si="382"/>
        <v>4.4426555725853323</v>
      </c>
      <c r="R1561" s="19">
        <f t="shared" si="380"/>
        <v>3.0708805390865566</v>
      </c>
      <c r="S1561" s="19">
        <f t="shared" si="384"/>
        <v>3.6464394470823644</v>
      </c>
      <c r="T1561" s="19">
        <f t="shared" si="385"/>
        <v>4.0170075556353275</v>
      </c>
      <c r="U1561" s="23">
        <f t="shared" si="386"/>
        <v>3.7942457785973951</v>
      </c>
      <c r="V1561" s="24">
        <f t="shared" si="381"/>
        <v>4.4344628156512256</v>
      </c>
      <c r="W1561" s="24">
        <f t="shared" si="381"/>
        <v>3.3523586465032076</v>
      </c>
      <c r="X1561" s="24">
        <f t="shared" si="381"/>
        <v>3.9625155356733863</v>
      </c>
      <c r="Y1561" s="24">
        <f t="shared" si="381"/>
        <v>4.1599252394604038</v>
      </c>
      <c r="Z1561" s="24">
        <f t="shared" si="381"/>
        <v>3.9773155593220562</v>
      </c>
      <c r="AA1561" s="20">
        <v>-1.32</v>
      </c>
      <c r="AB1561" s="20">
        <v>-0.60833333333333295</v>
      </c>
      <c r="AC1561" s="17">
        <v>314.15683838369802</v>
      </c>
      <c r="AD1561" s="17">
        <f t="shared" si="387"/>
        <v>314.26838245839542</v>
      </c>
      <c r="AE1561" s="21">
        <v>151.5</v>
      </c>
      <c r="AF1561" s="21">
        <v>162.61827956988665</v>
      </c>
      <c r="AG1561" s="19">
        <v>3.0298086515032847</v>
      </c>
      <c r="AH1561" s="21">
        <v>123.9</v>
      </c>
      <c r="AI1561" s="22">
        <v>-0.64666666666666595</v>
      </c>
      <c r="AJ1561" s="21">
        <v>1262</v>
      </c>
      <c r="AK1561" s="21" t="e">
        <f>VLOOKUP($B1561,'[3]Rotoma level Monthly'!$C$2:$N$538,10,FALSE)</f>
        <v>#N/A</v>
      </c>
      <c r="AL1561" s="21" t="e">
        <f>VLOOKUP($B1561,'[3]Rotoma level Monthly'!$C$2:$N$538,11,FALSE)</f>
        <v>#N/A</v>
      </c>
      <c r="AM1561" s="20">
        <v>3.7683565576851783</v>
      </c>
      <c r="AN1561" s="21">
        <v>176.57500000000002</v>
      </c>
    </row>
    <row r="1562" spans="1:40" x14ac:dyDescent="0.25">
      <c r="A1562" t="s">
        <v>89</v>
      </c>
      <c r="B1562" s="15">
        <v>38504</v>
      </c>
      <c r="C1562" s="16" t="s">
        <v>66</v>
      </c>
      <c r="D1562" s="17">
        <v>2005</v>
      </c>
      <c r="E1562" s="18" t="str">
        <f t="shared" si="383"/>
        <v>Rotoiti 2004/05</v>
      </c>
      <c r="F1562" s="18" t="s">
        <v>61</v>
      </c>
      <c r="G1562" s="19">
        <v>10.549999904632568</v>
      </c>
      <c r="H1562" s="17">
        <v>5.7100000381469727</v>
      </c>
      <c r="I1562" s="21">
        <v>274.99999450000001</v>
      </c>
      <c r="J1562" s="19">
        <v>46</v>
      </c>
      <c r="K1562" s="19">
        <v>27.000000999999997</v>
      </c>
      <c r="L1562" s="19">
        <v>17.999999500000001</v>
      </c>
      <c r="M1562" s="19">
        <v>59.999998999999995</v>
      </c>
      <c r="N1562" s="19">
        <v>6.8000001953674314</v>
      </c>
      <c r="O1562" s="19">
        <v>1.2949999868869781</v>
      </c>
      <c r="Q1562" s="19">
        <f t="shared" si="382"/>
        <v>4.8190612374980084</v>
      </c>
      <c r="R1562" s="19">
        <f t="shared" si="380"/>
        <v>3.4188255936071204</v>
      </c>
      <c r="S1562" s="19">
        <f t="shared" si="384"/>
        <v>3.7323913822845625</v>
      </c>
      <c r="T1562" s="19">
        <f t="shared" si="385"/>
        <v>5.0732528685101954</v>
      </c>
      <c r="U1562" s="23">
        <f t="shared" si="386"/>
        <v>4.2608827704749714</v>
      </c>
      <c r="V1562" s="24">
        <f t="shared" si="381"/>
        <v>4.4163334220553425</v>
      </c>
      <c r="W1562" s="24">
        <f t="shared" si="381"/>
        <v>3.3667452968758913</v>
      </c>
      <c r="X1562" s="24">
        <f t="shared" si="381"/>
        <v>3.9215620189303504</v>
      </c>
      <c r="Y1562" s="24">
        <f t="shared" si="381"/>
        <v>4.2378734571010694</v>
      </c>
      <c r="Z1562" s="24">
        <f t="shared" si="381"/>
        <v>3.9856285487406633</v>
      </c>
      <c r="AA1562" s="20">
        <v>0.36</v>
      </c>
      <c r="AB1562" s="20">
        <v>0.59499999999999897</v>
      </c>
      <c r="AC1562" s="17">
        <v>314.23013702421798</v>
      </c>
      <c r="AD1562" s="17">
        <f t="shared" si="387"/>
        <v>314.29814800974754</v>
      </c>
      <c r="AE1562" s="21">
        <v>102</v>
      </c>
      <c r="AF1562" s="21">
        <v>176.37606576829151</v>
      </c>
      <c r="AG1562" s="19">
        <v>3.5461060500989605</v>
      </c>
      <c r="AH1562" s="21">
        <v>144.6</v>
      </c>
      <c r="AI1562" s="22">
        <v>-0.64666666666666595</v>
      </c>
      <c r="AJ1562" s="21">
        <v>1291.5</v>
      </c>
      <c r="AK1562" s="21" t="e">
        <f>VLOOKUP($B1562,'[3]Rotoma level Monthly'!$C$2:$N$538,10,FALSE)</f>
        <v>#N/A</v>
      </c>
      <c r="AL1562" s="21" t="e">
        <f>VLOOKUP($B1562,'[3]Rotoma level Monthly'!$C$2:$N$538,11,FALSE)</f>
        <v>#N/A</v>
      </c>
      <c r="AM1562" s="20">
        <v>3.7121529682428345</v>
      </c>
      <c r="AN1562" s="21">
        <v>180.05000000000004</v>
      </c>
    </row>
    <row r="1563" spans="1:40" x14ac:dyDescent="0.25">
      <c r="A1563" t="s">
        <v>89</v>
      </c>
      <c r="B1563" s="15">
        <v>38534</v>
      </c>
      <c r="C1563" s="16" t="s">
        <v>67</v>
      </c>
      <c r="D1563" s="17">
        <v>2006</v>
      </c>
      <c r="E1563" s="18" t="str">
        <f t="shared" si="383"/>
        <v>Rotoiti 2005/06</v>
      </c>
      <c r="F1563" s="18" t="s">
        <v>61</v>
      </c>
      <c r="G1563" s="19">
        <v>8.25</v>
      </c>
      <c r="H1563" s="17">
        <v>6.2050001667572019</v>
      </c>
      <c r="I1563" s="21">
        <v>280.4999995</v>
      </c>
      <c r="J1563" s="19">
        <v>22.500000499999999</v>
      </c>
      <c r="K1563" s="19">
        <v>19.500000499999999</v>
      </c>
      <c r="L1563" s="19">
        <v>31.499999500000001</v>
      </c>
      <c r="M1563" s="19">
        <v>23.999999500000001</v>
      </c>
      <c r="N1563" s="19">
        <v>6.9000000953674316</v>
      </c>
      <c r="O1563" s="19">
        <v>1.025000011920929</v>
      </c>
      <c r="Q1563" s="19">
        <f t="shared" si="382"/>
        <v>4.547793029316809</v>
      </c>
      <c r="R1563" s="19">
        <f t="shared" si="380"/>
        <v>3.3085317154860245</v>
      </c>
      <c r="S1563" s="19">
        <f t="shared" si="384"/>
        <v>3.7582779231022907</v>
      </c>
      <c r="T1563" s="19">
        <f t="shared" si="385"/>
        <v>4.1663729810660639</v>
      </c>
      <c r="U1563" s="23">
        <f t="shared" si="386"/>
        <v>3.9452439122427974</v>
      </c>
      <c r="V1563" s="24">
        <f t="shared" si="381"/>
        <v>4.4448446209566868</v>
      </c>
      <c r="W1563" s="24">
        <f t="shared" si="381"/>
        <v>3.3540474377668219</v>
      </c>
      <c r="X1563" s="24">
        <f t="shared" si="381"/>
        <v>3.8672041513812734</v>
      </c>
      <c r="Y1563" s="24">
        <f t="shared" si="381"/>
        <v>4.1589090938478579</v>
      </c>
      <c r="Z1563" s="24">
        <f t="shared" si="381"/>
        <v>3.9562513259881595</v>
      </c>
      <c r="AA1563" s="20">
        <v>0.14000000000000001</v>
      </c>
      <c r="AB1563" s="20">
        <v>0.40499999999999903</v>
      </c>
      <c r="AC1563" s="17">
        <v>314.28644292280302</v>
      </c>
      <c r="AD1563" s="17">
        <f t="shared" si="387"/>
        <v>314.32692699355931</v>
      </c>
      <c r="AE1563" s="21">
        <v>135</v>
      </c>
      <c r="AF1563" s="21">
        <v>159.0234153933319</v>
      </c>
      <c r="AG1563" s="19">
        <v>3.1789152579438738</v>
      </c>
      <c r="AH1563" s="21">
        <v>101.9</v>
      </c>
      <c r="AI1563" s="22">
        <v>-0.60833333333333295</v>
      </c>
      <c r="AJ1563" s="21">
        <v>1241</v>
      </c>
      <c r="AK1563" s="21" t="e">
        <f>VLOOKUP($B1563,'[3]Rotoma level Monthly'!$C$2:$N$538,10,FALSE)</f>
        <v>#N/A</v>
      </c>
      <c r="AL1563" s="21" t="e">
        <f>VLOOKUP($B1563,'[3]Rotoma level Monthly'!$C$2:$N$538,11,FALSE)</f>
        <v>#N/A</v>
      </c>
      <c r="AM1563" s="20">
        <v>3.6894425494354732</v>
      </c>
      <c r="AN1563" s="21">
        <v>176.8416666666667</v>
      </c>
    </row>
    <row r="1564" spans="1:40" x14ac:dyDescent="0.25">
      <c r="A1564" t="s">
        <v>89</v>
      </c>
      <c r="B1564" s="15">
        <v>38565</v>
      </c>
      <c r="C1564" s="16" t="s">
        <v>67</v>
      </c>
      <c r="D1564" s="17">
        <v>2006</v>
      </c>
      <c r="E1564" s="18" t="str">
        <f t="shared" si="383"/>
        <v>Rotoiti 2005/06</v>
      </c>
      <c r="F1564" s="18" t="s">
        <v>61</v>
      </c>
      <c r="G1564" s="19">
        <v>5.0499999500000001</v>
      </c>
      <c r="H1564" s="17">
        <v>6.8924999237060547</v>
      </c>
      <c r="I1564" s="21">
        <v>242.5</v>
      </c>
      <c r="J1564" s="19">
        <v>28.999999500000001</v>
      </c>
      <c r="K1564" s="19">
        <v>9.9999999499999994</v>
      </c>
      <c r="L1564" s="19">
        <v>1.5</v>
      </c>
      <c r="M1564" s="19">
        <v>1.5000000500000001</v>
      </c>
      <c r="N1564" s="19">
        <v>7.0499999523162842</v>
      </c>
      <c r="O1564" s="19">
        <v>1.6000000238418579</v>
      </c>
      <c r="Q1564" s="19">
        <f t="shared" si="382"/>
        <v>4.0063600894995393</v>
      </c>
      <c r="R1564" s="19">
        <f t="shared" si="380"/>
        <v>3.1666730313054257</v>
      </c>
      <c r="S1564" s="19">
        <f t="shared" si="384"/>
        <v>3.5679823462442291</v>
      </c>
      <c r="T1564" s="19">
        <f t="shared" si="385"/>
        <v>4.4882021320004704</v>
      </c>
      <c r="U1564" s="23">
        <f t="shared" si="386"/>
        <v>3.8073043997624159</v>
      </c>
      <c r="V1564" s="24">
        <f t="shared" si="381"/>
        <v>4.4772429616463816</v>
      </c>
      <c r="W1564" s="24">
        <f t="shared" si="381"/>
        <v>3.331876226738034</v>
      </c>
      <c r="X1564" s="24">
        <f t="shared" si="381"/>
        <v>3.7801958336550197</v>
      </c>
      <c r="Y1564" s="24">
        <f t="shared" si="381"/>
        <v>4.0982195114218705</v>
      </c>
      <c r="Z1564" s="24">
        <f t="shared" si="381"/>
        <v>3.9218836333653262</v>
      </c>
      <c r="AA1564" s="20">
        <v>-0.65</v>
      </c>
      <c r="AB1564" s="20">
        <v>0.29833333333333301</v>
      </c>
      <c r="AC1564" s="17">
        <v>314.35320067531302</v>
      </c>
      <c r="AD1564" s="17">
        <f t="shared" si="387"/>
        <v>314.33875664989802</v>
      </c>
      <c r="AE1564" s="21">
        <v>113</v>
      </c>
      <c r="AF1564" s="21">
        <v>157.78512327090797</v>
      </c>
      <c r="AG1564" s="19">
        <v>2.3051482977718631</v>
      </c>
      <c r="AH1564" s="21">
        <v>187.5</v>
      </c>
      <c r="AI1564" s="22">
        <v>-0.456666666666666</v>
      </c>
      <c r="AJ1564" s="21">
        <v>1167</v>
      </c>
      <c r="AK1564" s="21" t="e">
        <f>VLOOKUP($B1564,'[3]Rotoma level Monthly'!$C$2:$N$538,10,FALSE)</f>
        <v>#N/A</v>
      </c>
      <c r="AL1564" s="21" t="e">
        <f>VLOOKUP($B1564,'[3]Rotoma level Monthly'!$C$2:$N$538,11,FALSE)</f>
        <v>#N/A</v>
      </c>
      <c r="AM1564" s="20">
        <v>3.6767032454006205</v>
      </c>
      <c r="AN1564" s="21">
        <v>178.25833333333335</v>
      </c>
    </row>
    <row r="1565" spans="1:40" x14ac:dyDescent="0.25">
      <c r="A1565" t="s">
        <v>89</v>
      </c>
      <c r="B1565" s="15">
        <v>38596</v>
      </c>
      <c r="C1565" s="16" t="s">
        <v>67</v>
      </c>
      <c r="D1565" s="17">
        <v>2006</v>
      </c>
      <c r="E1565" s="18" t="str">
        <f t="shared" si="383"/>
        <v>Rotoiti 2005/06</v>
      </c>
      <c r="F1565" s="18" t="s">
        <v>61</v>
      </c>
      <c r="G1565" s="19">
        <v>4.1500000999999997</v>
      </c>
      <c r="H1565" s="17">
        <v>6.0900001525878906</v>
      </c>
      <c r="I1565" s="21">
        <v>273.00000490000002</v>
      </c>
      <c r="J1565" s="19">
        <v>27.500001000000001</v>
      </c>
      <c r="L1565" s="19">
        <v>7.9999998999999997</v>
      </c>
      <c r="N1565" s="19">
        <v>7.0999999046325684</v>
      </c>
      <c r="O1565" s="19">
        <v>0.89999997807907106</v>
      </c>
      <c r="Q1565" s="19">
        <f t="shared" si="382"/>
        <v>3.7898421922296306</v>
      </c>
      <c r="R1565" s="19">
        <f t="shared" si="380"/>
        <v>3.333491281752047</v>
      </c>
      <c r="S1565" s="19">
        <f t="shared" si="384"/>
        <v>3.7228495910557124</v>
      </c>
      <c r="T1565" s="19">
        <f t="shared" si="385"/>
        <v>4.420851512098543</v>
      </c>
      <c r="U1565" s="23">
        <f t="shared" si="386"/>
        <v>3.8167586442839836</v>
      </c>
      <c r="V1565" s="24">
        <f t="shared" si="381"/>
        <v>4.4513530417225686</v>
      </c>
      <c r="W1565" s="24">
        <f t="shared" si="381"/>
        <v>3.3222418856482663</v>
      </c>
      <c r="X1565" s="24">
        <f t="shared" si="381"/>
        <v>3.7190629124296866</v>
      </c>
      <c r="Y1565" s="24">
        <f t="shared" si="381"/>
        <v>4.0626616905047888</v>
      </c>
      <c r="Z1565" s="24">
        <f t="shared" si="381"/>
        <v>3.8888298825763279</v>
      </c>
      <c r="AA1565" s="20">
        <v>0.33</v>
      </c>
      <c r="AB1565" s="20">
        <v>0.12166666666666601</v>
      </c>
      <c r="AC1565" s="17">
        <v>314.36449932703403</v>
      </c>
      <c r="AD1565" s="17">
        <f t="shared" si="387"/>
        <v>314.3330772817086</v>
      </c>
      <c r="AE1565" s="21">
        <v>108.5</v>
      </c>
      <c r="AF1565" s="21">
        <v>174.20833333333334</v>
      </c>
      <c r="AG1565" s="19">
        <v>3.2442361111111118</v>
      </c>
      <c r="AH1565" s="21">
        <v>144.30000000000001</v>
      </c>
      <c r="AI1565" s="22">
        <v>-0.39500000000000002</v>
      </c>
      <c r="AJ1565" s="21">
        <v>1207</v>
      </c>
      <c r="AK1565" s="21" t="e">
        <f>VLOOKUP($B1565,'[3]Rotoma level Monthly'!$C$2:$N$538,10,FALSE)</f>
        <v>#N/A</v>
      </c>
      <c r="AL1565" s="21" t="e">
        <f>VLOOKUP($B1565,'[3]Rotoma level Monthly'!$C$2:$N$538,11,FALSE)</f>
        <v>#N/A</v>
      </c>
      <c r="AM1565" s="20">
        <v>3.5633331099575578</v>
      </c>
      <c r="AN1565" s="21">
        <v>177.2416666666667</v>
      </c>
    </row>
    <row r="1566" spans="1:40" x14ac:dyDescent="0.25">
      <c r="A1566" t="s">
        <v>89</v>
      </c>
      <c r="B1566" s="15">
        <v>38626</v>
      </c>
      <c r="C1566" s="16" t="s">
        <v>67</v>
      </c>
      <c r="D1566" s="17">
        <v>2006</v>
      </c>
      <c r="E1566" s="18" t="str">
        <f t="shared" si="383"/>
        <v>Rotoiti 2005/06</v>
      </c>
      <c r="F1566" s="18" t="s">
        <v>61</v>
      </c>
      <c r="G1566" s="19">
        <v>5.7999999546325682</v>
      </c>
      <c r="H1566" s="17">
        <v>6.0349998450958253</v>
      </c>
      <c r="I1566" s="21">
        <v>325.99999494999997</v>
      </c>
      <c r="J1566" s="19">
        <v>36.999999500000001</v>
      </c>
      <c r="K1566" s="19">
        <v>23</v>
      </c>
      <c r="L1566" s="19">
        <v>6.9999999499999994</v>
      </c>
      <c r="M1566" s="19">
        <v>74.500000049999997</v>
      </c>
      <c r="N1566" s="19">
        <v>6.8999998523162844</v>
      </c>
      <c r="O1566" s="19">
        <v>0.85999999046325681</v>
      </c>
      <c r="Q1566" s="19">
        <f t="shared" si="382"/>
        <v>4.1591070950213815</v>
      </c>
      <c r="R1566" s="19">
        <f t="shared" si="380"/>
        <v>3.3455653523628772</v>
      </c>
      <c r="S1566" s="19">
        <f t="shared" si="384"/>
        <v>3.954784955954517</v>
      </c>
      <c r="T1566" s="19">
        <f t="shared" si="385"/>
        <v>4.7971490171385991</v>
      </c>
      <c r="U1566" s="23">
        <f t="shared" si="386"/>
        <v>4.0641516051193438</v>
      </c>
      <c r="V1566" s="24">
        <f t="shared" si="381"/>
        <v>4.3474163439094093</v>
      </c>
      <c r="W1566" s="24">
        <f t="shared" si="381"/>
        <v>3.3033965239122369</v>
      </c>
      <c r="X1566" s="24">
        <f t="shared" si="381"/>
        <v>3.7012252443066096</v>
      </c>
      <c r="Y1566" s="24">
        <f t="shared" si="381"/>
        <v>4.0893222320034317</v>
      </c>
      <c r="Z1566" s="24">
        <f t="shared" si="381"/>
        <v>3.860340086032922</v>
      </c>
      <c r="AA1566" s="20">
        <v>1.07</v>
      </c>
      <c r="AB1566" s="20">
        <v>6.6666666666666499E-2</v>
      </c>
      <c r="AC1566" s="17">
        <v>314.48265333269802</v>
      </c>
      <c r="AD1566" s="17">
        <f t="shared" si="387"/>
        <v>314.3318183663776</v>
      </c>
      <c r="AE1566" s="21">
        <v>243</v>
      </c>
      <c r="AF1566" s="21">
        <v>163.92249103942657</v>
      </c>
      <c r="AG1566" s="19">
        <v>3.4815636200716855</v>
      </c>
      <c r="AH1566" s="21">
        <v>178.3</v>
      </c>
      <c r="AI1566" s="22">
        <v>-0.34</v>
      </c>
      <c r="AJ1566" s="21">
        <v>1215.5</v>
      </c>
      <c r="AK1566" s="21" t="e">
        <f>VLOOKUP($B1566,'[3]Rotoma level Monthly'!$C$2:$N$538,10,FALSE)</f>
        <v>#N/A</v>
      </c>
      <c r="AL1566" s="21" t="e">
        <f>VLOOKUP($B1566,'[3]Rotoma level Monthly'!$C$2:$N$538,11,FALSE)</f>
        <v>#N/A</v>
      </c>
      <c r="AM1566" s="20">
        <v>3.4846268899604471</v>
      </c>
      <c r="AN1566" s="21">
        <v>177.77500000000001</v>
      </c>
    </row>
    <row r="1567" spans="1:40" x14ac:dyDescent="0.25">
      <c r="A1567" t="s">
        <v>89</v>
      </c>
      <c r="B1567" s="15">
        <v>38657</v>
      </c>
      <c r="C1567" s="16" t="s">
        <v>67</v>
      </c>
      <c r="D1567" s="17">
        <v>2006</v>
      </c>
      <c r="E1567" s="18" t="str">
        <f t="shared" si="383"/>
        <v>Rotoiti 2005/06</v>
      </c>
      <c r="F1567" s="18" t="s">
        <v>61</v>
      </c>
      <c r="G1567" s="19">
        <v>4.8500001476837156</v>
      </c>
      <c r="H1567" s="17">
        <v>6.3750000046325681</v>
      </c>
      <c r="I1567" s="21">
        <v>267.00000505000003</v>
      </c>
      <c r="J1567" s="19">
        <v>50.499999500000001</v>
      </c>
      <c r="K1567" s="19">
        <v>7.5000001000000003</v>
      </c>
      <c r="L1567" s="19">
        <v>3.0000000500000001</v>
      </c>
      <c r="M1567" s="19">
        <v>0.50000000999999994</v>
      </c>
      <c r="N1567" s="19">
        <v>7.1999998046325686</v>
      </c>
      <c r="O1567" s="19">
        <v>1.300000011920929</v>
      </c>
      <c r="Q1567" s="19">
        <f t="shared" si="382"/>
        <v>3.9617840496396637</v>
      </c>
      <c r="R1567" s="19">
        <f t="shared" si="380"/>
        <v>3.2723174917228177</v>
      </c>
      <c r="S1567" s="19">
        <f t="shared" si="384"/>
        <v>3.6937989214320655</v>
      </c>
      <c r="T1567" s="19">
        <f t="shared" si="385"/>
        <v>5.1916108115506505</v>
      </c>
      <c r="U1567" s="23">
        <f t="shared" si="386"/>
        <v>4.0298778185862991</v>
      </c>
      <c r="V1567" s="24">
        <f t="shared" si="381"/>
        <v>4.3184010984719219</v>
      </c>
      <c r="W1567" s="24">
        <f t="shared" si="381"/>
        <v>3.2833643160545782</v>
      </c>
      <c r="X1567" s="24">
        <f t="shared" si="381"/>
        <v>3.6887122837223441</v>
      </c>
      <c r="Y1567" s="24">
        <f t="shared" si="381"/>
        <v>4.1926264234007977</v>
      </c>
      <c r="Z1567" s="24">
        <f t="shared" si="381"/>
        <v>3.870776030412411</v>
      </c>
      <c r="AA1567" s="20">
        <v>-0.28000000000000003</v>
      </c>
      <c r="AB1567" s="20">
        <v>0.16166666666666599</v>
      </c>
      <c r="AC1567" s="17">
        <v>314.48402620036899</v>
      </c>
      <c r="AD1567" s="17">
        <f t="shared" si="387"/>
        <v>314.33089477719346</v>
      </c>
      <c r="AE1567" s="21">
        <v>38</v>
      </c>
      <c r="AF1567" s="21">
        <v>192.9652777777778</v>
      </c>
      <c r="AG1567" s="19">
        <v>4.0140972222222224</v>
      </c>
      <c r="AH1567" s="21">
        <v>225.1</v>
      </c>
      <c r="AI1567" s="22">
        <v>9.99999999999991E-3</v>
      </c>
      <c r="AJ1567" s="21">
        <v>1336.5</v>
      </c>
      <c r="AK1567" s="21" t="e">
        <f>VLOOKUP($B1567,'[3]Rotoma level Monthly'!$C$2:$N$538,10,FALSE)</f>
        <v>#N/A</v>
      </c>
      <c r="AL1567" s="21" t="e">
        <f>VLOOKUP($B1567,'[3]Rotoma level Monthly'!$C$2:$N$538,11,FALSE)</f>
        <v>#N/A</v>
      </c>
      <c r="AM1567" s="20">
        <v>3.4141613057186113</v>
      </c>
      <c r="AN1567" s="21">
        <v>182.25833333333333</v>
      </c>
    </row>
    <row r="1568" spans="1:40" x14ac:dyDescent="0.25">
      <c r="A1568" t="s">
        <v>89</v>
      </c>
      <c r="B1568" s="15">
        <v>38687</v>
      </c>
      <c r="C1568" s="16" t="s">
        <v>67</v>
      </c>
      <c r="D1568" s="17">
        <v>2006</v>
      </c>
      <c r="E1568" s="18" t="str">
        <f t="shared" si="383"/>
        <v>Rotoiti 2005/06</v>
      </c>
      <c r="F1568" s="18" t="s">
        <v>61</v>
      </c>
      <c r="G1568" s="19">
        <v>5.3000001953674314</v>
      </c>
      <c r="H1568" s="17">
        <v>5.4900000072204591</v>
      </c>
      <c r="I1568" s="21">
        <v>347.50000001000001</v>
      </c>
      <c r="J1568" s="19">
        <v>18.999999500000001</v>
      </c>
      <c r="K1568" s="19">
        <v>2.5000000500000001</v>
      </c>
      <c r="L1568" s="19">
        <v>0.50000000999999994</v>
      </c>
      <c r="M1568" s="19">
        <v>4</v>
      </c>
      <c r="N1568" s="19">
        <v>7.2999999546325682</v>
      </c>
      <c r="O1568" s="19">
        <v>1.5000000119209289</v>
      </c>
      <c r="Q1568" s="19">
        <f t="shared" si="382"/>
        <v>4.0596607494485273</v>
      </c>
      <c r="R1568" s="19">
        <f t="shared" si="380"/>
        <v>3.4704128194135904</v>
      </c>
      <c r="S1568" s="19">
        <f t="shared" si="384"/>
        <v>4.0382739749052767</v>
      </c>
      <c r="T1568" s="19">
        <f t="shared" si="385"/>
        <v>3.9519604814101572</v>
      </c>
      <c r="U1568" s="23">
        <f t="shared" si="386"/>
        <v>3.8800770062943881</v>
      </c>
      <c r="V1568" s="24">
        <f t="shared" si="381"/>
        <v>4.2460005052193193</v>
      </c>
      <c r="W1568" s="24">
        <f t="shared" si="381"/>
        <v>3.2818046058628334</v>
      </c>
      <c r="X1568" s="24">
        <f t="shared" si="381"/>
        <v>3.7263422309132808</v>
      </c>
      <c r="Y1568" s="24">
        <f t="shared" si="381"/>
        <v>4.1358981806392707</v>
      </c>
      <c r="Z1568" s="24">
        <f t="shared" si="381"/>
        <v>3.8475113806586765</v>
      </c>
      <c r="AA1568" s="20">
        <v>-0.08</v>
      </c>
      <c r="AB1568" s="20">
        <v>8.8333333333333194E-2</v>
      </c>
      <c r="AC1568" s="17">
        <v>314.44811836568499</v>
      </c>
      <c r="AD1568" s="17">
        <f t="shared" si="387"/>
        <v>314.33374369199765</v>
      </c>
      <c r="AE1568" s="21">
        <v>206</v>
      </c>
      <c r="AF1568" s="21">
        <v>176.65322580645162</v>
      </c>
      <c r="AG1568" s="19">
        <v>4.0546370967741936</v>
      </c>
      <c r="AH1568" s="21">
        <v>197.8</v>
      </c>
      <c r="AI1568" s="22">
        <v>6.6666666666666499E-2</v>
      </c>
      <c r="AJ1568" s="21">
        <v>1336.5</v>
      </c>
      <c r="AK1568" s="21" t="e">
        <f>VLOOKUP($B1568,'[3]Rotoma level Monthly'!$C$2:$N$538,10,FALSE)</f>
        <v>#N/A</v>
      </c>
      <c r="AL1568" s="21" t="e">
        <f>VLOOKUP($B1568,'[3]Rotoma level Monthly'!$C$2:$N$538,11,FALSE)</f>
        <v>#N/A</v>
      </c>
      <c r="AM1568" s="20">
        <v>3.4111424114086852</v>
      </c>
      <c r="AN1568" s="21">
        <v>183.52499999999998</v>
      </c>
    </row>
    <row r="1569" spans="1:40" x14ac:dyDescent="0.25">
      <c r="A1569" t="s">
        <v>89</v>
      </c>
      <c r="B1569" s="15">
        <v>38718</v>
      </c>
      <c r="C1569" s="16" t="s">
        <v>67</v>
      </c>
      <c r="D1569" s="17">
        <v>2006</v>
      </c>
      <c r="E1569" s="18" t="str">
        <f t="shared" si="383"/>
        <v>Rotoiti 2005/06</v>
      </c>
      <c r="F1569" s="18" t="s">
        <v>61</v>
      </c>
      <c r="G1569" s="19">
        <v>9.8999999046325691</v>
      </c>
      <c r="H1569" s="17">
        <v>5.5699999381469727</v>
      </c>
      <c r="I1569" s="21">
        <v>306.50000520000003</v>
      </c>
      <c r="J1569" s="19">
        <v>16.499999500000001</v>
      </c>
      <c r="K1569" s="19">
        <v>4.5</v>
      </c>
      <c r="L1569" s="19">
        <v>5.5000002000000006</v>
      </c>
      <c r="M1569" s="19">
        <v>5.5000001000000003</v>
      </c>
      <c r="N1569" s="19">
        <v>7.1499998523162844</v>
      </c>
      <c r="O1569" s="19">
        <v>1.200000023841858</v>
      </c>
      <c r="Q1569" s="19">
        <f t="shared" si="382"/>
        <v>4.7489133836514554</v>
      </c>
      <c r="R1569" s="19">
        <f t="shared" si="380"/>
        <v>3.4514567886952991</v>
      </c>
      <c r="S1569" s="19">
        <f t="shared" si="384"/>
        <v>3.8741557635299118</v>
      </c>
      <c r="T1569" s="19">
        <f t="shared" si="385"/>
        <v>3.7730530786761238</v>
      </c>
      <c r="U1569" s="23">
        <f t="shared" si="386"/>
        <v>3.9618947536381977</v>
      </c>
      <c r="V1569" s="24">
        <f t="shared" si="381"/>
        <v>4.2709111799936457</v>
      </c>
      <c r="W1569" s="24">
        <f t="shared" si="381"/>
        <v>3.2820657408651397</v>
      </c>
      <c r="X1569" s="24">
        <f t="shared" si="381"/>
        <v>3.7350321155355082</v>
      </c>
      <c r="Y1569" s="24">
        <f t="shared" si="381"/>
        <v>4.1610930507364001</v>
      </c>
      <c r="Z1569" s="24">
        <f t="shared" si="381"/>
        <v>3.862275521782673</v>
      </c>
      <c r="AA1569" s="20">
        <v>1.28</v>
      </c>
      <c r="AB1569" s="20">
        <v>-0.32333333333333297</v>
      </c>
      <c r="AC1569" s="17">
        <v>314.39014364850698</v>
      </c>
      <c r="AD1569" s="17">
        <f t="shared" si="387"/>
        <v>314.3354694065622</v>
      </c>
      <c r="AE1569" s="21">
        <v>134.5</v>
      </c>
      <c r="AF1569" s="21">
        <v>180.93413978494624</v>
      </c>
      <c r="AG1569" s="19">
        <v>4.1580645161290324</v>
      </c>
      <c r="AH1569" s="21">
        <v>234.5</v>
      </c>
      <c r="AI1569" s="22">
        <v>6.6666666666666499E-2</v>
      </c>
      <c r="AJ1569" s="21">
        <v>1349</v>
      </c>
      <c r="AK1569" s="21" t="e">
        <f>VLOOKUP($B1569,'[3]Rotoma level Monthly'!$C$2:$N$538,10,FALSE)</f>
        <v>#N/A</v>
      </c>
      <c r="AL1569" s="21" t="e">
        <f>VLOOKUP($B1569,'[3]Rotoma level Monthly'!$C$2:$N$538,11,FALSE)</f>
        <v>#N/A</v>
      </c>
      <c r="AM1569" s="20">
        <v>3.3282795641864591</v>
      </c>
      <c r="AN1569" s="21">
        <v>178.82499999999996</v>
      </c>
    </row>
    <row r="1570" spans="1:40" x14ac:dyDescent="0.25">
      <c r="A1570" t="s">
        <v>89</v>
      </c>
      <c r="B1570" s="15">
        <v>38749</v>
      </c>
      <c r="C1570" s="16" t="s">
        <v>67</v>
      </c>
      <c r="D1570" s="17">
        <v>2006</v>
      </c>
      <c r="E1570" s="18" t="str">
        <f t="shared" si="383"/>
        <v>Rotoiti 2005/06</v>
      </c>
      <c r="F1570" s="18" t="s">
        <v>61</v>
      </c>
      <c r="G1570" s="19">
        <v>8.3500000476837162</v>
      </c>
      <c r="H1570" s="17">
        <v>6.7149999095367434</v>
      </c>
      <c r="I1570" s="21">
        <v>284.00000005000004</v>
      </c>
      <c r="J1570" s="19">
        <v>24</v>
      </c>
      <c r="K1570" s="19">
        <v>3</v>
      </c>
      <c r="L1570" s="19">
        <v>5.0000000499999997</v>
      </c>
      <c r="M1570" s="19">
        <v>10</v>
      </c>
      <c r="N1570" s="19">
        <v>7.2000000476837158</v>
      </c>
      <c r="O1570" s="19">
        <v>1.45</v>
      </c>
      <c r="Q1570" s="19">
        <f t="shared" si="382"/>
        <v>4.5610836540277848</v>
      </c>
      <c r="R1570" s="19">
        <f t="shared" si="380"/>
        <v>3.2021706559637857</v>
      </c>
      <c r="S1570" s="19">
        <f t="shared" si="384"/>
        <v>3.7744882037717287</v>
      </c>
      <c r="T1570" s="19">
        <f t="shared" si="385"/>
        <v>4.248216825797889</v>
      </c>
      <c r="U1570" s="23">
        <f t="shared" si="386"/>
        <v>3.946489834890297</v>
      </c>
      <c r="V1570" s="24">
        <f t="shared" si="381"/>
        <v>4.3109781370432998</v>
      </c>
      <c r="W1570" s="24">
        <f t="shared" si="381"/>
        <v>3.2807970661516834</v>
      </c>
      <c r="X1570" s="24">
        <f t="shared" si="381"/>
        <v>3.7628484434102485</v>
      </c>
      <c r="Y1570" s="24">
        <f t="shared" si="381"/>
        <v>4.2388413117335118</v>
      </c>
      <c r="Z1570" s="24">
        <f t="shared" si="381"/>
        <v>3.8983662395846856</v>
      </c>
      <c r="AA1570" s="20">
        <v>-0.01</v>
      </c>
      <c r="AB1570" s="20">
        <v>-0.20499999999999999</v>
      </c>
      <c r="AC1570" s="17">
        <v>314.669870385612</v>
      </c>
      <c r="AD1570" s="17">
        <f t="shared" si="387"/>
        <v>314.36050568255206</v>
      </c>
      <c r="AE1570" s="21">
        <v>184.5</v>
      </c>
      <c r="AF1570" s="21">
        <v>177.62648809523816</v>
      </c>
      <c r="AG1570" s="19">
        <v>3.1681547619047632</v>
      </c>
      <c r="AH1570" s="21">
        <v>253</v>
      </c>
      <c r="AI1570" s="22">
        <v>7.7499999999999847E-2</v>
      </c>
      <c r="AJ1570" s="21">
        <v>1448</v>
      </c>
      <c r="AK1570" s="21" t="e">
        <f>VLOOKUP($B1570,'[3]Rotoma level Monthly'!$C$2:$N$538,10,FALSE)</f>
        <v>#N/A</v>
      </c>
      <c r="AL1570" s="21" t="e">
        <f>VLOOKUP($B1570,'[3]Rotoma level Monthly'!$C$2:$N$538,11,FALSE)</f>
        <v>#N/A</v>
      </c>
      <c r="AM1570" s="20">
        <v>3.3646137131766789</v>
      </c>
      <c r="AN1570" s="21">
        <v>184.35</v>
      </c>
    </row>
    <row r="1571" spans="1:40" x14ac:dyDescent="0.25">
      <c r="A1571" t="s">
        <v>89</v>
      </c>
      <c r="B1571" s="15">
        <v>38777</v>
      </c>
      <c r="C1571" s="16" t="s">
        <v>67</v>
      </c>
      <c r="D1571" s="17">
        <v>2006</v>
      </c>
      <c r="E1571" s="18" t="str">
        <f t="shared" si="383"/>
        <v>Rotoiti 2005/06</v>
      </c>
      <c r="F1571" s="18" t="s">
        <v>61</v>
      </c>
      <c r="G1571" s="19">
        <v>8.1999999999999993</v>
      </c>
      <c r="H1571" s="17">
        <v>6.1100001549041743</v>
      </c>
      <c r="I1571" s="21">
        <v>288.99999500000001</v>
      </c>
      <c r="J1571" s="19">
        <v>25.000000499999999</v>
      </c>
      <c r="K1571" s="19">
        <v>2.0000000500000001</v>
      </c>
      <c r="L1571" s="19">
        <v>1.5</v>
      </c>
      <c r="M1571" s="19">
        <v>3.5000001000000003</v>
      </c>
      <c r="N1571" s="19">
        <v>7.3000001953674314</v>
      </c>
      <c r="O1571" s="19">
        <v>1.25</v>
      </c>
      <c r="Q1571" s="19">
        <f t="shared" si="382"/>
        <v>4.541087185054641</v>
      </c>
      <c r="R1571" s="19">
        <f t="shared" si="380"/>
        <v>3.3291229211054119</v>
      </c>
      <c r="S1571" s="19">
        <f t="shared" si="384"/>
        <v>3.7973024840808356</v>
      </c>
      <c r="T1571" s="19">
        <f t="shared" si="385"/>
        <v>4.2999848506851466</v>
      </c>
      <c r="U1571" s="23">
        <f t="shared" si="386"/>
        <v>3.9918743602315088</v>
      </c>
      <c r="V1571" s="24">
        <f t="shared" si="381"/>
        <v>4.33233540867454</v>
      </c>
      <c r="W1571" s="24">
        <f t="shared" si="381"/>
        <v>3.2962106722651963</v>
      </c>
      <c r="X1571" s="24">
        <f t="shared" si="381"/>
        <v>3.7691526546348615</v>
      </c>
      <c r="Y1571" s="24">
        <f t="shared" si="381"/>
        <v>4.3164059460856858</v>
      </c>
      <c r="Z1571" s="24">
        <f t="shared" si="381"/>
        <v>3.9285261704150707</v>
      </c>
      <c r="AA1571" s="20">
        <v>1.39</v>
      </c>
      <c r="AB1571" s="20">
        <v>7.9999999999999793E-2</v>
      </c>
      <c r="AC1571" s="17">
        <v>314.65436409180302</v>
      </c>
      <c r="AD1571" s="17">
        <f t="shared" si="387"/>
        <v>314.39552306090383</v>
      </c>
      <c r="AE1571" s="21">
        <v>112</v>
      </c>
      <c r="AF1571" s="21">
        <v>175.30913978494621</v>
      </c>
      <c r="AG1571" s="19">
        <v>3.4807123655913967</v>
      </c>
      <c r="AH1571" s="21">
        <v>180.8</v>
      </c>
      <c r="AI1571" s="22">
        <v>8.4166666666666501E-2</v>
      </c>
      <c r="AJ1571" s="21">
        <v>1579</v>
      </c>
      <c r="AK1571" s="21" t="e">
        <f>VLOOKUP($B1571,'[3]Rotoma level Monthly'!$C$2:$N$538,10,FALSE)</f>
        <v>#N/A</v>
      </c>
      <c r="AL1571" s="21" t="e">
        <f>VLOOKUP($B1571,'[3]Rotoma level Monthly'!$C$2:$N$538,11,FALSE)</f>
        <v>#N/A</v>
      </c>
      <c r="AM1571" s="20">
        <v>3.3460399180483495</v>
      </c>
      <c r="AN1571" s="21">
        <v>182.04999999999998</v>
      </c>
    </row>
    <row r="1572" spans="1:40" x14ac:dyDescent="0.25">
      <c r="A1572" t="s">
        <v>89</v>
      </c>
      <c r="B1572" s="15">
        <v>38808</v>
      </c>
      <c r="C1572" s="16" t="s">
        <v>67</v>
      </c>
      <c r="D1572" s="17">
        <v>2006</v>
      </c>
      <c r="E1572" s="18" t="str">
        <f t="shared" si="383"/>
        <v>Rotoiti 2005/06</v>
      </c>
      <c r="F1572" s="18" t="s">
        <v>61</v>
      </c>
      <c r="G1572" s="19">
        <v>5.2000000523162839</v>
      </c>
      <c r="H1572" s="17">
        <v>6.7999999523162842</v>
      </c>
      <c r="I1572" s="21">
        <v>299.99999494999997</v>
      </c>
      <c r="J1572" s="19">
        <v>64.999999500000001</v>
      </c>
      <c r="K1572" s="19">
        <v>0.5</v>
      </c>
      <c r="L1572" s="19">
        <v>4.4999999499999994</v>
      </c>
      <c r="M1572" s="19">
        <v>3.0000000500000001</v>
      </c>
      <c r="N1572" s="19">
        <v>7.3000001953674314</v>
      </c>
      <c r="O1572" s="19">
        <v>0.93000000715255737</v>
      </c>
      <c r="Q1572" s="19">
        <f t="shared" si="382"/>
        <v>4.0386485039305651</v>
      </c>
      <c r="R1572" s="19">
        <f t="shared" si="380"/>
        <v>3.1850798766814097</v>
      </c>
      <c r="S1572" s="19">
        <f t="shared" si="384"/>
        <v>3.8461349547012058</v>
      </c>
      <c r="T1572" s="19">
        <f t="shared" si="385"/>
        <v>5.5117069916422157</v>
      </c>
      <c r="U1572" s="23">
        <f t="shared" si="386"/>
        <v>4.1453925817388493</v>
      </c>
      <c r="V1572" s="24">
        <f t="shared" si="381"/>
        <v>4.3063330618252786</v>
      </c>
      <c r="W1572" s="24">
        <f t="shared" si="381"/>
        <v>3.2962106722651967</v>
      </c>
      <c r="X1572" s="24">
        <f t="shared" si="381"/>
        <v>3.7839066623453923</v>
      </c>
      <c r="Y1572" s="24">
        <f t="shared" si="381"/>
        <v>4.4949474255176147</v>
      </c>
      <c r="Z1572" s="24">
        <f t="shared" si="381"/>
        <v>3.9703494554883698</v>
      </c>
      <c r="AA1572" s="20">
        <v>1.4</v>
      </c>
      <c r="AB1572" s="20">
        <v>0.37333333333333302</v>
      </c>
      <c r="AC1572" s="17">
        <v>314.74825934970698</v>
      </c>
      <c r="AD1572" s="17">
        <f t="shared" si="387"/>
        <v>314.43904614228722</v>
      </c>
      <c r="AE1572" s="21">
        <v>199</v>
      </c>
      <c r="AF1572" s="21">
        <v>165.16666666666663</v>
      </c>
      <c r="AG1572" s="19">
        <v>3.2061805555555565</v>
      </c>
      <c r="AH1572" s="21">
        <v>162.19999999999999</v>
      </c>
      <c r="AI1572" s="22">
        <v>0.10499999999999959</v>
      </c>
      <c r="AJ1572" s="21">
        <v>1543</v>
      </c>
      <c r="AK1572" s="21" t="e">
        <f>VLOOKUP($B1572,'[3]Rotoma level Monthly'!$C$2:$N$538,10,FALSE)</f>
        <v>#N/A</v>
      </c>
      <c r="AL1572" s="21" t="e">
        <f>VLOOKUP($B1572,'[3]Rotoma level Monthly'!$C$2:$N$538,11,FALSE)</f>
        <v>#N/A</v>
      </c>
      <c r="AM1572" s="20">
        <v>3.3752154905777161</v>
      </c>
      <c r="AN1572" s="21">
        <v>177.82499999999996</v>
      </c>
    </row>
    <row r="1573" spans="1:40" x14ac:dyDescent="0.25">
      <c r="A1573" t="s">
        <v>89</v>
      </c>
      <c r="B1573" s="15">
        <v>38838</v>
      </c>
      <c r="C1573" s="16" t="s">
        <v>67</v>
      </c>
      <c r="D1573" s="17">
        <v>2006</v>
      </c>
      <c r="E1573" s="18" t="str">
        <f t="shared" si="383"/>
        <v>Rotoiti 2005/06</v>
      </c>
      <c r="F1573" s="18" t="s">
        <v>61</v>
      </c>
      <c r="G1573" s="19">
        <v>10.600000190734864</v>
      </c>
      <c r="H1573" s="17">
        <v>7.6250000953674313</v>
      </c>
      <c r="I1573" s="21">
        <v>201.5</v>
      </c>
      <c r="J1573" s="19">
        <v>19.5</v>
      </c>
      <c r="K1573" s="19">
        <v>5.0000001000000003</v>
      </c>
      <c r="L1573" s="19">
        <v>4.0000001000000003</v>
      </c>
      <c r="M1573" s="19">
        <v>28.000000499999999</v>
      </c>
      <c r="N1573" s="19">
        <v>6.9999999976837159</v>
      </c>
      <c r="O1573" s="19">
        <v>1.399999988079071</v>
      </c>
      <c r="Q1573" s="19">
        <f t="shared" si="382"/>
        <v>4.8242769176216811</v>
      </c>
      <c r="R1573" s="19">
        <f t="shared" si="380"/>
        <v>3.0273658206816556</v>
      </c>
      <c r="S1573" s="19">
        <f t="shared" si="384"/>
        <v>3.3258679019361561</v>
      </c>
      <c r="T1573" s="19">
        <f t="shared" si="385"/>
        <v>3.9849010651785521</v>
      </c>
      <c r="U1573" s="23">
        <f t="shared" si="386"/>
        <v>3.7906029263545111</v>
      </c>
      <c r="V1573" s="24">
        <f t="shared" si="381"/>
        <v>4.3381348405783076</v>
      </c>
      <c r="W1573" s="24">
        <f t="shared" si="381"/>
        <v>3.2925844457314546</v>
      </c>
      <c r="X1573" s="24">
        <f t="shared" si="381"/>
        <v>3.7571923669165415</v>
      </c>
      <c r="Y1573" s="24">
        <f t="shared" si="381"/>
        <v>4.4922718846462173</v>
      </c>
      <c r="Z1573" s="24">
        <f t="shared" si="381"/>
        <v>3.9700458844681297</v>
      </c>
      <c r="AA1573" s="20">
        <v>-0.85</v>
      </c>
      <c r="AB1573" s="20">
        <v>0.38499999999999901</v>
      </c>
      <c r="AC1573" s="17">
        <v>314.926235095962</v>
      </c>
      <c r="AD1573" s="17">
        <f t="shared" si="387"/>
        <v>314.50316253497596</v>
      </c>
      <c r="AE1573" s="21">
        <v>184.5</v>
      </c>
      <c r="AF1573" s="21">
        <v>160.88037634408607</v>
      </c>
      <c r="AG1573" s="19">
        <v>2.997647849462366</v>
      </c>
      <c r="AH1573" s="21">
        <v>142</v>
      </c>
      <c r="AI1573" s="22">
        <v>0.141666666666666</v>
      </c>
      <c r="AJ1573" s="21">
        <v>1727</v>
      </c>
      <c r="AK1573" s="21" t="e">
        <f>VLOOKUP($B1573,'[3]Rotoma level Monthly'!$C$2:$N$538,10,FALSE)</f>
        <v>#N/A</v>
      </c>
      <c r="AL1573" s="21" t="e">
        <f>VLOOKUP($B1573,'[3]Rotoma level Monthly'!$C$2:$N$538,11,FALSE)</f>
        <v>#N/A</v>
      </c>
      <c r="AM1573" s="20">
        <v>3.405635375556495</v>
      </c>
      <c r="AN1573" s="21">
        <v>179.33333333333334</v>
      </c>
    </row>
    <row r="1574" spans="1:40" x14ac:dyDescent="0.25">
      <c r="A1574" t="s">
        <v>89</v>
      </c>
      <c r="B1574" s="15">
        <v>38869</v>
      </c>
      <c r="C1574" s="16" t="s">
        <v>67</v>
      </c>
      <c r="D1574" s="17">
        <v>2006</v>
      </c>
      <c r="E1574" s="18" t="str">
        <f t="shared" si="383"/>
        <v>Rotoiti 2005/06</v>
      </c>
      <c r="F1574" s="18" t="s">
        <v>61</v>
      </c>
      <c r="G1574" s="19">
        <v>9.699999904632568</v>
      </c>
      <c r="H1574" s="17">
        <v>4.7850000858306885</v>
      </c>
      <c r="I1574" s="21">
        <v>298</v>
      </c>
      <c r="J1574" s="19">
        <v>38.5</v>
      </c>
      <c r="K1574" s="19">
        <v>13.5</v>
      </c>
      <c r="L1574" s="19">
        <v>5.5000001000000003</v>
      </c>
      <c r="M1574" s="19">
        <v>7.7500000099999999</v>
      </c>
      <c r="N1574" s="19">
        <v>6.5499999476837161</v>
      </c>
      <c r="O1574" s="19">
        <v>1.550000011920929</v>
      </c>
      <c r="Q1574" s="19">
        <f t="shared" si="382"/>
        <v>4.726400194190842</v>
      </c>
      <c r="R1574" s="19">
        <f t="shared" si="380"/>
        <v>3.648442951141063</v>
      </c>
      <c r="S1574" s="19">
        <f t="shared" si="384"/>
        <v>3.837390954869528</v>
      </c>
      <c r="T1574" s="19">
        <f t="shared" si="385"/>
        <v>4.8475453301648219</v>
      </c>
      <c r="U1574" s="23">
        <f t="shared" si="386"/>
        <v>4.2649448575915638</v>
      </c>
      <c r="V1574" s="24">
        <f t="shared" si="381"/>
        <v>4.3304130869693775</v>
      </c>
      <c r="W1574" s="24">
        <f t="shared" si="381"/>
        <v>3.3117192255259504</v>
      </c>
      <c r="X1574" s="24">
        <f t="shared" si="381"/>
        <v>3.7659423312986213</v>
      </c>
      <c r="Y1574" s="24">
        <f t="shared" si="381"/>
        <v>4.4734629231174363</v>
      </c>
      <c r="Z1574" s="24">
        <f t="shared" si="381"/>
        <v>3.9703843917278459</v>
      </c>
      <c r="AA1574" s="20">
        <v>-0.54</v>
      </c>
      <c r="AB1574" s="20">
        <v>-0.31166666666666598</v>
      </c>
      <c r="AC1574" s="17">
        <v>315.08739038970799</v>
      </c>
      <c r="AD1574" s="17">
        <f t="shared" si="387"/>
        <v>314.57460031543343</v>
      </c>
      <c r="AE1574" s="21">
        <v>88.5</v>
      </c>
      <c r="AF1574" s="21">
        <v>180.75694444444446</v>
      </c>
      <c r="AG1574" s="19">
        <v>3.414861111111112</v>
      </c>
      <c r="AH1574" s="21">
        <v>161.69999999999999</v>
      </c>
      <c r="AI1574" s="22">
        <v>0.10499999999999959</v>
      </c>
      <c r="AJ1574" s="21">
        <v>1760</v>
      </c>
      <c r="AK1574" s="21" t="e">
        <f>VLOOKUP($B1574,'[3]Rotoma level Monthly'!$C$2:$N$538,10,FALSE)</f>
        <v>#N/A</v>
      </c>
      <c r="AL1574" s="21" t="e">
        <f>VLOOKUP($B1574,'[3]Rotoma level Monthly'!$C$2:$N$538,11,FALSE)</f>
        <v>#N/A</v>
      </c>
      <c r="AM1574" s="20">
        <v>3.4029553087197524</v>
      </c>
      <c r="AN1574" s="21">
        <v>180.75833333333333</v>
      </c>
    </row>
    <row r="1575" spans="1:40" x14ac:dyDescent="0.25">
      <c r="A1575" t="s">
        <v>89</v>
      </c>
      <c r="B1575" s="15">
        <v>38899</v>
      </c>
      <c r="C1575" s="16" t="s">
        <v>68</v>
      </c>
      <c r="D1575" s="17">
        <v>2007</v>
      </c>
      <c r="E1575" s="18" t="str">
        <f t="shared" si="383"/>
        <v>Rotoiti 2006/07</v>
      </c>
      <c r="F1575" s="18" t="s">
        <v>61</v>
      </c>
      <c r="G1575" s="19">
        <v>8.2499999953674319</v>
      </c>
      <c r="H1575" s="17">
        <v>6.1424999237060547</v>
      </c>
      <c r="I1575" s="21">
        <v>201.25000001000001</v>
      </c>
      <c r="J1575" s="19">
        <v>31.500000499999999</v>
      </c>
      <c r="K1575" s="19">
        <v>4.0000000500000006</v>
      </c>
      <c r="L1575" s="19">
        <v>1.2500000099999999</v>
      </c>
      <c r="M1575" s="19">
        <v>22.499999949999999</v>
      </c>
      <c r="N1575" s="19">
        <v>6.9000000953674316</v>
      </c>
      <c r="O1575" s="19">
        <v>1.399999988079071</v>
      </c>
      <c r="Q1575" s="19">
        <f t="shared" si="382"/>
        <v>4.547793028697388</v>
      </c>
      <c r="R1575" s="19">
        <f t="shared" si="380"/>
        <v>3.3220493162776985</v>
      </c>
      <c r="S1575" s="19">
        <f t="shared" si="384"/>
        <v>3.3242450260750718</v>
      </c>
      <c r="T1575" s="19">
        <f t="shared" si="385"/>
        <v>4.5930668371948373</v>
      </c>
      <c r="U1575" s="23">
        <f t="shared" si="386"/>
        <v>3.9467885520612489</v>
      </c>
      <c r="V1575" s="24">
        <f t="shared" si="381"/>
        <v>4.3304130869177584</v>
      </c>
      <c r="W1575" s="24">
        <f t="shared" si="381"/>
        <v>3.3128456922585907</v>
      </c>
      <c r="X1575" s="24">
        <f t="shared" si="381"/>
        <v>3.7297729232130195</v>
      </c>
      <c r="Y1575" s="24">
        <f t="shared" si="381"/>
        <v>4.5090207444615009</v>
      </c>
      <c r="Z1575" s="24">
        <f t="shared" si="381"/>
        <v>3.9705131117127177</v>
      </c>
      <c r="AA1575" s="20">
        <v>-0.73</v>
      </c>
      <c r="AB1575" s="20">
        <v>-0.31833333333333302</v>
      </c>
      <c r="AC1575" s="17">
        <v>315.07053217538999</v>
      </c>
      <c r="AD1575" s="17">
        <f t="shared" si="387"/>
        <v>314.63994108648234</v>
      </c>
      <c r="AE1575" s="21">
        <v>98</v>
      </c>
      <c r="AF1575" s="21">
        <v>177.62096774193546</v>
      </c>
      <c r="AG1575" s="19">
        <v>3.0542338709677432</v>
      </c>
      <c r="AH1575" s="21">
        <v>140</v>
      </c>
      <c r="AI1575" s="22">
        <v>8.4166666666666501E-2</v>
      </c>
      <c r="AJ1575" s="21">
        <v>1746.5</v>
      </c>
      <c r="AK1575" s="21" t="e">
        <f>VLOOKUP($B1575,'[3]Rotoma level Monthly'!$C$2:$N$538,10,FALSE)</f>
        <v>#N/A</v>
      </c>
      <c r="AL1575" s="21" t="e">
        <f>VLOOKUP($B1575,'[3]Rotoma level Monthly'!$C$2:$N$538,11,FALSE)</f>
        <v>#N/A</v>
      </c>
      <c r="AM1575" s="20">
        <v>3.3920182304707649</v>
      </c>
      <c r="AN1575" s="21">
        <v>183.93333333333331</v>
      </c>
    </row>
    <row r="1576" spans="1:40" x14ac:dyDescent="0.25">
      <c r="A1576" t="s">
        <v>89</v>
      </c>
      <c r="B1576" s="15">
        <v>38930</v>
      </c>
      <c r="C1576" s="16" t="s">
        <v>68</v>
      </c>
      <c r="D1576" s="17">
        <v>2007</v>
      </c>
      <c r="E1576" s="18" t="str">
        <f t="shared" si="383"/>
        <v>Rotoiti 2006/07</v>
      </c>
      <c r="F1576" s="18" t="s">
        <v>61</v>
      </c>
      <c r="G1576" s="19">
        <v>9.0999999092651365</v>
      </c>
      <c r="H1576" s="17">
        <v>6.565000057220459</v>
      </c>
      <c r="I1576" s="21">
        <v>247.00000505</v>
      </c>
      <c r="J1576" s="19">
        <v>22</v>
      </c>
      <c r="K1576" s="19">
        <v>10.000000200000001</v>
      </c>
      <c r="L1576" s="19">
        <v>1.5000000500000001</v>
      </c>
      <c r="M1576" s="19">
        <v>3.0000000500000001</v>
      </c>
      <c r="N1576" s="19">
        <v>7.0999999000000003</v>
      </c>
      <c r="O1576" s="19">
        <v>1.200000023841858</v>
      </c>
      <c r="Q1576" s="19">
        <f t="shared" si="382"/>
        <v>4.6559651254966372</v>
      </c>
      <c r="R1576" s="19">
        <f t="shared" si="380"/>
        <v>3.2327571632601506</v>
      </c>
      <c r="S1576" s="19">
        <f t="shared" si="384"/>
        <v>3.5920178560382863</v>
      </c>
      <c r="T1576" s="19">
        <f t="shared" si="385"/>
        <v>4.1378742280008423</v>
      </c>
      <c r="U1576" s="23">
        <f t="shared" si="386"/>
        <v>3.9046535931989794</v>
      </c>
      <c r="V1576" s="24">
        <f t="shared" ref="V1576:Z1626" si="388">AVERAGE(Q1565:Q1576)</f>
        <v>4.3845468399175163</v>
      </c>
      <c r="W1576" s="24">
        <f t="shared" si="388"/>
        <v>3.3183527032548175</v>
      </c>
      <c r="X1576" s="24">
        <f t="shared" si="388"/>
        <v>3.7317758823625247</v>
      </c>
      <c r="Y1576" s="24">
        <f t="shared" si="388"/>
        <v>4.4798267524615314</v>
      </c>
      <c r="Z1576" s="24">
        <f t="shared" si="388"/>
        <v>3.9786255444990979</v>
      </c>
      <c r="AA1576" s="20">
        <v>-1.55</v>
      </c>
      <c r="AB1576" s="20">
        <v>-0.53333333333333299</v>
      </c>
      <c r="AC1576" s="17">
        <v>315.210063785427</v>
      </c>
      <c r="AD1576" s="17">
        <f t="shared" si="387"/>
        <v>314.71134634565857</v>
      </c>
      <c r="AE1576" s="21">
        <v>121</v>
      </c>
      <c r="AF1576" s="21">
        <v>184.48252688172039</v>
      </c>
      <c r="AG1576" s="19">
        <v>3.2007392473118288</v>
      </c>
      <c r="AH1576" s="21">
        <v>153.9</v>
      </c>
      <c r="AI1576" s="22">
        <v>7.3333333333333139E-2</v>
      </c>
      <c r="AJ1576" s="21">
        <v>1709.5</v>
      </c>
      <c r="AK1576" s="21" t="e">
        <f>VLOOKUP($B1576,'[3]Rotoma level Monthly'!$C$2:$N$538,10,FALSE)</f>
        <v>#N/A</v>
      </c>
      <c r="AL1576" s="21" t="e">
        <f>VLOOKUP($B1576,'[3]Rotoma level Monthly'!$C$2:$N$538,11,FALSE)</f>
        <v>#N/A</v>
      </c>
      <c r="AM1576" s="20">
        <v>3.3816281148894212</v>
      </c>
      <c r="AN1576" s="21">
        <v>181.13333333333333</v>
      </c>
    </row>
    <row r="1577" spans="1:40" x14ac:dyDescent="0.25">
      <c r="A1577" t="s">
        <v>89</v>
      </c>
      <c r="B1577" s="15">
        <v>38961</v>
      </c>
      <c r="C1577" s="16" t="s">
        <v>68</v>
      </c>
      <c r="D1577" s="17">
        <v>2007</v>
      </c>
      <c r="E1577" s="18" t="str">
        <f t="shared" si="383"/>
        <v>Rotoiti 2006/07</v>
      </c>
      <c r="F1577" s="18" t="s">
        <v>61</v>
      </c>
      <c r="G1577" s="19">
        <v>3.7000000523162844</v>
      </c>
      <c r="H1577" s="17">
        <v>7.1850001858306882</v>
      </c>
      <c r="I1577" s="21">
        <v>406.99999494999997</v>
      </c>
      <c r="J1577" s="19">
        <v>17.999999500000001</v>
      </c>
      <c r="K1577" s="19">
        <v>4.9999999499999994</v>
      </c>
      <c r="L1577" s="19">
        <v>3.4999999499999999</v>
      </c>
      <c r="M1577" s="19">
        <v>20.5</v>
      </c>
      <c r="N1577" s="19">
        <v>7.0000000023162841</v>
      </c>
      <c r="O1577" s="19">
        <v>1.349999976158142</v>
      </c>
      <c r="Q1577" s="19">
        <f t="shared" si="382"/>
        <v>3.6632323947276024</v>
      </c>
      <c r="R1577" s="19">
        <f t="shared" si="380"/>
        <v>3.1097226408674663</v>
      </c>
      <c r="S1577" s="19">
        <f t="shared" si="384"/>
        <v>4.244879155548027</v>
      </c>
      <c r="T1577" s="19">
        <f t="shared" si="385"/>
        <v>3.8833956796755449</v>
      </c>
      <c r="U1577" s="23">
        <f t="shared" si="386"/>
        <v>3.7253074677046598</v>
      </c>
      <c r="V1577" s="24">
        <f t="shared" si="388"/>
        <v>4.3739960234590143</v>
      </c>
      <c r="W1577" s="24">
        <f t="shared" si="388"/>
        <v>3.2997053165144359</v>
      </c>
      <c r="X1577" s="24">
        <f t="shared" si="388"/>
        <v>3.7752783460702175</v>
      </c>
      <c r="Y1577" s="24">
        <f t="shared" si="388"/>
        <v>4.435038766426282</v>
      </c>
      <c r="Z1577" s="24">
        <f t="shared" si="388"/>
        <v>3.9710046131174876</v>
      </c>
      <c r="AA1577" s="20">
        <v>-0.62</v>
      </c>
      <c r="AB1577" s="20">
        <v>-0.62166666666666603</v>
      </c>
      <c r="AC1577" s="17">
        <v>315.18984123419102</v>
      </c>
      <c r="AD1577" s="17">
        <f t="shared" si="387"/>
        <v>314.78012483792162</v>
      </c>
      <c r="AE1577" s="21">
        <v>32</v>
      </c>
      <c r="AF1577" s="21">
        <v>185.50287356321832</v>
      </c>
      <c r="AG1577" s="19">
        <v>3.2134339080459786</v>
      </c>
      <c r="AH1577" s="21">
        <v>195.2</v>
      </c>
      <c r="AI1577" s="22">
        <v>-6.9166666666666737E-2</v>
      </c>
      <c r="AJ1577" s="21">
        <v>1717.5</v>
      </c>
      <c r="AK1577" s="21" t="e">
        <f>VLOOKUP($B1577,'[3]Rotoma level Monthly'!$C$2:$N$538,10,FALSE)</f>
        <v>#N/A</v>
      </c>
      <c r="AL1577" s="21" t="e">
        <f>VLOOKUP($B1577,'[3]Rotoma level Monthly'!$C$2:$N$538,11,FALSE)</f>
        <v>#N/A</v>
      </c>
      <c r="AM1577" s="20">
        <v>3.4562606940177516</v>
      </c>
      <c r="AN1577" s="21">
        <v>185.375</v>
      </c>
    </row>
    <row r="1578" spans="1:40" x14ac:dyDescent="0.25">
      <c r="A1578" t="s">
        <v>89</v>
      </c>
      <c r="B1578" s="15">
        <v>38991</v>
      </c>
      <c r="C1578" s="16" t="s">
        <v>68</v>
      </c>
      <c r="D1578" s="17">
        <v>2007</v>
      </c>
      <c r="E1578" s="18" t="str">
        <f t="shared" si="383"/>
        <v>Rotoiti 2006/07</v>
      </c>
      <c r="F1578" s="18" t="s">
        <v>61</v>
      </c>
      <c r="G1578" s="19">
        <v>4.5499999523162842</v>
      </c>
      <c r="H1578" s="17">
        <v>7.0349998427795413</v>
      </c>
      <c r="I1578" s="21">
        <v>242.50000505000003</v>
      </c>
      <c r="J1578" s="19">
        <v>17</v>
      </c>
      <c r="K1578" s="19">
        <v>1.5</v>
      </c>
      <c r="L1578" s="19">
        <v>2.0000000500000001</v>
      </c>
      <c r="M1578" s="19">
        <v>6.4999997999999994</v>
      </c>
      <c r="N1578" s="19">
        <v>7.1500000953674316</v>
      </c>
      <c r="O1578" s="19">
        <v>1.0399999856948852</v>
      </c>
      <c r="Q1578" s="19">
        <f t="shared" si="382"/>
        <v>3.8913489359485629</v>
      </c>
      <c r="R1578" s="19">
        <f t="shared" si="380"/>
        <v>3.1386953967708924</v>
      </c>
      <c r="S1578" s="19">
        <f t="shared" si="384"/>
        <v>3.5679823734668825</v>
      </c>
      <c r="T1578" s="19">
        <f t="shared" si="385"/>
        <v>3.8109108504245595</v>
      </c>
      <c r="U1578" s="23">
        <f t="shared" si="386"/>
        <v>3.6022343891527244</v>
      </c>
      <c r="V1578" s="24">
        <f t="shared" si="388"/>
        <v>4.3516828435362793</v>
      </c>
      <c r="W1578" s="24">
        <f t="shared" si="388"/>
        <v>3.282466153548437</v>
      </c>
      <c r="X1578" s="24">
        <f t="shared" si="388"/>
        <v>3.7430447975295813</v>
      </c>
      <c r="Y1578" s="24">
        <f t="shared" si="388"/>
        <v>4.3528522525334452</v>
      </c>
      <c r="Z1578" s="24">
        <f t="shared" si="388"/>
        <v>3.9325115117869363</v>
      </c>
      <c r="AA1578" s="20">
        <v>-1.55</v>
      </c>
      <c r="AB1578" s="20">
        <v>-0.85666666666666602</v>
      </c>
      <c r="AC1578" s="17">
        <v>315.08083667130597</v>
      </c>
      <c r="AD1578" s="17">
        <f t="shared" si="387"/>
        <v>314.82997344947222</v>
      </c>
      <c r="AE1578" s="21">
        <v>111</v>
      </c>
      <c r="AF1578" s="21">
        <v>207.3387096774193</v>
      </c>
      <c r="AG1578" s="19">
        <v>4.7618951612903215</v>
      </c>
      <c r="AH1578" s="21">
        <v>192.8</v>
      </c>
      <c r="AI1578" s="22">
        <v>-0.25833333333333297</v>
      </c>
      <c r="AJ1578" s="21">
        <v>1641</v>
      </c>
      <c r="AK1578" s="21" t="e">
        <f>VLOOKUP($B1578,'[3]Rotoma level Monthly'!$C$2:$N$538,10,FALSE)</f>
        <v>#N/A</v>
      </c>
      <c r="AL1578" s="21" t="e">
        <f>VLOOKUP($B1578,'[3]Rotoma level Monthly'!$C$2:$N$538,11,FALSE)</f>
        <v>#N/A</v>
      </c>
      <c r="AM1578" s="20">
        <v>3.4536938437623235</v>
      </c>
      <c r="AN1578" s="21">
        <v>186.58333333333337</v>
      </c>
    </row>
    <row r="1579" spans="1:40" x14ac:dyDescent="0.25">
      <c r="A1579" t="s">
        <v>89</v>
      </c>
      <c r="B1579" s="15">
        <v>39022</v>
      </c>
      <c r="C1579" s="16" t="s">
        <v>68</v>
      </c>
      <c r="D1579" s="17">
        <v>2007</v>
      </c>
      <c r="E1579" s="18" t="str">
        <f t="shared" si="383"/>
        <v>Rotoiti 2006/07</v>
      </c>
      <c r="F1579" s="18" t="s">
        <v>61</v>
      </c>
      <c r="G1579" s="19">
        <v>4.3500000238418579</v>
      </c>
      <c r="H1579" s="17">
        <v>7.184999954632568</v>
      </c>
      <c r="I1579" s="21">
        <v>238.00000499999999</v>
      </c>
      <c r="J1579" s="19">
        <v>14</v>
      </c>
      <c r="K1579" s="19">
        <v>2.5</v>
      </c>
      <c r="L1579" s="19">
        <v>2</v>
      </c>
      <c r="M1579" s="19">
        <v>8.9999998999999988</v>
      </c>
      <c r="N1579" s="19">
        <v>7.0999999046325684</v>
      </c>
      <c r="O1579" s="19">
        <v>2.8499999046325684</v>
      </c>
      <c r="Q1579" s="19">
        <f t="shared" si="382"/>
        <v>3.8417627187107888</v>
      </c>
      <c r="R1579" s="19">
        <f t="shared" si="380"/>
        <v>3.1097226851571698</v>
      </c>
      <c r="S1579" s="19">
        <f t="shared" si="384"/>
        <v>3.5434966682028395</v>
      </c>
      <c r="T1579" s="19">
        <f t="shared" si="385"/>
        <v>3.564693864180454</v>
      </c>
      <c r="U1579" s="23">
        <f t="shared" si="386"/>
        <v>3.5149189840628128</v>
      </c>
      <c r="V1579" s="24">
        <f t="shared" si="388"/>
        <v>4.3416810659588725</v>
      </c>
      <c r="W1579" s="24">
        <f t="shared" si="388"/>
        <v>3.2689165863346332</v>
      </c>
      <c r="X1579" s="24">
        <f t="shared" si="388"/>
        <v>3.7305196097604796</v>
      </c>
      <c r="Y1579" s="24">
        <f t="shared" si="388"/>
        <v>4.2172758402525963</v>
      </c>
      <c r="Z1579" s="24">
        <f t="shared" si="388"/>
        <v>3.8895982755766454</v>
      </c>
      <c r="AA1579" s="20">
        <v>-0.21</v>
      </c>
      <c r="AB1579" s="20">
        <v>-0.86666666666666603</v>
      </c>
      <c r="AC1579" s="17">
        <v>315.01677262141499</v>
      </c>
      <c r="AD1579" s="17">
        <f t="shared" si="387"/>
        <v>314.8743689845594</v>
      </c>
      <c r="AE1579" s="21">
        <v>113</v>
      </c>
      <c r="AF1579" s="21">
        <v>206.5833333333334</v>
      </c>
      <c r="AG1579" s="19">
        <v>4.9511805555555561</v>
      </c>
      <c r="AH1579" s="21">
        <v>185.1</v>
      </c>
      <c r="AI1579" s="22">
        <v>-0.3149999999999995</v>
      </c>
      <c r="AJ1579" s="21">
        <v>1509</v>
      </c>
      <c r="AK1579" s="21" t="e">
        <f>VLOOKUP($B1579,'[3]Rotoma level Monthly'!$C$2:$N$538,10,FALSE)</f>
        <v>#N/A</v>
      </c>
      <c r="AL1579" s="21" t="e">
        <f>VLOOKUP($B1579,'[3]Rotoma level Monthly'!$C$2:$N$538,11,FALSE)</f>
        <v>#N/A</v>
      </c>
      <c r="AM1579" s="20">
        <v>3.5603881388638752</v>
      </c>
      <c r="AN1579" s="21">
        <v>183.25</v>
      </c>
    </row>
    <row r="1580" spans="1:40" x14ac:dyDescent="0.25">
      <c r="A1580" t="s">
        <v>89</v>
      </c>
      <c r="B1580" s="15">
        <v>39052</v>
      </c>
      <c r="C1580" s="16" t="s">
        <v>68</v>
      </c>
      <c r="D1580" s="17">
        <v>2007</v>
      </c>
      <c r="E1580" s="18" t="str">
        <f t="shared" si="383"/>
        <v>Rotoiti 2006/07</v>
      </c>
      <c r="F1580" s="18" t="s">
        <v>61</v>
      </c>
      <c r="G1580" s="19">
        <v>3.8499999023162843</v>
      </c>
      <c r="H1580" s="17">
        <v>6.471046942779541</v>
      </c>
      <c r="I1580" s="21">
        <v>265.74999501000002</v>
      </c>
      <c r="J1580" s="19">
        <v>16.999999500000001</v>
      </c>
      <c r="K1580" s="19">
        <v>4.5000000499999997</v>
      </c>
      <c r="L1580" s="19">
        <v>2.2500000099999999</v>
      </c>
      <c r="M1580" s="19">
        <v>8.0000001000000012</v>
      </c>
      <c r="N1580" s="19">
        <v>7.2999999476837161</v>
      </c>
      <c r="O1580" s="19">
        <v>1.2500000119209289</v>
      </c>
      <c r="Q1580" s="19">
        <f t="shared" si="382"/>
        <v>3.7070702249631013</v>
      </c>
      <c r="R1580" s="19">
        <f t="shared" si="380"/>
        <v>3.2522021729240138</v>
      </c>
      <c r="S1580" s="19">
        <f t="shared" si="384"/>
        <v>3.6876645277721054</v>
      </c>
      <c r="T1580" s="19">
        <f t="shared" si="385"/>
        <v>3.8109108131263274</v>
      </c>
      <c r="U1580" s="23">
        <f t="shared" si="386"/>
        <v>3.6144619346963869</v>
      </c>
      <c r="V1580" s="24">
        <f t="shared" si="388"/>
        <v>4.312298522251754</v>
      </c>
      <c r="W1580" s="24">
        <f t="shared" si="388"/>
        <v>3.250732365793835</v>
      </c>
      <c r="X1580" s="24">
        <f t="shared" si="388"/>
        <v>3.7013021558327153</v>
      </c>
      <c r="Y1580" s="24">
        <f t="shared" si="388"/>
        <v>4.2055217012289434</v>
      </c>
      <c r="Z1580" s="24">
        <f t="shared" si="388"/>
        <v>3.8674636862768121</v>
      </c>
      <c r="AA1580" s="20">
        <v>-0.43</v>
      </c>
      <c r="AB1580" s="20">
        <v>-0.84833333333333305</v>
      </c>
      <c r="AC1580" s="17">
        <v>314.87586997385301</v>
      </c>
      <c r="AD1580" s="17">
        <f t="shared" si="387"/>
        <v>314.91001495190676</v>
      </c>
      <c r="AE1580" s="21">
        <v>75.5</v>
      </c>
      <c r="AF1580" s="21">
        <v>201.2634408602151</v>
      </c>
      <c r="AG1580" s="19">
        <v>4.1117607526881725</v>
      </c>
      <c r="AH1580" s="21">
        <v>242.4</v>
      </c>
      <c r="AI1580" s="22">
        <v>-0.32083333333333297</v>
      </c>
      <c r="AJ1580" s="21">
        <v>1584</v>
      </c>
      <c r="AK1580" s="21" t="e">
        <f>VLOOKUP($B1580,'[3]Rotoma level Monthly'!$C$2:$N$538,10,FALSE)</f>
        <v>#N/A</v>
      </c>
      <c r="AL1580" s="21" t="e">
        <f>VLOOKUP($B1580,'[3]Rotoma level Monthly'!$C$2:$N$538,11,FALSE)</f>
        <v>#N/A</v>
      </c>
      <c r="AM1580" s="20">
        <v>3.6384784166416537</v>
      </c>
      <c r="AN1580" s="21">
        <v>186.96666666666667</v>
      </c>
    </row>
    <row r="1581" spans="1:40" x14ac:dyDescent="0.25">
      <c r="A1581" t="s">
        <v>89</v>
      </c>
      <c r="B1581" s="15">
        <v>39083</v>
      </c>
      <c r="C1581" s="16" t="s">
        <v>68</v>
      </c>
      <c r="D1581" s="17">
        <v>2007</v>
      </c>
      <c r="E1581" s="18" t="str">
        <f t="shared" si="383"/>
        <v>Rotoiti 2006/07</v>
      </c>
      <c r="F1581" s="18" t="s">
        <v>61</v>
      </c>
      <c r="G1581" s="19">
        <v>4.5</v>
      </c>
      <c r="H1581" s="17">
        <v>5.2549998737060548</v>
      </c>
      <c r="I1581" s="21">
        <v>243.99999500000001</v>
      </c>
      <c r="J1581" s="19">
        <v>20</v>
      </c>
      <c r="K1581" s="19">
        <v>3</v>
      </c>
      <c r="L1581" s="19">
        <v>5.5</v>
      </c>
      <c r="M1581" s="19">
        <v>16.5</v>
      </c>
      <c r="N1581" s="19">
        <v>7.2499999976837159</v>
      </c>
      <c r="O1581" s="19">
        <v>1.3500000238418579</v>
      </c>
      <c r="Q1581" s="19">
        <f t="shared" si="382"/>
        <v>3.8791597849893731</v>
      </c>
      <c r="R1581" s="19">
        <f t="shared" si="380"/>
        <v>3.5274750024821753</v>
      </c>
      <c r="S1581" s="19">
        <f t="shared" si="384"/>
        <v>3.5760433504921481</v>
      </c>
      <c r="T1581" s="19">
        <f t="shared" si="385"/>
        <v>4.0170075873388251</v>
      </c>
      <c r="U1581" s="23">
        <f t="shared" si="386"/>
        <v>3.7499214313256299</v>
      </c>
      <c r="V1581" s="24">
        <f t="shared" si="388"/>
        <v>4.2398190556965814</v>
      </c>
      <c r="W1581" s="24">
        <f t="shared" si="388"/>
        <v>3.2570672169427417</v>
      </c>
      <c r="X1581" s="24">
        <f t="shared" si="388"/>
        <v>3.6764594547462348</v>
      </c>
      <c r="Y1581" s="24">
        <f t="shared" si="388"/>
        <v>4.2258512436175018</v>
      </c>
      <c r="Z1581" s="24">
        <f t="shared" si="388"/>
        <v>3.8497992427507643</v>
      </c>
      <c r="AA1581" s="20">
        <v>-0.69</v>
      </c>
      <c r="AB1581" s="20">
        <v>-5.00000000000001E-2</v>
      </c>
      <c r="AC1581" s="17">
        <v>314.86613343872801</v>
      </c>
      <c r="AD1581" s="17">
        <f t="shared" si="387"/>
        <v>314.94968076775848</v>
      </c>
      <c r="AE1581" s="21">
        <v>175.5</v>
      </c>
      <c r="AF1581" s="21">
        <v>168.0645161290322</v>
      </c>
      <c r="AG1581" s="19">
        <v>3.9665322580645164</v>
      </c>
      <c r="AH1581" s="21">
        <v>214</v>
      </c>
      <c r="AI1581" s="22">
        <v>-0.3149999999999995</v>
      </c>
      <c r="AJ1581" s="21">
        <v>1453.5</v>
      </c>
      <c r="AK1581" s="21" t="e">
        <f>VLOOKUP($B1581,'[3]Rotoma level Monthly'!$C$2:$N$538,10,FALSE)</f>
        <v>#N/A</v>
      </c>
      <c r="AL1581" s="21" t="e">
        <f>VLOOKUP($B1581,'[3]Rotoma level Monthly'!$C$2:$N$538,11,FALSE)</f>
        <v>#N/A</v>
      </c>
      <c r="AM1581" s="20">
        <v>3.6432387213011523</v>
      </c>
      <c r="AN1581" s="21">
        <v>185.25833333333335</v>
      </c>
    </row>
    <row r="1582" spans="1:40" x14ac:dyDescent="0.25">
      <c r="A1582" t="s">
        <v>89</v>
      </c>
      <c r="B1582" s="15">
        <v>39114</v>
      </c>
      <c r="C1582" s="16" t="s">
        <v>68</v>
      </c>
      <c r="D1582" s="17">
        <v>2007</v>
      </c>
      <c r="E1582" s="18" t="str">
        <f t="shared" si="383"/>
        <v>Rotoiti 2006/07</v>
      </c>
      <c r="F1582" s="18" t="s">
        <v>61</v>
      </c>
      <c r="G1582" s="19">
        <v>5.1499998546325685</v>
      </c>
      <c r="H1582" s="17">
        <v>6.380000114440918</v>
      </c>
      <c r="I1582" s="21">
        <v>244.74999500000001</v>
      </c>
      <c r="J1582" s="19">
        <v>15.499999499999999</v>
      </c>
      <c r="K1582" s="19">
        <v>2.0000000500000001</v>
      </c>
      <c r="L1582" s="19">
        <v>0.75</v>
      </c>
      <c r="M1582" s="19">
        <v>9.5000001000000012</v>
      </c>
      <c r="N1582" s="19">
        <v>7.2999999546325682</v>
      </c>
      <c r="O1582" s="19">
        <v>1.2999999880790711</v>
      </c>
      <c r="Q1582" s="19">
        <f t="shared" si="382"/>
        <v>4.0279903306275422</v>
      </c>
      <c r="R1582" s="19">
        <f t="shared" si="380"/>
        <v>3.2712642774432736</v>
      </c>
      <c r="S1582" s="19">
        <f t="shared" si="384"/>
        <v>3.5800553017249377</v>
      </c>
      <c r="T1582" s="19">
        <f t="shared" si="385"/>
        <v>3.6937685177495112</v>
      </c>
      <c r="U1582" s="23">
        <f t="shared" si="386"/>
        <v>3.6432696068863164</v>
      </c>
      <c r="V1582" s="24">
        <f t="shared" si="388"/>
        <v>4.1953946120798946</v>
      </c>
      <c r="W1582" s="24">
        <f t="shared" si="388"/>
        <v>3.2628250187326984</v>
      </c>
      <c r="X1582" s="24">
        <f t="shared" si="388"/>
        <v>3.660256712909002</v>
      </c>
      <c r="Y1582" s="24">
        <f t="shared" si="388"/>
        <v>4.1796472179468038</v>
      </c>
      <c r="Z1582" s="24">
        <f t="shared" si="388"/>
        <v>3.8245308904170994</v>
      </c>
      <c r="AA1582" s="20">
        <v>-0.26</v>
      </c>
      <c r="AB1582" s="20">
        <v>1.49999999999998E-2</v>
      </c>
      <c r="AC1582" s="17">
        <v>314.74204480765002</v>
      </c>
      <c r="AD1582" s="17">
        <f t="shared" si="387"/>
        <v>314.95569530292829</v>
      </c>
      <c r="AE1582" s="21">
        <v>38</v>
      </c>
      <c r="AF1582" s="21">
        <v>167.53720238095238</v>
      </c>
      <c r="AG1582" s="19">
        <v>2.9465773809523816</v>
      </c>
      <c r="AH1582" s="21">
        <v>235.7</v>
      </c>
      <c r="AI1582" s="22">
        <v>-0.3149999999999995</v>
      </c>
      <c r="AJ1582" s="21">
        <v>1494.5</v>
      </c>
      <c r="AK1582" s="21" t="e">
        <f>VLOOKUP($B1582,'[3]Rotoma level Monthly'!$C$2:$N$538,10,FALSE)</f>
        <v>#N/A</v>
      </c>
      <c r="AL1582" s="21" t="e">
        <f>VLOOKUP($B1582,'[3]Rotoma level Monthly'!$C$2:$N$538,11,FALSE)</f>
        <v>#N/A</v>
      </c>
      <c r="AM1582" s="20">
        <v>3.6272776997957763</v>
      </c>
      <c r="AN1582" s="21">
        <v>183.81666666666663</v>
      </c>
    </row>
    <row r="1583" spans="1:40" x14ac:dyDescent="0.25">
      <c r="A1583" t="s">
        <v>89</v>
      </c>
      <c r="B1583" s="15">
        <v>39142</v>
      </c>
      <c r="C1583" s="16" t="s">
        <v>68</v>
      </c>
      <c r="D1583" s="17">
        <v>2007</v>
      </c>
      <c r="E1583" s="18" t="str">
        <f t="shared" si="383"/>
        <v>Rotoiti 2006/07</v>
      </c>
      <c r="F1583" s="18" t="s">
        <v>61</v>
      </c>
      <c r="G1583" s="19">
        <v>7.3500001476837156</v>
      </c>
      <c r="H1583" s="17">
        <v>6.2250001430511475</v>
      </c>
      <c r="I1583" s="21">
        <v>253.75000004999998</v>
      </c>
      <c r="J1583" s="19">
        <v>15.499999499999999</v>
      </c>
      <c r="K1583" s="19">
        <v>3.0000001000000003</v>
      </c>
      <c r="L1583" s="19">
        <v>1.2500000500000001</v>
      </c>
      <c r="M1583" s="19">
        <v>14.500000499999999</v>
      </c>
      <c r="N1583" s="19">
        <v>7.1999998046325686</v>
      </c>
      <c r="O1583" s="19">
        <v>0.95499998927116392</v>
      </c>
      <c r="Q1583" s="19">
        <f t="shared" si="382"/>
        <v>4.4203698634386281</v>
      </c>
      <c r="R1583" s="19">
        <f t="shared" si="380"/>
        <v>3.3042295968248334</v>
      </c>
      <c r="S1583" s="19">
        <f t="shared" si="384"/>
        <v>3.6272622135306025</v>
      </c>
      <c r="T1583" s="19">
        <f t="shared" si="385"/>
        <v>3.6937685177495112</v>
      </c>
      <c r="U1583" s="23">
        <f t="shared" si="386"/>
        <v>3.7614075478858937</v>
      </c>
      <c r="V1583" s="24">
        <f t="shared" si="388"/>
        <v>4.1853348352785593</v>
      </c>
      <c r="W1583" s="24">
        <f t="shared" si="388"/>
        <v>3.2607505750426502</v>
      </c>
      <c r="X1583" s="24">
        <f t="shared" si="388"/>
        <v>3.6460866903631488</v>
      </c>
      <c r="Y1583" s="24">
        <f t="shared" si="388"/>
        <v>4.1291291902021667</v>
      </c>
      <c r="Z1583" s="24">
        <f t="shared" si="388"/>
        <v>3.8053253227216319</v>
      </c>
      <c r="AA1583" s="20">
        <v>-0.09</v>
      </c>
      <c r="AB1583" s="20">
        <v>-5.5000000000000097E-2</v>
      </c>
      <c r="AC1583" s="17">
        <v>314.59273997073399</v>
      </c>
      <c r="AD1583" s="17">
        <f t="shared" si="387"/>
        <v>314.95055995950594</v>
      </c>
      <c r="AE1583" s="21">
        <v>160.5</v>
      </c>
      <c r="AF1583" s="21">
        <v>162.37903225806457</v>
      </c>
      <c r="AG1583" s="19">
        <v>3.7531586021505374</v>
      </c>
      <c r="AH1583" s="21">
        <v>172.5</v>
      </c>
      <c r="AI1583" s="22">
        <v>-0.3149999999999995</v>
      </c>
      <c r="AJ1583" s="21">
        <v>1348</v>
      </c>
      <c r="AK1583" s="21" t="e">
        <f>VLOOKUP($B1583,'[3]Rotoma level Monthly'!$C$2:$N$538,10,FALSE)</f>
        <v>#N/A</v>
      </c>
      <c r="AL1583" s="21" t="e">
        <f>VLOOKUP($B1583,'[3]Rotoma level Monthly'!$C$2:$N$538,11,FALSE)</f>
        <v>#N/A</v>
      </c>
      <c r="AM1583" s="20">
        <v>3.6088129180497446</v>
      </c>
      <c r="AN1583" s="21">
        <v>183.125</v>
      </c>
    </row>
    <row r="1584" spans="1:40" x14ac:dyDescent="0.25">
      <c r="A1584" t="s">
        <v>89</v>
      </c>
      <c r="B1584" s="15">
        <v>39173</v>
      </c>
      <c r="C1584" s="16" t="s">
        <v>68</v>
      </c>
      <c r="D1584" s="17">
        <v>2007</v>
      </c>
      <c r="E1584" s="18" t="str">
        <f t="shared" si="383"/>
        <v>Rotoiti 2006/07</v>
      </c>
      <c r="F1584" s="18" t="s">
        <v>61</v>
      </c>
      <c r="G1584" s="19">
        <v>5.0499999476837161</v>
      </c>
      <c r="H1584" s="17">
        <v>6.8949999809265137</v>
      </c>
      <c r="I1584" s="21">
        <v>362.25000005000004</v>
      </c>
      <c r="J1584" s="19">
        <v>13.5</v>
      </c>
      <c r="K1584" s="19">
        <v>2.5</v>
      </c>
      <c r="L1584" s="19">
        <v>1.2500000500000001</v>
      </c>
      <c r="M1584" s="19">
        <v>10.000000500000001</v>
      </c>
      <c r="N1584" s="19">
        <v>7.1999998046325686</v>
      </c>
      <c r="O1584" s="19">
        <v>0.81500002811302186</v>
      </c>
      <c r="Q1584" s="19">
        <f t="shared" si="382"/>
        <v>4.006360088993576</v>
      </c>
      <c r="R1584" s="19">
        <f t="shared" si="380"/>
        <v>3.16617826275567</v>
      </c>
      <c r="S1584" s="19">
        <f t="shared" si="384"/>
        <v>4.0926152665514994</v>
      </c>
      <c r="T1584" s="19">
        <f t="shared" si="385"/>
        <v>3.5185746040054169</v>
      </c>
      <c r="U1584" s="23">
        <f t="shared" si="386"/>
        <v>3.6959320555765407</v>
      </c>
      <c r="V1584" s="24">
        <f t="shared" si="388"/>
        <v>4.1826441340338105</v>
      </c>
      <c r="W1584" s="24">
        <f t="shared" si="388"/>
        <v>3.2591754405488387</v>
      </c>
      <c r="X1584" s="24">
        <f t="shared" si="388"/>
        <v>3.6666267163506734</v>
      </c>
      <c r="Y1584" s="24">
        <f t="shared" si="388"/>
        <v>3.9630348245657672</v>
      </c>
      <c r="Z1584" s="24">
        <f t="shared" si="388"/>
        <v>3.7678702788747724</v>
      </c>
      <c r="AA1584" s="20">
        <v>-0.14000000000000001</v>
      </c>
      <c r="AB1584" s="20">
        <v>-0.25666666666666599</v>
      </c>
      <c r="AC1584" s="17">
        <v>314.550253340197</v>
      </c>
      <c r="AD1584" s="17">
        <f t="shared" si="387"/>
        <v>314.93405945871342</v>
      </c>
      <c r="AE1584" s="21">
        <v>55</v>
      </c>
      <c r="AF1584" s="21">
        <v>178.51388888888889</v>
      </c>
      <c r="AG1584" s="19">
        <v>2.430416666666666</v>
      </c>
      <c r="AH1584" s="21">
        <v>206.5</v>
      </c>
      <c r="AI1584" s="22">
        <v>-0.3149999999999995</v>
      </c>
      <c r="AJ1584" s="21">
        <v>1396.5</v>
      </c>
      <c r="AK1584" s="21" t="e">
        <f>VLOOKUP($B1584,'[3]Rotoma level Monthly'!$C$2:$N$538,10,FALSE)</f>
        <v>#N/A</v>
      </c>
      <c r="AL1584" s="21" t="e">
        <f>VLOOKUP($B1584,'[3]Rotoma level Monthly'!$C$2:$N$538,11,FALSE)</f>
        <v>#N/A</v>
      </c>
      <c r="AM1584" s="20">
        <v>3.6315167710963396</v>
      </c>
      <c r="AN1584" s="21">
        <v>186.81666666666669</v>
      </c>
    </row>
    <row r="1585" spans="1:40" x14ac:dyDescent="0.25">
      <c r="A1585" t="s">
        <v>89</v>
      </c>
      <c r="B1585" s="15">
        <v>39203</v>
      </c>
      <c r="C1585" s="16" t="s">
        <v>68</v>
      </c>
      <c r="D1585" s="17">
        <v>2007</v>
      </c>
      <c r="E1585" s="18" t="str">
        <f t="shared" si="383"/>
        <v>Rotoiti 2006/07</v>
      </c>
      <c r="F1585" s="18" t="s">
        <v>61</v>
      </c>
      <c r="G1585" s="19">
        <v>6.1999997999999996</v>
      </c>
      <c r="H1585" s="17">
        <v>6.1875</v>
      </c>
      <c r="I1585" s="21">
        <v>273.49999501000002</v>
      </c>
      <c r="J1585" s="19">
        <v>66.500000499999999</v>
      </c>
      <c r="K1585" s="19">
        <v>3</v>
      </c>
      <c r="L1585" s="19">
        <v>0.50000000999999994</v>
      </c>
      <c r="M1585" s="19">
        <v>10.5</v>
      </c>
      <c r="N1585" s="19">
        <v>6.9500000499999999</v>
      </c>
      <c r="O1585" s="19">
        <v>0.74500000715255732</v>
      </c>
      <c r="Q1585" s="19">
        <f t="shared" si="382"/>
        <v>4.2326748557414362</v>
      </c>
      <c r="R1585" s="19">
        <f t="shared" si="380"/>
        <v>3.3123054058707484</v>
      </c>
      <c r="S1585" s="19">
        <f t="shared" si="384"/>
        <v>3.7252415414647326</v>
      </c>
      <c r="T1585" s="19">
        <f t="shared" si="385"/>
        <v>5.5406392138199516</v>
      </c>
      <c r="U1585" s="23">
        <f t="shared" si="386"/>
        <v>4.2027152542242172</v>
      </c>
      <c r="V1585" s="24">
        <f t="shared" si="388"/>
        <v>4.1333439622104562</v>
      </c>
      <c r="W1585" s="24">
        <f t="shared" si="388"/>
        <v>3.2829204059812631</v>
      </c>
      <c r="X1585" s="24">
        <f t="shared" si="388"/>
        <v>3.6999078529780545</v>
      </c>
      <c r="Y1585" s="24">
        <f t="shared" si="388"/>
        <v>4.0926796702858832</v>
      </c>
      <c r="Z1585" s="24">
        <f t="shared" si="388"/>
        <v>3.8022129728639142</v>
      </c>
      <c r="AA1585" s="20">
        <v>-0.15</v>
      </c>
      <c r="AB1585" s="20">
        <v>-0.23499999999999999</v>
      </c>
      <c r="AC1585" s="17">
        <v>314.44042414693598</v>
      </c>
      <c r="AD1585" s="17">
        <f t="shared" si="387"/>
        <v>314.8935752129612</v>
      </c>
      <c r="AE1585" s="21">
        <v>59</v>
      </c>
      <c r="AF1585" s="21">
        <v>179.16666666666669</v>
      </c>
      <c r="AG1585" s="19">
        <v>2.5378360215053766</v>
      </c>
      <c r="AH1585" s="21">
        <v>186.2</v>
      </c>
      <c r="AI1585" s="22">
        <v>-0.3149999999999995</v>
      </c>
      <c r="AJ1585" s="21">
        <v>1252.5</v>
      </c>
      <c r="AK1585" s="21" t="e">
        <f>VLOOKUP($B1585,'[3]Rotoma level Monthly'!$C$2:$N$538,10,FALSE)</f>
        <v>#N/A</v>
      </c>
      <c r="AL1585" s="21" t="e">
        <f>VLOOKUP($B1585,'[3]Rotoma level Monthly'!$C$2:$N$538,11,FALSE)</f>
        <v>#N/A</v>
      </c>
      <c r="AM1585" s="20">
        <v>3.566869780355598</v>
      </c>
      <c r="AN1585" s="21">
        <v>190.5</v>
      </c>
    </row>
    <row r="1586" spans="1:40" x14ac:dyDescent="0.25">
      <c r="A1586" t="s">
        <v>89</v>
      </c>
      <c r="B1586" s="15">
        <v>39234</v>
      </c>
      <c r="C1586" s="16" t="s">
        <v>68</v>
      </c>
      <c r="D1586" s="17">
        <v>2007</v>
      </c>
      <c r="E1586" s="18" t="str">
        <f t="shared" si="383"/>
        <v>Rotoiti 2006/07</v>
      </c>
      <c r="F1586" s="18" t="s">
        <v>61</v>
      </c>
      <c r="G1586" s="19">
        <v>6.5999999046325684</v>
      </c>
      <c r="H1586" s="17">
        <v>5.4500000476837158</v>
      </c>
      <c r="I1586" s="21">
        <v>315.24999501000002</v>
      </c>
      <c r="J1586" s="19">
        <v>29.500000499999999</v>
      </c>
      <c r="K1586" s="19">
        <v>8.5000000500000006</v>
      </c>
      <c r="L1586" s="19">
        <v>0.50000001999999999</v>
      </c>
      <c r="M1586" s="19">
        <v>37.500000999999997</v>
      </c>
      <c r="N1586" s="19">
        <v>6.5999999000000003</v>
      </c>
      <c r="O1586" s="19">
        <v>1.05</v>
      </c>
      <c r="Q1586" s="19">
        <f t="shared" si="382"/>
        <v>4.3016415803368648</v>
      </c>
      <c r="R1586" s="19">
        <f t="shared" si="380"/>
        <v>3.4799780396367739</v>
      </c>
      <c r="S1586" s="19">
        <f t="shared" si="384"/>
        <v>3.9109518159961048</v>
      </c>
      <c r="T1586" s="19">
        <f t="shared" si="385"/>
        <v>4.5098803081501311</v>
      </c>
      <c r="U1586" s="23">
        <f t="shared" si="386"/>
        <v>4.0506129360299683</v>
      </c>
      <c r="V1586" s="24">
        <f t="shared" si="388"/>
        <v>4.0979474110559577</v>
      </c>
      <c r="W1586" s="24">
        <f t="shared" si="388"/>
        <v>3.2688816633559057</v>
      </c>
      <c r="X1586" s="24">
        <f t="shared" si="388"/>
        <v>3.7060379247386028</v>
      </c>
      <c r="Y1586" s="24">
        <f t="shared" si="388"/>
        <v>4.0645409184513257</v>
      </c>
      <c r="Z1586" s="24">
        <f t="shared" si="388"/>
        <v>3.7843519794004483</v>
      </c>
      <c r="AA1586" s="20">
        <v>0.6</v>
      </c>
      <c r="AB1586" s="20">
        <v>0.90666666666666595</v>
      </c>
      <c r="AC1586" s="17">
        <v>314.29867986631001</v>
      </c>
      <c r="AD1586" s="17">
        <f t="shared" si="387"/>
        <v>314.82784933601141</v>
      </c>
      <c r="AE1586" s="21">
        <v>113</v>
      </c>
      <c r="AF1586" s="21">
        <v>187.7777777777778</v>
      </c>
      <c r="AG1586" s="19">
        <v>3.9652083333333326</v>
      </c>
      <c r="AH1586" s="21">
        <v>106</v>
      </c>
      <c r="AI1586" s="22">
        <v>-0.28749999999999953</v>
      </c>
      <c r="AJ1586" s="21">
        <v>1127</v>
      </c>
      <c r="AK1586" s="21" t="e">
        <f>VLOOKUP($B1586,'[3]Rotoma level Monthly'!$C$2:$N$538,10,FALSE)</f>
        <v>#N/A</v>
      </c>
      <c r="AL1586" s="21" t="e">
        <f>VLOOKUP($B1586,'[3]Rotoma level Monthly'!$C$2:$N$538,11,FALSE)</f>
        <v>#N/A</v>
      </c>
      <c r="AM1586" s="20">
        <v>3.5285521280258494</v>
      </c>
      <c r="AN1586" s="21">
        <v>185.85833333333335</v>
      </c>
    </row>
    <row r="1587" spans="1:40" x14ac:dyDescent="0.25">
      <c r="A1587" t="s">
        <v>89</v>
      </c>
      <c r="B1587" s="15">
        <v>39264</v>
      </c>
      <c r="C1587" s="16" t="s">
        <v>69</v>
      </c>
      <c r="D1587" s="17">
        <v>2008</v>
      </c>
      <c r="E1587" s="18" t="str">
        <f t="shared" si="383"/>
        <v>Rotoiti 2007/08</v>
      </c>
      <c r="F1587" s="18" t="s">
        <v>61</v>
      </c>
      <c r="G1587" s="19">
        <v>15.099999809265137</v>
      </c>
      <c r="H1587" s="17">
        <v>3.940000057220459</v>
      </c>
      <c r="I1587" s="21">
        <v>319.00000495</v>
      </c>
      <c r="J1587" s="19">
        <v>24.5</v>
      </c>
      <c r="K1587" s="19">
        <v>2.0000000500000001</v>
      </c>
      <c r="L1587" s="19">
        <v>3.9999999499999999</v>
      </c>
      <c r="M1587" s="19">
        <v>7.5</v>
      </c>
      <c r="N1587" s="19">
        <v>6.9500000453674318</v>
      </c>
      <c r="O1587" s="19">
        <v>1.849999988079071</v>
      </c>
      <c r="Q1587" s="19">
        <f t="shared" si="382"/>
        <v>5.2146014321907987</v>
      </c>
      <c r="R1587" s="19">
        <f t="shared" ref="R1587:R1650" si="389">5.56+2.6*LOG(((1/$H1587)-(1/40)),10)</f>
        <v>3.8946207058148006</v>
      </c>
      <c r="S1587" s="19">
        <f t="shared" si="384"/>
        <v>3.9264099762866622</v>
      </c>
      <c r="T1587" s="19">
        <f t="shared" si="385"/>
        <v>4.2743649663444341</v>
      </c>
      <c r="U1587" s="23">
        <f t="shared" si="386"/>
        <v>4.3274992701591737</v>
      </c>
      <c r="V1587" s="24">
        <f t="shared" si="388"/>
        <v>4.1535147780137427</v>
      </c>
      <c r="W1587" s="24">
        <f t="shared" si="388"/>
        <v>3.3165959458173302</v>
      </c>
      <c r="X1587" s="24">
        <f t="shared" si="388"/>
        <v>3.7562183372562359</v>
      </c>
      <c r="Y1587" s="24">
        <f t="shared" si="388"/>
        <v>4.037982429213792</v>
      </c>
      <c r="Z1587" s="24">
        <f t="shared" si="388"/>
        <v>3.8160778725752755</v>
      </c>
      <c r="AA1587" s="20">
        <v>-0.46</v>
      </c>
      <c r="AB1587" s="20">
        <v>0.59333333333333305</v>
      </c>
      <c r="AC1587" s="17">
        <v>314.353843874213</v>
      </c>
      <c r="AD1587" s="17">
        <f t="shared" si="387"/>
        <v>314.76812531091332</v>
      </c>
      <c r="AE1587" s="21">
        <v>216.5</v>
      </c>
      <c r="AF1587" s="21">
        <v>159.56989247311824</v>
      </c>
      <c r="AG1587" s="19">
        <v>3.4693548387096769</v>
      </c>
      <c r="AH1587" s="21">
        <v>93.5</v>
      </c>
      <c r="AI1587" s="22">
        <v>-0.24583333333333299</v>
      </c>
      <c r="AJ1587" s="21">
        <v>1151.5</v>
      </c>
      <c r="AK1587" s="21" t="e">
        <f>VLOOKUP($B1587,'[3]Rotoma level Monthly'!$C$2:$N$538,10,FALSE)</f>
        <v>#N/A</v>
      </c>
      <c r="AL1587" s="21" t="e">
        <f>VLOOKUP($B1587,'[3]Rotoma level Monthly'!$C$2:$N$538,11,FALSE)</f>
        <v>#N/A</v>
      </c>
      <c r="AM1587" s="20">
        <v>3.5744143965443675</v>
      </c>
      <c r="AN1587" s="21">
        <v>181.98333333333335</v>
      </c>
    </row>
    <row r="1588" spans="1:40" x14ac:dyDescent="0.25">
      <c r="A1588" t="s">
        <v>89</v>
      </c>
      <c r="B1588" s="15">
        <v>39295</v>
      </c>
      <c r="C1588" s="16" t="s">
        <v>69</v>
      </c>
      <c r="D1588" s="17">
        <v>2008</v>
      </c>
      <c r="E1588" s="18" t="str">
        <f t="shared" si="383"/>
        <v>Rotoiti 2007/08</v>
      </c>
      <c r="F1588" s="18" t="s">
        <v>61</v>
      </c>
      <c r="G1588" s="19">
        <v>10.200000295367431</v>
      </c>
      <c r="H1588" s="17">
        <v>6.3599998904632571</v>
      </c>
      <c r="I1588" s="21">
        <v>288.99999501000002</v>
      </c>
      <c r="J1588" s="19">
        <v>27</v>
      </c>
      <c r="K1588" s="19">
        <v>2.5000000500000001</v>
      </c>
      <c r="L1588" s="19">
        <v>0.50000000999999994</v>
      </c>
      <c r="M1588" s="19">
        <v>4.7499997999999994</v>
      </c>
      <c r="N1588" s="19">
        <v>6.9700000381469724</v>
      </c>
      <c r="O1588" s="19">
        <v>1.449999988079071</v>
      </c>
      <c r="Q1588" s="19">
        <f t="shared" si="382"/>
        <v>4.7818444682186207</v>
      </c>
      <c r="R1588" s="19">
        <f t="shared" si="389"/>
        <v>3.2754811115127702</v>
      </c>
      <c r="S1588" s="19">
        <f t="shared" si="384"/>
        <v>3.7973024841260679</v>
      </c>
      <c r="T1588" s="19">
        <f t="shared" si="385"/>
        <v>4.3975821913442426</v>
      </c>
      <c r="U1588" s="23">
        <f t="shared" si="386"/>
        <v>4.0630525638004249</v>
      </c>
      <c r="V1588" s="24">
        <f t="shared" si="388"/>
        <v>4.1640047232405744</v>
      </c>
      <c r="W1588" s="24">
        <f t="shared" si="388"/>
        <v>3.3201562748383822</v>
      </c>
      <c r="X1588" s="24">
        <f t="shared" si="388"/>
        <v>3.7733253895968848</v>
      </c>
      <c r="Y1588" s="24">
        <f t="shared" si="388"/>
        <v>4.0596247594924089</v>
      </c>
      <c r="Z1588" s="24">
        <f t="shared" si="388"/>
        <v>3.8292777867920633</v>
      </c>
      <c r="AA1588" s="20">
        <v>0.31</v>
      </c>
      <c r="AB1588" s="20">
        <v>0.32999999999999902</v>
      </c>
      <c r="AC1588" s="17">
        <v>314.43462985253001</v>
      </c>
      <c r="AD1588" s="17">
        <f t="shared" si="387"/>
        <v>314.70350581650524</v>
      </c>
      <c r="AE1588" s="21">
        <v>133.5</v>
      </c>
      <c r="AF1588" s="21">
        <v>205.45698924731184</v>
      </c>
      <c r="AG1588" s="19">
        <v>3.7325940860215066</v>
      </c>
      <c r="AH1588" s="21">
        <v>160.4</v>
      </c>
      <c r="AI1588" s="22">
        <v>-0.14500000000000005</v>
      </c>
      <c r="AJ1588" s="21">
        <v>1270</v>
      </c>
      <c r="AK1588" s="21" t="e">
        <f>VLOOKUP($B1588,'[3]Rotoma level Monthly'!$C$2:$N$538,10,FALSE)</f>
        <v>#N/A</v>
      </c>
      <c r="AL1588" s="21" t="e">
        <f>VLOOKUP($B1588,'[3]Rotoma level Monthly'!$C$2:$N$538,11,FALSE)</f>
        <v>#N/A</v>
      </c>
      <c r="AM1588" s="20">
        <v>3.6090078105228618</v>
      </c>
      <c r="AN1588" s="21">
        <v>182.52500000000001</v>
      </c>
    </row>
    <row r="1589" spans="1:40" x14ac:dyDescent="0.25">
      <c r="A1589" t="s">
        <v>89</v>
      </c>
      <c r="B1589" s="15">
        <v>39326</v>
      </c>
      <c r="C1589" s="16" t="s">
        <v>69</v>
      </c>
      <c r="D1589" s="17">
        <v>2008</v>
      </c>
      <c r="E1589" s="18" t="str">
        <f t="shared" si="383"/>
        <v>Rotoiti 2007/08</v>
      </c>
      <c r="F1589" s="18" t="s">
        <v>61</v>
      </c>
      <c r="G1589" s="19">
        <v>2.7000000499999999</v>
      </c>
      <c r="H1589" s="17">
        <v>6.5699999332427979</v>
      </c>
      <c r="I1589" s="21">
        <v>226.24999499999998</v>
      </c>
      <c r="J1589" s="19">
        <v>12</v>
      </c>
      <c r="K1589" s="19">
        <v>12</v>
      </c>
      <c r="L1589" s="19">
        <v>1.75</v>
      </c>
      <c r="M1589" s="19">
        <v>2.2500001000000003</v>
      </c>
      <c r="N1589" s="19">
        <v>6.9000000953674316</v>
      </c>
      <c r="O1589" s="19">
        <v>0.88999998665534974</v>
      </c>
      <c r="Q1589" s="19">
        <f t="shared" si="382"/>
        <v>3.3156639813917534</v>
      </c>
      <c r="R1589" s="19">
        <f t="shared" si="389"/>
        <v>3.2317286545607598</v>
      </c>
      <c r="S1589" s="19">
        <f t="shared" si="384"/>
        <v>3.477311620621514</v>
      </c>
      <c r="T1589" s="19">
        <f t="shared" si="385"/>
        <v>3.3692092384590637</v>
      </c>
      <c r="U1589" s="23">
        <f t="shared" si="386"/>
        <v>3.3484783737582728</v>
      </c>
      <c r="V1589" s="24">
        <f t="shared" si="388"/>
        <v>4.1350406887959199</v>
      </c>
      <c r="W1589" s="24">
        <f t="shared" si="388"/>
        <v>3.3303234426461565</v>
      </c>
      <c r="X1589" s="24">
        <f t="shared" si="388"/>
        <v>3.709361428353009</v>
      </c>
      <c r="Y1589" s="24">
        <f t="shared" si="388"/>
        <v>4.0167758893910355</v>
      </c>
      <c r="Z1589" s="24">
        <f t="shared" si="388"/>
        <v>3.7978753622965304</v>
      </c>
      <c r="AA1589" s="20">
        <v>0.09</v>
      </c>
      <c r="AB1589" s="20">
        <v>0.13999999999999899</v>
      </c>
      <c r="AC1589" s="17">
        <v>314.39995953023703</v>
      </c>
      <c r="AD1589" s="17">
        <f t="shared" si="387"/>
        <v>314.63768234117578</v>
      </c>
      <c r="AE1589" s="21">
        <v>84.5</v>
      </c>
      <c r="AF1589" s="21">
        <v>155.01388888888894</v>
      </c>
      <c r="AG1589" s="19">
        <v>3.0348842592592584</v>
      </c>
      <c r="AH1589" s="21">
        <v>143.4</v>
      </c>
      <c r="AI1589" s="22">
        <v>-5.2500000000000102E-2</v>
      </c>
      <c r="AJ1589" s="21">
        <v>1282.5</v>
      </c>
      <c r="AK1589" s="21" t="e">
        <f>VLOOKUP($B1589,'[3]Rotoma level Monthly'!$C$2:$N$538,10,FALSE)</f>
        <v>#N/A</v>
      </c>
      <c r="AL1589" s="21" t="e">
        <f>VLOOKUP($B1589,'[3]Rotoma level Monthly'!$C$2:$N$538,11,FALSE)</f>
        <v>#N/A</v>
      </c>
      <c r="AM1589" s="20">
        <v>3.6533290470820017</v>
      </c>
      <c r="AN1589" s="21">
        <v>178.20833333333334</v>
      </c>
    </row>
    <row r="1590" spans="1:40" x14ac:dyDescent="0.25">
      <c r="A1590" t="s">
        <v>89</v>
      </c>
      <c r="B1590" s="15">
        <v>39356</v>
      </c>
      <c r="C1590" s="16" t="s">
        <v>69</v>
      </c>
      <c r="D1590" s="17">
        <v>2008</v>
      </c>
      <c r="E1590" s="18" t="str">
        <f t="shared" si="383"/>
        <v>Rotoiti 2007/08</v>
      </c>
      <c r="F1590" s="18" t="s">
        <v>61</v>
      </c>
      <c r="G1590" s="19">
        <v>6.9999999953674319</v>
      </c>
      <c r="H1590" s="17">
        <v>6.4949999023162839</v>
      </c>
      <c r="I1590" s="21">
        <v>239.50000010000002</v>
      </c>
      <c r="J1590" s="19">
        <v>6.9999997999999994</v>
      </c>
      <c r="K1590" s="19">
        <v>2.5</v>
      </c>
      <c r="L1590" s="19">
        <v>4.5000001000000003</v>
      </c>
      <c r="M1590" s="19">
        <v>16.000000499999999</v>
      </c>
      <c r="N1590" s="19">
        <v>6.9000000976837157</v>
      </c>
      <c r="O1590" s="19">
        <v>1.2</v>
      </c>
      <c r="Q1590" s="19">
        <f t="shared" si="382"/>
        <v>4.3665490209061808</v>
      </c>
      <c r="R1590" s="19">
        <f t="shared" si="389"/>
        <v>3.2472232566653454</v>
      </c>
      <c r="S1590" s="19">
        <f t="shared" si="384"/>
        <v>3.551709608975067</v>
      </c>
      <c r="T1590" s="19">
        <f t="shared" si="385"/>
        <v>2.6856862406090607</v>
      </c>
      <c r="U1590" s="23">
        <f t="shared" si="386"/>
        <v>3.4627920317889131</v>
      </c>
      <c r="V1590" s="24">
        <f t="shared" si="388"/>
        <v>4.1746406958757207</v>
      </c>
      <c r="W1590" s="24">
        <f t="shared" si="388"/>
        <v>3.3393674309706944</v>
      </c>
      <c r="X1590" s="24">
        <f t="shared" si="388"/>
        <v>3.708005364645357</v>
      </c>
      <c r="Y1590" s="24">
        <f t="shared" si="388"/>
        <v>3.9230071719064106</v>
      </c>
      <c r="Z1590" s="24">
        <f t="shared" si="388"/>
        <v>3.7862551658495462</v>
      </c>
      <c r="AA1590" s="20">
        <v>0.53</v>
      </c>
      <c r="AB1590" s="20">
        <v>0.141666666666666</v>
      </c>
      <c r="AC1590" s="17">
        <v>314.37808519808698</v>
      </c>
      <c r="AD1590" s="17">
        <f t="shared" si="387"/>
        <v>314.57911971840753</v>
      </c>
      <c r="AE1590" s="21">
        <v>81.5</v>
      </c>
      <c r="AF1590" s="21">
        <v>222.91666666666671</v>
      </c>
      <c r="AG1590" s="19">
        <v>5.3009408602150518</v>
      </c>
      <c r="AH1590" s="21">
        <v>241</v>
      </c>
      <c r="AI1590" s="22">
        <v>-1.7500000000000147E-2</v>
      </c>
      <c r="AJ1590" s="21">
        <v>1335</v>
      </c>
      <c r="AK1590" s="21" t="e">
        <f>VLOOKUP($B1590,'[3]Rotoma level Monthly'!$C$2:$N$538,10,FALSE)</f>
        <v>#N/A</v>
      </c>
      <c r="AL1590" s="21" t="e">
        <f>VLOOKUP($B1590,'[3]Rotoma level Monthly'!$C$2:$N$538,11,FALSE)</f>
        <v>#N/A</v>
      </c>
      <c r="AM1590" s="20">
        <v>3.6384499096831084</v>
      </c>
      <c r="AN1590" s="21">
        <v>182.22500000000002</v>
      </c>
    </row>
    <row r="1591" spans="1:40" x14ac:dyDescent="0.25">
      <c r="A1591" t="s">
        <v>89</v>
      </c>
      <c r="B1591" s="15">
        <v>39387</v>
      </c>
      <c r="C1591" s="16" t="s">
        <v>69</v>
      </c>
      <c r="D1591" s="17">
        <v>2008</v>
      </c>
      <c r="E1591" s="18" t="str">
        <f t="shared" si="383"/>
        <v>Rotoiti 2007/08</v>
      </c>
      <c r="F1591" s="18" t="s">
        <v>61</v>
      </c>
      <c r="G1591" s="19">
        <v>5.7499999976837159</v>
      </c>
      <c r="H1591" s="17">
        <v>5.7360470476837158</v>
      </c>
      <c r="I1591" s="21">
        <v>220.99999505</v>
      </c>
      <c r="J1591" s="19">
        <v>20</v>
      </c>
      <c r="K1591" s="19">
        <v>2.5</v>
      </c>
      <c r="L1591" s="19">
        <v>1.5000000500000001</v>
      </c>
      <c r="M1591" s="19">
        <v>5.0000000499999997</v>
      </c>
      <c r="N1591" s="19">
        <v>7</v>
      </c>
      <c r="O1591" s="19">
        <v>1.279999989271164</v>
      </c>
      <c r="Q1591" s="19">
        <f t="shared" si="382"/>
        <v>4.1495563250672944</v>
      </c>
      <c r="R1591" s="19">
        <f t="shared" si="389"/>
        <v>3.4128283992128847</v>
      </c>
      <c r="S1591" s="19">
        <f t="shared" si="384"/>
        <v>3.4466207145126773</v>
      </c>
      <c r="T1591" s="19">
        <f t="shared" si="385"/>
        <v>4.0170075873388251</v>
      </c>
      <c r="U1591" s="23">
        <f t="shared" si="386"/>
        <v>3.7565032565329206</v>
      </c>
      <c r="V1591" s="24">
        <f t="shared" si="388"/>
        <v>4.200290163072097</v>
      </c>
      <c r="W1591" s="24">
        <f t="shared" si="388"/>
        <v>3.3646262404753373</v>
      </c>
      <c r="X1591" s="24">
        <f t="shared" si="388"/>
        <v>3.6999323685045096</v>
      </c>
      <c r="Y1591" s="24">
        <f t="shared" si="388"/>
        <v>3.9606999821696078</v>
      </c>
      <c r="Z1591" s="24">
        <f t="shared" si="388"/>
        <v>3.8063871885553886</v>
      </c>
      <c r="AA1591" s="20">
        <v>0.82</v>
      </c>
      <c r="AB1591" s="20">
        <v>0.314999999999999</v>
      </c>
      <c r="AC1591" s="17">
        <v>314.23142702857098</v>
      </c>
      <c r="AD1591" s="17">
        <f t="shared" si="387"/>
        <v>314.51367425233718</v>
      </c>
      <c r="AE1591" s="21">
        <v>27</v>
      </c>
      <c r="AF1591" s="21">
        <v>190.70138888888886</v>
      </c>
      <c r="AG1591" s="19">
        <v>3.4504861111111103</v>
      </c>
      <c r="AH1591" s="21">
        <v>245.3</v>
      </c>
      <c r="AI1591" s="22">
        <v>7.7499999999999389E-2</v>
      </c>
      <c r="AJ1591" s="21">
        <v>1305.5</v>
      </c>
      <c r="AK1591" s="21" t="e">
        <f>VLOOKUP($B1591,'[3]Rotoma level Monthly'!$C$2:$N$538,10,FALSE)</f>
        <v>#N/A</v>
      </c>
      <c r="AL1591" s="21" t="e">
        <f>VLOOKUP($B1591,'[3]Rotoma level Monthly'!$C$2:$N$538,11,FALSE)</f>
        <v>#N/A</v>
      </c>
      <c r="AM1591" s="20">
        <v>3.6833703845935033</v>
      </c>
      <c r="AN1591" s="21">
        <v>187.24166666666667</v>
      </c>
    </row>
    <row r="1592" spans="1:40" x14ac:dyDescent="0.25">
      <c r="A1592" t="s">
        <v>89</v>
      </c>
      <c r="B1592" s="15">
        <v>39417</v>
      </c>
      <c r="C1592" s="16" t="s">
        <v>69</v>
      </c>
      <c r="D1592" s="17">
        <v>2008</v>
      </c>
      <c r="E1592" s="18" t="str">
        <f t="shared" si="383"/>
        <v>Rotoiti 2007/08</v>
      </c>
      <c r="F1592" s="18" t="s">
        <v>61</v>
      </c>
      <c r="G1592" s="19">
        <v>4.0499998880790713</v>
      </c>
      <c r="H1592" s="17">
        <v>6.354999795095825</v>
      </c>
      <c r="I1592" s="21">
        <v>203.500001</v>
      </c>
      <c r="J1592" s="19">
        <v>25.500000499999999</v>
      </c>
      <c r="K1592" s="19">
        <v>6.5000000499999997</v>
      </c>
      <c r="L1592" s="19">
        <v>10</v>
      </c>
      <c r="M1592" s="19">
        <v>27.999999500000001</v>
      </c>
      <c r="N1592" s="19">
        <v>6.7000000523162839</v>
      </c>
      <c r="O1592" s="19">
        <v>1.5500000238418579</v>
      </c>
      <c r="Q1592" s="19">
        <f t="shared" si="382"/>
        <v>3.7629357284810925</v>
      </c>
      <c r="R1592" s="19">
        <f t="shared" si="389"/>
        <v>3.2765370079782121</v>
      </c>
      <c r="S1592" s="19">
        <f t="shared" si="384"/>
        <v>3.3387788912430456</v>
      </c>
      <c r="T1592" s="19">
        <f t="shared" si="385"/>
        <v>4.3250973517326363</v>
      </c>
      <c r="U1592" s="23">
        <f t="shared" si="386"/>
        <v>3.6758372448587462</v>
      </c>
      <c r="V1592" s="24">
        <f t="shared" si="388"/>
        <v>4.2049456216985961</v>
      </c>
      <c r="W1592" s="24">
        <f t="shared" si="388"/>
        <v>3.3666541433965205</v>
      </c>
      <c r="X1592" s="24">
        <f t="shared" si="388"/>
        <v>3.6708585654604211</v>
      </c>
      <c r="Y1592" s="24">
        <f t="shared" si="388"/>
        <v>4.0035488603868004</v>
      </c>
      <c r="Z1592" s="24">
        <f t="shared" si="388"/>
        <v>3.8115017977355854</v>
      </c>
      <c r="AA1592" s="20">
        <v>1.36</v>
      </c>
      <c r="AB1592" s="20">
        <v>0.44166666666666599</v>
      </c>
      <c r="AC1592" s="17">
        <v>314.11589907859002</v>
      </c>
      <c r="AD1592" s="17">
        <f t="shared" si="387"/>
        <v>314.45034334439856</v>
      </c>
      <c r="AE1592" s="21">
        <v>110.5</v>
      </c>
      <c r="AF1592" s="21">
        <v>134.36155913978487</v>
      </c>
      <c r="AG1592" s="19">
        <v>3.8898521505376347</v>
      </c>
      <c r="AH1592" s="21">
        <v>150.1</v>
      </c>
      <c r="AI1592" s="22">
        <v>0.14083333333333248</v>
      </c>
      <c r="AJ1592" s="21">
        <v>1219.5</v>
      </c>
      <c r="AK1592" s="21" t="e">
        <f>VLOOKUP($B1592,'[3]Rotoma level Monthly'!$C$2:$N$538,10,FALSE)</f>
        <v>#N/A</v>
      </c>
      <c r="AL1592" s="21" t="e">
        <f>VLOOKUP($B1592,'[3]Rotoma level Monthly'!$C$2:$N$538,11,FALSE)</f>
        <v>#N/A</v>
      </c>
      <c r="AM1592" s="20">
        <v>3.5583125142231324</v>
      </c>
      <c r="AN1592" s="21">
        <v>179.55000000000004</v>
      </c>
    </row>
    <row r="1593" spans="1:40" x14ac:dyDescent="0.25">
      <c r="A1593" t="s">
        <v>89</v>
      </c>
      <c r="B1593" s="15">
        <v>39448</v>
      </c>
      <c r="C1593" s="16" t="s">
        <v>69</v>
      </c>
      <c r="D1593" s="17">
        <v>2008</v>
      </c>
      <c r="E1593" s="18" t="str">
        <f t="shared" si="383"/>
        <v>Rotoiti 2007/08</v>
      </c>
      <c r="F1593" s="18" t="s">
        <v>61</v>
      </c>
      <c r="G1593" s="19">
        <v>4.9000000953674316</v>
      </c>
      <c r="H1593" s="17">
        <v>7.0399999618530273</v>
      </c>
      <c r="I1593" s="21">
        <v>416.50000501</v>
      </c>
      <c r="J1593" s="19">
        <v>16</v>
      </c>
      <c r="K1593" s="19">
        <v>8</v>
      </c>
      <c r="L1593" s="19">
        <v>0.50000000999999994</v>
      </c>
      <c r="M1593" s="19">
        <v>8.9999998999999988</v>
      </c>
      <c r="N1593" s="19">
        <v>7.2000000523162839</v>
      </c>
      <c r="O1593" s="19">
        <v>1.2500000238418578</v>
      </c>
      <c r="Q1593" s="19">
        <f t="shared" si="382"/>
        <v>3.9730980647419298</v>
      </c>
      <c r="R1593" s="19">
        <f t="shared" si="389"/>
        <v>3.1377218440683747</v>
      </c>
      <c r="S1593" s="19">
        <f t="shared" si="384"/>
        <v>4.2750411830102273</v>
      </c>
      <c r="T1593" s="19">
        <f t="shared" si="385"/>
        <v>3.7340303493552995</v>
      </c>
      <c r="U1593" s="23">
        <f t="shared" si="386"/>
        <v>3.7799728602939577</v>
      </c>
      <c r="V1593" s="24">
        <f t="shared" si="388"/>
        <v>4.2127738116779758</v>
      </c>
      <c r="W1593" s="24">
        <f t="shared" si="388"/>
        <v>3.3341747135287041</v>
      </c>
      <c r="X1593" s="24">
        <f t="shared" si="388"/>
        <v>3.7291083848369282</v>
      </c>
      <c r="Y1593" s="24">
        <f t="shared" si="388"/>
        <v>3.9799674238881733</v>
      </c>
      <c r="Z1593" s="24">
        <f t="shared" si="388"/>
        <v>3.8140060834829459</v>
      </c>
      <c r="AA1593" s="20">
        <v>1.42</v>
      </c>
      <c r="AB1593" s="20">
        <v>-0.49</v>
      </c>
      <c r="AC1593" s="17">
        <v>313.96536046013199</v>
      </c>
      <c r="AD1593" s="17">
        <f t="shared" si="387"/>
        <v>314.37527892951556</v>
      </c>
      <c r="AE1593" s="21">
        <v>34</v>
      </c>
      <c r="AF1593" s="21">
        <v>163.24596774193546</v>
      </c>
      <c r="AG1593" s="19">
        <v>3.6786962365591389</v>
      </c>
      <c r="AH1593" s="21">
        <v>266.8</v>
      </c>
      <c r="AI1593" s="22">
        <v>0.14083333333333248</v>
      </c>
      <c r="AJ1593" s="21">
        <v>1254.5</v>
      </c>
      <c r="AK1593" s="21" t="e">
        <f>VLOOKUP($B1593,'[3]Rotoma level Monthly'!$C$2:$N$538,10,FALSE)</f>
        <v>#N/A</v>
      </c>
      <c r="AL1593" s="21" t="e">
        <f>VLOOKUP($B1593,'[3]Rotoma level Monthly'!$C$2:$N$538,11,FALSE)</f>
        <v>#N/A</v>
      </c>
      <c r="AM1593" s="20">
        <v>3.5398201307105879</v>
      </c>
      <c r="AN1593" s="21">
        <v>183.95000000000002</v>
      </c>
    </row>
    <row r="1594" spans="1:40" x14ac:dyDescent="0.25">
      <c r="A1594" t="s">
        <v>89</v>
      </c>
      <c r="B1594" s="15">
        <v>39479</v>
      </c>
      <c r="C1594" s="16" t="s">
        <v>69</v>
      </c>
      <c r="D1594" s="17">
        <v>2008</v>
      </c>
      <c r="E1594" s="18" t="str">
        <f t="shared" si="383"/>
        <v>Rotoiti 2007/08</v>
      </c>
      <c r="F1594" s="18" t="s">
        <v>61</v>
      </c>
      <c r="G1594" s="19">
        <v>6.3999998546325685</v>
      </c>
      <c r="H1594" s="17">
        <v>6.8424999690734865</v>
      </c>
      <c r="I1594" s="21">
        <v>307.99999500000001</v>
      </c>
      <c r="J1594" s="19">
        <v>15.999999499999999</v>
      </c>
      <c r="K1594" s="19">
        <v>0.5</v>
      </c>
      <c r="L1594" s="19">
        <v>1</v>
      </c>
      <c r="M1594" s="19">
        <v>11.5</v>
      </c>
      <c r="N1594" s="19">
        <v>7.2000000476837158</v>
      </c>
      <c r="O1594" s="19">
        <v>0.99499999284744267</v>
      </c>
      <c r="Q1594" s="19">
        <f t="shared" si="382"/>
        <v>4.2676971088634517</v>
      </c>
      <c r="R1594" s="19">
        <f t="shared" si="389"/>
        <v>3.1765981564641277</v>
      </c>
      <c r="S1594" s="19">
        <f t="shared" si="384"/>
        <v>3.8805376354451293</v>
      </c>
      <c r="T1594" s="19">
        <f t="shared" si="385"/>
        <v>3.7340303097259278</v>
      </c>
      <c r="U1594" s="23">
        <f t="shared" si="386"/>
        <v>3.764715802624659</v>
      </c>
      <c r="V1594" s="24">
        <f t="shared" si="388"/>
        <v>4.2327493765309692</v>
      </c>
      <c r="W1594" s="24">
        <f t="shared" si="388"/>
        <v>3.3262858701137752</v>
      </c>
      <c r="X1594" s="24">
        <f t="shared" si="388"/>
        <v>3.7541485793136107</v>
      </c>
      <c r="Y1594" s="24">
        <f t="shared" si="388"/>
        <v>3.9833225732195423</v>
      </c>
      <c r="Z1594" s="24">
        <f t="shared" si="388"/>
        <v>3.8241265997944747</v>
      </c>
      <c r="AA1594" s="20">
        <v>1.89</v>
      </c>
      <c r="AB1594" s="20">
        <v>8.3333333333333107E-2</v>
      </c>
      <c r="AC1594" s="17">
        <v>313.83425039652298</v>
      </c>
      <c r="AD1594" s="17">
        <f t="shared" si="387"/>
        <v>314.29962939525495</v>
      </c>
      <c r="AE1594" s="21">
        <v>47.5</v>
      </c>
      <c r="AF1594" s="21">
        <v>156.21264367816093</v>
      </c>
      <c r="AG1594" s="19">
        <v>3.9029166666666661</v>
      </c>
      <c r="AH1594" s="21">
        <v>228.9</v>
      </c>
      <c r="AI1594" s="22">
        <v>0.14083333333333248</v>
      </c>
      <c r="AJ1594" s="21">
        <v>1113</v>
      </c>
      <c r="AK1594" s="21" t="e">
        <f>VLOOKUP($B1594,'[3]Rotoma level Monthly'!$C$2:$N$538,10,FALSE)</f>
        <v>#N/A</v>
      </c>
      <c r="AL1594" s="21" t="e">
        <f>VLOOKUP($B1594,'[3]Rotoma level Monthly'!$C$2:$N$538,11,FALSE)</f>
        <v>#N/A</v>
      </c>
      <c r="AM1594" s="20">
        <v>3.5158337955851398</v>
      </c>
      <c r="AN1594" s="21">
        <v>183.38333333333333</v>
      </c>
    </row>
    <row r="1595" spans="1:40" x14ac:dyDescent="0.25">
      <c r="A1595" t="s">
        <v>89</v>
      </c>
      <c r="B1595" s="15">
        <v>39508</v>
      </c>
      <c r="C1595" s="16" t="s">
        <v>69</v>
      </c>
      <c r="D1595" s="17">
        <v>2008</v>
      </c>
      <c r="E1595" s="18" t="str">
        <f t="shared" si="383"/>
        <v>Rotoiti 2007/08</v>
      </c>
      <c r="F1595" s="18" t="s">
        <v>61</v>
      </c>
      <c r="G1595" s="19">
        <v>4.4500000453674318</v>
      </c>
      <c r="H1595" s="17">
        <v>5.9149999618530273</v>
      </c>
      <c r="I1595" s="21">
        <v>222.99999501000002</v>
      </c>
      <c r="J1595" s="19">
        <v>6.5000001000000003</v>
      </c>
      <c r="K1595" s="19">
        <v>0.5</v>
      </c>
      <c r="L1595" s="19">
        <v>0.50000000999999994</v>
      </c>
      <c r="M1595" s="19">
        <v>28.500000499999999</v>
      </c>
      <c r="N1595" s="19">
        <v>7.2999999546325682</v>
      </c>
      <c r="O1595" s="19">
        <v>0.91499999380790709</v>
      </c>
      <c r="Q1595" s="19">
        <f t="shared" si="382"/>
        <v>3.8668344391376732</v>
      </c>
      <c r="R1595" s="19">
        <f t="shared" si="389"/>
        <v>3.3722262594566019</v>
      </c>
      <c r="S1595" s="19">
        <f t="shared" si="384"/>
        <v>3.4583976085235739</v>
      </c>
      <c r="T1595" s="19">
        <f t="shared" si="385"/>
        <v>2.5917070209069819</v>
      </c>
      <c r="U1595" s="23">
        <f t="shared" si="386"/>
        <v>3.3222913320062077</v>
      </c>
      <c r="V1595" s="24">
        <f t="shared" si="388"/>
        <v>4.1866214245058897</v>
      </c>
      <c r="W1595" s="24">
        <f t="shared" si="388"/>
        <v>3.3319522586664232</v>
      </c>
      <c r="X1595" s="24">
        <f t="shared" si="388"/>
        <v>3.7400765288963584</v>
      </c>
      <c r="Y1595" s="24">
        <f t="shared" si="388"/>
        <v>3.8914841151493316</v>
      </c>
      <c r="Z1595" s="24">
        <f t="shared" si="388"/>
        <v>3.7875335818044999</v>
      </c>
      <c r="AA1595" s="20">
        <v>1.23</v>
      </c>
      <c r="AB1595" s="20">
        <v>0.391666666666666</v>
      </c>
      <c r="AC1595" s="17">
        <v>313.72171431558002</v>
      </c>
      <c r="AD1595" s="17">
        <f t="shared" si="387"/>
        <v>314.2270439239922</v>
      </c>
      <c r="AE1595" s="21">
        <v>47.5</v>
      </c>
      <c r="AF1595" s="21">
        <v>146.46505376344086</v>
      </c>
      <c r="AG1595" s="19">
        <v>3.2938172043010763</v>
      </c>
      <c r="AH1595" s="21">
        <v>209.9</v>
      </c>
      <c r="AI1595" s="22">
        <v>0.2283333333333325</v>
      </c>
      <c r="AJ1595" s="21">
        <v>1122.5</v>
      </c>
      <c r="AK1595" s="21">
        <f>VLOOKUP($B1595,'[3]Rotoma level Monthly'!$C$2:$N$538,10,FALSE)</f>
        <v>1113</v>
      </c>
      <c r="AL1595" s="21">
        <f>VLOOKUP($B1595,'[3]Rotoma level Monthly'!$C$2:$N$538,11,FALSE)</f>
        <v>1254.625</v>
      </c>
      <c r="AM1595" s="20">
        <v>3.5955287360613304</v>
      </c>
      <c r="AN1595" s="21">
        <v>186.5</v>
      </c>
    </row>
    <row r="1596" spans="1:40" x14ac:dyDescent="0.25">
      <c r="A1596" t="s">
        <v>89</v>
      </c>
      <c r="B1596" s="15">
        <v>39539</v>
      </c>
      <c r="C1596" s="16" t="s">
        <v>69</v>
      </c>
      <c r="D1596" s="17">
        <v>2008</v>
      </c>
      <c r="E1596" s="18" t="str">
        <f t="shared" si="383"/>
        <v>Rotoiti 2007/08</v>
      </c>
      <c r="F1596" s="18" t="s">
        <v>61</v>
      </c>
      <c r="G1596" s="19">
        <v>6.7000000499999999</v>
      </c>
      <c r="H1596" s="17">
        <v>6.4800000190734863</v>
      </c>
      <c r="I1596" s="21">
        <v>253.74999242060548</v>
      </c>
      <c r="J1596" s="19">
        <v>8.9999997999999994</v>
      </c>
      <c r="K1596" s="19">
        <v>2.0000000500000001</v>
      </c>
      <c r="L1596" s="19">
        <v>3.2500000499999997</v>
      </c>
      <c r="M1596" s="19">
        <v>16</v>
      </c>
      <c r="N1596" s="19">
        <v>7.0999999023162843</v>
      </c>
      <c r="O1596" s="19">
        <v>0.78999999046325686</v>
      </c>
      <c r="Q1596" s="19">
        <f t="shared" si="382"/>
        <v>4.3182300070922484</v>
      </c>
      <c r="R1596" s="19">
        <f t="shared" si="389"/>
        <v>3.2503394292090295</v>
      </c>
      <c r="S1596" s="19">
        <f t="shared" si="384"/>
        <v>3.6272621742267748</v>
      </c>
      <c r="T1596" s="19">
        <f t="shared" si="385"/>
        <v>3.0043880993819414</v>
      </c>
      <c r="U1596" s="23">
        <f t="shared" si="386"/>
        <v>3.5500549274774986</v>
      </c>
      <c r="V1596" s="24">
        <f t="shared" si="388"/>
        <v>4.2126105843474457</v>
      </c>
      <c r="W1596" s="24">
        <f t="shared" si="388"/>
        <v>3.3389656892042026</v>
      </c>
      <c r="X1596" s="24">
        <f t="shared" si="388"/>
        <v>3.7012971045359642</v>
      </c>
      <c r="Y1596" s="24">
        <f t="shared" si="388"/>
        <v>3.8486352397640413</v>
      </c>
      <c r="Z1596" s="24">
        <f t="shared" si="388"/>
        <v>3.7753771544629129</v>
      </c>
      <c r="AA1596" s="20">
        <v>0.52</v>
      </c>
      <c r="AB1596" s="20">
        <v>0.73666666666666603</v>
      </c>
      <c r="AC1596" s="17">
        <v>313.70416319131601</v>
      </c>
      <c r="AD1596" s="17">
        <f t="shared" si="387"/>
        <v>314.15653641158548</v>
      </c>
      <c r="AE1596" s="21">
        <v>257</v>
      </c>
      <c r="AF1596" s="21">
        <v>150.63194444444449</v>
      </c>
      <c r="AG1596" s="19">
        <v>3.6145833333333344</v>
      </c>
      <c r="AH1596" s="21">
        <v>142.30000000000001</v>
      </c>
      <c r="AI1596" s="22">
        <v>0.32249999999999901</v>
      </c>
      <c r="AJ1596" s="21">
        <v>1009.5</v>
      </c>
      <c r="AK1596" s="21" t="e">
        <f>VLOOKUP($B1596,'[3]Rotoma level Monthly'!$C$2:$N$538,10,FALSE)</f>
        <v>#N/A</v>
      </c>
      <c r="AL1596" s="21" t="e">
        <f>VLOOKUP($B1596,'[3]Rotoma level Monthly'!$C$2:$N$538,11,FALSE)</f>
        <v>#N/A</v>
      </c>
      <c r="AM1596" s="20">
        <v>3.5572502862405408</v>
      </c>
      <c r="AN1596" s="21">
        <v>181.15</v>
      </c>
    </row>
    <row r="1597" spans="1:40" x14ac:dyDescent="0.25">
      <c r="A1597" t="s">
        <v>89</v>
      </c>
      <c r="B1597" s="15">
        <v>39569</v>
      </c>
      <c r="C1597" s="16" t="s">
        <v>69</v>
      </c>
      <c r="D1597" s="17">
        <v>2008</v>
      </c>
      <c r="E1597" s="18" t="str">
        <f t="shared" si="383"/>
        <v>Rotoiti 2007/08</v>
      </c>
      <c r="F1597" s="18" t="s">
        <v>61</v>
      </c>
      <c r="G1597" s="19">
        <v>10.7</v>
      </c>
      <c r="H1597" s="17">
        <v>5.3050000667572021</v>
      </c>
      <c r="I1597" s="21">
        <v>288.74999505</v>
      </c>
      <c r="J1597" s="19">
        <v>20</v>
      </c>
      <c r="K1597" s="19">
        <v>2.5000000500000001</v>
      </c>
      <c r="L1597" s="19">
        <v>1.2500000500000001</v>
      </c>
      <c r="M1597" s="19">
        <v>4.0000001000000003</v>
      </c>
      <c r="N1597" s="19">
        <v>7.0499999500000001</v>
      </c>
      <c r="O1597" s="19">
        <v>1.4499999761581421</v>
      </c>
      <c r="Q1597" s="19">
        <f t="shared" si="382"/>
        <v>4.8346347953204329</v>
      </c>
      <c r="R1597" s="19">
        <f t="shared" si="389"/>
        <v>3.5151559154966736</v>
      </c>
      <c r="S1597" s="19">
        <f t="shared" si="384"/>
        <v>3.796171176220009</v>
      </c>
      <c r="T1597" s="19">
        <f t="shared" si="385"/>
        <v>4.0170075873388251</v>
      </c>
      <c r="U1597" s="23">
        <f t="shared" si="386"/>
        <v>4.0407423685939854</v>
      </c>
      <c r="V1597" s="24">
        <f t="shared" si="388"/>
        <v>4.2627739126456952</v>
      </c>
      <c r="W1597" s="24">
        <f t="shared" si="388"/>
        <v>3.3558698983396957</v>
      </c>
      <c r="X1597" s="24">
        <f t="shared" si="388"/>
        <v>3.7072079074322368</v>
      </c>
      <c r="Y1597" s="24">
        <f t="shared" si="388"/>
        <v>3.7216659375572809</v>
      </c>
      <c r="Z1597" s="24">
        <f t="shared" si="388"/>
        <v>3.7618794139937273</v>
      </c>
      <c r="AA1597" s="20">
        <v>-0.22</v>
      </c>
      <c r="AB1597" s="20">
        <v>0.73499999999999899</v>
      </c>
      <c r="AC1597" s="17">
        <v>313.92990050791099</v>
      </c>
      <c r="AD1597" s="17">
        <f t="shared" si="387"/>
        <v>314.11399277499999</v>
      </c>
      <c r="AE1597" s="21">
        <v>89</v>
      </c>
      <c r="AF1597" s="21">
        <v>168.89784946236557</v>
      </c>
      <c r="AG1597" s="19">
        <v>2.5903225806451617</v>
      </c>
      <c r="AH1597" s="21">
        <v>178.7</v>
      </c>
      <c r="AI1597" s="22">
        <v>0.36083333333333251</v>
      </c>
      <c r="AJ1597" s="21">
        <v>1211.5</v>
      </c>
      <c r="AK1597" s="21" t="e">
        <f>VLOOKUP($B1597,'[3]Rotoma level Monthly'!$C$2:$N$538,10,FALSE)</f>
        <v>#N/A</v>
      </c>
      <c r="AL1597" s="21" t="e">
        <f>VLOOKUP($B1597,'[3]Rotoma level Monthly'!$C$2:$N$538,11,FALSE)</f>
        <v>#N/A</v>
      </c>
      <c r="AM1597" s="20">
        <v>3.6559308417960974</v>
      </c>
      <c r="AN1597" s="21">
        <v>180.52499999999998</v>
      </c>
    </row>
    <row r="1598" spans="1:40" x14ac:dyDescent="0.25">
      <c r="A1598" t="s">
        <v>89</v>
      </c>
      <c r="B1598" s="15">
        <v>39600</v>
      </c>
      <c r="C1598" s="16" t="s">
        <v>69</v>
      </c>
      <c r="D1598" s="17">
        <v>2008</v>
      </c>
      <c r="E1598" s="18" t="str">
        <f t="shared" si="383"/>
        <v>Rotoiti 2007/08</v>
      </c>
      <c r="F1598" s="18" t="s">
        <v>61</v>
      </c>
      <c r="G1598" s="19">
        <v>10.299999809265136</v>
      </c>
      <c r="H1598" s="17">
        <v>5.4000000953674316</v>
      </c>
      <c r="I1598" s="21">
        <v>262.50000019999999</v>
      </c>
      <c r="J1598" s="19">
        <v>29.500000499999999</v>
      </c>
      <c r="K1598" s="19">
        <v>11.500000200000001</v>
      </c>
      <c r="L1598" s="19">
        <v>7.0000002000000006</v>
      </c>
      <c r="M1598" s="19">
        <v>56.5</v>
      </c>
      <c r="N1598" s="19">
        <v>6.4500000453674318</v>
      </c>
      <c r="O1598" s="19">
        <v>0.79499998500000002</v>
      </c>
      <c r="Q1598" s="19">
        <f t="shared" si="382"/>
        <v>4.792606530323841</v>
      </c>
      <c r="R1598" s="19">
        <f t="shared" si="389"/>
        <v>3.4920180808147143</v>
      </c>
      <c r="S1598" s="19">
        <f t="shared" si="384"/>
        <v>3.6715792172993278</v>
      </c>
      <c r="T1598" s="19">
        <f t="shared" si="385"/>
        <v>4.5098803081501311</v>
      </c>
      <c r="U1598" s="23">
        <f t="shared" si="386"/>
        <v>4.116521034147004</v>
      </c>
      <c r="V1598" s="24">
        <f t="shared" si="388"/>
        <v>4.3036876584779433</v>
      </c>
      <c r="W1598" s="24">
        <f t="shared" si="388"/>
        <v>3.3568732351045245</v>
      </c>
      <c r="X1598" s="24">
        <f t="shared" si="388"/>
        <v>3.6872601908741722</v>
      </c>
      <c r="Y1598" s="24">
        <f t="shared" si="388"/>
        <v>3.7216659375572809</v>
      </c>
      <c r="Z1598" s="24">
        <f t="shared" si="388"/>
        <v>3.7673717555034809</v>
      </c>
      <c r="AA1598" s="20">
        <v>0.52</v>
      </c>
      <c r="AB1598" s="20">
        <v>0.52999999999999903</v>
      </c>
      <c r="AC1598" s="17">
        <v>313.890627911872</v>
      </c>
      <c r="AD1598" s="17">
        <f t="shared" si="387"/>
        <v>314.07998844546353</v>
      </c>
      <c r="AE1598" s="21">
        <v>172</v>
      </c>
      <c r="AF1598" s="21">
        <v>185.22916666666666</v>
      </c>
      <c r="AG1598" s="19">
        <v>3.2428472222222222</v>
      </c>
      <c r="AH1598" s="21">
        <v>116.7</v>
      </c>
      <c r="AI1598" s="22">
        <v>0.36083333333333251</v>
      </c>
      <c r="AJ1598" s="21">
        <v>1241.5</v>
      </c>
      <c r="AK1598" s="21" t="e">
        <f>VLOOKUP($B1598,'[3]Rotoma level Monthly'!$C$2:$N$538,10,FALSE)</f>
        <v>#N/A</v>
      </c>
      <c r="AL1598" s="21" t="e">
        <f>VLOOKUP($B1598,'[3]Rotoma level Monthly'!$C$2:$N$538,11,FALSE)</f>
        <v>#N/A</v>
      </c>
      <c r="AM1598" s="20">
        <v>3.6603047217244136</v>
      </c>
      <c r="AN1598" s="21">
        <v>181.41666666666663</v>
      </c>
    </row>
    <row r="1599" spans="1:40" x14ac:dyDescent="0.25">
      <c r="A1599" t="s">
        <v>89</v>
      </c>
      <c r="B1599" s="15">
        <v>39661</v>
      </c>
      <c r="C1599" s="16" t="s">
        <v>70</v>
      </c>
      <c r="D1599" s="17">
        <v>2009</v>
      </c>
      <c r="E1599" s="18" t="str">
        <f t="shared" si="383"/>
        <v>Rotoiti 2008/09</v>
      </c>
      <c r="F1599" s="18" t="s">
        <v>61</v>
      </c>
      <c r="G1599" s="19">
        <v>17.100000095367431</v>
      </c>
      <c r="H1599" s="17">
        <v>6.1124999500000001</v>
      </c>
      <c r="I1599" s="21">
        <v>216.87500274999999</v>
      </c>
      <c r="J1599" s="19">
        <v>22.500000499999999</v>
      </c>
      <c r="K1599" s="19">
        <v>7.2500000250000003</v>
      </c>
      <c r="L1599" s="19">
        <v>8.6250002499999994</v>
      </c>
      <c r="M1599" s="19">
        <v>4.2500000500000006</v>
      </c>
      <c r="N1599" s="19">
        <v>7.1074999654632567</v>
      </c>
      <c r="O1599" s="19">
        <v>1.3000000238418579</v>
      </c>
      <c r="Q1599" s="19">
        <f t="shared" si="382"/>
        <v>5.351810126548151</v>
      </c>
      <c r="R1599" s="19">
        <f t="shared" si="389"/>
        <v>3.3285777454377268</v>
      </c>
      <c r="S1599" s="19">
        <f t="shared" si="384"/>
        <v>3.4219905879019765</v>
      </c>
      <c r="T1599" s="19">
        <f t="shared" si="385"/>
        <v>4.1663729810660639</v>
      </c>
      <c r="U1599" s="23">
        <f t="shared" si="386"/>
        <v>4.0671878602384801</v>
      </c>
      <c r="V1599" s="24">
        <f t="shared" si="388"/>
        <v>4.3151217163410553</v>
      </c>
      <c r="W1599" s="24">
        <f t="shared" si="388"/>
        <v>3.3097029884064351</v>
      </c>
      <c r="X1599" s="24">
        <f t="shared" si="388"/>
        <v>3.6452252418421147</v>
      </c>
      <c r="Y1599" s="24">
        <f t="shared" si="388"/>
        <v>3.7126666054507496</v>
      </c>
      <c r="Z1599" s="24">
        <f t="shared" si="388"/>
        <v>3.7456791380100896</v>
      </c>
      <c r="AA1599" s="20">
        <v>0.95</v>
      </c>
      <c r="AB1599" s="20">
        <v>0.358333333333333</v>
      </c>
      <c r="AC1599" s="17">
        <v>314.32363813554798</v>
      </c>
      <c r="AD1599" s="17">
        <f t="shared" si="387"/>
        <v>314.0774713005747</v>
      </c>
      <c r="AE1599" s="21">
        <v>191.5</v>
      </c>
      <c r="AF1599" s="21">
        <v>195.15456989247312</v>
      </c>
      <c r="AG1599" s="19">
        <v>3.5536290322580637</v>
      </c>
      <c r="AH1599" s="21">
        <v>164.1</v>
      </c>
      <c r="AI1599" s="22">
        <v>0.3749999999999995</v>
      </c>
      <c r="AJ1599" s="21">
        <v>1309</v>
      </c>
      <c r="AK1599" s="21" t="e">
        <f>VLOOKUP($B1599,'[3]Rotoma level Monthly'!$C$2:$N$538,10,FALSE)</f>
        <v>#N/A</v>
      </c>
      <c r="AL1599" s="21" t="e">
        <f>VLOOKUP($B1599,'[3]Rotoma level Monthly'!$C$2:$N$538,11,FALSE)</f>
        <v>#N/A</v>
      </c>
      <c r="AM1599" s="20">
        <v>3.6414946112106734</v>
      </c>
      <c r="AN1599" s="21">
        <v>183.55000000000004</v>
      </c>
    </row>
    <row r="1600" spans="1:40" x14ac:dyDescent="0.25">
      <c r="A1600" t="s">
        <v>89</v>
      </c>
      <c r="B1600" s="15">
        <v>39692</v>
      </c>
      <c r="C1600" s="16" t="s">
        <v>70</v>
      </c>
      <c r="D1600" s="17">
        <v>2009</v>
      </c>
      <c r="E1600" s="18" t="str">
        <f t="shared" si="383"/>
        <v>Rotoiti 2008/09</v>
      </c>
      <c r="F1600" s="18" t="s">
        <v>61</v>
      </c>
      <c r="G1600" s="19">
        <v>4.100000026158142</v>
      </c>
      <c r="H1600" s="17">
        <v>6.5350000858306885</v>
      </c>
      <c r="I1600" s="21">
        <v>204.74999501000002</v>
      </c>
      <c r="J1600" s="19">
        <v>21</v>
      </c>
      <c r="K1600" s="19">
        <v>3.0000000500000001</v>
      </c>
      <c r="L1600" s="19">
        <v>0.50000001999999999</v>
      </c>
      <c r="M1600" s="19">
        <v>0.50000000999999994</v>
      </c>
      <c r="N1600" s="19">
        <v>7.2100000309265138</v>
      </c>
      <c r="O1600" s="19">
        <v>0.93000000500000002</v>
      </c>
      <c r="Q1600" s="19">
        <f t="shared" si="382"/>
        <v>3.7764710031059954</v>
      </c>
      <c r="R1600" s="19">
        <f t="shared" si="389"/>
        <v>3.238941622120449</v>
      </c>
      <c r="S1600" s="19">
        <f t="shared" si="384"/>
        <v>3.3467839385430378</v>
      </c>
      <c r="T1600" s="19">
        <f t="shared" si="385"/>
        <v>4.0788803406230434</v>
      </c>
      <c r="U1600" s="23">
        <f t="shared" si="386"/>
        <v>3.6102692260981311</v>
      </c>
      <c r="V1600" s="24">
        <f t="shared" si="388"/>
        <v>4.231340594248338</v>
      </c>
      <c r="W1600" s="24">
        <f t="shared" si="388"/>
        <v>3.3066580309570752</v>
      </c>
      <c r="X1600" s="24">
        <f t="shared" si="388"/>
        <v>3.6076820297101961</v>
      </c>
      <c r="Y1600" s="24">
        <f t="shared" si="388"/>
        <v>3.6861081178906496</v>
      </c>
      <c r="Z1600" s="24">
        <f t="shared" si="388"/>
        <v>3.7079471932015653</v>
      </c>
      <c r="AA1600" s="20">
        <v>1.28</v>
      </c>
      <c r="AB1600" s="20">
        <v>0.55999999999999905</v>
      </c>
      <c r="AC1600" s="17">
        <v>314.49951174246598</v>
      </c>
      <c r="AD1600" s="17">
        <f t="shared" si="387"/>
        <v>314.08287812473606</v>
      </c>
      <c r="AE1600" s="21">
        <v>106</v>
      </c>
      <c r="AF1600" s="21">
        <v>177.03472222222226</v>
      </c>
      <c r="AG1600" s="19">
        <v>3.5933333333333328</v>
      </c>
      <c r="AH1600" s="21">
        <v>193.3</v>
      </c>
      <c r="AI1600" s="22">
        <v>0.40416666666666601</v>
      </c>
      <c r="AJ1600" s="21">
        <v>1367</v>
      </c>
      <c r="AK1600" s="21" t="e">
        <f>VLOOKUP($B1600,'[3]Rotoma level Monthly'!$C$2:$N$538,10,FALSE)</f>
        <v>#N/A</v>
      </c>
      <c r="AL1600" s="21" t="e">
        <f>VLOOKUP($B1600,'[3]Rotoma level Monthly'!$C$2:$N$538,11,FALSE)</f>
        <v>#N/A</v>
      </c>
      <c r="AM1600" s="20">
        <v>3.6265808567303868</v>
      </c>
      <c r="AN1600" s="21">
        <v>187.70833333333337</v>
      </c>
    </row>
    <row r="1601" spans="1:40" x14ac:dyDescent="0.25">
      <c r="A1601" t="s">
        <v>89</v>
      </c>
      <c r="B1601" s="15">
        <v>39722</v>
      </c>
      <c r="C1601" s="16" t="s">
        <v>70</v>
      </c>
      <c r="D1601" s="17">
        <v>2009</v>
      </c>
      <c r="E1601" s="18" t="str">
        <f t="shared" si="383"/>
        <v>Rotoiti 2008/09</v>
      </c>
      <c r="F1601" s="18" t="s">
        <v>61</v>
      </c>
      <c r="G1601" s="19">
        <v>5.3999998546325685</v>
      </c>
      <c r="H1601" s="17">
        <v>7.0799999355590817</v>
      </c>
      <c r="I1601" s="21">
        <v>215.49999501000002</v>
      </c>
      <c r="J1601" s="19">
        <v>8.5</v>
      </c>
      <c r="K1601" s="19">
        <v>2.0000000500000001</v>
      </c>
      <c r="L1601" s="19">
        <v>0.50000000999999994</v>
      </c>
      <c r="M1601" s="19">
        <v>4.9999999499999994</v>
      </c>
      <c r="N1601" s="19">
        <v>7.1050000144409182</v>
      </c>
      <c r="O1601" s="19">
        <v>1.3500000238418579</v>
      </c>
      <c r="Q1601" s="19">
        <f t="shared" ref="Q1601:Q1664" si="390">2.22+2.54*LOG($G1601,10)</f>
        <v>4.0802801202547894</v>
      </c>
      <c r="R1601" s="19">
        <f t="shared" si="389"/>
        <v>3.1299531140463119</v>
      </c>
      <c r="S1601" s="19">
        <f t="shared" si="384"/>
        <v>3.4136762659657998</v>
      </c>
      <c r="T1601" s="19">
        <f t="shared" si="385"/>
        <v>2.9319032630857342</v>
      </c>
      <c r="U1601" s="23">
        <f t="shared" si="386"/>
        <v>3.3889531908381589</v>
      </c>
      <c r="V1601" s="24">
        <f t="shared" si="388"/>
        <v>4.2950586058202562</v>
      </c>
      <c r="W1601" s="24">
        <f t="shared" si="388"/>
        <v>3.298176735914204</v>
      </c>
      <c r="X1601" s="24">
        <f t="shared" si="388"/>
        <v>3.6023790834888865</v>
      </c>
      <c r="Y1601" s="24">
        <f t="shared" si="388"/>
        <v>3.6496659532762057</v>
      </c>
      <c r="Z1601" s="24">
        <f t="shared" si="388"/>
        <v>3.7113200946248881</v>
      </c>
      <c r="AA1601" s="20">
        <v>1.3</v>
      </c>
      <c r="AB1601" s="20">
        <v>0.63</v>
      </c>
      <c r="AC1601" s="17">
        <v>314.524333064438</v>
      </c>
      <c r="AD1601" s="17">
        <f t="shared" si="387"/>
        <v>314.09324258591954</v>
      </c>
      <c r="AE1601" s="21">
        <v>155</v>
      </c>
      <c r="AF1601" s="21">
        <v>190.35080645161295</v>
      </c>
      <c r="AG1601" s="19">
        <v>4.268830645161291</v>
      </c>
      <c r="AH1601" s="21">
        <v>198.8</v>
      </c>
      <c r="AI1601" s="22">
        <v>0.42916666666666603</v>
      </c>
      <c r="AJ1601" s="21">
        <v>1388.5</v>
      </c>
      <c r="AK1601" s="21" t="e">
        <f>VLOOKUP($B1601,'[3]Rotoma level Monthly'!$C$2:$N$538,10,FALSE)</f>
        <v>#N/A</v>
      </c>
      <c r="AL1601" s="21" t="e">
        <f>VLOOKUP($B1601,'[3]Rotoma level Monthly'!$C$2:$N$538,11,FALSE)</f>
        <v>#N/A</v>
      </c>
      <c r="AM1601" s="20">
        <v>3.6731182795698927</v>
      </c>
      <c r="AN1601" s="21">
        <v>184.19166666666669</v>
      </c>
    </row>
    <row r="1602" spans="1:40" x14ac:dyDescent="0.25">
      <c r="A1602" t="s">
        <v>89</v>
      </c>
      <c r="B1602" s="15">
        <v>39753</v>
      </c>
      <c r="C1602" s="16" t="s">
        <v>70</v>
      </c>
      <c r="D1602" s="17">
        <v>2009</v>
      </c>
      <c r="E1602" s="18" t="str">
        <f t="shared" si="383"/>
        <v>Rotoiti 2008/09</v>
      </c>
      <c r="F1602" s="18" t="s">
        <v>61</v>
      </c>
      <c r="G1602" s="19">
        <v>4.1999999261581422</v>
      </c>
      <c r="H1602" s="17">
        <v>7.4574999855590818</v>
      </c>
      <c r="I1602" s="21">
        <v>155.50000001000001</v>
      </c>
      <c r="J1602" s="19">
        <v>11.5</v>
      </c>
      <c r="L1602" s="19">
        <v>0.50000000999999994</v>
      </c>
      <c r="N1602" s="19">
        <v>7.4150002049041746</v>
      </c>
      <c r="O1602" s="19">
        <v>0.76999997903953554</v>
      </c>
      <c r="Q1602" s="19">
        <f t="shared" si="390"/>
        <v>3.8030531782164902</v>
      </c>
      <c r="R1602" s="19">
        <f t="shared" si="389"/>
        <v>3.0582739191006305</v>
      </c>
      <c r="S1602" s="19">
        <f t="shared" si="384"/>
        <v>2.9871084841062641</v>
      </c>
      <c r="T1602" s="19">
        <f t="shared" si="385"/>
        <v>3.3152376938325459</v>
      </c>
      <c r="U1602" s="23">
        <f t="shared" si="386"/>
        <v>3.2909183188139828</v>
      </c>
      <c r="V1602" s="24">
        <f t="shared" si="388"/>
        <v>4.248100618929449</v>
      </c>
      <c r="W1602" s="24">
        <f t="shared" si="388"/>
        <v>3.2824309577838111</v>
      </c>
      <c r="X1602" s="24">
        <f t="shared" si="388"/>
        <v>3.5553289897498206</v>
      </c>
      <c r="Y1602" s="24">
        <f t="shared" si="388"/>
        <v>3.7021285743781629</v>
      </c>
      <c r="Z1602" s="24">
        <f t="shared" si="388"/>
        <v>3.6969972852103106</v>
      </c>
      <c r="AA1602" s="20">
        <v>1.59</v>
      </c>
      <c r="AB1602" s="20">
        <v>0.98499999999999999</v>
      </c>
      <c r="AC1602" s="17">
        <v>314.48741153246698</v>
      </c>
      <c r="AD1602" s="17">
        <f t="shared" si="387"/>
        <v>314.10235311378449</v>
      </c>
      <c r="AE1602" s="21">
        <v>54</v>
      </c>
      <c r="AF1602" s="21">
        <v>165.68055555555557</v>
      </c>
      <c r="AG1602" s="19">
        <v>4.0179861111111119</v>
      </c>
      <c r="AH1602" s="21">
        <v>234.8</v>
      </c>
      <c r="AI1602" s="22">
        <v>0.48583333333333251</v>
      </c>
      <c r="AJ1602" s="21">
        <v>1462</v>
      </c>
      <c r="AK1602" s="21" t="e">
        <f>VLOOKUP($B1602,'[3]Rotoma level Monthly'!$C$2:$N$538,10,FALSE)</f>
        <v>#N/A</v>
      </c>
      <c r="AL1602" s="21" t="e">
        <f>VLOOKUP($B1602,'[3]Rotoma level Monthly'!$C$2:$N$538,11,FALSE)</f>
        <v>#N/A</v>
      </c>
      <c r="AM1602" s="20">
        <v>3.587109094982079</v>
      </c>
      <c r="AN1602" s="21">
        <v>183.31666666666669</v>
      </c>
    </row>
    <row r="1603" spans="1:40" x14ac:dyDescent="0.25">
      <c r="A1603" t="s">
        <v>89</v>
      </c>
      <c r="B1603" s="15">
        <v>39783</v>
      </c>
      <c r="C1603" s="16" t="s">
        <v>70</v>
      </c>
      <c r="D1603" s="17">
        <v>2009</v>
      </c>
      <c r="E1603" s="18" t="str">
        <f t="shared" ref="E1603:E1666" si="391">CONCATENATE(A1603," ",C1603)</f>
        <v>Rotoiti 2008/09</v>
      </c>
      <c r="F1603" s="18" t="s">
        <v>61</v>
      </c>
      <c r="G1603" s="19">
        <v>3.5000000238418578</v>
      </c>
      <c r="H1603" s="17">
        <v>6.2000000476837158</v>
      </c>
      <c r="I1603" s="21">
        <v>157.00000505</v>
      </c>
      <c r="J1603" s="19">
        <v>14.500000500000001</v>
      </c>
      <c r="K1603" s="19">
        <v>4.0999999046325684</v>
      </c>
      <c r="L1603" s="19">
        <v>2.0000000500000001</v>
      </c>
      <c r="M1603" s="19">
        <v>15</v>
      </c>
      <c r="N1603" s="19">
        <v>7.1250000046325681</v>
      </c>
      <c r="O1603" s="19">
        <v>0.81999999357627873</v>
      </c>
      <c r="Q1603" s="19">
        <f t="shared" si="390"/>
        <v>3.6019328401640269</v>
      </c>
      <c r="R1603" s="19">
        <f t="shared" si="389"/>
        <v>3.3096090402964324</v>
      </c>
      <c r="S1603" s="19">
        <f t="shared" si="384"/>
        <v>2.9996579957995206</v>
      </c>
      <c r="T1603" s="19">
        <f t="shared" si="385"/>
        <v>3.6091946102550869</v>
      </c>
      <c r="U1603" s="23">
        <f t="shared" si="386"/>
        <v>3.3800986216287665</v>
      </c>
      <c r="V1603" s="24">
        <f t="shared" si="388"/>
        <v>4.2024653285208435</v>
      </c>
      <c r="W1603" s="24">
        <f t="shared" si="388"/>
        <v>3.2738293445407733</v>
      </c>
      <c r="X1603" s="24">
        <f t="shared" si="388"/>
        <v>3.5180820965237243</v>
      </c>
      <c r="Y1603" s="24">
        <f t="shared" si="388"/>
        <v>3.668144159621185</v>
      </c>
      <c r="Z1603" s="24">
        <f t="shared" si="388"/>
        <v>3.665630232301631</v>
      </c>
      <c r="AA1603" s="20">
        <v>1.21</v>
      </c>
      <c r="AB1603" s="20">
        <v>1.0999999999999901</v>
      </c>
      <c r="AC1603" s="17">
        <v>314.40889366313098</v>
      </c>
      <c r="AD1603" s="17">
        <f t="shared" si="387"/>
        <v>314.11714199999784</v>
      </c>
      <c r="AE1603" s="21">
        <v>128</v>
      </c>
      <c r="AF1603" s="21">
        <v>171.38440860215053</v>
      </c>
      <c r="AG1603" s="19">
        <v>3.7621639784946255</v>
      </c>
      <c r="AH1603" s="21">
        <v>210.9</v>
      </c>
      <c r="AI1603" s="22">
        <v>0.54499999999999904</v>
      </c>
      <c r="AJ1603" s="21">
        <v>1489</v>
      </c>
      <c r="AK1603" s="21" t="e">
        <f>VLOOKUP($B1603,'[3]Rotoma level Monthly'!$C$2:$N$538,10,FALSE)</f>
        <v>#N/A</v>
      </c>
      <c r="AL1603" s="21" t="e">
        <f>VLOOKUP($B1603,'[3]Rotoma level Monthly'!$C$2:$N$538,11,FALSE)</f>
        <v>#N/A</v>
      </c>
      <c r="AM1603" s="20">
        <v>3.6344007616487453</v>
      </c>
      <c r="AN1603" s="21">
        <v>188.38333333333335</v>
      </c>
    </row>
    <row r="1604" spans="1:40" x14ac:dyDescent="0.25">
      <c r="A1604" t="s">
        <v>89</v>
      </c>
      <c r="B1604" s="15">
        <v>39814</v>
      </c>
      <c r="C1604" s="16" t="s">
        <v>70</v>
      </c>
      <c r="D1604" s="17">
        <v>2009</v>
      </c>
      <c r="E1604" s="18" t="str">
        <f t="shared" si="391"/>
        <v>Rotoiti 2008/09</v>
      </c>
      <c r="F1604" s="18" t="s">
        <v>61</v>
      </c>
      <c r="G1604" s="19">
        <v>5</v>
      </c>
      <c r="H1604" s="17">
        <v>6.8500001430511475</v>
      </c>
      <c r="I1604" s="21">
        <v>216.75000499999999</v>
      </c>
      <c r="J1604" s="19">
        <v>18.5</v>
      </c>
      <c r="K1604" s="19">
        <v>2.0000000500000001</v>
      </c>
      <c r="L1604" s="19">
        <v>1.75</v>
      </c>
      <c r="M1604" s="19">
        <v>4.9999999499999994</v>
      </c>
      <c r="N1604" s="19">
        <v>7.5199999762939456</v>
      </c>
      <c r="O1604" s="19">
        <v>1.05</v>
      </c>
      <c r="Q1604" s="19">
        <f t="shared" si="390"/>
        <v>3.9953838110134878</v>
      </c>
      <c r="R1604" s="19">
        <f t="shared" si="389"/>
        <v>3.1751056933396029</v>
      </c>
      <c r="S1604" s="19">
        <f t="shared" si="384"/>
        <v>3.4212369396613904</v>
      </c>
      <c r="T1604" s="19">
        <f t="shared" si="385"/>
        <v>3.9181414469367994</v>
      </c>
      <c r="U1604" s="23">
        <f t="shared" si="386"/>
        <v>3.6274669727378202</v>
      </c>
      <c r="V1604" s="24">
        <f t="shared" si="388"/>
        <v>4.221836002065209</v>
      </c>
      <c r="W1604" s="24">
        <f t="shared" si="388"/>
        <v>3.2653767349875555</v>
      </c>
      <c r="X1604" s="24">
        <f t="shared" si="388"/>
        <v>3.5249536005585864</v>
      </c>
      <c r="Y1604" s="24">
        <f t="shared" si="388"/>
        <v>3.6342311675548653</v>
      </c>
      <c r="Z1604" s="24">
        <f t="shared" si="388"/>
        <v>3.6615993762915546</v>
      </c>
      <c r="AA1604" s="20">
        <v>0.95</v>
      </c>
      <c r="AB1604" s="20">
        <v>0.67666666666666597</v>
      </c>
      <c r="AC1604" s="17">
        <v>314.28598601465598</v>
      </c>
      <c r="AD1604" s="17">
        <f t="shared" si="387"/>
        <v>314.13131591133663</v>
      </c>
      <c r="AE1604" s="21">
        <v>19</v>
      </c>
      <c r="AF1604" s="21">
        <v>189.26075268817203</v>
      </c>
      <c r="AG1604" s="19">
        <v>3.416868279569893</v>
      </c>
      <c r="AH1604" s="21">
        <v>296.39999999999998</v>
      </c>
      <c r="AI1604" s="22">
        <v>0.59499999999999953</v>
      </c>
      <c r="AJ1604" s="21">
        <v>1506.5</v>
      </c>
      <c r="AK1604" s="21" t="e">
        <f>VLOOKUP($B1604,'[3]Rotoma level Monthly'!$C$2:$N$538,10,FALSE)</f>
        <v>#N/A</v>
      </c>
      <c r="AL1604" s="21" t="e">
        <f>VLOOKUP($B1604,'[3]Rotoma level Monthly'!$C$2:$N$538,11,FALSE)</f>
        <v>#N/A</v>
      </c>
      <c r="AM1604" s="20">
        <v>3.6237600806451611</v>
      </c>
      <c r="AN1604" s="21">
        <v>190.85</v>
      </c>
    </row>
    <row r="1605" spans="1:40" x14ac:dyDescent="0.25">
      <c r="A1605" t="s">
        <v>89</v>
      </c>
      <c r="B1605" s="15">
        <v>39845</v>
      </c>
      <c r="C1605" s="16" t="s">
        <v>70</v>
      </c>
      <c r="D1605" s="17">
        <v>2009</v>
      </c>
      <c r="E1605" s="18" t="str">
        <f t="shared" si="391"/>
        <v>Rotoiti 2008/09</v>
      </c>
      <c r="F1605" s="18" t="s">
        <v>61</v>
      </c>
      <c r="G1605" s="19">
        <v>7.5000000046325681</v>
      </c>
      <c r="H1605" s="17">
        <v>5.8550000144409182</v>
      </c>
      <c r="I1605" s="21">
        <v>240.93500152587893</v>
      </c>
      <c r="J1605" s="19">
        <v>22.499999500000001</v>
      </c>
      <c r="K1605" s="19">
        <v>2.0000000500000001</v>
      </c>
      <c r="L1605" s="19">
        <v>5.9350000953674318</v>
      </c>
      <c r="M1605" s="19">
        <v>4.9999999499999994</v>
      </c>
      <c r="N1605" s="19">
        <v>7.8049998332427979</v>
      </c>
      <c r="Q1605" s="19">
        <f t="shared" si="390"/>
        <v>4.4426556096962813</v>
      </c>
      <c r="R1605" s="19">
        <f t="shared" si="389"/>
        <v>3.3857245851644473</v>
      </c>
      <c r="S1605" s="19">
        <f t="shared" si="384"/>
        <v>3.5595186874416016</v>
      </c>
      <c r="T1605" s="19">
        <f t="shared" si="385"/>
        <v>4.1663729247042918</v>
      </c>
      <c r="U1605" s="23">
        <f t="shared" si="386"/>
        <v>3.8885679517516554</v>
      </c>
      <c r="V1605" s="24">
        <f t="shared" si="388"/>
        <v>4.2609657974780726</v>
      </c>
      <c r="W1605" s="24">
        <f t="shared" si="388"/>
        <v>3.2860436300788955</v>
      </c>
      <c r="X1605" s="24">
        <f t="shared" si="388"/>
        <v>3.4653267259278677</v>
      </c>
      <c r="Y1605" s="24">
        <f t="shared" si="388"/>
        <v>3.6702597155006145</v>
      </c>
      <c r="Z1605" s="24">
        <f t="shared" si="388"/>
        <v>3.6706489672463629</v>
      </c>
      <c r="AA1605" s="20">
        <v>1.3</v>
      </c>
      <c r="AB1605" s="20">
        <v>0.84166666666666601</v>
      </c>
      <c r="AC1605" s="17">
        <v>314.123157404219</v>
      </c>
      <c r="AD1605" s="17">
        <f t="shared" si="387"/>
        <v>314.14446565667726</v>
      </c>
      <c r="AE1605" s="21">
        <v>162</v>
      </c>
      <c r="AF1605" s="21">
        <v>169.6577380952381</v>
      </c>
      <c r="AG1605" s="19">
        <v>3.4715773809523802</v>
      </c>
      <c r="AH1605" s="21">
        <v>210.2</v>
      </c>
      <c r="AI1605" s="22">
        <v>0.65333333333333299</v>
      </c>
      <c r="AJ1605" s="21">
        <v>1491.5</v>
      </c>
      <c r="AK1605" s="21" t="e">
        <f>VLOOKUP($B1605,'[3]Rotoma level Monthly'!$C$2:$N$538,10,FALSE)</f>
        <v>#N/A</v>
      </c>
      <c r="AL1605" s="21" t="e">
        <f>VLOOKUP($B1605,'[3]Rotoma level Monthly'!$C$2:$N$538,11,FALSE)</f>
        <v>#N/A</v>
      </c>
      <c r="AM1605" s="20">
        <v>3.6019410842293911</v>
      </c>
      <c r="AN1605" s="21">
        <v>189.29166666666666</v>
      </c>
    </row>
    <row r="1606" spans="1:40" x14ac:dyDescent="0.25">
      <c r="A1606" t="s">
        <v>89</v>
      </c>
      <c r="B1606" s="15">
        <v>39873</v>
      </c>
      <c r="C1606" s="16" t="s">
        <v>70</v>
      </c>
      <c r="D1606" s="17">
        <v>2009</v>
      </c>
      <c r="E1606" s="18" t="str">
        <f t="shared" si="391"/>
        <v>Rotoiti 2008/09</v>
      </c>
      <c r="F1606" s="18" t="s">
        <v>61</v>
      </c>
      <c r="G1606" s="19">
        <v>5.7500000023162841</v>
      </c>
      <c r="H1606" s="17">
        <v>6.7049999237060547</v>
      </c>
      <c r="I1606" s="21">
        <v>191.5</v>
      </c>
      <c r="J1606" s="19">
        <v>21.999999500000001</v>
      </c>
      <c r="K1606" s="19">
        <v>2.0000000500000001</v>
      </c>
      <c r="L1606" s="19">
        <v>6.5</v>
      </c>
      <c r="M1606" s="19">
        <v>7.4999998999999997</v>
      </c>
      <c r="N1606" s="19">
        <v>7.2750000953674316</v>
      </c>
      <c r="O1606" s="19">
        <v>1.449999988079071</v>
      </c>
      <c r="Q1606" s="19">
        <f t="shared" si="390"/>
        <v>4.1495563259560289</v>
      </c>
      <c r="R1606" s="19">
        <f t="shared" si="389"/>
        <v>3.2041926542895842</v>
      </c>
      <c r="S1606" s="19">
        <f t="shared" si="384"/>
        <v>3.259328022696971</v>
      </c>
      <c r="T1606" s="19">
        <f t="shared" si="385"/>
        <v>4.137874199179481</v>
      </c>
      <c r="U1606" s="23">
        <f t="shared" si="386"/>
        <v>3.6877378005305159</v>
      </c>
      <c r="V1606" s="24">
        <f t="shared" si="388"/>
        <v>4.2511207322357869</v>
      </c>
      <c r="W1606" s="24">
        <f t="shared" si="388"/>
        <v>3.2883431715643501</v>
      </c>
      <c r="X1606" s="24">
        <f t="shared" si="388"/>
        <v>3.4135592581988541</v>
      </c>
      <c r="Y1606" s="24">
        <f t="shared" si="388"/>
        <v>3.7039133729550771</v>
      </c>
      <c r="Z1606" s="24">
        <f t="shared" si="388"/>
        <v>3.6642341337385171</v>
      </c>
      <c r="AA1606" s="20">
        <v>7.0000000000000007E-2</v>
      </c>
      <c r="AB1606" s="20">
        <v>0.83833333333333304</v>
      </c>
      <c r="AC1606" s="17">
        <v>314.13184893107001</v>
      </c>
      <c r="AD1606" s="17">
        <f t="shared" si="387"/>
        <v>314.16926553455613</v>
      </c>
      <c r="AE1606" s="21">
        <v>47.5</v>
      </c>
      <c r="AF1606" s="21">
        <v>179.81854838709671</v>
      </c>
      <c r="AG1606" s="19">
        <v>3.520631720430107</v>
      </c>
      <c r="AH1606" s="21">
        <v>232.9</v>
      </c>
      <c r="AI1606" s="22">
        <v>0.70583333333333242</v>
      </c>
      <c r="AJ1606" s="21">
        <v>1606</v>
      </c>
      <c r="AK1606" s="21" t="e">
        <f>VLOOKUP($B1606,'[3]Rotoma level Monthly'!$C$2:$N$538,10,FALSE)</f>
        <v>#N/A</v>
      </c>
      <c r="AL1606" s="21" t="e">
        <f>VLOOKUP($B1606,'[3]Rotoma level Monthly'!$C$2:$N$538,11,FALSE)</f>
        <v>#N/A</v>
      </c>
      <c r="AM1606" s="20">
        <v>3.5659961437532002</v>
      </c>
      <c r="AN1606" s="21">
        <v>191.20833333333334</v>
      </c>
    </row>
    <row r="1607" spans="1:40" x14ac:dyDescent="0.25">
      <c r="A1607" t="s">
        <v>89</v>
      </c>
      <c r="B1607" s="15">
        <v>39904</v>
      </c>
      <c r="C1607" s="16" t="s">
        <v>70</v>
      </c>
      <c r="D1607" s="17">
        <v>2009</v>
      </c>
      <c r="E1607" s="18" t="str">
        <f t="shared" si="391"/>
        <v>Rotoiti 2008/09</v>
      </c>
      <c r="F1607" s="18" t="s">
        <v>61</v>
      </c>
      <c r="G1607" s="19">
        <v>6.5499999500000001</v>
      </c>
      <c r="H1607" s="17">
        <v>6.5000000046325681</v>
      </c>
      <c r="I1607" s="21">
        <v>122.25000001000001</v>
      </c>
      <c r="J1607" s="19">
        <v>13.349999404632568</v>
      </c>
      <c r="K1607" s="19">
        <v>5.2500000453674316</v>
      </c>
      <c r="L1607" s="19">
        <v>12.250000010000001</v>
      </c>
      <c r="M1607" s="19">
        <v>4.9999999499999994</v>
      </c>
      <c r="N1607" s="19">
        <v>6.8999998546325685</v>
      </c>
      <c r="O1607" s="19">
        <v>1.550000011920929</v>
      </c>
      <c r="Q1607" s="19">
        <f t="shared" si="390"/>
        <v>4.2932528935584573</v>
      </c>
      <c r="R1607" s="19">
        <f t="shared" si="389"/>
        <v>3.2461857926107638</v>
      </c>
      <c r="S1607" s="19">
        <f t="shared" si="384"/>
        <v>2.6726190921718609</v>
      </c>
      <c r="T1607" s="19">
        <f t="shared" si="385"/>
        <v>3.5044052392907377</v>
      </c>
      <c r="U1607" s="23">
        <f t="shared" si="386"/>
        <v>3.4291157544079551</v>
      </c>
      <c r="V1607" s="24">
        <f t="shared" si="388"/>
        <v>4.2866556034375192</v>
      </c>
      <c r="W1607" s="24">
        <f t="shared" si="388"/>
        <v>3.2778397993271979</v>
      </c>
      <c r="X1607" s="24">
        <f t="shared" si="388"/>
        <v>3.3480777151695449</v>
      </c>
      <c r="Y1607" s="24">
        <f t="shared" si="388"/>
        <v>3.7799715578203901</v>
      </c>
      <c r="Z1607" s="24">
        <f t="shared" si="388"/>
        <v>3.6731361689386621</v>
      </c>
      <c r="AA1607" s="20">
        <v>0.88</v>
      </c>
      <c r="AB1607" s="20">
        <v>0.89666666666666595</v>
      </c>
      <c r="AC1607" s="17">
        <v>313.941225931806</v>
      </c>
      <c r="AD1607" s="17">
        <f t="shared" si="387"/>
        <v>314.18755816924164</v>
      </c>
      <c r="AE1607" s="21">
        <v>75</v>
      </c>
      <c r="AF1607" s="21">
        <v>144.97916666666666</v>
      </c>
      <c r="AG1607" s="19">
        <v>3.2160416666666665</v>
      </c>
      <c r="AH1607" s="21">
        <v>172.3</v>
      </c>
      <c r="AI1607" s="22">
        <v>0.70583333333333242</v>
      </c>
      <c r="AJ1607" s="21">
        <v>1606</v>
      </c>
      <c r="AK1607" s="21" t="e">
        <f>VLOOKUP($B1607,'[3]Rotoma level Monthly'!$C$2:$N$538,10,FALSE)</f>
        <v>#N/A</v>
      </c>
      <c r="AL1607" s="21" t="e">
        <f>VLOOKUP($B1607,'[3]Rotoma level Monthly'!$C$2:$N$538,11,FALSE)</f>
        <v>#N/A</v>
      </c>
      <c r="AM1607" s="20">
        <v>3.5848973534306201</v>
      </c>
      <c r="AN1607" s="21">
        <v>193.70833333333334</v>
      </c>
    </row>
    <row r="1608" spans="1:40" x14ac:dyDescent="0.25">
      <c r="A1608" t="s">
        <v>89</v>
      </c>
      <c r="B1608" s="15">
        <v>39934</v>
      </c>
      <c r="C1608" s="16" t="s">
        <v>70</v>
      </c>
      <c r="D1608" s="17">
        <v>2009</v>
      </c>
      <c r="E1608" s="18" t="str">
        <f t="shared" si="391"/>
        <v>Rotoiti 2008/09</v>
      </c>
      <c r="F1608" s="18" t="s">
        <v>61</v>
      </c>
      <c r="G1608" s="19">
        <v>6.0500001953674314</v>
      </c>
      <c r="H1608" s="17">
        <v>5.9499998092651367</v>
      </c>
      <c r="I1608" s="21">
        <v>165.75000501</v>
      </c>
      <c r="J1608" s="19">
        <v>13</v>
      </c>
      <c r="K1608" s="19">
        <v>2.0000000500000001</v>
      </c>
      <c r="L1608" s="19">
        <v>0.75000000999999994</v>
      </c>
      <c r="M1608" s="19">
        <v>10.499999949999999</v>
      </c>
      <c r="N1608" s="19">
        <v>6.8999998546325685</v>
      </c>
      <c r="O1608" s="19">
        <v>1.700000023841858</v>
      </c>
      <c r="Q1608" s="19">
        <f t="shared" si="390"/>
        <v>4.2056586872389854</v>
      </c>
      <c r="R1608" s="19">
        <f t="shared" si="389"/>
        <v>3.3644044564219566</v>
      </c>
      <c r="S1608" s="19">
        <f t="shared" si="384"/>
        <v>3.0705551861137441</v>
      </c>
      <c r="T1608" s="19">
        <f t="shared" si="385"/>
        <v>3.4707145887359632</v>
      </c>
      <c r="U1608" s="23">
        <f t="shared" si="386"/>
        <v>3.527833229627662</v>
      </c>
      <c r="V1608" s="24">
        <f t="shared" si="388"/>
        <v>4.2772746601164142</v>
      </c>
      <c r="W1608" s="24">
        <f t="shared" si="388"/>
        <v>3.2873452182616081</v>
      </c>
      <c r="X1608" s="24">
        <f t="shared" si="388"/>
        <v>3.301685466160126</v>
      </c>
      <c r="Y1608" s="24">
        <f t="shared" si="388"/>
        <v>3.8188320985998927</v>
      </c>
      <c r="Z1608" s="24">
        <f t="shared" si="388"/>
        <v>3.6712843607845094</v>
      </c>
      <c r="AA1608" s="20">
        <v>-0.54</v>
      </c>
      <c r="AB1608" s="20">
        <v>0.66999999999999904</v>
      </c>
      <c r="AC1608" s="17">
        <v>313.868874841143</v>
      </c>
      <c r="AD1608" s="17">
        <f t="shared" si="387"/>
        <v>314.20128414006058</v>
      </c>
      <c r="AE1608" s="21">
        <v>97</v>
      </c>
      <c r="AF1608" s="21">
        <v>186.56586021505379</v>
      </c>
      <c r="AG1608" s="19">
        <v>3.3713709677419361</v>
      </c>
      <c r="AH1608" s="21">
        <v>157.19999999999999</v>
      </c>
      <c r="AI1608" s="22">
        <v>0.67333333333333245</v>
      </c>
      <c r="AJ1608" s="21">
        <v>1424</v>
      </c>
      <c r="AK1608" s="21" t="e">
        <f>VLOOKUP($B1608,'[3]Rotoma level Monthly'!$C$2:$N$538,10,FALSE)</f>
        <v>#N/A</v>
      </c>
      <c r="AL1608" s="21" t="e">
        <f>VLOOKUP($B1608,'[3]Rotoma level Monthly'!$C$2:$N$538,11,FALSE)</f>
        <v>#N/A</v>
      </c>
      <c r="AM1608" s="20">
        <v>3.5516855478750649</v>
      </c>
      <c r="AN1608" s="21">
        <v>191.91666666666666</v>
      </c>
    </row>
    <row r="1609" spans="1:40" x14ac:dyDescent="0.25">
      <c r="A1609" t="s">
        <v>89</v>
      </c>
      <c r="B1609" s="15">
        <v>39965</v>
      </c>
      <c r="C1609" s="16" t="s">
        <v>70</v>
      </c>
      <c r="D1609" s="17">
        <v>2009</v>
      </c>
      <c r="E1609" s="18" t="str">
        <f t="shared" si="391"/>
        <v>Rotoiti 2008/09</v>
      </c>
      <c r="F1609" s="18" t="s">
        <v>61</v>
      </c>
      <c r="G1609" s="19">
        <v>9.75</v>
      </c>
      <c r="H1609" s="17">
        <v>8.8000001999999995</v>
      </c>
      <c r="I1609" s="21">
        <v>185.42501049316405</v>
      </c>
      <c r="J1609" s="19">
        <v>27</v>
      </c>
      <c r="K1609" s="19">
        <v>16</v>
      </c>
      <c r="L1609" s="19">
        <v>5.4250000095367437</v>
      </c>
      <c r="M1609" s="19">
        <v>26.5</v>
      </c>
      <c r="N1609" s="19">
        <v>6.7500000023162841</v>
      </c>
      <c r="O1609" s="19">
        <v>1.25</v>
      </c>
      <c r="Q1609" s="19">
        <f t="shared" si="390"/>
        <v>4.7320717238742835</v>
      </c>
      <c r="R1609" s="19">
        <f t="shared" si="389"/>
        <v>2.8237909865037141</v>
      </c>
      <c r="S1609" s="19">
        <f t="shared" si="384"/>
        <v>3.2171866199040147</v>
      </c>
      <c r="T1609" s="19">
        <f t="shared" si="385"/>
        <v>4.3975821913442426</v>
      </c>
      <c r="U1609" s="23">
        <f t="shared" si="386"/>
        <v>3.7926578804065638</v>
      </c>
      <c r="V1609" s="24">
        <f t="shared" si="388"/>
        <v>4.2687277374959018</v>
      </c>
      <c r="W1609" s="24">
        <f t="shared" si="388"/>
        <v>3.2297314741788621</v>
      </c>
      <c r="X1609" s="24">
        <f t="shared" si="388"/>
        <v>3.2534367531337924</v>
      </c>
      <c r="Y1609" s="24">
        <f t="shared" si="388"/>
        <v>3.8505466489336775</v>
      </c>
      <c r="Z1609" s="24">
        <f t="shared" si="388"/>
        <v>3.6506106534355571</v>
      </c>
      <c r="AA1609" s="20">
        <v>-0.13</v>
      </c>
      <c r="AB1609" s="20">
        <v>-0.14333333333333301</v>
      </c>
      <c r="AC1609" s="17">
        <v>313.833310444029</v>
      </c>
      <c r="AD1609" s="17">
        <f t="shared" si="387"/>
        <v>314.19323496807039</v>
      </c>
      <c r="AE1609" s="21">
        <v>163</v>
      </c>
      <c r="AF1609" s="21">
        <v>160.48541666666668</v>
      </c>
      <c r="AG1609" s="19">
        <v>3.3215972222222221</v>
      </c>
      <c r="AH1609" s="21">
        <v>151</v>
      </c>
      <c r="AI1609" s="22">
        <v>0.67333333333333245</v>
      </c>
      <c r="AJ1609" s="21">
        <v>1432</v>
      </c>
      <c r="AK1609" s="21" t="e">
        <f>VLOOKUP($B1609,'[3]Rotoma level Monthly'!$C$2:$N$538,10,FALSE)</f>
        <v>#N/A</v>
      </c>
      <c r="AL1609" s="21" t="e">
        <f>VLOOKUP($B1609,'[3]Rotoma level Monthly'!$C$2:$N$538,11,FALSE)</f>
        <v>#N/A</v>
      </c>
      <c r="AM1609" s="20">
        <v>3.6167729134664626</v>
      </c>
      <c r="AN1609" s="21">
        <v>194.77500000000001</v>
      </c>
    </row>
    <row r="1610" spans="1:40" x14ac:dyDescent="0.25">
      <c r="A1610" t="s">
        <v>89</v>
      </c>
      <c r="B1610" s="15">
        <v>39995</v>
      </c>
      <c r="C1610" s="16" t="s">
        <v>71</v>
      </c>
      <c r="D1610" s="17">
        <v>2010</v>
      </c>
      <c r="E1610" s="18" t="str">
        <f t="shared" si="391"/>
        <v>Rotoiti 2009/10</v>
      </c>
      <c r="F1610" s="18" t="s">
        <v>72</v>
      </c>
      <c r="G1610" s="19">
        <v>10.5999999</v>
      </c>
      <c r="H1610" s="17">
        <v>5.2450001239776611</v>
      </c>
      <c r="I1610" s="21">
        <v>215.84999504999999</v>
      </c>
      <c r="J1610" s="19">
        <v>29.000001000000001</v>
      </c>
      <c r="K1610" s="19">
        <v>14.5</v>
      </c>
      <c r="L1610" s="19">
        <v>6.0000000499999997</v>
      </c>
      <c r="M1610" s="19">
        <v>11.499999499999999</v>
      </c>
      <c r="N1610" s="19">
        <v>7.099999656948853</v>
      </c>
      <c r="O1610" s="19">
        <v>2.2500000238418578</v>
      </c>
      <c r="Q1610" s="19">
        <f t="shared" si="390"/>
        <v>4.824276887365837</v>
      </c>
      <c r="R1610" s="19">
        <f t="shared" si="389"/>
        <v>3.5299506726507266</v>
      </c>
      <c r="S1610" s="19">
        <f t="shared" si="384"/>
        <v>3.4157976495286912</v>
      </c>
      <c r="T1610" s="19">
        <f t="shared" si="385"/>
        <v>4.4882021975939121</v>
      </c>
      <c r="U1610" s="23">
        <f t="shared" si="386"/>
        <v>4.0645568517847916</v>
      </c>
      <c r="V1610" s="24">
        <f t="shared" si="388"/>
        <v>4.2713669339160676</v>
      </c>
      <c r="W1610" s="24">
        <f t="shared" si="388"/>
        <v>3.2328925234985291</v>
      </c>
      <c r="X1610" s="24">
        <f t="shared" si="388"/>
        <v>3.2321216224862392</v>
      </c>
      <c r="Y1610" s="24">
        <f t="shared" si="388"/>
        <v>3.8487401397206593</v>
      </c>
      <c r="Z1610" s="24">
        <f t="shared" si="388"/>
        <v>3.6462803049053742</v>
      </c>
      <c r="AA1610" s="20">
        <v>0.27</v>
      </c>
      <c r="AB1610" s="20">
        <v>6.3333333333333297E-2</v>
      </c>
      <c r="AC1610" s="17">
        <v>313.908202498528</v>
      </c>
      <c r="AD1610" s="17">
        <f t="shared" si="387"/>
        <v>314.19469951695845</v>
      </c>
      <c r="AE1610" s="21">
        <v>178</v>
      </c>
      <c r="AF1610" s="21">
        <v>182.99126344086022</v>
      </c>
      <c r="AG1610" s="19">
        <v>3.5262096774193559</v>
      </c>
      <c r="AH1610" s="21">
        <v>121.4</v>
      </c>
      <c r="AI1610" s="22">
        <v>0.67333333333333245</v>
      </c>
      <c r="AJ1610" s="21">
        <v>1423</v>
      </c>
      <c r="AK1610" s="21" t="e">
        <f>VLOOKUP($B1610,'[3]Rotoma level Monthly'!$C$2:$N$538,10,FALSE)</f>
        <v>#N/A</v>
      </c>
      <c r="AL1610" s="21" t="e">
        <f>VLOOKUP($B1610,'[3]Rotoma level Monthly'!$C$2:$N$538,11,FALSE)</f>
        <v>#N/A</v>
      </c>
      <c r="AM1610" s="20">
        <v>3.6233354134664633</v>
      </c>
      <c r="AN1610" s="21">
        <v>195.27500000000001</v>
      </c>
    </row>
    <row r="1611" spans="1:40" x14ac:dyDescent="0.25">
      <c r="A1611" t="s">
        <v>89</v>
      </c>
      <c r="B1611" s="15">
        <v>40026</v>
      </c>
      <c r="C1611" s="16" t="s">
        <v>71</v>
      </c>
      <c r="D1611" s="17">
        <v>2010</v>
      </c>
      <c r="E1611" s="18" t="str">
        <f t="shared" si="391"/>
        <v>Rotoiti 2009/10</v>
      </c>
      <c r="F1611" s="18" t="s">
        <v>72</v>
      </c>
      <c r="G1611" s="19">
        <v>7.75</v>
      </c>
      <c r="H1611" s="17">
        <v>6.7249999023162843</v>
      </c>
      <c r="I1611" s="21">
        <v>159.00000004999998</v>
      </c>
      <c r="J1611" s="19">
        <v>29.000001000000001</v>
      </c>
      <c r="K1611" s="19">
        <v>7.0000000500000006</v>
      </c>
      <c r="L1611" s="19">
        <v>4.0000000499999997</v>
      </c>
      <c r="M1611" s="19">
        <v>7.9999999499999994</v>
      </c>
      <c r="N1611" s="19">
        <v>7.2499999976837159</v>
      </c>
      <c r="O1611" s="19">
        <v>1.349999988079071</v>
      </c>
      <c r="Q1611" s="19">
        <f t="shared" si="390"/>
        <v>4.478826324366028</v>
      </c>
      <c r="R1611" s="19">
        <f t="shared" si="389"/>
        <v>3.2001510584916764</v>
      </c>
      <c r="S1611" s="19">
        <f t="shared" si="384"/>
        <v>3.0162053446156363</v>
      </c>
      <c r="T1611" s="19">
        <f t="shared" si="385"/>
        <v>4.4882021975939121</v>
      </c>
      <c r="U1611" s="23">
        <f t="shared" si="386"/>
        <v>3.7958462312668133</v>
      </c>
      <c r="V1611" s="24">
        <f t="shared" si="388"/>
        <v>4.1986182837342243</v>
      </c>
      <c r="W1611" s="24">
        <f t="shared" si="388"/>
        <v>3.2221902995863574</v>
      </c>
      <c r="X1611" s="24">
        <f t="shared" si="388"/>
        <v>3.1983061855457109</v>
      </c>
      <c r="Y1611" s="24">
        <f t="shared" si="388"/>
        <v>3.8755592410979798</v>
      </c>
      <c r="Z1611" s="24">
        <f t="shared" si="388"/>
        <v>3.6236685024910682</v>
      </c>
      <c r="AA1611" s="20">
        <v>-0.4</v>
      </c>
      <c r="AB1611" s="20">
        <v>0.215</v>
      </c>
      <c r="AC1611" s="17">
        <v>313.99660406824199</v>
      </c>
      <c r="AD1611" s="17">
        <f t="shared" si="387"/>
        <v>314.16744667801623</v>
      </c>
      <c r="AE1611" s="21">
        <v>186</v>
      </c>
      <c r="AF1611" s="21">
        <v>154.27822580645159</v>
      </c>
      <c r="AG1611" s="19">
        <v>4.080645161290323</v>
      </c>
      <c r="AH1611" s="21">
        <v>130.30000000000001</v>
      </c>
      <c r="AI1611" s="22">
        <v>0.67333333333333245</v>
      </c>
      <c r="AJ1611" s="21">
        <v>1376</v>
      </c>
      <c r="AK1611" s="21" t="e">
        <f>VLOOKUP($B1611,'[3]Rotoma level Monthly'!$C$2:$N$538,10,FALSE)</f>
        <v>#N/A</v>
      </c>
      <c r="AL1611" s="21" t="e">
        <f>VLOOKUP($B1611,'[3]Rotoma level Monthly'!$C$2:$N$538,11,FALSE)</f>
        <v>#N/A</v>
      </c>
      <c r="AM1611" s="20">
        <v>3.5866866679467493</v>
      </c>
      <c r="AN1611" s="21">
        <v>192.45833333333337</v>
      </c>
    </row>
    <row r="1612" spans="1:40" x14ac:dyDescent="0.25">
      <c r="A1612" t="s">
        <v>89</v>
      </c>
      <c r="B1612" s="15">
        <v>40057</v>
      </c>
      <c r="C1612" s="16" t="s">
        <v>71</v>
      </c>
      <c r="D1612" s="17">
        <v>2010</v>
      </c>
      <c r="E1612" s="18" t="str">
        <f t="shared" si="391"/>
        <v>Rotoiti 2009/10</v>
      </c>
      <c r="F1612" s="18" t="s">
        <v>72</v>
      </c>
      <c r="G1612" s="19">
        <v>4.5</v>
      </c>
      <c r="H1612" s="17">
        <v>5.7300000046325685</v>
      </c>
      <c r="I1612" s="21">
        <v>240.50000501</v>
      </c>
      <c r="J1612" s="19">
        <v>20.5</v>
      </c>
      <c r="K1612" s="19">
        <v>8.65</v>
      </c>
      <c r="L1612" s="19">
        <v>0.50000000999999994</v>
      </c>
      <c r="M1612" s="19">
        <v>4.9999999499999994</v>
      </c>
      <c r="N1612" s="19">
        <v>7.1499998523162844</v>
      </c>
      <c r="O1612" s="19">
        <v>2.4500000476837158</v>
      </c>
      <c r="Q1612" s="19">
        <f t="shared" si="390"/>
        <v>3.8791597849893731</v>
      </c>
      <c r="R1612" s="19">
        <f t="shared" si="389"/>
        <v>3.4142186758841953</v>
      </c>
      <c r="S1612" s="19">
        <f t="shared" si="384"/>
        <v>3.5571564201682677</v>
      </c>
      <c r="T1612" s="19">
        <f t="shared" si="385"/>
        <v>4.0483212742828023</v>
      </c>
      <c r="U1612" s="23">
        <f t="shared" si="386"/>
        <v>3.7247140388311597</v>
      </c>
      <c r="V1612" s="24">
        <f t="shared" si="388"/>
        <v>4.2071756822245048</v>
      </c>
      <c r="W1612" s="24">
        <f t="shared" si="388"/>
        <v>3.2367967207333366</v>
      </c>
      <c r="X1612" s="24">
        <f t="shared" si="388"/>
        <v>3.2158372256811467</v>
      </c>
      <c r="Y1612" s="24">
        <f t="shared" si="388"/>
        <v>3.8730126522362931</v>
      </c>
      <c r="Z1612" s="24">
        <f t="shared" si="388"/>
        <v>3.6332055702188204</v>
      </c>
      <c r="AA1612" s="20">
        <v>0.33</v>
      </c>
      <c r="AB1612" s="20">
        <v>0.44166666666666599</v>
      </c>
      <c r="AC1612" s="17">
        <v>314.08933177462302</v>
      </c>
      <c r="AD1612" s="17">
        <f t="shared" si="387"/>
        <v>314.13326501402935</v>
      </c>
      <c r="AE1612" s="21">
        <v>119</v>
      </c>
      <c r="AF1612" s="21">
        <v>154.40555555555557</v>
      </c>
      <c r="AG1612" s="19">
        <v>3.2923611111111106</v>
      </c>
      <c r="AH1612" s="21">
        <v>176.1</v>
      </c>
      <c r="AI1612" s="22">
        <v>0.67333333333333245</v>
      </c>
      <c r="AJ1612" s="21">
        <v>1370.5</v>
      </c>
      <c r="AK1612" s="21" t="e">
        <f>VLOOKUP($B1612,'[3]Rotoma level Monthly'!$C$2:$N$538,10,FALSE)</f>
        <v>#N/A</v>
      </c>
      <c r="AL1612" s="21" t="e">
        <f>VLOOKUP($B1612,'[3]Rotoma level Monthly'!$C$2:$N$538,11,FALSE)</f>
        <v>#N/A</v>
      </c>
      <c r="AM1612" s="20">
        <v>3.6306046786994366</v>
      </c>
      <c r="AN1612" s="21">
        <v>191.02500000000001</v>
      </c>
    </row>
    <row r="1613" spans="1:40" x14ac:dyDescent="0.25">
      <c r="A1613" t="s">
        <v>89</v>
      </c>
      <c r="B1613" s="15">
        <v>40087</v>
      </c>
      <c r="C1613" s="16" t="s">
        <v>71</v>
      </c>
      <c r="D1613" s="17">
        <v>2010</v>
      </c>
      <c r="E1613" s="18" t="str">
        <f t="shared" si="391"/>
        <v>Rotoiti 2009/10</v>
      </c>
      <c r="F1613" s="18" t="s">
        <v>72</v>
      </c>
      <c r="G1613" s="19">
        <v>7.4000000999999997</v>
      </c>
      <c r="H1613" s="17">
        <v>5.4749999023162843</v>
      </c>
      <c r="I1613" s="21">
        <v>155.50000001000001</v>
      </c>
      <c r="J1613" s="19">
        <v>17.5</v>
      </c>
      <c r="K1613" s="19">
        <v>8.6500000999999997</v>
      </c>
      <c r="L1613" s="19">
        <v>0.50000000999999994</v>
      </c>
      <c r="M1613" s="19">
        <v>4.9999999499999994</v>
      </c>
      <c r="N1613" s="19">
        <v>7</v>
      </c>
      <c r="O1613" s="19">
        <v>1.400000023841858</v>
      </c>
      <c r="Q1613" s="19">
        <f t="shared" si="390"/>
        <v>4.4278485830235432</v>
      </c>
      <c r="R1613" s="19">
        <f t="shared" si="389"/>
        <v>3.4739929116085686</v>
      </c>
      <c r="S1613" s="19">
        <f t="shared" si="384"/>
        <v>2.9871084841062641</v>
      </c>
      <c r="T1613" s="19">
        <f t="shared" si="385"/>
        <v>3.8476711021639796</v>
      </c>
      <c r="U1613" s="23">
        <f t="shared" si="386"/>
        <v>3.6841552702255891</v>
      </c>
      <c r="V1613" s="24">
        <f t="shared" si="388"/>
        <v>4.236139720788568</v>
      </c>
      <c r="W1613" s="24">
        <f t="shared" si="388"/>
        <v>3.2654667038635243</v>
      </c>
      <c r="X1613" s="24">
        <f t="shared" si="388"/>
        <v>3.1802899105261857</v>
      </c>
      <c r="Y1613" s="24">
        <f t="shared" si="388"/>
        <v>3.9493266388261463</v>
      </c>
      <c r="Z1613" s="24">
        <f t="shared" si="388"/>
        <v>3.6578057435011062</v>
      </c>
      <c r="AA1613" s="20">
        <v>-1.43</v>
      </c>
      <c r="AB1613" s="20">
        <v>-4.1666666666666602E-2</v>
      </c>
      <c r="AC1613" s="17">
        <v>314.21656344605702</v>
      </c>
      <c r="AD1613" s="17">
        <f t="shared" si="387"/>
        <v>314.10761754583092</v>
      </c>
      <c r="AE1613" s="21">
        <v>155.5</v>
      </c>
      <c r="AF1613" s="21">
        <v>202.75940860215061</v>
      </c>
      <c r="AG1613" s="19">
        <v>4.4103494623655912</v>
      </c>
      <c r="AH1613" s="21">
        <v>205.1</v>
      </c>
      <c r="AI1613" s="22">
        <v>0.67333333333333245</v>
      </c>
      <c r="AJ1613" s="21">
        <v>1383.5</v>
      </c>
      <c r="AK1613" s="21" t="e">
        <f>VLOOKUP($B1613,'[3]Rotoma level Monthly'!$C$2:$N$538,10,FALSE)</f>
        <v>#N/A</v>
      </c>
      <c r="AL1613" s="21" t="e">
        <f>VLOOKUP($B1613,'[3]Rotoma level Monthly'!$C$2:$N$538,11,FALSE)</f>
        <v>#N/A</v>
      </c>
      <c r="AM1613" s="20">
        <v>3.6055236601809182</v>
      </c>
      <c r="AN1613" s="21">
        <v>191.54999999999998</v>
      </c>
    </row>
    <row r="1614" spans="1:40" x14ac:dyDescent="0.25">
      <c r="A1614" t="s">
        <v>89</v>
      </c>
      <c r="B1614" s="15">
        <v>40118</v>
      </c>
      <c r="C1614" s="16" t="s">
        <v>71</v>
      </c>
      <c r="D1614" s="17">
        <v>2010</v>
      </c>
      <c r="E1614" s="18" t="str">
        <f t="shared" si="391"/>
        <v>Rotoiti 2009/10</v>
      </c>
      <c r="F1614" s="18" t="s">
        <v>72</v>
      </c>
      <c r="G1614" s="19">
        <v>4.5499999500000001</v>
      </c>
      <c r="H1614" s="17">
        <v>6.9150002095367435</v>
      </c>
      <c r="I1614" s="21">
        <v>229.5</v>
      </c>
      <c r="J1614" s="19">
        <v>26</v>
      </c>
      <c r="K1614" s="19">
        <v>12.500000500000001</v>
      </c>
      <c r="L1614" s="19">
        <v>4.0000001000000003</v>
      </c>
      <c r="M1614" s="19">
        <v>25.499998999999999</v>
      </c>
      <c r="N1614" s="19">
        <v>7.0000000023162841</v>
      </c>
      <c r="O1614" s="19">
        <v>0.80000001096046447</v>
      </c>
      <c r="Q1614" s="19">
        <f t="shared" si="390"/>
        <v>3.8913489353869997</v>
      </c>
      <c r="R1614" s="19">
        <f t="shared" si="389"/>
        <v>3.1622252629693923</v>
      </c>
      <c r="S1614" s="19">
        <f t="shared" si="384"/>
        <v>3.4959558965185731</v>
      </c>
      <c r="T1614" s="19">
        <f t="shared" si="385"/>
        <v>4.3497221760747884</v>
      </c>
      <c r="U1614" s="23">
        <f t="shared" si="386"/>
        <v>3.7248130677374385</v>
      </c>
      <c r="V1614" s="24">
        <f t="shared" si="388"/>
        <v>4.2434977005527772</v>
      </c>
      <c r="W1614" s="24">
        <f t="shared" si="388"/>
        <v>3.2741293158525888</v>
      </c>
      <c r="X1614" s="24">
        <f t="shared" si="388"/>
        <v>3.2226938615605447</v>
      </c>
      <c r="Y1614" s="24">
        <f t="shared" si="388"/>
        <v>4.0355336790129996</v>
      </c>
      <c r="Z1614" s="24">
        <f t="shared" si="388"/>
        <v>3.6939636392447279</v>
      </c>
      <c r="AA1614" s="20">
        <v>-0.73</v>
      </c>
      <c r="AB1614" s="20">
        <v>-0.348333333333333</v>
      </c>
      <c r="AC1614" s="17">
        <v>314.13204024518001</v>
      </c>
      <c r="AD1614" s="17">
        <f t="shared" si="387"/>
        <v>314.07800327189034</v>
      </c>
      <c r="AE1614" s="21">
        <v>35.5</v>
      </c>
      <c r="AF1614" s="21">
        <v>221.38047385620911</v>
      </c>
      <c r="AG1614" s="19">
        <v>4.3239624183006535</v>
      </c>
      <c r="AH1614" s="21">
        <v>226</v>
      </c>
      <c r="AI1614" s="22">
        <v>0.55583333333333251</v>
      </c>
      <c r="AJ1614" s="21">
        <v>1384</v>
      </c>
      <c r="AK1614" s="21" t="e">
        <f>VLOOKUP($B1614,'[3]Rotoma level Monthly'!$C$2:$N$538,10,FALSE)</f>
        <v>#N/A</v>
      </c>
      <c r="AL1614" s="21" t="e">
        <f>VLOOKUP($B1614,'[3]Rotoma level Monthly'!$C$2:$N$538,11,FALSE)</f>
        <v>#N/A</v>
      </c>
      <c r="AM1614" s="20">
        <v>3.617316894947944</v>
      </c>
      <c r="AN1614" s="21">
        <v>190.81666666666669</v>
      </c>
    </row>
    <row r="1615" spans="1:40" x14ac:dyDescent="0.25">
      <c r="A1615" t="s">
        <v>89</v>
      </c>
      <c r="B1615" s="15">
        <v>40148</v>
      </c>
      <c r="C1615" s="16" t="s">
        <v>71</v>
      </c>
      <c r="D1615" s="17">
        <v>2010</v>
      </c>
      <c r="E1615" s="18" t="str">
        <f t="shared" si="391"/>
        <v>Rotoiti 2009/10</v>
      </c>
      <c r="F1615" s="18" t="s">
        <v>72</v>
      </c>
      <c r="G1615" s="19">
        <v>7.7</v>
      </c>
      <c r="H1615" s="17">
        <v>6.9000000976837157</v>
      </c>
      <c r="I1615" s="21">
        <v>205</v>
      </c>
      <c r="J1615" s="19">
        <v>23</v>
      </c>
      <c r="K1615" s="19">
        <v>3</v>
      </c>
      <c r="L1615" s="19">
        <v>2.5</v>
      </c>
      <c r="M1615" s="19">
        <v>1.2500000500000001</v>
      </c>
      <c r="N1615" s="19">
        <v>7</v>
      </c>
      <c r="O1615" s="19">
        <v>0.90000000596046448</v>
      </c>
      <c r="Q1615" s="19">
        <f t="shared" si="390"/>
        <v>4.4716864419381039</v>
      </c>
      <c r="R1615" s="19">
        <f t="shared" si="389"/>
        <v>3.1651891511292769</v>
      </c>
      <c r="S1615" s="19">
        <f t="shared" si="384"/>
        <v>3.3483791217778198</v>
      </c>
      <c r="T1615" s="19">
        <f t="shared" si="385"/>
        <v>4.1942452811713711</v>
      </c>
      <c r="U1615" s="23">
        <f t="shared" si="386"/>
        <v>3.794874999004143</v>
      </c>
      <c r="V1615" s="24">
        <f t="shared" si="388"/>
        <v>4.3159771673672838</v>
      </c>
      <c r="W1615" s="24">
        <f t="shared" si="388"/>
        <v>3.2620943250886589</v>
      </c>
      <c r="X1615" s="24">
        <f t="shared" si="388"/>
        <v>3.2517539553920698</v>
      </c>
      <c r="Y1615" s="24">
        <f t="shared" si="388"/>
        <v>4.0842879015893567</v>
      </c>
      <c r="Z1615" s="24">
        <f t="shared" si="388"/>
        <v>3.7285283373593425</v>
      </c>
      <c r="AA1615" s="20">
        <v>-0.79</v>
      </c>
      <c r="AB1615" s="20">
        <v>-0.45833333333333298</v>
      </c>
      <c r="AC1615" s="17">
        <v>314.01543545828099</v>
      </c>
      <c r="AD1615" s="17">
        <f t="shared" si="387"/>
        <v>314.04521508815287</v>
      </c>
      <c r="AE1615" s="21">
        <v>79.5</v>
      </c>
      <c r="AF1615" s="21">
        <v>216.42405913978487</v>
      </c>
      <c r="AG1615" s="19">
        <v>3.7655241935483867</v>
      </c>
      <c r="AH1615" s="21">
        <v>256.89999999999998</v>
      </c>
      <c r="AI1615" s="22">
        <v>0.32833333333333298</v>
      </c>
      <c r="AJ1615" s="21">
        <v>1365.5</v>
      </c>
      <c r="AK1615" s="21" t="e">
        <f>VLOOKUP($B1615,'[3]Rotoma level Monthly'!$C$2:$N$538,10,FALSE)</f>
        <v>#N/A</v>
      </c>
      <c r="AL1615" s="21" t="e">
        <f>VLOOKUP($B1615,'[3]Rotoma level Monthly'!$C$2:$N$538,11,FALSE)</f>
        <v>#N/A</v>
      </c>
      <c r="AM1615" s="20">
        <v>3.6428149205470723</v>
      </c>
      <c r="AN1615" s="21">
        <v>194.64999999999998</v>
      </c>
    </row>
    <row r="1616" spans="1:40" x14ac:dyDescent="0.25">
      <c r="A1616" t="s">
        <v>89</v>
      </c>
      <c r="B1616" s="15">
        <v>40179</v>
      </c>
      <c r="C1616" s="16" t="s">
        <v>71</v>
      </c>
      <c r="D1616" s="17">
        <v>2010</v>
      </c>
      <c r="E1616" s="18" t="str">
        <f t="shared" si="391"/>
        <v>Rotoiti 2009/10</v>
      </c>
      <c r="F1616" s="18" t="s">
        <v>72</v>
      </c>
      <c r="G1616" s="19">
        <v>3.6499999523162843</v>
      </c>
      <c r="H1616" s="17">
        <v>7.1000001430511475</v>
      </c>
      <c r="I1616" s="21">
        <v>199.5</v>
      </c>
      <c r="J1616" s="19">
        <v>15.5</v>
      </c>
      <c r="K1616" s="19">
        <v>3</v>
      </c>
      <c r="L1616" s="19">
        <v>5.0000000500000006</v>
      </c>
      <c r="M1616" s="19">
        <v>3.5000001000000003</v>
      </c>
      <c r="N1616" s="19">
        <v>7.1500000999999997</v>
      </c>
      <c r="O1616" s="19">
        <v>0.70000001692092895</v>
      </c>
      <c r="Q1616" s="19">
        <f t="shared" si="390"/>
        <v>3.6482238613084075</v>
      </c>
      <c r="R1616" s="19">
        <f t="shared" si="389"/>
        <v>3.1260816228874715</v>
      </c>
      <c r="S1616" s="19">
        <f t="shared" si="384"/>
        <v>3.3128281290685284</v>
      </c>
      <c r="T1616" s="19">
        <f t="shared" si="385"/>
        <v>3.6937685586572506</v>
      </c>
      <c r="U1616" s="23">
        <f t="shared" si="386"/>
        <v>3.4452255429804146</v>
      </c>
      <c r="V1616" s="24">
        <f t="shared" si="388"/>
        <v>4.2870471715585277</v>
      </c>
      <c r="W1616" s="24">
        <f t="shared" si="388"/>
        <v>3.2580089858843144</v>
      </c>
      <c r="X1616" s="24">
        <f t="shared" si="388"/>
        <v>3.242719887842664</v>
      </c>
      <c r="Y1616" s="24">
        <f t="shared" si="388"/>
        <v>4.0655901608993936</v>
      </c>
      <c r="Z1616" s="24">
        <f t="shared" si="388"/>
        <v>3.7133415515462254</v>
      </c>
      <c r="AA1616" s="20">
        <v>-0.97</v>
      </c>
      <c r="AB1616" s="20">
        <v>0.89333333333333298</v>
      </c>
      <c r="AC1616" s="17">
        <v>313.83423790165102</v>
      </c>
      <c r="AD1616" s="17">
        <f t="shared" si="387"/>
        <v>314.00756941206913</v>
      </c>
      <c r="AE1616" s="21">
        <v>139</v>
      </c>
      <c r="AF1616" s="21">
        <v>173.76142473118281</v>
      </c>
      <c r="AG1616" s="19">
        <v>3.673185483870967</v>
      </c>
      <c r="AH1616" s="21">
        <v>232.1</v>
      </c>
      <c r="AI1616" s="22">
        <v>0.32833333333333298</v>
      </c>
      <c r="AJ1616" s="21">
        <v>1317</v>
      </c>
      <c r="AK1616" s="21" t="e">
        <f>VLOOKUP($B1616,'[3]Rotoma level Monthly'!$C$2:$N$538,10,FALSE)</f>
        <v>#N/A</v>
      </c>
      <c r="AL1616" s="21" t="e">
        <f>VLOOKUP($B1616,'[3]Rotoma level Monthly'!$C$2:$N$538,11,FALSE)</f>
        <v>#N/A</v>
      </c>
      <c r="AM1616" s="20">
        <v>3.6430949384682187</v>
      </c>
      <c r="AN1616" s="21">
        <v>189.29166666666666</v>
      </c>
    </row>
    <row r="1617" spans="1:40" x14ac:dyDescent="0.25">
      <c r="A1617" t="s">
        <v>89</v>
      </c>
      <c r="B1617" s="15">
        <v>40210</v>
      </c>
      <c r="C1617" s="16" t="s">
        <v>71</v>
      </c>
      <c r="D1617" s="17">
        <v>2010</v>
      </c>
      <c r="E1617" s="18" t="str">
        <f t="shared" si="391"/>
        <v>Rotoiti 2009/10</v>
      </c>
      <c r="F1617" s="18" t="s">
        <v>72</v>
      </c>
      <c r="G1617" s="19">
        <v>4.7000000499999999</v>
      </c>
      <c r="H1617" s="17">
        <v>6.2599999904632568</v>
      </c>
      <c r="I1617" s="21">
        <v>214.5</v>
      </c>
      <c r="J1617" s="19">
        <v>16.499999500000001</v>
      </c>
      <c r="K1617" s="19">
        <v>4</v>
      </c>
      <c r="L1617" s="19">
        <v>3.0000000500000001</v>
      </c>
      <c r="M1617" s="19">
        <v>5.5</v>
      </c>
      <c r="N1617" s="19">
        <v>6.8499999046325684</v>
      </c>
      <c r="O1617" s="19">
        <v>1.1000000000000001</v>
      </c>
      <c r="Q1617" s="19">
        <f t="shared" si="390"/>
        <v>3.9271285708919139</v>
      </c>
      <c r="R1617" s="19">
        <f t="shared" si="389"/>
        <v>3.2967279616976382</v>
      </c>
      <c r="S1617" s="19">
        <f t="shared" si="384"/>
        <v>3.4075961625274362</v>
      </c>
      <c r="T1617" s="19">
        <f t="shared" si="385"/>
        <v>3.7730530786761238</v>
      </c>
      <c r="U1617" s="23">
        <f t="shared" si="386"/>
        <v>3.6011264434482784</v>
      </c>
      <c r="V1617" s="24">
        <f t="shared" si="388"/>
        <v>4.2440865849914973</v>
      </c>
      <c r="W1617" s="24">
        <f t="shared" si="388"/>
        <v>3.2505926005954144</v>
      </c>
      <c r="X1617" s="24">
        <f t="shared" si="388"/>
        <v>3.2300596774331503</v>
      </c>
      <c r="Y1617" s="24">
        <f t="shared" si="388"/>
        <v>4.0328135070637128</v>
      </c>
      <c r="Z1617" s="24">
        <f t="shared" si="388"/>
        <v>3.6893880925209444</v>
      </c>
      <c r="AA1617" s="20">
        <v>-1.31</v>
      </c>
      <c r="AB1617" s="20">
        <v>0.51666666666666605</v>
      </c>
      <c r="AC1617" s="17">
        <v>313.80107326970898</v>
      </c>
      <c r="AD1617" s="17">
        <f t="shared" si="387"/>
        <v>313.98072906752657</v>
      </c>
      <c r="AE1617" s="21">
        <v>60.5</v>
      </c>
      <c r="AF1617" s="21">
        <v>151.10267857142853</v>
      </c>
      <c r="AG1617" s="19">
        <v>2.7612351190476194</v>
      </c>
      <c r="AH1617" s="21">
        <v>206.6</v>
      </c>
      <c r="AI1617" s="22">
        <v>0.32833333333333298</v>
      </c>
      <c r="AJ1617" s="21">
        <v>1437</v>
      </c>
      <c r="AK1617" s="21" t="e">
        <f>VLOOKUP($B1617,'[3]Rotoma level Monthly'!$C$2:$N$538,10,FALSE)</f>
        <v>#N/A</v>
      </c>
      <c r="AL1617" s="21" t="e">
        <f>VLOOKUP($B1617,'[3]Rotoma level Monthly'!$C$2:$N$538,11,FALSE)</f>
        <v>#N/A</v>
      </c>
      <c r="AM1617" s="20">
        <v>3.6644547054933079</v>
      </c>
      <c r="AN1617" s="21">
        <v>188.99166666666665</v>
      </c>
    </row>
    <row r="1618" spans="1:40" x14ac:dyDescent="0.25">
      <c r="A1618" t="s">
        <v>89</v>
      </c>
      <c r="B1618" s="15">
        <v>40238</v>
      </c>
      <c r="C1618" s="16" t="s">
        <v>71</v>
      </c>
      <c r="D1618" s="17">
        <v>2010</v>
      </c>
      <c r="E1618" s="18" t="str">
        <f t="shared" si="391"/>
        <v>Rotoiti 2009/10</v>
      </c>
      <c r="F1618" s="18" t="s">
        <v>72</v>
      </c>
      <c r="G1618" s="19">
        <v>5.1999999261581422</v>
      </c>
      <c r="H1618" s="17">
        <v>6.5499999523162842</v>
      </c>
      <c r="I1618" s="21">
        <v>198.5</v>
      </c>
      <c r="J1618" s="19">
        <v>18</v>
      </c>
      <c r="K1618" s="19">
        <v>1.5000000500000001</v>
      </c>
      <c r="L1618" s="19">
        <v>0.50000000999999994</v>
      </c>
      <c r="M1618" s="19">
        <v>2.0000000500000001</v>
      </c>
      <c r="N1618" s="19">
        <v>6.9999999976837159</v>
      </c>
      <c r="O1618" s="19">
        <v>1.0799999952316284</v>
      </c>
      <c r="Q1618" s="19">
        <f t="shared" si="390"/>
        <v>4.0386484771678619</v>
      </c>
      <c r="R1618" s="19">
        <f t="shared" si="389"/>
        <v>3.2358465698685785</v>
      </c>
      <c r="S1618" s="19">
        <f t="shared" si="384"/>
        <v>3.3062591384083926</v>
      </c>
      <c r="T1618" s="19">
        <f t="shared" si="385"/>
        <v>3.8833957149016527</v>
      </c>
      <c r="U1618" s="23">
        <f t="shared" si="386"/>
        <v>3.6160374750866215</v>
      </c>
      <c r="V1618" s="24">
        <f t="shared" si="388"/>
        <v>4.2348442642591495</v>
      </c>
      <c r="W1618" s="24">
        <f t="shared" si="388"/>
        <v>3.2532304268936638</v>
      </c>
      <c r="X1618" s="24">
        <f t="shared" si="388"/>
        <v>3.2339706037424363</v>
      </c>
      <c r="Y1618" s="24">
        <f t="shared" si="388"/>
        <v>4.0116069667072276</v>
      </c>
      <c r="Z1618" s="24">
        <f t="shared" si="388"/>
        <v>3.6834130654006194</v>
      </c>
      <c r="AA1618" s="20">
        <v>-1.03</v>
      </c>
      <c r="AB1618" s="20">
        <v>0.13166666666666599</v>
      </c>
      <c r="AC1618" s="17">
        <v>313.59252846282601</v>
      </c>
      <c r="AD1618" s="17">
        <f t="shared" si="387"/>
        <v>313.93578569517291</v>
      </c>
      <c r="AE1618" s="21">
        <v>20.5</v>
      </c>
      <c r="AF1618" s="21">
        <v>194.67607526881719</v>
      </c>
      <c r="AG1618" s="19">
        <v>3.4506048387096775</v>
      </c>
      <c r="AH1618" s="21">
        <v>238.1</v>
      </c>
      <c r="AI1618" s="22">
        <v>0.17333333333333301</v>
      </c>
      <c r="AJ1618" s="21">
        <v>1335.5</v>
      </c>
      <c r="AK1618" s="21" t="e">
        <f>VLOOKUP($B1618,'[3]Rotoma level Monthly'!$C$2:$N$538,10,FALSE)</f>
        <v>#N/A</v>
      </c>
      <c r="AL1618" s="21" t="e">
        <f>VLOOKUP($B1618,'[3]Rotoma level Monthly'!$C$2:$N$538,11,FALSE)</f>
        <v>#N/A</v>
      </c>
      <c r="AM1618" s="20">
        <v>3.6052595170012451</v>
      </c>
      <c r="AN1618" s="21">
        <v>189.42499999999998</v>
      </c>
    </row>
    <row r="1619" spans="1:40" x14ac:dyDescent="0.25">
      <c r="A1619" t="s">
        <v>89</v>
      </c>
      <c r="B1619" s="15">
        <v>40269</v>
      </c>
      <c r="C1619" s="16" t="s">
        <v>71</v>
      </c>
      <c r="D1619" s="17">
        <v>2010</v>
      </c>
      <c r="E1619" s="18" t="str">
        <f t="shared" si="391"/>
        <v>Rotoiti 2009/10</v>
      </c>
      <c r="F1619" s="18" t="s">
        <v>72</v>
      </c>
      <c r="G1619" s="19">
        <v>6.8500001476837156</v>
      </c>
      <c r="H1619" s="17">
        <v>7.1150000095367432</v>
      </c>
      <c r="I1619" s="21">
        <v>185</v>
      </c>
      <c r="J1619" s="19">
        <v>16.000000499999999</v>
      </c>
      <c r="K1619" s="19">
        <v>1.5</v>
      </c>
      <c r="L1619" s="19">
        <v>2.5</v>
      </c>
      <c r="M1619" s="19">
        <v>1.5</v>
      </c>
      <c r="N1619" s="19">
        <v>6.8999998546325685</v>
      </c>
      <c r="O1619" s="19">
        <v>0.7700000093051147</v>
      </c>
      <c r="Q1619" s="19">
        <f t="shared" si="390"/>
        <v>4.3426540753734013</v>
      </c>
      <c r="R1619" s="19">
        <f t="shared" si="389"/>
        <v>3.1231836693212616</v>
      </c>
      <c r="S1619" s="19">
        <f t="shared" ref="S1619:S1682" si="392">-3.61+3.01*LOG($I1619)</f>
        <v>3.2141869024930707</v>
      </c>
      <c r="T1619" s="19">
        <f t="shared" ref="T1619:T1682" si="393">0.218+2.92*LOG($J1619,10)</f>
        <v>3.7340303889846709</v>
      </c>
      <c r="U1619" s="23">
        <f t="shared" ref="U1619:U1682" si="394">AVERAGE(Q1619:T1619)</f>
        <v>3.6035137590431012</v>
      </c>
      <c r="V1619" s="24">
        <f t="shared" si="388"/>
        <v>4.2389610294103948</v>
      </c>
      <c r="W1619" s="24">
        <f t="shared" si="388"/>
        <v>3.2429802499528719</v>
      </c>
      <c r="X1619" s="24">
        <f t="shared" si="388"/>
        <v>3.2791012546025367</v>
      </c>
      <c r="Y1619" s="24">
        <f t="shared" si="388"/>
        <v>4.0307423958483888</v>
      </c>
      <c r="Z1619" s="24">
        <f t="shared" si="388"/>
        <v>3.6979462324535484</v>
      </c>
      <c r="AA1619" s="20">
        <v>1.47</v>
      </c>
      <c r="AB1619" s="20">
        <v>0.159999999999999</v>
      </c>
      <c r="AC1619" s="17">
        <v>313.38867361111102</v>
      </c>
      <c r="AD1619" s="17">
        <f t="shared" si="387"/>
        <v>313.88973966844833</v>
      </c>
      <c r="AE1619" s="21">
        <v>48</v>
      </c>
      <c r="AF1619" s="21">
        <v>175.38749999999996</v>
      </c>
      <c r="AG1619" s="19">
        <v>2.8314583333333334</v>
      </c>
      <c r="AH1619" s="21">
        <v>201.3</v>
      </c>
      <c r="AI1619" s="22">
        <v>0.14583333333333248</v>
      </c>
      <c r="AJ1619" s="21">
        <v>1308.5</v>
      </c>
      <c r="AK1619" s="21" t="e">
        <f>VLOOKUP($B1619,'[3]Rotoma level Monthly'!$C$2:$N$538,10,FALSE)</f>
        <v>#N/A</v>
      </c>
      <c r="AL1619" s="21" t="e">
        <f>VLOOKUP($B1619,'[3]Rotoma level Monthly'!$C$2:$N$538,11,FALSE)</f>
        <v>#N/A</v>
      </c>
      <c r="AM1619" s="20">
        <v>3.5994239435245423</v>
      </c>
      <c r="AN1619" s="21">
        <v>191.84166666666667</v>
      </c>
    </row>
    <row r="1620" spans="1:40" x14ac:dyDescent="0.25">
      <c r="A1620" t="s">
        <v>89</v>
      </c>
      <c r="B1620" s="15">
        <v>40299</v>
      </c>
      <c r="C1620" s="16" t="s">
        <v>71</v>
      </c>
      <c r="D1620" s="17">
        <v>2010</v>
      </c>
      <c r="E1620" s="18" t="str">
        <f t="shared" si="391"/>
        <v>Rotoiti 2009/10</v>
      </c>
      <c r="F1620" s="18" t="s">
        <v>72</v>
      </c>
      <c r="G1620" s="19">
        <v>6.5499999500000001</v>
      </c>
      <c r="H1620" s="17">
        <v>6</v>
      </c>
      <c r="I1620" s="21">
        <v>227.5</v>
      </c>
      <c r="J1620" s="19">
        <v>17.999999500000001</v>
      </c>
      <c r="K1620" s="19">
        <v>2</v>
      </c>
      <c r="L1620" s="19">
        <v>2.5</v>
      </c>
      <c r="M1620" s="19">
        <v>2.5</v>
      </c>
      <c r="N1620" s="19">
        <v>6.9499998046325686</v>
      </c>
      <c r="O1620" s="19">
        <v>1.7</v>
      </c>
      <c r="Q1620" s="19">
        <f t="shared" si="390"/>
        <v>4.2932528935584573</v>
      </c>
      <c r="R1620" s="19">
        <f t="shared" si="389"/>
        <v>3.3532959558596875</v>
      </c>
      <c r="S1620" s="19">
        <f t="shared" si="392"/>
        <v>3.4845140169893249</v>
      </c>
      <c r="T1620" s="19">
        <f t="shared" si="393"/>
        <v>3.8833956796755449</v>
      </c>
      <c r="U1620" s="23">
        <f t="shared" si="394"/>
        <v>3.7536146365207537</v>
      </c>
      <c r="V1620" s="24">
        <f t="shared" si="388"/>
        <v>4.2462605466036853</v>
      </c>
      <c r="W1620" s="24">
        <f t="shared" si="388"/>
        <v>3.2420545415726827</v>
      </c>
      <c r="X1620" s="24">
        <f t="shared" si="388"/>
        <v>3.3135978238421679</v>
      </c>
      <c r="Y1620" s="24">
        <f t="shared" si="388"/>
        <v>4.0651324867600209</v>
      </c>
      <c r="Z1620" s="24">
        <f t="shared" si="388"/>
        <v>3.716761349694639</v>
      </c>
      <c r="AA1620" s="20">
        <v>1.1100000000000001</v>
      </c>
      <c r="AB1620" s="20">
        <v>7.9999999999999905E-2</v>
      </c>
      <c r="AC1620" s="17">
        <v>313.35455712365598</v>
      </c>
      <c r="AD1620" s="17">
        <f t="shared" si="387"/>
        <v>313.8468798586577</v>
      </c>
      <c r="AE1620" s="21">
        <v>280.539999999999</v>
      </c>
      <c r="AF1620" s="21">
        <v>159.89448924731184</v>
      </c>
      <c r="AG1620" s="19">
        <v>2.7748655913978495</v>
      </c>
      <c r="AH1620" s="21">
        <v>128.4</v>
      </c>
      <c r="AI1620" s="22">
        <v>0.10583333333333295</v>
      </c>
      <c r="AJ1620" s="21">
        <v>1281.5</v>
      </c>
      <c r="AK1620" s="21" t="e">
        <f>VLOOKUP($B1620,'[3]Rotoma level Monthly'!$C$2:$N$538,10,FALSE)</f>
        <v>#N/A</v>
      </c>
      <c r="AL1620" s="21" t="e">
        <f>VLOOKUP($B1620,'[3]Rotoma level Monthly'!$C$2:$N$538,11,FALSE)</f>
        <v>#N/A</v>
      </c>
      <c r="AM1620" s="20">
        <v>3.5673753324134316</v>
      </c>
      <c r="AN1620" s="21">
        <v>189.44166666666663</v>
      </c>
    </row>
    <row r="1621" spans="1:40" x14ac:dyDescent="0.25">
      <c r="A1621" t="s">
        <v>89</v>
      </c>
      <c r="B1621" s="15">
        <v>40330</v>
      </c>
      <c r="C1621" s="16" t="s">
        <v>71</v>
      </c>
      <c r="D1621" s="17">
        <v>2010</v>
      </c>
      <c r="E1621" s="18" t="str">
        <f t="shared" si="391"/>
        <v>Rotoiti 2009/10</v>
      </c>
      <c r="F1621" s="18" t="s">
        <v>72</v>
      </c>
      <c r="G1621" s="19">
        <v>8.3499999046325684</v>
      </c>
      <c r="H1621" s="17">
        <v>5.125</v>
      </c>
      <c r="I1621" s="21">
        <v>200.50000499999999</v>
      </c>
      <c r="J1621" s="19">
        <v>34.999999500000001</v>
      </c>
      <c r="K1621" s="19">
        <v>14.499999799999999</v>
      </c>
      <c r="L1621" s="19">
        <v>3.5</v>
      </c>
      <c r="M1621" s="19">
        <v>11.500000100000001</v>
      </c>
      <c r="N1621" s="19">
        <v>6.6999998046325686</v>
      </c>
      <c r="O1621" s="19">
        <v>1.0500000138418579</v>
      </c>
      <c r="Q1621" s="19">
        <f t="shared" si="390"/>
        <v>4.5610836351294779</v>
      </c>
      <c r="R1621" s="19">
        <f t="shared" si="389"/>
        <v>3.5599769235873389</v>
      </c>
      <c r="S1621" s="19">
        <f t="shared" si="392"/>
        <v>3.3193643072373269</v>
      </c>
      <c r="T1621" s="19">
        <f t="shared" si="393"/>
        <v>4.7266786713865203</v>
      </c>
      <c r="U1621" s="23">
        <f t="shared" si="394"/>
        <v>4.0417758843351663</v>
      </c>
      <c r="V1621" s="24">
        <f t="shared" si="388"/>
        <v>4.2320115392082842</v>
      </c>
      <c r="W1621" s="24">
        <f t="shared" si="388"/>
        <v>3.3034033696629841</v>
      </c>
      <c r="X1621" s="24">
        <f t="shared" si="388"/>
        <v>3.3221126311199445</v>
      </c>
      <c r="Y1621" s="24">
        <f t="shared" si="388"/>
        <v>4.0925571934302107</v>
      </c>
      <c r="Z1621" s="24">
        <f t="shared" si="388"/>
        <v>3.7375211833553563</v>
      </c>
      <c r="AA1621" s="20">
        <v>0.28000000000000003</v>
      </c>
      <c r="AB1621" s="20">
        <v>1.51833333333333</v>
      </c>
      <c r="AC1621" s="17">
        <v>313.63072954861099</v>
      </c>
      <c r="AD1621" s="17">
        <f t="shared" si="387"/>
        <v>313.8299981173729</v>
      </c>
      <c r="AE1621" s="21">
        <v>191.70500000000101</v>
      </c>
      <c r="AF1621" s="21">
        <v>166.70555555555558</v>
      </c>
      <c r="AG1621" s="19">
        <v>3.3209722222222222</v>
      </c>
      <c r="AH1621" s="21">
        <v>97.7</v>
      </c>
      <c r="AI1621" s="22">
        <v>0.14583333333333248</v>
      </c>
      <c r="AJ1621" s="21">
        <v>1465.0399999999991</v>
      </c>
      <c r="AK1621" s="21" t="e">
        <f>VLOOKUP($B1621,'[3]Rotoma level Monthly'!$C$2:$N$538,10,FALSE)</f>
        <v>#N/A</v>
      </c>
      <c r="AL1621" s="21" t="e">
        <f>VLOOKUP($B1621,'[3]Rotoma level Monthly'!$C$2:$N$538,11,FALSE)</f>
        <v>#N/A</v>
      </c>
      <c r="AM1621" s="20">
        <v>3.5176665510514238</v>
      </c>
      <c r="AN1621" s="21">
        <v>184.99999999999997</v>
      </c>
    </row>
    <row r="1622" spans="1:40" x14ac:dyDescent="0.25">
      <c r="A1622" t="s">
        <v>89</v>
      </c>
      <c r="B1622" s="15">
        <v>40360</v>
      </c>
      <c r="C1622" s="16" t="s">
        <v>73</v>
      </c>
      <c r="D1622" s="17">
        <v>2011</v>
      </c>
      <c r="E1622" s="18" t="str">
        <f t="shared" si="391"/>
        <v>Rotoiti 2010/11</v>
      </c>
      <c r="F1622" s="18" t="s">
        <v>72</v>
      </c>
      <c r="G1622" s="19">
        <v>5.4500000499999999</v>
      </c>
      <c r="H1622" s="17">
        <v>5.7999999523162842</v>
      </c>
      <c r="I1622" s="21">
        <v>182</v>
      </c>
      <c r="J1622" s="19">
        <v>38</v>
      </c>
      <c r="K1622" s="19">
        <v>20.499999500000001</v>
      </c>
      <c r="L1622" s="19">
        <v>5.0000001000000003</v>
      </c>
      <c r="M1622" s="19">
        <v>11.000000200000001</v>
      </c>
      <c r="N1622" s="19">
        <v>6.9000000976837157</v>
      </c>
      <c r="O1622" s="19">
        <v>0.86499997807907103</v>
      </c>
      <c r="Q1622" s="19">
        <f t="shared" si="390"/>
        <v>4.0904471259029282</v>
      </c>
      <c r="R1622" s="19">
        <f t="shared" si="389"/>
        <v>3.3981991258872069</v>
      </c>
      <c r="S1622" s="19">
        <f t="shared" si="392"/>
        <v>3.1928148778350747</v>
      </c>
      <c r="T1622" s="19">
        <f t="shared" si="393"/>
        <v>4.8309681021210844</v>
      </c>
      <c r="U1622" s="23">
        <f t="shared" si="394"/>
        <v>3.8781073079365731</v>
      </c>
      <c r="V1622" s="24">
        <f t="shared" si="388"/>
        <v>4.170859059086375</v>
      </c>
      <c r="W1622" s="24">
        <f t="shared" si="388"/>
        <v>3.2924240740993578</v>
      </c>
      <c r="X1622" s="24">
        <f t="shared" si="388"/>
        <v>3.30353073347881</v>
      </c>
      <c r="Y1622" s="24">
        <f t="shared" si="388"/>
        <v>4.1211210188074752</v>
      </c>
      <c r="Z1622" s="24">
        <f t="shared" si="388"/>
        <v>3.7219837213680038</v>
      </c>
      <c r="AA1622" s="20">
        <v>2.12</v>
      </c>
      <c r="AB1622" s="20">
        <v>1.5416666666666601</v>
      </c>
      <c r="AC1622" s="17">
        <v>313.63692909946201</v>
      </c>
      <c r="AD1622" s="17">
        <f t="shared" si="387"/>
        <v>313.80739200078409</v>
      </c>
      <c r="AE1622" s="21">
        <v>50.489999999999903</v>
      </c>
      <c r="AF1622" s="21">
        <v>177.04569892473117</v>
      </c>
      <c r="AG1622" s="19">
        <v>2.9076612903225807</v>
      </c>
      <c r="AH1622" s="21">
        <v>171.2</v>
      </c>
      <c r="AI1622" s="22">
        <v>0.1874999999999995</v>
      </c>
      <c r="AJ1622" s="21">
        <v>1493.7450000000001</v>
      </c>
      <c r="AK1622" s="21" t="e">
        <f>VLOOKUP($B1622,'[3]Rotoma level Monthly'!$C$2:$N$538,10,FALSE)</f>
        <v>#N/A</v>
      </c>
      <c r="AL1622" s="21" t="e">
        <f>VLOOKUP($B1622,'[3]Rotoma level Monthly'!$C$2:$N$538,11,FALSE)</f>
        <v>#N/A</v>
      </c>
      <c r="AM1622" s="20">
        <v>3.5176144677180905</v>
      </c>
      <c r="AN1622" s="21">
        <v>189.14999999999998</v>
      </c>
    </row>
    <row r="1623" spans="1:40" x14ac:dyDescent="0.25">
      <c r="A1623" t="s">
        <v>89</v>
      </c>
      <c r="B1623" s="15">
        <v>40391</v>
      </c>
      <c r="C1623" s="16" t="s">
        <v>73</v>
      </c>
      <c r="D1623" s="17">
        <v>2011</v>
      </c>
      <c r="E1623" s="18" t="str">
        <f t="shared" si="391"/>
        <v>Rotoiti 2010/11</v>
      </c>
      <c r="F1623" s="18" t="s">
        <v>72</v>
      </c>
      <c r="G1623" s="19">
        <v>7.5999999000000003</v>
      </c>
      <c r="H1623" s="17">
        <v>6.6500000953674316</v>
      </c>
      <c r="I1623" s="21">
        <v>170</v>
      </c>
      <c r="J1623" s="19">
        <v>30.821023781160449</v>
      </c>
      <c r="K1623" s="19">
        <v>15.851470956257479</v>
      </c>
      <c r="L1623" s="19">
        <v>7.0000002500000003</v>
      </c>
      <c r="M1623" s="19">
        <v>17</v>
      </c>
      <c r="N1623" s="19">
        <v>7.1999998023162846</v>
      </c>
      <c r="O1623" s="19">
        <v>1.3100000338418578</v>
      </c>
      <c r="Q1623" s="19">
        <f t="shared" si="390"/>
        <v>4.4572665098786315</v>
      </c>
      <c r="R1623" s="19">
        <f t="shared" si="389"/>
        <v>3.2153569047936204</v>
      </c>
      <c r="S1623" s="19">
        <f t="shared" si="392"/>
        <v>3.1036512533486049</v>
      </c>
      <c r="T1623" s="19">
        <f t="shared" si="393"/>
        <v>4.5654334168665072</v>
      </c>
      <c r="U1623" s="23">
        <f t="shared" si="394"/>
        <v>3.8354270212218413</v>
      </c>
      <c r="V1623" s="24">
        <f t="shared" si="388"/>
        <v>4.1690624078790917</v>
      </c>
      <c r="W1623" s="24">
        <f t="shared" si="388"/>
        <v>3.2936912279578539</v>
      </c>
      <c r="X1623" s="24">
        <f t="shared" si="388"/>
        <v>3.3108178925398906</v>
      </c>
      <c r="Y1623" s="24">
        <f t="shared" si="388"/>
        <v>4.1275569537468577</v>
      </c>
      <c r="Z1623" s="24">
        <f t="shared" si="388"/>
        <v>3.7252821205309234</v>
      </c>
      <c r="AA1623" s="20">
        <v>1.9</v>
      </c>
      <c r="AB1623" s="20">
        <v>1.53</v>
      </c>
      <c r="AC1623" s="17">
        <v>313.92305484462599</v>
      </c>
      <c r="AD1623" s="17">
        <f t="shared" si="387"/>
        <v>313.80126289881605</v>
      </c>
      <c r="AE1623" s="21">
        <v>315.31500000000199</v>
      </c>
      <c r="AF1623" s="21">
        <v>161.51344086021507</v>
      </c>
      <c r="AG1623" s="19">
        <v>3.2879032258064531</v>
      </c>
      <c r="AH1623" s="21">
        <v>135.1</v>
      </c>
      <c r="AI1623" s="22">
        <v>0.30083333333333251</v>
      </c>
      <c r="AJ1623" s="21">
        <v>1366.2350000000001</v>
      </c>
      <c r="AK1623" s="21" t="e">
        <f>VLOOKUP($B1623,'[3]Rotoma level Monthly'!$C$2:$N$538,10,FALSE)</f>
        <v>#N/A</v>
      </c>
      <c r="AL1623" s="21" t="e">
        <f>VLOOKUP($B1623,'[3]Rotoma level Monthly'!$C$2:$N$538,11,FALSE)</f>
        <v>#N/A</v>
      </c>
      <c r="AM1623" s="20">
        <v>3.4660687687933591</v>
      </c>
      <c r="AN1623" s="21">
        <v>189.54999999999998</v>
      </c>
    </row>
    <row r="1624" spans="1:40" x14ac:dyDescent="0.25">
      <c r="A1624" t="s">
        <v>89</v>
      </c>
      <c r="B1624" s="15">
        <v>40422</v>
      </c>
      <c r="C1624" s="16" t="s">
        <v>73</v>
      </c>
      <c r="D1624" s="17">
        <v>2011</v>
      </c>
      <c r="E1624" s="18" t="str">
        <f t="shared" si="391"/>
        <v>Rotoiti 2010/11</v>
      </c>
      <c r="F1624" s="18" t="s">
        <v>72</v>
      </c>
      <c r="G1624" s="19">
        <v>10.449999800000001</v>
      </c>
      <c r="H1624" s="17">
        <v>5.9449999286102297</v>
      </c>
      <c r="I1624" s="21">
        <v>175.00000499999999</v>
      </c>
      <c r="J1624" s="19">
        <v>29.355524269660449</v>
      </c>
      <c r="K1624" s="19">
        <v>11.94347115165748</v>
      </c>
      <c r="L1624" s="19">
        <v>0.50000000999999994</v>
      </c>
      <c r="M1624" s="19">
        <v>3.0000001000000003</v>
      </c>
      <c r="N1624" s="19">
        <v>7.1500000999999997</v>
      </c>
      <c r="O1624" s="19">
        <v>1.349999988079071</v>
      </c>
      <c r="Q1624" s="19">
        <f t="shared" si="390"/>
        <v>4.80855535662345</v>
      </c>
      <c r="R1624" s="19">
        <f t="shared" si="389"/>
        <v>3.3655195052000022</v>
      </c>
      <c r="S1624" s="19">
        <f t="shared" si="392"/>
        <v>3.1415445638950703</v>
      </c>
      <c r="T1624" s="19">
        <f t="shared" si="393"/>
        <v>4.5036543356804621</v>
      </c>
      <c r="U1624" s="23">
        <f t="shared" si="394"/>
        <v>3.9548184403497464</v>
      </c>
      <c r="V1624" s="24">
        <f t="shared" si="388"/>
        <v>4.2465120388485973</v>
      </c>
      <c r="W1624" s="24">
        <f t="shared" si="388"/>
        <v>3.2896329637341708</v>
      </c>
      <c r="X1624" s="24">
        <f t="shared" si="388"/>
        <v>3.2761835711837901</v>
      </c>
      <c r="Y1624" s="24">
        <f t="shared" si="388"/>
        <v>4.1655013755299954</v>
      </c>
      <c r="Z1624" s="24">
        <f t="shared" si="388"/>
        <v>3.744457487324139</v>
      </c>
      <c r="AA1624" s="20">
        <v>2.41</v>
      </c>
      <c r="AB1624" s="20">
        <v>1.57666666666666</v>
      </c>
      <c r="AC1624" s="17">
        <v>314.20481854223698</v>
      </c>
      <c r="AD1624" s="17">
        <f t="shared" ref="AD1624:AD1687" si="395">AVERAGE(AC1613:AC1624)</f>
        <v>313.81088679611725</v>
      </c>
      <c r="AE1624" s="21">
        <v>187.11000000000101</v>
      </c>
      <c r="AF1624" s="21">
        <v>212.87643678160921</v>
      </c>
      <c r="AG1624" s="19">
        <v>4.9275862068965521</v>
      </c>
      <c r="AH1624" s="21">
        <v>146.1</v>
      </c>
      <c r="AI1624" s="22">
        <v>0.33833333333333249</v>
      </c>
      <c r="AJ1624" s="21">
        <v>1495.550000000002</v>
      </c>
      <c r="AK1624" s="21" t="e">
        <f>VLOOKUP($B1624,'[3]Rotoma level Monthly'!$C$2:$N$538,10,FALSE)</f>
        <v>#N/A</v>
      </c>
      <c r="AL1624" s="21" t="e">
        <f>VLOOKUP($B1624,'[3]Rotoma level Monthly'!$C$2:$N$538,11,FALSE)</f>
        <v>#N/A</v>
      </c>
      <c r="AM1624" s="20">
        <v>3.40000694083637</v>
      </c>
      <c r="AN1624" s="21">
        <v>187.04999999999998</v>
      </c>
    </row>
    <row r="1625" spans="1:40" x14ac:dyDescent="0.25">
      <c r="A1625" t="s">
        <v>89</v>
      </c>
      <c r="B1625" s="15">
        <v>40452</v>
      </c>
      <c r="C1625" s="16" t="s">
        <v>73</v>
      </c>
      <c r="D1625" s="17">
        <v>2011</v>
      </c>
      <c r="E1625" s="18" t="str">
        <f t="shared" si="391"/>
        <v>Rotoiti 2010/11</v>
      </c>
      <c r="F1625" s="18" t="s">
        <v>72</v>
      </c>
      <c r="G1625" s="19">
        <v>5.2499999953674319</v>
      </c>
      <c r="H1625" s="17">
        <v>6.3500001453674315</v>
      </c>
      <c r="I1625" s="21">
        <v>175</v>
      </c>
      <c r="J1625" s="19">
        <v>29.35552378116045</v>
      </c>
      <c r="K1625" s="19">
        <v>10.966470858557479</v>
      </c>
      <c r="L1625" s="19">
        <v>2</v>
      </c>
      <c r="M1625" s="19">
        <v>4.0000001000000003</v>
      </c>
      <c r="N1625" s="19">
        <v>7.0999999023162843</v>
      </c>
      <c r="O1625" s="19">
        <v>1.1350000143051147</v>
      </c>
      <c r="Q1625" s="19">
        <f t="shared" si="390"/>
        <v>4.0492046296777549</v>
      </c>
      <c r="R1625" s="19">
        <f t="shared" si="389"/>
        <v>3.2775934843167387</v>
      </c>
      <c r="S1625" s="19">
        <f t="shared" si="392"/>
        <v>3.1415445265457458</v>
      </c>
      <c r="T1625" s="19">
        <f t="shared" si="393"/>
        <v>4.5036543145775747</v>
      </c>
      <c r="U1625" s="23">
        <f t="shared" si="394"/>
        <v>3.7429992387794533</v>
      </c>
      <c r="V1625" s="24">
        <f t="shared" si="388"/>
        <v>4.2149583760697817</v>
      </c>
      <c r="W1625" s="24">
        <f t="shared" si="388"/>
        <v>3.2732663447931851</v>
      </c>
      <c r="X1625" s="24">
        <f t="shared" si="388"/>
        <v>3.2890532413870801</v>
      </c>
      <c r="Y1625" s="24">
        <f t="shared" si="388"/>
        <v>4.2201666432311287</v>
      </c>
      <c r="Z1625" s="24">
        <f t="shared" si="388"/>
        <v>3.7493611513702945</v>
      </c>
      <c r="AA1625" s="20">
        <v>1.78</v>
      </c>
      <c r="AB1625" s="20">
        <v>1.4683333333333299</v>
      </c>
      <c r="AC1625" s="17">
        <v>314.28719996204399</v>
      </c>
      <c r="AD1625" s="17">
        <f t="shared" si="395"/>
        <v>313.81677317244947</v>
      </c>
      <c r="AE1625" s="21">
        <v>62.864999999999903</v>
      </c>
      <c r="AF1625" s="21">
        <v>188.20967741935482</v>
      </c>
      <c r="AG1625" s="19">
        <v>4.15967741935484</v>
      </c>
      <c r="AH1625" s="21">
        <v>245.9</v>
      </c>
      <c r="AI1625" s="22">
        <v>0.70499999999999952</v>
      </c>
      <c r="AJ1625" s="21">
        <v>1563.660000000003</v>
      </c>
      <c r="AK1625" s="21" t="e">
        <f>VLOOKUP($B1625,'[3]Rotoma level Monthly'!$C$2:$N$538,10,FALSE)</f>
        <v>#N/A</v>
      </c>
      <c r="AL1625" s="21" t="e">
        <f>VLOOKUP($B1625,'[3]Rotoma level Monthly'!$C$2:$N$538,11,FALSE)</f>
        <v>#N/A</v>
      </c>
      <c r="AM1625" s="20">
        <v>3.5362756988184896</v>
      </c>
      <c r="AN1625" s="21">
        <v>190.45000000000002</v>
      </c>
    </row>
    <row r="1626" spans="1:40" x14ac:dyDescent="0.25">
      <c r="A1626" t="s">
        <v>89</v>
      </c>
      <c r="B1626" s="15">
        <v>40483</v>
      </c>
      <c r="C1626" s="16" t="s">
        <v>73</v>
      </c>
      <c r="D1626" s="17">
        <v>2011</v>
      </c>
      <c r="E1626" s="18" t="str">
        <f t="shared" si="391"/>
        <v>Rotoiti 2010/11</v>
      </c>
      <c r="F1626" s="18" t="s">
        <v>72</v>
      </c>
      <c r="G1626" s="19">
        <v>3.049999976158142</v>
      </c>
      <c r="H1626" s="17">
        <v>5.8450000286102295</v>
      </c>
      <c r="I1626" s="21">
        <v>155</v>
      </c>
      <c r="J1626" s="19">
        <v>23.98202426966045</v>
      </c>
      <c r="K1626" s="19">
        <v>9.012470858557478</v>
      </c>
      <c r="L1626" s="19">
        <v>0.50000000999999994</v>
      </c>
      <c r="M1626" s="19">
        <v>3.0000001000000003</v>
      </c>
      <c r="N1626" s="19">
        <v>6.9500000499999999</v>
      </c>
      <c r="O1626" s="19">
        <v>0.68000000784744263</v>
      </c>
      <c r="Q1626" s="19">
        <f t="shared" si="390"/>
        <v>3.4501215833178382</v>
      </c>
      <c r="R1626" s="19">
        <f t="shared" si="389"/>
        <v>3.3879854289240878</v>
      </c>
      <c r="S1626" s="19">
        <f t="shared" si="392"/>
        <v>2.982898411492577</v>
      </c>
      <c r="T1626" s="19">
        <f t="shared" si="393"/>
        <v>4.2472666473901279</v>
      </c>
      <c r="U1626" s="23">
        <f t="shared" si="394"/>
        <v>3.517068017781158</v>
      </c>
      <c r="V1626" s="24">
        <f t="shared" si="388"/>
        <v>4.1781894300640188</v>
      </c>
      <c r="W1626" s="24">
        <f t="shared" si="388"/>
        <v>3.2920796919560757</v>
      </c>
      <c r="X1626" s="24">
        <f t="shared" si="388"/>
        <v>3.2462984509682475</v>
      </c>
      <c r="Y1626" s="24">
        <f t="shared" si="388"/>
        <v>4.2116286825074072</v>
      </c>
      <c r="Z1626" s="24">
        <f t="shared" si="388"/>
        <v>3.7320490638739376</v>
      </c>
      <c r="AA1626" s="20">
        <v>1.53</v>
      </c>
      <c r="AB1626" s="20">
        <v>1.67</v>
      </c>
      <c r="AC1626" s="17">
        <v>314.20166051864902</v>
      </c>
      <c r="AD1626" s="17">
        <f t="shared" si="395"/>
        <v>313.82257486190525</v>
      </c>
      <c r="AE1626" s="21">
        <v>54.474999999999902</v>
      </c>
      <c r="AF1626" s="21">
        <v>149.67291666666671</v>
      </c>
      <c r="AG1626" s="19">
        <v>3.4192361111111103</v>
      </c>
      <c r="AH1626" s="21">
        <v>258.8</v>
      </c>
      <c r="AI1626" s="22">
        <v>1.1808333333333314</v>
      </c>
      <c r="AJ1626" s="21">
        <v>1471.025000000003</v>
      </c>
      <c r="AK1626" s="21" t="e">
        <f>VLOOKUP($B1626,'[3]Rotoma level Monthly'!$C$2:$N$538,10,FALSE)</f>
        <v>#N/A</v>
      </c>
      <c r="AL1626" s="21" t="e">
        <f>VLOOKUP($B1626,'[3]Rotoma level Monthly'!$C$2:$N$538,11,FALSE)</f>
        <v>#N/A</v>
      </c>
      <c r="AM1626" s="20">
        <v>3.5153863619009278</v>
      </c>
      <c r="AN1626" s="21">
        <v>193.18333333333337</v>
      </c>
    </row>
    <row r="1627" spans="1:40" x14ac:dyDescent="0.25">
      <c r="A1627" t="s">
        <v>89</v>
      </c>
      <c r="B1627" s="15">
        <v>40513</v>
      </c>
      <c r="C1627" s="16" t="s">
        <v>73</v>
      </c>
      <c r="D1627" s="17">
        <v>2011</v>
      </c>
      <c r="E1627" s="18" t="str">
        <f t="shared" si="391"/>
        <v>Rotoiti 2010/11</v>
      </c>
      <c r="F1627" s="18" t="s">
        <v>72</v>
      </c>
      <c r="G1627" s="19">
        <v>3.4499999523162841</v>
      </c>
      <c r="H1627" s="17">
        <v>5.375</v>
      </c>
      <c r="I1627" s="21">
        <v>190</v>
      </c>
      <c r="J1627" s="19">
        <v>23.98202426966045</v>
      </c>
      <c r="K1627" s="19">
        <v>5.1044710539574805</v>
      </c>
      <c r="L1627" s="19">
        <v>2</v>
      </c>
      <c r="M1627" s="19">
        <v>8.9999997999999994</v>
      </c>
      <c r="N1627" s="19">
        <v>7.2499999976837159</v>
      </c>
      <c r="O1627" s="19">
        <v>0.93500000834465025</v>
      </c>
      <c r="Q1627" s="19">
        <f t="shared" si="390"/>
        <v>3.5860604862396563</v>
      </c>
      <c r="R1627" s="19">
        <f t="shared" si="389"/>
        <v>3.498073437607939</v>
      </c>
      <c r="S1627" s="19">
        <f t="shared" si="392"/>
        <v>3.2490483388680143</v>
      </c>
      <c r="T1627" s="19">
        <f t="shared" si="393"/>
        <v>4.2472666473901279</v>
      </c>
      <c r="U1627" s="23">
        <f t="shared" si="394"/>
        <v>3.6451122275264343</v>
      </c>
      <c r="V1627" s="24">
        <f t="shared" ref="V1627:Z1677" si="396">AVERAGE(Q1616:Q1627)</f>
        <v>4.1043872670891481</v>
      </c>
      <c r="W1627" s="24">
        <f t="shared" si="396"/>
        <v>3.3198200491626308</v>
      </c>
      <c r="X1627" s="24">
        <f t="shared" si="396"/>
        <v>3.238020885725764</v>
      </c>
      <c r="Y1627" s="24">
        <f t="shared" si="396"/>
        <v>4.2160471296923037</v>
      </c>
      <c r="Z1627" s="24">
        <f t="shared" si="396"/>
        <v>3.7195688329174619</v>
      </c>
      <c r="AA1627" s="20">
        <v>2.64</v>
      </c>
      <c r="AB1627" s="20">
        <v>2.0633333333333299</v>
      </c>
      <c r="AC1627" s="17">
        <v>314.176982862903</v>
      </c>
      <c r="AD1627" s="17">
        <f t="shared" si="395"/>
        <v>313.83603714562372</v>
      </c>
      <c r="AE1627" s="21">
        <v>108</v>
      </c>
      <c r="AF1627" s="21">
        <v>151.92473118279571</v>
      </c>
      <c r="AG1627" s="19">
        <v>3.9889784946236562</v>
      </c>
      <c r="AH1627" s="21">
        <v>188.8</v>
      </c>
      <c r="AI1627" s="22">
        <v>1.4933333333333301</v>
      </c>
      <c r="AJ1627" s="21">
        <v>1490.000000000003</v>
      </c>
      <c r="AK1627" s="21" t="e">
        <f>VLOOKUP($B1627,'[3]Rotoma level Monthly'!$C$2:$N$538,10,FALSE)</f>
        <v>#N/A</v>
      </c>
      <c r="AL1627" s="21" t="e">
        <f>VLOOKUP($B1627,'[3]Rotoma level Monthly'!$C$2:$N$538,11,FALSE)</f>
        <v>#N/A</v>
      </c>
      <c r="AM1627" s="20">
        <v>3.4399925029684657</v>
      </c>
      <c r="AN1627" s="21">
        <v>187.50833333333333</v>
      </c>
    </row>
    <row r="1628" spans="1:40" x14ac:dyDescent="0.25">
      <c r="A1628" t="s">
        <v>89</v>
      </c>
      <c r="B1628" s="15">
        <v>40544</v>
      </c>
      <c r="C1628" s="16" t="s">
        <v>73</v>
      </c>
      <c r="D1628" s="17">
        <v>2011</v>
      </c>
      <c r="E1628" s="18" t="str">
        <f t="shared" si="391"/>
        <v>Rotoiti 2010/11</v>
      </c>
      <c r="F1628" s="18" t="s">
        <v>72</v>
      </c>
      <c r="G1628" s="19">
        <v>5.5000000023162841</v>
      </c>
      <c r="H1628" s="17">
        <v>6.5</v>
      </c>
      <c r="I1628" s="21">
        <v>225</v>
      </c>
      <c r="J1628" s="19">
        <v>21.051024269660452</v>
      </c>
      <c r="K1628" s="19">
        <v>3.1504709074074801</v>
      </c>
      <c r="L1628" s="19">
        <v>5.0000002000000006</v>
      </c>
      <c r="M1628" s="19">
        <v>7</v>
      </c>
      <c r="N1628" s="19">
        <v>7.0999999023162843</v>
      </c>
      <c r="O1628" s="19">
        <v>0.75499999523162842</v>
      </c>
      <c r="Q1628" s="19">
        <f t="shared" si="390"/>
        <v>4.1005212317799451</v>
      </c>
      <c r="R1628" s="19">
        <f t="shared" si="389"/>
        <v>3.2461857935716707</v>
      </c>
      <c r="S1628" s="19">
        <f t="shared" si="392"/>
        <v>3.4700693795152016</v>
      </c>
      <c r="T1628" s="19">
        <f t="shared" si="393"/>
        <v>4.0819578372809326</v>
      </c>
      <c r="U1628" s="23">
        <f t="shared" si="394"/>
        <v>3.7246835605369375</v>
      </c>
      <c r="V1628" s="24">
        <f t="shared" si="396"/>
        <v>4.1420787146284423</v>
      </c>
      <c r="W1628" s="24">
        <f t="shared" si="396"/>
        <v>3.3298287300529807</v>
      </c>
      <c r="X1628" s="24">
        <f t="shared" si="396"/>
        <v>3.2511243232629869</v>
      </c>
      <c r="Y1628" s="24">
        <f t="shared" si="396"/>
        <v>4.2483962362442771</v>
      </c>
      <c r="Z1628" s="24">
        <f t="shared" si="396"/>
        <v>3.742857001047172</v>
      </c>
      <c r="AA1628" s="20">
        <v>1.98</v>
      </c>
      <c r="AB1628" s="20">
        <v>-0.17333333333333301</v>
      </c>
      <c r="AC1628" s="17">
        <v>314.27087197580602</v>
      </c>
      <c r="AD1628" s="17">
        <f t="shared" si="395"/>
        <v>313.87242331847</v>
      </c>
      <c r="AE1628" s="21">
        <v>430</v>
      </c>
      <c r="AF1628" s="21">
        <v>143.91263440860214</v>
      </c>
      <c r="AG1628" s="19">
        <v>4.0196908602150545</v>
      </c>
      <c r="AH1628" s="21">
        <v>238.3</v>
      </c>
      <c r="AI1628" s="22">
        <v>1.4933333333333301</v>
      </c>
      <c r="AJ1628" s="21">
        <v>1518.500000000003</v>
      </c>
      <c r="AK1628" s="21" t="e">
        <f>VLOOKUP($B1628,'[3]Rotoma level Monthly'!$C$2:$N$538,10,FALSE)</f>
        <v>#N/A</v>
      </c>
      <c r="AL1628" s="21" t="e">
        <f>VLOOKUP($B1628,'[3]Rotoma level Monthly'!$C$2:$N$538,11,FALSE)</f>
        <v>#N/A</v>
      </c>
      <c r="AM1628" s="20">
        <v>3.4586136947247383</v>
      </c>
      <c r="AN1628" s="21">
        <v>188.02499999999998</v>
      </c>
    </row>
    <row r="1629" spans="1:40" x14ac:dyDescent="0.25">
      <c r="A1629" t="s">
        <v>89</v>
      </c>
      <c r="B1629" s="15">
        <v>40575</v>
      </c>
      <c r="C1629" s="16" t="s">
        <v>73</v>
      </c>
      <c r="D1629" s="17">
        <v>2011</v>
      </c>
      <c r="E1629" s="18" t="str">
        <f t="shared" si="391"/>
        <v>Rotoiti 2010/11</v>
      </c>
      <c r="F1629" s="18" t="s">
        <v>72</v>
      </c>
      <c r="G1629" s="19">
        <v>6.2000000523162839</v>
      </c>
      <c r="H1629" s="17">
        <v>6.75</v>
      </c>
      <c r="I1629" s="21">
        <v>216</v>
      </c>
      <c r="J1629" s="19">
        <v>21.051024269660452</v>
      </c>
      <c r="K1629" s="19">
        <v>4.1274710539574802</v>
      </c>
      <c r="L1629" s="19">
        <v>7</v>
      </c>
      <c r="M1629" s="19">
        <v>8</v>
      </c>
      <c r="N1629" s="19">
        <v>7.1999998046325686</v>
      </c>
      <c r="O1629" s="19">
        <v>0.80500000834465024</v>
      </c>
      <c r="Q1629" s="19">
        <f t="shared" si="390"/>
        <v>4.2326749006337119</v>
      </c>
      <c r="R1629" s="19">
        <f t="shared" si="389"/>
        <v>3.1951125022483535</v>
      </c>
      <c r="S1629" s="19">
        <f t="shared" si="392"/>
        <v>3.416705790964301</v>
      </c>
      <c r="T1629" s="19">
        <f t="shared" si="393"/>
        <v>4.0819578372809326</v>
      </c>
      <c r="U1629" s="23">
        <f t="shared" si="394"/>
        <v>3.731612757781825</v>
      </c>
      <c r="V1629" s="24">
        <f t="shared" si="396"/>
        <v>4.1675409087735931</v>
      </c>
      <c r="W1629" s="24">
        <f t="shared" si="396"/>
        <v>3.3213607750988738</v>
      </c>
      <c r="X1629" s="24">
        <f t="shared" si="396"/>
        <v>3.2518834589660588</v>
      </c>
      <c r="Y1629" s="24">
        <f t="shared" si="396"/>
        <v>4.2741382994613444</v>
      </c>
      <c r="Z1629" s="24">
        <f t="shared" si="396"/>
        <v>3.7537308605749673</v>
      </c>
      <c r="AA1629" s="20">
        <v>1.97</v>
      </c>
      <c r="AB1629" s="20">
        <v>0.22166666666666601</v>
      </c>
      <c r="AC1629" s="17">
        <v>314.54166555059498</v>
      </c>
      <c r="AD1629" s="17">
        <f t="shared" si="395"/>
        <v>313.9341393418772</v>
      </c>
      <c r="AE1629" s="21">
        <v>106.76</v>
      </c>
      <c r="AF1629" s="21">
        <v>189.83779761904771</v>
      </c>
      <c r="AG1629" s="19">
        <v>2.6720238095238096</v>
      </c>
      <c r="AH1629" s="21">
        <v>211</v>
      </c>
      <c r="AI1629" s="22">
        <v>1.4933333333333301</v>
      </c>
      <c r="AJ1629" s="21">
        <v>1809.5000000000027</v>
      </c>
      <c r="AK1629" s="21" t="e">
        <f>VLOOKUP($B1629,'[3]Rotoma level Monthly'!$C$2:$N$538,10,FALSE)</f>
        <v>#N/A</v>
      </c>
      <c r="AL1629" s="21" t="e">
        <f>VLOOKUP($B1629,'[3]Rotoma level Monthly'!$C$2:$N$538,11,FALSE)</f>
        <v>#N/A</v>
      </c>
      <c r="AM1629" s="20">
        <v>3.4874891427534127</v>
      </c>
      <c r="AN1629" s="21">
        <v>188.39166666666668</v>
      </c>
    </row>
    <row r="1630" spans="1:40" x14ac:dyDescent="0.25">
      <c r="A1630" t="s">
        <v>89</v>
      </c>
      <c r="B1630" s="15">
        <v>40603</v>
      </c>
      <c r="C1630" s="16" t="s">
        <v>73</v>
      </c>
      <c r="D1630" s="17">
        <v>2011</v>
      </c>
      <c r="E1630" s="18" t="str">
        <f t="shared" si="391"/>
        <v>Rotoiti 2010/11</v>
      </c>
      <c r="F1630" s="18" t="s">
        <v>72</v>
      </c>
      <c r="G1630" s="19">
        <v>5.9500000499999999</v>
      </c>
      <c r="H1630" s="17">
        <v>7.8949997523162843</v>
      </c>
      <c r="I1630" s="21">
        <v>189.50000499999999</v>
      </c>
      <c r="J1630" s="19">
        <v>14.700524269660448</v>
      </c>
      <c r="K1630" s="19">
        <v>1.68497100510748</v>
      </c>
      <c r="L1630" s="19">
        <v>2.5000000500000001</v>
      </c>
      <c r="M1630" s="19">
        <v>4.9999999499999994</v>
      </c>
      <c r="N1630" s="19">
        <v>6.9999999976837159</v>
      </c>
      <c r="O1630" s="19">
        <v>0.88499999046325684</v>
      </c>
      <c r="Q1630" s="19">
        <f t="shared" si="390"/>
        <v>4.1872731022203311</v>
      </c>
      <c r="R1630" s="19">
        <f t="shared" si="389"/>
        <v>2.9786174704443478</v>
      </c>
      <c r="S1630" s="19">
        <f t="shared" si="392"/>
        <v>3.2456037695467752</v>
      </c>
      <c r="T1630" s="19">
        <f t="shared" si="393"/>
        <v>3.6266118443634876</v>
      </c>
      <c r="U1630" s="23">
        <f t="shared" si="394"/>
        <v>3.5095265466437358</v>
      </c>
      <c r="V1630" s="24">
        <f t="shared" si="396"/>
        <v>4.1799262941946322</v>
      </c>
      <c r="W1630" s="24">
        <f t="shared" si="396"/>
        <v>3.2999250168135217</v>
      </c>
      <c r="X1630" s="24">
        <f t="shared" si="396"/>
        <v>3.246828844894257</v>
      </c>
      <c r="Y1630" s="24">
        <f t="shared" si="396"/>
        <v>4.2527396435831646</v>
      </c>
      <c r="Z1630" s="24">
        <f t="shared" si="396"/>
        <v>3.7448549498713937</v>
      </c>
      <c r="AA1630" s="20">
        <v>2.13</v>
      </c>
      <c r="AB1630" s="20">
        <v>0.52166666666666595</v>
      </c>
      <c r="AC1630" s="17">
        <v>314.551389112903</v>
      </c>
      <c r="AD1630" s="17">
        <f t="shared" si="395"/>
        <v>314.01404439605028</v>
      </c>
      <c r="AE1630" s="21">
        <v>206.36000000000101</v>
      </c>
      <c r="AF1630" s="21">
        <v>157.09543010752697</v>
      </c>
      <c r="AG1630" s="19">
        <v>3.2391801075268805</v>
      </c>
      <c r="AH1630" s="21">
        <v>223.1</v>
      </c>
      <c r="AI1630" s="22">
        <v>1.4933333333333301</v>
      </c>
      <c r="AJ1630" s="21">
        <v>1855.7600000000027</v>
      </c>
      <c r="AK1630" s="21" t="e">
        <f>VLOOKUP($B1630,'[3]Rotoma level Monthly'!$C$2:$N$538,10,FALSE)</f>
        <v>#N/A</v>
      </c>
      <c r="AL1630" s="21" t="e">
        <f>VLOOKUP($B1630,'[3]Rotoma level Monthly'!$C$2:$N$538,11,FALSE)</f>
        <v>#N/A</v>
      </c>
      <c r="AM1630" s="20">
        <v>3.4800548669597617</v>
      </c>
      <c r="AN1630" s="21">
        <v>187.14166666666665</v>
      </c>
    </row>
    <row r="1631" spans="1:40" x14ac:dyDescent="0.25">
      <c r="A1631" t="s">
        <v>89</v>
      </c>
      <c r="B1631" s="15">
        <v>40634</v>
      </c>
      <c r="C1631" s="16" t="s">
        <v>73</v>
      </c>
      <c r="D1631" s="17">
        <v>2011</v>
      </c>
      <c r="E1631" s="18" t="str">
        <f t="shared" si="391"/>
        <v>Rotoiti 2010/11</v>
      </c>
      <c r="F1631" s="18" t="s">
        <v>72</v>
      </c>
      <c r="G1631" s="19">
        <v>6.8999998476837154</v>
      </c>
      <c r="H1631" s="17">
        <v>7.0999999000000003</v>
      </c>
      <c r="I1631" s="21">
        <v>190</v>
      </c>
      <c r="J1631" s="19">
        <v>19.097024269660452</v>
      </c>
      <c r="K1631" s="19">
        <v>3.1504710539574798</v>
      </c>
      <c r="L1631" s="19">
        <v>4.5000000499999997</v>
      </c>
      <c r="M1631" s="19">
        <v>4</v>
      </c>
      <c r="N1631" s="19">
        <v>7.0999999023162843</v>
      </c>
      <c r="O1631" s="19">
        <v>0.72000000029802325</v>
      </c>
      <c r="Q1631" s="19">
        <f t="shared" si="390"/>
        <v>4.3506766661217142</v>
      </c>
      <c r="R1631" s="19">
        <f t="shared" si="389"/>
        <v>3.126081669883491</v>
      </c>
      <c r="S1631" s="19">
        <f t="shared" si="392"/>
        <v>3.2490483388680143</v>
      </c>
      <c r="T1631" s="19">
        <f t="shared" si="393"/>
        <v>3.9584198440738678</v>
      </c>
      <c r="U1631" s="23">
        <f t="shared" si="394"/>
        <v>3.6710566297367717</v>
      </c>
      <c r="V1631" s="24">
        <f t="shared" si="396"/>
        <v>4.1805948434236573</v>
      </c>
      <c r="W1631" s="24">
        <f t="shared" si="396"/>
        <v>3.3001665168603735</v>
      </c>
      <c r="X1631" s="24">
        <f t="shared" si="396"/>
        <v>3.2497339645921692</v>
      </c>
      <c r="Y1631" s="24">
        <f t="shared" si="396"/>
        <v>4.2714387648405969</v>
      </c>
      <c r="Z1631" s="24">
        <f t="shared" si="396"/>
        <v>3.7504835224291995</v>
      </c>
      <c r="AA1631" s="20">
        <v>2.4300000000000002</v>
      </c>
      <c r="AB1631" s="20">
        <v>1.165</v>
      </c>
      <c r="AC1631" s="17">
        <v>314.60689791666698</v>
      </c>
      <c r="AD1631" s="17">
        <f t="shared" si="395"/>
        <v>314.11556308817995</v>
      </c>
      <c r="AE1631" s="21">
        <v>140.88999999999999</v>
      </c>
      <c r="AF1631" s="21">
        <v>165.31527777777777</v>
      </c>
      <c r="AG1631" s="19">
        <v>3.256875</v>
      </c>
      <c r="AH1631" s="21">
        <v>160.80000000000001</v>
      </c>
      <c r="AI1631" s="22">
        <v>1.4933333333333301</v>
      </c>
      <c r="AJ1631" s="21">
        <v>2041.6200000000038</v>
      </c>
      <c r="AK1631" s="21" t="e">
        <f>VLOOKUP($B1631,'[3]Rotoma level Monthly'!$C$2:$N$538,10,FALSE)</f>
        <v>#N/A</v>
      </c>
      <c r="AL1631" s="21" t="e">
        <f>VLOOKUP($B1631,'[3]Rotoma level Monthly'!$C$2:$N$538,11,FALSE)</f>
        <v>#N/A</v>
      </c>
      <c r="AM1631" s="20">
        <v>3.4624361393611949</v>
      </c>
      <c r="AN1631" s="21">
        <v>183.76666666666665</v>
      </c>
    </row>
    <row r="1632" spans="1:40" x14ac:dyDescent="0.25">
      <c r="A1632" t="s">
        <v>89</v>
      </c>
      <c r="B1632" s="15">
        <v>40664</v>
      </c>
      <c r="C1632" s="16" t="s">
        <v>73</v>
      </c>
      <c r="D1632" s="17">
        <v>2011</v>
      </c>
      <c r="E1632" s="18" t="str">
        <f t="shared" si="391"/>
        <v>Rotoiti 2010/11</v>
      </c>
      <c r="F1632" s="18" t="s">
        <v>72</v>
      </c>
      <c r="G1632" s="19">
        <v>10.250000004632568</v>
      </c>
      <c r="H1632" s="17">
        <v>5.7000000476837158</v>
      </c>
      <c r="I1632" s="21">
        <v>180.50000499999999</v>
      </c>
      <c r="J1632" s="19">
        <v>23.005024269660453</v>
      </c>
      <c r="K1632" s="19">
        <v>7.5469707608574792</v>
      </c>
      <c r="L1632" s="19">
        <v>2.5000001000000003</v>
      </c>
      <c r="M1632" s="19">
        <v>4.0000001000000003</v>
      </c>
      <c r="N1632" s="19">
        <v>7.0999999000000003</v>
      </c>
      <c r="O1632" s="19">
        <v>1.05</v>
      </c>
      <c r="Q1632" s="19">
        <f t="shared" si="390"/>
        <v>4.787238618593662</v>
      </c>
      <c r="R1632" s="19">
        <f t="shared" si="389"/>
        <v>3.4211340988941545</v>
      </c>
      <c r="S1632" s="19">
        <f t="shared" si="392"/>
        <v>3.1819964269987033</v>
      </c>
      <c r="T1632" s="19">
        <f t="shared" si="393"/>
        <v>4.1945222716473785</v>
      </c>
      <c r="U1632" s="23">
        <f t="shared" si="394"/>
        <v>3.896222854033474</v>
      </c>
      <c r="V1632" s="24">
        <f t="shared" si="396"/>
        <v>4.221760320509925</v>
      </c>
      <c r="W1632" s="24">
        <f t="shared" si="396"/>
        <v>3.3058196954465795</v>
      </c>
      <c r="X1632" s="24">
        <f t="shared" si="396"/>
        <v>3.2245241654262835</v>
      </c>
      <c r="Y1632" s="24">
        <f t="shared" si="396"/>
        <v>4.2973659808382498</v>
      </c>
      <c r="Z1632" s="24">
        <f t="shared" si="396"/>
        <v>3.7623675405552599</v>
      </c>
      <c r="AA1632" s="20">
        <v>0.32</v>
      </c>
      <c r="AB1632" s="20">
        <v>1.34</v>
      </c>
      <c r="AC1632" s="17">
        <v>314.89021337365602</v>
      </c>
      <c r="AD1632" s="17">
        <f t="shared" si="395"/>
        <v>314.24353444234663</v>
      </c>
      <c r="AE1632" s="21">
        <v>233.5</v>
      </c>
      <c r="AF1632" s="21">
        <v>161.71774193548387</v>
      </c>
      <c r="AG1632" s="19">
        <v>3.6981182795698935</v>
      </c>
      <c r="AH1632" s="21">
        <v>164.5</v>
      </c>
      <c r="AI1632" s="22">
        <v>1.4933333333333301</v>
      </c>
      <c r="AJ1632" s="21">
        <v>2134.5100000000039</v>
      </c>
      <c r="AK1632" s="21" t="e">
        <f>VLOOKUP($B1632,'[3]Rotoma level Monthly'!$C$2:$N$538,10,FALSE)</f>
        <v>#N/A</v>
      </c>
      <c r="AL1632" s="21" t="e">
        <f>VLOOKUP($B1632,'[3]Rotoma level Monthly'!$C$2:$N$538,11,FALSE)</f>
        <v>#N/A</v>
      </c>
      <c r="AM1632" s="20">
        <v>3.4978875282500836</v>
      </c>
      <c r="AN1632" s="21">
        <v>186.77499999999998</v>
      </c>
    </row>
    <row r="1633" spans="1:40" x14ac:dyDescent="0.25">
      <c r="A1633" t="s">
        <v>89</v>
      </c>
      <c r="B1633" s="15">
        <v>40695</v>
      </c>
      <c r="C1633" s="16" t="s">
        <v>73</v>
      </c>
      <c r="D1633" s="17">
        <v>2011</v>
      </c>
      <c r="E1633" s="18" t="str">
        <f t="shared" si="391"/>
        <v>Rotoiti 2010/11</v>
      </c>
      <c r="F1633" s="18" t="s">
        <v>72</v>
      </c>
      <c r="G1633" s="19">
        <v>9.1000003907348628</v>
      </c>
      <c r="H1633" s="17">
        <v>5.1700000904632564</v>
      </c>
      <c r="I1633" s="21">
        <v>190.49999500000001</v>
      </c>
      <c r="J1633" s="19">
        <v>40.591024269660451</v>
      </c>
      <c r="K1633" s="19">
        <v>13.897470956257479</v>
      </c>
      <c r="L1633" s="19">
        <v>2.0000000500000001</v>
      </c>
      <c r="M1633" s="19">
        <v>6.0000002000000006</v>
      </c>
      <c r="N1633" s="19">
        <v>6.9500000499999999</v>
      </c>
      <c r="O1633" s="19">
        <v>1.3500000238418579</v>
      </c>
      <c r="Q1633" s="19">
        <f t="shared" si="390"/>
        <v>4.6559651838607135</v>
      </c>
      <c r="R1633" s="19">
        <f t="shared" si="389"/>
        <v>3.5486476214038682</v>
      </c>
      <c r="S1633" s="19">
        <f t="shared" si="392"/>
        <v>3.2524838555246265</v>
      </c>
      <c r="T1633" s="19">
        <f t="shared" si="393"/>
        <v>4.9146156303594832</v>
      </c>
      <c r="U1633" s="23">
        <f t="shared" si="394"/>
        <v>4.0929280727871724</v>
      </c>
      <c r="V1633" s="24">
        <f t="shared" si="396"/>
        <v>4.2296671162375281</v>
      </c>
      <c r="W1633" s="24">
        <f t="shared" si="396"/>
        <v>3.3048755869312902</v>
      </c>
      <c r="X1633" s="24">
        <f t="shared" si="396"/>
        <v>3.2189507944502256</v>
      </c>
      <c r="Y1633" s="24">
        <f t="shared" si="396"/>
        <v>4.3130273940859967</v>
      </c>
      <c r="Z1633" s="24">
        <f t="shared" si="396"/>
        <v>3.7666302229262603</v>
      </c>
      <c r="AA1633" s="20">
        <v>0.11</v>
      </c>
      <c r="AB1633" s="20">
        <v>0.15833333333333299</v>
      </c>
      <c r="AC1633" s="17">
        <v>315.24262986111103</v>
      </c>
      <c r="AD1633" s="17">
        <f t="shared" si="395"/>
        <v>314.37785946838829</v>
      </c>
      <c r="AE1633" s="21">
        <v>149</v>
      </c>
      <c r="AF1633" s="21">
        <v>148.48541666666674</v>
      </c>
      <c r="AG1633" s="19">
        <v>3.2034027777777774</v>
      </c>
      <c r="AH1633" s="21">
        <v>96</v>
      </c>
      <c r="AI1633" s="22">
        <v>1.404166666666665</v>
      </c>
      <c r="AJ1633" s="21">
        <v>2087.4700000000048</v>
      </c>
      <c r="AK1633" s="21" t="e">
        <f>VLOOKUP($B1633,'[3]Rotoma level Monthly'!$C$2:$N$538,10,FALSE)</f>
        <v>#N/A</v>
      </c>
      <c r="AL1633" s="21" t="e">
        <f>VLOOKUP($B1633,'[3]Rotoma level Monthly'!$C$2:$N$538,11,FALSE)</f>
        <v>#N/A</v>
      </c>
      <c r="AM1633" s="20">
        <v>3.5748252522644202</v>
      </c>
      <c r="AN1633" s="21">
        <v>186.6333333333333</v>
      </c>
    </row>
    <row r="1634" spans="1:40" x14ac:dyDescent="0.25">
      <c r="A1634" t="s">
        <v>89</v>
      </c>
      <c r="B1634" s="15">
        <v>40725</v>
      </c>
      <c r="C1634" s="16" t="s">
        <v>74</v>
      </c>
      <c r="D1634" s="17">
        <v>2012</v>
      </c>
      <c r="E1634" s="18" t="str">
        <f t="shared" si="391"/>
        <v>Rotoiti 2011/12</v>
      </c>
      <c r="F1634" s="18" t="s">
        <v>72</v>
      </c>
      <c r="G1634" s="19">
        <v>10</v>
      </c>
      <c r="H1634" s="17">
        <v>5.3099999499999999</v>
      </c>
      <c r="I1634" s="21">
        <v>160</v>
      </c>
      <c r="J1634" s="19">
        <v>32.286523781160454</v>
      </c>
      <c r="K1634" s="19">
        <v>16.828471444757479</v>
      </c>
      <c r="L1634" s="19">
        <v>0.50000000999999994</v>
      </c>
      <c r="M1634" s="19">
        <v>2.5</v>
      </c>
      <c r="N1634" s="19">
        <v>6.9500000476837158</v>
      </c>
      <c r="O1634" s="19">
        <v>1.100000011920929</v>
      </c>
      <c r="Q1634" s="19">
        <f t="shared" si="390"/>
        <v>4.76</v>
      </c>
      <c r="R1634" s="19">
        <f t="shared" si="389"/>
        <v>3.5139294595847876</v>
      </c>
      <c r="S1634" s="19">
        <f t="shared" si="392"/>
        <v>3.0244011477943329</v>
      </c>
      <c r="T1634" s="19">
        <f t="shared" si="393"/>
        <v>4.6243421609739244</v>
      </c>
      <c r="U1634" s="23">
        <f t="shared" si="394"/>
        <v>3.9806681920882609</v>
      </c>
      <c r="V1634" s="24">
        <f t="shared" si="396"/>
        <v>4.2854631890789507</v>
      </c>
      <c r="W1634" s="24">
        <f t="shared" si="396"/>
        <v>3.3145197814060885</v>
      </c>
      <c r="X1634" s="24">
        <f t="shared" si="396"/>
        <v>3.2049163169468304</v>
      </c>
      <c r="Y1634" s="24">
        <f t="shared" si="396"/>
        <v>4.295808565657067</v>
      </c>
      <c r="Z1634" s="24">
        <f t="shared" si="396"/>
        <v>3.775176963272235</v>
      </c>
      <c r="AA1634" s="20">
        <v>1.1299999999999999</v>
      </c>
      <c r="AB1634" s="20">
        <v>0.18833333333333299</v>
      </c>
      <c r="AC1634" s="17">
        <v>315.40060114247302</v>
      </c>
      <c r="AD1634" s="17">
        <f t="shared" si="395"/>
        <v>314.52483213863923</v>
      </c>
      <c r="AE1634" s="21">
        <v>121.461</v>
      </c>
      <c r="AF1634" s="21">
        <v>206.84072580645164</v>
      </c>
      <c r="AG1634" s="19">
        <v>3.9659274193548391</v>
      </c>
      <c r="AH1634" s="21">
        <v>152.9</v>
      </c>
      <c r="AI1634" s="22">
        <v>1.2524999999999999</v>
      </c>
      <c r="AJ1634" s="21">
        <v>2044.765000000004</v>
      </c>
      <c r="AK1634" s="21" t="e">
        <f>VLOOKUP($B1634,'[3]Rotoma level Monthly'!$C$2:$N$538,10,FALSE)</f>
        <v>#N/A</v>
      </c>
      <c r="AL1634" s="21" t="e">
        <f>VLOOKUP($B1634,'[3]Rotoma level Monthly'!$C$2:$N$538,11,FALSE)</f>
        <v>#N/A</v>
      </c>
      <c r="AM1634" s="20">
        <v>3.5650277985607173</v>
      </c>
      <c r="AN1634" s="21">
        <v>185.10833333333332</v>
      </c>
    </row>
    <row r="1635" spans="1:40" x14ac:dyDescent="0.25">
      <c r="A1635" t="s">
        <v>89</v>
      </c>
      <c r="B1635" s="15">
        <v>40756</v>
      </c>
      <c r="C1635" s="16" t="s">
        <v>74</v>
      </c>
      <c r="D1635" s="17">
        <v>2012</v>
      </c>
      <c r="E1635" s="18" t="str">
        <f t="shared" si="391"/>
        <v>Rotoiti 2011/12</v>
      </c>
      <c r="F1635" s="18" t="s">
        <v>72</v>
      </c>
      <c r="G1635" s="19">
        <v>4.3499999000000003</v>
      </c>
      <c r="H1635" s="17">
        <v>5.8453745953674314</v>
      </c>
      <c r="I1635" s="21">
        <v>165</v>
      </c>
      <c r="J1635" s="19">
        <v>30.821024758160451</v>
      </c>
      <c r="K1635" s="19">
        <v>16.82847095625748</v>
      </c>
      <c r="L1635" s="19">
        <v>0.62500003980232233</v>
      </c>
      <c r="M1635" s="19">
        <v>3.5</v>
      </c>
      <c r="N1635" s="19">
        <v>7.1999998046325686</v>
      </c>
      <c r="O1635" s="19">
        <v>0.79500001596046443</v>
      </c>
      <c r="Q1635" s="19">
        <f t="shared" si="390"/>
        <v>3.8417626873059749</v>
      </c>
      <c r="R1635" s="19">
        <f t="shared" si="389"/>
        <v>3.3879006873472308</v>
      </c>
      <c r="S1635" s="19">
        <f t="shared" si="392"/>
        <v>3.0646266720838571</v>
      </c>
      <c r="T1635" s="19">
        <f t="shared" si="393"/>
        <v>4.5654334570654536</v>
      </c>
      <c r="U1635" s="23">
        <f t="shared" si="394"/>
        <v>3.7149308759506292</v>
      </c>
      <c r="V1635" s="24">
        <f t="shared" si="396"/>
        <v>4.2341712038645625</v>
      </c>
      <c r="W1635" s="24">
        <f t="shared" si="396"/>
        <v>3.3288984299522224</v>
      </c>
      <c r="X1635" s="24">
        <f t="shared" si="396"/>
        <v>3.201664268508102</v>
      </c>
      <c r="Y1635" s="24">
        <f t="shared" si="396"/>
        <v>4.2958085690069794</v>
      </c>
      <c r="Z1635" s="24">
        <f t="shared" si="396"/>
        <v>3.765135617832966</v>
      </c>
      <c r="AA1635" s="20">
        <v>0.24</v>
      </c>
      <c r="AB1635" s="20">
        <v>0.193333333333333</v>
      </c>
      <c r="AC1635" s="17">
        <v>315.371733870968</v>
      </c>
      <c r="AD1635" s="17">
        <f t="shared" si="395"/>
        <v>314.64555539083432</v>
      </c>
      <c r="AE1635" s="21">
        <v>57.454999999999899</v>
      </c>
      <c r="AF1635" s="21">
        <v>194.58333333333334</v>
      </c>
      <c r="AG1635" s="19">
        <v>2.9935483870967747</v>
      </c>
      <c r="AH1635" s="21">
        <v>200.9</v>
      </c>
      <c r="AI1635" s="22">
        <v>0.84333333333333305</v>
      </c>
      <c r="AJ1635" s="21">
        <v>2115.7360000000035</v>
      </c>
      <c r="AK1635" s="21" t="e">
        <f>VLOOKUP($B1635,'[3]Rotoma level Monthly'!$C$2:$N$538,10,FALSE)</f>
        <v>#N/A</v>
      </c>
      <c r="AL1635" s="21" t="e">
        <f>VLOOKUP($B1635,'[3]Rotoma level Monthly'!$C$2:$N$538,11,FALSE)</f>
        <v>#N/A</v>
      </c>
      <c r="AM1635" s="20">
        <v>3.6532166426467394</v>
      </c>
      <c r="AN1635" s="21">
        <v>190.59166666666667</v>
      </c>
    </row>
    <row r="1636" spans="1:40" x14ac:dyDescent="0.25">
      <c r="A1636" t="s">
        <v>89</v>
      </c>
      <c r="B1636" s="15">
        <v>40787</v>
      </c>
      <c r="C1636" s="16" t="s">
        <v>74</v>
      </c>
      <c r="D1636" s="17">
        <v>2012</v>
      </c>
      <c r="E1636" s="18" t="str">
        <f t="shared" si="391"/>
        <v>Rotoiti 2011/12</v>
      </c>
      <c r="F1636" s="18" t="s">
        <v>72</v>
      </c>
      <c r="G1636" s="19">
        <v>5.3500001476837156</v>
      </c>
      <c r="H1636" s="17">
        <v>5.5249998523162844</v>
      </c>
      <c r="I1636" s="21">
        <v>156.5</v>
      </c>
      <c r="J1636" s="19">
        <v>26.424524758160452</v>
      </c>
      <c r="K1636" s="19">
        <v>12.43197095625748</v>
      </c>
      <c r="L1636" s="19">
        <v>0.50000000999999994</v>
      </c>
      <c r="M1636" s="19">
        <v>4.0000001000000003</v>
      </c>
      <c r="N1636" s="19">
        <v>7.3000001953674314</v>
      </c>
      <c r="O1636" s="19">
        <v>0.82000002453674314</v>
      </c>
      <c r="Q1636" s="19">
        <f t="shared" si="390"/>
        <v>4.0700186367845905</v>
      </c>
      <c r="R1636" s="19">
        <f t="shared" si="389"/>
        <v>3.4620912380430231</v>
      </c>
      <c r="S1636" s="19">
        <f t="shared" si="392"/>
        <v>2.9954881690662254</v>
      </c>
      <c r="T1636" s="19">
        <f t="shared" si="393"/>
        <v>4.3702609811246607</v>
      </c>
      <c r="U1636" s="23">
        <f t="shared" si="394"/>
        <v>3.7244647562546249</v>
      </c>
      <c r="V1636" s="24">
        <f t="shared" si="396"/>
        <v>4.172626477211324</v>
      </c>
      <c r="W1636" s="24">
        <f t="shared" si="396"/>
        <v>3.3369460743558079</v>
      </c>
      <c r="X1636" s="24">
        <f t="shared" si="396"/>
        <v>3.1894929022723648</v>
      </c>
      <c r="Y1636" s="24">
        <f t="shared" si="396"/>
        <v>4.2846924561273294</v>
      </c>
      <c r="Z1636" s="24">
        <f t="shared" si="396"/>
        <v>3.7459394774917065</v>
      </c>
      <c r="AA1636" s="20">
        <v>1.1000000000000001</v>
      </c>
      <c r="AB1636" s="20">
        <v>0.32</v>
      </c>
      <c r="AC1636" s="17">
        <v>315.30045069444401</v>
      </c>
      <c r="AD1636" s="17">
        <f t="shared" si="395"/>
        <v>314.73685807018495</v>
      </c>
      <c r="AE1636" s="21">
        <v>65.760999999999996</v>
      </c>
      <c r="AF1636" s="21">
        <v>193.54097222222225</v>
      </c>
      <c r="AG1636" s="19">
        <v>3.3280555555555549</v>
      </c>
      <c r="AH1636" s="21">
        <v>230.7</v>
      </c>
      <c r="AI1636" s="22">
        <v>0.42083333333333295</v>
      </c>
      <c r="AJ1636" s="21">
        <v>1857.8760000000018</v>
      </c>
      <c r="AK1636" s="21" t="e">
        <f>VLOOKUP($B1636,'[3]Rotoma level Monthly'!$C$2:$N$538,10,FALSE)</f>
        <v>#N/A</v>
      </c>
      <c r="AL1636" s="21" t="e">
        <f>VLOOKUP($B1636,'[3]Rotoma level Monthly'!$C$2:$N$538,11,FALSE)</f>
        <v>#N/A</v>
      </c>
      <c r="AM1636" s="20">
        <v>3.6286870727542655</v>
      </c>
      <c r="AN1636" s="21">
        <v>197.64166666666665</v>
      </c>
    </row>
    <row r="1637" spans="1:40" x14ac:dyDescent="0.25">
      <c r="A1637" t="s">
        <v>89</v>
      </c>
      <c r="B1637" s="15">
        <v>40817</v>
      </c>
      <c r="C1637" s="16" t="s">
        <v>74</v>
      </c>
      <c r="D1637" s="17">
        <v>2012</v>
      </c>
      <c r="E1637" s="18" t="str">
        <f t="shared" si="391"/>
        <v>Rotoiti 2011/12</v>
      </c>
      <c r="F1637" s="18" t="s">
        <v>72</v>
      </c>
      <c r="G1637" s="19">
        <v>4.3000000738418578</v>
      </c>
      <c r="H1637" s="17">
        <v>5.9250001953674314</v>
      </c>
      <c r="I1637" s="21">
        <v>172</v>
      </c>
      <c r="J1637" s="19">
        <v>23.98202426966045</v>
      </c>
      <c r="K1637" s="19">
        <v>8.5239711516574808</v>
      </c>
      <c r="L1637" s="19">
        <v>0.50000000999999994</v>
      </c>
      <c r="M1637" s="19">
        <v>2</v>
      </c>
      <c r="N1637" s="19">
        <v>7.3500001476837156</v>
      </c>
      <c r="O1637" s="19">
        <v>1.3</v>
      </c>
      <c r="Q1637" s="19">
        <f t="shared" si="390"/>
        <v>3.8290098961152994</v>
      </c>
      <c r="R1637" s="19">
        <f t="shared" si="389"/>
        <v>3.3699875043847225</v>
      </c>
      <c r="S1637" s="19">
        <f t="shared" si="392"/>
        <v>3.1189406251917213</v>
      </c>
      <c r="T1637" s="19">
        <f t="shared" si="393"/>
        <v>4.2472666473901279</v>
      </c>
      <c r="U1637" s="23">
        <f t="shared" si="394"/>
        <v>3.6413011682704681</v>
      </c>
      <c r="V1637" s="24">
        <f t="shared" si="396"/>
        <v>4.1542769160811197</v>
      </c>
      <c r="W1637" s="24">
        <f t="shared" si="396"/>
        <v>3.3446455760281402</v>
      </c>
      <c r="X1637" s="24">
        <f t="shared" si="396"/>
        <v>3.1876092438261954</v>
      </c>
      <c r="Y1637" s="24">
        <f t="shared" si="396"/>
        <v>4.2633268171950425</v>
      </c>
      <c r="Z1637" s="24">
        <f t="shared" si="396"/>
        <v>3.7374646382826242</v>
      </c>
      <c r="AA1637" s="20">
        <v>0.71</v>
      </c>
      <c r="AB1637" s="20">
        <v>0.52333333333333298</v>
      </c>
      <c r="AC1637" s="17">
        <v>315.51714280914001</v>
      </c>
      <c r="AD1637" s="17">
        <f t="shared" si="395"/>
        <v>314.83935330744288</v>
      </c>
      <c r="AE1637" s="21">
        <v>174</v>
      </c>
      <c r="AF1637" s="21">
        <v>133.22991071428569</v>
      </c>
      <c r="AG1637" s="19">
        <v>3.8747023809523808</v>
      </c>
      <c r="AH1637" s="21">
        <v>169.6</v>
      </c>
      <c r="AI1637" s="22">
        <v>0.42083333333333295</v>
      </c>
      <c r="AJ1637" s="21">
        <v>1736.5270000000007</v>
      </c>
      <c r="AK1637" s="21" t="e">
        <f>VLOOKUP($B1637,'[3]Rotoma level Monthly'!$C$2:$N$538,10,FALSE)</f>
        <v>#N/A</v>
      </c>
      <c r="AL1637" s="21" t="e">
        <f>VLOOKUP($B1637,'[3]Rotoma level Monthly'!$C$2:$N$538,11,FALSE)</f>
        <v>#N/A</v>
      </c>
      <c r="AM1637" s="20">
        <v>3.4953928518091826</v>
      </c>
      <c r="AN1637" s="21">
        <v>191.28333333333333</v>
      </c>
    </row>
    <row r="1638" spans="1:40" x14ac:dyDescent="0.25">
      <c r="A1638" t="s">
        <v>89</v>
      </c>
      <c r="B1638" s="15">
        <v>40848</v>
      </c>
      <c r="C1638" s="16" t="s">
        <v>74</v>
      </c>
      <c r="D1638" s="17">
        <v>2012</v>
      </c>
      <c r="E1638" s="18" t="str">
        <f t="shared" si="391"/>
        <v>Rotoiti 2011/12</v>
      </c>
      <c r="F1638" s="18" t="s">
        <v>72</v>
      </c>
      <c r="G1638" s="19">
        <v>3.3500000238418579</v>
      </c>
      <c r="H1638" s="17">
        <v>5.9499998046325686</v>
      </c>
      <c r="I1638" s="21">
        <v>178.5</v>
      </c>
      <c r="J1638" s="19">
        <v>22.028024269660449</v>
      </c>
      <c r="K1638" s="19">
        <v>5.1044709074074799</v>
      </c>
      <c r="L1638" s="19">
        <v>1.5</v>
      </c>
      <c r="M1638" s="19">
        <v>3.5000000500000001</v>
      </c>
      <c r="N1638" s="19">
        <v>7.1999998046325686</v>
      </c>
      <c r="O1638" s="19">
        <v>1.2999999880790711</v>
      </c>
      <c r="Q1638" s="19">
        <f t="shared" si="390"/>
        <v>3.5536138177243766</v>
      </c>
      <c r="R1638" s="19">
        <f t="shared" si="389"/>
        <v>3.3644044574547309</v>
      </c>
      <c r="S1638" s="19">
        <f t="shared" si="392"/>
        <v>3.1674310435491173</v>
      </c>
      <c r="T1638" s="19">
        <f t="shared" si="393"/>
        <v>4.1394885951932761</v>
      </c>
      <c r="U1638" s="23">
        <f t="shared" si="394"/>
        <v>3.5562344784803752</v>
      </c>
      <c r="V1638" s="24">
        <f t="shared" si="396"/>
        <v>4.1629012689483309</v>
      </c>
      <c r="W1638" s="24">
        <f t="shared" si="396"/>
        <v>3.3426804950723601</v>
      </c>
      <c r="X1638" s="24">
        <f t="shared" si="396"/>
        <v>3.2029869631642409</v>
      </c>
      <c r="Y1638" s="24">
        <f t="shared" si="396"/>
        <v>4.254345312845305</v>
      </c>
      <c r="Z1638" s="24">
        <f t="shared" si="396"/>
        <v>3.7407285100075591</v>
      </c>
      <c r="AA1638" s="20">
        <v>1.2</v>
      </c>
      <c r="AB1638" s="20">
        <v>0.74833333333333296</v>
      </c>
      <c r="AC1638" s="17">
        <v>315.64207430555598</v>
      </c>
      <c r="AD1638" s="17">
        <f t="shared" si="395"/>
        <v>314.95938778968514</v>
      </c>
      <c r="AE1638" s="21">
        <v>52.499000000000002</v>
      </c>
      <c r="AF1638" s="21">
        <v>214.86736111111111</v>
      </c>
      <c r="AG1638" s="19">
        <v>4.8864583333333345</v>
      </c>
      <c r="AH1638" s="21">
        <v>257.8</v>
      </c>
      <c r="AI1638" s="22">
        <v>0.42083333333333295</v>
      </c>
      <c r="AJ1638" s="21">
        <v>1847.6620000000009</v>
      </c>
      <c r="AK1638" s="21" t="e">
        <f>VLOOKUP($B1638,'[3]Rotoma level Monthly'!$C$2:$N$538,10,FALSE)</f>
        <v>#N/A</v>
      </c>
      <c r="AL1638" s="21" t="e">
        <f>VLOOKUP($B1638,'[3]Rotoma level Monthly'!$C$2:$N$538,11,FALSE)</f>
        <v>#N/A</v>
      </c>
      <c r="AM1638" s="20">
        <v>3.4716449319423108</v>
      </c>
      <c r="AN1638" s="21">
        <v>191.20000000000002</v>
      </c>
    </row>
    <row r="1639" spans="1:40" x14ac:dyDescent="0.25">
      <c r="A1639" t="s">
        <v>89</v>
      </c>
      <c r="B1639" s="15">
        <v>40878</v>
      </c>
      <c r="C1639" s="16" t="s">
        <v>74</v>
      </c>
      <c r="D1639" s="17">
        <v>2012</v>
      </c>
      <c r="E1639" s="18" t="str">
        <f t="shared" si="391"/>
        <v>Rotoiti 2011/12</v>
      </c>
      <c r="F1639" s="18" t="s">
        <v>72</v>
      </c>
      <c r="G1639" s="19">
        <v>3.399999852316284</v>
      </c>
      <c r="H1639" s="17">
        <v>6.3108694523162843</v>
      </c>
      <c r="I1639" s="21">
        <v>184</v>
      </c>
      <c r="J1639" s="19">
        <v>18.60852378116045</v>
      </c>
      <c r="K1639" s="19">
        <v>3.63897105395748</v>
      </c>
      <c r="L1639" s="19">
        <v>4.0000000499999997</v>
      </c>
      <c r="M1639" s="19">
        <v>7</v>
      </c>
      <c r="N1639" s="19">
        <v>7.2499999976837159</v>
      </c>
      <c r="O1639" s="19">
        <v>0.9399999856948853</v>
      </c>
      <c r="Q1639" s="19">
        <f t="shared" si="390"/>
        <v>3.5699564013723015</v>
      </c>
      <c r="R1639" s="19">
        <f t="shared" si="389"/>
        <v>3.2858855992690974</v>
      </c>
      <c r="S1639" s="19">
        <f t="shared" si="392"/>
        <v>3.2071016472587037</v>
      </c>
      <c r="T1639" s="19">
        <f t="shared" si="393"/>
        <v>3.9255588116780125</v>
      </c>
      <c r="U1639" s="23">
        <f t="shared" si="394"/>
        <v>3.4971256148945287</v>
      </c>
      <c r="V1639" s="24">
        <f t="shared" si="396"/>
        <v>4.1615592618760511</v>
      </c>
      <c r="W1639" s="24">
        <f t="shared" si="396"/>
        <v>3.3249981752107902</v>
      </c>
      <c r="X1639" s="24">
        <f t="shared" si="396"/>
        <v>3.1994914055301318</v>
      </c>
      <c r="Y1639" s="24">
        <f t="shared" si="396"/>
        <v>4.2275363265359616</v>
      </c>
      <c r="Z1639" s="24">
        <f t="shared" si="396"/>
        <v>3.7283962922882332</v>
      </c>
      <c r="AA1639" s="20">
        <v>2.23</v>
      </c>
      <c r="AB1639" s="20">
        <v>1.1016666666666599</v>
      </c>
      <c r="AC1639" s="17">
        <v>315.67245463709702</v>
      </c>
      <c r="AD1639" s="17">
        <f t="shared" si="395"/>
        <v>315.08401043753463</v>
      </c>
      <c r="AE1639" s="21">
        <v>351.87899999999797</v>
      </c>
      <c r="AF1639" s="21">
        <v>90.649193548387103</v>
      </c>
      <c r="AG1639" s="19">
        <v>4.0885080645161285</v>
      </c>
      <c r="AH1639" s="21">
        <v>165.1</v>
      </c>
      <c r="AI1639" s="22">
        <v>0.42083333333333295</v>
      </c>
      <c r="AJ1639" s="21">
        <v>1845.6860000000011</v>
      </c>
      <c r="AK1639" s="21" t="e">
        <f>VLOOKUP($B1639,'[3]Rotoma level Monthly'!$C$2:$N$538,10,FALSE)</f>
        <v>#N/A</v>
      </c>
      <c r="AL1639" s="21" t="e">
        <f>VLOOKUP($B1639,'[3]Rotoma level Monthly'!$C$2:$N$538,11,FALSE)</f>
        <v>#N/A</v>
      </c>
      <c r="AM1639" s="20">
        <v>3.5939134504608301</v>
      </c>
      <c r="AN1639" s="21">
        <v>189.22500000000002</v>
      </c>
    </row>
    <row r="1640" spans="1:40" x14ac:dyDescent="0.25">
      <c r="A1640" t="s">
        <v>89</v>
      </c>
      <c r="B1640" s="15">
        <v>40909</v>
      </c>
      <c r="C1640" s="16" t="s">
        <v>74</v>
      </c>
      <c r="D1640" s="17">
        <v>2012</v>
      </c>
      <c r="E1640" s="18" t="str">
        <f t="shared" si="391"/>
        <v>Rotoiti 2011/12</v>
      </c>
      <c r="F1640" s="18" t="s">
        <v>72</v>
      </c>
      <c r="G1640" s="19">
        <v>4</v>
      </c>
      <c r="H1640" s="17">
        <v>6.7999999523162842</v>
      </c>
      <c r="I1640" s="21">
        <v>183.5</v>
      </c>
      <c r="J1640" s="19">
        <v>17.631524758160452</v>
      </c>
      <c r="K1640" s="19">
        <v>2.6619709562574796</v>
      </c>
      <c r="L1640" s="19">
        <v>5.5000001000000003</v>
      </c>
      <c r="M1640" s="19">
        <v>9.5000001000000012</v>
      </c>
      <c r="N1640" s="19">
        <v>7.1999998046325686</v>
      </c>
      <c r="O1640" s="19">
        <v>0.59000001917232514</v>
      </c>
      <c r="Q1640" s="19">
        <f t="shared" si="390"/>
        <v>3.7492323779730246</v>
      </c>
      <c r="R1640" s="19">
        <f t="shared" si="389"/>
        <v>3.1850798766814097</v>
      </c>
      <c r="S1640" s="19">
        <f t="shared" si="392"/>
        <v>3.2035445664502054</v>
      </c>
      <c r="T1640" s="19">
        <f t="shared" si="393"/>
        <v>3.8571664242356793</v>
      </c>
      <c r="U1640" s="23">
        <f t="shared" si="394"/>
        <v>3.4987558113350796</v>
      </c>
      <c r="V1640" s="24">
        <f t="shared" si="396"/>
        <v>4.132285190725475</v>
      </c>
      <c r="W1640" s="24">
        <f t="shared" si="396"/>
        <v>3.3199060154699347</v>
      </c>
      <c r="X1640" s="24">
        <f t="shared" si="396"/>
        <v>3.1772810044413817</v>
      </c>
      <c r="Y1640" s="24">
        <f t="shared" si="396"/>
        <v>4.2088037087821899</v>
      </c>
      <c r="Z1640" s="24">
        <f t="shared" si="396"/>
        <v>3.7095689798547453</v>
      </c>
      <c r="AA1640" s="20">
        <v>0.95</v>
      </c>
      <c r="AB1640" s="20">
        <v>1.8683333333333301</v>
      </c>
      <c r="AC1640" s="17">
        <v>315.999647513441</v>
      </c>
      <c r="AD1640" s="17">
        <f t="shared" si="395"/>
        <v>315.22807506567091</v>
      </c>
      <c r="AE1640" s="21">
        <v>120.357</v>
      </c>
      <c r="AF1640" s="21">
        <v>186.47715053763451</v>
      </c>
      <c r="AG1640" s="19">
        <v>4.0812499999999998</v>
      </c>
      <c r="AH1640" s="21">
        <v>234.5</v>
      </c>
      <c r="AI1640" s="22">
        <v>0.52249999999999952</v>
      </c>
      <c r="AJ1640" s="21">
        <v>2089.5649999999991</v>
      </c>
      <c r="AK1640" s="21" t="e">
        <f>VLOOKUP($B1640,'[3]Rotoma level Monthly'!$C$2:$N$538,10,FALSE)</f>
        <v>#N/A</v>
      </c>
      <c r="AL1640" s="21" t="e">
        <f>VLOOKUP($B1640,'[3]Rotoma level Monthly'!$C$2:$N$538,11,FALSE)</f>
        <v>#N/A</v>
      </c>
      <c r="AM1640" s="20">
        <v>3.6022075812852026</v>
      </c>
      <c r="AN1640" s="21">
        <v>188.9083333333333</v>
      </c>
    </row>
    <row r="1641" spans="1:40" x14ac:dyDescent="0.25">
      <c r="A1641" t="s">
        <v>89</v>
      </c>
      <c r="B1641" s="15">
        <v>40940</v>
      </c>
      <c r="C1641" s="16" t="s">
        <v>74</v>
      </c>
      <c r="D1641" s="17">
        <v>2012</v>
      </c>
      <c r="E1641" s="18" t="str">
        <f t="shared" si="391"/>
        <v>Rotoiti 2011/12</v>
      </c>
      <c r="F1641" s="18" t="s">
        <v>72</v>
      </c>
      <c r="G1641" s="19">
        <v>2.4999999380790712</v>
      </c>
      <c r="H1641" s="17">
        <v>7.3250000476837158</v>
      </c>
      <c r="I1641" s="21">
        <v>188.00000499999999</v>
      </c>
      <c r="J1641" s="19">
        <v>16.654524758160449</v>
      </c>
      <c r="K1641" s="19">
        <v>3.1504709074074801</v>
      </c>
      <c r="L1641" s="19">
        <v>6.4999998999999997</v>
      </c>
      <c r="M1641" s="19">
        <v>8.5</v>
      </c>
      <c r="N1641" s="19">
        <v>7.2999999546325682</v>
      </c>
      <c r="O1641" s="19">
        <v>0.75000000142372136</v>
      </c>
      <c r="Q1641" s="19">
        <f t="shared" si="390"/>
        <v>3.2307675947047869</v>
      </c>
      <c r="R1641" s="19">
        <f t="shared" si="389"/>
        <v>3.0831047283376449</v>
      </c>
      <c r="S1641" s="19">
        <f t="shared" si="392"/>
        <v>3.2352151610503346</v>
      </c>
      <c r="T1641" s="19">
        <f t="shared" si="393"/>
        <v>3.7848741538851609</v>
      </c>
      <c r="U1641" s="23">
        <f t="shared" si="394"/>
        <v>3.3334904094944817</v>
      </c>
      <c r="V1641" s="24">
        <f t="shared" si="396"/>
        <v>4.0487929152313979</v>
      </c>
      <c r="W1641" s="24">
        <f t="shared" si="396"/>
        <v>3.310572034310709</v>
      </c>
      <c r="X1641" s="24">
        <f t="shared" si="396"/>
        <v>3.1621567852818848</v>
      </c>
      <c r="Y1641" s="24">
        <f t="shared" si="396"/>
        <v>4.1840467351658761</v>
      </c>
      <c r="Z1641" s="24">
        <f t="shared" si="396"/>
        <v>3.6763921174974672</v>
      </c>
      <c r="AA1641" s="20">
        <v>0.21</v>
      </c>
      <c r="AB1641" s="20">
        <v>1.58666666666666</v>
      </c>
      <c r="AC1641" s="17">
        <v>315.92114655172401</v>
      </c>
      <c r="AD1641" s="17">
        <f t="shared" si="395"/>
        <v>315.34303181576496</v>
      </c>
      <c r="AE1641" s="21">
        <v>122.396</v>
      </c>
      <c r="AF1641" s="21">
        <v>160.4066091954023</v>
      </c>
      <c r="AG1641" s="19">
        <v>3.0179597701149428</v>
      </c>
      <c r="AH1641" s="21">
        <v>179.4</v>
      </c>
      <c r="AI1641" s="22">
        <v>0.63583333333333303</v>
      </c>
      <c r="AJ1641" s="21">
        <v>1779.9219999999991</v>
      </c>
      <c r="AK1641" s="21" t="e">
        <f>VLOOKUP($B1641,'[3]Rotoma level Monthly'!$C$2:$N$538,10,FALSE)</f>
        <v>#N/A</v>
      </c>
      <c r="AL1641" s="21" t="e">
        <f>VLOOKUP($B1641,'[3]Rotoma level Monthly'!$C$2:$N$538,11,FALSE)</f>
        <v>#N/A</v>
      </c>
      <c r="AM1641" s="20">
        <v>3.6073375096006139</v>
      </c>
      <c r="AN1641" s="21">
        <v>186.27499999999998</v>
      </c>
    </row>
    <row r="1642" spans="1:40" x14ac:dyDescent="0.25">
      <c r="A1642" t="s">
        <v>89</v>
      </c>
      <c r="B1642" s="15">
        <v>40969</v>
      </c>
      <c r="C1642" s="16" t="s">
        <v>74</v>
      </c>
      <c r="D1642" s="17">
        <v>2012</v>
      </c>
      <c r="E1642" s="18" t="str">
        <f t="shared" si="391"/>
        <v>Rotoiti 2011/12</v>
      </c>
      <c r="F1642" s="18" t="s">
        <v>72</v>
      </c>
      <c r="G1642" s="19">
        <v>8.8500001453674315</v>
      </c>
      <c r="H1642" s="17">
        <v>7.6150000141693113</v>
      </c>
      <c r="I1642" s="21">
        <v>182.5</v>
      </c>
      <c r="J1642" s="19">
        <v>16.166024269660447</v>
      </c>
      <c r="K1642" s="19">
        <v>0.70797095625747986</v>
      </c>
      <c r="L1642" s="19">
        <v>2.5</v>
      </c>
      <c r="M1642" s="19">
        <v>1.5000000500000001</v>
      </c>
      <c r="N1642" s="19">
        <v>7.2499999953674319</v>
      </c>
      <c r="O1642" s="19">
        <v>0.84999999596046449</v>
      </c>
      <c r="Q1642" s="19">
        <f t="shared" si="390"/>
        <v>4.6252359256917952</v>
      </c>
      <c r="R1642" s="19">
        <f t="shared" si="389"/>
        <v>3.0291964036186183</v>
      </c>
      <c r="S1642" s="19">
        <f t="shared" si="392"/>
        <v>3.1964012350654047</v>
      </c>
      <c r="T1642" s="19">
        <f t="shared" si="393"/>
        <v>3.7471214212597013</v>
      </c>
      <c r="U1642" s="23">
        <f t="shared" si="394"/>
        <v>3.6494887464088799</v>
      </c>
      <c r="V1642" s="24">
        <f t="shared" si="396"/>
        <v>4.0852898171873528</v>
      </c>
      <c r="W1642" s="24">
        <f t="shared" si="396"/>
        <v>3.314786945408565</v>
      </c>
      <c r="X1642" s="24">
        <f t="shared" si="396"/>
        <v>3.1580565740751041</v>
      </c>
      <c r="Y1642" s="24">
        <f t="shared" si="396"/>
        <v>4.1940891999072267</v>
      </c>
      <c r="Z1642" s="24">
        <f t="shared" si="396"/>
        <v>3.6880556341445625</v>
      </c>
      <c r="AA1642" s="20">
        <v>0.34</v>
      </c>
      <c r="AB1642" s="20">
        <v>1.24166666666666</v>
      </c>
      <c r="AC1642" s="17">
        <v>315.91841969085999</v>
      </c>
      <c r="AD1642" s="17">
        <f t="shared" si="395"/>
        <v>315.45695103059472</v>
      </c>
      <c r="AE1642" s="21">
        <v>129.63300000000001</v>
      </c>
      <c r="AF1642" s="21">
        <v>157.0685483870968</v>
      </c>
      <c r="AG1642" s="19">
        <v>4.1236559139784932</v>
      </c>
      <c r="AH1642" s="21">
        <v>215.7</v>
      </c>
      <c r="AI1642" s="22">
        <v>0.92499999999999649</v>
      </c>
      <c r="AJ1642" s="21">
        <v>1795.5579999999989</v>
      </c>
      <c r="AK1642" s="21">
        <f>VLOOKUP($B1642,'[3]Rotoma level Monthly'!$C$2:$N$538,10,FALSE)</f>
        <v>1779.9219999999991</v>
      </c>
      <c r="AL1642" s="21">
        <f>VLOOKUP($B1642,'[3]Rotoma level Monthly'!$C$2:$N$538,11,FALSE)</f>
        <v>1953.0915833333354</v>
      </c>
      <c r="AM1642" s="20">
        <v>3.6361655063165421</v>
      </c>
      <c r="AN1642" s="21">
        <v>185.6583333333333</v>
      </c>
    </row>
    <row r="1643" spans="1:40" x14ac:dyDescent="0.25">
      <c r="A1643" t="s">
        <v>89</v>
      </c>
      <c r="B1643" s="15">
        <v>41000</v>
      </c>
      <c r="C1643" s="16" t="s">
        <v>74</v>
      </c>
      <c r="D1643" s="17">
        <v>2012</v>
      </c>
      <c r="E1643" s="18" t="str">
        <f t="shared" si="391"/>
        <v>Rotoiti 2011/12</v>
      </c>
      <c r="F1643" s="18" t="s">
        <v>72</v>
      </c>
      <c r="G1643" s="19">
        <v>6.4500000499999999</v>
      </c>
      <c r="H1643" s="17">
        <v>6.1050000190734863</v>
      </c>
      <c r="I1643" s="21">
        <v>178.00000499999999</v>
      </c>
      <c r="J1643" s="19">
        <v>15.189024269660448</v>
      </c>
      <c r="K1643" s="19">
        <v>1.1964710051074801</v>
      </c>
      <c r="L1643" s="19">
        <v>0.75000000999999994</v>
      </c>
      <c r="M1643" s="19">
        <v>1</v>
      </c>
      <c r="N1643" s="19">
        <v>7.2999999546325682</v>
      </c>
      <c r="O1643" s="19">
        <v>0.80000001096046447</v>
      </c>
      <c r="Q1643" s="19">
        <f t="shared" si="390"/>
        <v>4.2762816837248048</v>
      </c>
      <c r="R1643" s="19">
        <f t="shared" si="389"/>
        <v>3.3302139402919617</v>
      </c>
      <c r="S1643" s="19">
        <f t="shared" si="392"/>
        <v>3.1637642436696125</v>
      </c>
      <c r="T1643" s="19">
        <f t="shared" si="393"/>
        <v>3.6680672380397428</v>
      </c>
      <c r="U1643" s="23">
        <f t="shared" si="394"/>
        <v>3.6095817764315306</v>
      </c>
      <c r="V1643" s="24">
        <f t="shared" si="396"/>
        <v>4.0790902353209431</v>
      </c>
      <c r="W1643" s="24">
        <f t="shared" si="396"/>
        <v>3.3317979679426042</v>
      </c>
      <c r="X1643" s="24">
        <f t="shared" si="396"/>
        <v>3.1509495661419038</v>
      </c>
      <c r="Y1643" s="24">
        <f t="shared" si="396"/>
        <v>4.1698931494043832</v>
      </c>
      <c r="Z1643" s="24">
        <f t="shared" si="396"/>
        <v>3.682932729702459</v>
      </c>
      <c r="AA1643" s="20">
        <v>-0.51</v>
      </c>
      <c r="AB1643" s="20">
        <v>0.86</v>
      </c>
      <c r="AC1643" s="17">
        <v>315.855019097222</v>
      </c>
      <c r="AD1643" s="17">
        <f t="shared" si="395"/>
        <v>315.56096112897433</v>
      </c>
      <c r="AE1643" s="21">
        <v>70.5</v>
      </c>
      <c r="AF1643" s="21">
        <v>171.23194444444454</v>
      </c>
      <c r="AG1643" s="19">
        <v>3.0491666666666672</v>
      </c>
      <c r="AH1643" s="21">
        <v>191.6</v>
      </c>
      <c r="AI1643" s="22">
        <v>0.80416666666666647</v>
      </c>
      <c r="AJ1643" s="21">
        <v>1718.8309999999979</v>
      </c>
      <c r="AK1643" s="21" t="e">
        <f>VLOOKUP($B1643,'[3]Rotoma level Monthly'!$C$2:$N$538,10,FALSE)</f>
        <v>#N/A</v>
      </c>
      <c r="AL1643" s="21" t="e">
        <f>VLOOKUP($B1643,'[3]Rotoma level Monthly'!$C$2:$N$538,11,FALSE)</f>
        <v>#N/A</v>
      </c>
      <c r="AM1643" s="20">
        <v>3.7098718235208437</v>
      </c>
      <c r="AN1643" s="21">
        <v>188.22499999999999</v>
      </c>
    </row>
    <row r="1644" spans="1:40" x14ac:dyDescent="0.25">
      <c r="A1644" t="s">
        <v>89</v>
      </c>
      <c r="B1644" s="15">
        <v>41030</v>
      </c>
      <c r="C1644" s="16" t="s">
        <v>74</v>
      </c>
      <c r="D1644" s="17">
        <v>2012</v>
      </c>
      <c r="E1644" s="18" t="str">
        <f t="shared" si="391"/>
        <v>Rotoiti 2011/12</v>
      </c>
      <c r="F1644" s="18" t="s">
        <v>72</v>
      </c>
      <c r="G1644" s="19">
        <v>7.8000001953674314</v>
      </c>
      <c r="H1644" s="17">
        <v>5.9250001907348633</v>
      </c>
      <c r="I1644" s="21">
        <v>169</v>
      </c>
      <c r="J1644" s="19">
        <v>16.654524758160449</v>
      </c>
      <c r="K1644" s="19">
        <v>2.6619709562574796</v>
      </c>
      <c r="L1644" s="19">
        <v>1.2500000099999999</v>
      </c>
      <c r="M1644" s="19">
        <v>1</v>
      </c>
      <c r="N1644" s="19">
        <v>7.2500000046325681</v>
      </c>
      <c r="O1644" s="19">
        <v>0.69999998807907104</v>
      </c>
      <c r="Q1644" s="19">
        <f t="shared" si="390"/>
        <v>4.4859203184634833</v>
      </c>
      <c r="R1644" s="19">
        <f t="shared" si="389"/>
        <v>3.3699875054210939</v>
      </c>
      <c r="S1644" s="19">
        <f t="shared" si="392"/>
        <v>3.0959389808871571</v>
      </c>
      <c r="T1644" s="19">
        <f t="shared" si="393"/>
        <v>3.7848741538851609</v>
      </c>
      <c r="U1644" s="23">
        <f t="shared" si="394"/>
        <v>3.6841802396642236</v>
      </c>
      <c r="V1644" s="24">
        <f t="shared" si="396"/>
        <v>4.0539803769767628</v>
      </c>
      <c r="W1644" s="24">
        <f t="shared" si="396"/>
        <v>3.3275357518198496</v>
      </c>
      <c r="X1644" s="24">
        <f t="shared" si="396"/>
        <v>3.143778112299275</v>
      </c>
      <c r="Y1644" s="24">
        <f t="shared" si="396"/>
        <v>4.1357558062575324</v>
      </c>
      <c r="Z1644" s="24">
        <f t="shared" si="396"/>
        <v>3.6652625118383546</v>
      </c>
      <c r="AA1644" s="20">
        <v>-0.15</v>
      </c>
      <c r="AB1644" s="20">
        <v>0.57999999999999996</v>
      </c>
      <c r="AC1644" s="17">
        <v>315.83994254032302</v>
      </c>
      <c r="AD1644" s="17">
        <f t="shared" si="395"/>
        <v>315.64010522619662</v>
      </c>
      <c r="AE1644" s="21">
        <v>139.5</v>
      </c>
      <c r="AF1644" s="21">
        <v>172.49596774193549</v>
      </c>
      <c r="AG1644" s="19">
        <v>3.0857526881720423</v>
      </c>
      <c r="AH1644" s="21">
        <v>204.1</v>
      </c>
      <c r="AI1644" s="22">
        <v>0.66416666666666646</v>
      </c>
      <c r="AJ1644" s="21">
        <v>1648.440999999998</v>
      </c>
      <c r="AK1644" s="21" t="e">
        <f>VLOOKUP($B1644,'[3]Rotoma level Monthly'!$C$2:$N$538,10,FALSE)</f>
        <v>#N/A</v>
      </c>
      <c r="AL1644" s="21" t="e">
        <f>VLOOKUP($B1644,'[3]Rotoma level Monthly'!$C$2:$N$538,11,FALSE)</f>
        <v>#N/A</v>
      </c>
      <c r="AM1644" s="20">
        <v>3.6925627957430653</v>
      </c>
      <c r="AN1644" s="21">
        <v>191.52500000000001</v>
      </c>
    </row>
    <row r="1645" spans="1:40" x14ac:dyDescent="0.25">
      <c r="A1645" t="s">
        <v>89</v>
      </c>
      <c r="B1645" s="15">
        <v>41061</v>
      </c>
      <c r="C1645" s="16" t="s">
        <v>74</v>
      </c>
      <c r="D1645" s="17">
        <v>2012</v>
      </c>
      <c r="E1645" s="18" t="str">
        <f t="shared" si="391"/>
        <v>Rotoiti 2011/12</v>
      </c>
      <c r="F1645" s="18" t="s">
        <v>72</v>
      </c>
      <c r="G1645" s="19">
        <v>8.4000000953674316</v>
      </c>
      <c r="H1645" s="17">
        <v>5.2599999904632568</v>
      </c>
      <c r="I1645" s="21">
        <v>162</v>
      </c>
      <c r="J1645" s="19">
        <v>27.401524758160452</v>
      </c>
      <c r="K1645" s="19">
        <v>13.897470956257479</v>
      </c>
      <c r="L1645" s="19">
        <v>2.5</v>
      </c>
      <c r="M1645" s="19">
        <v>15.499999799999999</v>
      </c>
      <c r="N1645" s="19">
        <v>6.9999999976837159</v>
      </c>
      <c r="O1645" s="19">
        <v>0.84999999500000001</v>
      </c>
      <c r="Q1645" s="19">
        <f t="shared" si="390"/>
        <v>4.5676693991210566</v>
      </c>
      <c r="R1645" s="19">
        <f t="shared" si="389"/>
        <v>3.5262386067936147</v>
      </c>
      <c r="S1645" s="19">
        <f t="shared" si="392"/>
        <v>3.0406401937733185</v>
      </c>
      <c r="T1645" s="19">
        <f t="shared" si="393"/>
        <v>4.4163022110575305</v>
      </c>
      <c r="U1645" s="23">
        <f t="shared" si="394"/>
        <v>3.88771260268638</v>
      </c>
      <c r="V1645" s="24">
        <f t="shared" si="396"/>
        <v>4.0466223949151248</v>
      </c>
      <c r="W1645" s="24">
        <f t="shared" si="396"/>
        <v>3.3256683339356612</v>
      </c>
      <c r="X1645" s="24">
        <f t="shared" si="396"/>
        <v>3.1261244738199991</v>
      </c>
      <c r="Y1645" s="24">
        <f t="shared" si="396"/>
        <v>4.0942296879823692</v>
      </c>
      <c r="Z1645" s="24">
        <f t="shared" si="396"/>
        <v>3.6481612226632882</v>
      </c>
      <c r="AA1645" s="20">
        <v>-0.95</v>
      </c>
      <c r="AB1645" s="20">
        <v>0.133333333333333</v>
      </c>
      <c r="AC1645" s="17">
        <v>315.82774409722202</v>
      </c>
      <c r="AD1645" s="17">
        <f t="shared" si="395"/>
        <v>315.68886474587254</v>
      </c>
      <c r="AE1645" s="21">
        <v>70</v>
      </c>
      <c r="AF1645" s="21">
        <v>181.88194444444443</v>
      </c>
      <c r="AG1645" s="19">
        <v>3.1832638888888889</v>
      </c>
      <c r="AH1645" s="21">
        <v>112.6</v>
      </c>
      <c r="AI1645" s="22">
        <v>0.66416666666666646</v>
      </c>
      <c r="AJ1645" s="21">
        <v>1554.440999999998</v>
      </c>
      <c r="AK1645" s="21" t="e">
        <f>VLOOKUP($B1645,'[3]Rotoma level Monthly'!$C$2:$N$538,10,FALSE)</f>
        <v>#N/A</v>
      </c>
      <c r="AL1645" s="21" t="e">
        <f>VLOOKUP($B1645,'[3]Rotoma level Monthly'!$C$2:$N$538,11,FALSE)</f>
        <v>#N/A</v>
      </c>
      <c r="AM1645" s="20">
        <v>3.6415323297932449</v>
      </c>
      <c r="AN1645" s="21">
        <v>192.90833333333333</v>
      </c>
    </row>
    <row r="1646" spans="1:40" x14ac:dyDescent="0.25">
      <c r="A1646" t="s">
        <v>89</v>
      </c>
      <c r="B1646" s="15">
        <v>41091</v>
      </c>
      <c r="C1646" s="16" t="s">
        <v>75</v>
      </c>
      <c r="D1646" s="17">
        <v>2013</v>
      </c>
      <c r="E1646" s="18" t="str">
        <f t="shared" si="391"/>
        <v>Rotoiti 2012/13</v>
      </c>
      <c r="F1646" s="18" t="s">
        <v>72</v>
      </c>
      <c r="G1646" s="19">
        <v>4.6500000999999997</v>
      </c>
      <c r="H1646" s="17">
        <v>6.5249998546325685</v>
      </c>
      <c r="I1646" s="21">
        <v>145.50000499999999</v>
      </c>
      <c r="J1646" s="19">
        <v>23.493524269660451</v>
      </c>
      <c r="K1646" s="19">
        <v>8.5239711516574808</v>
      </c>
      <c r="L1646" s="19">
        <v>1.5</v>
      </c>
      <c r="M1646" s="19">
        <v>4.5000001000000003</v>
      </c>
      <c r="N1646" s="19">
        <v>7.0999999000000003</v>
      </c>
      <c r="O1646" s="19">
        <v>1.0250000338418579</v>
      </c>
      <c r="Q1646" s="19">
        <f t="shared" si="390"/>
        <v>3.9153305240632346</v>
      </c>
      <c r="R1646" s="19">
        <f t="shared" si="389"/>
        <v>3.241008233758623</v>
      </c>
      <c r="S1646" s="19">
        <f t="shared" si="392"/>
        <v>2.9002176548208651</v>
      </c>
      <c r="T1646" s="19">
        <f t="shared" si="393"/>
        <v>4.2211686572534779</v>
      </c>
      <c r="U1646" s="23">
        <f t="shared" si="394"/>
        <v>3.5694312674740498</v>
      </c>
      <c r="V1646" s="24">
        <f t="shared" si="396"/>
        <v>3.9762332719203943</v>
      </c>
      <c r="W1646" s="24">
        <f t="shared" si="396"/>
        <v>3.3029248984501471</v>
      </c>
      <c r="X1646" s="24">
        <f t="shared" si="396"/>
        <v>3.1157758494055439</v>
      </c>
      <c r="Y1646" s="24">
        <f t="shared" si="396"/>
        <v>4.0606318960056651</v>
      </c>
      <c r="Z1646" s="24">
        <f t="shared" si="396"/>
        <v>3.6138914789454373</v>
      </c>
      <c r="AA1646" s="20">
        <v>-0.13</v>
      </c>
      <c r="AB1646" s="20">
        <v>0.125</v>
      </c>
      <c r="AC1646" s="17">
        <v>315.80584845430099</v>
      </c>
      <c r="AD1646" s="17">
        <f t="shared" si="395"/>
        <v>315.72263535519147</v>
      </c>
      <c r="AE1646" s="21">
        <v>204</v>
      </c>
      <c r="AF1646" s="21">
        <v>144.46841397849468</v>
      </c>
      <c r="AG1646" s="19">
        <v>2.8352822580645154</v>
      </c>
      <c r="AH1646" s="21">
        <v>146.1</v>
      </c>
      <c r="AI1646" s="22">
        <v>0.66416666666666646</v>
      </c>
      <c r="AJ1646" s="21">
        <v>1475.440999999998</v>
      </c>
      <c r="AK1646" s="21" t="e">
        <f>VLOOKUP($B1646,'[3]Rotoma level Monthly'!$C$2:$N$538,10,FALSE)</f>
        <v>#N/A</v>
      </c>
      <c r="AL1646" s="21" t="e">
        <f>VLOOKUP($B1646,'[3]Rotoma level Monthly'!$C$2:$N$538,11,FALSE)</f>
        <v>#N/A</v>
      </c>
      <c r="AM1646" s="20">
        <v>3.6398540890525037</v>
      </c>
      <c r="AN1646" s="21">
        <v>192.34166666666667</v>
      </c>
    </row>
    <row r="1647" spans="1:40" x14ac:dyDescent="0.25">
      <c r="A1647" t="s">
        <v>89</v>
      </c>
      <c r="B1647" s="15">
        <v>41122</v>
      </c>
      <c r="C1647" s="16" t="s">
        <v>75</v>
      </c>
      <c r="D1647" s="17">
        <v>2013</v>
      </c>
      <c r="E1647" s="18" t="str">
        <f t="shared" si="391"/>
        <v>Rotoiti 2012/13</v>
      </c>
      <c r="F1647" s="18" t="s">
        <v>72</v>
      </c>
      <c r="G1647" s="19">
        <v>5.3500001453674315</v>
      </c>
      <c r="H1647" s="17">
        <v>5.8500001476837156</v>
      </c>
      <c r="I1647" s="21">
        <v>140</v>
      </c>
      <c r="J1647" s="19">
        <v>16.166024269660451</v>
      </c>
      <c r="K1647" s="19">
        <v>2.1734710051074799</v>
      </c>
      <c r="L1647" s="19">
        <v>0.62500003980232233</v>
      </c>
      <c r="M1647" s="19">
        <v>1</v>
      </c>
      <c r="N1647" s="19">
        <v>7.2749998569488525</v>
      </c>
      <c r="O1647" s="19">
        <v>1.3499999661581421</v>
      </c>
      <c r="Q1647" s="19">
        <f t="shared" si="390"/>
        <v>4.0700186363069992</v>
      </c>
      <c r="R1647" s="19">
        <f t="shared" si="389"/>
        <v>3.386854578190241</v>
      </c>
      <c r="S1647" s="19">
        <f t="shared" si="392"/>
        <v>2.8498453873914964</v>
      </c>
      <c r="T1647" s="19">
        <f t="shared" si="393"/>
        <v>3.7471214212597017</v>
      </c>
      <c r="U1647" s="23">
        <f t="shared" si="394"/>
        <v>3.5134600057871097</v>
      </c>
      <c r="V1647" s="24">
        <f t="shared" si="396"/>
        <v>3.995254601003813</v>
      </c>
      <c r="W1647" s="24">
        <f t="shared" si="396"/>
        <v>3.3028377226870642</v>
      </c>
      <c r="X1647" s="24">
        <f t="shared" si="396"/>
        <v>3.0978774090145134</v>
      </c>
      <c r="Y1647" s="24">
        <f t="shared" si="396"/>
        <v>3.9924392263551867</v>
      </c>
      <c r="Z1647" s="24">
        <f t="shared" si="396"/>
        <v>3.5971022397651442</v>
      </c>
      <c r="AA1647" s="20">
        <v>-0.46</v>
      </c>
      <c r="AB1647" s="20">
        <v>0.105</v>
      </c>
      <c r="AC1647" s="17">
        <v>316.15850739247298</v>
      </c>
      <c r="AD1647" s="17">
        <f t="shared" si="395"/>
        <v>315.78819981531694</v>
      </c>
      <c r="AE1647" s="21">
        <v>115.027999999999</v>
      </c>
      <c r="AF1647" s="21">
        <v>155.39381720430106</v>
      </c>
      <c r="AG1647" s="19">
        <v>2.4018817204301079</v>
      </c>
      <c r="AH1647" s="21">
        <v>168.7</v>
      </c>
      <c r="AI1647" s="22">
        <v>0.66416666666666646</v>
      </c>
      <c r="AJ1647" s="21">
        <v>1557.9799999999977</v>
      </c>
      <c r="AK1647" s="21" t="e">
        <f>VLOOKUP($B1647,'[3]Rotoma level Monthly'!$C$2:$N$538,10,FALSE)</f>
        <v>#N/A</v>
      </c>
      <c r="AL1647" s="21" t="e">
        <f>VLOOKUP($B1647,'[3]Rotoma level Monthly'!$C$2:$N$538,11,FALSE)</f>
        <v>#N/A</v>
      </c>
      <c r="AM1647" s="20">
        <v>3.5456336589449768</v>
      </c>
      <c r="AN1647" s="21">
        <v>189.6583333333333</v>
      </c>
    </row>
    <row r="1648" spans="1:40" x14ac:dyDescent="0.25">
      <c r="A1648" t="s">
        <v>89</v>
      </c>
      <c r="B1648" s="15">
        <v>41153</v>
      </c>
      <c r="C1648" s="16" t="s">
        <v>75</v>
      </c>
      <c r="D1648" s="17">
        <v>2013</v>
      </c>
      <c r="E1648" s="18" t="str">
        <f t="shared" si="391"/>
        <v>Rotoiti 2012/13</v>
      </c>
      <c r="F1648" s="18" t="s">
        <v>72</v>
      </c>
      <c r="G1648" s="19">
        <v>3.4999998761581419</v>
      </c>
      <c r="H1648" s="17">
        <v>6.3999998523162844</v>
      </c>
      <c r="I1648" s="21">
        <v>140.99999500000001</v>
      </c>
      <c r="J1648" s="19">
        <v>14.21202426966045</v>
      </c>
      <c r="K1648" s="19">
        <v>0.46372095625747978</v>
      </c>
      <c r="L1648" s="19">
        <v>1.5</v>
      </c>
      <c r="M1648" s="19">
        <v>1</v>
      </c>
      <c r="N1648" s="19">
        <v>7.3000001953674314</v>
      </c>
      <c r="O1648" s="19">
        <v>0.84999999500000001</v>
      </c>
      <c r="Q1648" s="19">
        <f t="shared" si="390"/>
        <v>3.6019327936180017</v>
      </c>
      <c r="R1648" s="19">
        <f t="shared" si="389"/>
        <v>3.2670582424220154</v>
      </c>
      <c r="S1648" s="19">
        <f t="shared" si="392"/>
        <v>2.8591494827371462</v>
      </c>
      <c r="T1648" s="19">
        <f t="shared" si="393"/>
        <v>3.5837553461317806</v>
      </c>
      <c r="U1648" s="23">
        <f t="shared" si="394"/>
        <v>3.3279739662272361</v>
      </c>
      <c r="V1648" s="24">
        <f t="shared" si="396"/>
        <v>3.9562474474065978</v>
      </c>
      <c r="W1648" s="24">
        <f t="shared" si="396"/>
        <v>3.2865849730519812</v>
      </c>
      <c r="X1648" s="24">
        <f t="shared" si="396"/>
        <v>3.086515851820423</v>
      </c>
      <c r="Y1648" s="24">
        <f t="shared" si="396"/>
        <v>3.9268970901057791</v>
      </c>
      <c r="Z1648" s="24">
        <f t="shared" si="396"/>
        <v>3.5640613405961949</v>
      </c>
      <c r="AA1648" s="20">
        <v>0.21</v>
      </c>
      <c r="AB1648" s="20">
        <v>-3.8333333333333199E-2</v>
      </c>
      <c r="AC1648" s="17">
        <v>316.25994062500001</v>
      </c>
      <c r="AD1648" s="17">
        <f t="shared" si="395"/>
        <v>315.86815730952992</v>
      </c>
      <c r="AE1648" s="21">
        <v>123.647999999999</v>
      </c>
      <c r="AF1648" s="21">
        <v>171.68611111111113</v>
      </c>
      <c r="AG1648" s="19">
        <v>4.1988888888888898</v>
      </c>
      <c r="AH1648" s="21">
        <v>170.2</v>
      </c>
      <c r="AI1648" s="22">
        <v>0.66416666666666646</v>
      </c>
      <c r="AJ1648" s="21">
        <v>1615.5529999999967</v>
      </c>
      <c r="AK1648" s="21" t="e">
        <f>VLOOKUP($B1648,'[3]Rotoma level Monthly'!$C$2:$N$538,10,FALSE)</f>
        <v>#N/A</v>
      </c>
      <c r="AL1648" s="21" t="e">
        <f>VLOOKUP($B1648,'[3]Rotoma level Monthly'!$C$2:$N$538,11,FALSE)</f>
        <v>#N/A</v>
      </c>
      <c r="AM1648" s="20">
        <v>3.4963281033894211</v>
      </c>
      <c r="AN1648" s="21">
        <v>184.61666666666665</v>
      </c>
    </row>
    <row r="1649" spans="1:40" x14ac:dyDescent="0.25">
      <c r="A1649" t="s">
        <v>89</v>
      </c>
      <c r="B1649" s="15">
        <v>41183</v>
      </c>
      <c r="C1649" s="16" t="s">
        <v>75</v>
      </c>
      <c r="D1649" s="17">
        <v>2013</v>
      </c>
      <c r="E1649" s="18" t="str">
        <f t="shared" si="391"/>
        <v>Rotoiti 2012/13</v>
      </c>
      <c r="F1649" s="18" t="s">
        <v>72</v>
      </c>
      <c r="G1649" s="19">
        <v>4.8499999046325684</v>
      </c>
      <c r="H1649" s="17">
        <v>6.0499999523162842</v>
      </c>
      <c r="I1649" s="21">
        <v>140</v>
      </c>
      <c r="J1649" s="19">
        <v>11.769524269660449</v>
      </c>
      <c r="K1649" s="19">
        <v>0.70797095625747986</v>
      </c>
      <c r="L1649" s="19">
        <v>0.75</v>
      </c>
      <c r="M1649" s="19">
        <v>1</v>
      </c>
      <c r="N1649" s="19">
        <v>7.1999998046325686</v>
      </c>
      <c r="O1649" s="19">
        <v>1.0500000059604644</v>
      </c>
      <c r="Q1649" s="19">
        <f t="shared" si="390"/>
        <v>3.9617839943589095</v>
      </c>
      <c r="R1649" s="19">
        <f t="shared" si="389"/>
        <v>3.3422634833394147</v>
      </c>
      <c r="S1649" s="19">
        <f t="shared" si="392"/>
        <v>2.8498453873914964</v>
      </c>
      <c r="T1649" s="19">
        <f t="shared" si="393"/>
        <v>3.3446160136598677</v>
      </c>
      <c r="U1649" s="23">
        <f t="shared" si="394"/>
        <v>3.3746272196874223</v>
      </c>
      <c r="V1649" s="24">
        <f t="shared" si="396"/>
        <v>3.9673119555935652</v>
      </c>
      <c r="W1649" s="24">
        <f t="shared" si="396"/>
        <v>3.2842746379648724</v>
      </c>
      <c r="X1649" s="24">
        <f t="shared" si="396"/>
        <v>3.0640912486704046</v>
      </c>
      <c r="Y1649" s="24">
        <f t="shared" si="396"/>
        <v>3.8516762039615906</v>
      </c>
      <c r="Z1649" s="24">
        <f t="shared" si="396"/>
        <v>3.5418385115476076</v>
      </c>
      <c r="AA1649" s="20">
        <v>0.23</v>
      </c>
      <c r="AB1649" s="20">
        <v>-2.4999999999999901E-2</v>
      </c>
      <c r="AC1649" s="17">
        <v>316.284902217742</v>
      </c>
      <c r="AD1649" s="17">
        <f t="shared" si="395"/>
        <v>315.93213726024675</v>
      </c>
      <c r="AE1649" s="21">
        <v>76.607999999999905</v>
      </c>
      <c r="AF1649" s="21">
        <v>213.64314516129036</v>
      </c>
      <c r="AG1649" s="19">
        <v>4.61122311827957</v>
      </c>
      <c r="AH1649" s="21">
        <v>236</v>
      </c>
      <c r="AI1649" s="22">
        <v>0.66416666666666646</v>
      </c>
      <c r="AJ1649" s="21">
        <v>1673.4399999999957</v>
      </c>
      <c r="AK1649" s="21" t="e">
        <f>VLOOKUP($B1649,'[3]Rotoma level Monthly'!$C$2:$N$538,10,FALSE)</f>
        <v>#N/A</v>
      </c>
      <c r="AL1649" s="21" t="e">
        <f>VLOOKUP($B1649,'[3]Rotoma level Monthly'!$C$2:$N$538,11,FALSE)</f>
        <v>#N/A</v>
      </c>
      <c r="AM1649" s="20">
        <v>3.5688975478338656</v>
      </c>
      <c r="AN1649" s="21">
        <v>190.14999999999998</v>
      </c>
    </row>
    <row r="1650" spans="1:40" x14ac:dyDescent="0.25">
      <c r="A1650" t="s">
        <v>89</v>
      </c>
      <c r="B1650" s="15">
        <v>41214</v>
      </c>
      <c r="C1650" s="16" t="s">
        <v>75</v>
      </c>
      <c r="D1650" s="17">
        <v>2013</v>
      </c>
      <c r="E1650" s="18" t="str">
        <f t="shared" si="391"/>
        <v>Rotoiti 2012/13</v>
      </c>
      <c r="F1650" s="18" t="s">
        <v>72</v>
      </c>
      <c r="G1650" s="19">
        <v>1.325000023841858</v>
      </c>
      <c r="H1650" s="17">
        <v>7.0749998092651367</v>
      </c>
      <c r="I1650" s="21">
        <v>138</v>
      </c>
      <c r="J1650" s="19">
        <v>10.304024074260449</v>
      </c>
      <c r="K1650" s="19">
        <v>1.1964710051074801</v>
      </c>
      <c r="L1650" s="19">
        <v>0.50000000999999994</v>
      </c>
      <c r="M1650" s="19">
        <v>1</v>
      </c>
      <c r="N1650" s="19">
        <v>7.5</v>
      </c>
      <c r="O1650" s="19">
        <v>0.62500000192092897</v>
      </c>
      <c r="Q1650" s="19">
        <f t="shared" si="390"/>
        <v>2.5304283506621448</v>
      </c>
      <c r="R1650" s="19">
        <f t="shared" si="389"/>
        <v>3.1309223420672168</v>
      </c>
      <c r="S1650" s="19">
        <f t="shared" si="392"/>
        <v>2.8310360500677212</v>
      </c>
      <c r="T1650" s="19">
        <f t="shared" si="393"/>
        <v>3.1759800449238886</v>
      </c>
      <c r="U1650" s="23">
        <f t="shared" si="394"/>
        <v>2.9170916969302425</v>
      </c>
      <c r="V1650" s="24">
        <f t="shared" si="396"/>
        <v>3.8820465000050457</v>
      </c>
      <c r="W1650" s="24">
        <f t="shared" si="396"/>
        <v>3.264817795015913</v>
      </c>
      <c r="X1650" s="24">
        <f t="shared" si="396"/>
        <v>3.0360583325469555</v>
      </c>
      <c r="Y1650" s="24">
        <f t="shared" si="396"/>
        <v>3.7713838247724758</v>
      </c>
      <c r="Z1650" s="24">
        <f t="shared" si="396"/>
        <v>3.4885766130850961</v>
      </c>
      <c r="AA1650" s="20">
        <v>0.37</v>
      </c>
      <c r="AB1650" s="20">
        <v>-0.12166666666666601</v>
      </c>
      <c r="AC1650" s="17">
        <v>316.14563888888898</v>
      </c>
      <c r="AD1650" s="17">
        <f t="shared" si="395"/>
        <v>315.97410097552455</v>
      </c>
      <c r="AE1650" s="21">
        <v>24.913</v>
      </c>
      <c r="AF1650" s="21">
        <v>195.62916666666663</v>
      </c>
      <c r="AG1650" s="19">
        <v>4.0034722222222214</v>
      </c>
      <c r="AH1650" s="21">
        <v>251.2</v>
      </c>
      <c r="AI1650" s="22">
        <v>0.35666666666666647</v>
      </c>
      <c r="AJ1650" s="21">
        <v>1576.0479999999957</v>
      </c>
      <c r="AK1650" s="21" t="e">
        <f>VLOOKUP($B1650,'[3]Rotoma level Monthly'!$C$2:$N$538,10,FALSE)</f>
        <v>#N/A</v>
      </c>
      <c r="AL1650" s="21" t="e">
        <f>VLOOKUP($B1650,'[3]Rotoma level Monthly'!$C$2:$N$538,11,FALSE)</f>
        <v>#N/A</v>
      </c>
      <c r="AM1650" s="20">
        <v>3.6302742759444642</v>
      </c>
      <c r="AN1650" s="21">
        <v>189.6</v>
      </c>
    </row>
    <row r="1651" spans="1:40" x14ac:dyDescent="0.25">
      <c r="A1651" t="s">
        <v>89</v>
      </c>
      <c r="B1651" s="15">
        <v>41244</v>
      </c>
      <c r="C1651" s="16" t="s">
        <v>75</v>
      </c>
      <c r="D1651" s="17">
        <v>2013</v>
      </c>
      <c r="E1651" s="18" t="str">
        <f t="shared" si="391"/>
        <v>Rotoiti 2012/13</v>
      </c>
      <c r="F1651" s="18" t="s">
        <v>72</v>
      </c>
      <c r="G1651" s="19">
        <v>1.2899999737739563</v>
      </c>
      <c r="H1651" s="17">
        <v>9.1899995803833008</v>
      </c>
      <c r="I1651" s="21">
        <v>138.5</v>
      </c>
      <c r="J1651" s="19">
        <v>9.8155240742604484</v>
      </c>
      <c r="K1651" s="19">
        <v>-2.4779043742520185E-2</v>
      </c>
      <c r="L1651" s="19">
        <v>0.75000000999999994</v>
      </c>
      <c r="M1651" s="19">
        <v>3.5</v>
      </c>
      <c r="N1651" s="19">
        <v>7.3399999023162845</v>
      </c>
      <c r="O1651" s="19">
        <v>0.62499999807907103</v>
      </c>
      <c r="Q1651" s="19">
        <f t="shared" si="390"/>
        <v>2.5008978417336132</v>
      </c>
      <c r="R1651" s="19">
        <f t="shared" ref="R1651:R1714" si="397">5.56+2.6*LOG(((1/$H1651)-(1/40)),10)</f>
        <v>2.7606221755039866</v>
      </c>
      <c r="S1651" s="19">
        <f t="shared" si="392"/>
        <v>2.8357638179354061</v>
      </c>
      <c r="T1651" s="19">
        <f t="shared" si="393"/>
        <v>3.1143873983165156</v>
      </c>
      <c r="U1651" s="23">
        <f t="shared" si="394"/>
        <v>2.8029178083723805</v>
      </c>
      <c r="V1651" s="24">
        <f t="shared" si="396"/>
        <v>3.7929582867018214</v>
      </c>
      <c r="W1651" s="24">
        <f t="shared" si="396"/>
        <v>3.2210458430354869</v>
      </c>
      <c r="X1651" s="24">
        <f t="shared" si="396"/>
        <v>3.00511351343668</v>
      </c>
      <c r="Y1651" s="24">
        <f t="shared" si="396"/>
        <v>3.7037862069923508</v>
      </c>
      <c r="Z1651" s="24">
        <f t="shared" si="396"/>
        <v>3.4307259625415849</v>
      </c>
      <c r="AA1651" s="20">
        <v>-0.69</v>
      </c>
      <c r="AB1651" s="20">
        <v>-7.8333333333333199E-2</v>
      </c>
      <c r="AC1651" s="17">
        <v>315.99446841397901</v>
      </c>
      <c r="AD1651" s="17">
        <f t="shared" si="395"/>
        <v>316.00093545693136</v>
      </c>
      <c r="AE1651" s="21">
        <v>107.92400000000001</v>
      </c>
      <c r="AF1651" s="21">
        <v>142.06317204301072</v>
      </c>
      <c r="AG1651" s="19">
        <v>3.6795026881720427</v>
      </c>
      <c r="AH1651" s="21">
        <v>196.3</v>
      </c>
      <c r="AI1651" s="22">
        <v>0.12916666666666649</v>
      </c>
      <c r="AJ1651" s="21">
        <v>1548.4619999999959</v>
      </c>
      <c r="AK1651" s="21" t="e">
        <f>VLOOKUP($B1651,'[3]Rotoma level Monthly'!$C$2:$N$538,10,FALSE)</f>
        <v>#N/A</v>
      </c>
      <c r="AL1651" s="21" t="e">
        <f>VLOOKUP($B1651,'[3]Rotoma level Monthly'!$C$2:$N$538,11,FALSE)</f>
        <v>#N/A</v>
      </c>
      <c r="AM1651" s="20">
        <v>3.5566921000185387</v>
      </c>
      <c r="AN1651" s="21">
        <v>192.20000000000002</v>
      </c>
    </row>
    <row r="1652" spans="1:40" x14ac:dyDescent="0.25">
      <c r="A1652" t="s">
        <v>89</v>
      </c>
      <c r="B1652" s="15">
        <v>41275</v>
      </c>
      <c r="C1652" s="16" t="s">
        <v>75</v>
      </c>
      <c r="D1652" s="17">
        <v>2013</v>
      </c>
      <c r="E1652" s="18" t="str">
        <f t="shared" si="391"/>
        <v>Rotoiti 2012/13</v>
      </c>
      <c r="F1652" s="18" t="s">
        <v>72</v>
      </c>
      <c r="G1652" s="19">
        <v>4.0499999523162842</v>
      </c>
      <c r="H1652" s="17">
        <v>8.7750000953674316</v>
      </c>
      <c r="I1652" s="21">
        <v>165.5</v>
      </c>
      <c r="J1652" s="19">
        <v>13.23502426966045</v>
      </c>
      <c r="K1652" s="19">
        <v>1.1964710051074801</v>
      </c>
      <c r="L1652" s="19">
        <v>0.75000000999999994</v>
      </c>
      <c r="M1652" s="19">
        <v>2</v>
      </c>
      <c r="N1652" s="19">
        <v>7.3000001953674314</v>
      </c>
      <c r="O1652" s="19">
        <v>0.70000001692092895</v>
      </c>
      <c r="Q1652" s="19">
        <f t="shared" si="390"/>
        <v>3.7629357459775328</v>
      </c>
      <c r="R1652" s="19">
        <f t="shared" si="397"/>
        <v>2.827907843788342</v>
      </c>
      <c r="S1652" s="19">
        <f t="shared" si="392"/>
        <v>3.0685819743163303</v>
      </c>
      <c r="T1652" s="19">
        <f t="shared" si="393"/>
        <v>3.4934362467085043</v>
      </c>
      <c r="U1652" s="23">
        <f t="shared" si="394"/>
        <v>3.2882154526976777</v>
      </c>
      <c r="V1652" s="24">
        <f t="shared" si="396"/>
        <v>3.7941002340355303</v>
      </c>
      <c r="W1652" s="24">
        <f t="shared" si="396"/>
        <v>3.1912815069610652</v>
      </c>
      <c r="X1652" s="24">
        <f t="shared" si="396"/>
        <v>2.9938666307588573</v>
      </c>
      <c r="Y1652" s="24">
        <f t="shared" si="396"/>
        <v>3.6734753588650868</v>
      </c>
      <c r="Z1652" s="24">
        <f t="shared" si="396"/>
        <v>3.4131809326551346</v>
      </c>
      <c r="AA1652" s="20">
        <v>-0.08</v>
      </c>
      <c r="AB1652" s="20">
        <v>0.9</v>
      </c>
      <c r="AC1652" s="17">
        <v>315.83806149193498</v>
      </c>
      <c r="AD1652" s="17">
        <f t="shared" si="395"/>
        <v>315.9874699551392</v>
      </c>
      <c r="AE1652" s="21">
        <v>0</v>
      </c>
      <c r="AF1652" s="21">
        <v>182.4146505376344</v>
      </c>
      <c r="AG1652" s="19">
        <v>3.9255712365591386</v>
      </c>
      <c r="AH1652" s="21">
        <v>300.60000000000002</v>
      </c>
      <c r="AI1652" s="22">
        <v>0.12916666666666649</v>
      </c>
      <c r="AJ1652" s="21">
        <v>1304.506999999998</v>
      </c>
      <c r="AK1652" s="21" t="e">
        <f>VLOOKUP($B1652,'[3]Rotoma level Monthly'!$C$2:$N$538,10,FALSE)</f>
        <v>#N/A</v>
      </c>
      <c r="AL1652" s="21" t="e">
        <f>VLOOKUP($B1652,'[3]Rotoma level Monthly'!$C$2:$N$538,11,FALSE)</f>
        <v>#N/A</v>
      </c>
      <c r="AM1652" s="20">
        <v>3.5226083186565318</v>
      </c>
      <c r="AN1652" s="21">
        <v>197.70833333333334</v>
      </c>
    </row>
    <row r="1653" spans="1:40" x14ac:dyDescent="0.25">
      <c r="A1653" t="s">
        <v>89</v>
      </c>
      <c r="B1653" s="15">
        <v>41306</v>
      </c>
      <c r="C1653" s="16" t="s">
        <v>75</v>
      </c>
      <c r="D1653" s="17">
        <v>2013</v>
      </c>
      <c r="E1653" s="18" t="str">
        <f t="shared" si="391"/>
        <v>Rotoiti 2012/13</v>
      </c>
      <c r="F1653" s="18" t="s">
        <v>72</v>
      </c>
      <c r="G1653" s="19">
        <v>5.0999999000000003</v>
      </c>
      <c r="H1653" s="17">
        <v>8.4000000953674316</v>
      </c>
      <c r="I1653" s="21">
        <v>175.5</v>
      </c>
      <c r="J1653" s="19">
        <v>14.21202426966045</v>
      </c>
      <c r="K1653" s="19">
        <v>1.68497100510748</v>
      </c>
      <c r="L1653" s="19">
        <v>1.2500000099999999</v>
      </c>
      <c r="M1653" s="19">
        <v>2.0000000500000001</v>
      </c>
      <c r="N1653" s="19">
        <v>7.5000000046325681</v>
      </c>
      <c r="O1653" s="19">
        <v>0.72499999307907104</v>
      </c>
      <c r="Q1653" s="19">
        <f t="shared" si="390"/>
        <v>4.0172282256591902</v>
      </c>
      <c r="R1653" s="19">
        <f t="shared" si="397"/>
        <v>2.8907042773667642</v>
      </c>
      <c r="S1653" s="19">
        <f t="shared" si="392"/>
        <v>3.145274133613547</v>
      </c>
      <c r="T1653" s="19">
        <f t="shared" si="393"/>
        <v>3.5837553461317806</v>
      </c>
      <c r="U1653" s="23">
        <f t="shared" si="394"/>
        <v>3.4092404956928206</v>
      </c>
      <c r="V1653" s="24">
        <f t="shared" si="396"/>
        <v>3.8596386199483956</v>
      </c>
      <c r="W1653" s="24">
        <f t="shared" si="396"/>
        <v>3.1752481360468252</v>
      </c>
      <c r="X1653" s="24">
        <f t="shared" si="396"/>
        <v>2.9863715451391251</v>
      </c>
      <c r="Y1653" s="24">
        <f t="shared" si="396"/>
        <v>3.6567154582189709</v>
      </c>
      <c r="Z1653" s="24">
        <f t="shared" si="396"/>
        <v>3.419493439838329</v>
      </c>
      <c r="AA1653" s="20">
        <v>-0.34</v>
      </c>
      <c r="AB1653" s="20">
        <v>0.80333333333333301</v>
      </c>
      <c r="AC1653" s="17">
        <v>315.62780691964298</v>
      </c>
      <c r="AD1653" s="17">
        <f t="shared" si="395"/>
        <v>315.96302498579911</v>
      </c>
      <c r="AE1653" s="21">
        <v>21.957000000000001</v>
      </c>
      <c r="AF1653" s="21">
        <v>162.0386904761904</v>
      </c>
      <c r="AG1653" s="19">
        <v>3.2712723214285724</v>
      </c>
      <c r="AH1653" s="21">
        <v>274.8</v>
      </c>
      <c r="AI1653" s="22">
        <v>0.12916666666666649</v>
      </c>
      <c r="AJ1653" s="21">
        <v>1184.1499999999978</v>
      </c>
      <c r="AK1653" s="21" t="e">
        <f>VLOOKUP($B1653,'[3]Rotoma level Monthly'!$C$2:$N$538,10,FALSE)</f>
        <v>#N/A</v>
      </c>
      <c r="AL1653" s="21" t="e">
        <f>VLOOKUP($B1653,'[3]Rotoma level Monthly'!$C$2:$N$538,11,FALSE)</f>
        <v>#N/A</v>
      </c>
      <c r="AM1653" s="20">
        <v>3.5096350883697931</v>
      </c>
      <c r="AN1653" s="21">
        <v>205.65833333333333</v>
      </c>
    </row>
    <row r="1654" spans="1:40" x14ac:dyDescent="0.25">
      <c r="A1654" t="s">
        <v>89</v>
      </c>
      <c r="B1654" s="15">
        <v>41334</v>
      </c>
      <c r="C1654" s="16" t="s">
        <v>75</v>
      </c>
      <c r="D1654" s="17">
        <v>2013</v>
      </c>
      <c r="E1654" s="18" t="str">
        <f t="shared" si="391"/>
        <v>Rotoiti 2012/13</v>
      </c>
      <c r="F1654" s="18" t="s">
        <v>72</v>
      </c>
      <c r="G1654" s="19">
        <v>6.75</v>
      </c>
      <c r="H1654" s="17">
        <v>6.7000000476837158</v>
      </c>
      <c r="I1654" s="21">
        <v>174.5</v>
      </c>
      <c r="J1654" s="19">
        <v>15.18902475816045</v>
      </c>
      <c r="K1654" s="19">
        <v>1.6849709562574797</v>
      </c>
      <c r="L1654" s="19">
        <v>1.5000000500000001</v>
      </c>
      <c r="M1654" s="19">
        <v>5.0000001000000003</v>
      </c>
      <c r="N1654" s="19">
        <v>7.4500000523162839</v>
      </c>
      <c r="O1654" s="19">
        <v>0.89999999403953557</v>
      </c>
      <c r="Q1654" s="19">
        <f t="shared" si="390"/>
        <v>4.3264315829908035</v>
      </c>
      <c r="R1654" s="19">
        <f t="shared" si="397"/>
        <v>3.2052045329884384</v>
      </c>
      <c r="S1654" s="19">
        <f t="shared" si="392"/>
        <v>3.1378042481985484</v>
      </c>
      <c r="T1654" s="19">
        <f t="shared" si="393"/>
        <v>3.6680672788248727</v>
      </c>
      <c r="U1654" s="23">
        <f t="shared" si="394"/>
        <v>3.5843769107506658</v>
      </c>
      <c r="V1654" s="24">
        <f t="shared" si="396"/>
        <v>3.8347382580566474</v>
      </c>
      <c r="W1654" s="24">
        <f t="shared" si="396"/>
        <v>3.1899154801609764</v>
      </c>
      <c r="X1654" s="24">
        <f t="shared" si="396"/>
        <v>2.9814884629002201</v>
      </c>
      <c r="Y1654" s="24">
        <f t="shared" si="396"/>
        <v>3.6501276130160689</v>
      </c>
      <c r="Z1654" s="24">
        <f t="shared" si="396"/>
        <v>3.4140674535334785</v>
      </c>
      <c r="AA1654" s="20">
        <v>1.07</v>
      </c>
      <c r="AB1654" s="20">
        <v>0.79833333333333301</v>
      </c>
      <c r="AC1654" s="17">
        <v>315.37813104838699</v>
      </c>
      <c r="AD1654" s="17">
        <f t="shared" si="395"/>
        <v>315.91800093225964</v>
      </c>
      <c r="AE1654" s="21">
        <v>52.922000000000097</v>
      </c>
      <c r="AF1654" s="21">
        <v>160.92741935483875</v>
      </c>
      <c r="AG1654" s="19">
        <v>2.9531720430107526</v>
      </c>
      <c r="AH1654" s="21">
        <v>252.5</v>
      </c>
      <c r="AI1654" s="22">
        <v>0.12916666666666649</v>
      </c>
      <c r="AJ1654" s="21">
        <v>1083.7109999999982</v>
      </c>
      <c r="AK1654" s="21" t="e">
        <f>VLOOKUP($B1654,'[3]Rotoma level Monthly'!$C$2:$N$538,10,FALSE)</f>
        <v>#N/A</v>
      </c>
      <c r="AL1654" s="21" t="e">
        <f>VLOOKUP($B1654,'[3]Rotoma level Monthly'!$C$2:$N$538,11,FALSE)</f>
        <v>#N/A</v>
      </c>
      <c r="AM1654" s="20">
        <v>3.530744467645929</v>
      </c>
      <c r="AN1654" s="21">
        <v>208.72500000000002</v>
      </c>
    </row>
    <row r="1655" spans="1:40" x14ac:dyDescent="0.25">
      <c r="A1655" t="s">
        <v>89</v>
      </c>
      <c r="B1655" s="15">
        <v>41365</v>
      </c>
      <c r="C1655" s="16" t="s">
        <v>75</v>
      </c>
      <c r="D1655" s="17">
        <v>2013</v>
      </c>
      <c r="E1655" s="18" t="str">
        <f t="shared" si="391"/>
        <v>Rotoiti 2012/13</v>
      </c>
      <c r="F1655" s="18" t="s">
        <v>72</v>
      </c>
      <c r="G1655" s="19">
        <v>6.7999999476837161</v>
      </c>
      <c r="H1655" s="17">
        <v>8.065000057220459</v>
      </c>
      <c r="I1655" s="21">
        <v>158.5</v>
      </c>
      <c r="J1655" s="19">
        <v>13.72352426966045</v>
      </c>
      <c r="K1655" s="19">
        <v>1.6849709562574797</v>
      </c>
      <c r="L1655" s="19">
        <v>3.4999999499999999</v>
      </c>
      <c r="M1655" s="19">
        <v>3.9999999499999999</v>
      </c>
      <c r="N1655" s="19">
        <v>7.0999999046325684</v>
      </c>
      <c r="O1655" s="19">
        <v>0.80000000999999998</v>
      </c>
      <c r="Q1655" s="19">
        <f t="shared" si="390"/>
        <v>4.3345726297870009</v>
      </c>
      <c r="R1655" s="19">
        <f t="shared" si="397"/>
        <v>2.948566639312213</v>
      </c>
      <c r="S1655" s="19">
        <f t="shared" si="392"/>
        <v>3.0120880923268483</v>
      </c>
      <c r="T1655" s="19">
        <f t="shared" si="393"/>
        <v>3.539399711690538</v>
      </c>
      <c r="U1655" s="23">
        <f t="shared" si="394"/>
        <v>3.45865676827915</v>
      </c>
      <c r="V1655" s="24">
        <f t="shared" si="396"/>
        <v>3.8395958368951639</v>
      </c>
      <c r="W1655" s="24">
        <f t="shared" si="396"/>
        <v>3.1581115384126637</v>
      </c>
      <c r="X1655" s="24">
        <f t="shared" si="396"/>
        <v>2.9688487836216564</v>
      </c>
      <c r="Y1655" s="24">
        <f t="shared" si="396"/>
        <v>3.6394053191536346</v>
      </c>
      <c r="Z1655" s="24">
        <f t="shared" si="396"/>
        <v>3.4014903695207797</v>
      </c>
      <c r="AA1655" s="20">
        <v>0.15</v>
      </c>
      <c r="AB1655" s="20">
        <v>0.70499999999999996</v>
      </c>
      <c r="AC1655" s="17">
        <v>315.31474340277799</v>
      </c>
      <c r="AD1655" s="17">
        <f t="shared" si="395"/>
        <v>315.87297795772264</v>
      </c>
      <c r="AE1655" s="21">
        <v>184.100999999999</v>
      </c>
      <c r="AF1655" s="21">
        <v>180.06944444444454</v>
      </c>
      <c r="AG1655" s="19">
        <v>3.3755347222222216</v>
      </c>
      <c r="AH1655" s="21">
        <v>172.2</v>
      </c>
      <c r="AI1655" s="22">
        <v>0.12916666666666649</v>
      </c>
      <c r="AJ1655" s="21">
        <v>1006.9999999999981</v>
      </c>
      <c r="AK1655" s="21" t="e">
        <f>VLOOKUP($B1655,'[3]Rotoma level Monthly'!$C$2:$N$538,10,FALSE)</f>
        <v>#N/A</v>
      </c>
      <c r="AL1655" s="21" t="e">
        <f>VLOOKUP($B1655,'[3]Rotoma level Monthly'!$C$2:$N$538,11,FALSE)</f>
        <v>#N/A</v>
      </c>
      <c r="AM1655" s="20">
        <v>3.4332041450652837</v>
      </c>
      <c r="AN1655" s="21">
        <v>207.10833333333335</v>
      </c>
    </row>
    <row r="1656" spans="1:40" x14ac:dyDescent="0.25">
      <c r="A1656" t="s">
        <v>89</v>
      </c>
      <c r="B1656" s="15">
        <v>41395</v>
      </c>
      <c r="C1656" s="16" t="s">
        <v>75</v>
      </c>
      <c r="D1656" s="17">
        <v>2013</v>
      </c>
      <c r="E1656" s="18" t="str">
        <f t="shared" si="391"/>
        <v>Rotoiti 2012/13</v>
      </c>
      <c r="F1656" s="18" t="s">
        <v>72</v>
      </c>
      <c r="G1656" s="19">
        <v>5.9000000953674316</v>
      </c>
      <c r="H1656" s="17">
        <v>6.8250000476837158</v>
      </c>
      <c r="I1656" s="21">
        <v>147.5</v>
      </c>
      <c r="J1656" s="19">
        <v>12.258024269660449</v>
      </c>
      <c r="K1656" s="19">
        <v>1.6849709562574797</v>
      </c>
      <c r="L1656" s="19">
        <v>2.0000000500000001</v>
      </c>
      <c r="M1656" s="19">
        <v>5.5000000499999997</v>
      </c>
      <c r="N1656" s="19">
        <v>6.9500000523162839</v>
      </c>
      <c r="O1656" s="19">
        <v>0.99999999403953554</v>
      </c>
      <c r="Q1656" s="19">
        <f t="shared" si="390"/>
        <v>4.1779641274016521</v>
      </c>
      <c r="R1656" s="19">
        <f t="shared" si="397"/>
        <v>3.1800855301768132</v>
      </c>
      <c r="S1656" s="19">
        <f t="shared" si="392"/>
        <v>2.918063981145687</v>
      </c>
      <c r="T1656" s="19">
        <f t="shared" si="393"/>
        <v>3.3961877924794472</v>
      </c>
      <c r="U1656" s="23">
        <f t="shared" si="394"/>
        <v>3.4180753578009</v>
      </c>
      <c r="V1656" s="24">
        <f t="shared" si="396"/>
        <v>3.8139328209733456</v>
      </c>
      <c r="W1656" s="24">
        <f t="shared" si="396"/>
        <v>3.1422863738089735</v>
      </c>
      <c r="X1656" s="24">
        <f t="shared" si="396"/>
        <v>2.9540258669765342</v>
      </c>
      <c r="Y1656" s="24">
        <f t="shared" si="396"/>
        <v>3.6070147890364921</v>
      </c>
      <c r="Z1656" s="24">
        <f t="shared" si="396"/>
        <v>3.3793149626988366</v>
      </c>
      <c r="AA1656" s="20">
        <v>0.95</v>
      </c>
      <c r="AB1656" s="20">
        <v>0.663333333333333</v>
      </c>
      <c r="AC1656" s="17">
        <v>315.39867439516098</v>
      </c>
      <c r="AD1656" s="17">
        <f t="shared" si="395"/>
        <v>315.83620561229242</v>
      </c>
      <c r="AE1656" s="21">
        <v>131.023</v>
      </c>
      <c r="AF1656" s="21">
        <v>159.38844086021507</v>
      </c>
      <c r="AG1656" s="19">
        <v>2.7360080645161289</v>
      </c>
      <c r="AH1656" s="21">
        <v>173</v>
      </c>
      <c r="AI1656" s="22">
        <v>0.12916666666666649</v>
      </c>
      <c r="AJ1656" s="21">
        <v>1120.6009999999972</v>
      </c>
      <c r="AK1656" s="21" t="e">
        <f>VLOOKUP($B1656,'[3]Rotoma level Monthly'!$C$2:$N$538,10,FALSE)</f>
        <v>#N/A</v>
      </c>
      <c r="AL1656" s="21" t="e">
        <f>VLOOKUP($B1656,'[3]Rotoma level Monthly'!$C$2:$N$538,11,FALSE)</f>
        <v>#N/A</v>
      </c>
      <c r="AM1656" s="20">
        <v>3.4604014830282472</v>
      </c>
      <c r="AN1656" s="21">
        <v>204.51666666666665</v>
      </c>
    </row>
    <row r="1657" spans="1:40" x14ac:dyDescent="0.25">
      <c r="A1657" t="s">
        <v>89</v>
      </c>
      <c r="B1657" s="15">
        <v>41426</v>
      </c>
      <c r="C1657" s="16" t="s">
        <v>75</v>
      </c>
      <c r="D1657" s="17">
        <v>2013</v>
      </c>
      <c r="E1657" s="18" t="str">
        <f t="shared" si="391"/>
        <v>Rotoiti 2012/13</v>
      </c>
      <c r="F1657" s="18" t="s">
        <v>72</v>
      </c>
      <c r="G1657" s="19">
        <v>8.0500001953674314</v>
      </c>
      <c r="H1657" s="17">
        <v>6.8499999046325684</v>
      </c>
      <c r="I1657" s="21">
        <v>212.99999500000001</v>
      </c>
      <c r="J1657" s="19">
        <v>23.005023781160453</v>
      </c>
      <c r="K1657" s="19">
        <v>8.5239709074074792</v>
      </c>
      <c r="L1657" s="19">
        <v>27.499999500000001</v>
      </c>
      <c r="M1657" s="19">
        <v>44.500000999999997</v>
      </c>
      <c r="N1657" s="19">
        <v>6.7999999546325682</v>
      </c>
      <c r="O1657" s="19">
        <v>0.99999999403953554</v>
      </c>
      <c r="Q1657" s="19">
        <f t="shared" si="390"/>
        <v>4.5207215629059849</v>
      </c>
      <c r="R1657" s="19">
        <f t="shared" si="397"/>
        <v>3.1751057407620151</v>
      </c>
      <c r="S1657" s="19">
        <f t="shared" si="392"/>
        <v>3.3984225756645352</v>
      </c>
      <c r="T1657" s="19">
        <f t="shared" si="393"/>
        <v>4.1945222447190718</v>
      </c>
      <c r="U1657" s="23">
        <f t="shared" si="394"/>
        <v>3.822193031012902</v>
      </c>
      <c r="V1657" s="24">
        <f t="shared" si="396"/>
        <v>3.810020501288756</v>
      </c>
      <c r="W1657" s="24">
        <f t="shared" si="396"/>
        <v>3.1130253016396736</v>
      </c>
      <c r="X1657" s="24">
        <f t="shared" si="396"/>
        <v>2.9838410654674692</v>
      </c>
      <c r="Y1657" s="24">
        <f t="shared" si="396"/>
        <v>3.5885331251749544</v>
      </c>
      <c r="Z1657" s="24">
        <f t="shared" si="396"/>
        <v>3.3738549983927135</v>
      </c>
      <c r="AA1657" s="20">
        <v>1.5</v>
      </c>
      <c r="AB1657" s="20">
        <v>0.46666666666666601</v>
      </c>
      <c r="AC1657" s="17">
        <v>315.43665104166701</v>
      </c>
      <c r="AD1657" s="17">
        <f t="shared" si="395"/>
        <v>315.80361452432953</v>
      </c>
      <c r="AE1657" s="21">
        <v>131.976</v>
      </c>
      <c r="AF1657" s="21">
        <v>166.49305555555557</v>
      </c>
      <c r="AG1657" s="19">
        <v>3.1627708333333331</v>
      </c>
      <c r="AH1657" s="21">
        <v>122.5</v>
      </c>
      <c r="AI1657" s="22">
        <v>0.295833333333333</v>
      </c>
      <c r="AJ1657" s="21">
        <v>1112.1239999999971</v>
      </c>
      <c r="AK1657" s="21" t="e">
        <f>VLOOKUP($B1657,'[3]Rotoma level Monthly'!$C$2:$N$538,10,FALSE)</f>
        <v>#N/A</v>
      </c>
      <c r="AL1657" s="21" t="e">
        <f>VLOOKUP($B1657,'[3]Rotoma level Monthly'!$C$2:$N$538,11,FALSE)</f>
        <v>#N/A</v>
      </c>
      <c r="AM1657" s="20">
        <v>3.4312560977235873</v>
      </c>
      <c r="AN1657" s="21">
        <v>205.34166666666667</v>
      </c>
    </row>
    <row r="1658" spans="1:40" x14ac:dyDescent="0.25">
      <c r="A1658" t="s">
        <v>89</v>
      </c>
      <c r="B1658" s="15">
        <v>41456</v>
      </c>
      <c r="C1658" s="16" t="s">
        <v>76</v>
      </c>
      <c r="D1658" s="17">
        <v>2014</v>
      </c>
      <c r="E1658" s="18" t="str">
        <f t="shared" si="391"/>
        <v>Rotoiti 2013/14</v>
      </c>
      <c r="F1658" s="18" t="s">
        <v>72</v>
      </c>
      <c r="G1658" s="19">
        <v>9.100000099999999</v>
      </c>
      <c r="H1658" s="17">
        <v>5.9424998546325689</v>
      </c>
      <c r="I1658" s="21">
        <v>165.5</v>
      </c>
      <c r="J1658" s="19">
        <v>25.447524269660448</v>
      </c>
      <c r="K1658" s="19">
        <v>5.5929710051074792</v>
      </c>
      <c r="L1658" s="19">
        <v>2.4999999500000003</v>
      </c>
      <c r="M1658" s="19">
        <v>1.5000000500000001</v>
      </c>
      <c r="N1658" s="19">
        <v>7.0499999500000001</v>
      </c>
      <c r="O1658" s="19">
        <v>0.89999998999999997</v>
      </c>
      <c r="Q1658" s="19">
        <f t="shared" si="390"/>
        <v>4.6559651486176428</v>
      </c>
      <c r="R1658" s="19">
        <f t="shared" si="397"/>
        <v>3.3660773497093057</v>
      </c>
      <c r="S1658" s="19">
        <f t="shared" si="392"/>
        <v>3.0685819743163303</v>
      </c>
      <c r="T1658" s="19">
        <f t="shared" si="393"/>
        <v>4.3224849687108629</v>
      </c>
      <c r="U1658" s="23">
        <f t="shared" si="394"/>
        <v>3.8532773603385353</v>
      </c>
      <c r="V1658" s="24">
        <f t="shared" si="396"/>
        <v>3.8717400533349555</v>
      </c>
      <c r="W1658" s="24">
        <f t="shared" si="396"/>
        <v>3.1234477279688977</v>
      </c>
      <c r="X1658" s="24">
        <f t="shared" si="396"/>
        <v>2.9978714254254246</v>
      </c>
      <c r="Y1658" s="24">
        <f t="shared" si="396"/>
        <v>3.596976151129736</v>
      </c>
      <c r="Z1658" s="24">
        <f t="shared" si="396"/>
        <v>3.3975088394647539</v>
      </c>
      <c r="AA1658" s="20">
        <v>0.87</v>
      </c>
      <c r="AB1658" s="20">
        <v>0.40666666666666601</v>
      </c>
      <c r="AC1658" s="17">
        <v>315.407118615591</v>
      </c>
      <c r="AD1658" s="17">
        <f t="shared" si="395"/>
        <v>315.77038703777038</v>
      </c>
      <c r="AE1658" s="21">
        <v>45.261000000000003</v>
      </c>
      <c r="AF1658" s="21">
        <v>176.27016129032262</v>
      </c>
      <c r="AG1658" s="19">
        <v>2.4181317204301083</v>
      </c>
      <c r="AH1658" s="21">
        <v>172.1</v>
      </c>
      <c r="AI1658" s="22">
        <v>0.43666666666666598</v>
      </c>
      <c r="AJ1658" s="21">
        <v>1174.0999999999972</v>
      </c>
      <c r="AK1658" s="21" t="e">
        <f>VLOOKUP($B1658,'[3]Rotoma level Monthly'!$C$2:$N$538,10,FALSE)</f>
        <v>#N/A</v>
      </c>
      <c r="AL1658" s="21" t="e">
        <f>VLOOKUP($B1658,'[3]Rotoma level Monthly'!$C$2:$N$538,11,FALSE)</f>
        <v>#N/A</v>
      </c>
      <c r="AM1658" s="20">
        <v>3.4295483430939577</v>
      </c>
      <c r="AN1658" s="21">
        <v>207.50833333333333</v>
      </c>
    </row>
    <row r="1659" spans="1:40" x14ac:dyDescent="0.25">
      <c r="A1659" t="s">
        <v>89</v>
      </c>
      <c r="B1659" s="15">
        <v>41487</v>
      </c>
      <c r="C1659" s="16" t="s">
        <v>76</v>
      </c>
      <c r="D1659" s="17">
        <v>2014</v>
      </c>
      <c r="E1659" s="18" t="str">
        <f t="shared" si="391"/>
        <v>Rotoiti 2013/14</v>
      </c>
      <c r="F1659" s="18" t="s">
        <v>72</v>
      </c>
      <c r="G1659" s="19">
        <v>2.3500000500000002</v>
      </c>
      <c r="H1659" s="17">
        <v>6.224999952316284</v>
      </c>
      <c r="I1659" s="21">
        <v>121.500005</v>
      </c>
      <c r="J1659" s="19">
        <v>11.769524171960448</v>
      </c>
      <c r="K1659" s="19">
        <v>1.1964710051074801</v>
      </c>
      <c r="L1659" s="19">
        <v>0.75000000999999994</v>
      </c>
      <c r="M1659" s="19">
        <v>1</v>
      </c>
      <c r="N1659" s="19">
        <v>7.4499999500000005</v>
      </c>
      <c r="O1659" s="19">
        <v>0.82500001000000001</v>
      </c>
      <c r="Q1659" s="19">
        <f t="shared" si="390"/>
        <v>3.1625123936405926</v>
      </c>
      <c r="R1659" s="19">
        <f t="shared" si="397"/>
        <v>3.3042296377992728</v>
      </c>
      <c r="S1659" s="19">
        <f t="shared" si="392"/>
        <v>2.6645746503776597</v>
      </c>
      <c r="T1659" s="19">
        <f t="shared" si="393"/>
        <v>3.3446160031329115</v>
      </c>
      <c r="U1659" s="23">
        <f t="shared" si="394"/>
        <v>3.118983171237609</v>
      </c>
      <c r="V1659" s="24">
        <f t="shared" si="396"/>
        <v>3.796114533112755</v>
      </c>
      <c r="W1659" s="24">
        <f t="shared" si="396"/>
        <v>3.1165623162696501</v>
      </c>
      <c r="X1659" s="24">
        <f t="shared" si="396"/>
        <v>2.982432197340938</v>
      </c>
      <c r="Y1659" s="24">
        <f t="shared" si="396"/>
        <v>3.5634340329525038</v>
      </c>
      <c r="Z1659" s="24">
        <f t="shared" si="396"/>
        <v>3.3646357699189622</v>
      </c>
      <c r="AA1659" s="20">
        <v>-0.01</v>
      </c>
      <c r="AB1659" s="20">
        <v>0.42666666666666597</v>
      </c>
      <c r="AC1659" s="17">
        <v>315.32174932795698</v>
      </c>
      <c r="AD1659" s="17">
        <f t="shared" si="395"/>
        <v>315.70065719906074</v>
      </c>
      <c r="AE1659" s="21">
        <v>101.535</v>
      </c>
      <c r="AF1659" s="21">
        <v>162.86290322580649</v>
      </c>
      <c r="AG1659" s="19">
        <v>3.2832930107526876</v>
      </c>
      <c r="AH1659" s="21">
        <v>141.5</v>
      </c>
      <c r="AI1659" s="22">
        <v>0.44666666666666599</v>
      </c>
      <c r="AJ1659" s="21">
        <v>1015.360999999997</v>
      </c>
      <c r="AK1659" s="21" t="e">
        <f>VLOOKUP($B1659,'[3]Rotoma level Monthly'!$C$2:$N$538,10,FALSE)</f>
        <v>#N/A</v>
      </c>
      <c r="AL1659" s="21" t="e">
        <f>VLOOKUP($B1659,'[3]Rotoma level Monthly'!$C$2:$N$538,11,FALSE)</f>
        <v>#N/A</v>
      </c>
      <c r="AM1659" s="20">
        <v>3.3947857982910907</v>
      </c>
      <c r="AN1659" s="21">
        <v>205.24166666666667</v>
      </c>
    </row>
    <row r="1660" spans="1:40" x14ac:dyDescent="0.25">
      <c r="A1660" t="s">
        <v>89</v>
      </c>
      <c r="B1660" s="15">
        <v>41518</v>
      </c>
      <c r="C1660" s="16" t="s">
        <v>76</v>
      </c>
      <c r="D1660" s="17">
        <v>2014</v>
      </c>
      <c r="E1660" s="18" t="str">
        <f t="shared" si="391"/>
        <v>Rotoiti 2013/14</v>
      </c>
      <c r="F1660" s="18" t="s">
        <v>72</v>
      </c>
      <c r="G1660" s="19">
        <v>2.25</v>
      </c>
      <c r="H1660" s="17">
        <v>6.5000000953674313</v>
      </c>
      <c r="I1660" s="21">
        <v>132</v>
      </c>
      <c r="J1660" s="19">
        <v>10.792524074260449</v>
      </c>
      <c r="K1660" s="19">
        <v>0.21947095625747981</v>
      </c>
      <c r="L1660" s="19">
        <v>0.75</v>
      </c>
      <c r="M1660" s="19">
        <v>1</v>
      </c>
      <c r="N1660" s="19">
        <v>7.5</v>
      </c>
      <c r="O1660" s="19">
        <v>0.74999999500000003</v>
      </c>
      <c r="Q1660" s="19">
        <f t="shared" si="390"/>
        <v>3.1145435960028607</v>
      </c>
      <c r="R1660" s="19">
        <f t="shared" si="397"/>
        <v>3.2461857737901547</v>
      </c>
      <c r="S1660" s="19">
        <f t="shared" si="392"/>
        <v>2.7729275329296086</v>
      </c>
      <c r="T1660" s="19">
        <f t="shared" si="393"/>
        <v>3.2347192361682482</v>
      </c>
      <c r="U1660" s="23">
        <f t="shared" si="394"/>
        <v>3.0920940347227179</v>
      </c>
      <c r="V1660" s="24">
        <f t="shared" si="396"/>
        <v>3.7554987666448265</v>
      </c>
      <c r="W1660" s="24">
        <f t="shared" si="396"/>
        <v>3.1148229438836612</v>
      </c>
      <c r="X1660" s="24">
        <f t="shared" si="396"/>
        <v>2.9752470348569768</v>
      </c>
      <c r="Y1660" s="24">
        <f t="shared" si="396"/>
        <v>3.5343476904555424</v>
      </c>
      <c r="Z1660" s="24">
        <f t="shared" si="396"/>
        <v>3.3449791089602527</v>
      </c>
      <c r="AA1660" s="20">
        <v>0.33</v>
      </c>
      <c r="AB1660" s="20">
        <v>0.68833333333333302</v>
      </c>
      <c r="AC1660" s="17">
        <v>315.34829652777802</v>
      </c>
      <c r="AD1660" s="17">
        <f t="shared" si="395"/>
        <v>315.62468685762559</v>
      </c>
      <c r="AE1660" s="21">
        <v>174.093999999999</v>
      </c>
      <c r="AF1660" s="21">
        <v>179.15277777777774</v>
      </c>
      <c r="AG1660" s="19">
        <v>4.4142083333333346</v>
      </c>
      <c r="AH1660" s="21">
        <v>153.9</v>
      </c>
      <c r="AI1660" s="22">
        <v>0.5649999999999995</v>
      </c>
      <c r="AJ1660" s="21">
        <v>1001.867999999998</v>
      </c>
      <c r="AK1660" s="21" t="e">
        <f>VLOOKUP($B1660,'[3]Rotoma level Monthly'!$C$2:$N$538,10,FALSE)</f>
        <v>#N/A</v>
      </c>
      <c r="AL1660" s="21" t="e">
        <f>VLOOKUP($B1660,'[3]Rotoma level Monthly'!$C$2:$N$538,11,FALSE)</f>
        <v>#N/A</v>
      </c>
      <c r="AM1660" s="20">
        <v>3.468236739151306</v>
      </c>
      <c r="AN1660" s="21">
        <v>203.88333333333335</v>
      </c>
    </row>
    <row r="1661" spans="1:40" x14ac:dyDescent="0.25">
      <c r="A1661" t="s">
        <v>89</v>
      </c>
      <c r="B1661" s="15">
        <v>41548</v>
      </c>
      <c r="C1661" s="16" t="s">
        <v>76</v>
      </c>
      <c r="D1661" s="17">
        <v>2014</v>
      </c>
      <c r="E1661" s="18" t="str">
        <f t="shared" si="391"/>
        <v>Rotoiti 2013/14</v>
      </c>
      <c r="F1661" s="18" t="s">
        <v>72</v>
      </c>
      <c r="G1661" s="19">
        <v>3.8000001000000001</v>
      </c>
      <c r="H1661" s="17">
        <v>7.1500001046325687</v>
      </c>
      <c r="I1661" s="21">
        <v>149</v>
      </c>
      <c r="J1661" s="19">
        <v>13.723524269660448</v>
      </c>
      <c r="K1661" s="19">
        <v>3.1504710051074793</v>
      </c>
      <c r="L1661" s="19">
        <v>5.2499998999999997</v>
      </c>
      <c r="M1661" s="19">
        <v>60</v>
      </c>
      <c r="N1661" s="19">
        <v>7.2499999500000003</v>
      </c>
      <c r="O1661" s="19">
        <v>1.05</v>
      </c>
      <c r="Q1661" s="19">
        <f t="shared" si="390"/>
        <v>3.6926503644358553</v>
      </c>
      <c r="R1661" s="19">
        <f t="shared" si="397"/>
        <v>3.1164402658728654</v>
      </c>
      <c r="S1661" s="19">
        <f t="shared" si="392"/>
        <v>2.9312906679209445</v>
      </c>
      <c r="T1661" s="19">
        <f t="shared" si="393"/>
        <v>3.539399711690538</v>
      </c>
      <c r="U1661" s="23">
        <f t="shared" si="394"/>
        <v>3.3199452524800508</v>
      </c>
      <c r="V1661" s="24">
        <f t="shared" si="396"/>
        <v>3.7330709641512398</v>
      </c>
      <c r="W1661" s="24">
        <f t="shared" si="396"/>
        <v>3.0960043424281154</v>
      </c>
      <c r="X1661" s="24">
        <f t="shared" si="396"/>
        <v>2.9820341415677643</v>
      </c>
      <c r="Y1661" s="24">
        <f t="shared" si="396"/>
        <v>3.5505796652914312</v>
      </c>
      <c r="Z1661" s="24">
        <f t="shared" si="396"/>
        <v>3.3404222783596382</v>
      </c>
      <c r="AA1661" s="20">
        <v>-0.18</v>
      </c>
      <c r="AB1661" s="20">
        <v>0.51166666666666605</v>
      </c>
      <c r="AC1661" s="17">
        <v>315.36562298387099</v>
      </c>
      <c r="AD1661" s="17">
        <f t="shared" si="395"/>
        <v>315.5480802548031</v>
      </c>
      <c r="AE1661" s="21">
        <v>52.768000000000001</v>
      </c>
      <c r="AF1661" s="21">
        <v>222.1572580645161</v>
      </c>
      <c r="AG1661" s="19">
        <v>4.388427130002988</v>
      </c>
      <c r="AH1661" s="21">
        <v>259.7</v>
      </c>
      <c r="AI1661" s="22">
        <v>0.58749999999999947</v>
      </c>
      <c r="AJ1661" s="21">
        <v>1052.313999999998</v>
      </c>
      <c r="AK1661" s="21" t="e">
        <f>VLOOKUP($B1661,'[3]Rotoma level Monthly'!$C$2:$N$538,10,FALSE)</f>
        <v>#N/A</v>
      </c>
      <c r="AL1661" s="21" t="e">
        <f>VLOOKUP($B1661,'[3]Rotoma level Monthly'!$C$2:$N$538,11,FALSE)</f>
        <v>#N/A</v>
      </c>
      <c r="AM1661" s="20">
        <v>3.4861800261883427</v>
      </c>
      <c r="AN1661" s="21">
        <v>205.85833333333332</v>
      </c>
    </row>
    <row r="1662" spans="1:40" x14ac:dyDescent="0.25">
      <c r="A1662" t="s">
        <v>89</v>
      </c>
      <c r="B1662" s="15">
        <v>41579</v>
      </c>
      <c r="C1662" s="16" t="s">
        <v>76</v>
      </c>
      <c r="D1662" s="17">
        <v>2014</v>
      </c>
      <c r="E1662" s="18" t="str">
        <f t="shared" si="391"/>
        <v>Rotoiti 2013/14</v>
      </c>
      <c r="F1662" s="18" t="s">
        <v>72</v>
      </c>
      <c r="G1662" s="19">
        <v>1.35</v>
      </c>
      <c r="H1662" s="17">
        <v>8.25</v>
      </c>
      <c r="I1662" s="21">
        <v>135</v>
      </c>
      <c r="J1662" s="19">
        <v>9.32702407426045</v>
      </c>
      <c r="K1662" s="19">
        <v>4.8602209562574794</v>
      </c>
      <c r="L1662" s="19">
        <v>1.2500000099999999</v>
      </c>
      <c r="M1662" s="19">
        <v>2.5</v>
      </c>
      <c r="N1662" s="19">
        <v>6.8</v>
      </c>
      <c r="O1662" s="19">
        <v>0.62499999000000006</v>
      </c>
      <c r="Q1662" s="19">
        <f t="shared" si="390"/>
        <v>2.5510477719773159</v>
      </c>
      <c r="R1662" s="19">
        <f t="shared" si="397"/>
        <v>2.9163974533502777</v>
      </c>
      <c r="S1662" s="19">
        <f t="shared" si="392"/>
        <v>2.8023046431699679</v>
      </c>
      <c r="T1662" s="19">
        <f t="shared" si="393"/>
        <v>3.0496498453855025</v>
      </c>
      <c r="U1662" s="23">
        <f t="shared" si="394"/>
        <v>2.8298499284707659</v>
      </c>
      <c r="V1662" s="24">
        <f t="shared" si="396"/>
        <v>3.734789249260837</v>
      </c>
      <c r="W1662" s="24">
        <f t="shared" si="396"/>
        <v>3.0781272683683709</v>
      </c>
      <c r="X1662" s="24">
        <f t="shared" si="396"/>
        <v>2.9796398576596181</v>
      </c>
      <c r="Y1662" s="24">
        <f t="shared" si="396"/>
        <v>3.5400521486632326</v>
      </c>
      <c r="Z1662" s="24">
        <f t="shared" si="396"/>
        <v>3.3331521309880148</v>
      </c>
      <c r="AA1662" s="20">
        <v>0.82</v>
      </c>
      <c r="AB1662" s="20">
        <v>0.55500000000000005</v>
      </c>
      <c r="AC1662" s="17">
        <v>315.33162256944399</v>
      </c>
      <c r="AD1662" s="17">
        <f t="shared" si="395"/>
        <v>315.48024556151591</v>
      </c>
      <c r="AE1662" s="21">
        <v>100.819</v>
      </c>
      <c r="AF1662" s="21">
        <v>164.53472222222231</v>
      </c>
      <c r="AG1662" s="19">
        <v>3.5759236111111106</v>
      </c>
      <c r="AH1662" s="21">
        <v>269</v>
      </c>
      <c r="AI1662" s="22">
        <v>0.60916666666666652</v>
      </c>
      <c r="AJ1662" s="21">
        <v>1028.4739999999981</v>
      </c>
      <c r="AK1662" s="21" t="e">
        <f>VLOOKUP($B1662,'[3]Rotoma level Monthly'!$C$2:$N$538,10,FALSE)</f>
        <v>#N/A</v>
      </c>
      <c r="AL1662" s="21" t="e">
        <f>VLOOKUP($B1662,'[3]Rotoma level Monthly'!$C$2:$N$538,11,FALSE)</f>
        <v>#N/A</v>
      </c>
      <c r="AM1662" s="20">
        <v>3.4676136938319608</v>
      </c>
      <c r="AN1662" s="21">
        <v>207.34166666666667</v>
      </c>
    </row>
    <row r="1663" spans="1:40" x14ac:dyDescent="0.25">
      <c r="A1663" t="s">
        <v>89</v>
      </c>
      <c r="B1663" s="15">
        <v>41609</v>
      </c>
      <c r="C1663" s="16" t="s">
        <v>76</v>
      </c>
      <c r="D1663" s="17">
        <v>2014</v>
      </c>
      <c r="E1663" s="18" t="str">
        <f t="shared" si="391"/>
        <v>Rotoiti 2013/14</v>
      </c>
      <c r="F1663" s="18" t="s">
        <v>72</v>
      </c>
      <c r="G1663" s="19">
        <v>4.3000001000000001</v>
      </c>
      <c r="H1663" s="17">
        <v>6.7999999523162842</v>
      </c>
      <c r="I1663" s="21">
        <v>160</v>
      </c>
      <c r="J1663" s="19">
        <v>12.258024269660449</v>
      </c>
      <c r="K1663" s="19">
        <v>0.21947095625747981</v>
      </c>
      <c r="L1663" s="19">
        <v>1</v>
      </c>
      <c r="M1663" s="19">
        <v>0.50000000999999994</v>
      </c>
      <c r="N1663" s="19">
        <v>7.5</v>
      </c>
      <c r="O1663" s="19">
        <v>0.72499999999999998</v>
      </c>
      <c r="Q1663" s="19">
        <f t="shared" si="390"/>
        <v>3.8290099028258235</v>
      </c>
      <c r="R1663" s="19">
        <f t="shared" si="397"/>
        <v>3.1850798766814097</v>
      </c>
      <c r="S1663" s="19">
        <f t="shared" si="392"/>
        <v>3.0244011477943329</v>
      </c>
      <c r="T1663" s="19">
        <f t="shared" si="393"/>
        <v>3.3961877924794472</v>
      </c>
      <c r="U1663" s="23">
        <f t="shared" si="394"/>
        <v>3.3586696799452533</v>
      </c>
      <c r="V1663" s="24">
        <f t="shared" si="396"/>
        <v>3.8454652543518546</v>
      </c>
      <c r="W1663" s="24">
        <f t="shared" si="396"/>
        <v>3.1134987434664887</v>
      </c>
      <c r="X1663" s="24">
        <f t="shared" si="396"/>
        <v>2.995359635147862</v>
      </c>
      <c r="Y1663" s="24">
        <f t="shared" si="396"/>
        <v>3.5635355148434766</v>
      </c>
      <c r="Z1663" s="24">
        <f t="shared" si="396"/>
        <v>3.3794647869524201</v>
      </c>
      <c r="AA1663" s="20">
        <v>-0.02</v>
      </c>
      <c r="AB1663" s="20">
        <v>0.30166666666666597</v>
      </c>
      <c r="AC1663" s="17">
        <v>315.30291229838701</v>
      </c>
      <c r="AD1663" s="17">
        <f t="shared" si="395"/>
        <v>315.4226158852166</v>
      </c>
      <c r="AE1663" s="21">
        <v>136.858</v>
      </c>
      <c r="AF1663" s="21">
        <v>177.29166666666671</v>
      </c>
      <c r="AG1663" s="19">
        <v>3.9578897849462376</v>
      </c>
      <c r="AH1663" s="21">
        <v>223.5</v>
      </c>
      <c r="AI1663" s="22">
        <v>0.60916666666666652</v>
      </c>
      <c r="AJ1663" s="21">
        <v>1104.3799999999981</v>
      </c>
      <c r="AK1663" s="21" t="e">
        <f>VLOOKUP($B1663,'[3]Rotoma level Monthly'!$C$2:$N$538,10,FALSE)</f>
        <v>#N/A</v>
      </c>
      <c r="AL1663" s="21" t="e">
        <f>VLOOKUP($B1663,'[3]Rotoma level Monthly'!$C$2:$N$538,11,FALSE)</f>
        <v>#N/A</v>
      </c>
      <c r="AM1663" s="20">
        <v>3.4319846429060346</v>
      </c>
      <c r="AN1663" s="21">
        <v>209.60833333333335</v>
      </c>
    </row>
    <row r="1664" spans="1:40" x14ac:dyDescent="0.25">
      <c r="A1664" t="s">
        <v>89</v>
      </c>
      <c r="B1664" s="15">
        <v>41640</v>
      </c>
      <c r="C1664" s="16" t="s">
        <v>76</v>
      </c>
      <c r="D1664" s="17">
        <v>2014</v>
      </c>
      <c r="E1664" s="18" t="str">
        <f t="shared" si="391"/>
        <v>Rotoiti 2013/14</v>
      </c>
      <c r="F1664" s="18" t="s">
        <v>72</v>
      </c>
      <c r="G1664" s="19">
        <v>4.4999999500000003</v>
      </c>
      <c r="H1664" s="17">
        <v>6.7749998569488525</v>
      </c>
      <c r="I1664" s="21">
        <v>161.5</v>
      </c>
      <c r="J1664" s="19">
        <v>12.746524269660449</v>
      </c>
      <c r="K1664" s="19">
        <v>5.5929711516574798</v>
      </c>
      <c r="L1664" s="19">
        <v>1</v>
      </c>
      <c r="M1664" s="19">
        <v>1.5</v>
      </c>
      <c r="N1664" s="19">
        <v>7.4</v>
      </c>
      <c r="O1664" s="19">
        <v>0.9</v>
      </c>
      <c r="Q1664" s="19">
        <f t="shared" si="390"/>
        <v>3.8791597727326179</v>
      </c>
      <c r="R1664" s="19">
        <f t="shared" si="397"/>
        <v>3.1900888454284364</v>
      </c>
      <c r="S1664" s="19">
        <f t="shared" si="392"/>
        <v>3.036599305268036</v>
      </c>
      <c r="T1664" s="19">
        <f t="shared" si="393"/>
        <v>3.445743989475393</v>
      </c>
      <c r="U1664" s="23">
        <f t="shared" si="394"/>
        <v>3.3878979782261207</v>
      </c>
      <c r="V1664" s="24">
        <f t="shared" si="396"/>
        <v>3.8551505899147789</v>
      </c>
      <c r="W1664" s="24">
        <f t="shared" si="396"/>
        <v>3.1436804936031635</v>
      </c>
      <c r="X1664" s="24">
        <f t="shared" si="396"/>
        <v>2.99269441272717</v>
      </c>
      <c r="Y1664" s="24">
        <f t="shared" si="396"/>
        <v>3.5595611600740518</v>
      </c>
      <c r="Z1664" s="24">
        <f t="shared" si="396"/>
        <v>3.3877716640797906</v>
      </c>
      <c r="AA1664" s="20">
        <v>1.23</v>
      </c>
      <c r="AB1664" s="20">
        <v>0.14833333333333301</v>
      </c>
      <c r="AC1664" s="17">
        <v>315.16164321864102</v>
      </c>
      <c r="AD1664" s="17">
        <f t="shared" si="395"/>
        <v>315.36624769577548</v>
      </c>
      <c r="AE1664" s="21">
        <v>55.888000000000098</v>
      </c>
      <c r="AF1664" s="21">
        <v>200.79301075268822</v>
      </c>
      <c r="AG1664" s="19">
        <v>4.293293010752687</v>
      </c>
      <c r="AH1664" s="21">
        <v>300.7</v>
      </c>
      <c r="AI1664" s="22">
        <v>0.53333333333333299</v>
      </c>
      <c r="AJ1664" s="21">
        <v>1133.313999999998</v>
      </c>
      <c r="AK1664" s="21" t="e">
        <f>VLOOKUP($B1664,'[3]Rotoma level Monthly'!$C$2:$N$538,10,FALSE)</f>
        <v>#N/A</v>
      </c>
      <c r="AL1664" s="21" t="e">
        <f>VLOOKUP($B1664,'[3]Rotoma level Monthly'!$C$2:$N$538,11,FALSE)</f>
        <v>#N/A</v>
      </c>
      <c r="AM1664" s="20">
        <v>3.4551835676372176</v>
      </c>
      <c r="AN1664" s="21">
        <v>209.61666666666665</v>
      </c>
    </row>
    <row r="1665" spans="1:40" x14ac:dyDescent="0.25">
      <c r="A1665" t="s">
        <v>89</v>
      </c>
      <c r="B1665" s="15">
        <v>41671</v>
      </c>
      <c r="C1665" s="16" t="s">
        <v>76</v>
      </c>
      <c r="D1665" s="17">
        <v>2014</v>
      </c>
      <c r="E1665" s="18" t="str">
        <f t="shared" si="391"/>
        <v>Rotoiti 2013/14</v>
      </c>
      <c r="F1665" s="18" t="s">
        <v>72</v>
      </c>
      <c r="G1665" s="19">
        <v>4.0500000500000004</v>
      </c>
      <c r="H1665" s="17">
        <v>7.8250000476837158</v>
      </c>
      <c r="I1665" s="21">
        <v>176</v>
      </c>
      <c r="J1665" s="19">
        <v>12.746524269660449</v>
      </c>
      <c r="K1665" s="19">
        <v>0.70797095625747986</v>
      </c>
      <c r="L1665" s="19">
        <v>4.7500000099999999</v>
      </c>
      <c r="M1665" s="19">
        <v>1</v>
      </c>
      <c r="N1665" s="19">
        <v>7.8000000499999995</v>
      </c>
      <c r="O1665" s="19">
        <v>0.72500000500000006</v>
      </c>
      <c r="Q1665" s="19">
        <f t="shared" ref="Q1665:Q1728" si="398">2.22+2.54*LOG($G1665,10)</f>
        <v>3.7629357725838752</v>
      </c>
      <c r="R1665" s="19">
        <f t="shared" si="397"/>
        <v>2.9911329583236301</v>
      </c>
      <c r="S1665" s="19">
        <f t="shared" si="392"/>
        <v>3.1489931301205911</v>
      </c>
      <c r="T1665" s="19">
        <f t="shared" si="393"/>
        <v>3.445743989475393</v>
      </c>
      <c r="U1665" s="23">
        <f t="shared" si="394"/>
        <v>3.3372014626258721</v>
      </c>
      <c r="V1665" s="24">
        <f t="shared" si="396"/>
        <v>3.8339595521585021</v>
      </c>
      <c r="W1665" s="24">
        <f t="shared" si="396"/>
        <v>3.1520495503495698</v>
      </c>
      <c r="X1665" s="24">
        <f t="shared" si="396"/>
        <v>2.9930043291027579</v>
      </c>
      <c r="Y1665" s="24">
        <f t="shared" si="396"/>
        <v>3.5480602136860195</v>
      </c>
      <c r="Z1665" s="24">
        <f t="shared" si="396"/>
        <v>3.3817684113242112</v>
      </c>
      <c r="AA1665" s="20">
        <v>-0.13</v>
      </c>
      <c r="AB1665" s="20">
        <v>0.20333333333333301</v>
      </c>
      <c r="AC1665" s="17">
        <v>314.961996039513</v>
      </c>
      <c r="AD1665" s="17">
        <f t="shared" si="395"/>
        <v>315.31076345576457</v>
      </c>
      <c r="AE1665" s="21">
        <v>22.193999999999999</v>
      </c>
      <c r="AF1665" s="21">
        <v>167.75297619047615</v>
      </c>
      <c r="AG1665" s="19">
        <v>3.6429985119047621</v>
      </c>
      <c r="AH1665" s="21">
        <v>216.3</v>
      </c>
      <c r="AI1665" s="22">
        <v>0.48916666666666603</v>
      </c>
      <c r="AJ1665" s="21">
        <v>1189.2019999999982</v>
      </c>
      <c r="AK1665" s="21" t="e">
        <f>VLOOKUP($B1665,'[3]Rotoma level Monthly'!$C$2:$N$538,10,FALSE)</f>
        <v>#N/A</v>
      </c>
      <c r="AL1665" s="21" t="e">
        <f>VLOOKUP($B1665,'[3]Rotoma level Monthly'!$C$2:$N$538,11,FALSE)</f>
        <v>#N/A</v>
      </c>
      <c r="AM1665" s="20">
        <v>3.4858270488200134</v>
      </c>
      <c r="AN1665" s="21">
        <v>204.7416666666667</v>
      </c>
    </row>
    <row r="1666" spans="1:40" x14ac:dyDescent="0.25">
      <c r="A1666" t="s">
        <v>89</v>
      </c>
      <c r="B1666" s="15">
        <v>41699</v>
      </c>
      <c r="C1666" s="16" t="s">
        <v>76</v>
      </c>
      <c r="D1666" s="17">
        <v>2014</v>
      </c>
      <c r="E1666" s="18" t="str">
        <f t="shared" si="391"/>
        <v>Rotoiti 2013/14</v>
      </c>
      <c r="F1666" s="18" t="s">
        <v>72</v>
      </c>
      <c r="G1666" s="19">
        <v>5.4999998999999997</v>
      </c>
      <c r="H1666" s="17">
        <v>7.0150000953674319</v>
      </c>
      <c r="I1666" s="21">
        <v>177.5</v>
      </c>
      <c r="J1666" s="19">
        <v>14.21202426966045</v>
      </c>
      <c r="K1666" s="19">
        <v>1.1964710051074801</v>
      </c>
      <c r="L1666" s="19">
        <v>2.2500001000000003</v>
      </c>
      <c r="M1666" s="19">
        <v>3.5000000499999997</v>
      </c>
      <c r="N1666" s="19">
        <v>7.4499999500000005</v>
      </c>
      <c r="O1666" s="19">
        <v>0.72500001000000003</v>
      </c>
      <c r="Q1666" s="19">
        <f t="shared" si="398"/>
        <v>4.1005212112588705</v>
      </c>
      <c r="R1666" s="19">
        <f t="shared" si="397"/>
        <v>3.1425949178672878</v>
      </c>
      <c r="S1666" s="19">
        <f t="shared" si="392"/>
        <v>3.1600870557472498</v>
      </c>
      <c r="T1666" s="19">
        <f t="shared" si="393"/>
        <v>3.5837553461317806</v>
      </c>
      <c r="U1666" s="23">
        <f t="shared" si="394"/>
        <v>3.4967396327512974</v>
      </c>
      <c r="V1666" s="24">
        <f t="shared" si="396"/>
        <v>3.8151336878475077</v>
      </c>
      <c r="W1666" s="24">
        <f t="shared" si="396"/>
        <v>3.1468320824228067</v>
      </c>
      <c r="X1666" s="24">
        <f t="shared" si="396"/>
        <v>2.994861229731816</v>
      </c>
      <c r="Y1666" s="24">
        <f t="shared" si="396"/>
        <v>3.5410342192949287</v>
      </c>
      <c r="Z1666" s="24">
        <f t="shared" si="396"/>
        <v>3.3744653048242643</v>
      </c>
      <c r="AA1666" s="20">
        <v>-1.24</v>
      </c>
      <c r="AB1666" s="20">
        <v>-3.8333333333333199E-2</v>
      </c>
      <c r="AC1666" s="17">
        <v>314.825928427419</v>
      </c>
      <c r="AD1666" s="17">
        <f t="shared" si="395"/>
        <v>315.26474657068394</v>
      </c>
      <c r="AE1666" s="21">
        <v>39.867000000000097</v>
      </c>
      <c r="AF1666" s="21">
        <v>175.43682795698922</v>
      </c>
      <c r="AG1666" s="19">
        <v>3.2731922043010746</v>
      </c>
      <c r="AH1666" s="21">
        <v>274.5</v>
      </c>
      <c r="AI1666" s="22">
        <v>0.44666666666666599</v>
      </c>
      <c r="AJ1666" s="21">
        <v>1189.4389999999983</v>
      </c>
      <c r="AK1666" s="21" t="e">
        <f>VLOOKUP($B1666,'[3]Rotoma level Monthly'!$C$2:$N$538,10,FALSE)</f>
        <v>#N/A</v>
      </c>
      <c r="AL1666" s="21" t="e">
        <f>VLOOKUP($B1666,'[3]Rotoma level Monthly'!$C$2:$N$538,11,FALSE)</f>
        <v>#N/A</v>
      </c>
      <c r="AM1666" s="20">
        <v>3.5168042313596959</v>
      </c>
      <c r="AN1666" s="21">
        <v>206.57500000000002</v>
      </c>
    </row>
    <row r="1667" spans="1:40" x14ac:dyDescent="0.25">
      <c r="A1667" t="s">
        <v>89</v>
      </c>
      <c r="B1667" s="15">
        <v>41730</v>
      </c>
      <c r="C1667" s="16" t="s">
        <v>76</v>
      </c>
      <c r="D1667" s="17">
        <v>2014</v>
      </c>
      <c r="E1667" s="18" t="str">
        <f t="shared" ref="E1667:E1730" si="399">CONCATENATE(A1667," ",C1667)</f>
        <v>Rotoiti 2013/14</v>
      </c>
      <c r="F1667" s="18" t="s">
        <v>72</v>
      </c>
      <c r="G1667" s="19">
        <v>5.1999998999999999</v>
      </c>
      <c r="H1667" s="17">
        <v>9.0499999523162842</v>
      </c>
      <c r="I1667" s="21">
        <v>165.00000499999999</v>
      </c>
      <c r="J1667" s="19">
        <v>13.723524269660448</v>
      </c>
      <c r="K1667" s="19">
        <v>0.70797095625747986</v>
      </c>
      <c r="L1667" s="19">
        <v>3.4999999499999999</v>
      </c>
      <c r="M1667" s="19">
        <v>4.0000001000000003</v>
      </c>
      <c r="N1667" s="19">
        <v>7.0000000499999997</v>
      </c>
      <c r="O1667" s="19">
        <v>0.95000000000000007</v>
      </c>
      <c r="Q1667" s="19">
        <f t="shared" si="398"/>
        <v>4.0386484716187745</v>
      </c>
      <c r="R1667" s="19">
        <f t="shared" si="397"/>
        <v>2.7830754230288779</v>
      </c>
      <c r="S1667" s="19">
        <f t="shared" si="392"/>
        <v>3.0646267116967771</v>
      </c>
      <c r="T1667" s="19">
        <f t="shared" si="393"/>
        <v>3.539399711690538</v>
      </c>
      <c r="U1667" s="23">
        <f t="shared" si="394"/>
        <v>3.356437579508742</v>
      </c>
      <c r="V1667" s="24">
        <f t="shared" si="396"/>
        <v>3.7904733413334895</v>
      </c>
      <c r="W1667" s="24">
        <f t="shared" si="396"/>
        <v>3.1330411477325288</v>
      </c>
      <c r="X1667" s="24">
        <f t="shared" si="396"/>
        <v>2.9992394480126432</v>
      </c>
      <c r="Y1667" s="24">
        <f t="shared" si="396"/>
        <v>3.5410342192949282</v>
      </c>
      <c r="Z1667" s="24">
        <f t="shared" si="396"/>
        <v>3.3659470390933972</v>
      </c>
      <c r="AA1667" s="20">
        <v>0.88</v>
      </c>
      <c r="AB1667" s="20">
        <v>7.0000000000000007E-2</v>
      </c>
      <c r="AC1667" s="17">
        <v>314.85202361111101</v>
      </c>
      <c r="AD1667" s="17">
        <f t="shared" si="395"/>
        <v>315.22618658804504</v>
      </c>
      <c r="AE1667" s="21">
        <v>186.43900000000201</v>
      </c>
      <c r="AF1667" s="21">
        <v>169.04166666666666</v>
      </c>
      <c r="AG1667" s="19">
        <v>3.1716180555555558</v>
      </c>
      <c r="AH1667" s="21">
        <v>177</v>
      </c>
      <c r="AI1667" s="22">
        <v>0.41666666666666596</v>
      </c>
      <c r="AJ1667" s="21">
        <v>1176.3839999999984</v>
      </c>
      <c r="AK1667" s="21" t="e">
        <f>VLOOKUP($B1667,'[3]Rotoma level Monthly'!$C$2:$N$538,10,FALSE)</f>
        <v>#N/A</v>
      </c>
      <c r="AL1667" s="21" t="e">
        <f>VLOOKUP($B1667,'[3]Rotoma level Monthly'!$C$2:$N$538,11,FALSE)</f>
        <v>#N/A</v>
      </c>
      <c r="AM1667" s="20">
        <v>3.5434725781338892</v>
      </c>
      <c r="AN1667" s="21">
        <v>206.97499999999999</v>
      </c>
    </row>
    <row r="1668" spans="1:40" x14ac:dyDescent="0.25">
      <c r="A1668" t="s">
        <v>89</v>
      </c>
      <c r="B1668" s="15">
        <v>41760</v>
      </c>
      <c r="C1668" s="16" t="s">
        <v>76</v>
      </c>
      <c r="D1668" s="17">
        <v>2014</v>
      </c>
      <c r="E1668" s="18" t="str">
        <f t="shared" si="399"/>
        <v>Rotoiti 2013/14</v>
      </c>
      <c r="F1668" s="18" t="s">
        <v>72</v>
      </c>
      <c r="G1668" s="19">
        <v>4.5500000499999995</v>
      </c>
      <c r="H1668" s="17">
        <v>7.0999999046325684</v>
      </c>
      <c r="I1668" s="21">
        <v>154</v>
      </c>
      <c r="J1668" s="19">
        <v>13.723524269660448</v>
      </c>
      <c r="K1668" s="19">
        <v>1.68497100510748</v>
      </c>
      <c r="L1668" s="19">
        <v>0.50000000999999994</v>
      </c>
      <c r="M1668" s="19">
        <v>1</v>
      </c>
      <c r="N1668" s="19">
        <v>6.9499998999999999</v>
      </c>
      <c r="O1668" s="19">
        <v>1.35</v>
      </c>
      <c r="Q1668" s="19">
        <f t="shared" si="398"/>
        <v>3.8913489596311313</v>
      </c>
      <c r="R1668" s="19">
        <f t="shared" si="397"/>
        <v>3.1260816689877444</v>
      </c>
      <c r="S1668" s="19">
        <f t="shared" si="392"/>
        <v>2.9744373697177537</v>
      </c>
      <c r="T1668" s="19">
        <f t="shared" si="393"/>
        <v>3.539399711690538</v>
      </c>
      <c r="U1668" s="23">
        <f t="shared" si="394"/>
        <v>3.3828169275067914</v>
      </c>
      <c r="V1668" s="24">
        <f t="shared" si="396"/>
        <v>3.7665887440192791</v>
      </c>
      <c r="W1668" s="24">
        <f t="shared" si="396"/>
        <v>3.1285408259667733</v>
      </c>
      <c r="X1668" s="24">
        <f t="shared" si="396"/>
        <v>3.0039372303936491</v>
      </c>
      <c r="Y1668" s="24">
        <f t="shared" si="396"/>
        <v>3.5529685458958515</v>
      </c>
      <c r="Z1668" s="24">
        <f t="shared" si="396"/>
        <v>3.363008836568889</v>
      </c>
      <c r="AA1668" s="20">
        <v>0.56000000000000005</v>
      </c>
      <c r="AB1668" s="20">
        <v>0.101666666666666</v>
      </c>
      <c r="AC1668" s="17">
        <v>314.86225033602199</v>
      </c>
      <c r="AD1668" s="17">
        <f t="shared" si="395"/>
        <v>315.1814845831168</v>
      </c>
      <c r="AE1668" s="21">
        <v>86.739000000000303</v>
      </c>
      <c r="AF1668" s="21">
        <v>188.76344086021507</v>
      </c>
      <c r="AG1668" s="19">
        <v>2.8245362903225799</v>
      </c>
      <c r="AH1668" s="21">
        <v>206.6</v>
      </c>
      <c r="AI1668" s="22">
        <v>0.35416666666666596</v>
      </c>
      <c r="AJ1668" s="21">
        <v>1178.7220000000013</v>
      </c>
      <c r="AK1668" s="21" t="e">
        <f>VLOOKUP($B1668,'[3]Rotoma level Monthly'!$C$2:$N$538,10,FALSE)</f>
        <v>#N/A</v>
      </c>
      <c r="AL1668" s="21" t="e">
        <f>VLOOKUP($B1668,'[3]Rotoma level Monthly'!$C$2:$N$538,11,FALSE)</f>
        <v>#N/A</v>
      </c>
      <c r="AM1668" s="20">
        <v>3.5264795225783341</v>
      </c>
      <c r="AN1668" s="21">
        <v>209.77499999999998</v>
      </c>
    </row>
    <row r="1669" spans="1:40" x14ac:dyDescent="0.25">
      <c r="A1669" t="s">
        <v>89</v>
      </c>
      <c r="B1669" s="15">
        <v>41791</v>
      </c>
      <c r="C1669" s="16" t="s">
        <v>76</v>
      </c>
      <c r="D1669" s="17">
        <v>2014</v>
      </c>
      <c r="E1669" s="18" t="str">
        <f t="shared" si="399"/>
        <v>Rotoiti 2013/14</v>
      </c>
      <c r="F1669" s="18" t="s">
        <v>72</v>
      </c>
      <c r="G1669" s="19">
        <v>3.05</v>
      </c>
      <c r="H1669" s="17">
        <v>7.0749998092651367</v>
      </c>
      <c r="I1669" s="21">
        <v>178.49999500000001</v>
      </c>
      <c r="J1669" s="19">
        <v>27.401523781160449</v>
      </c>
      <c r="K1669" s="19">
        <v>17.805470760857478</v>
      </c>
      <c r="L1669" s="19">
        <v>4.5000001000000003</v>
      </c>
      <c r="M1669" s="19">
        <v>35.499999899999999</v>
      </c>
      <c r="N1669" s="19">
        <v>6.7500001000000003</v>
      </c>
      <c r="O1669" s="19">
        <v>0.62499999000000006</v>
      </c>
      <c r="Q1669" s="19">
        <f t="shared" si="398"/>
        <v>3.4501215919408361</v>
      </c>
      <c r="R1669" s="19">
        <f t="shared" si="397"/>
        <v>3.1309223420672168</v>
      </c>
      <c r="S1669" s="19">
        <f t="shared" si="392"/>
        <v>3.1674310069321314</v>
      </c>
      <c r="T1669" s="19">
        <f t="shared" si="393"/>
        <v>4.4163021658420654</v>
      </c>
      <c r="U1669" s="23">
        <f t="shared" si="394"/>
        <v>3.5411942766955624</v>
      </c>
      <c r="V1669" s="24">
        <f t="shared" si="396"/>
        <v>3.6773720797721832</v>
      </c>
      <c r="W1669" s="24">
        <f t="shared" si="396"/>
        <v>3.1248588760755402</v>
      </c>
      <c r="X1669" s="24">
        <f t="shared" si="396"/>
        <v>2.9846879329992824</v>
      </c>
      <c r="Y1669" s="24">
        <f t="shared" si="396"/>
        <v>3.5714502059894344</v>
      </c>
      <c r="Z1669" s="24">
        <f t="shared" si="396"/>
        <v>3.3395922737091097</v>
      </c>
      <c r="AA1669" s="20">
        <v>-0.05</v>
      </c>
      <c r="AB1669" s="20">
        <v>-0.53999999999999904</v>
      </c>
      <c r="AC1669" s="17">
        <v>314.88884930555599</v>
      </c>
      <c r="AD1669" s="17">
        <f t="shared" si="395"/>
        <v>315.13583443844084</v>
      </c>
      <c r="AE1669" s="21">
        <v>95.712000000000401</v>
      </c>
      <c r="AF1669" s="21">
        <v>162.85416666666663</v>
      </c>
      <c r="AG1669" s="19">
        <v>3.2182638888888904</v>
      </c>
      <c r="AH1669" s="21">
        <v>108.3</v>
      </c>
      <c r="AI1669" s="22">
        <v>0.2524999999999995</v>
      </c>
      <c r="AJ1669" s="21">
        <v>1134.4380000000015</v>
      </c>
      <c r="AK1669" s="21" t="e">
        <f>VLOOKUP($B1669,'[3]Rotoma level Monthly'!$C$2:$N$538,10,FALSE)</f>
        <v>#N/A</v>
      </c>
      <c r="AL1669" s="21" t="e">
        <f>VLOOKUP($B1669,'[3]Rotoma level Monthly'!$C$2:$N$538,11,FALSE)</f>
        <v>#N/A</v>
      </c>
      <c r="AM1669" s="20">
        <v>3.5338568747288712</v>
      </c>
      <c r="AN1669" s="21">
        <v>208.59166666666667</v>
      </c>
    </row>
    <row r="1670" spans="1:40" x14ac:dyDescent="0.25">
      <c r="A1670" t="s">
        <v>89</v>
      </c>
      <c r="B1670" s="15">
        <v>41821</v>
      </c>
      <c r="C1670" s="16" t="s">
        <v>77</v>
      </c>
      <c r="D1670" s="17">
        <v>2015</v>
      </c>
      <c r="E1670" s="18" t="str">
        <f t="shared" si="399"/>
        <v>Rotoiti 2014/15</v>
      </c>
      <c r="F1670" s="18" t="s">
        <v>72</v>
      </c>
      <c r="G1670" s="19">
        <v>11.849999809265137</v>
      </c>
      <c r="H1670" s="17">
        <v>5.45</v>
      </c>
      <c r="I1670" s="21">
        <v>174.99999749660492</v>
      </c>
      <c r="J1670" s="19">
        <v>27.890024043212271</v>
      </c>
      <c r="K1670" s="19">
        <v>11.454970927140611</v>
      </c>
      <c r="L1670" s="19">
        <v>12.000000134110451</v>
      </c>
      <c r="M1670" s="19">
        <v>1.0000000237487257</v>
      </c>
      <c r="N1670" s="19">
        <v>7.1750000715255737</v>
      </c>
      <c r="O1670" s="19">
        <v>2.3000000738418578</v>
      </c>
      <c r="Q1670" s="19">
        <f t="shared" si="398"/>
        <v>4.9472445921237806</v>
      </c>
      <c r="R1670" s="19">
        <f t="shared" si="397"/>
        <v>3.4799780510745917</v>
      </c>
      <c r="S1670" s="19">
        <f t="shared" si="392"/>
        <v>3.141544507845722</v>
      </c>
      <c r="T1670" s="19">
        <f t="shared" si="393"/>
        <v>4.4387107548853821</v>
      </c>
      <c r="U1670" s="23">
        <f t="shared" si="394"/>
        <v>4.0018694764823692</v>
      </c>
      <c r="V1670" s="24">
        <f t="shared" si="396"/>
        <v>3.7016453667310283</v>
      </c>
      <c r="W1670" s="24">
        <f t="shared" si="396"/>
        <v>3.1343506011893134</v>
      </c>
      <c r="X1670" s="24">
        <f t="shared" si="396"/>
        <v>2.9907681441267315</v>
      </c>
      <c r="Y1670" s="24">
        <f t="shared" si="396"/>
        <v>3.5811356881706455</v>
      </c>
      <c r="Z1670" s="24">
        <f t="shared" si="396"/>
        <v>3.3519749500544296</v>
      </c>
      <c r="AA1670" s="20">
        <v>-0.26</v>
      </c>
      <c r="AB1670" s="20">
        <v>-0.45999999999999902</v>
      </c>
      <c r="AC1670" s="17">
        <v>314.96117573924698</v>
      </c>
      <c r="AD1670" s="17">
        <f t="shared" si="395"/>
        <v>315.09867253207887</v>
      </c>
      <c r="AE1670" s="21">
        <v>57.327500000000001</v>
      </c>
      <c r="AF1670" s="21">
        <v>170.16129032258061</v>
      </c>
      <c r="AG1670" s="19">
        <v>3.4709744623655916</v>
      </c>
      <c r="AH1670" s="21">
        <v>172.2</v>
      </c>
      <c r="AI1670" s="22">
        <v>0.17583333333333301</v>
      </c>
      <c r="AJ1670" s="21">
        <v>1098.1740000000018</v>
      </c>
      <c r="AK1670" s="21" t="e">
        <f>VLOOKUP($B1670,'[3]Rotoma level Monthly'!$C$2:$N$538,10,FALSE)</f>
        <v>#N/A</v>
      </c>
      <c r="AL1670" s="21" t="e">
        <f>VLOOKUP($B1670,'[3]Rotoma level Monthly'!$C$2:$N$538,11,FALSE)</f>
        <v>#N/A</v>
      </c>
      <c r="AM1670" s="20">
        <v>3.5384812960251679</v>
      </c>
      <c r="AN1670" s="21">
        <v>208.6</v>
      </c>
    </row>
    <row r="1671" spans="1:40" x14ac:dyDescent="0.25">
      <c r="A1671" t="s">
        <v>89</v>
      </c>
      <c r="B1671" s="15">
        <v>41852</v>
      </c>
      <c r="C1671" s="16" t="s">
        <v>77</v>
      </c>
      <c r="D1671" s="17">
        <v>2015</v>
      </c>
      <c r="E1671" s="18" t="str">
        <f t="shared" si="399"/>
        <v>Rotoiti 2014/15</v>
      </c>
      <c r="F1671" s="18" t="s">
        <v>72</v>
      </c>
      <c r="G1671" s="19">
        <v>4.9500000476837158</v>
      </c>
      <c r="H1671" s="17">
        <v>5.6</v>
      </c>
      <c r="I1671" s="21">
        <v>150.50000059604645</v>
      </c>
      <c r="J1671" s="19">
        <v>24.959024531712274</v>
      </c>
      <c r="K1671" s="19">
        <v>9.500970829440611</v>
      </c>
      <c r="L1671" s="19">
        <v>0.75000003374872559</v>
      </c>
      <c r="M1671" s="19">
        <v>1.0000000237487257</v>
      </c>
      <c r="N1671" s="19">
        <v>7.1499998546325685</v>
      </c>
      <c r="O1671" s="19">
        <v>0.95000001692092895</v>
      </c>
      <c r="Q1671" s="19">
        <f t="shared" si="398"/>
        <v>3.9842972159175849</v>
      </c>
      <c r="R1671" s="19">
        <f t="shared" si="397"/>
        <v>3.4444071030171548</v>
      </c>
      <c r="S1671" s="19">
        <f t="shared" si="392"/>
        <v>2.9443848699660786</v>
      </c>
      <c r="T1671" s="19">
        <f t="shared" si="393"/>
        <v>4.2979046150752751</v>
      </c>
      <c r="U1671" s="23">
        <f t="shared" si="394"/>
        <v>3.6677484509940235</v>
      </c>
      <c r="V1671" s="24">
        <f t="shared" si="396"/>
        <v>3.770127435254111</v>
      </c>
      <c r="W1671" s="24">
        <f t="shared" si="396"/>
        <v>3.1460320566241369</v>
      </c>
      <c r="X1671" s="24">
        <f t="shared" si="396"/>
        <v>3.0140856624257659</v>
      </c>
      <c r="Y1671" s="24">
        <f t="shared" si="396"/>
        <v>3.6605764058325092</v>
      </c>
      <c r="Z1671" s="24">
        <f t="shared" si="396"/>
        <v>3.397705390034131</v>
      </c>
      <c r="AA1671" s="20">
        <v>-1.1000000000000001</v>
      </c>
      <c r="AB1671" s="20">
        <v>-0.65</v>
      </c>
      <c r="AC1671" s="17">
        <v>314.89057594086</v>
      </c>
      <c r="AD1671" s="17">
        <f t="shared" si="395"/>
        <v>315.06274141648743</v>
      </c>
      <c r="AE1671" s="21">
        <v>200.89550000000199</v>
      </c>
      <c r="AF1671" s="21">
        <v>171.64650537634409</v>
      </c>
      <c r="AG1671" s="19">
        <v>3.8057459677419332</v>
      </c>
      <c r="AH1671" s="21">
        <v>188.2</v>
      </c>
      <c r="AI1671" s="22">
        <v>0.1249999999999995</v>
      </c>
      <c r="AJ1671" s="21">
        <v>1110.2405000000019</v>
      </c>
      <c r="AK1671" s="21" t="e">
        <f>VLOOKUP($B1671,'[3]Rotoma level Monthly'!$C$2:$N$538,10,FALSE)</f>
        <v>#N/A</v>
      </c>
      <c r="AL1671" s="21" t="e">
        <f>VLOOKUP($B1671,'[3]Rotoma level Monthly'!$C$2:$N$538,11,FALSE)</f>
        <v>#N/A</v>
      </c>
      <c r="AM1671" s="20">
        <v>3.6262181911864579</v>
      </c>
      <c r="AN1671" s="21">
        <v>212.49166666666665</v>
      </c>
    </row>
    <row r="1672" spans="1:40" x14ac:dyDescent="0.25">
      <c r="A1672" t="s">
        <v>89</v>
      </c>
      <c r="B1672" s="15">
        <v>41883</v>
      </c>
      <c r="C1672" s="16" t="s">
        <v>77</v>
      </c>
      <c r="D1672" s="17">
        <v>2015</v>
      </c>
      <c r="E1672" s="18" t="str">
        <f t="shared" si="399"/>
        <v>Rotoiti 2014/15</v>
      </c>
      <c r="F1672" s="18" t="s">
        <v>72</v>
      </c>
      <c r="G1672" s="19">
        <v>6.2000000476837158</v>
      </c>
      <c r="H1672" s="17">
        <v>6.35</v>
      </c>
      <c r="I1672" s="21">
        <v>149.50000631130217</v>
      </c>
      <c r="J1672" s="19">
        <v>22.028024131355323</v>
      </c>
      <c r="K1672" s="19">
        <v>9.0124707317406099</v>
      </c>
      <c r="L1672" s="19">
        <v>0.50000002187436277</v>
      </c>
      <c r="M1672" s="19">
        <v>1.0000000237487257</v>
      </c>
      <c r="N1672" s="19">
        <v>7.4000000976837157</v>
      </c>
      <c r="O1672" s="19">
        <v>0.64999997807907106</v>
      </c>
      <c r="Q1672" s="19">
        <f t="shared" si="398"/>
        <v>4.2326748998094823</v>
      </c>
      <c r="R1672" s="19">
        <f t="shared" si="397"/>
        <v>3.2775935150441495</v>
      </c>
      <c r="S1672" s="19">
        <f t="shared" si="392"/>
        <v>2.9356700450939068</v>
      </c>
      <c r="T1672" s="19">
        <f t="shared" si="393"/>
        <v>4.1394885872311349</v>
      </c>
      <c r="U1672" s="23">
        <f t="shared" si="394"/>
        <v>3.6463567617946686</v>
      </c>
      <c r="V1672" s="24">
        <f t="shared" si="396"/>
        <v>3.863305043904663</v>
      </c>
      <c r="W1672" s="24">
        <f t="shared" si="396"/>
        <v>3.1486493683953038</v>
      </c>
      <c r="X1672" s="24">
        <f t="shared" si="396"/>
        <v>3.0276475384394579</v>
      </c>
      <c r="Y1672" s="24">
        <f t="shared" si="396"/>
        <v>3.7359738517544159</v>
      </c>
      <c r="Z1672" s="24">
        <f t="shared" si="396"/>
        <v>3.44389395062346</v>
      </c>
      <c r="AA1672" s="20">
        <v>-0.8</v>
      </c>
      <c r="AB1672" s="20">
        <v>-0.61166666666666603</v>
      </c>
      <c r="AC1672" s="17">
        <v>314.92119048039098</v>
      </c>
      <c r="AD1672" s="17">
        <f t="shared" si="395"/>
        <v>315.02714924587184</v>
      </c>
      <c r="AE1672" s="21">
        <v>142.21100000000101</v>
      </c>
      <c r="AF1672" s="21">
        <v>158.51388888888889</v>
      </c>
      <c r="AG1672" s="19">
        <v>3.9926275584795321</v>
      </c>
      <c r="AH1672" s="21">
        <v>163.6</v>
      </c>
      <c r="AI1672" s="22">
        <v>8.5833333333333012E-2</v>
      </c>
      <c r="AJ1672" s="21">
        <v>1209.6010000000038</v>
      </c>
      <c r="AK1672" s="21" t="e">
        <f>VLOOKUP($B1672,'[3]Rotoma level Monthly'!$C$2:$N$538,10,FALSE)</f>
        <v>#N/A</v>
      </c>
      <c r="AL1672" s="21" t="e">
        <f>VLOOKUP($B1672,'[3]Rotoma level Monthly'!$C$2:$N$538,11,FALSE)</f>
        <v>#N/A</v>
      </c>
      <c r="AM1672" s="20">
        <v>3.6697559376022286</v>
      </c>
      <c r="AN1672" s="21">
        <v>213.29999999999995</v>
      </c>
    </row>
    <row r="1673" spans="1:40" x14ac:dyDescent="0.25">
      <c r="A1673" t="s">
        <v>89</v>
      </c>
      <c r="B1673" s="15">
        <v>41913</v>
      </c>
      <c r="C1673" s="16" t="s">
        <v>77</v>
      </c>
      <c r="D1673" s="17">
        <v>2015</v>
      </c>
      <c r="E1673" s="18" t="str">
        <f t="shared" si="399"/>
        <v>Rotoiti 2014/15</v>
      </c>
      <c r="F1673" s="18" t="s">
        <v>72</v>
      </c>
      <c r="G1673" s="19">
        <v>2.8499999023162843</v>
      </c>
      <c r="H1673" s="17">
        <v>6.4774180999999995</v>
      </c>
      <c r="I1673" s="21">
        <v>158.50000298023224</v>
      </c>
      <c r="J1673" s="19">
        <v>22.516524371569492</v>
      </c>
      <c r="K1673" s="19">
        <v>8.0354710560620006</v>
      </c>
      <c r="L1673" s="19">
        <v>1.0000000237487257</v>
      </c>
      <c r="M1673" s="19">
        <v>4.0000001080334187</v>
      </c>
      <c r="N1673" s="19">
        <v>7.0999999023162843</v>
      </c>
      <c r="O1673" s="19">
        <v>0.62500000096046449</v>
      </c>
      <c r="Q1673" s="19">
        <f t="shared" si="398"/>
        <v>3.3753059066126028</v>
      </c>
      <c r="R1673" s="19">
        <f t="shared" si="397"/>
        <v>3.250876400501872</v>
      </c>
      <c r="S1673" s="19">
        <f t="shared" si="392"/>
        <v>3.0120881169062685</v>
      </c>
      <c r="T1673" s="19">
        <f t="shared" si="393"/>
        <v>4.1673039539311807</v>
      </c>
      <c r="U1673" s="23">
        <f t="shared" si="394"/>
        <v>3.451393594487981</v>
      </c>
      <c r="V1673" s="24">
        <f t="shared" si="396"/>
        <v>3.8368596724193913</v>
      </c>
      <c r="W1673" s="24">
        <f t="shared" si="396"/>
        <v>3.1598523796143874</v>
      </c>
      <c r="X1673" s="24">
        <f t="shared" si="396"/>
        <v>3.0343806591882347</v>
      </c>
      <c r="Y1673" s="24">
        <f t="shared" si="396"/>
        <v>3.7882992052744693</v>
      </c>
      <c r="Z1673" s="24">
        <f t="shared" si="396"/>
        <v>3.4548479791241213</v>
      </c>
      <c r="AA1673" s="20">
        <v>-0.78</v>
      </c>
      <c r="AB1673" s="20">
        <v>-0.70499999999999996</v>
      </c>
      <c r="AC1673" s="17">
        <v>314.89565216159298</v>
      </c>
      <c r="AD1673" s="17">
        <f t="shared" si="395"/>
        <v>314.98798501068194</v>
      </c>
      <c r="AE1673" s="21">
        <v>96.184697298122003</v>
      </c>
      <c r="AF1673" s="21">
        <v>184.60488505747119</v>
      </c>
      <c r="AG1673" s="19">
        <v>4.4454813218390807</v>
      </c>
      <c r="AH1673" s="21">
        <v>192</v>
      </c>
      <c r="AI1673" s="22">
        <v>1.5833333333333401E-2</v>
      </c>
      <c r="AJ1673" s="21">
        <v>1177.7180000000058</v>
      </c>
      <c r="AK1673" s="21" t="e">
        <f>VLOOKUP($B1673,'[3]Rotoma level Monthly'!$C$2:$N$538,10,FALSE)</f>
        <v>#N/A</v>
      </c>
      <c r="AL1673" s="21" t="e">
        <f>VLOOKUP($B1673,'[3]Rotoma level Monthly'!$C$2:$N$538,11,FALSE)</f>
        <v>#N/A</v>
      </c>
      <c r="AM1673" s="20">
        <v>3.6346242063644119</v>
      </c>
      <c r="AN1673" s="21">
        <v>207.6583333333333</v>
      </c>
    </row>
    <row r="1674" spans="1:40" x14ac:dyDescent="0.25">
      <c r="A1674" t="s">
        <v>89</v>
      </c>
      <c r="B1674" s="15">
        <v>41944</v>
      </c>
      <c r="C1674" s="16" t="s">
        <v>77</v>
      </c>
      <c r="D1674" s="17">
        <v>2015</v>
      </c>
      <c r="E1674" s="18" t="str">
        <f t="shared" si="399"/>
        <v>Rotoiti 2014/15</v>
      </c>
      <c r="F1674" s="18" t="s">
        <v>72</v>
      </c>
      <c r="G1674" s="19">
        <v>4.100000026158142</v>
      </c>
      <c r="H1674" s="17">
        <v>6.2125000000000004</v>
      </c>
      <c r="I1674" s="21">
        <v>161.49999958276749</v>
      </c>
      <c r="J1674" s="19">
        <v>23.005024131355324</v>
      </c>
      <c r="K1674" s="19">
        <v>8.0354710441775197</v>
      </c>
      <c r="L1674" s="19">
        <v>1.5000000737487258</v>
      </c>
      <c r="M1674" s="19">
        <v>5.4999999941206452</v>
      </c>
      <c r="N1674" s="19">
        <v>7.1999998046325686</v>
      </c>
      <c r="O1674" s="19">
        <v>0.75000000192092897</v>
      </c>
      <c r="Q1674" s="19">
        <f t="shared" si="398"/>
        <v>3.7764710031059954</v>
      </c>
      <c r="R1674" s="19">
        <f t="shared" si="397"/>
        <v>3.30691713065732</v>
      </c>
      <c r="S1674" s="19">
        <f t="shared" si="392"/>
        <v>3.0365993018908397</v>
      </c>
      <c r="T1674" s="19">
        <f t="shared" si="393"/>
        <v>4.1945222640233801</v>
      </c>
      <c r="U1674" s="23">
        <f t="shared" si="394"/>
        <v>3.5786274249193837</v>
      </c>
      <c r="V1674" s="24">
        <f t="shared" si="396"/>
        <v>3.9389782750134477</v>
      </c>
      <c r="W1674" s="24">
        <f t="shared" si="396"/>
        <v>3.1923956860566407</v>
      </c>
      <c r="X1674" s="24">
        <f t="shared" si="396"/>
        <v>3.0539052140816403</v>
      </c>
      <c r="Y1674" s="24">
        <f t="shared" si="396"/>
        <v>3.8837052401609591</v>
      </c>
      <c r="Z1674" s="24">
        <f t="shared" si="396"/>
        <v>3.5172461038281724</v>
      </c>
      <c r="AA1674" s="20">
        <v>-1.05</v>
      </c>
      <c r="AB1674" s="20">
        <v>-0.67333333333333301</v>
      </c>
      <c r="AC1674" s="17">
        <v>314.79547597297602</v>
      </c>
      <c r="AD1674" s="17">
        <f t="shared" si="395"/>
        <v>314.94330612764298</v>
      </c>
      <c r="AE1674" s="21">
        <v>63.751302701877499</v>
      </c>
      <c r="AF1674" s="21">
        <v>226.5347222222222</v>
      </c>
      <c r="AG1674" s="19">
        <v>4.8066944444444468</v>
      </c>
      <c r="AH1674" s="21">
        <v>234.6</v>
      </c>
      <c r="AI1674" s="22">
        <v>-0.24916666666666612</v>
      </c>
      <c r="AJ1674" s="21">
        <v>1221.134697298128</v>
      </c>
      <c r="AK1674" s="21" t="e">
        <f>VLOOKUP($B1674,'[3]Rotoma level Monthly'!$C$2:$N$538,10,FALSE)</f>
        <v>#N/A</v>
      </c>
      <c r="AL1674" s="21" t="e">
        <f>VLOOKUP($B1674,'[3]Rotoma level Monthly'!$C$2:$N$538,11,FALSE)</f>
        <v>#N/A</v>
      </c>
      <c r="AM1674" s="20">
        <v>3.6393787223507537</v>
      </c>
      <c r="AN1674" s="21">
        <v>204.79166666666663</v>
      </c>
    </row>
    <row r="1675" spans="1:40" x14ac:dyDescent="0.25">
      <c r="A1675" t="s">
        <v>89</v>
      </c>
      <c r="B1675" s="15">
        <v>41974</v>
      </c>
      <c r="C1675" s="16" t="s">
        <v>77</v>
      </c>
      <c r="D1675" s="17">
        <v>2015</v>
      </c>
      <c r="E1675" s="18" t="str">
        <f t="shared" si="399"/>
        <v>Rotoiti 2014/15</v>
      </c>
      <c r="F1675" s="18" t="s">
        <v>72</v>
      </c>
      <c r="G1675" s="19">
        <v>4.4500000499999999</v>
      </c>
      <c r="H1675" s="17">
        <v>6.7374999999999998</v>
      </c>
      <c r="I1675" s="21">
        <v>179.49999654972078</v>
      </c>
      <c r="J1675" s="19">
        <v>19.09702472097192</v>
      </c>
      <c r="K1675" s="19">
        <v>4.61597093288474</v>
      </c>
      <c r="L1675" s="19">
        <v>2.0000000974974514</v>
      </c>
      <c r="M1675" s="19">
        <v>1.5000000474974513</v>
      </c>
      <c r="N1675" s="19">
        <v>7.0499999523162842</v>
      </c>
      <c r="O1675" s="19">
        <v>1.2499999880790711</v>
      </c>
      <c r="Q1675" s="19">
        <f t="shared" si="398"/>
        <v>3.8668344402860377</v>
      </c>
      <c r="R1675" s="19">
        <f t="shared" si="397"/>
        <v>3.1976299068953882</v>
      </c>
      <c r="S1675" s="19">
        <f t="shared" si="392"/>
        <v>3.1747339781451598</v>
      </c>
      <c r="T1675" s="19">
        <f t="shared" si="393"/>
        <v>3.958419874043253</v>
      </c>
      <c r="U1675" s="23">
        <f t="shared" si="394"/>
        <v>3.5494045498424596</v>
      </c>
      <c r="V1675" s="24">
        <f t="shared" si="396"/>
        <v>3.9421303198017994</v>
      </c>
      <c r="W1675" s="24">
        <f t="shared" si="396"/>
        <v>3.1934415219078058</v>
      </c>
      <c r="X1675" s="24">
        <f t="shared" si="396"/>
        <v>3.0664329499442098</v>
      </c>
      <c r="Y1675" s="24">
        <f t="shared" si="396"/>
        <v>3.9305579136246092</v>
      </c>
      <c r="Z1675" s="24">
        <f t="shared" si="396"/>
        <v>3.5331406763196056</v>
      </c>
      <c r="AA1675" s="20">
        <v>-0.64</v>
      </c>
      <c r="AB1675" s="20">
        <v>-0.77166666666666595</v>
      </c>
      <c r="AC1675" s="17">
        <v>314.68636452843901</v>
      </c>
      <c r="AD1675" s="17">
        <f t="shared" si="395"/>
        <v>314.891927146814</v>
      </c>
      <c r="AE1675" s="21">
        <v>122.09502304146</v>
      </c>
      <c r="AF1675" s="21">
        <v>162.54704301075265</v>
      </c>
      <c r="AG1675" s="19">
        <v>3.6496303763440872</v>
      </c>
      <c r="AH1675" s="21">
        <v>201.5</v>
      </c>
      <c r="AI1675" s="22">
        <v>-0.499999999999999</v>
      </c>
      <c r="AJ1675" s="21">
        <v>1184.0670000000055</v>
      </c>
      <c r="AK1675" s="21" t="e">
        <f>VLOOKUP($B1675,'[3]Rotoma level Monthly'!$C$2:$N$538,10,FALSE)</f>
        <v>#N/A</v>
      </c>
      <c r="AL1675" s="21" t="e">
        <f>VLOOKUP($B1675,'[3]Rotoma level Monthly'!$C$2:$N$538,11,FALSE)</f>
        <v>#N/A</v>
      </c>
      <c r="AM1675" s="20">
        <v>3.7419429584618644</v>
      </c>
      <c r="AN1675" s="21">
        <v>202.95833333333334</v>
      </c>
    </row>
    <row r="1676" spans="1:40" x14ac:dyDescent="0.25">
      <c r="A1676" t="s">
        <v>89</v>
      </c>
      <c r="B1676" s="15">
        <v>42005</v>
      </c>
      <c r="C1676" s="16" t="s">
        <v>77</v>
      </c>
      <c r="D1676" s="17">
        <v>2015</v>
      </c>
      <c r="E1676" s="18" t="str">
        <f t="shared" si="399"/>
        <v>Rotoiti 2014/15</v>
      </c>
      <c r="F1676" s="18" t="s">
        <v>72</v>
      </c>
      <c r="G1676" s="19">
        <v>9.3999995999999992</v>
      </c>
      <c r="H1676" s="17">
        <v>5.6</v>
      </c>
      <c r="I1676" s="21">
        <v>216.99999</v>
      </c>
      <c r="J1676" s="19">
        <v>20.56252426966045</v>
      </c>
      <c r="K1676" s="19">
        <v>2.1734709562574799</v>
      </c>
      <c r="L1676" s="19">
        <v>3</v>
      </c>
      <c r="M1676" s="19">
        <v>1</v>
      </c>
      <c r="N1676" s="19">
        <v>7.1999997999999996</v>
      </c>
      <c r="O1676" s="19">
        <v>1.2</v>
      </c>
      <c r="Q1676" s="19">
        <f t="shared" si="398"/>
        <v>4.6917447012024684</v>
      </c>
      <c r="R1676" s="19">
        <f t="shared" si="397"/>
        <v>3.4444071030171548</v>
      </c>
      <c r="S1676" s="19">
        <f t="shared" si="392"/>
        <v>3.422743738643224</v>
      </c>
      <c r="T1676" s="19">
        <f t="shared" si="393"/>
        <v>4.0521831694273205</v>
      </c>
      <c r="U1676" s="23">
        <f t="shared" si="394"/>
        <v>3.9027696780725414</v>
      </c>
      <c r="V1676" s="24">
        <f t="shared" si="396"/>
        <v>4.0098457305076201</v>
      </c>
      <c r="W1676" s="24">
        <f t="shared" si="396"/>
        <v>3.2146347100401993</v>
      </c>
      <c r="X1676" s="24">
        <f t="shared" si="396"/>
        <v>3.0986116527254755</v>
      </c>
      <c r="Y1676" s="24">
        <f t="shared" si="396"/>
        <v>3.9810945119539372</v>
      </c>
      <c r="Z1676" s="24">
        <f t="shared" si="396"/>
        <v>3.5760466513068074</v>
      </c>
      <c r="AA1676" s="20">
        <v>-0.74</v>
      </c>
      <c r="AB1676" s="20">
        <v>3.3333333333333298E-2</v>
      </c>
      <c r="AC1676" s="17">
        <v>314.55241610405398</v>
      </c>
      <c r="AD1676" s="17">
        <f t="shared" si="395"/>
        <v>314.8411582205984</v>
      </c>
      <c r="AE1676" s="21">
        <v>33.459618191098798</v>
      </c>
      <c r="AF1676" s="21">
        <v>171.12231182795688</v>
      </c>
      <c r="AG1676" s="19">
        <v>3.1606586021505372</v>
      </c>
      <c r="AH1676" s="21">
        <v>327.5</v>
      </c>
      <c r="AI1676" s="22">
        <v>-0.499999999999999</v>
      </c>
      <c r="AJ1676" s="21">
        <v>1169.3040230414656</v>
      </c>
      <c r="AK1676" s="21" t="e">
        <f>VLOOKUP($B1676,'[3]Rotoma level Monthly'!$C$2:$N$538,10,FALSE)</f>
        <v>#N/A</v>
      </c>
      <c r="AL1676" s="21" t="e">
        <f>VLOOKUP($B1676,'[3]Rotoma level Monthly'!$C$2:$N$538,11,FALSE)</f>
        <v>#N/A</v>
      </c>
      <c r="AM1676" s="20">
        <v>3.7162546744116853</v>
      </c>
      <c r="AN1676" s="21">
        <v>205.19166666666663</v>
      </c>
    </row>
    <row r="1677" spans="1:40" x14ac:dyDescent="0.25">
      <c r="A1677" t="s">
        <v>89</v>
      </c>
      <c r="B1677" s="15">
        <v>42036</v>
      </c>
      <c r="C1677" s="16" t="s">
        <v>77</v>
      </c>
      <c r="D1677" s="17">
        <v>2015</v>
      </c>
      <c r="E1677" s="18" t="str">
        <f t="shared" si="399"/>
        <v>Rotoiti 2014/15</v>
      </c>
      <c r="F1677" s="18" t="s">
        <v>72</v>
      </c>
      <c r="G1677" s="19">
        <v>5.1999997999999996</v>
      </c>
      <c r="H1677" s="17">
        <v>5.95</v>
      </c>
      <c r="I1677" s="21">
        <v>194.99999000000003</v>
      </c>
      <c r="J1677" s="19">
        <v>16.654525246660452</v>
      </c>
      <c r="K1677" s="19">
        <v>0.21947095625747981</v>
      </c>
      <c r="L1677" s="19">
        <v>1</v>
      </c>
      <c r="M1677" s="19">
        <v>3</v>
      </c>
      <c r="N1677" s="19">
        <v>7.5999999000000003</v>
      </c>
      <c r="O1677" s="19">
        <v>1</v>
      </c>
      <c r="Q1677" s="19">
        <f t="shared" si="398"/>
        <v>4.0386484504051587</v>
      </c>
      <c r="R1677" s="19">
        <f t="shared" si="397"/>
        <v>3.3644044138999587</v>
      </c>
      <c r="S1677" s="19">
        <f t="shared" si="392"/>
        <v>3.2830041131639267</v>
      </c>
      <c r="T1677" s="19">
        <f t="shared" si="393"/>
        <v>3.784874191081439</v>
      </c>
      <c r="U1677" s="23">
        <f t="shared" si="394"/>
        <v>3.6177327921376206</v>
      </c>
      <c r="V1677" s="24">
        <f t="shared" si="396"/>
        <v>4.0328217869927272</v>
      </c>
      <c r="W1677" s="24">
        <f t="shared" si="396"/>
        <v>3.2457406646715601</v>
      </c>
      <c r="X1677" s="24">
        <f t="shared" si="396"/>
        <v>3.1097792346457531</v>
      </c>
      <c r="Y1677" s="24">
        <f t="shared" si="396"/>
        <v>4.0093553620877733</v>
      </c>
      <c r="Z1677" s="24">
        <f t="shared" si="396"/>
        <v>3.5994242620994537</v>
      </c>
      <c r="AA1677" s="20">
        <v>0.04</v>
      </c>
      <c r="AB1677" s="20">
        <v>4.1666666666666699E-2</v>
      </c>
      <c r="AC1677" s="17">
        <v>314.34762178564</v>
      </c>
      <c r="AD1677" s="17">
        <f t="shared" si="395"/>
        <v>314.78996036610897</v>
      </c>
      <c r="AE1677" s="21">
        <v>62.456500519820104</v>
      </c>
      <c r="AF1677" s="21">
        <v>165.18601190476184</v>
      </c>
      <c r="AG1677" s="19">
        <v>3.2568898809523819</v>
      </c>
      <c r="AH1677" s="21">
        <v>222</v>
      </c>
      <c r="AI1677" s="22">
        <v>-0.499999999999999</v>
      </c>
      <c r="AJ1677" s="21">
        <v>1146.8756412325642</v>
      </c>
      <c r="AK1677" s="21" t="e">
        <f>VLOOKUP($B1677,'[3]Rotoma level Monthly'!$C$2:$N$538,10,FALSE)</f>
        <v>#N/A</v>
      </c>
      <c r="AL1677" s="21" t="e">
        <f>VLOOKUP($B1677,'[3]Rotoma level Monthly'!$C$2:$N$538,11,FALSE)</f>
        <v>#N/A</v>
      </c>
      <c r="AM1677" s="20">
        <v>3.621868473694839</v>
      </c>
      <c r="AN1677" s="21">
        <v>205.66666666666666</v>
      </c>
    </row>
    <row r="1678" spans="1:40" x14ac:dyDescent="0.25">
      <c r="A1678" t="s">
        <v>89</v>
      </c>
      <c r="B1678" s="15">
        <v>42064</v>
      </c>
      <c r="C1678" s="16" t="s">
        <v>77</v>
      </c>
      <c r="D1678" s="17">
        <v>2015</v>
      </c>
      <c r="E1678" s="18" t="str">
        <f t="shared" si="399"/>
        <v>Rotoiti 2014/15</v>
      </c>
      <c r="F1678" s="18" t="s">
        <v>72</v>
      </c>
      <c r="G1678" s="19">
        <v>5.9000000999999997</v>
      </c>
      <c r="H1678" s="17">
        <v>5.7</v>
      </c>
      <c r="I1678" s="21">
        <v>192</v>
      </c>
      <c r="J1678" s="19">
        <v>16.654525246660452</v>
      </c>
      <c r="K1678" s="19">
        <v>1.1964710539574801</v>
      </c>
      <c r="L1678" s="19">
        <v>3</v>
      </c>
      <c r="M1678" s="19">
        <v>1</v>
      </c>
      <c r="N1678" s="19">
        <v>7.8000002000000004</v>
      </c>
      <c r="O1678" s="19">
        <v>0.85000001999999997</v>
      </c>
      <c r="Q1678" s="19">
        <f t="shared" si="398"/>
        <v>4.1779641282677913</v>
      </c>
      <c r="R1678" s="19">
        <f t="shared" si="397"/>
        <v>3.4211341099100232</v>
      </c>
      <c r="S1678" s="19">
        <f t="shared" si="392"/>
        <v>3.2627366983976844</v>
      </c>
      <c r="T1678" s="19">
        <f t="shared" si="393"/>
        <v>3.784874191081439</v>
      </c>
      <c r="U1678" s="23">
        <f t="shared" si="394"/>
        <v>3.6616772819142347</v>
      </c>
      <c r="V1678" s="24">
        <f t="shared" ref="V1678:Z1728" si="400">AVERAGE(Q1667:Q1678)</f>
        <v>4.0392753634101366</v>
      </c>
      <c r="W1678" s="24">
        <f t="shared" si="400"/>
        <v>3.2689522640084547</v>
      </c>
      <c r="X1678" s="24">
        <f t="shared" si="400"/>
        <v>3.1183333715332893</v>
      </c>
      <c r="Y1678" s="24">
        <f t="shared" si="400"/>
        <v>4.026115265833579</v>
      </c>
      <c r="Z1678" s="24">
        <f t="shared" si="400"/>
        <v>3.6131690661963649</v>
      </c>
      <c r="AA1678" s="20">
        <v>-1.03</v>
      </c>
      <c r="AB1678" s="20">
        <v>-0.184999999999999</v>
      </c>
      <c r="AC1678" s="17">
        <v>314.23799747422902</v>
      </c>
      <c r="AD1678" s="17">
        <f t="shared" si="395"/>
        <v>314.74096612000977</v>
      </c>
      <c r="AE1678" s="21">
        <v>59.027000000000001</v>
      </c>
      <c r="AF1678" s="21">
        <v>159.32123655913981</v>
      </c>
      <c r="AG1678" s="19">
        <v>2.9181048387096764</v>
      </c>
      <c r="AH1678" s="21">
        <v>206.3</v>
      </c>
      <c r="AI1678" s="22">
        <v>-0.499999999999999</v>
      </c>
      <c r="AJ1678" s="21">
        <v>1187.1381417523844</v>
      </c>
      <c r="AK1678" s="21" t="e">
        <f>VLOOKUP($B1678,'[3]Rotoma level Monthly'!$C$2:$N$538,10,FALSE)</f>
        <v>#N/A</v>
      </c>
      <c r="AL1678" s="21" t="e">
        <f>VLOOKUP($B1678,'[3]Rotoma level Monthly'!$C$2:$N$538,11,FALSE)</f>
        <v>#N/A</v>
      </c>
      <c r="AM1678" s="20">
        <v>3.5896927544488069</v>
      </c>
      <c r="AN1678" s="21">
        <v>199.98333333333335</v>
      </c>
    </row>
    <row r="1679" spans="1:40" x14ac:dyDescent="0.25">
      <c r="A1679" t="s">
        <v>89</v>
      </c>
      <c r="B1679" s="15">
        <v>42095</v>
      </c>
      <c r="C1679" s="16" t="s">
        <v>77</v>
      </c>
      <c r="D1679" s="17">
        <v>2015</v>
      </c>
      <c r="E1679" s="18" t="str">
        <f t="shared" si="399"/>
        <v>Rotoiti 2014/15</v>
      </c>
      <c r="F1679" s="18" t="s">
        <v>72</v>
      </c>
      <c r="G1679" s="19">
        <v>5.0999999000000003</v>
      </c>
      <c r="H1679" s="17">
        <v>8.0500000000000007</v>
      </c>
      <c r="I1679" s="21">
        <v>185</v>
      </c>
      <c r="J1679" s="19">
        <v>15.677524269660449</v>
      </c>
      <c r="K1679" s="19">
        <v>2.1734709562574799</v>
      </c>
      <c r="L1679" s="19">
        <v>7.0000002000000006</v>
      </c>
      <c r="M1679" s="19">
        <v>6.0000000999999994</v>
      </c>
      <c r="N1679" s="19">
        <v>7.5</v>
      </c>
      <c r="O1679" s="19">
        <v>0.80000000999999998</v>
      </c>
      <c r="Q1679" s="19">
        <f t="shared" si="398"/>
        <v>4.0172282256591902</v>
      </c>
      <c r="R1679" s="19">
        <f t="shared" si="397"/>
        <v>2.951198976076328</v>
      </c>
      <c r="S1679" s="19">
        <f t="shared" si="392"/>
        <v>3.2141869024930707</v>
      </c>
      <c r="T1679" s="19">
        <f t="shared" si="393"/>
        <v>3.7082102467374249</v>
      </c>
      <c r="U1679" s="23">
        <f t="shared" si="394"/>
        <v>3.4727060877415035</v>
      </c>
      <c r="V1679" s="24">
        <f t="shared" si="400"/>
        <v>4.0374903429135047</v>
      </c>
      <c r="W1679" s="24">
        <f t="shared" si="400"/>
        <v>3.2829625600957417</v>
      </c>
      <c r="X1679" s="24">
        <f t="shared" si="400"/>
        <v>3.1307967207663139</v>
      </c>
      <c r="Y1679" s="24">
        <f t="shared" si="400"/>
        <v>4.0401828104208199</v>
      </c>
      <c r="Z1679" s="24">
        <f t="shared" si="400"/>
        <v>3.6228581085490958</v>
      </c>
      <c r="AA1679" s="20">
        <v>-0.22</v>
      </c>
      <c r="AB1679" s="20">
        <v>-0.19166666666666601</v>
      </c>
      <c r="AC1679" s="17">
        <v>314.09221320006998</v>
      </c>
      <c r="AD1679" s="17">
        <f t="shared" si="395"/>
        <v>314.6776485857564</v>
      </c>
      <c r="AE1679" s="21">
        <v>129.94800000000001</v>
      </c>
      <c r="AF1679" s="21">
        <v>159.13194444444437</v>
      </c>
      <c r="AG1679" s="19">
        <v>3.1295833333333336</v>
      </c>
      <c r="AH1679" s="21">
        <v>164.6</v>
      </c>
      <c r="AI1679" s="22">
        <v>-0.499999999999999</v>
      </c>
      <c r="AJ1679" s="21">
        <v>1206.2981417523843</v>
      </c>
      <c r="AK1679" s="21" t="e">
        <f>VLOOKUP($B1679,'[3]Rotoma level Monthly'!$C$2:$N$538,10,FALSE)</f>
        <v>#N/A</v>
      </c>
      <c r="AL1679" s="21" t="e">
        <f>VLOOKUP($B1679,'[3]Rotoma level Monthly'!$C$2:$N$538,11,FALSE)</f>
        <v>#N/A</v>
      </c>
      <c r="AM1679" s="20">
        <v>3.5601021406495241</v>
      </c>
      <c r="AN1679" s="21">
        <v>198.95000000000002</v>
      </c>
    </row>
    <row r="1680" spans="1:40" x14ac:dyDescent="0.25">
      <c r="A1680" t="s">
        <v>89</v>
      </c>
      <c r="B1680" s="15">
        <v>42125</v>
      </c>
      <c r="C1680" s="16" t="s">
        <v>77</v>
      </c>
      <c r="D1680" s="17">
        <v>2015</v>
      </c>
      <c r="E1680" s="18" t="str">
        <f t="shared" si="399"/>
        <v>Rotoiti 2014/15</v>
      </c>
      <c r="F1680" s="18" t="s">
        <v>72</v>
      </c>
      <c r="G1680" s="19">
        <v>6.3000002000000004</v>
      </c>
      <c r="H1680" s="17">
        <v>5.9</v>
      </c>
      <c r="I1680" s="21">
        <v>191</v>
      </c>
      <c r="J1680" s="19">
        <v>20.56252426966045</v>
      </c>
      <c r="K1680" s="19">
        <v>5.1044710539574787</v>
      </c>
      <c r="L1680" s="19">
        <v>0.50000001999999999</v>
      </c>
      <c r="M1680" s="19">
        <v>2.0000001000000003</v>
      </c>
      <c r="N1680" s="19">
        <v>7.4000000999999997</v>
      </c>
      <c r="O1680" s="19">
        <v>0.69999999000000002</v>
      </c>
      <c r="Q1680" s="19">
        <f t="shared" si="398"/>
        <v>4.250325030631398</v>
      </c>
      <c r="R1680" s="19">
        <f t="shared" si="397"/>
        <v>3.3755901776582165</v>
      </c>
      <c r="S1680" s="19">
        <f t="shared" si="392"/>
        <v>3.2559104354156596</v>
      </c>
      <c r="T1680" s="19">
        <f t="shared" si="393"/>
        <v>4.0521831694273205</v>
      </c>
      <c r="U1680" s="23">
        <f t="shared" si="394"/>
        <v>3.7335022032831482</v>
      </c>
      <c r="V1680" s="24">
        <f t="shared" si="400"/>
        <v>4.0674050154968597</v>
      </c>
      <c r="W1680" s="24">
        <f t="shared" si="400"/>
        <v>3.3037549358182812</v>
      </c>
      <c r="X1680" s="24">
        <f t="shared" si="400"/>
        <v>3.1542528095744724</v>
      </c>
      <c r="Y1680" s="24">
        <f t="shared" si="400"/>
        <v>4.0829147652322186</v>
      </c>
      <c r="Z1680" s="24">
        <f t="shared" si="400"/>
        <v>3.6520818815304588</v>
      </c>
      <c r="AA1680" s="20">
        <v>-1.24</v>
      </c>
      <c r="AB1680" s="20">
        <v>-0.53500000000000003</v>
      </c>
      <c r="AC1680" s="17">
        <v>314.05071347177301</v>
      </c>
      <c r="AD1680" s="17">
        <f t="shared" si="395"/>
        <v>314.61002051373566</v>
      </c>
      <c r="AE1680" s="21">
        <v>110.80800000000001</v>
      </c>
      <c r="AF1680" s="21">
        <v>164.6774193548388</v>
      </c>
      <c r="AG1680" s="19">
        <v>2.9121575268817192</v>
      </c>
      <c r="AH1680" s="21">
        <v>177.1</v>
      </c>
      <c r="AI1680" s="22">
        <v>-0.53749999999999953</v>
      </c>
      <c r="AJ1680" s="21">
        <v>1149.8071417523822</v>
      </c>
      <c r="AK1680" s="21" t="e">
        <f>VLOOKUP($B1680,'[3]Rotoma level Monthly'!$C$2:$N$538,10,FALSE)</f>
        <v>#N/A</v>
      </c>
      <c r="AL1680" s="21" t="e">
        <f>VLOOKUP($B1680,'[3]Rotoma level Monthly'!$C$2:$N$538,11,FALSE)</f>
        <v>#N/A</v>
      </c>
      <c r="AM1680" s="20">
        <v>3.5565992471310057</v>
      </c>
      <c r="AN1680" s="21">
        <v>196.49166666666665</v>
      </c>
    </row>
    <row r="1681" spans="1:40" x14ac:dyDescent="0.25">
      <c r="A1681" t="s">
        <v>89</v>
      </c>
      <c r="B1681" s="15">
        <v>42156</v>
      </c>
      <c r="C1681" s="16" t="s">
        <v>77</v>
      </c>
      <c r="D1681" s="17">
        <v>2015</v>
      </c>
      <c r="E1681" s="18" t="str">
        <f t="shared" si="399"/>
        <v>Rotoiti 2014/15</v>
      </c>
      <c r="F1681" s="18" t="s">
        <v>72</v>
      </c>
      <c r="G1681" s="19">
        <v>9.6999998000000005</v>
      </c>
      <c r="H1681" s="17">
        <v>6</v>
      </c>
      <c r="I1681" s="21">
        <v>187.99999</v>
      </c>
      <c r="J1681" s="19">
        <v>36.19452231566045</v>
      </c>
      <c r="K1681" s="19">
        <v>18.78247095625748</v>
      </c>
      <c r="L1681" s="19">
        <v>6.0000000999999994</v>
      </c>
      <c r="M1681" s="19">
        <v>7.0000002000000006</v>
      </c>
      <c r="N1681" s="19">
        <v>7.3000002000000004</v>
      </c>
      <c r="O1681" s="19">
        <v>1.5</v>
      </c>
      <c r="Q1681" s="19">
        <f t="shared" si="398"/>
        <v>4.7264001822917674</v>
      </c>
      <c r="R1681" s="19">
        <f t="shared" si="397"/>
        <v>3.3532959558596875</v>
      </c>
      <c r="S1681" s="19">
        <f t="shared" si="392"/>
        <v>3.2352150567503553</v>
      </c>
      <c r="T1681" s="19">
        <f t="shared" si="393"/>
        <v>4.7692371200006658</v>
      </c>
      <c r="U1681" s="23">
        <f t="shared" si="394"/>
        <v>4.0210370787256196</v>
      </c>
      <c r="V1681" s="24">
        <f t="shared" si="400"/>
        <v>4.1737615646927715</v>
      </c>
      <c r="W1681" s="24">
        <f t="shared" si="400"/>
        <v>3.3222860703009869</v>
      </c>
      <c r="X1681" s="24">
        <f t="shared" si="400"/>
        <v>3.1599014803926582</v>
      </c>
      <c r="Y1681" s="24">
        <f t="shared" si="400"/>
        <v>4.112326011412101</v>
      </c>
      <c r="Z1681" s="24">
        <f t="shared" si="400"/>
        <v>3.6920687816996303</v>
      </c>
      <c r="AA1681" s="20">
        <v>-1.1100000000000001</v>
      </c>
      <c r="AB1681" s="20">
        <v>-1.105</v>
      </c>
      <c r="AC1681" s="17">
        <v>314.06963334459198</v>
      </c>
      <c r="AD1681" s="17">
        <f t="shared" si="395"/>
        <v>314.54175251698871</v>
      </c>
      <c r="AE1681" s="21">
        <v>107.40600000000001</v>
      </c>
      <c r="AF1681" s="21">
        <v>194.96527777777771</v>
      </c>
      <c r="AG1681" s="19">
        <v>4.225938888888888</v>
      </c>
      <c r="AH1681" s="21">
        <v>115.2</v>
      </c>
      <c r="AI1681" s="22">
        <v>-0.57333333333333303</v>
      </c>
      <c r="AJ1681" s="21">
        <v>1173.876141752382</v>
      </c>
      <c r="AK1681" s="21" t="e">
        <f>VLOOKUP($B1681,'[3]Rotoma level Monthly'!$C$2:$N$538,10,FALSE)</f>
        <v>#N/A</v>
      </c>
      <c r="AL1681" s="21" t="e">
        <f>VLOOKUP($B1681,'[3]Rotoma level Monthly'!$C$2:$N$538,11,FALSE)</f>
        <v>#N/A</v>
      </c>
      <c r="AM1681" s="20">
        <v>3.5639010168442677</v>
      </c>
      <c r="AN1681" s="21">
        <v>197.06666666666663</v>
      </c>
    </row>
    <row r="1682" spans="1:40" x14ac:dyDescent="0.25">
      <c r="A1682" t="s">
        <v>89</v>
      </c>
      <c r="B1682" s="15">
        <v>42186</v>
      </c>
      <c r="C1682" s="16" t="s">
        <v>78</v>
      </c>
      <c r="D1682" s="17">
        <v>2016</v>
      </c>
      <c r="E1682" s="18" t="str">
        <f t="shared" si="399"/>
        <v>Rotoiti 2015/16</v>
      </c>
      <c r="F1682" s="18" t="s">
        <v>72</v>
      </c>
      <c r="G1682" s="19">
        <v>9.85</v>
      </c>
      <c r="H1682" s="17">
        <v>5.35</v>
      </c>
      <c r="I1682" s="21">
        <v>171.5</v>
      </c>
      <c r="J1682" s="19">
        <v>38.148524269660456</v>
      </c>
      <c r="K1682" s="19">
        <v>16.82847095625748</v>
      </c>
      <c r="L1682" s="19">
        <v>1</v>
      </c>
      <c r="M1682" s="19">
        <v>2</v>
      </c>
      <c r="N1682" s="19">
        <v>7.4850000000000003</v>
      </c>
      <c r="O1682" s="19">
        <v>1.2109999999999999</v>
      </c>
      <c r="Q1682" s="19">
        <f t="shared" si="398"/>
        <v>4.7433280254639332</v>
      </c>
      <c r="R1682" s="19">
        <f t="shared" si="397"/>
        <v>3.5041526105564502</v>
      </c>
      <c r="S1682" s="19">
        <f t="shared" si="392"/>
        <v>3.1151350143801557</v>
      </c>
      <c r="T1682" s="19">
        <f t="shared" si="393"/>
        <v>4.8359150079533082</v>
      </c>
      <c r="U1682" s="23">
        <f t="shared" si="394"/>
        <v>4.0496326645884624</v>
      </c>
      <c r="V1682" s="24">
        <f t="shared" si="400"/>
        <v>4.1567685174711171</v>
      </c>
      <c r="W1682" s="24">
        <f t="shared" si="400"/>
        <v>3.3243006169244755</v>
      </c>
      <c r="X1682" s="24">
        <f t="shared" si="400"/>
        <v>3.1577006892705275</v>
      </c>
      <c r="Y1682" s="24">
        <f t="shared" si="400"/>
        <v>4.145426365834429</v>
      </c>
      <c r="Z1682" s="24">
        <f t="shared" si="400"/>
        <v>3.6960490473751371</v>
      </c>
      <c r="AA1682" s="20">
        <v>-1.45</v>
      </c>
      <c r="AB1682" s="20">
        <v>-1.02833333333333</v>
      </c>
      <c r="AC1682" s="17">
        <v>313.99861222550601</v>
      </c>
      <c r="AD1682" s="17">
        <f t="shared" si="395"/>
        <v>314.4615388908436</v>
      </c>
      <c r="AE1682" s="21">
        <v>153.09</v>
      </c>
      <c r="AF1682" s="21">
        <v>166.81451612903228</v>
      </c>
      <c r="AG1682" s="19">
        <v>3.2360846774193557</v>
      </c>
      <c r="AH1682" s="21">
        <v>148.30000000000001</v>
      </c>
      <c r="AI1682" s="22">
        <v>-0.63083333333333302</v>
      </c>
      <c r="AJ1682" s="21">
        <v>1185.5701417523815</v>
      </c>
      <c r="AK1682" s="21" t="e">
        <f>VLOOKUP($B1682,'[3]Rotoma level Monthly'!$C$2:$N$538,10,FALSE)</f>
        <v>#N/A</v>
      </c>
      <c r="AL1682" s="21" t="e">
        <f>VLOOKUP($B1682,'[3]Rotoma level Monthly'!$C$2:$N$538,11,FALSE)</f>
        <v>#N/A</v>
      </c>
      <c r="AM1682" s="20">
        <v>3.6478739335109349</v>
      </c>
      <c r="AN1682" s="21">
        <v>195.07500000000002</v>
      </c>
    </row>
    <row r="1683" spans="1:40" x14ac:dyDescent="0.25">
      <c r="A1683" t="s">
        <v>89</v>
      </c>
      <c r="B1683" s="15">
        <v>42217</v>
      </c>
      <c r="C1683" s="16" t="s">
        <v>78</v>
      </c>
      <c r="D1683" s="17">
        <v>2016</v>
      </c>
      <c r="E1683" s="18" t="str">
        <f t="shared" si="399"/>
        <v>Rotoiti 2015/16</v>
      </c>
      <c r="F1683" s="18" t="s">
        <v>72</v>
      </c>
      <c r="G1683" s="19">
        <v>3.05</v>
      </c>
      <c r="H1683" s="17">
        <v>7.6999999999999993</v>
      </c>
      <c r="I1683" s="21">
        <v>157</v>
      </c>
      <c r="J1683" s="19">
        <v>31.30952426966045</v>
      </c>
      <c r="K1683" s="19">
        <v>16.82847095625748</v>
      </c>
      <c r="L1683" s="19">
        <v>1</v>
      </c>
      <c r="M1683" s="19">
        <v>2</v>
      </c>
      <c r="N1683" s="19">
        <v>7.35</v>
      </c>
      <c r="O1683" s="19">
        <v>0.66399999999999992</v>
      </c>
      <c r="Q1683" s="19">
        <f t="shared" si="398"/>
        <v>3.4501215919408361</v>
      </c>
      <c r="R1683" s="19">
        <f t="shared" si="397"/>
        <v>3.0136946951597121</v>
      </c>
      <c r="S1683" s="19">
        <f t="shared" ref="S1683:S1746" si="401">-3.61+3.01*LOG($I1683)</f>
        <v>2.9996579537517927</v>
      </c>
      <c r="T1683" s="19">
        <f t="shared" ref="T1683:T1746" si="402">0.218+2.92*LOG($J1683,10)</f>
        <v>4.5853752889264623</v>
      </c>
      <c r="U1683" s="23">
        <f t="shared" ref="U1683:U1746" si="403">AVERAGE(Q1683:T1683)</f>
        <v>3.5122123824447007</v>
      </c>
      <c r="V1683" s="24">
        <f t="shared" si="400"/>
        <v>4.1122538821397221</v>
      </c>
      <c r="W1683" s="24">
        <f t="shared" si="400"/>
        <v>3.2884079162696889</v>
      </c>
      <c r="X1683" s="24">
        <f t="shared" si="400"/>
        <v>3.1623067795860038</v>
      </c>
      <c r="Y1683" s="24">
        <f t="shared" si="400"/>
        <v>4.1693822553220281</v>
      </c>
      <c r="Z1683" s="24">
        <f t="shared" si="400"/>
        <v>3.6830877083293601</v>
      </c>
      <c r="AA1683" s="20">
        <v>-1.93</v>
      </c>
      <c r="AB1683" s="20">
        <v>-1.0549999999999999</v>
      </c>
      <c r="AC1683" s="17">
        <v>314.03165422950502</v>
      </c>
      <c r="AD1683" s="17">
        <f t="shared" si="395"/>
        <v>314.38996208156402</v>
      </c>
      <c r="AE1683" s="21">
        <v>159.13849999999999</v>
      </c>
      <c r="AF1683" s="21">
        <v>164.69086021505373</v>
      </c>
      <c r="AG1683" s="19">
        <v>3.0041263440860191</v>
      </c>
      <c r="AH1683" s="21">
        <v>152.30000000000001</v>
      </c>
      <c r="AI1683" s="22">
        <v>-0.64249999999999952</v>
      </c>
      <c r="AJ1683" s="21">
        <v>1281.3326417523813</v>
      </c>
      <c r="AK1683" s="21" t="e">
        <f>VLOOKUP($B1683,'[3]Rotoma level Monthly'!$C$2:$N$538,10,FALSE)</f>
        <v>#N/A</v>
      </c>
      <c r="AL1683" s="21" t="e">
        <f>VLOOKUP($B1683,'[3]Rotoma level Monthly'!$C$2:$N$538,11,FALSE)</f>
        <v>#N/A</v>
      </c>
      <c r="AM1683" s="20">
        <v>3.628299784765415</v>
      </c>
      <c r="AN1683" s="21">
        <v>192.08333333333334</v>
      </c>
    </row>
    <row r="1684" spans="1:40" x14ac:dyDescent="0.25">
      <c r="A1684" t="s">
        <v>89</v>
      </c>
      <c r="B1684" s="15">
        <v>42248</v>
      </c>
      <c r="C1684" s="16" t="s">
        <v>78</v>
      </c>
      <c r="D1684" s="17">
        <v>2016</v>
      </c>
      <c r="E1684" s="18" t="str">
        <f t="shared" si="399"/>
        <v>Rotoiti 2015/16</v>
      </c>
      <c r="F1684" s="18" t="s">
        <v>72</v>
      </c>
      <c r="G1684" s="19">
        <v>4.5500000000000007</v>
      </c>
      <c r="H1684" s="17">
        <v>5.65</v>
      </c>
      <c r="I1684" s="21">
        <v>157</v>
      </c>
      <c r="J1684" s="19">
        <v>27.890024269660451</v>
      </c>
      <c r="K1684" s="19">
        <v>12.431970956257478</v>
      </c>
      <c r="L1684" s="19">
        <v>1</v>
      </c>
      <c r="M1684" s="19">
        <v>2</v>
      </c>
      <c r="N1684" s="19">
        <v>7.43</v>
      </c>
      <c r="O1684" s="19">
        <v>0.67749999999999999</v>
      </c>
      <c r="Q1684" s="19">
        <f t="shared" si="398"/>
        <v>3.8913489475090657</v>
      </c>
      <c r="R1684" s="19">
        <f t="shared" si="397"/>
        <v>3.4327275858452375</v>
      </c>
      <c r="S1684" s="19">
        <f t="shared" si="401"/>
        <v>2.9996579537517927</v>
      </c>
      <c r="T1684" s="19">
        <f t="shared" si="402"/>
        <v>4.4387107651818232</v>
      </c>
      <c r="U1684" s="23">
        <f t="shared" si="403"/>
        <v>3.6906113130719795</v>
      </c>
      <c r="V1684" s="24">
        <f t="shared" si="400"/>
        <v>4.0838100527813541</v>
      </c>
      <c r="W1684" s="24">
        <f t="shared" si="400"/>
        <v>3.3013357555031124</v>
      </c>
      <c r="X1684" s="24">
        <f t="shared" si="400"/>
        <v>3.1676391053074942</v>
      </c>
      <c r="Y1684" s="24">
        <f t="shared" si="400"/>
        <v>4.1943174368179186</v>
      </c>
      <c r="Z1684" s="24">
        <f t="shared" si="400"/>
        <v>3.6867755876024702</v>
      </c>
      <c r="AA1684" s="20">
        <v>-1.81</v>
      </c>
      <c r="AB1684" s="20">
        <v>-1.29</v>
      </c>
      <c r="AC1684" s="17">
        <v>314.06993303724698</v>
      </c>
      <c r="AD1684" s="17">
        <f t="shared" si="395"/>
        <v>314.31902396130204</v>
      </c>
      <c r="AE1684" s="21">
        <v>183.16900000000101</v>
      </c>
      <c r="AF1684" s="21">
        <v>175.76388888888886</v>
      </c>
      <c r="AG1684" s="19">
        <v>3.5814930555555557</v>
      </c>
      <c r="AH1684" s="21">
        <v>158.4</v>
      </c>
      <c r="AI1684" s="22">
        <v>-0.68916666666666648</v>
      </c>
      <c r="AJ1684" s="21">
        <v>1239.5756417523794</v>
      </c>
      <c r="AK1684" s="21" t="e">
        <f>VLOOKUP($B1684,'[3]Rotoma level Monthly'!$C$2:$N$538,10,FALSE)</f>
        <v>#N/A</v>
      </c>
      <c r="AL1684" s="21" t="e">
        <f>VLOOKUP($B1684,'[3]Rotoma level Monthly'!$C$2:$N$538,11,FALSE)</f>
        <v>#N/A</v>
      </c>
      <c r="AM1684" s="20">
        <v>3.5614981494607552</v>
      </c>
      <c r="AN1684" s="21">
        <v>191.64999999999998</v>
      </c>
    </row>
    <row r="1685" spans="1:40" x14ac:dyDescent="0.25">
      <c r="A1685" t="s">
        <v>89</v>
      </c>
      <c r="B1685" s="15">
        <v>42278</v>
      </c>
      <c r="C1685" s="16" t="s">
        <v>78</v>
      </c>
      <c r="D1685" s="17">
        <v>2016</v>
      </c>
      <c r="E1685" s="18" t="str">
        <f t="shared" si="399"/>
        <v>Rotoiti 2015/16</v>
      </c>
      <c r="F1685" s="18" t="s">
        <v>72</v>
      </c>
      <c r="G1685" s="19">
        <v>3</v>
      </c>
      <c r="H1685" s="17">
        <v>6.0250000000000004</v>
      </c>
      <c r="I1685" s="21">
        <v>174.5</v>
      </c>
      <c r="J1685" s="19">
        <v>28.867024269660451</v>
      </c>
      <c r="K1685" s="19">
        <v>11.94347095625748</v>
      </c>
      <c r="L1685" s="19">
        <v>3</v>
      </c>
      <c r="M1685" s="19">
        <v>5.5</v>
      </c>
      <c r="N1685" s="19">
        <v>7.37</v>
      </c>
      <c r="O1685" s="19">
        <v>0.87999999999999989</v>
      </c>
      <c r="Q1685" s="19">
        <f t="shared" si="398"/>
        <v>3.4318879869879426</v>
      </c>
      <c r="R1685" s="19">
        <f t="shared" si="397"/>
        <v>3.347770299357125</v>
      </c>
      <c r="S1685" s="19">
        <f t="shared" si="401"/>
        <v>3.1378042481985484</v>
      </c>
      <c r="T1685" s="19">
        <f t="shared" si="402"/>
        <v>4.4823738906486579</v>
      </c>
      <c r="U1685" s="23">
        <f t="shared" si="403"/>
        <v>3.5999591062980687</v>
      </c>
      <c r="V1685" s="24">
        <f t="shared" si="400"/>
        <v>4.0885252261459657</v>
      </c>
      <c r="W1685" s="24">
        <f t="shared" si="400"/>
        <v>3.3094102470743834</v>
      </c>
      <c r="X1685" s="24">
        <f t="shared" si="400"/>
        <v>3.1781154495818509</v>
      </c>
      <c r="Y1685" s="24">
        <f t="shared" si="400"/>
        <v>4.2205732648777081</v>
      </c>
      <c r="Z1685" s="24">
        <f t="shared" si="400"/>
        <v>3.6991560469199771</v>
      </c>
      <c r="AA1685" s="20">
        <v>-1.96</v>
      </c>
      <c r="AB1685" s="20">
        <v>-1.3099999999999901</v>
      </c>
      <c r="AC1685" s="17">
        <v>314.04241884682898</v>
      </c>
      <c r="AD1685" s="17">
        <f t="shared" si="395"/>
        <v>314.24792118507173</v>
      </c>
      <c r="AE1685" s="21">
        <v>32.591999999999999</v>
      </c>
      <c r="AF1685" s="21">
        <v>217.38772928526251</v>
      </c>
      <c r="AG1685" s="19">
        <v>4.0597939059139794</v>
      </c>
      <c r="AI1685" s="22">
        <v>-0.72249999999999948</v>
      </c>
      <c r="AJ1685" s="21">
        <v>1280.5336417523793</v>
      </c>
      <c r="AK1685" s="21" t="e">
        <f>VLOOKUP($B1685,'[3]Rotoma level Monthly'!$C$2:$N$538,10,FALSE)</f>
        <v>#N/A</v>
      </c>
      <c r="AL1685" s="21" t="e">
        <f>VLOOKUP($B1685,'[3]Rotoma level Monthly'!$C$2:$N$538,11,FALSE)</f>
        <v>#N/A</v>
      </c>
      <c r="AM1685" s="20">
        <v>3.5272369408837569</v>
      </c>
    </row>
    <row r="1686" spans="1:40" x14ac:dyDescent="0.25">
      <c r="A1686" t="s">
        <v>89</v>
      </c>
      <c r="B1686" s="15">
        <v>42309</v>
      </c>
      <c r="C1686" s="16" t="s">
        <v>78</v>
      </c>
      <c r="D1686" s="17">
        <v>2016</v>
      </c>
      <c r="E1686" s="18" t="str">
        <f t="shared" si="399"/>
        <v>Rotoiti 2015/16</v>
      </c>
      <c r="F1686" s="18" t="s">
        <v>72</v>
      </c>
      <c r="G1686" s="19">
        <v>2.4500000000000002</v>
      </c>
      <c r="H1686" s="17">
        <v>6.7750000000000004</v>
      </c>
      <c r="I1686" s="21">
        <v>157.5</v>
      </c>
      <c r="J1686" s="19">
        <v>21.051024269660452</v>
      </c>
      <c r="K1686" s="19">
        <v>8.5239709562574788</v>
      </c>
      <c r="L1686" s="19">
        <v>2</v>
      </c>
      <c r="M1686" s="19">
        <v>3.5</v>
      </c>
      <c r="N1686" s="19">
        <v>7.125</v>
      </c>
      <c r="O1686" s="19">
        <v>0.8879999999999999</v>
      </c>
      <c r="Q1686" s="19">
        <f t="shared" si="398"/>
        <v>3.2084818542859126</v>
      </c>
      <c r="R1686" s="19">
        <f t="shared" si="397"/>
        <v>3.1900888167249457</v>
      </c>
      <c r="S1686" s="19">
        <f t="shared" si="401"/>
        <v>3.003814479958113</v>
      </c>
      <c r="T1686" s="19">
        <f t="shared" si="402"/>
        <v>4.0819578372809326</v>
      </c>
      <c r="U1686" s="23">
        <f t="shared" si="403"/>
        <v>3.3710857470624758</v>
      </c>
      <c r="V1686" s="24">
        <f t="shared" si="400"/>
        <v>4.0411927970776249</v>
      </c>
      <c r="W1686" s="24">
        <f t="shared" si="400"/>
        <v>3.299674554246685</v>
      </c>
      <c r="X1686" s="24">
        <f t="shared" si="400"/>
        <v>3.1753833810874572</v>
      </c>
      <c r="Y1686" s="24">
        <f t="shared" si="400"/>
        <v>4.2111928959825047</v>
      </c>
      <c r="Z1686" s="24">
        <f t="shared" si="400"/>
        <v>3.6818609070985673</v>
      </c>
      <c r="AA1686" s="20">
        <v>-0.6</v>
      </c>
      <c r="AB1686" s="20">
        <v>-1.4766666666666599</v>
      </c>
      <c r="AC1686" s="17">
        <v>313.912353296638</v>
      </c>
      <c r="AD1686" s="17">
        <f t="shared" si="395"/>
        <v>314.17432762871022</v>
      </c>
      <c r="AE1686" s="21">
        <v>105.85899999999999</v>
      </c>
      <c r="AF1686" s="21">
        <v>204.09722222222223</v>
      </c>
      <c r="AG1686" s="19">
        <v>4.211652925000001</v>
      </c>
      <c r="AH1686" s="21">
        <v>256.60000000000002</v>
      </c>
      <c r="AI1686" s="22">
        <v>-0.89999999999999791</v>
      </c>
      <c r="AJ1686" s="21">
        <v>1216.9409444542575</v>
      </c>
      <c r="AK1686" s="21" t="e">
        <f>VLOOKUP($B1686,'[3]Rotoma level Monthly'!$C$2:$N$538,10,FALSE)</f>
        <v>#N/A</v>
      </c>
      <c r="AL1686" s="21" t="e">
        <f>VLOOKUP($B1686,'[3]Rotoma level Monthly'!$C$2:$N$538,11,FALSE)</f>
        <v>#N/A</v>
      </c>
      <c r="AM1686" s="20">
        <v>3.4950963228899981</v>
      </c>
      <c r="AN1686" s="21">
        <v>197.0333333333333</v>
      </c>
    </row>
    <row r="1687" spans="1:40" x14ac:dyDescent="0.25">
      <c r="A1687" t="s">
        <v>89</v>
      </c>
      <c r="B1687" s="15">
        <v>42339</v>
      </c>
      <c r="C1687" s="16" t="s">
        <v>78</v>
      </c>
      <c r="D1687" s="17">
        <v>2016</v>
      </c>
      <c r="E1687" s="18" t="str">
        <f t="shared" si="399"/>
        <v>Rotoiti 2015/16</v>
      </c>
      <c r="F1687" s="18" t="s">
        <v>72</v>
      </c>
      <c r="G1687" s="19">
        <v>5.55</v>
      </c>
      <c r="H1687" s="17">
        <v>6.2750000000000004</v>
      </c>
      <c r="I1687" s="21">
        <v>207</v>
      </c>
      <c r="J1687" s="19">
        <v>28.378524269660453</v>
      </c>
      <c r="K1687" s="19">
        <v>11.45497095625748</v>
      </c>
      <c r="L1687" s="19">
        <v>8</v>
      </c>
      <c r="M1687" s="19">
        <v>24.5</v>
      </c>
      <c r="N1687" s="19">
        <v>7.37</v>
      </c>
      <c r="O1687" s="19">
        <v>0.75350000000000006</v>
      </c>
      <c r="Q1687" s="19">
        <f t="shared" si="398"/>
        <v>4.1105041771315971</v>
      </c>
      <c r="R1687" s="19">
        <f t="shared" si="397"/>
        <v>3.2935234158435494</v>
      </c>
      <c r="S1687" s="19">
        <f t="shared" si="401"/>
        <v>3.3610707398253221</v>
      </c>
      <c r="T1687" s="19">
        <f t="shared" si="402"/>
        <v>4.4607302384113572</v>
      </c>
      <c r="U1687" s="23">
        <f t="shared" si="403"/>
        <v>3.8064571428029561</v>
      </c>
      <c r="V1687" s="24">
        <f t="shared" si="400"/>
        <v>4.0614986084814211</v>
      </c>
      <c r="W1687" s="24">
        <f t="shared" si="400"/>
        <v>3.307665679992366</v>
      </c>
      <c r="X1687" s="24">
        <f t="shared" si="400"/>
        <v>3.190911444560804</v>
      </c>
      <c r="Y1687" s="24">
        <f t="shared" si="400"/>
        <v>4.2530520930131788</v>
      </c>
      <c r="Z1687" s="24">
        <f t="shared" si="400"/>
        <v>3.7032819565119421</v>
      </c>
      <c r="AA1687" s="20">
        <v>-1</v>
      </c>
      <c r="AB1687" s="20">
        <v>-1.4583333333333299</v>
      </c>
      <c r="AC1687" s="17">
        <v>313.776393440449</v>
      </c>
      <c r="AD1687" s="17">
        <f t="shared" si="395"/>
        <v>314.09849670471101</v>
      </c>
      <c r="AE1687" s="21">
        <v>45.260710000000003</v>
      </c>
      <c r="AF1687" s="21">
        <v>186.60618279569897</v>
      </c>
      <c r="AG1687" s="19">
        <v>3.9188219086021499</v>
      </c>
      <c r="AH1687" s="21">
        <v>253.1</v>
      </c>
      <c r="AI1687" s="22">
        <v>-1.041666666666665</v>
      </c>
      <c r="AJ1687" s="21">
        <v>1259.0486417523798</v>
      </c>
      <c r="AK1687" s="21" t="e">
        <f>VLOOKUP($B1687,'[3]Rotoma level Monthly'!$C$2:$N$538,10,FALSE)</f>
        <v>#N/A</v>
      </c>
      <c r="AL1687" s="21" t="e">
        <f>VLOOKUP($B1687,'[3]Rotoma level Monthly'!$C$2:$N$538,11,FALSE)</f>
        <v>#N/A</v>
      </c>
      <c r="AM1687" s="20">
        <v>3.4455095296029614</v>
      </c>
      <c r="AN1687" s="21">
        <v>198.57499999999996</v>
      </c>
    </row>
    <row r="1688" spans="1:40" x14ac:dyDescent="0.25">
      <c r="A1688" t="s">
        <v>89</v>
      </c>
      <c r="B1688" s="15">
        <v>42370</v>
      </c>
      <c r="C1688" s="16" t="s">
        <v>78</v>
      </c>
      <c r="D1688" s="17">
        <v>2016</v>
      </c>
      <c r="E1688" s="18" t="str">
        <f t="shared" si="399"/>
        <v>Rotoiti 2015/16</v>
      </c>
      <c r="F1688" s="18" t="s">
        <v>72</v>
      </c>
      <c r="G1688" s="19">
        <v>5.05</v>
      </c>
      <c r="H1688" s="17">
        <v>5.9</v>
      </c>
      <c r="I1688" s="21">
        <v>205</v>
      </c>
      <c r="J1688" s="19">
        <v>20.56252426966045</v>
      </c>
      <c r="K1688" s="19">
        <v>3.1504709562574797</v>
      </c>
      <c r="L1688" s="19">
        <v>3</v>
      </c>
      <c r="M1688" s="19">
        <v>3</v>
      </c>
      <c r="N1688" s="19">
        <v>7.4700000000000006</v>
      </c>
      <c r="O1688" s="19">
        <v>0.83</v>
      </c>
      <c r="Q1688" s="19">
        <f t="shared" si="398"/>
        <v>4.0063601004214</v>
      </c>
      <c r="R1688" s="19">
        <f t="shared" si="397"/>
        <v>3.3755901776582165</v>
      </c>
      <c r="S1688" s="19">
        <f t="shared" si="401"/>
        <v>3.3483791217778198</v>
      </c>
      <c r="T1688" s="19">
        <f t="shared" si="402"/>
        <v>4.0521831694273205</v>
      </c>
      <c r="U1688" s="23">
        <f t="shared" si="403"/>
        <v>3.6956281423211887</v>
      </c>
      <c r="V1688" s="24">
        <f t="shared" si="400"/>
        <v>4.004383225083</v>
      </c>
      <c r="W1688" s="24">
        <f t="shared" si="400"/>
        <v>3.3019309362124543</v>
      </c>
      <c r="X1688" s="24">
        <f t="shared" si="400"/>
        <v>3.1847143931553532</v>
      </c>
      <c r="Y1688" s="24">
        <f t="shared" si="400"/>
        <v>4.2530520930131797</v>
      </c>
      <c r="Z1688" s="24">
        <f t="shared" si="400"/>
        <v>3.6860201618659958</v>
      </c>
      <c r="AA1688" s="20">
        <v>-1.91</v>
      </c>
      <c r="AB1688" s="20">
        <v>-1.04666666666666</v>
      </c>
      <c r="AC1688" s="17">
        <v>313.69987259050299</v>
      </c>
      <c r="AD1688" s="17">
        <f t="shared" ref="AD1688:AD1751" si="404">AVERAGE(AC1677:AC1688)</f>
        <v>314.02745141191508</v>
      </c>
      <c r="AE1688" s="21">
        <v>134.50847999999999</v>
      </c>
      <c r="AF1688" s="21">
        <v>154.36155913978484</v>
      </c>
      <c r="AG1688" s="19">
        <v>3.8225000000000016</v>
      </c>
      <c r="AH1688" s="21">
        <v>210.7</v>
      </c>
      <c r="AI1688" s="22">
        <v>-1.05083333333333</v>
      </c>
      <c r="AJ1688" s="21">
        <v>1182.21432871092</v>
      </c>
      <c r="AK1688" s="21" t="e">
        <f>VLOOKUP($B1688,'[3]Rotoma level Monthly'!$C$2:$N$538,10,FALSE)</f>
        <v>#N/A</v>
      </c>
      <c r="AL1688" s="21" t="e">
        <f>VLOOKUP($B1688,'[3]Rotoma level Monthly'!$C$2:$N$538,11,FALSE)</f>
        <v>#N/A</v>
      </c>
      <c r="AM1688" s="20">
        <v>3.4679421572911333</v>
      </c>
      <c r="AN1688" s="21">
        <v>199.34166666666667</v>
      </c>
    </row>
    <row r="1689" spans="1:40" x14ac:dyDescent="0.25">
      <c r="A1689" t="s">
        <v>89</v>
      </c>
      <c r="B1689" s="15">
        <v>42401</v>
      </c>
      <c r="C1689" s="16" t="s">
        <v>78</v>
      </c>
      <c r="D1689" s="17">
        <v>2016</v>
      </c>
      <c r="E1689" s="18" t="str">
        <f t="shared" si="399"/>
        <v>Rotoiti 2015/16</v>
      </c>
      <c r="F1689" s="18" t="s">
        <v>72</v>
      </c>
      <c r="G1689" s="19">
        <v>5.6</v>
      </c>
      <c r="H1689" s="17">
        <v>5.875</v>
      </c>
      <c r="I1689" s="21">
        <v>192</v>
      </c>
      <c r="J1689" s="19">
        <v>16.654524269660449</v>
      </c>
      <c r="K1689" s="19">
        <v>1.6849709562574797</v>
      </c>
      <c r="L1689" s="19">
        <v>3.5</v>
      </c>
      <c r="M1689" s="19">
        <v>4</v>
      </c>
      <c r="N1689" s="19">
        <v>7.58</v>
      </c>
      <c r="O1689" s="19">
        <v>0.83599999999999997</v>
      </c>
      <c r="Q1689" s="19">
        <f t="shared" si="398"/>
        <v>4.1203975885957487</v>
      </c>
      <c r="R1689" s="19">
        <f t="shared" si="397"/>
        <v>3.3812124742203977</v>
      </c>
      <c r="S1689" s="19">
        <f t="shared" si="401"/>
        <v>3.2627366983976844</v>
      </c>
      <c r="T1689" s="19">
        <f t="shared" si="402"/>
        <v>3.7848741166888824</v>
      </c>
      <c r="U1689" s="23">
        <f t="shared" si="403"/>
        <v>3.6373052194756785</v>
      </c>
      <c r="V1689" s="24">
        <f t="shared" si="400"/>
        <v>4.0111956532655491</v>
      </c>
      <c r="W1689" s="24">
        <f t="shared" si="400"/>
        <v>3.3033316079058248</v>
      </c>
      <c r="X1689" s="24">
        <f t="shared" si="400"/>
        <v>3.1830254419248329</v>
      </c>
      <c r="Y1689" s="24">
        <f t="shared" si="400"/>
        <v>4.2530520868138</v>
      </c>
      <c r="Z1689" s="24">
        <f t="shared" si="400"/>
        <v>3.6876511974775017</v>
      </c>
      <c r="AA1689" s="20">
        <v>-1.77</v>
      </c>
      <c r="AB1689" s="20">
        <v>-1.1583333333333301</v>
      </c>
      <c r="AC1689" s="17">
        <v>313.74452368259398</v>
      </c>
      <c r="AD1689" s="17">
        <f t="shared" si="404"/>
        <v>313.97719323666121</v>
      </c>
      <c r="AE1689" s="21">
        <v>147.47473049999999</v>
      </c>
      <c r="AF1689" s="21">
        <v>144.94971264367811</v>
      </c>
      <c r="AG1689" s="19">
        <v>3.4419181034482764</v>
      </c>
      <c r="AH1689" s="21">
        <v>171.1</v>
      </c>
      <c r="AI1689" s="22">
        <v>-1.08</v>
      </c>
      <c r="AJ1689" s="21">
        <v>1283.2631905198211</v>
      </c>
      <c r="AK1689" s="21" t="e">
        <f>VLOOKUP($B1689,'[3]Rotoma level Monthly'!$C$2:$N$538,10,FALSE)</f>
        <v>#N/A</v>
      </c>
      <c r="AL1689" s="21" t="e">
        <f>VLOOKUP($B1689,'[3]Rotoma level Monthly'!$C$2:$N$538,11,FALSE)</f>
        <v>#N/A</v>
      </c>
      <c r="AM1689" s="20">
        <v>3.5230956071119217</v>
      </c>
      <c r="AN1689" s="21">
        <v>186.30833333333331</v>
      </c>
    </row>
    <row r="1690" spans="1:40" x14ac:dyDescent="0.25">
      <c r="A1690" t="s">
        <v>89</v>
      </c>
      <c r="B1690" s="15">
        <v>42430</v>
      </c>
      <c r="C1690" s="16" t="s">
        <v>78</v>
      </c>
      <c r="D1690" s="17">
        <v>2016</v>
      </c>
      <c r="E1690" s="18" t="str">
        <f t="shared" si="399"/>
        <v>Rotoiti 2015/16</v>
      </c>
      <c r="F1690" s="18" t="s">
        <v>72</v>
      </c>
      <c r="G1690" s="19">
        <v>9.1999999999999993</v>
      </c>
      <c r="H1690" s="17">
        <v>7.15</v>
      </c>
      <c r="I1690" s="21">
        <v>181.5</v>
      </c>
      <c r="J1690" s="19">
        <v>16.654524269660449</v>
      </c>
      <c r="K1690" s="19">
        <v>1.6849709562574797</v>
      </c>
      <c r="L1690" s="19">
        <v>5</v>
      </c>
      <c r="M1690" s="19">
        <v>2.5</v>
      </c>
      <c r="N1690" s="19">
        <v>7.35</v>
      </c>
      <c r="O1690" s="19">
        <v>0.70050000000000001</v>
      </c>
      <c r="Q1690" s="19">
        <f t="shared" si="398"/>
        <v>4.6680210814577103</v>
      </c>
      <c r="R1690" s="19">
        <f t="shared" si="397"/>
        <v>3.1164402859935669</v>
      </c>
      <c r="S1690" s="19">
        <f t="shared" si="401"/>
        <v>3.1892186544101144</v>
      </c>
      <c r="T1690" s="19">
        <f t="shared" si="402"/>
        <v>3.7848741166888824</v>
      </c>
      <c r="U1690" s="23">
        <f t="shared" si="403"/>
        <v>3.6896385346375684</v>
      </c>
      <c r="V1690" s="24">
        <f t="shared" si="400"/>
        <v>4.0520337326980425</v>
      </c>
      <c r="W1690" s="24">
        <f t="shared" si="400"/>
        <v>3.2779404559127863</v>
      </c>
      <c r="X1690" s="24">
        <f t="shared" si="400"/>
        <v>3.1768989382592019</v>
      </c>
      <c r="Y1690" s="24">
        <f t="shared" si="400"/>
        <v>4.2530520806144203</v>
      </c>
      <c r="Z1690" s="24">
        <f t="shared" si="400"/>
        <v>3.6899813018711125</v>
      </c>
      <c r="AA1690" s="20">
        <v>-0.4</v>
      </c>
      <c r="AB1690" s="20">
        <v>-1.0916666666666599</v>
      </c>
      <c r="AC1690" s="17">
        <v>313.79343185180301</v>
      </c>
      <c r="AD1690" s="17">
        <f t="shared" si="404"/>
        <v>313.94014610145905</v>
      </c>
      <c r="AE1690" s="21">
        <v>166.72928999999999</v>
      </c>
      <c r="AF1690" s="21">
        <v>156.83467741935488</v>
      </c>
      <c r="AG1690" s="19">
        <v>3.2158736559139776</v>
      </c>
      <c r="AH1690" s="21">
        <v>171.6</v>
      </c>
      <c r="AI1690" s="22">
        <v>-1.0983333333333301</v>
      </c>
      <c r="AJ1690" s="21">
        <v>1368.2814205000011</v>
      </c>
      <c r="AK1690" s="21">
        <f>VLOOKUP($B1690,'[3]Rotoma level Monthly'!$C$2:$N$538,10,FALSE)</f>
        <v>1283.2631905198211</v>
      </c>
      <c r="AL1690" s="21">
        <f>VLOOKUP($B1690,'[3]Rotoma level Monthly'!$C$2:$N$538,11,FALSE)</f>
        <v>1220.4665616213695</v>
      </c>
      <c r="AM1690" s="20">
        <v>3.5385146256532458</v>
      </c>
      <c r="AN1690" s="21">
        <v>182.10833333333335</v>
      </c>
    </row>
    <row r="1691" spans="1:40" x14ac:dyDescent="0.25">
      <c r="A1691" t="s">
        <v>89</v>
      </c>
      <c r="B1691" s="15">
        <v>42461</v>
      </c>
      <c r="C1691" s="16" t="s">
        <v>78</v>
      </c>
      <c r="D1691" s="17">
        <v>2016</v>
      </c>
      <c r="E1691" s="18" t="str">
        <f t="shared" si="399"/>
        <v>Rotoiti 2015/16</v>
      </c>
      <c r="F1691" s="18" t="s">
        <v>72</v>
      </c>
      <c r="G1691" s="19">
        <v>9.25</v>
      </c>
      <c r="H1691" s="17">
        <v>6.1875</v>
      </c>
      <c r="I1691" s="21">
        <v>193.5</v>
      </c>
      <c r="J1691" s="19">
        <v>18.60852426966045</v>
      </c>
      <c r="K1691" s="19">
        <v>1.1964709562574798</v>
      </c>
      <c r="L1691" s="19">
        <v>1</v>
      </c>
      <c r="M1691" s="19">
        <v>7</v>
      </c>
      <c r="N1691" s="19">
        <v>7.375</v>
      </c>
      <c r="O1691" s="19">
        <v>1.23</v>
      </c>
      <c r="Q1691" s="19">
        <f t="shared" si="398"/>
        <v>4.6740000011571432</v>
      </c>
      <c r="R1691" s="19">
        <f t="shared" si="397"/>
        <v>3.3123054058707484</v>
      </c>
      <c r="S1691" s="19">
        <f t="shared" si="401"/>
        <v>3.2729097177583397</v>
      </c>
      <c r="T1691" s="19">
        <f t="shared" si="402"/>
        <v>3.9255588449684726</v>
      </c>
      <c r="U1691" s="23">
        <f t="shared" si="403"/>
        <v>3.7961934924386762</v>
      </c>
      <c r="V1691" s="24">
        <f t="shared" si="400"/>
        <v>4.1067647139895378</v>
      </c>
      <c r="W1691" s="24">
        <f t="shared" si="400"/>
        <v>3.3080326583956539</v>
      </c>
      <c r="X1691" s="24">
        <f t="shared" si="400"/>
        <v>3.1817925061979753</v>
      </c>
      <c r="Y1691" s="24">
        <f t="shared" si="400"/>
        <v>4.271164463800341</v>
      </c>
      <c r="Z1691" s="24">
        <f t="shared" si="400"/>
        <v>3.7169385855958765</v>
      </c>
      <c r="AA1691" s="20">
        <v>-1.84</v>
      </c>
      <c r="AB1691" s="20">
        <v>-1.26833333333333</v>
      </c>
      <c r="AC1691" s="17">
        <v>313.87494918735098</v>
      </c>
      <c r="AD1691" s="17">
        <f t="shared" si="404"/>
        <v>313.92204076706582</v>
      </c>
      <c r="AE1691" s="21">
        <v>80.3840000000001</v>
      </c>
      <c r="AF1691" s="21">
        <v>172.0486111111112</v>
      </c>
      <c r="AG1691" s="19">
        <v>2.3990625000000003</v>
      </c>
      <c r="AH1691" s="21">
        <v>166.6</v>
      </c>
      <c r="AI1691" s="22">
        <v>-1.131666666666665</v>
      </c>
      <c r="AJ1691" s="21">
        <v>1475.9837105000011</v>
      </c>
      <c r="AK1691" s="21" t="e">
        <f>VLOOKUP($B1691,'[3]Rotoma level Monthly'!$C$2:$N$538,10,FALSE)</f>
        <v>#N/A</v>
      </c>
      <c r="AL1691" s="21" t="e">
        <f>VLOOKUP($B1691,'[3]Rotoma level Monthly'!$C$2:$N$538,11,FALSE)</f>
        <v>#N/A</v>
      </c>
      <c r="AM1691" s="20">
        <v>3.5633286937536042</v>
      </c>
      <c r="AN1691" s="21">
        <v>178.79999999999998</v>
      </c>
    </row>
    <row r="1692" spans="1:40" x14ac:dyDescent="0.25">
      <c r="A1692" t="s">
        <v>89</v>
      </c>
      <c r="B1692" s="15">
        <v>42491</v>
      </c>
      <c r="C1692" s="16" t="s">
        <v>78</v>
      </c>
      <c r="D1692" s="17">
        <v>2016</v>
      </c>
      <c r="E1692" s="18" t="str">
        <f t="shared" si="399"/>
        <v>Rotoiti 2015/16</v>
      </c>
      <c r="F1692" s="18" t="s">
        <v>72</v>
      </c>
      <c r="G1692" s="19">
        <v>6.15</v>
      </c>
      <c r="H1692" s="17">
        <v>7.15</v>
      </c>
      <c r="I1692" s="21">
        <v>168.5</v>
      </c>
      <c r="J1692" s="19">
        <v>15.677524269660449</v>
      </c>
      <c r="K1692" s="19">
        <v>1.6849709562574797</v>
      </c>
      <c r="L1692" s="19">
        <v>2</v>
      </c>
      <c r="M1692" s="19">
        <v>10.5</v>
      </c>
      <c r="N1692" s="19">
        <v>7.1099999999999994</v>
      </c>
      <c r="O1692" s="19">
        <v>0.71199999999999997</v>
      </c>
      <c r="Q1692" s="19">
        <f t="shared" si="398"/>
        <v>4.2237427940695582</v>
      </c>
      <c r="R1692" s="19">
        <f t="shared" si="397"/>
        <v>3.1164402859935669</v>
      </c>
      <c r="S1692" s="19">
        <f t="shared" si="401"/>
        <v>3.092065714674145</v>
      </c>
      <c r="T1692" s="19">
        <f t="shared" si="402"/>
        <v>3.7082102467374249</v>
      </c>
      <c r="U1692" s="23">
        <f t="shared" si="403"/>
        <v>3.5351147603686739</v>
      </c>
      <c r="V1692" s="24">
        <f t="shared" si="400"/>
        <v>4.1045495276093842</v>
      </c>
      <c r="W1692" s="24">
        <f t="shared" si="400"/>
        <v>3.2864368340902668</v>
      </c>
      <c r="X1692" s="24">
        <f t="shared" si="400"/>
        <v>3.1681387794695155</v>
      </c>
      <c r="Y1692" s="24">
        <f t="shared" si="400"/>
        <v>4.2425000535761823</v>
      </c>
      <c r="Z1692" s="24">
        <f t="shared" si="400"/>
        <v>3.7004062986863371</v>
      </c>
      <c r="AA1692" s="20">
        <v>0.4</v>
      </c>
      <c r="AB1692" s="20">
        <v>-1.02666666666666</v>
      </c>
      <c r="AC1692" s="17">
        <v>313.77803115191199</v>
      </c>
      <c r="AD1692" s="17">
        <f t="shared" si="404"/>
        <v>313.89931724041077</v>
      </c>
      <c r="AE1692" s="21">
        <v>132.096</v>
      </c>
      <c r="AF1692" s="21">
        <v>204.46236559139777</v>
      </c>
      <c r="AG1692" s="19">
        <v>3.3755779569892468</v>
      </c>
      <c r="AH1692" s="21">
        <v>118.6</v>
      </c>
      <c r="AI1692" s="22">
        <v>-1.131666666666665</v>
      </c>
      <c r="AJ1692" s="21">
        <v>1426.4197105000012</v>
      </c>
      <c r="AK1692" s="21" t="e">
        <f>VLOOKUP($B1692,'[3]Rotoma level Monthly'!$C$2:$N$538,10,FALSE)</f>
        <v>#N/A</v>
      </c>
      <c r="AL1692" s="21" t="e">
        <f>VLOOKUP($B1692,'[3]Rotoma level Monthly'!$C$2:$N$538,11,FALSE)</f>
        <v>#N/A</v>
      </c>
      <c r="AM1692" s="20">
        <v>3.5024519576424935</v>
      </c>
      <c r="AN1692" s="21">
        <v>174.96666666666667</v>
      </c>
    </row>
    <row r="1693" spans="1:40" x14ac:dyDescent="0.25">
      <c r="A1693" t="s">
        <v>89</v>
      </c>
      <c r="B1693" s="15">
        <v>42522</v>
      </c>
      <c r="C1693" s="16" t="s">
        <v>78</v>
      </c>
      <c r="D1693" s="17">
        <v>2016</v>
      </c>
      <c r="E1693" s="18" t="str">
        <f t="shared" si="399"/>
        <v>Rotoiti 2015/16</v>
      </c>
      <c r="F1693" s="18" t="s">
        <v>72</v>
      </c>
      <c r="G1693" s="19">
        <v>7.05</v>
      </c>
      <c r="H1693" s="17">
        <v>5</v>
      </c>
      <c r="I1693" s="21">
        <v>184.8</v>
      </c>
      <c r="J1693" s="19">
        <v>24.436329269660447</v>
      </c>
      <c r="K1693" s="19">
        <v>7.0584709562574792</v>
      </c>
      <c r="L1693" s="19">
        <v>0</v>
      </c>
      <c r="M1693" s="19">
        <v>1.5</v>
      </c>
      <c r="N1693" s="19">
        <v>7.0149999999999997</v>
      </c>
      <c r="O1693" s="19">
        <v>0.86699999999999999</v>
      </c>
      <c r="Q1693" s="19">
        <f t="shared" si="398"/>
        <v>4.3744003571581533</v>
      </c>
      <c r="R1693" s="19">
        <f t="shared" si="397"/>
        <v>3.5918989265843653</v>
      </c>
      <c r="S1693" s="19">
        <f t="shared" si="401"/>
        <v>3.2127729203211035</v>
      </c>
      <c r="T1693" s="19">
        <f t="shared" si="402"/>
        <v>4.2710650278506774</v>
      </c>
      <c r="U1693" s="23">
        <f t="shared" si="403"/>
        <v>3.8625343079785752</v>
      </c>
      <c r="V1693" s="24">
        <f t="shared" si="400"/>
        <v>4.0752162088482491</v>
      </c>
      <c r="W1693" s="24">
        <f t="shared" si="400"/>
        <v>3.3063204149839898</v>
      </c>
      <c r="X1693" s="24">
        <f t="shared" si="400"/>
        <v>3.1662686014337442</v>
      </c>
      <c r="Y1693" s="24">
        <f t="shared" si="400"/>
        <v>4.2009857125636829</v>
      </c>
      <c r="Z1693" s="24">
        <f t="shared" si="400"/>
        <v>3.6871977344574169</v>
      </c>
      <c r="AA1693" s="20">
        <v>0.69</v>
      </c>
      <c r="AB1693" s="20">
        <v>0.15</v>
      </c>
      <c r="AC1693" s="17">
        <v>313.81925576246499</v>
      </c>
      <c r="AD1693" s="17">
        <f t="shared" si="404"/>
        <v>313.87845244190015</v>
      </c>
      <c r="AE1693" s="21">
        <v>174.08</v>
      </c>
      <c r="AF1693" s="21">
        <v>167.61111111111111</v>
      </c>
      <c r="AG1693" s="19">
        <v>3.2871597222222224</v>
      </c>
      <c r="AH1693" s="21">
        <v>121.1</v>
      </c>
      <c r="AI1693" s="22">
        <v>-1.1249999999999951</v>
      </c>
      <c r="AJ1693" s="21">
        <v>1447.707710500001</v>
      </c>
      <c r="AK1693" s="21" t="e">
        <f>VLOOKUP($B1693,'[3]Rotoma level Monthly'!$C$2:$N$538,10,FALSE)</f>
        <v>#N/A</v>
      </c>
      <c r="AL1693" s="21" t="e">
        <f>VLOOKUP($B1693,'[3]Rotoma level Monthly'!$C$2:$N$538,11,FALSE)</f>
        <v>#N/A</v>
      </c>
      <c r="AM1693" s="20">
        <v>3.541070326818121</v>
      </c>
      <c r="AN1693" s="21">
        <v>170.29999999999998</v>
      </c>
    </row>
    <row r="1694" spans="1:40" x14ac:dyDescent="0.25">
      <c r="A1694" t="s">
        <v>89</v>
      </c>
      <c r="B1694" s="15">
        <v>42552</v>
      </c>
      <c r="C1694" s="16" t="s">
        <v>79</v>
      </c>
      <c r="D1694" s="17">
        <v>2017</v>
      </c>
      <c r="E1694" s="18" t="str">
        <f t="shared" si="399"/>
        <v>Rotoiti 2016/17</v>
      </c>
      <c r="F1694" s="18" t="s">
        <v>72</v>
      </c>
      <c r="G1694" s="19">
        <v>11.35</v>
      </c>
      <c r="H1694" s="17">
        <v>4.8499999999999996</v>
      </c>
      <c r="I1694" s="21">
        <v>184</v>
      </c>
      <c r="J1694" s="19">
        <v>38.637024269660451</v>
      </c>
      <c r="K1694" s="19">
        <v>19.759470956257481</v>
      </c>
      <c r="L1694" s="19">
        <v>3.75</v>
      </c>
      <c r="M1694" s="19">
        <v>4.4649000000000001</v>
      </c>
      <c r="N1694" s="19">
        <v>7.1875</v>
      </c>
      <c r="O1694" s="19">
        <v>1.7999999999999998</v>
      </c>
      <c r="Q1694" s="19">
        <f t="shared" si="398"/>
        <v>4.8996894882840198</v>
      </c>
      <c r="R1694" s="19">
        <f t="shared" si="397"/>
        <v>3.6311213585066033</v>
      </c>
      <c r="S1694" s="19">
        <f t="shared" si="401"/>
        <v>3.2071016472587037</v>
      </c>
      <c r="T1694" s="19">
        <f t="shared" si="402"/>
        <v>4.8520507184989938</v>
      </c>
      <c r="U1694" s="23">
        <f t="shared" si="403"/>
        <v>4.1474908031370799</v>
      </c>
      <c r="V1694" s="24">
        <f t="shared" si="400"/>
        <v>4.0882463307499242</v>
      </c>
      <c r="W1694" s="24">
        <f t="shared" si="400"/>
        <v>3.3169011439798362</v>
      </c>
      <c r="X1694" s="24">
        <f t="shared" si="400"/>
        <v>3.1739324875069563</v>
      </c>
      <c r="Y1694" s="24">
        <f t="shared" si="400"/>
        <v>4.2023303551091571</v>
      </c>
      <c r="Z1694" s="24">
        <f t="shared" si="400"/>
        <v>3.6953525793364683</v>
      </c>
      <c r="AA1694" s="20">
        <v>0.47</v>
      </c>
      <c r="AB1694" s="20">
        <v>0.20333333333333301</v>
      </c>
      <c r="AC1694" s="17">
        <v>314.04521075145902</v>
      </c>
      <c r="AD1694" s="17">
        <f t="shared" si="404"/>
        <v>313.88233565239619</v>
      </c>
      <c r="AE1694" s="21">
        <v>153.34199999999899</v>
      </c>
      <c r="AF1694" s="21">
        <v>184.64381720430111</v>
      </c>
      <c r="AG1694" s="19">
        <v>4.1435473118279571</v>
      </c>
      <c r="AH1694" s="21">
        <v>150.1</v>
      </c>
      <c r="AI1694" s="22">
        <v>-1.1249999999999951</v>
      </c>
      <c r="AJ1694" s="21">
        <v>1514.381710500001</v>
      </c>
      <c r="AK1694" s="21" t="e">
        <f>VLOOKUP($B1694,'[3]Rotoma level Monthly'!$C$2:$N$538,10,FALSE)</f>
        <v>#N/A</v>
      </c>
      <c r="AL1694" s="21" t="e">
        <f>VLOOKUP($B1694,'[3]Rotoma level Monthly'!$C$2:$N$538,11,FALSE)</f>
        <v>#N/A</v>
      </c>
      <c r="AM1694" s="20">
        <v>3.4628387295958984</v>
      </c>
      <c r="AN1694" s="21">
        <v>173.20833333333329</v>
      </c>
    </row>
    <row r="1695" spans="1:40" x14ac:dyDescent="0.25">
      <c r="A1695" t="s">
        <v>89</v>
      </c>
      <c r="B1695" s="15">
        <v>42583</v>
      </c>
      <c r="C1695" s="16" t="s">
        <v>79</v>
      </c>
      <c r="D1695" s="17">
        <v>2017</v>
      </c>
      <c r="E1695" s="18" t="str">
        <f t="shared" si="399"/>
        <v>Rotoiti 2016/17</v>
      </c>
      <c r="F1695" s="18" t="s">
        <v>72</v>
      </c>
      <c r="G1695" s="19">
        <v>5.3000000000000007</v>
      </c>
      <c r="H1695" s="17">
        <v>5.4249999999999998</v>
      </c>
      <c r="I1695" s="21">
        <v>143.5</v>
      </c>
      <c r="J1695" s="19">
        <v>26.424524269660452</v>
      </c>
      <c r="K1695" s="19">
        <v>13.897470956257479</v>
      </c>
      <c r="L1695" s="19">
        <v>1.5</v>
      </c>
      <c r="M1695" s="19">
        <v>3</v>
      </c>
      <c r="N1695" s="19">
        <v>7.3049999999999997</v>
      </c>
      <c r="O1695" s="19">
        <v>1.86</v>
      </c>
      <c r="Q1695" s="19">
        <f t="shared" si="398"/>
        <v>4.0596607087860042</v>
      </c>
      <c r="R1695" s="19">
        <f t="shared" si="397"/>
        <v>3.4859863828253284</v>
      </c>
      <c r="S1695" s="19">
        <f t="shared" si="401"/>
        <v>2.8821242222207331</v>
      </c>
      <c r="T1695" s="19">
        <f t="shared" si="402"/>
        <v>4.3702609576810474</v>
      </c>
      <c r="U1695" s="23">
        <f t="shared" si="403"/>
        <v>3.6995080678782784</v>
      </c>
      <c r="V1695" s="24">
        <f t="shared" si="400"/>
        <v>4.1390412571536874</v>
      </c>
      <c r="W1695" s="24">
        <f t="shared" si="400"/>
        <v>3.3562587846186376</v>
      </c>
      <c r="X1695" s="24">
        <f t="shared" si="400"/>
        <v>3.1641380098793683</v>
      </c>
      <c r="Y1695" s="24">
        <f t="shared" si="400"/>
        <v>4.1844041608387057</v>
      </c>
      <c r="Z1695" s="24">
        <f t="shared" si="400"/>
        <v>3.7109605531225998</v>
      </c>
      <c r="AA1695" s="20">
        <v>0.56000000000000005</v>
      </c>
      <c r="AB1695" s="20">
        <v>0.33333333333333298</v>
      </c>
      <c r="AC1695" s="17">
        <v>314.11581606128999</v>
      </c>
      <c r="AD1695" s="17">
        <f t="shared" si="404"/>
        <v>313.88934913837829</v>
      </c>
      <c r="AE1695" s="21">
        <v>94.162999999999798</v>
      </c>
      <c r="AF1695" s="21">
        <v>180.57123655913975</v>
      </c>
      <c r="AG1695" s="19">
        <v>3.0704172912446235</v>
      </c>
      <c r="AH1695" s="21">
        <v>166.3</v>
      </c>
      <c r="AI1695" s="22">
        <v>-1.1249999999999951</v>
      </c>
      <c r="AJ1695" s="21">
        <v>1514.6337104999998</v>
      </c>
      <c r="AK1695" s="21" t="e">
        <f>VLOOKUP($B1695,'[3]Rotoma level Monthly'!$C$2:$N$538,10,FALSE)</f>
        <v>#N/A</v>
      </c>
      <c r="AL1695" s="21" t="e">
        <f>VLOOKUP($B1695,'[3]Rotoma level Monthly'!$C$2:$N$538,11,FALSE)</f>
        <v>#N/A</v>
      </c>
      <c r="AM1695" s="20">
        <v>3.5384606157966156</v>
      </c>
      <c r="AN1695" s="21">
        <v>174.70833333333329</v>
      </c>
    </row>
    <row r="1696" spans="1:40" x14ac:dyDescent="0.25">
      <c r="A1696" t="s">
        <v>89</v>
      </c>
      <c r="B1696" s="15">
        <v>42614</v>
      </c>
      <c r="C1696" s="16" t="s">
        <v>79</v>
      </c>
      <c r="D1696" s="17">
        <v>2017</v>
      </c>
      <c r="E1696" s="18" t="str">
        <f t="shared" si="399"/>
        <v>Rotoiti 2016/17</v>
      </c>
      <c r="F1696" s="18" t="s">
        <v>72</v>
      </c>
      <c r="G1696" s="19">
        <v>3.2</v>
      </c>
      <c r="H1696" s="17">
        <v>5.875</v>
      </c>
      <c r="I1696" s="21">
        <v>204</v>
      </c>
      <c r="J1696" s="19">
        <v>29.355524269660449</v>
      </c>
      <c r="K1696" s="19">
        <v>10.96647095625748</v>
      </c>
      <c r="L1696" s="19">
        <v>5</v>
      </c>
      <c r="M1696" s="19">
        <v>9.5</v>
      </c>
      <c r="N1696" s="19">
        <v>7.0750000000000002</v>
      </c>
      <c r="O1696" s="19">
        <v>1.0114999999999998</v>
      </c>
      <c r="Q1696" s="19">
        <f t="shared" si="398"/>
        <v>3.5030809449325613</v>
      </c>
      <c r="R1696" s="19">
        <f t="shared" si="397"/>
        <v>3.3812124742203977</v>
      </c>
      <c r="S1696" s="19">
        <f t="shared" si="401"/>
        <v>3.3419868039519547</v>
      </c>
      <c r="T1696" s="19">
        <f t="shared" si="402"/>
        <v>4.5036543356804621</v>
      </c>
      <c r="U1696" s="23">
        <f t="shared" si="403"/>
        <v>3.6824836396963438</v>
      </c>
      <c r="V1696" s="24">
        <f t="shared" si="400"/>
        <v>4.1066855902723125</v>
      </c>
      <c r="W1696" s="24">
        <f t="shared" si="400"/>
        <v>3.3519658586499013</v>
      </c>
      <c r="X1696" s="24">
        <f t="shared" si="400"/>
        <v>3.1926654140627151</v>
      </c>
      <c r="Y1696" s="24">
        <f t="shared" si="400"/>
        <v>4.1898161250469252</v>
      </c>
      <c r="Z1696" s="24">
        <f t="shared" si="400"/>
        <v>3.7102832470079634</v>
      </c>
      <c r="AA1696" s="20">
        <v>1.28</v>
      </c>
      <c r="AB1696" s="20">
        <v>0.45500000000000002</v>
      </c>
      <c r="AC1696" s="17">
        <v>314.11827228511299</v>
      </c>
      <c r="AD1696" s="17">
        <f t="shared" si="404"/>
        <v>313.8933774090338</v>
      </c>
      <c r="AE1696" s="21">
        <v>132.665999999999</v>
      </c>
      <c r="AF1696" s="21">
        <v>163.91666666666666</v>
      </c>
      <c r="AG1696" s="19">
        <v>3.6925678979972205</v>
      </c>
      <c r="AH1696" s="21">
        <v>97.5</v>
      </c>
      <c r="AI1696" s="22">
        <v>-1.0691666666666599</v>
      </c>
      <c r="AJ1696" s="21">
        <v>1449.6582104999998</v>
      </c>
      <c r="AK1696" s="21" t="e">
        <f>VLOOKUP($B1696,'[3]Rotoma level Monthly'!$C$2:$N$538,10,FALSE)</f>
        <v>#N/A</v>
      </c>
      <c r="AL1696" s="21" t="e">
        <f>VLOOKUP($B1696,'[3]Rotoma level Monthly'!$C$2:$N$538,11,FALSE)</f>
        <v>#N/A</v>
      </c>
      <c r="AM1696" s="20">
        <v>3.5439848613931662</v>
      </c>
      <c r="AN1696" s="21">
        <v>170.14166666666662</v>
      </c>
    </row>
    <row r="1697" spans="1:40" x14ac:dyDescent="0.25">
      <c r="A1697" t="s">
        <v>89</v>
      </c>
      <c r="B1697" s="15">
        <v>42644</v>
      </c>
      <c r="C1697" s="16" t="s">
        <v>79</v>
      </c>
      <c r="D1697" s="17">
        <v>2017</v>
      </c>
      <c r="E1697" s="18" t="str">
        <f t="shared" si="399"/>
        <v>Rotoiti 2016/17</v>
      </c>
      <c r="F1697" s="18" t="s">
        <v>72</v>
      </c>
      <c r="G1697" s="19">
        <v>2.4500000000000002</v>
      </c>
      <c r="H1697" s="17">
        <v>5.85</v>
      </c>
      <c r="I1697" s="21">
        <v>157</v>
      </c>
      <c r="J1697" s="19">
        <v>27.401524269660449</v>
      </c>
      <c r="K1697" s="19">
        <v>13.897470956257479</v>
      </c>
      <c r="L1697" s="19">
        <v>5</v>
      </c>
      <c r="M1697" s="19">
        <v>10</v>
      </c>
      <c r="N1697" s="19">
        <v>7.125</v>
      </c>
      <c r="O1697" s="19">
        <v>0.79150000000000009</v>
      </c>
      <c r="Q1697" s="19">
        <f t="shared" si="398"/>
        <v>3.2084818542859126</v>
      </c>
      <c r="R1697" s="19">
        <f t="shared" si="397"/>
        <v>3.3868546115792619</v>
      </c>
      <c r="S1697" s="19">
        <f t="shared" si="401"/>
        <v>2.9996579537517927</v>
      </c>
      <c r="T1697" s="19">
        <f t="shared" si="402"/>
        <v>4.4163021884497979</v>
      </c>
      <c r="U1697" s="23">
        <f t="shared" si="403"/>
        <v>3.5028241520166912</v>
      </c>
      <c r="V1697" s="24">
        <f t="shared" si="400"/>
        <v>4.0880684125471438</v>
      </c>
      <c r="W1697" s="24">
        <f t="shared" si="400"/>
        <v>3.3552228846684122</v>
      </c>
      <c r="X1697" s="24">
        <f t="shared" si="400"/>
        <v>3.1811532228588191</v>
      </c>
      <c r="Y1697" s="24">
        <f t="shared" si="400"/>
        <v>4.1843101498636885</v>
      </c>
      <c r="Z1697" s="24">
        <f t="shared" si="400"/>
        <v>3.7021886674845152</v>
      </c>
      <c r="AA1697" s="20">
        <v>-0.42</v>
      </c>
      <c r="AB1697" s="20">
        <v>0.45833333333333298</v>
      </c>
      <c r="AC1697" s="17">
        <v>314.23518944632201</v>
      </c>
      <c r="AD1697" s="17">
        <f t="shared" si="404"/>
        <v>313.90944162565825</v>
      </c>
      <c r="AE1697" s="21">
        <v>118.807</v>
      </c>
      <c r="AF1697" s="21">
        <v>193.92591714105001</v>
      </c>
      <c r="AG1697" s="19">
        <v>4.0829756975083793</v>
      </c>
      <c r="AH1697" s="21">
        <v>176.6</v>
      </c>
      <c r="AI1697" s="22">
        <v>-1.03666666666666</v>
      </c>
      <c r="AJ1697" s="21">
        <v>1399.155210499998</v>
      </c>
      <c r="AK1697" s="21" t="e">
        <f>VLOOKUP($B1697,'[3]Rotoma level Monthly'!$C$2:$N$538,10,FALSE)</f>
        <v>#N/A</v>
      </c>
      <c r="AL1697" s="21" t="e">
        <f>VLOOKUP($B1697,'[3]Rotoma level Monthly'!$C$2:$N$538,11,FALSE)</f>
        <v>#N/A</v>
      </c>
      <c r="AM1697" s="20">
        <v>3.5532410982633049</v>
      </c>
      <c r="AN1697" s="21">
        <v>171.6583333333333</v>
      </c>
    </row>
    <row r="1698" spans="1:40" x14ac:dyDescent="0.25">
      <c r="A1698" t="s">
        <v>89</v>
      </c>
      <c r="B1698" s="15">
        <v>42675</v>
      </c>
      <c r="C1698" s="16" t="s">
        <v>79</v>
      </c>
      <c r="D1698" s="17">
        <v>2017</v>
      </c>
      <c r="E1698" s="18" t="str">
        <f t="shared" si="399"/>
        <v>Rotoiti 2016/17</v>
      </c>
      <c r="F1698" s="18" t="s">
        <v>72</v>
      </c>
      <c r="G1698" s="19">
        <v>2.4500000000000002</v>
      </c>
      <c r="H1698" s="17">
        <v>6.5</v>
      </c>
      <c r="I1698" s="21">
        <v>172</v>
      </c>
      <c r="J1698" s="19">
        <v>34.729024269660449</v>
      </c>
      <c r="K1698" s="19">
        <v>9.012470956257479</v>
      </c>
      <c r="L1698" s="19">
        <v>1.5</v>
      </c>
      <c r="M1698" s="19">
        <v>3.5</v>
      </c>
      <c r="N1698" s="19">
        <v>7.28</v>
      </c>
      <c r="O1698" s="19">
        <v>1.145</v>
      </c>
      <c r="Q1698" s="19">
        <f t="shared" si="398"/>
        <v>3.2084818542859126</v>
      </c>
      <c r="R1698" s="19">
        <f t="shared" si="397"/>
        <v>3.2461857935716707</v>
      </c>
      <c r="S1698" s="19">
        <f t="shared" si="401"/>
        <v>3.1189406251917213</v>
      </c>
      <c r="T1698" s="19">
        <f t="shared" si="402"/>
        <v>4.7168223387058159</v>
      </c>
      <c r="U1698" s="23">
        <f t="shared" si="403"/>
        <v>3.57260765293878</v>
      </c>
      <c r="V1698" s="24">
        <f t="shared" si="400"/>
        <v>4.0880684125471438</v>
      </c>
      <c r="W1698" s="24">
        <f t="shared" si="400"/>
        <v>3.3598976327389725</v>
      </c>
      <c r="X1698" s="24">
        <f t="shared" si="400"/>
        <v>3.1907470682949524</v>
      </c>
      <c r="Y1698" s="24">
        <f t="shared" si="400"/>
        <v>4.2372155249824281</v>
      </c>
      <c r="Z1698" s="24">
        <f t="shared" si="400"/>
        <v>3.7189821596408739</v>
      </c>
      <c r="AA1698" s="20">
        <v>-0.15</v>
      </c>
      <c r="AB1698" s="20">
        <v>0.40500000000000003</v>
      </c>
      <c r="AC1698" s="17">
        <v>314.23822141348398</v>
      </c>
      <c r="AD1698" s="17">
        <f t="shared" si="404"/>
        <v>313.93659730206213</v>
      </c>
      <c r="AE1698" s="21">
        <v>132.75599999999901</v>
      </c>
      <c r="AF1698" s="21">
        <v>212.04861111111114</v>
      </c>
      <c r="AG1698" s="19">
        <v>4.9822515389055546</v>
      </c>
      <c r="AH1698" s="21">
        <v>205.1</v>
      </c>
      <c r="AI1698" s="22">
        <v>-0.43833333333333002</v>
      </c>
      <c r="AJ1698" s="21">
        <v>1485.3702104999979</v>
      </c>
      <c r="AK1698" s="21" t="e">
        <f>VLOOKUP($B1698,'[3]Rotoma level Monthly'!$C$2:$N$538,10,FALSE)</f>
        <v>#N/A</v>
      </c>
      <c r="AL1698" s="21" t="e">
        <f>VLOOKUP($B1698,'[3]Rotoma level Monthly'!$C$2:$N$538,11,FALSE)</f>
        <v>#N/A</v>
      </c>
      <c r="AM1698" s="20">
        <v>3.5551729142295052</v>
      </c>
      <c r="AN1698" s="21">
        <v>167.36666666666665</v>
      </c>
    </row>
    <row r="1699" spans="1:40" x14ac:dyDescent="0.25">
      <c r="A1699" t="s">
        <v>89</v>
      </c>
      <c r="B1699" s="15">
        <v>42705</v>
      </c>
      <c r="C1699" s="16" t="s">
        <v>79</v>
      </c>
      <c r="D1699" s="17">
        <v>2017</v>
      </c>
      <c r="E1699" s="18" t="str">
        <f t="shared" si="399"/>
        <v>Rotoiti 2016/17</v>
      </c>
      <c r="F1699" s="18" t="s">
        <v>72</v>
      </c>
      <c r="G1699" s="19">
        <v>6.1000000000000005</v>
      </c>
      <c r="H1699" s="17">
        <v>6.75</v>
      </c>
      <c r="I1699" s="21">
        <v>190</v>
      </c>
      <c r="J1699" s="19">
        <v>24.95902426966045</v>
      </c>
      <c r="K1699" s="19">
        <v>7.0584709562574792</v>
      </c>
      <c r="L1699" s="19">
        <v>2</v>
      </c>
      <c r="M1699" s="19">
        <v>1.5</v>
      </c>
      <c r="N1699" s="19">
        <v>7.38</v>
      </c>
      <c r="O1699" s="19">
        <v>0.871</v>
      </c>
      <c r="Q1699" s="19">
        <f t="shared" si="398"/>
        <v>4.214737780927349</v>
      </c>
      <c r="R1699" s="19">
        <f t="shared" si="397"/>
        <v>3.1951125022483535</v>
      </c>
      <c r="S1699" s="19">
        <f t="shared" si="401"/>
        <v>3.2490483388680143</v>
      </c>
      <c r="T1699" s="19">
        <f t="shared" si="402"/>
        <v>4.2979046017607176</v>
      </c>
      <c r="U1699" s="23">
        <f t="shared" si="403"/>
        <v>3.7392008059511088</v>
      </c>
      <c r="V1699" s="24">
        <f t="shared" si="400"/>
        <v>4.0967545461967898</v>
      </c>
      <c r="W1699" s="24">
        <f t="shared" si="400"/>
        <v>3.3516967232727066</v>
      </c>
      <c r="X1699" s="24">
        <f t="shared" si="400"/>
        <v>3.1814118682151769</v>
      </c>
      <c r="Y1699" s="24">
        <f t="shared" si="400"/>
        <v>4.2236467219282083</v>
      </c>
      <c r="Z1699" s="24">
        <f t="shared" si="400"/>
        <v>3.7133774649032198</v>
      </c>
      <c r="AA1699" s="20">
        <v>0.18</v>
      </c>
      <c r="AB1699" s="20">
        <v>0.32</v>
      </c>
      <c r="AC1699" s="17">
        <v>314.16008040988697</v>
      </c>
      <c r="AD1699" s="17">
        <f t="shared" si="404"/>
        <v>313.96857121618194</v>
      </c>
      <c r="AE1699" s="21">
        <v>48.052500000000101</v>
      </c>
      <c r="AF1699" s="21">
        <v>186.20967741935479</v>
      </c>
      <c r="AG1699" s="19">
        <v>4.0305062689193552</v>
      </c>
      <c r="AH1699" s="21">
        <v>227.2</v>
      </c>
      <c r="AI1699" s="22">
        <v>0.1766666666666665</v>
      </c>
      <c r="AJ1699" s="21">
        <v>1512.267210499997</v>
      </c>
      <c r="AK1699" s="21" t="e">
        <f>VLOOKUP($B1699,'[3]Rotoma level Monthly'!$C$2:$N$538,10,FALSE)</f>
        <v>#N/A</v>
      </c>
      <c r="AL1699" s="21" t="e">
        <f>VLOOKUP($B1699,'[3]Rotoma level Monthly'!$C$2:$N$538,11,FALSE)</f>
        <v>#N/A</v>
      </c>
      <c r="AM1699" s="20">
        <v>3.6193894653883008</v>
      </c>
      <c r="AN1699" s="21">
        <v>165.20833333333331</v>
      </c>
    </row>
    <row r="1700" spans="1:40" x14ac:dyDescent="0.25">
      <c r="A1700" t="s">
        <v>89</v>
      </c>
      <c r="B1700" s="15">
        <v>42736</v>
      </c>
      <c r="C1700" s="16" t="s">
        <v>79</v>
      </c>
      <c r="D1700" s="17">
        <v>2017</v>
      </c>
      <c r="E1700" s="18" t="str">
        <f t="shared" si="399"/>
        <v>Rotoiti 2016/17</v>
      </c>
      <c r="F1700" s="18" t="s">
        <v>72</v>
      </c>
      <c r="G1700" s="19">
        <v>3.25</v>
      </c>
      <c r="H1700" s="17">
        <v>5.0250000000000004</v>
      </c>
      <c r="I1700" s="21">
        <v>189</v>
      </c>
      <c r="J1700" s="19">
        <v>22.028024269660449</v>
      </c>
      <c r="K1700" s="19">
        <v>4.1274709562574792</v>
      </c>
      <c r="L1700" s="19">
        <v>1</v>
      </c>
      <c r="M1700" s="19">
        <v>3</v>
      </c>
      <c r="N1700" s="19">
        <v>7.26</v>
      </c>
      <c r="O1700" s="19">
        <v>0.91900000000000004</v>
      </c>
      <c r="Q1700" s="19">
        <f t="shared" si="398"/>
        <v>3.5201837368863407</v>
      </c>
      <c r="R1700" s="19">
        <f t="shared" si="397"/>
        <v>3.5854603309327779</v>
      </c>
      <c r="S1700" s="19">
        <f t="shared" si="401"/>
        <v>3.2421500305614646</v>
      </c>
      <c r="T1700" s="19">
        <f t="shared" si="402"/>
        <v>4.1394885951932761</v>
      </c>
      <c r="U1700" s="23">
        <f t="shared" si="403"/>
        <v>3.621820673393465</v>
      </c>
      <c r="V1700" s="24">
        <f t="shared" si="400"/>
        <v>4.0562398492355349</v>
      </c>
      <c r="W1700" s="24">
        <f t="shared" si="400"/>
        <v>3.3691859027122533</v>
      </c>
      <c r="X1700" s="24">
        <f t="shared" si="400"/>
        <v>3.1725594439471472</v>
      </c>
      <c r="Y1700" s="24">
        <f t="shared" si="400"/>
        <v>4.2309221740753715</v>
      </c>
      <c r="Z1700" s="24">
        <f t="shared" si="400"/>
        <v>3.7072268424925761</v>
      </c>
      <c r="AA1700" s="20">
        <v>0.15</v>
      </c>
      <c r="AB1700" s="20">
        <v>-1.19166666666666</v>
      </c>
      <c r="AC1700" s="17">
        <v>314.01353393098901</v>
      </c>
      <c r="AD1700" s="17">
        <f t="shared" si="404"/>
        <v>313.99470966122249</v>
      </c>
      <c r="AE1700" s="21">
        <v>48.497500000000002</v>
      </c>
      <c r="AF1700" s="21">
        <v>214.83870967741939</v>
      </c>
      <c r="AG1700" s="19">
        <v>4.7050231440833317</v>
      </c>
      <c r="AH1700" s="21">
        <v>255</v>
      </c>
      <c r="AI1700" s="22">
        <v>0.1766666666666665</v>
      </c>
      <c r="AJ1700" s="21">
        <v>1515.059000499997</v>
      </c>
      <c r="AK1700" s="21" t="e">
        <f>VLOOKUP($B1700,'[3]Rotoma level Monthly'!$C$2:$N$538,10,FALSE)</f>
        <v>#N/A</v>
      </c>
      <c r="AL1700" s="21" t="e">
        <f>VLOOKUP($B1700,'[3]Rotoma level Monthly'!$C$2:$N$538,11,FALSE)</f>
        <v>#N/A</v>
      </c>
      <c r="AM1700" s="20">
        <v>3.6286964954147352</v>
      </c>
      <c r="AN1700" s="21">
        <v>168.9</v>
      </c>
    </row>
    <row r="1701" spans="1:40" x14ac:dyDescent="0.25">
      <c r="A1701" t="s">
        <v>89</v>
      </c>
      <c r="B1701" s="15">
        <v>42767</v>
      </c>
      <c r="C1701" s="16" t="s">
        <v>79</v>
      </c>
      <c r="D1701" s="17">
        <v>2017</v>
      </c>
      <c r="E1701" s="18" t="str">
        <f t="shared" si="399"/>
        <v>Rotoiti 2016/17</v>
      </c>
      <c r="F1701" s="18" t="s">
        <v>72</v>
      </c>
      <c r="G1701" s="19">
        <v>9.4499999999999993</v>
      </c>
      <c r="H1701" s="17">
        <v>5.6750000000000007</v>
      </c>
      <c r="I1701" s="21">
        <v>220</v>
      </c>
      <c r="J1701" s="19">
        <v>22.516524269660451</v>
      </c>
      <c r="K1701" s="19">
        <v>3.0967359562574801</v>
      </c>
      <c r="L1701" s="19">
        <v>0</v>
      </c>
      <c r="M1701" s="19">
        <v>1.2330000000000001</v>
      </c>
      <c r="N1701" s="19">
        <v>7.22</v>
      </c>
      <c r="O1701" s="19">
        <v>1.19</v>
      </c>
      <c r="Q1701" s="19">
        <f t="shared" si="398"/>
        <v>4.6975967936135277</v>
      </c>
      <c r="R1701" s="19">
        <f t="shared" si="397"/>
        <v>3.4269201906607414</v>
      </c>
      <c r="S1701" s="19">
        <f t="shared" si="401"/>
        <v>3.4406922692748405</v>
      </c>
      <c r="T1701" s="19">
        <f t="shared" si="402"/>
        <v>4.1673039481916225</v>
      </c>
      <c r="U1701" s="23">
        <f t="shared" si="403"/>
        <v>3.9331283004351834</v>
      </c>
      <c r="V1701" s="24">
        <f t="shared" si="400"/>
        <v>4.1043397829870161</v>
      </c>
      <c r="W1701" s="24">
        <f t="shared" si="400"/>
        <v>3.3729948790822823</v>
      </c>
      <c r="X1701" s="24">
        <f t="shared" si="400"/>
        <v>3.1873890748535771</v>
      </c>
      <c r="Y1701" s="24">
        <f t="shared" si="400"/>
        <v>4.2627913267005999</v>
      </c>
      <c r="Z1701" s="24">
        <f t="shared" si="400"/>
        <v>3.7318787659058685</v>
      </c>
      <c r="AA1701" s="20">
        <v>-0.22</v>
      </c>
      <c r="AB1701" s="20">
        <v>-0.90666666666666595</v>
      </c>
      <c r="AC1701" s="17">
        <v>313.94155319139901</v>
      </c>
      <c r="AD1701" s="17">
        <f t="shared" si="404"/>
        <v>314.01112878695625</v>
      </c>
      <c r="AE1701" s="21">
        <v>226.15150000000099</v>
      </c>
      <c r="AF1701" s="21">
        <v>189.9702380952381</v>
      </c>
      <c r="AG1701" s="19">
        <v>3.1260920938601191</v>
      </c>
      <c r="AH1701" s="21">
        <v>168.3</v>
      </c>
      <c r="AI1701" s="22">
        <v>0.1766666666666665</v>
      </c>
      <c r="AJ1701" s="21">
        <v>1429.0480204999967</v>
      </c>
      <c r="AK1701" s="21" t="e">
        <f>VLOOKUP($B1701,'[3]Rotoma level Monthly'!$C$2:$N$538,10,FALSE)</f>
        <v>#N/A</v>
      </c>
      <c r="AL1701" s="21" t="e">
        <f>VLOOKUP($B1701,'[3]Rotoma level Monthly'!$C$2:$N$538,11,FALSE)</f>
        <v>#N/A</v>
      </c>
      <c r="AM1701" s="20">
        <v>3.7022400907550126</v>
      </c>
      <c r="AN1701" s="21">
        <v>168.66666666666666</v>
      </c>
    </row>
    <row r="1702" spans="1:40" x14ac:dyDescent="0.25">
      <c r="A1702" t="s">
        <v>89</v>
      </c>
      <c r="B1702" s="15">
        <v>42795</v>
      </c>
      <c r="C1702" s="16" t="s">
        <v>79</v>
      </c>
      <c r="D1702" s="17">
        <v>2017</v>
      </c>
      <c r="E1702" s="18" t="str">
        <f t="shared" si="399"/>
        <v>Rotoiti 2016/17</v>
      </c>
      <c r="F1702" s="18" t="s">
        <v>72</v>
      </c>
      <c r="G1702" s="19">
        <v>7.55</v>
      </c>
      <c r="H1702" s="17">
        <v>5.4749999999999996</v>
      </c>
      <c r="I1702" s="21">
        <v>198.5</v>
      </c>
      <c r="J1702" s="19">
        <v>19.58552426966045</v>
      </c>
      <c r="K1702" s="19">
        <v>2.1734709562574799</v>
      </c>
      <c r="L1702" s="19">
        <v>1</v>
      </c>
      <c r="M1702" s="19">
        <v>1</v>
      </c>
      <c r="N1702" s="19">
        <v>7.45</v>
      </c>
      <c r="O1702" s="19">
        <v>0.98899999999999999</v>
      </c>
      <c r="Q1702" s="19">
        <f t="shared" si="398"/>
        <v>4.4499852571381382</v>
      </c>
      <c r="R1702" s="19">
        <f t="shared" si="397"/>
        <v>3.4739928882674316</v>
      </c>
      <c r="S1702" s="19">
        <f t="shared" si="401"/>
        <v>3.3062591384083926</v>
      </c>
      <c r="T1702" s="19">
        <f t="shared" si="402"/>
        <v>3.9904507878852353</v>
      </c>
      <c r="U1702" s="23">
        <f t="shared" si="403"/>
        <v>3.8051720179247996</v>
      </c>
      <c r="V1702" s="24">
        <f t="shared" si="400"/>
        <v>4.0861701309603857</v>
      </c>
      <c r="W1702" s="24">
        <f t="shared" si="400"/>
        <v>3.4027909292717702</v>
      </c>
      <c r="X1702" s="24">
        <f t="shared" si="400"/>
        <v>3.1971424485201005</v>
      </c>
      <c r="Y1702" s="24">
        <f t="shared" si="400"/>
        <v>4.2799227159669622</v>
      </c>
      <c r="Z1702" s="24">
        <f t="shared" si="400"/>
        <v>3.7415065561798042</v>
      </c>
      <c r="AA1702" s="20">
        <v>0.55000000000000004</v>
      </c>
      <c r="AB1702" s="20">
        <v>-0.51333333333333298</v>
      </c>
      <c r="AC1702" s="17">
        <v>314.12007309546198</v>
      </c>
      <c r="AD1702" s="17">
        <f t="shared" si="404"/>
        <v>314.03834889059442</v>
      </c>
      <c r="AE1702" s="21">
        <v>388.58699999999698</v>
      </c>
      <c r="AF1702" s="21">
        <v>168.77688172043017</v>
      </c>
      <c r="AG1702" s="19">
        <v>3.5699955166290329</v>
      </c>
      <c r="AH1702" s="21">
        <v>183.9</v>
      </c>
      <c r="AI1702" s="22">
        <v>0.1766666666666665</v>
      </c>
      <c r="AJ1702" s="21">
        <v>1507.7247899999979</v>
      </c>
      <c r="AK1702" s="21" t="e">
        <f>VLOOKUP($B1702,'[3]Rotoma level Monthly'!$C$2:$N$538,10,FALSE)</f>
        <v>#N/A</v>
      </c>
      <c r="AL1702" s="21" t="e">
        <f>VLOOKUP($B1702,'[3]Rotoma level Monthly'!$C$2:$N$538,11,FALSE)</f>
        <v>#N/A</v>
      </c>
      <c r="AM1702" s="20">
        <v>3.6759212566226651</v>
      </c>
      <c r="AN1702" s="21">
        <v>169.69166666666669</v>
      </c>
    </row>
    <row r="1703" spans="1:40" x14ac:dyDescent="0.25">
      <c r="A1703" t="s">
        <v>89</v>
      </c>
      <c r="B1703" s="15">
        <v>42826</v>
      </c>
      <c r="C1703" s="16" t="s">
        <v>79</v>
      </c>
      <c r="D1703" s="17">
        <v>2017</v>
      </c>
      <c r="E1703" s="18" t="str">
        <f t="shared" si="399"/>
        <v>Rotoiti 2016/17</v>
      </c>
      <c r="F1703" s="18" t="s">
        <v>72</v>
      </c>
      <c r="G1703" s="19">
        <v>5.0999999999999996</v>
      </c>
      <c r="H1703" s="17">
        <v>6.2750000000000004</v>
      </c>
      <c r="I1703" s="21">
        <v>164</v>
      </c>
      <c r="J1703" s="19">
        <v>16.166024269660447</v>
      </c>
      <c r="K1703" s="19">
        <v>2.1734709562574799</v>
      </c>
      <c r="L1703" s="19">
        <v>5.5</v>
      </c>
      <c r="M1703" s="19">
        <v>7.5</v>
      </c>
      <c r="N1703" s="19">
        <v>7.335</v>
      </c>
      <c r="O1703" s="19">
        <v>0.65799999999999992</v>
      </c>
      <c r="Q1703" s="19">
        <f t="shared" si="398"/>
        <v>4.0172282472887586</v>
      </c>
      <c r="R1703" s="19">
        <f t="shared" si="397"/>
        <v>3.2935234158435494</v>
      </c>
      <c r="S1703" s="19">
        <f t="shared" si="401"/>
        <v>3.0566799826235704</v>
      </c>
      <c r="T1703" s="19">
        <f t="shared" si="402"/>
        <v>3.7471214212597013</v>
      </c>
      <c r="U1703" s="23">
        <f t="shared" si="403"/>
        <v>3.5286382667538949</v>
      </c>
      <c r="V1703" s="24">
        <f t="shared" si="400"/>
        <v>4.0314391514713526</v>
      </c>
      <c r="W1703" s="24">
        <f t="shared" si="400"/>
        <v>3.4012257634361709</v>
      </c>
      <c r="X1703" s="24">
        <f t="shared" si="400"/>
        <v>3.1791233039255364</v>
      </c>
      <c r="Y1703" s="24">
        <f t="shared" si="400"/>
        <v>4.2650529306578981</v>
      </c>
      <c r="Z1703" s="24">
        <f t="shared" si="400"/>
        <v>3.7192102873727393</v>
      </c>
      <c r="AA1703" s="20">
        <v>-0.44</v>
      </c>
      <c r="AB1703" s="20">
        <v>-0.25999999999999901</v>
      </c>
      <c r="AC1703" s="17">
        <v>314.56617612494603</v>
      </c>
      <c r="AD1703" s="17">
        <f t="shared" si="404"/>
        <v>314.09595113539405</v>
      </c>
      <c r="AE1703" s="21">
        <v>329.31500000000301</v>
      </c>
      <c r="AF1703" s="21">
        <v>158.05555555555557</v>
      </c>
      <c r="AG1703" s="19">
        <v>2.873029318505556</v>
      </c>
      <c r="AH1703" s="21">
        <v>166.9</v>
      </c>
      <c r="AI1703" s="22">
        <v>0.1766666666666665</v>
      </c>
      <c r="AJ1703" s="21">
        <v>1729.582499999995</v>
      </c>
      <c r="AK1703" s="21" t="e">
        <f>VLOOKUP($B1703,'[3]Rotoma level Monthly'!$C$2:$N$538,10,FALSE)</f>
        <v>#N/A</v>
      </c>
      <c r="AL1703" s="21" t="e">
        <f>VLOOKUP($B1703,'[3]Rotoma level Monthly'!$C$2:$N$538,11,FALSE)</f>
        <v>#N/A</v>
      </c>
      <c r="AM1703" s="20">
        <v>3.705431411682254</v>
      </c>
      <c r="AN1703" s="21">
        <v>169.71666666666667</v>
      </c>
    </row>
    <row r="1704" spans="1:40" x14ac:dyDescent="0.25">
      <c r="A1704" t="s">
        <v>89</v>
      </c>
      <c r="B1704" s="15">
        <v>42856</v>
      </c>
      <c r="C1704" s="16" t="s">
        <v>79</v>
      </c>
      <c r="D1704" s="17">
        <v>2017</v>
      </c>
      <c r="E1704" s="18" t="str">
        <f t="shared" si="399"/>
        <v>Rotoiti 2016/17</v>
      </c>
      <c r="F1704" s="18" t="s">
        <v>72</v>
      </c>
      <c r="G1704" s="19">
        <v>5.15</v>
      </c>
      <c r="H1704" s="17">
        <v>4.7750000000000004</v>
      </c>
      <c r="I1704" s="21">
        <v>129.5</v>
      </c>
      <c r="J1704" s="19">
        <v>14.700524269660448</v>
      </c>
      <c r="K1704" s="19">
        <v>4.1274709562574801</v>
      </c>
      <c r="L1704" s="19">
        <v>5.5</v>
      </c>
      <c r="M1704" s="19">
        <v>3</v>
      </c>
      <c r="N1704" s="19">
        <v>7.2</v>
      </c>
      <c r="O1704" s="19">
        <v>1.415</v>
      </c>
      <c r="Q1704" s="19">
        <f t="shared" si="398"/>
        <v>4.0279903617646253</v>
      </c>
      <c r="R1704" s="19">
        <f t="shared" si="397"/>
        <v>3.6511258497875323</v>
      </c>
      <c r="S1704" s="19">
        <f t="shared" si="401"/>
        <v>2.7479320029359839</v>
      </c>
      <c r="T1704" s="19">
        <f t="shared" si="402"/>
        <v>3.6266118443634876</v>
      </c>
      <c r="U1704" s="23">
        <f t="shared" si="403"/>
        <v>3.5134150147129075</v>
      </c>
      <c r="V1704" s="24">
        <f t="shared" si="400"/>
        <v>4.0151264487792746</v>
      </c>
      <c r="W1704" s="24">
        <f t="shared" si="400"/>
        <v>3.4457828937523343</v>
      </c>
      <c r="X1704" s="24">
        <f t="shared" si="400"/>
        <v>3.1504454946140226</v>
      </c>
      <c r="Y1704" s="24">
        <f t="shared" si="400"/>
        <v>4.2582530637934033</v>
      </c>
      <c r="Z1704" s="24">
        <f t="shared" si="400"/>
        <v>3.7174019752347589</v>
      </c>
      <c r="AA1704" s="20">
        <v>0.17</v>
      </c>
      <c r="AB1704" s="20">
        <v>-0.13166666666666599</v>
      </c>
      <c r="AC1704" s="17">
        <v>314.801047149429</v>
      </c>
      <c r="AD1704" s="17">
        <f t="shared" si="404"/>
        <v>314.18120246852044</v>
      </c>
      <c r="AE1704" s="21">
        <v>185.622999999999</v>
      </c>
      <c r="AF1704" s="21">
        <v>163.78360215053755</v>
      </c>
      <c r="AG1704" s="19">
        <v>3.4500276254543016</v>
      </c>
      <c r="AH1704" s="21">
        <v>146.30000000000001</v>
      </c>
      <c r="AI1704" s="22">
        <v>0.1766666666666665</v>
      </c>
      <c r="AJ1704" s="21">
        <v>1978.5134999999982</v>
      </c>
      <c r="AK1704" s="21" t="e">
        <f>VLOOKUP($B1704,'[3]Rotoma level Monthly'!$C$2:$N$538,10,FALSE)</f>
        <v>#N/A</v>
      </c>
      <c r="AL1704" s="21" t="e">
        <f>VLOOKUP($B1704,'[3]Rotoma level Monthly'!$C$2:$N$538,11,FALSE)</f>
        <v>#N/A</v>
      </c>
      <c r="AM1704" s="20">
        <v>3.7449286465577174</v>
      </c>
      <c r="AN1704" s="21">
        <v>172.02500000000001</v>
      </c>
    </row>
    <row r="1705" spans="1:40" x14ac:dyDescent="0.25">
      <c r="A1705" t="s">
        <v>89</v>
      </c>
      <c r="B1705" s="15">
        <v>42887</v>
      </c>
      <c r="C1705" s="16" t="s">
        <v>79</v>
      </c>
      <c r="D1705" s="17">
        <v>2017</v>
      </c>
      <c r="E1705" s="18" t="str">
        <f t="shared" si="399"/>
        <v>Rotoiti 2016/17</v>
      </c>
      <c r="F1705" s="18" t="s">
        <v>72</v>
      </c>
      <c r="G1705" s="19">
        <v>6.1</v>
      </c>
      <c r="H1705" s="17">
        <v>4.5</v>
      </c>
      <c r="I1705" s="21">
        <v>199</v>
      </c>
      <c r="J1705" s="19">
        <v>41.079524269660453</v>
      </c>
      <c r="K1705" s="19">
        <v>24.644470956257482</v>
      </c>
      <c r="L1705" s="19">
        <v>3.5</v>
      </c>
      <c r="M1705" s="19">
        <v>16.5</v>
      </c>
      <c r="N1705" s="19">
        <v>6.96</v>
      </c>
      <c r="O1705" s="19">
        <v>0.82800000000000007</v>
      </c>
      <c r="Q1705" s="19">
        <f t="shared" si="398"/>
        <v>4.2147377809273481</v>
      </c>
      <c r="R1705" s="19">
        <f t="shared" si="397"/>
        <v>3.7268852046746486</v>
      </c>
      <c r="S1705" s="19">
        <f t="shared" si="401"/>
        <v>3.3095477599932175</v>
      </c>
      <c r="T1705" s="19">
        <f t="shared" si="402"/>
        <v>4.9297861840977593</v>
      </c>
      <c r="U1705" s="23">
        <f t="shared" si="403"/>
        <v>4.0452392324232438</v>
      </c>
      <c r="V1705" s="24">
        <f t="shared" si="400"/>
        <v>4.0018212340933745</v>
      </c>
      <c r="W1705" s="24">
        <f t="shared" si="400"/>
        <v>3.4570317502598584</v>
      </c>
      <c r="X1705" s="24">
        <f t="shared" si="400"/>
        <v>3.1585100645866988</v>
      </c>
      <c r="Y1705" s="24">
        <f t="shared" si="400"/>
        <v>4.3131464934806596</v>
      </c>
      <c r="Z1705" s="24">
        <f t="shared" si="400"/>
        <v>3.7326273856051473</v>
      </c>
      <c r="AA1705" s="20">
        <v>-0.95</v>
      </c>
      <c r="AB1705" s="20">
        <v>0.21833333333333299</v>
      </c>
      <c r="AC1705" s="17">
        <v>314.89886175458298</v>
      </c>
      <c r="AD1705" s="17">
        <f t="shared" si="404"/>
        <v>314.27116963453028</v>
      </c>
      <c r="AE1705" s="21">
        <v>86.071000000000296</v>
      </c>
      <c r="AF1705" s="21">
        <v>172.93749999999994</v>
      </c>
      <c r="AG1705" s="19">
        <v>2.6933310161916659</v>
      </c>
      <c r="AH1705" s="21">
        <v>157.30000000000001</v>
      </c>
      <c r="AI1705" s="22">
        <v>0.21083333333333298</v>
      </c>
      <c r="AJ1705" s="21">
        <v>2032.0404999999971</v>
      </c>
      <c r="AK1705" s="21" t="e">
        <f>VLOOKUP($B1705,'[3]Rotoma level Monthly'!$C$2:$N$538,10,FALSE)</f>
        <v>#N/A</v>
      </c>
      <c r="AL1705" s="21" t="e">
        <f>VLOOKUP($B1705,'[3]Rotoma level Monthly'!$C$2:$N$538,11,FALSE)</f>
        <v>#N/A</v>
      </c>
      <c r="AM1705" s="20">
        <v>3.7511327855964716</v>
      </c>
      <c r="AN1705" s="21">
        <v>175.04166666666666</v>
      </c>
    </row>
    <row r="1706" spans="1:40" x14ac:dyDescent="0.25">
      <c r="A1706" t="s">
        <v>89</v>
      </c>
      <c r="B1706" s="15">
        <v>42917</v>
      </c>
      <c r="C1706" s="16" t="s">
        <v>80</v>
      </c>
      <c r="D1706" s="17">
        <v>2018</v>
      </c>
      <c r="E1706" s="18" t="str">
        <f t="shared" si="399"/>
        <v>Rotoiti 2017/18</v>
      </c>
      <c r="F1706" s="18" t="s">
        <v>72</v>
      </c>
      <c r="G1706" s="19">
        <v>7.1</v>
      </c>
      <c r="H1706" s="17">
        <v>3.8</v>
      </c>
      <c r="I1706" s="21">
        <v>150.5</v>
      </c>
      <c r="J1706" s="19">
        <v>33.263524269660451</v>
      </c>
      <c r="K1706" s="19">
        <v>14.385970956257477</v>
      </c>
      <c r="L1706" s="19">
        <v>1.5</v>
      </c>
      <c r="M1706" s="19">
        <v>1</v>
      </c>
      <c r="N1706" s="19">
        <v>7.1375000000000002</v>
      </c>
      <c r="O1706" s="19">
        <v>0.92400000000000004</v>
      </c>
      <c r="Q1706" s="19">
        <f t="shared" si="398"/>
        <v>4.3821962057464514</v>
      </c>
      <c r="R1706" s="19">
        <f t="shared" si="397"/>
        <v>3.9398489547298219</v>
      </c>
      <c r="S1706" s="19">
        <f t="shared" si="401"/>
        <v>2.9443848647888848</v>
      </c>
      <c r="T1706" s="19">
        <f t="shared" si="402"/>
        <v>4.6621473215709992</v>
      </c>
      <c r="U1706" s="23">
        <f t="shared" si="403"/>
        <v>3.9821443367090392</v>
      </c>
      <c r="V1706" s="24">
        <f t="shared" si="400"/>
        <v>3.9586967938819111</v>
      </c>
      <c r="W1706" s="24">
        <f t="shared" si="400"/>
        <v>3.4827590499451269</v>
      </c>
      <c r="X1706" s="24">
        <f t="shared" si="400"/>
        <v>3.1366169993808808</v>
      </c>
      <c r="Y1706" s="24">
        <f t="shared" si="400"/>
        <v>4.297321210403326</v>
      </c>
      <c r="Z1706" s="24">
        <f t="shared" si="400"/>
        <v>3.7188485134028113</v>
      </c>
      <c r="AA1706" s="20">
        <v>0.87</v>
      </c>
      <c r="AB1706" s="20">
        <v>0.21333333333333299</v>
      </c>
      <c r="AC1706" s="17">
        <v>315.05479383813503</v>
      </c>
      <c r="AD1706" s="17">
        <f t="shared" si="404"/>
        <v>314.35530155841997</v>
      </c>
      <c r="AE1706" s="21">
        <v>194.39599999999999</v>
      </c>
      <c r="AF1706" s="21">
        <v>166.2029569892473</v>
      </c>
      <c r="AG1706" s="19">
        <v>3.2429360784408594</v>
      </c>
      <c r="AH1706" s="21">
        <v>108.7</v>
      </c>
      <c r="AI1706" s="22">
        <v>0.21583333333333299</v>
      </c>
      <c r="AJ1706" s="21">
        <v>1944.0314999999971</v>
      </c>
      <c r="AK1706" s="21" t="e">
        <f>VLOOKUP($B1706,'[3]Rotoma level Monthly'!$C$2:$N$538,10,FALSE)</f>
        <v>#N/A</v>
      </c>
      <c r="AL1706" s="21" t="e">
        <f>VLOOKUP($B1706,'[3]Rotoma level Monthly'!$C$2:$N$538,11,FALSE)</f>
        <v>#N/A</v>
      </c>
      <c r="AM1706" s="20">
        <v>3.7016470600939253</v>
      </c>
      <c r="AN1706" s="21">
        <v>171.59166666666667</v>
      </c>
    </row>
    <row r="1707" spans="1:40" x14ac:dyDescent="0.25">
      <c r="A1707" t="s">
        <v>89</v>
      </c>
      <c r="B1707" s="15">
        <v>42948</v>
      </c>
      <c r="C1707" s="16" t="s">
        <v>80</v>
      </c>
      <c r="D1707" s="17">
        <v>2018</v>
      </c>
      <c r="E1707" s="18" t="str">
        <f t="shared" si="399"/>
        <v>Rotoiti 2017/18</v>
      </c>
      <c r="F1707" s="18" t="s">
        <v>72</v>
      </c>
      <c r="G1707" s="19">
        <v>9.3000000000000007</v>
      </c>
      <c r="H1707" s="17">
        <v>4.1749999999999998</v>
      </c>
      <c r="I1707" s="21">
        <v>147</v>
      </c>
      <c r="J1707" s="19">
        <v>25.447524269660452</v>
      </c>
      <c r="K1707" s="19">
        <v>9.5009709562574791</v>
      </c>
      <c r="L1707" s="19">
        <v>1.5</v>
      </c>
      <c r="N1707" s="19">
        <v>7.32</v>
      </c>
      <c r="O1707" s="19">
        <v>1.155</v>
      </c>
      <c r="Q1707" s="19">
        <f t="shared" si="398"/>
        <v>4.6799466893269956</v>
      </c>
      <c r="R1707" s="19">
        <f t="shared" si="397"/>
        <v>3.8218212925966766</v>
      </c>
      <c r="S1707" s="19">
        <f t="shared" si="401"/>
        <v>2.9136251775920097</v>
      </c>
      <c r="T1707" s="19">
        <f t="shared" si="402"/>
        <v>4.3224849687108629</v>
      </c>
      <c r="U1707" s="23">
        <f t="shared" si="403"/>
        <v>3.9344695320566361</v>
      </c>
      <c r="V1707" s="24">
        <f t="shared" si="400"/>
        <v>4.0103872922603268</v>
      </c>
      <c r="W1707" s="24">
        <f t="shared" si="400"/>
        <v>3.5107452924260723</v>
      </c>
      <c r="X1707" s="24">
        <f t="shared" si="400"/>
        <v>3.1392420789951543</v>
      </c>
      <c r="Y1707" s="24">
        <f t="shared" si="400"/>
        <v>4.293339877989145</v>
      </c>
      <c r="Z1707" s="24">
        <f t="shared" si="400"/>
        <v>3.7384286354176743</v>
      </c>
      <c r="AA1707" s="20">
        <v>0.37</v>
      </c>
      <c r="AB1707" s="20">
        <v>0.36666666666666597</v>
      </c>
      <c r="AC1707" s="17">
        <v>315.18700173261902</v>
      </c>
      <c r="AD1707" s="17">
        <f t="shared" si="404"/>
        <v>314.44456703103072</v>
      </c>
      <c r="AE1707" s="21">
        <v>208.99349999999899</v>
      </c>
      <c r="AF1707" s="21">
        <v>153.48118279569889</v>
      </c>
      <c r="AG1707" s="19">
        <v>3.004037482470431</v>
      </c>
      <c r="AH1707" s="21">
        <v>124</v>
      </c>
      <c r="AI1707" s="22">
        <v>0.21583333333333299</v>
      </c>
      <c r="AJ1707" s="21">
        <v>1985.0854999999981</v>
      </c>
      <c r="AK1707" s="21" t="e">
        <f>VLOOKUP($B1707,'[3]Rotoma level Monthly'!$C$2:$N$538,10,FALSE)</f>
        <v>#N/A</v>
      </c>
      <c r="AL1707" s="21" t="e">
        <f>VLOOKUP($B1707,'[3]Rotoma level Monthly'!$C$2:$N$538,11,FALSE)</f>
        <v>#N/A</v>
      </c>
      <c r="AM1707" s="20">
        <v>3.6265961239783331</v>
      </c>
      <c r="AN1707" s="21">
        <v>168.06666666666669</v>
      </c>
    </row>
    <row r="1708" spans="1:40" x14ac:dyDescent="0.25">
      <c r="A1708" t="s">
        <v>89</v>
      </c>
      <c r="B1708" s="15">
        <v>42979</v>
      </c>
      <c r="C1708" s="16" t="s">
        <v>80</v>
      </c>
      <c r="D1708" s="17">
        <v>2018</v>
      </c>
      <c r="E1708" s="18" t="str">
        <f t="shared" si="399"/>
        <v>Rotoiti 2017/18</v>
      </c>
      <c r="F1708" s="18" t="s">
        <v>72</v>
      </c>
      <c r="G1708" s="19">
        <v>9.6499999999999986</v>
      </c>
      <c r="H1708" s="17">
        <v>3.35</v>
      </c>
      <c r="I1708" s="21">
        <v>178.5</v>
      </c>
      <c r="J1708" s="19">
        <v>29.355524269660449</v>
      </c>
      <c r="K1708" s="19">
        <v>9.012470956257479</v>
      </c>
      <c r="L1708" s="19">
        <v>1.5</v>
      </c>
      <c r="M1708" s="19">
        <v>2</v>
      </c>
      <c r="N1708" s="19">
        <v>7.3900000000000006</v>
      </c>
      <c r="O1708" s="19">
        <v>1.26</v>
      </c>
      <c r="Q1708" s="19">
        <f t="shared" si="398"/>
        <v>4.7206993758932327</v>
      </c>
      <c r="R1708" s="19">
        <f t="shared" si="397"/>
        <v>4.0961198695920809</v>
      </c>
      <c r="S1708" s="19">
        <f t="shared" si="401"/>
        <v>3.1674310435491173</v>
      </c>
      <c r="T1708" s="19">
        <f t="shared" si="402"/>
        <v>4.5036543356804621</v>
      </c>
      <c r="U1708" s="23">
        <f t="shared" si="403"/>
        <v>4.1219761561787234</v>
      </c>
      <c r="V1708" s="24">
        <f t="shared" si="400"/>
        <v>4.1118554948403832</v>
      </c>
      <c r="W1708" s="24">
        <f t="shared" si="400"/>
        <v>3.5703209087070449</v>
      </c>
      <c r="X1708" s="24">
        <f t="shared" si="400"/>
        <v>3.1246957656282501</v>
      </c>
      <c r="Y1708" s="24">
        <f t="shared" si="400"/>
        <v>4.2933398779891441</v>
      </c>
      <c r="Z1708" s="24">
        <f t="shared" si="400"/>
        <v>3.7750530117912064</v>
      </c>
      <c r="AA1708" s="20">
        <v>0.63</v>
      </c>
      <c r="AB1708" s="20">
        <v>0.293333333333333</v>
      </c>
      <c r="AC1708" s="17">
        <v>315.421096302715</v>
      </c>
      <c r="AD1708" s="17">
        <f t="shared" si="404"/>
        <v>314.55313569916416</v>
      </c>
      <c r="AE1708" s="21">
        <v>133.227</v>
      </c>
      <c r="AF1708" s="21">
        <v>197.59722222222229</v>
      </c>
      <c r="AG1708" s="19">
        <v>3.9451458299250004</v>
      </c>
      <c r="AH1708" s="21">
        <v>132.5</v>
      </c>
      <c r="AI1708" s="22">
        <v>0.21583333333333299</v>
      </c>
      <c r="AJ1708" s="21">
        <v>2099.9159999999974</v>
      </c>
      <c r="AK1708" s="21" t="e">
        <f>VLOOKUP($B1708,'[3]Rotoma level Monthly'!$C$2:$N$538,10,FALSE)</f>
        <v>#N/A</v>
      </c>
      <c r="AL1708" s="21" t="e">
        <f>VLOOKUP($B1708,'[3]Rotoma level Monthly'!$C$2:$N$538,11,FALSE)</f>
        <v>#N/A</v>
      </c>
      <c r="AM1708" s="20">
        <v>3.6210644732471504</v>
      </c>
      <c r="AN1708" s="21">
        <v>170.98333333333335</v>
      </c>
    </row>
    <row r="1709" spans="1:40" x14ac:dyDescent="0.25">
      <c r="A1709" t="s">
        <v>89</v>
      </c>
      <c r="B1709" s="15">
        <v>43009</v>
      </c>
      <c r="C1709" s="16" t="s">
        <v>80</v>
      </c>
      <c r="D1709" s="17">
        <v>2018</v>
      </c>
      <c r="E1709" s="18" t="str">
        <f t="shared" si="399"/>
        <v>Rotoiti 2017/18</v>
      </c>
      <c r="F1709" s="18" t="s">
        <v>72</v>
      </c>
      <c r="G1709" s="19">
        <v>6.65</v>
      </c>
      <c r="H1709" s="17">
        <v>3.6</v>
      </c>
      <c r="I1709" s="21">
        <v>211</v>
      </c>
      <c r="J1709" s="19">
        <v>33.752024269660453</v>
      </c>
      <c r="K1709" s="19">
        <v>13.40897095625748</v>
      </c>
      <c r="L1709" s="19">
        <v>3.5</v>
      </c>
      <c r="M1709" s="19">
        <v>45.5</v>
      </c>
      <c r="N1709" s="19">
        <v>7.1400000000000006</v>
      </c>
      <c r="O1709" s="19">
        <v>1.2635000000000001</v>
      </c>
      <c r="Q1709" s="19">
        <f t="shared" si="398"/>
        <v>4.3099669790698858</v>
      </c>
      <c r="R1709" s="19">
        <f t="shared" si="397"/>
        <v>4.0071211180398958</v>
      </c>
      <c r="S1709" s="19">
        <f t="shared" si="401"/>
        <v>3.3860901904460543</v>
      </c>
      <c r="T1709" s="19">
        <f t="shared" si="402"/>
        <v>4.6806354879979279</v>
      </c>
      <c r="U1709" s="23">
        <f t="shared" si="403"/>
        <v>4.0959534438884413</v>
      </c>
      <c r="V1709" s="24">
        <f t="shared" si="400"/>
        <v>4.2036459219057143</v>
      </c>
      <c r="W1709" s="24">
        <f t="shared" si="400"/>
        <v>3.6220097842454315</v>
      </c>
      <c r="X1709" s="24">
        <f t="shared" si="400"/>
        <v>3.1568984520194392</v>
      </c>
      <c r="Y1709" s="24">
        <f t="shared" si="400"/>
        <v>4.3153676529514886</v>
      </c>
      <c r="Z1709" s="24">
        <f t="shared" si="400"/>
        <v>3.8244804527805187</v>
      </c>
      <c r="AA1709" s="20">
        <v>0.89</v>
      </c>
      <c r="AB1709" s="20">
        <v>0.35499999999999998</v>
      </c>
      <c r="AC1709" s="17">
        <v>315.557359709823</v>
      </c>
      <c r="AD1709" s="17">
        <f t="shared" si="404"/>
        <v>314.66331655445589</v>
      </c>
      <c r="AE1709" s="21">
        <v>98.180499999999995</v>
      </c>
      <c r="AF1709" s="21">
        <v>172.65456989247306</v>
      </c>
      <c r="AG1709" s="19">
        <v>4.113481179241937</v>
      </c>
      <c r="AH1709" s="21">
        <v>174.6</v>
      </c>
      <c r="AI1709" s="22">
        <v>0.21583333333333299</v>
      </c>
      <c r="AJ1709" s="21">
        <v>2100.476999999998</v>
      </c>
      <c r="AK1709" s="21" t="e">
        <f>VLOOKUP($B1709,'[3]Rotoma level Monthly'!$C$2:$N$538,10,FALSE)</f>
        <v>#N/A</v>
      </c>
      <c r="AL1709" s="21" t="e">
        <f>VLOOKUP($B1709,'[3]Rotoma level Monthly'!$C$2:$N$538,11,FALSE)</f>
        <v>#N/A</v>
      </c>
      <c r="AM1709" s="20">
        <v>3.6421126342411321</v>
      </c>
      <c r="AN1709" s="21">
        <v>170.81666666666669</v>
      </c>
    </row>
    <row r="1710" spans="1:40" x14ac:dyDescent="0.25">
      <c r="A1710" t="s">
        <v>89</v>
      </c>
      <c r="B1710" s="15">
        <v>43040</v>
      </c>
      <c r="C1710" s="16" t="s">
        <v>80</v>
      </c>
      <c r="D1710" s="17">
        <v>2018</v>
      </c>
      <c r="E1710" s="18" t="str">
        <f t="shared" si="399"/>
        <v>Rotoiti 2017/18</v>
      </c>
      <c r="F1710" s="18" t="s">
        <v>72</v>
      </c>
      <c r="G1710" s="19">
        <v>5.85</v>
      </c>
      <c r="H1710" s="17">
        <v>4.3499999999999996</v>
      </c>
      <c r="I1710" s="21">
        <v>178</v>
      </c>
      <c r="J1710" s="19">
        <v>21.539524269660451</v>
      </c>
      <c r="K1710" s="19">
        <v>2.6619709562574796</v>
      </c>
      <c r="L1710" s="19">
        <v>0</v>
      </c>
      <c r="M1710" s="19">
        <v>1</v>
      </c>
      <c r="N1710" s="19">
        <v>7.3449999999999998</v>
      </c>
      <c r="O1710" s="19">
        <v>1.65</v>
      </c>
      <c r="Q1710" s="19">
        <f t="shared" si="398"/>
        <v>4.1685758998487383</v>
      </c>
      <c r="R1710" s="19">
        <f t="shared" si="397"/>
        <v>3.7699267433537398</v>
      </c>
      <c r="S1710" s="19">
        <f t="shared" si="401"/>
        <v>3.1637642069497711</v>
      </c>
      <c r="T1710" s="19">
        <f t="shared" si="402"/>
        <v>4.111049432645749</v>
      </c>
      <c r="U1710" s="23">
        <f t="shared" si="403"/>
        <v>3.8033290706994993</v>
      </c>
      <c r="V1710" s="24">
        <f t="shared" si="400"/>
        <v>4.2836537590359489</v>
      </c>
      <c r="W1710" s="24">
        <f t="shared" si="400"/>
        <v>3.6656548633939376</v>
      </c>
      <c r="X1710" s="24">
        <f t="shared" si="400"/>
        <v>3.1606337504992763</v>
      </c>
      <c r="Y1710" s="24">
        <f t="shared" si="400"/>
        <v>4.2648865774464833</v>
      </c>
      <c r="Z1710" s="24">
        <f t="shared" si="400"/>
        <v>3.8437072375939123</v>
      </c>
      <c r="AA1710" s="20">
        <v>1.08</v>
      </c>
      <c r="AB1710" s="20">
        <v>0.48166666666666602</v>
      </c>
      <c r="AC1710" s="17">
        <v>315.59448072262899</v>
      </c>
      <c r="AD1710" s="17">
        <f t="shared" si="404"/>
        <v>314.77633816355132</v>
      </c>
      <c r="AE1710" s="21">
        <v>75.331999999999994</v>
      </c>
      <c r="AF1710" s="21">
        <v>154.47557471264378</v>
      </c>
      <c r="AG1710" s="19">
        <v>3.9573786683563221</v>
      </c>
      <c r="AH1710" s="21">
        <v>170.9</v>
      </c>
      <c r="AI1710" s="22">
        <v>0.21583333333333299</v>
      </c>
      <c r="AJ1710" s="21">
        <v>2079.8504999999982</v>
      </c>
      <c r="AK1710" s="21" t="e">
        <f>VLOOKUP($B1710,'[3]Rotoma level Monthly'!$C$2:$N$538,10,FALSE)</f>
        <v>#N/A</v>
      </c>
      <c r="AL1710" s="21" t="e">
        <f>VLOOKUP($B1710,'[3]Rotoma level Monthly'!$C$2:$N$538,11,FALSE)</f>
        <v>#N/A</v>
      </c>
      <c r="AM1710" s="20">
        <v>3.644654757718929</v>
      </c>
      <c r="AN1710" s="21">
        <v>167.96666666666667</v>
      </c>
    </row>
    <row r="1711" spans="1:40" x14ac:dyDescent="0.25">
      <c r="A1711" t="s">
        <v>89</v>
      </c>
      <c r="B1711" s="15">
        <v>43070</v>
      </c>
      <c r="C1711" s="16" t="s">
        <v>80</v>
      </c>
      <c r="D1711" s="17">
        <v>2018</v>
      </c>
      <c r="E1711" s="18" t="str">
        <f t="shared" si="399"/>
        <v>Rotoiti 2017/18</v>
      </c>
      <c r="F1711" s="18" t="s">
        <v>72</v>
      </c>
      <c r="G1711" s="19">
        <v>2.7</v>
      </c>
      <c r="H1711" s="17">
        <v>7.2249999999999996</v>
      </c>
      <c r="I1711" s="21">
        <v>176.5</v>
      </c>
      <c r="J1711" s="19">
        <v>17.631524269660449</v>
      </c>
      <c r="K1711" s="19">
        <v>1.1964709562574798</v>
      </c>
      <c r="L1711" s="19">
        <v>1</v>
      </c>
      <c r="M1711" s="19">
        <v>-1</v>
      </c>
      <c r="N1711" s="19">
        <v>7.8800000000000008</v>
      </c>
      <c r="O1711" s="19">
        <v>0.89999999999999991</v>
      </c>
      <c r="Q1711" s="19">
        <f t="shared" si="398"/>
        <v>3.3156639609638279</v>
      </c>
      <c r="R1711" s="19">
        <f t="shared" si="397"/>
        <v>3.1020766297744924</v>
      </c>
      <c r="S1711" s="19">
        <f t="shared" si="401"/>
        <v>3.1527015762687625</v>
      </c>
      <c r="T1711" s="19">
        <f t="shared" si="402"/>
        <v>3.8571663891005246</v>
      </c>
      <c r="U1711" s="23">
        <f t="shared" si="403"/>
        <v>3.3569021390269018</v>
      </c>
      <c r="V1711" s="24">
        <f t="shared" si="400"/>
        <v>4.2087309407056557</v>
      </c>
      <c r="W1711" s="24">
        <f t="shared" si="400"/>
        <v>3.6579018740211162</v>
      </c>
      <c r="X1711" s="24">
        <f t="shared" si="400"/>
        <v>3.1526048536160061</v>
      </c>
      <c r="Y1711" s="24">
        <f t="shared" si="400"/>
        <v>4.2281583930581341</v>
      </c>
      <c r="Z1711" s="24">
        <f t="shared" si="400"/>
        <v>3.8118490153502278</v>
      </c>
      <c r="AA1711" s="20">
        <v>-0.23</v>
      </c>
      <c r="AB1711" s="20">
        <v>0.60166666666666602</v>
      </c>
      <c r="AC1711" s="17">
        <v>315.46102580459097</v>
      </c>
      <c r="AD1711" s="17">
        <f t="shared" si="404"/>
        <v>314.8847502797766</v>
      </c>
      <c r="AE1711" s="21">
        <v>33.085000000000001</v>
      </c>
      <c r="AF1711" s="21">
        <v>171.78763440860217</v>
      </c>
      <c r="AG1711" s="19">
        <v>3.6415613767822586</v>
      </c>
      <c r="AH1711" s="21">
        <v>284.39999999999998</v>
      </c>
      <c r="AI1711" s="22">
        <v>0.21583333333333299</v>
      </c>
      <c r="AJ1711" s="21">
        <v>2022.4264999999991</v>
      </c>
      <c r="AK1711" s="21" t="e">
        <f>VLOOKUP($B1711,'[3]Rotoma level Monthly'!$C$2:$N$538,10,FALSE)</f>
        <v>#N/A</v>
      </c>
      <c r="AL1711" s="21" t="e">
        <f>VLOOKUP($B1711,'[3]Rotoma level Monthly'!$C$2:$N$538,11,FALSE)</f>
        <v>#N/A</v>
      </c>
      <c r="AM1711" s="20">
        <v>3.5592486851731593</v>
      </c>
      <c r="AN1711" s="21">
        <v>172.73333333333335</v>
      </c>
    </row>
    <row r="1712" spans="1:40" x14ac:dyDescent="0.25">
      <c r="A1712" t="s">
        <v>89</v>
      </c>
      <c r="B1712" s="15">
        <v>43101</v>
      </c>
      <c r="C1712" s="16" t="s">
        <v>80</v>
      </c>
      <c r="D1712" s="17">
        <v>2018</v>
      </c>
      <c r="E1712" s="18" t="str">
        <f t="shared" si="399"/>
        <v>Rotoiti 2017/18</v>
      </c>
      <c r="F1712" s="18" t="s">
        <v>72</v>
      </c>
      <c r="G1712" s="19">
        <v>3.55</v>
      </c>
      <c r="H1712" s="17">
        <v>6.4249999999999998</v>
      </c>
      <c r="I1712" s="21">
        <v>190.5</v>
      </c>
      <c r="J1712" s="19">
        <v>16.166024269660451</v>
      </c>
      <c r="K1712" s="19">
        <v>0.21947095625747981</v>
      </c>
      <c r="L1712" s="19">
        <v>1</v>
      </c>
      <c r="M1712" s="19">
        <v>3</v>
      </c>
      <c r="N1712" s="19">
        <v>7.4700000000000006</v>
      </c>
      <c r="O1712" s="19">
        <v>1.2175</v>
      </c>
      <c r="Q1712" s="19">
        <f t="shared" si="398"/>
        <v>3.617580016759939</v>
      </c>
      <c r="R1712" s="19">
        <f t="shared" si="397"/>
        <v>3.2618155348245916</v>
      </c>
      <c r="S1712" s="19">
        <f t="shared" si="401"/>
        <v>3.2524838898350308</v>
      </c>
      <c r="T1712" s="19">
        <f t="shared" si="402"/>
        <v>3.7471214212597017</v>
      </c>
      <c r="U1712" s="23">
        <f t="shared" si="403"/>
        <v>3.4697502156698157</v>
      </c>
      <c r="V1712" s="24">
        <f t="shared" si="400"/>
        <v>4.216847297361789</v>
      </c>
      <c r="W1712" s="24">
        <f t="shared" si="400"/>
        <v>3.630931474345434</v>
      </c>
      <c r="X1712" s="24">
        <f t="shared" si="400"/>
        <v>3.1534660085554704</v>
      </c>
      <c r="Y1712" s="24">
        <f t="shared" si="400"/>
        <v>4.1954611285636689</v>
      </c>
      <c r="Z1712" s="24">
        <f t="shared" si="400"/>
        <v>3.7991764772065899</v>
      </c>
      <c r="AA1712" s="20">
        <v>0.9</v>
      </c>
      <c r="AB1712" s="20">
        <v>0.391666666666666</v>
      </c>
      <c r="AC1712" s="17">
        <v>315.55624467496602</v>
      </c>
      <c r="AD1712" s="17">
        <f t="shared" si="404"/>
        <v>315.01330950844135</v>
      </c>
      <c r="AE1712" s="21">
        <v>249.627999999998</v>
      </c>
      <c r="AF1712" s="21">
        <v>131.35080645161287</v>
      </c>
      <c r="AG1712" s="19">
        <v>3.6823573743575255</v>
      </c>
      <c r="AH1712" s="21">
        <v>158</v>
      </c>
      <c r="AI1712" s="22">
        <v>0.25583333333333302</v>
      </c>
      <c r="AJ1712" s="21">
        <v>2007.4589999999994</v>
      </c>
      <c r="AK1712" s="21" t="e">
        <f>VLOOKUP($B1712,'[3]Rotoma level Monthly'!$C$2:$N$538,10,FALSE)</f>
        <v>#N/A</v>
      </c>
      <c r="AL1712" s="21" t="e">
        <f>VLOOKUP($B1712,'[3]Rotoma level Monthly'!$C$2:$N$538,11,FALSE)</f>
        <v>#N/A</v>
      </c>
      <c r="AM1712" s="20">
        <v>3.5268366108284006</v>
      </c>
      <c r="AN1712" s="21">
        <v>164.65</v>
      </c>
    </row>
    <row r="1713" spans="1:40" x14ac:dyDescent="0.25">
      <c r="A1713" t="s">
        <v>89</v>
      </c>
      <c r="B1713" s="15">
        <v>43132</v>
      </c>
      <c r="C1713" s="16" t="s">
        <v>80</v>
      </c>
      <c r="D1713" s="17">
        <v>2018</v>
      </c>
      <c r="E1713" s="18" t="str">
        <f t="shared" si="399"/>
        <v>Rotoiti 2017/18</v>
      </c>
      <c r="F1713" s="18" t="s">
        <v>72</v>
      </c>
      <c r="G1713" s="19">
        <v>7.3500000000000005</v>
      </c>
      <c r="H1713" s="17">
        <v>5.9249999999999998</v>
      </c>
      <c r="I1713" s="21">
        <v>174.5</v>
      </c>
      <c r="J1713" s="19">
        <v>15.18902426966045</v>
      </c>
      <c r="K1713" s="19">
        <v>0.21947095625747981</v>
      </c>
      <c r="L1713" s="19">
        <v>1</v>
      </c>
      <c r="M1713" s="19">
        <v>3</v>
      </c>
      <c r="N1713" s="19">
        <v>7.625</v>
      </c>
      <c r="O1713" s="19">
        <v>0.75800000000000001</v>
      </c>
      <c r="Q1713" s="19">
        <f t="shared" si="398"/>
        <v>4.420369841273855</v>
      </c>
      <c r="R1713" s="19">
        <f t="shared" si="397"/>
        <v>3.3699875480911787</v>
      </c>
      <c r="S1713" s="19">
        <f t="shared" si="401"/>
        <v>3.1378042481985484</v>
      </c>
      <c r="T1713" s="19">
        <f t="shared" si="402"/>
        <v>3.6680672380397428</v>
      </c>
      <c r="U1713" s="23">
        <f t="shared" si="403"/>
        <v>3.6490572189008312</v>
      </c>
      <c r="V1713" s="24">
        <f t="shared" si="400"/>
        <v>4.1937450513334822</v>
      </c>
      <c r="W1713" s="24">
        <f t="shared" si="400"/>
        <v>3.6261870874646376</v>
      </c>
      <c r="X1713" s="24">
        <f t="shared" si="400"/>
        <v>3.1282253401324454</v>
      </c>
      <c r="Y1713" s="24">
        <f t="shared" si="400"/>
        <v>4.1538580693843459</v>
      </c>
      <c r="Z1713" s="24">
        <f t="shared" si="400"/>
        <v>3.775503887078727</v>
      </c>
      <c r="AA1713" s="20">
        <v>-0.55000000000000004</v>
      </c>
      <c r="AB1713" s="20">
        <v>0.206666666666666</v>
      </c>
      <c r="AC1713" s="17">
        <v>315.69406006697</v>
      </c>
      <c r="AD1713" s="17">
        <f t="shared" si="404"/>
        <v>315.15935174807231</v>
      </c>
      <c r="AE1713" s="21">
        <v>243.43199999999899</v>
      </c>
      <c r="AF1713" s="21">
        <v>156.40625000000003</v>
      </c>
      <c r="AG1713" s="19">
        <v>3.507714944059523</v>
      </c>
      <c r="AH1713" s="21">
        <v>135.6</v>
      </c>
      <c r="AI1713" s="22">
        <v>0.25583333333333302</v>
      </c>
      <c r="AJ1713" s="21">
        <v>2208.5894999999973</v>
      </c>
      <c r="AK1713" s="21" t="e">
        <f>VLOOKUP($B1713,'[3]Rotoma level Monthly'!$C$2:$N$538,10,FALSE)</f>
        <v>#N/A</v>
      </c>
      <c r="AL1713" s="21" t="e">
        <f>VLOOKUP($B1713,'[3]Rotoma level Monthly'!$C$2:$N$538,11,FALSE)</f>
        <v>#N/A</v>
      </c>
      <c r="AM1713" s="20">
        <v>3.4416144633512502</v>
      </c>
      <c r="AN1713" s="21">
        <v>161.92499999999998</v>
      </c>
    </row>
    <row r="1714" spans="1:40" x14ac:dyDescent="0.25">
      <c r="A1714" t="s">
        <v>89</v>
      </c>
      <c r="B1714" s="15">
        <v>43160</v>
      </c>
      <c r="C1714" s="16" t="s">
        <v>80</v>
      </c>
      <c r="D1714" s="17">
        <v>2018</v>
      </c>
      <c r="E1714" s="18" t="str">
        <f t="shared" si="399"/>
        <v>Rotoiti 2017/18</v>
      </c>
      <c r="F1714" s="18" t="s">
        <v>72</v>
      </c>
      <c r="G1714" s="19">
        <v>5.4</v>
      </c>
      <c r="H1714" s="17">
        <v>5.625</v>
      </c>
      <c r="I1714" s="21">
        <v>161</v>
      </c>
      <c r="J1714" s="19">
        <v>13.72352426966045</v>
      </c>
      <c r="K1714" s="19">
        <v>1.1964709562574798</v>
      </c>
      <c r="L1714" s="19">
        <v>0.5</v>
      </c>
      <c r="M1714" s="19">
        <v>4</v>
      </c>
      <c r="N1714" s="19">
        <v>7.375</v>
      </c>
      <c r="O1714" s="19">
        <v>0.89749999999999996</v>
      </c>
      <c r="Q1714" s="19">
        <f t="shared" si="398"/>
        <v>4.0802801499503403</v>
      </c>
      <c r="R1714" s="19">
        <f t="shared" si="397"/>
        <v>3.438556490690087</v>
      </c>
      <c r="S1714" s="19">
        <f t="shared" si="401"/>
        <v>3.0325458868558663</v>
      </c>
      <c r="T1714" s="19">
        <f t="shared" si="402"/>
        <v>3.539399711690538</v>
      </c>
      <c r="U1714" s="23">
        <f t="shared" si="403"/>
        <v>3.5226955597967082</v>
      </c>
      <c r="V1714" s="24">
        <f t="shared" si="400"/>
        <v>4.1629362924011657</v>
      </c>
      <c r="W1714" s="24">
        <f t="shared" si="400"/>
        <v>3.6232340543331918</v>
      </c>
      <c r="X1714" s="24">
        <f t="shared" si="400"/>
        <v>3.1054159025030681</v>
      </c>
      <c r="Y1714" s="24">
        <f t="shared" si="400"/>
        <v>4.1162704797014547</v>
      </c>
      <c r="Z1714" s="24">
        <f t="shared" si="400"/>
        <v>3.7519641822347203</v>
      </c>
      <c r="AA1714" s="20">
        <v>1.07</v>
      </c>
      <c r="AB1714" s="20">
        <v>0.171666666666666</v>
      </c>
      <c r="AC1714" s="17">
        <v>315.68441448335699</v>
      </c>
      <c r="AD1714" s="17">
        <f t="shared" si="404"/>
        <v>315.28971353039691</v>
      </c>
      <c r="AE1714" s="21">
        <v>73.680000000000007</v>
      </c>
      <c r="AF1714" s="21">
        <v>143.80314009661831</v>
      </c>
      <c r="AG1714" s="19">
        <v>3.1756226824416673</v>
      </c>
      <c r="AH1714" s="21">
        <v>191.1</v>
      </c>
      <c r="AI1714" s="22">
        <v>0.25583333333333302</v>
      </c>
      <c r="AJ1714" s="21">
        <v>2225.8699999999949</v>
      </c>
      <c r="AK1714" s="21" t="e">
        <f>VLOOKUP($B1714,'[3]Rotoma level Monthly'!$C$2:$N$538,10,FALSE)</f>
        <v>#N/A</v>
      </c>
      <c r="AL1714" s="21" t="e">
        <f>VLOOKUP($B1714,'[3]Rotoma level Monthly'!$C$2:$N$538,11,FALSE)</f>
        <v>#N/A</v>
      </c>
      <c r="AM1714" s="20">
        <v>3.4734163675345342</v>
      </c>
      <c r="AN1714" s="21">
        <v>162.52499999999998</v>
      </c>
    </row>
    <row r="1715" spans="1:40" x14ac:dyDescent="0.25">
      <c r="A1715" t="s">
        <v>89</v>
      </c>
      <c r="B1715" s="15">
        <v>43191</v>
      </c>
      <c r="C1715" s="16" t="s">
        <v>80</v>
      </c>
      <c r="D1715" s="17">
        <v>2018</v>
      </c>
      <c r="E1715" s="18" t="str">
        <f t="shared" si="399"/>
        <v>Rotoiti 2017/18</v>
      </c>
      <c r="F1715" s="18" t="s">
        <v>72</v>
      </c>
      <c r="G1715" s="19">
        <v>9.8000000000000007</v>
      </c>
      <c r="H1715" s="17">
        <v>6.4749999999999996</v>
      </c>
      <c r="I1715" s="21">
        <v>173</v>
      </c>
      <c r="J1715" s="19">
        <v>17.631524269660449</v>
      </c>
      <c r="K1715" s="19">
        <v>2.6619709562574796</v>
      </c>
      <c r="L1715" s="19">
        <v>1.5</v>
      </c>
      <c r="M1715" s="19">
        <v>0</v>
      </c>
      <c r="N1715" s="19">
        <v>7.3550000000000004</v>
      </c>
      <c r="O1715" s="19">
        <v>0.78649999999999998</v>
      </c>
      <c r="Q1715" s="19">
        <f t="shared" si="398"/>
        <v>4.7377142322589378</v>
      </c>
      <c r="R1715" s="19">
        <f t="shared" ref="R1715:R1757" si="405">5.56+2.6*LOG(((1/$H1715)-(1/40)),10)</f>
        <v>3.2513794583502005</v>
      </c>
      <c r="S1715" s="19">
        <f t="shared" si="401"/>
        <v>3.126518770417674</v>
      </c>
      <c r="T1715" s="19">
        <f t="shared" si="402"/>
        <v>3.8571663891005246</v>
      </c>
      <c r="U1715" s="23">
        <f t="shared" si="403"/>
        <v>3.7431947125318343</v>
      </c>
      <c r="V1715" s="24">
        <f t="shared" si="400"/>
        <v>4.2229767911486809</v>
      </c>
      <c r="W1715" s="24">
        <f t="shared" si="400"/>
        <v>3.6197220578754123</v>
      </c>
      <c r="X1715" s="24">
        <f t="shared" si="400"/>
        <v>3.1112358014859098</v>
      </c>
      <c r="Y1715" s="24">
        <f t="shared" si="400"/>
        <v>4.1254408936881903</v>
      </c>
      <c r="Z1715" s="24">
        <f t="shared" si="400"/>
        <v>3.7698438860495478</v>
      </c>
      <c r="AA1715" s="20">
        <v>0.52</v>
      </c>
      <c r="AB1715" s="20">
        <v>0.32833333333333298</v>
      </c>
      <c r="AC1715" s="17">
        <v>315.58768783670399</v>
      </c>
      <c r="AD1715" s="17">
        <f t="shared" si="404"/>
        <v>315.37483950637676</v>
      </c>
      <c r="AE1715" s="21">
        <v>285.34800000000098</v>
      </c>
      <c r="AF1715" s="21">
        <v>187.6875</v>
      </c>
      <c r="AG1715" s="19">
        <v>3.8429714472972223</v>
      </c>
      <c r="AH1715" s="21">
        <v>147.30000000000001</v>
      </c>
      <c r="AI1715" s="22">
        <v>0.31083333333333296</v>
      </c>
      <c r="AJ1715" s="21">
        <v>1910.9629999999981</v>
      </c>
      <c r="AK1715" s="21" t="e">
        <f>VLOOKUP($B1715,'[3]Rotoma level Monthly'!$C$2:$N$538,10,FALSE)</f>
        <v>#N/A</v>
      </c>
      <c r="AL1715" s="21" t="e">
        <f>VLOOKUP($B1715,'[3]Rotoma level Monthly'!$C$2:$N$538,11,FALSE)</f>
        <v>#N/A</v>
      </c>
      <c r="AM1715" s="20">
        <v>3.4405519646855875</v>
      </c>
      <c r="AN1715" s="21">
        <v>160.89166666666662</v>
      </c>
    </row>
    <row r="1716" spans="1:40" x14ac:dyDescent="0.25">
      <c r="A1716" t="s">
        <v>89</v>
      </c>
      <c r="B1716" s="15">
        <v>43221</v>
      </c>
      <c r="C1716" s="16" t="s">
        <v>80</v>
      </c>
      <c r="D1716" s="17">
        <v>2018</v>
      </c>
      <c r="E1716" s="18" t="str">
        <f t="shared" si="399"/>
        <v>Rotoiti 2017/18</v>
      </c>
      <c r="F1716" s="18" t="s">
        <v>72</v>
      </c>
      <c r="G1716" s="19">
        <v>12.399999999999999</v>
      </c>
      <c r="H1716" s="17">
        <v>5.6749999999999998</v>
      </c>
      <c r="I1716" s="21">
        <v>163</v>
      </c>
      <c r="J1716" s="19">
        <v>23.005024269660453</v>
      </c>
      <c r="K1716" s="19">
        <v>2.1734709562574799</v>
      </c>
      <c r="L1716" s="19">
        <v>0</v>
      </c>
      <c r="M1716" s="19">
        <v>3</v>
      </c>
      <c r="N1716" s="19">
        <v>7.3900000000000006</v>
      </c>
      <c r="O1716" s="19">
        <v>0.9395</v>
      </c>
      <c r="Q1716" s="19">
        <f t="shared" si="398"/>
        <v>4.9972910803120776</v>
      </c>
      <c r="R1716" s="19">
        <f t="shared" si="405"/>
        <v>3.4269201906607418</v>
      </c>
      <c r="S1716" s="19">
        <f t="shared" si="401"/>
        <v>3.0486846892559121</v>
      </c>
      <c r="T1716" s="19">
        <f t="shared" si="402"/>
        <v>4.1945222716473785</v>
      </c>
      <c r="U1716" s="23">
        <f t="shared" si="403"/>
        <v>3.9168545579690273</v>
      </c>
      <c r="V1716" s="24">
        <f t="shared" si="400"/>
        <v>4.3037518510276369</v>
      </c>
      <c r="W1716" s="24">
        <f t="shared" si="400"/>
        <v>3.6010382529481801</v>
      </c>
      <c r="X1716" s="24">
        <f t="shared" si="400"/>
        <v>3.1362985253459041</v>
      </c>
      <c r="Y1716" s="24">
        <f t="shared" si="400"/>
        <v>4.1727667626285143</v>
      </c>
      <c r="Z1716" s="24">
        <f t="shared" si="400"/>
        <v>3.8034638479875578</v>
      </c>
      <c r="AA1716" s="20">
        <v>0.32</v>
      </c>
      <c r="AB1716" s="20">
        <v>0.40666666666666601</v>
      </c>
      <c r="AC1716" s="17">
        <v>315.77129124856799</v>
      </c>
      <c r="AD1716" s="17">
        <f t="shared" si="404"/>
        <v>315.45569318130498</v>
      </c>
      <c r="AE1716" s="21">
        <v>134.67599999999999</v>
      </c>
      <c r="AF1716" s="21">
        <v>185.36290322580646</v>
      </c>
      <c r="AG1716" s="19">
        <v>3.2972154989435483</v>
      </c>
      <c r="AI1716" s="22">
        <v>0.34166666666666645</v>
      </c>
      <c r="AJ1716" s="21">
        <v>1866.9959999999965</v>
      </c>
      <c r="AK1716" s="21" t="e">
        <f>VLOOKUP($B1716,'[3]Rotoma level Monthly'!$C$2:$N$538,10,FALSE)</f>
        <v>#N/A</v>
      </c>
      <c r="AL1716" s="21" t="e">
        <f>VLOOKUP($B1716,'[3]Rotoma level Monthly'!$C$2:$N$538,11,FALSE)</f>
        <v>#N/A</v>
      </c>
      <c r="AM1716" s="20">
        <v>3.5213804754182267</v>
      </c>
    </row>
    <row r="1717" spans="1:40" x14ac:dyDescent="0.25">
      <c r="A1717" t="s">
        <v>89</v>
      </c>
      <c r="B1717" s="15">
        <v>43252</v>
      </c>
      <c r="C1717" s="16" t="s">
        <v>80</v>
      </c>
      <c r="D1717" s="17">
        <v>2018</v>
      </c>
      <c r="E1717" s="18" t="str">
        <f t="shared" si="399"/>
        <v>Rotoiti 2017/18</v>
      </c>
      <c r="F1717" s="18" t="s">
        <v>72</v>
      </c>
      <c r="G1717" s="19">
        <v>10.45</v>
      </c>
      <c r="H1717" s="17">
        <v>4.5749999999999993</v>
      </c>
      <c r="I1717" s="21">
        <v>169.5</v>
      </c>
      <c r="J1717" s="19">
        <v>35.706024269660446</v>
      </c>
      <c r="K1717" s="19">
        <v>15.362970956257479</v>
      </c>
      <c r="L1717" s="19">
        <v>6.5</v>
      </c>
      <c r="M1717" s="19">
        <v>11</v>
      </c>
      <c r="N1717" s="19">
        <v>6.9649999999999999</v>
      </c>
      <c r="O1717" s="19">
        <v>1.2450000000000001</v>
      </c>
      <c r="Q1717" s="19">
        <f t="shared" si="398"/>
        <v>4.8085553777355656</v>
      </c>
      <c r="R1717" s="19">
        <f t="shared" si="405"/>
        <v>3.7058327998915779</v>
      </c>
      <c r="S1717" s="19">
        <f t="shared" si="401"/>
        <v>3.0998008046426935</v>
      </c>
      <c r="T1717" s="19">
        <f t="shared" si="402"/>
        <v>4.7520051678582069</v>
      </c>
      <c r="U1717" s="23">
        <f t="shared" si="403"/>
        <v>4.0915485375320113</v>
      </c>
      <c r="V1717" s="24">
        <f t="shared" si="400"/>
        <v>4.3532366507616542</v>
      </c>
      <c r="W1717" s="24">
        <f t="shared" si="400"/>
        <v>3.5992838858829237</v>
      </c>
      <c r="X1717" s="24">
        <f t="shared" si="400"/>
        <v>3.1188196124000274</v>
      </c>
      <c r="Y1717" s="24">
        <f t="shared" si="400"/>
        <v>4.1579516779418855</v>
      </c>
      <c r="Z1717" s="24">
        <f t="shared" si="400"/>
        <v>3.807322956746622</v>
      </c>
      <c r="AA1717" s="20">
        <v>-0.46</v>
      </c>
      <c r="AB1717" s="20">
        <v>-0.51666666666666605</v>
      </c>
      <c r="AC1717" s="17">
        <v>315.820866074398</v>
      </c>
      <c r="AD1717" s="17">
        <f t="shared" si="404"/>
        <v>315.53252687462293</v>
      </c>
      <c r="AE1717" s="21">
        <v>151.73099999999999</v>
      </c>
      <c r="AF1717" s="21">
        <v>171.04166666666669</v>
      </c>
      <c r="AG1717" s="19">
        <v>3.1774089478722218</v>
      </c>
      <c r="AH1717" s="21">
        <v>121.6</v>
      </c>
      <c r="AI1717" s="22">
        <v>0.34166666666666645</v>
      </c>
      <c r="AJ1717" s="21">
        <v>1816.0489999999972</v>
      </c>
      <c r="AK1717" s="21" t="e">
        <f>VLOOKUP($B1717,'[3]Rotoma level Monthly'!$C$2:$N$538,10,FALSE)</f>
        <v>#N/A</v>
      </c>
      <c r="AL1717" s="21" t="e">
        <f>VLOOKUP($B1717,'[3]Rotoma level Monthly'!$C$2:$N$538,11,FALSE)</f>
        <v>#N/A</v>
      </c>
      <c r="AM1717" s="20">
        <v>3.508646131542331</v>
      </c>
      <c r="AN1717" s="21">
        <v>158.83333333333331</v>
      </c>
    </row>
    <row r="1718" spans="1:40" x14ac:dyDescent="0.25">
      <c r="A1718" t="s">
        <v>89</v>
      </c>
      <c r="B1718" s="15">
        <v>43282</v>
      </c>
      <c r="C1718" s="16" t="s">
        <v>81</v>
      </c>
      <c r="D1718" s="17">
        <v>2019</v>
      </c>
      <c r="E1718" s="18" t="str">
        <f t="shared" si="399"/>
        <v>Rotoiti 2018/19</v>
      </c>
      <c r="F1718" s="18" t="s">
        <v>72</v>
      </c>
      <c r="G1718" s="19">
        <v>10.8</v>
      </c>
      <c r="H1718" s="17">
        <v>3.8500000000000005</v>
      </c>
      <c r="I1718" s="21">
        <v>168.5</v>
      </c>
      <c r="J1718" s="19">
        <v>30.821024269660448</v>
      </c>
      <c r="K1718" s="19">
        <v>9.5009709562574791</v>
      </c>
      <c r="L1718" s="19">
        <v>1</v>
      </c>
      <c r="M1718" s="19">
        <v>-2</v>
      </c>
      <c r="N1718" s="19">
        <v>7.4249999999999998</v>
      </c>
      <c r="O1718" s="19">
        <v>1.0950000000000002</v>
      </c>
      <c r="Q1718" s="19">
        <f t="shared" si="398"/>
        <v>4.8448963389368522</v>
      </c>
      <c r="R1718" s="19">
        <f t="shared" si="405"/>
        <v>3.9235277100646249</v>
      </c>
      <c r="S1718" s="19">
        <f t="shared" si="401"/>
        <v>3.092065714674145</v>
      </c>
      <c r="T1718" s="19">
        <f t="shared" si="402"/>
        <v>4.5654334369659804</v>
      </c>
      <c r="U1718" s="23">
        <f t="shared" si="403"/>
        <v>4.1064808001604014</v>
      </c>
      <c r="V1718" s="24">
        <f t="shared" si="400"/>
        <v>4.3917949951941884</v>
      </c>
      <c r="W1718" s="24">
        <f t="shared" si="400"/>
        <v>3.5979237821608234</v>
      </c>
      <c r="X1718" s="24">
        <f t="shared" si="400"/>
        <v>3.1311263498904651</v>
      </c>
      <c r="Y1718" s="24">
        <f t="shared" si="400"/>
        <v>4.1498921875581338</v>
      </c>
      <c r="Z1718" s="24">
        <f t="shared" si="400"/>
        <v>3.8176843287009028</v>
      </c>
      <c r="AA1718" s="20">
        <v>0.2</v>
      </c>
      <c r="AB1718" s="20">
        <v>-0.478333333333333</v>
      </c>
      <c r="AC1718" s="17">
        <v>315.82266995125298</v>
      </c>
      <c r="AD1718" s="17">
        <f t="shared" si="404"/>
        <v>315.5965165507161</v>
      </c>
      <c r="AE1718" s="21">
        <v>98.460500000000394</v>
      </c>
      <c r="AF1718" s="21">
        <v>169.07930107526883</v>
      </c>
      <c r="AG1718" s="19">
        <v>3.1260797464032262</v>
      </c>
      <c r="AI1718" s="22">
        <v>0.34166666666666645</v>
      </c>
      <c r="AJ1718" s="21">
        <v>1881.7089999999969</v>
      </c>
      <c r="AK1718" s="21" t="e">
        <f>VLOOKUP($B1718,'[3]Rotoma level Monthly'!$C$2:$N$538,10,FALSE)</f>
        <v>#N/A</v>
      </c>
      <c r="AL1718" s="21" t="e">
        <f>VLOOKUP($B1718,'[3]Rotoma level Monthly'!$C$2:$N$538,11,FALSE)</f>
        <v>#N/A</v>
      </c>
      <c r="AM1718" s="20">
        <v>3.5489859591823767</v>
      </c>
    </row>
    <row r="1719" spans="1:40" x14ac:dyDescent="0.25">
      <c r="A1719" t="s">
        <v>89</v>
      </c>
      <c r="B1719" s="15">
        <v>43313</v>
      </c>
      <c r="C1719" s="16" t="s">
        <v>81</v>
      </c>
      <c r="D1719" s="17">
        <v>2019</v>
      </c>
      <c r="E1719" s="18" t="str">
        <f t="shared" si="399"/>
        <v>Rotoiti 2018/19</v>
      </c>
      <c r="F1719" s="18" t="s">
        <v>72</v>
      </c>
      <c r="G1719" s="19">
        <v>6.3</v>
      </c>
      <c r="H1719" s="17">
        <v>4.8499999999999996</v>
      </c>
      <c r="I1719" s="21">
        <v>137</v>
      </c>
      <c r="J1719" s="19">
        <v>23.005024269660453</v>
      </c>
      <c r="K1719" s="19">
        <v>4.1274709562574801</v>
      </c>
      <c r="L1719" s="19">
        <v>0.5</v>
      </c>
      <c r="M1719" s="19">
        <v>2</v>
      </c>
      <c r="N1719" s="19">
        <v>7.2050000000000001</v>
      </c>
      <c r="O1719" s="19">
        <v>0.91949999999999998</v>
      </c>
      <c r="Q1719" s="19">
        <f t="shared" si="398"/>
        <v>4.2503249956120968</v>
      </c>
      <c r="R1719" s="19">
        <f t="shared" si="405"/>
        <v>3.6311213585066033</v>
      </c>
      <c r="S1719" s="19">
        <f t="shared" si="401"/>
        <v>2.8215289071407841</v>
      </c>
      <c r="T1719" s="19">
        <f t="shared" si="402"/>
        <v>4.1945222716473785</v>
      </c>
      <c r="U1719" s="23">
        <f t="shared" si="403"/>
        <v>3.7243743832267153</v>
      </c>
      <c r="V1719" s="24">
        <f t="shared" si="400"/>
        <v>4.3559931873846134</v>
      </c>
      <c r="W1719" s="24">
        <f t="shared" si="400"/>
        <v>3.5820321209866512</v>
      </c>
      <c r="X1719" s="24">
        <f t="shared" si="400"/>
        <v>3.1234516606861966</v>
      </c>
      <c r="Y1719" s="24">
        <f t="shared" si="400"/>
        <v>4.1392286294695095</v>
      </c>
      <c r="Z1719" s="24">
        <f t="shared" si="400"/>
        <v>3.8001763996317428</v>
      </c>
      <c r="AA1719" s="20">
        <v>-0.65</v>
      </c>
      <c r="AB1719" s="20">
        <v>-0.38166666666666599</v>
      </c>
      <c r="AC1719" s="17">
        <v>315.91357671033302</v>
      </c>
      <c r="AD1719" s="17">
        <f t="shared" si="404"/>
        <v>315.65706446552559</v>
      </c>
      <c r="AE1719" s="21">
        <v>134.545500000001</v>
      </c>
      <c r="AF1719" s="21">
        <v>175.72172619047618</v>
      </c>
      <c r="AG1719" s="19">
        <v>3.0162367698809516</v>
      </c>
      <c r="AH1719" s="21">
        <v>130.69999999999999</v>
      </c>
      <c r="AI1719" s="22">
        <v>0.31083333333333296</v>
      </c>
      <c r="AJ1719" s="21">
        <v>1785.7734999999975</v>
      </c>
      <c r="AK1719" s="21" t="e">
        <f>VLOOKUP($B1719,'[3]Rotoma level Monthly'!$C$2:$N$538,10,FALSE)</f>
        <v>#N/A</v>
      </c>
      <c r="AL1719" s="21" t="e">
        <f>VLOOKUP($B1719,'[3]Rotoma level Monthly'!$C$2:$N$538,11,FALSE)</f>
        <v>#N/A</v>
      </c>
      <c r="AM1719" s="20">
        <v>3.5392479315125738</v>
      </c>
      <c r="AN1719" s="21">
        <v>156.61666666666665</v>
      </c>
    </row>
    <row r="1720" spans="1:40" x14ac:dyDescent="0.25">
      <c r="A1720" t="s">
        <v>89</v>
      </c>
      <c r="B1720" s="15">
        <v>43344</v>
      </c>
      <c r="C1720" s="16" t="s">
        <v>81</v>
      </c>
      <c r="D1720" s="17">
        <v>2019</v>
      </c>
      <c r="E1720" s="18" t="str">
        <f t="shared" si="399"/>
        <v>Rotoiti 2018/19</v>
      </c>
      <c r="F1720" s="18" t="s">
        <v>72</v>
      </c>
      <c r="G1720" s="19">
        <v>2.85</v>
      </c>
      <c r="H1720" s="17">
        <v>6.5250000000000004</v>
      </c>
      <c r="I1720" s="21">
        <v>140.5</v>
      </c>
      <c r="J1720" s="19">
        <v>17.143024269660451</v>
      </c>
      <c r="K1720" s="19">
        <v>4.6159709562574793</v>
      </c>
      <c r="L1720" s="19">
        <v>0</v>
      </c>
      <c r="M1720" s="19">
        <v>4</v>
      </c>
      <c r="N1720" s="19">
        <v>7.38</v>
      </c>
      <c r="O1720" s="19">
        <v>0.79299999999999993</v>
      </c>
      <c r="Q1720" s="19">
        <f t="shared" si="398"/>
        <v>3.375305944421616</v>
      </c>
      <c r="R1720" s="19">
        <f t="shared" si="405"/>
        <v>3.24100820369899</v>
      </c>
      <c r="S1720" s="19">
        <f t="shared" si="401"/>
        <v>2.8545057359657062</v>
      </c>
      <c r="T1720" s="19">
        <f t="shared" si="402"/>
        <v>3.8215353247334898</v>
      </c>
      <c r="U1720" s="23">
        <f t="shared" si="403"/>
        <v>3.3230888022049507</v>
      </c>
      <c r="V1720" s="24">
        <f t="shared" si="400"/>
        <v>4.243877068095312</v>
      </c>
      <c r="W1720" s="24">
        <f t="shared" si="400"/>
        <v>3.5107728154955602</v>
      </c>
      <c r="X1720" s="24">
        <f t="shared" si="400"/>
        <v>3.0973745517209128</v>
      </c>
      <c r="Y1720" s="24">
        <f t="shared" si="400"/>
        <v>4.0823853785572624</v>
      </c>
      <c r="Z1720" s="24">
        <f t="shared" si="400"/>
        <v>3.7336024534672618</v>
      </c>
      <c r="AA1720" s="20">
        <v>-1.04</v>
      </c>
      <c r="AB1720" s="20">
        <v>-0.45333333333333298</v>
      </c>
      <c r="AC1720" s="17">
        <v>315.95358849108402</v>
      </c>
      <c r="AD1720" s="17">
        <f t="shared" si="404"/>
        <v>315.7014388145563</v>
      </c>
      <c r="AE1720" s="21">
        <v>65.541500000000099</v>
      </c>
      <c r="AF1720" s="21">
        <v>194.90972222222217</v>
      </c>
      <c r="AG1720" s="19">
        <v>3.8858418176305549</v>
      </c>
      <c r="AH1720" s="21">
        <v>193.9</v>
      </c>
      <c r="AI1720" s="22">
        <v>0.26749999999999952</v>
      </c>
      <c r="AJ1720" s="21">
        <v>1711.3254999999995</v>
      </c>
      <c r="AK1720" s="21" t="e">
        <f>VLOOKUP($B1720,'[3]Rotoma level Monthly'!$C$2:$N$538,10,FALSE)</f>
        <v>#N/A</v>
      </c>
      <c r="AL1720" s="21" t="e">
        <f>VLOOKUP($B1720,'[3]Rotoma level Monthly'!$C$2:$N$538,11,FALSE)</f>
        <v>#N/A</v>
      </c>
      <c r="AM1720" s="20">
        <v>3.5402645387967842</v>
      </c>
      <c r="AN1720" s="21">
        <v>163.71666666666667</v>
      </c>
    </row>
    <row r="1721" spans="1:40" x14ac:dyDescent="0.25">
      <c r="A1721" t="s">
        <v>89</v>
      </c>
      <c r="B1721" s="15">
        <v>43374</v>
      </c>
      <c r="C1721" s="16" t="s">
        <v>81</v>
      </c>
      <c r="D1721" s="17">
        <v>2019</v>
      </c>
      <c r="E1721" s="18" t="str">
        <f t="shared" si="399"/>
        <v>Rotoiti 2018/19</v>
      </c>
      <c r="F1721" s="18" t="s">
        <v>72</v>
      </c>
      <c r="G1721" s="19">
        <v>2.8</v>
      </c>
      <c r="H1721" s="17">
        <v>4.9749999999999996</v>
      </c>
      <c r="I1721" s="21">
        <v>167.5</v>
      </c>
      <c r="J1721" s="19">
        <v>12.258024269660449</v>
      </c>
      <c r="K1721" s="19">
        <v>1.1964709562574798</v>
      </c>
      <c r="L1721" s="19">
        <v>0</v>
      </c>
      <c r="M1721" s="19">
        <v>3</v>
      </c>
      <c r="N1721" s="19">
        <v>7.4649999999999999</v>
      </c>
      <c r="O1721" s="19">
        <v>1.0044999999999999</v>
      </c>
      <c r="Q1721" s="19">
        <f t="shared" si="398"/>
        <v>3.3557813996092367</v>
      </c>
      <c r="R1721" s="19">
        <f t="shared" si="405"/>
        <v>3.5983651756250743</v>
      </c>
      <c r="S1721" s="19">
        <f t="shared" si="401"/>
        <v>3.0842845822323199</v>
      </c>
      <c r="T1721" s="19">
        <f t="shared" si="402"/>
        <v>3.3961877924794472</v>
      </c>
      <c r="U1721" s="23">
        <f t="shared" si="403"/>
        <v>3.3586547374865194</v>
      </c>
      <c r="V1721" s="24">
        <f t="shared" si="400"/>
        <v>4.1643616031402564</v>
      </c>
      <c r="W1721" s="24">
        <f t="shared" si="400"/>
        <v>3.476709820294325</v>
      </c>
      <c r="X1721" s="24">
        <f t="shared" si="400"/>
        <v>3.0722240843697683</v>
      </c>
      <c r="Y1721" s="24">
        <f t="shared" si="400"/>
        <v>3.9753480705973883</v>
      </c>
      <c r="Z1721" s="24">
        <f t="shared" si="400"/>
        <v>3.6721608946004345</v>
      </c>
      <c r="AA1721" s="20">
        <v>0.28999999999999998</v>
      </c>
      <c r="AB1721" s="20">
        <v>-0.40500000000000003</v>
      </c>
      <c r="AC1721" s="17">
        <v>315.85145155309101</v>
      </c>
      <c r="AD1721" s="17">
        <f t="shared" si="404"/>
        <v>315.72594646816202</v>
      </c>
      <c r="AE1721" s="21">
        <v>94.728710079275501</v>
      </c>
      <c r="AF1721" s="21">
        <v>201.88844086021507</v>
      </c>
      <c r="AG1721" s="19">
        <v>3.4534849133844094</v>
      </c>
      <c r="AH1721" s="21">
        <v>229.6</v>
      </c>
      <c r="AI1721" s="22">
        <v>0.18916666666666598</v>
      </c>
      <c r="AJ1721" s="21">
        <v>1643.6399999999992</v>
      </c>
      <c r="AK1721" s="21" t="e">
        <f>VLOOKUP($B1721,'[3]Rotoma level Monthly'!$C$2:$N$538,10,FALSE)</f>
        <v>#N/A</v>
      </c>
      <c r="AL1721" s="21" t="e">
        <f>VLOOKUP($B1721,'[3]Rotoma level Monthly'!$C$2:$N$538,11,FALSE)</f>
        <v>#N/A</v>
      </c>
      <c r="AM1721" s="20">
        <v>3.535322537772247</v>
      </c>
      <c r="AN1721" s="21">
        <v>172.51666666666665</v>
      </c>
    </row>
    <row r="1722" spans="1:40" x14ac:dyDescent="0.25">
      <c r="A1722" t="s">
        <v>89</v>
      </c>
      <c r="B1722" s="15">
        <v>43405</v>
      </c>
      <c r="C1722" s="16" t="s">
        <v>81</v>
      </c>
      <c r="D1722" s="17">
        <v>2019</v>
      </c>
      <c r="E1722" s="18" t="str">
        <f t="shared" si="399"/>
        <v>Rotoiti 2018/19</v>
      </c>
      <c r="F1722" s="18" t="s">
        <v>72</v>
      </c>
      <c r="G1722" s="19">
        <v>2.0499999999999998</v>
      </c>
      <c r="H1722" s="17">
        <v>7.125</v>
      </c>
      <c r="I1722" s="21">
        <v>160.5</v>
      </c>
      <c r="J1722" s="19">
        <v>11.769524269660449</v>
      </c>
      <c r="K1722" s="19">
        <v>0.21947095625747981</v>
      </c>
      <c r="L1722" s="19">
        <v>1</v>
      </c>
      <c r="M1722" s="19">
        <v>1.5</v>
      </c>
      <c r="N1722" s="19">
        <v>7.585</v>
      </c>
      <c r="O1722" s="19">
        <v>0.82050000000000001</v>
      </c>
      <c r="Q1722" s="19">
        <f t="shared" si="398"/>
        <v>3.0118548070816162</v>
      </c>
      <c r="R1722" s="19">
        <f t="shared" si="405"/>
        <v>3.1212543438721903</v>
      </c>
      <c r="S1722" s="19">
        <f t="shared" si="401"/>
        <v>3.0284798605900813</v>
      </c>
      <c r="T1722" s="19">
        <f t="shared" si="402"/>
        <v>3.3446160136598677</v>
      </c>
      <c r="U1722" s="23">
        <f t="shared" si="403"/>
        <v>3.1265512563009392</v>
      </c>
      <c r="V1722" s="24">
        <f t="shared" si="400"/>
        <v>4.0679681787429969</v>
      </c>
      <c r="W1722" s="24">
        <f t="shared" si="400"/>
        <v>3.422653787004196</v>
      </c>
      <c r="X1722" s="24">
        <f t="shared" si="400"/>
        <v>3.0609503888397938</v>
      </c>
      <c r="Y1722" s="24">
        <f t="shared" si="400"/>
        <v>3.9114786190152313</v>
      </c>
      <c r="Z1722" s="24">
        <f t="shared" si="400"/>
        <v>3.615762743400555</v>
      </c>
      <c r="AA1722" s="20">
        <v>-0.08</v>
      </c>
      <c r="AB1722" s="20">
        <v>-0.28999999999999998</v>
      </c>
      <c r="AC1722" s="17">
        <v>315.79321365983799</v>
      </c>
      <c r="AD1722" s="17">
        <f t="shared" si="404"/>
        <v>315.74250754626274</v>
      </c>
      <c r="AE1722" s="21">
        <v>123.733861834655</v>
      </c>
      <c r="AF1722" s="21">
        <v>163.74305555555551</v>
      </c>
      <c r="AG1722" s="19">
        <v>3.5600270030972223</v>
      </c>
      <c r="AH1722" s="21">
        <v>196.2</v>
      </c>
      <c r="AI1722" s="22">
        <v>-5.9166666666666978E-2</v>
      </c>
      <c r="AJ1722" s="21">
        <v>1640.188210079275</v>
      </c>
      <c r="AK1722" s="21" t="e">
        <f>VLOOKUP($B1722,'[3]Rotoma level Monthly'!$C$2:$N$538,10,FALSE)</f>
        <v>#N/A</v>
      </c>
      <c r="AL1722" s="21" t="e">
        <f>VLOOKUP($B1722,'[3]Rotoma level Monthly'!$C$2:$N$538,11,FALSE)</f>
        <v>#N/A</v>
      </c>
      <c r="AM1722" s="20">
        <v>3.4803228489507863</v>
      </c>
      <c r="AN1722" s="21">
        <v>177.82499999999996</v>
      </c>
    </row>
    <row r="1723" spans="1:40" x14ac:dyDescent="0.25">
      <c r="A1723" t="s">
        <v>89</v>
      </c>
      <c r="B1723" s="15">
        <v>43435</v>
      </c>
      <c r="C1723" s="16" t="s">
        <v>81</v>
      </c>
      <c r="D1723" s="17">
        <v>2019</v>
      </c>
      <c r="E1723" s="18" t="str">
        <f t="shared" si="399"/>
        <v>Rotoiti 2018/19</v>
      </c>
      <c r="F1723" s="18" t="s">
        <v>72</v>
      </c>
      <c r="G1723" s="19">
        <v>2.5499999999999998</v>
      </c>
      <c r="H1723" s="17">
        <v>7.35</v>
      </c>
      <c r="I1723" s="21">
        <v>177</v>
      </c>
      <c r="J1723" s="19">
        <v>12.746524269660449</v>
      </c>
      <c r="K1723" s="19">
        <v>3.1504709562574797</v>
      </c>
      <c r="L1723" s="19">
        <v>0.5</v>
      </c>
      <c r="M1723" s="19">
        <v>27</v>
      </c>
      <c r="N1723" s="19">
        <v>7.57</v>
      </c>
      <c r="O1723" s="19">
        <v>0.80700000000000005</v>
      </c>
      <c r="Q1723" s="19">
        <f t="shared" si="398"/>
        <v>3.2526120583022462</v>
      </c>
      <c r="R1723" s="19">
        <f t="shared" si="405"/>
        <v>3.0783932235172324</v>
      </c>
      <c r="S1723" s="19">
        <f t="shared" si="401"/>
        <v>3.1563995317490385</v>
      </c>
      <c r="T1723" s="19">
        <f t="shared" si="402"/>
        <v>3.445743989475393</v>
      </c>
      <c r="U1723" s="23">
        <f t="shared" si="403"/>
        <v>3.2332872007609774</v>
      </c>
      <c r="V1723" s="24">
        <f t="shared" si="400"/>
        <v>4.0627138535211991</v>
      </c>
      <c r="W1723" s="24">
        <f t="shared" si="400"/>
        <v>3.4206801698160909</v>
      </c>
      <c r="X1723" s="24">
        <f t="shared" si="400"/>
        <v>3.0612585517964832</v>
      </c>
      <c r="Y1723" s="24">
        <f t="shared" si="400"/>
        <v>3.8771934190464705</v>
      </c>
      <c r="Z1723" s="24">
        <f t="shared" si="400"/>
        <v>3.6054614985450608</v>
      </c>
      <c r="AA1723" s="20">
        <v>0.85</v>
      </c>
      <c r="AB1723" s="20">
        <v>-7.1666666666666601E-2</v>
      </c>
      <c r="AC1723" s="17">
        <v>315.89719619892497</v>
      </c>
      <c r="AD1723" s="17">
        <f t="shared" si="404"/>
        <v>315.7788550791239</v>
      </c>
      <c r="AE1723" s="21">
        <v>231.283125707816</v>
      </c>
      <c r="AF1723" s="21">
        <v>153.91522988505747</v>
      </c>
      <c r="AG1723" s="19">
        <v>3.7456138217959749</v>
      </c>
      <c r="AH1723" s="21">
        <v>204.6</v>
      </c>
      <c r="AI1723" s="22">
        <v>-0.18083333333333329</v>
      </c>
      <c r="AJ1723" s="21">
        <v>1688.5900719139302</v>
      </c>
      <c r="AK1723" s="21" t="e">
        <f>VLOOKUP($B1723,'[3]Rotoma level Monthly'!$C$2:$N$538,10,FALSE)</f>
        <v>#N/A</v>
      </c>
      <c r="AL1723" s="21" t="e">
        <f>VLOOKUP($B1723,'[3]Rotoma level Monthly'!$C$2:$N$538,11,FALSE)</f>
        <v>#N/A</v>
      </c>
      <c r="AM1723" s="20">
        <v>3.4472102101791946</v>
      </c>
      <c r="AN1723" s="21">
        <v>180.32500000000002</v>
      </c>
    </row>
    <row r="1724" spans="1:40" x14ac:dyDescent="0.25">
      <c r="A1724" t="s">
        <v>89</v>
      </c>
      <c r="B1724" s="15">
        <v>43466</v>
      </c>
      <c r="C1724" s="16" t="s">
        <v>81</v>
      </c>
      <c r="D1724" s="17">
        <v>2019</v>
      </c>
      <c r="E1724" s="18" t="str">
        <f t="shared" si="399"/>
        <v>Rotoiti 2018/19</v>
      </c>
      <c r="F1724" s="18" t="s">
        <v>72</v>
      </c>
      <c r="G1724" s="19">
        <v>5</v>
      </c>
      <c r="H1724" s="17">
        <v>6.85</v>
      </c>
      <c r="I1724" s="21">
        <v>168.5</v>
      </c>
      <c r="J1724" s="19">
        <v>13.625824269660448</v>
      </c>
      <c r="K1724" s="19">
        <v>1.1964709562574798</v>
      </c>
      <c r="L1724" s="19">
        <v>1.4649999999999999</v>
      </c>
      <c r="M1724" s="19">
        <v>1.5</v>
      </c>
      <c r="N1724" s="19">
        <v>7.4350000000000005</v>
      </c>
      <c r="O1724" s="19">
        <v>0.79899999999999993</v>
      </c>
      <c r="Q1724" s="19">
        <f t="shared" si="398"/>
        <v>3.9953838110134878</v>
      </c>
      <c r="R1724" s="19">
        <f t="shared" si="405"/>
        <v>3.1751057217930505</v>
      </c>
      <c r="S1724" s="19">
        <f t="shared" si="401"/>
        <v>3.092065714674145</v>
      </c>
      <c r="T1724" s="19">
        <f t="shared" si="402"/>
        <v>3.5303393281255291</v>
      </c>
      <c r="U1724" s="23">
        <f t="shared" si="403"/>
        <v>3.448223643901553</v>
      </c>
      <c r="V1724" s="24">
        <f t="shared" si="400"/>
        <v>4.0941975030423281</v>
      </c>
      <c r="W1724" s="24">
        <f t="shared" si="400"/>
        <v>3.4134543520634626</v>
      </c>
      <c r="X1724" s="24">
        <f t="shared" si="400"/>
        <v>3.0478903705330764</v>
      </c>
      <c r="Y1724" s="24">
        <f t="shared" si="400"/>
        <v>3.8591282446186228</v>
      </c>
      <c r="Z1724" s="24">
        <f t="shared" si="400"/>
        <v>3.6036676175643727</v>
      </c>
      <c r="AA1724" s="20">
        <v>-0.03</v>
      </c>
      <c r="AB1724" s="20">
        <v>0.45166666666666599</v>
      </c>
      <c r="AC1724" s="17">
        <v>315.869057694388</v>
      </c>
      <c r="AD1724" s="17">
        <f t="shared" si="404"/>
        <v>315.80492283074238</v>
      </c>
      <c r="AE1724" s="21">
        <v>61.279733750804901</v>
      </c>
      <c r="AF1724" s="21">
        <v>199.34139784946237</v>
      </c>
      <c r="AG1724" s="19">
        <v>4.1269646021693545</v>
      </c>
      <c r="AH1724" s="21">
        <v>294.60000000000002</v>
      </c>
      <c r="AI1724" s="22">
        <v>-0.18083333333333329</v>
      </c>
      <c r="AJ1724" s="21">
        <v>1886.7881976217461</v>
      </c>
      <c r="AK1724" s="21" t="e">
        <f>VLOOKUP($B1724,'[3]Rotoma level Monthly'!$C$2:$N$538,10,FALSE)</f>
        <v>#N/A</v>
      </c>
      <c r="AL1724" s="21" t="e">
        <f>VLOOKUP($B1724,'[3]Rotoma level Monthly'!$C$2:$N$538,11,FALSE)</f>
        <v>#N/A</v>
      </c>
      <c r="AM1724" s="20">
        <v>3.4558812472636711</v>
      </c>
      <c r="AN1724" s="21">
        <v>190.63333333333333</v>
      </c>
    </row>
    <row r="1725" spans="1:40" x14ac:dyDescent="0.25">
      <c r="A1725" t="s">
        <v>89</v>
      </c>
      <c r="B1725" s="15">
        <v>43497</v>
      </c>
      <c r="C1725" s="16" t="s">
        <v>81</v>
      </c>
      <c r="D1725" s="17">
        <v>2019</v>
      </c>
      <c r="E1725" s="18" t="str">
        <f t="shared" si="399"/>
        <v>Rotoiti 2018/19</v>
      </c>
      <c r="F1725" s="18" t="s">
        <v>72</v>
      </c>
      <c r="G1725" s="19">
        <v>9.5</v>
      </c>
      <c r="H1725" s="17">
        <v>5.7</v>
      </c>
      <c r="I1725" s="21">
        <v>212.5</v>
      </c>
      <c r="J1725" s="19">
        <v>20.025174269660447</v>
      </c>
      <c r="K1725" s="19">
        <v>1.6849709562574797</v>
      </c>
      <c r="L1725" s="19">
        <v>1.79</v>
      </c>
      <c r="M1725" s="19">
        <v>2</v>
      </c>
      <c r="N1725" s="19">
        <v>8.0449999999999999</v>
      </c>
      <c r="O1725" s="19">
        <v>1.1749999999999998</v>
      </c>
      <c r="Q1725" s="19">
        <f t="shared" si="398"/>
        <v>4.7034179574336736</v>
      </c>
      <c r="R1725" s="19">
        <f t="shared" si="405"/>
        <v>3.4211341099100232</v>
      </c>
      <c r="S1725" s="19">
        <f t="shared" si="401"/>
        <v>3.3953503925028543</v>
      </c>
      <c r="T1725" s="19">
        <f t="shared" si="402"/>
        <v>4.0186028083605292</v>
      </c>
      <c r="U1725" s="23">
        <f t="shared" si="403"/>
        <v>3.8846263170517696</v>
      </c>
      <c r="V1725" s="24">
        <f t="shared" si="400"/>
        <v>4.1177848460556463</v>
      </c>
      <c r="W1725" s="24">
        <f t="shared" si="400"/>
        <v>3.4177165655483663</v>
      </c>
      <c r="X1725" s="24">
        <f t="shared" si="400"/>
        <v>3.0693525492251017</v>
      </c>
      <c r="Y1725" s="24">
        <f t="shared" si="400"/>
        <v>3.888339542145355</v>
      </c>
      <c r="Z1725" s="24">
        <f t="shared" si="400"/>
        <v>3.6232983757436172</v>
      </c>
      <c r="AA1725" s="20">
        <v>-1.23</v>
      </c>
      <c r="AB1725" s="20">
        <v>0.185</v>
      </c>
      <c r="AC1725" s="17">
        <v>315.64084996621602</v>
      </c>
      <c r="AD1725" s="17">
        <f t="shared" si="404"/>
        <v>315.8004886556796</v>
      </c>
      <c r="AE1725" s="21">
        <v>22.823529411764699</v>
      </c>
      <c r="AF1725" s="21">
        <v>169.82142857142858</v>
      </c>
      <c r="AG1725" s="19">
        <v>3.7381431846011899</v>
      </c>
      <c r="AH1725" s="21">
        <v>248.8</v>
      </c>
      <c r="AI1725" s="22">
        <v>-0.18083333333333329</v>
      </c>
      <c r="AJ1725" s="21">
        <v>1698.439931372553</v>
      </c>
      <c r="AK1725" s="21" t="e">
        <f>VLOOKUP($B1725,'[3]Rotoma level Monthly'!$C$2:$N$538,10,FALSE)</f>
        <v>#N/A</v>
      </c>
      <c r="AL1725" s="21" t="e">
        <f>VLOOKUP($B1725,'[3]Rotoma level Monthly'!$C$2:$N$538,11,FALSE)</f>
        <v>#N/A</v>
      </c>
      <c r="AM1725" s="20">
        <v>3.4929318495813235</v>
      </c>
      <c r="AN1725" s="21">
        <v>187.66666666666666</v>
      </c>
    </row>
    <row r="1726" spans="1:40" x14ac:dyDescent="0.25">
      <c r="A1726" t="s">
        <v>89</v>
      </c>
      <c r="B1726" s="15">
        <v>43525</v>
      </c>
      <c r="C1726" s="16" t="s">
        <v>81</v>
      </c>
      <c r="D1726" s="17">
        <v>2019</v>
      </c>
      <c r="E1726" s="18" t="str">
        <f t="shared" si="399"/>
        <v>Rotoiti 2018/19</v>
      </c>
      <c r="F1726" s="18" t="s">
        <v>72</v>
      </c>
      <c r="G1726" s="19">
        <v>11.95</v>
      </c>
      <c r="H1726" s="17">
        <v>5.5750000000000002</v>
      </c>
      <c r="I1726" s="21">
        <v>226.55</v>
      </c>
      <c r="J1726" s="19">
        <v>22.418824269660451</v>
      </c>
      <c r="K1726" s="19">
        <v>1.0010709562574798</v>
      </c>
      <c r="L1726" s="19">
        <v>1.65</v>
      </c>
      <c r="M1726" s="19">
        <v>5.8</v>
      </c>
      <c r="N1726" s="19">
        <v>8.2050000000000001</v>
      </c>
      <c r="O1726" s="19">
        <v>1.107</v>
      </c>
      <c r="Q1726" s="19">
        <f t="shared" si="398"/>
        <v>4.9565144794217577</v>
      </c>
      <c r="R1726" s="19">
        <f t="shared" si="405"/>
        <v>3.4502796232900814</v>
      </c>
      <c r="S1726" s="19">
        <f t="shared" si="401"/>
        <v>3.4790438402107662</v>
      </c>
      <c r="T1726" s="19">
        <f t="shared" si="402"/>
        <v>4.1617894716720736</v>
      </c>
      <c r="U1726" s="23">
        <f t="shared" si="403"/>
        <v>4.0119068536486697</v>
      </c>
      <c r="V1726" s="24">
        <f t="shared" si="400"/>
        <v>4.1908043735115976</v>
      </c>
      <c r="W1726" s="24">
        <f t="shared" si="400"/>
        <v>3.4186934932650321</v>
      </c>
      <c r="X1726" s="24">
        <f t="shared" si="400"/>
        <v>3.106560712004677</v>
      </c>
      <c r="Y1726" s="24">
        <f t="shared" si="400"/>
        <v>3.9402053554771501</v>
      </c>
      <c r="Z1726" s="24">
        <f t="shared" si="400"/>
        <v>3.6640659835646141</v>
      </c>
      <c r="AA1726" s="20">
        <v>-0.61</v>
      </c>
      <c r="AB1726" s="20">
        <v>-2.1666666666666601E-2</v>
      </c>
      <c r="AC1726" s="17">
        <v>315.45451661636798</v>
      </c>
      <c r="AD1726" s="17">
        <f t="shared" si="404"/>
        <v>315.78133050009717</v>
      </c>
      <c r="AE1726" s="21">
        <v>41.843137254901997</v>
      </c>
      <c r="AF1726" s="21">
        <v>147.40591397849465</v>
      </c>
      <c r="AG1726" s="19">
        <v>2.9732676198924728</v>
      </c>
      <c r="AH1726" s="21">
        <v>190.7</v>
      </c>
      <c r="AI1726" s="22">
        <v>-0.18083333333333329</v>
      </c>
      <c r="AJ1726" s="21">
        <v>1477.8314607843186</v>
      </c>
      <c r="AK1726" s="21" t="e">
        <f>VLOOKUP($B1726,'[3]Rotoma level Monthly'!$C$2:$N$538,10,FALSE)</f>
        <v>#N/A</v>
      </c>
      <c r="AL1726" s="21" t="e">
        <f>VLOOKUP($B1726,'[3]Rotoma level Monthly'!$C$2:$N$538,11,FALSE)</f>
        <v>#N/A</v>
      </c>
      <c r="AM1726" s="20">
        <v>3.5121342029597948</v>
      </c>
      <c r="AN1726" s="21">
        <v>190.39166666666665</v>
      </c>
    </row>
    <row r="1727" spans="1:40" x14ac:dyDescent="0.25">
      <c r="A1727" t="s">
        <v>89</v>
      </c>
      <c r="B1727" s="15">
        <v>43556</v>
      </c>
      <c r="C1727" s="16" t="s">
        <v>81</v>
      </c>
      <c r="D1727" s="17">
        <v>2019</v>
      </c>
      <c r="E1727" s="18" t="str">
        <f t="shared" si="399"/>
        <v>Rotoiti 2018/19</v>
      </c>
      <c r="F1727" s="18" t="s">
        <v>72</v>
      </c>
      <c r="G1727" s="19">
        <v>19.100000000000001</v>
      </c>
      <c r="H1727" s="17">
        <v>5.85</v>
      </c>
      <c r="I1727" s="21">
        <v>223.39999999999998</v>
      </c>
      <c r="J1727" s="19">
        <v>21.686074269660452</v>
      </c>
      <c r="K1727" s="19">
        <v>1.8803709562574797</v>
      </c>
      <c r="L1727" s="19">
        <v>0.96550000000000002</v>
      </c>
      <c r="M1727" s="19">
        <v>6.75</v>
      </c>
      <c r="N1727" s="19">
        <v>7.37</v>
      </c>
      <c r="O1727" s="19">
        <v>2.09</v>
      </c>
      <c r="Q1727" s="19">
        <f t="shared" si="398"/>
        <v>5.4738247528092279</v>
      </c>
      <c r="R1727" s="19">
        <f t="shared" si="405"/>
        <v>3.3868546115792619</v>
      </c>
      <c r="S1727" s="19">
        <f t="shared" si="401"/>
        <v>3.4607403380265658</v>
      </c>
      <c r="T1727" s="19">
        <f t="shared" si="402"/>
        <v>4.1196483471230847</v>
      </c>
      <c r="U1727" s="23">
        <f t="shared" si="403"/>
        <v>4.1102670123845355</v>
      </c>
      <c r="V1727" s="24">
        <f t="shared" si="400"/>
        <v>4.2521469168907879</v>
      </c>
      <c r="W1727" s="24">
        <f t="shared" si="400"/>
        <v>3.4299830893674539</v>
      </c>
      <c r="X1727" s="24">
        <f t="shared" si="400"/>
        <v>3.134412509305418</v>
      </c>
      <c r="Y1727" s="24">
        <f t="shared" si="400"/>
        <v>3.9620788519790295</v>
      </c>
      <c r="Z1727" s="24">
        <f t="shared" si="400"/>
        <v>3.6946553418856722</v>
      </c>
      <c r="AA1727" s="20">
        <v>0</v>
      </c>
      <c r="AB1727" s="20">
        <v>-0.16999999999999901</v>
      </c>
      <c r="AC1727" s="17">
        <v>315.38509600694402</v>
      </c>
      <c r="AD1727" s="17">
        <f t="shared" si="404"/>
        <v>315.76444784761719</v>
      </c>
      <c r="AE1727" s="21">
        <v>78.598122299767397</v>
      </c>
      <c r="AF1727" s="21">
        <v>179.52083333333334</v>
      </c>
      <c r="AG1727" s="19">
        <v>3.3328140403305553</v>
      </c>
      <c r="AI1727" s="22">
        <v>-0.22999999999999948</v>
      </c>
      <c r="AJ1727" s="21">
        <v>1445.9945980392208</v>
      </c>
      <c r="AK1727" s="21" t="e">
        <f>VLOOKUP($B1727,'[3]Rotoma level Monthly'!$C$2:$N$538,10,FALSE)</f>
        <v>#N/A</v>
      </c>
      <c r="AL1727" s="21" t="e">
        <f>VLOOKUP($B1727,'[3]Rotoma level Monthly'!$C$2:$N$538,11,FALSE)</f>
        <v>#N/A</v>
      </c>
      <c r="AM1727" s="20">
        <v>3.4952712810806958</v>
      </c>
    </row>
    <row r="1728" spans="1:40" x14ac:dyDescent="0.25">
      <c r="A1728" t="s">
        <v>89</v>
      </c>
      <c r="B1728" s="15">
        <v>43586</v>
      </c>
      <c r="C1728" s="16" t="s">
        <v>81</v>
      </c>
      <c r="D1728" s="17">
        <v>2019</v>
      </c>
      <c r="E1728" s="18" t="str">
        <f t="shared" si="399"/>
        <v>Rotoiti 2018/19</v>
      </c>
      <c r="F1728" s="18" t="s">
        <v>72</v>
      </c>
      <c r="G1728" s="19">
        <v>9.5500000000000007</v>
      </c>
      <c r="H1728" s="17">
        <v>7.375</v>
      </c>
      <c r="I1728" s="21">
        <v>166.2</v>
      </c>
      <c r="J1728" s="19">
        <v>18.510824269660453</v>
      </c>
      <c r="K1728" s="19">
        <v>7.0584709562574801</v>
      </c>
      <c r="L1728" s="19">
        <v>1.1000000000000001</v>
      </c>
      <c r="M1728" s="19">
        <v>3.95</v>
      </c>
      <c r="N1728" s="19">
        <v>7.3650000000000002</v>
      </c>
      <c r="O1728" s="19">
        <v>1.605</v>
      </c>
      <c r="Q1728" s="19">
        <f t="shared" si="398"/>
        <v>4.7092085638227159</v>
      </c>
      <c r="R1728" s="19">
        <f t="shared" si="405"/>
        <v>3.0736941113572533</v>
      </c>
      <c r="S1728" s="19">
        <f t="shared" si="401"/>
        <v>3.0740993685387568</v>
      </c>
      <c r="T1728" s="19">
        <f t="shared" si="402"/>
        <v>3.9188832130967275</v>
      </c>
      <c r="U1728" s="23">
        <f t="shared" si="403"/>
        <v>3.6939713142038633</v>
      </c>
      <c r="V1728" s="24">
        <f t="shared" si="400"/>
        <v>4.2281400405166734</v>
      </c>
      <c r="W1728" s="24">
        <f t="shared" si="400"/>
        <v>3.4005475827588305</v>
      </c>
      <c r="X1728" s="24">
        <f t="shared" si="400"/>
        <v>3.1365303992456544</v>
      </c>
      <c r="Y1728" s="24">
        <f t="shared" si="400"/>
        <v>3.9391089304331417</v>
      </c>
      <c r="Z1728" s="24">
        <f t="shared" si="400"/>
        <v>3.6760817382385746</v>
      </c>
      <c r="AA1728" s="20">
        <v>-0.77</v>
      </c>
      <c r="AB1728" s="20">
        <v>-0.478333333333333</v>
      </c>
      <c r="AC1728" s="17">
        <v>315.269030745968</v>
      </c>
      <c r="AD1728" s="17">
        <f t="shared" si="404"/>
        <v>315.72259280573388</v>
      </c>
      <c r="AE1728" s="21">
        <v>79.956416464891007</v>
      </c>
      <c r="AF1728" s="21">
        <v>179.22222222222223</v>
      </c>
      <c r="AG1728" s="19">
        <v>3.0820223738805557</v>
      </c>
      <c r="AH1728" s="21">
        <v>165</v>
      </c>
      <c r="AI1728" s="22">
        <v>-0.33583333333333298</v>
      </c>
      <c r="AJ1728" s="21">
        <v>1239.244720338987</v>
      </c>
      <c r="AK1728" s="21" t="e">
        <f>VLOOKUP($B1728,'[3]Rotoma level Monthly'!$C$2:$N$538,10,FALSE)</f>
        <v>#N/A</v>
      </c>
      <c r="AL1728" s="21" t="e">
        <f>VLOOKUP($B1728,'[3]Rotoma level Monthly'!$C$2:$N$538,11,FALSE)</f>
        <v>#N/A</v>
      </c>
      <c r="AM1728" s="20">
        <v>3.4527581638334737</v>
      </c>
      <c r="AN1728" s="21">
        <v>192.84166666666667</v>
      </c>
    </row>
    <row r="1729" spans="1:40" x14ac:dyDescent="0.25">
      <c r="A1729" t="s">
        <v>89</v>
      </c>
      <c r="B1729" s="15">
        <v>43617</v>
      </c>
      <c r="C1729" s="16" t="s">
        <v>81</v>
      </c>
      <c r="D1729" s="17">
        <v>2019</v>
      </c>
      <c r="E1729" s="18" t="str">
        <f t="shared" si="399"/>
        <v>Rotoiti 2018/19</v>
      </c>
      <c r="F1729" s="18" t="s">
        <v>72</v>
      </c>
      <c r="G1729" s="19">
        <v>4.9499999999999993</v>
      </c>
      <c r="H1729" s="17">
        <v>5.5</v>
      </c>
      <c r="I1729" s="21">
        <v>181.5</v>
      </c>
      <c r="J1729" s="19">
        <v>35.706024269660446</v>
      </c>
      <c r="K1729" s="19">
        <v>23.17897095625748</v>
      </c>
      <c r="L1729" s="19">
        <v>4</v>
      </c>
      <c r="M1729" s="19">
        <v>35.5</v>
      </c>
      <c r="N1729" s="19">
        <v>6.9</v>
      </c>
      <c r="O1729" s="19">
        <v>0.63549999999999995</v>
      </c>
      <c r="Q1729" s="19">
        <f t="shared" ref="Q1729:Q1756" si="406">2.22+2.54*LOG($G1729,10)</f>
        <v>3.9842972052912646</v>
      </c>
      <c r="R1729" s="19">
        <f t="shared" si="405"/>
        <v>3.4680306770527762</v>
      </c>
      <c r="S1729" s="19">
        <f t="shared" si="401"/>
        <v>3.1892186544101144</v>
      </c>
      <c r="T1729" s="19">
        <f t="shared" si="402"/>
        <v>4.7520051678582069</v>
      </c>
      <c r="U1729" s="23">
        <f t="shared" si="403"/>
        <v>3.8483879261530909</v>
      </c>
      <c r="V1729" s="24">
        <f t="shared" ref="V1729:Z1758" si="407">AVERAGE(Q1718:Q1729)</f>
        <v>4.159451859479649</v>
      </c>
      <c r="W1729" s="24">
        <f t="shared" si="407"/>
        <v>3.3807307391889303</v>
      </c>
      <c r="X1729" s="24">
        <f t="shared" si="407"/>
        <v>3.143981886726273</v>
      </c>
      <c r="Y1729" s="24">
        <f t="shared" si="407"/>
        <v>3.9391089304331417</v>
      </c>
      <c r="Z1729" s="24">
        <f t="shared" si="407"/>
        <v>3.6558183539569988</v>
      </c>
      <c r="AA1729" s="20">
        <v>-0.95</v>
      </c>
      <c r="AB1729" s="20">
        <v>-0.26333333333333298</v>
      </c>
      <c r="AC1729" s="17">
        <v>315.20124270833298</v>
      </c>
      <c r="AD1729" s="17">
        <f t="shared" si="404"/>
        <v>315.67095752522846</v>
      </c>
      <c r="AE1729" s="21">
        <v>79.967301715573896</v>
      </c>
      <c r="AF1729" s="21">
        <v>196.90972222222217</v>
      </c>
      <c r="AG1729" s="19">
        <v>2.8415910469277765</v>
      </c>
      <c r="AH1729" s="21">
        <v>158.6</v>
      </c>
      <c r="AI1729" s="22">
        <v>-0.27666666666666651</v>
      </c>
      <c r="AJ1729" s="21">
        <v>1184.525136803878</v>
      </c>
      <c r="AK1729" s="21" t="e">
        <f>VLOOKUP($B1729,'[3]Rotoma level Monthly'!$C$2:$N$538,10,FALSE)</f>
        <v>#N/A</v>
      </c>
      <c r="AL1729" s="21" t="e">
        <f>VLOOKUP($B1729,'[3]Rotoma level Monthly'!$C$2:$N$538,11,FALSE)</f>
        <v>#N/A</v>
      </c>
      <c r="AM1729" s="20">
        <v>3.4348254034115571</v>
      </c>
      <c r="AN1729" s="21">
        <v>190.13333333333333</v>
      </c>
    </row>
    <row r="1730" spans="1:40" x14ac:dyDescent="0.25">
      <c r="A1730" t="s">
        <v>89</v>
      </c>
      <c r="B1730" s="15">
        <v>43647</v>
      </c>
      <c r="C1730" s="16" t="s">
        <v>82</v>
      </c>
      <c r="D1730" s="17">
        <v>2020</v>
      </c>
      <c r="E1730" s="18" t="str">
        <f t="shared" si="399"/>
        <v>Rotoiti 2019/20</v>
      </c>
      <c r="F1730" s="18" t="s">
        <v>72</v>
      </c>
      <c r="G1730" s="19">
        <v>11.2</v>
      </c>
      <c r="H1730" s="17">
        <v>5.5749999999999993</v>
      </c>
      <c r="I1730" s="21">
        <v>196.5</v>
      </c>
      <c r="J1730" s="19">
        <v>39.125524269660453</v>
      </c>
      <c r="K1730" s="19">
        <v>20.736470956257481</v>
      </c>
      <c r="L1730" s="19">
        <v>11.75</v>
      </c>
      <c r="M1730" s="19">
        <v>16.5</v>
      </c>
      <c r="N1730" s="19">
        <v>6.99</v>
      </c>
      <c r="O1730" s="19">
        <v>0.75149999999999995</v>
      </c>
      <c r="Q1730" s="19">
        <f t="shared" si="406"/>
        <v>4.8850137775822606</v>
      </c>
      <c r="R1730" s="19">
        <f t="shared" si="405"/>
        <v>3.4502796232900814</v>
      </c>
      <c r="S1730" s="19">
        <f t="shared" si="401"/>
        <v>3.2930212896814504</v>
      </c>
      <c r="T1730" s="19">
        <f t="shared" si="402"/>
        <v>4.867983696406724</v>
      </c>
      <c r="U1730" s="23">
        <f t="shared" si="403"/>
        <v>4.1240745967401287</v>
      </c>
      <c r="V1730" s="24">
        <f t="shared" si="407"/>
        <v>4.1627949793667662</v>
      </c>
      <c r="W1730" s="24">
        <f t="shared" si="407"/>
        <v>3.3412933986243849</v>
      </c>
      <c r="X1730" s="24">
        <f t="shared" si="407"/>
        <v>3.1607281846435487</v>
      </c>
      <c r="Y1730" s="24">
        <f t="shared" si="407"/>
        <v>3.9643214520532042</v>
      </c>
      <c r="Z1730" s="24">
        <f t="shared" si="407"/>
        <v>3.6572845036719754</v>
      </c>
      <c r="AA1730" s="20">
        <v>-0.53</v>
      </c>
      <c r="AB1730" s="20">
        <v>-0.24333333333333301</v>
      </c>
      <c r="AC1730" s="17">
        <v>315.29873493503601</v>
      </c>
      <c r="AD1730" s="17">
        <f t="shared" si="404"/>
        <v>315.62729627387699</v>
      </c>
      <c r="AE1730" s="21">
        <v>208.843161856964</v>
      </c>
      <c r="AF1730" s="21">
        <v>166.16935483870978</v>
      </c>
      <c r="AG1730" s="19">
        <v>3.2972154989435492</v>
      </c>
      <c r="AH1730" s="21">
        <v>119.5</v>
      </c>
      <c r="AI1730" s="22">
        <v>-0.25333333333333297</v>
      </c>
      <c r="AJ1730" s="21">
        <v>1112.761438519452</v>
      </c>
      <c r="AK1730" s="21" t="e">
        <f>VLOOKUP($B1730,'[3]Rotoma level Monthly'!$C$2:$N$538,10,FALSE)</f>
        <v>#N/A</v>
      </c>
      <c r="AL1730" s="21" t="e">
        <f>VLOOKUP($B1730,'[3]Rotoma level Monthly'!$C$2:$N$538,11,FALSE)</f>
        <v>#N/A</v>
      </c>
      <c r="AM1730" s="20">
        <v>3.406840578332853</v>
      </c>
      <c r="AN1730" s="21">
        <v>187.81666666666663</v>
      </c>
    </row>
    <row r="1731" spans="1:40" x14ac:dyDescent="0.25">
      <c r="A1731" t="s">
        <v>89</v>
      </c>
      <c r="B1731" s="15">
        <v>43709</v>
      </c>
      <c r="C1731" s="16" t="s">
        <v>82</v>
      </c>
      <c r="D1731" s="17">
        <v>2020</v>
      </c>
      <c r="E1731" s="18" t="str">
        <f t="shared" ref="E1731:E1794" si="408">CONCATENATE(A1731," ",C1731)</f>
        <v>Rotoiti 2019/20</v>
      </c>
      <c r="F1731" s="18" t="s">
        <v>72</v>
      </c>
      <c r="G1731" s="19">
        <v>1.75</v>
      </c>
      <c r="H1731" s="17">
        <v>5.3</v>
      </c>
      <c r="I1731" s="21">
        <v>155.5</v>
      </c>
      <c r="J1731" s="19">
        <v>23.98202426966045</v>
      </c>
      <c r="K1731" s="19">
        <v>9.012470956257479</v>
      </c>
      <c r="L1731" s="19">
        <v>1</v>
      </c>
      <c r="M1731" s="19">
        <v>2</v>
      </c>
      <c r="N1731" s="19">
        <v>7.335</v>
      </c>
      <c r="O1731" s="19">
        <v>0.78549999999999998</v>
      </c>
      <c r="Q1731" s="19">
        <f t="shared" si="406"/>
        <v>2.837316643663188</v>
      </c>
      <c r="R1731" s="19">
        <f t="shared" si="405"/>
        <v>3.5163833960415176</v>
      </c>
      <c r="S1731" s="19">
        <f t="shared" si="401"/>
        <v>2.9871084840221971</v>
      </c>
      <c r="T1731" s="19">
        <f t="shared" si="402"/>
        <v>4.2472666473901279</v>
      </c>
      <c r="U1731" s="23">
        <f t="shared" si="403"/>
        <v>3.3970187927792574</v>
      </c>
      <c r="V1731" s="24">
        <f t="shared" si="407"/>
        <v>4.0450442833710234</v>
      </c>
      <c r="W1731" s="24">
        <f t="shared" si="407"/>
        <v>3.3317319017522942</v>
      </c>
      <c r="X1731" s="24">
        <f t="shared" si="407"/>
        <v>3.1745264827169994</v>
      </c>
      <c r="Y1731" s="24">
        <f t="shared" si="407"/>
        <v>3.9687168166984339</v>
      </c>
      <c r="Z1731" s="24">
        <f t="shared" si="407"/>
        <v>3.6300048711346879</v>
      </c>
      <c r="AA1731" s="20">
        <v>-1.28</v>
      </c>
      <c r="AB1731" s="20">
        <v>-0.39833333333333298</v>
      </c>
      <c r="AC1731" s="17">
        <v>315.30990636574103</v>
      </c>
      <c r="AD1731" s="17">
        <f t="shared" si="404"/>
        <v>315.57699041182764</v>
      </c>
      <c r="AE1731" s="21">
        <v>125.904944846104</v>
      </c>
      <c r="AF1731" s="21">
        <v>193.85296934865897</v>
      </c>
      <c r="AG1731" s="19">
        <v>4.3530672589042148</v>
      </c>
      <c r="AH1731" s="21">
        <v>178.1</v>
      </c>
      <c r="AI1731" s="22">
        <v>-0.206666666666666</v>
      </c>
      <c r="AJ1731" s="21">
        <v>1216.7993531995016</v>
      </c>
      <c r="AK1731" s="21" t="e">
        <f>VLOOKUP($B1731,'[3]Rotoma level Monthly'!$C$2:$N$538,10,FALSE)</f>
        <v>#N/A</v>
      </c>
      <c r="AL1731" s="21" t="e">
        <f>VLOOKUP($B1731,'[3]Rotoma level Monthly'!$C$2:$N$538,11,FALSE)</f>
        <v>#N/A</v>
      </c>
      <c r="AM1731" s="20">
        <v>3.5232853284740471</v>
      </c>
      <c r="AN1731" s="21">
        <v>196.21666666666667</v>
      </c>
    </row>
    <row r="1732" spans="1:40" x14ac:dyDescent="0.25">
      <c r="A1732" t="s">
        <v>89</v>
      </c>
      <c r="B1732" s="15">
        <v>43739</v>
      </c>
      <c r="C1732" s="16" t="s">
        <v>82</v>
      </c>
      <c r="D1732" s="17">
        <v>2020</v>
      </c>
      <c r="E1732" s="18" t="str">
        <f t="shared" si="408"/>
        <v>Rotoiti 2019/20</v>
      </c>
      <c r="F1732" s="18" t="s">
        <v>72</v>
      </c>
      <c r="G1732" s="19">
        <v>2.1500000000000004</v>
      </c>
      <c r="H1732" s="17">
        <v>5.35</v>
      </c>
      <c r="I1732" s="21">
        <v>148</v>
      </c>
      <c r="J1732" s="19">
        <v>24.5</v>
      </c>
      <c r="K1732" s="19">
        <v>12</v>
      </c>
      <c r="L1732" s="19">
        <v>1</v>
      </c>
      <c r="M1732" s="19">
        <v>5</v>
      </c>
      <c r="N1732" s="19">
        <v>7.4450000000000003</v>
      </c>
      <c r="O1732" s="19">
        <v>0.99550000000000005</v>
      </c>
      <c r="Q1732" s="19">
        <f t="shared" si="406"/>
        <v>3.0643936881856377</v>
      </c>
      <c r="R1732" s="19">
        <f t="shared" si="405"/>
        <v>3.5041526105564502</v>
      </c>
      <c r="S1732" s="19">
        <f t="shared" si="401"/>
        <v>2.9224877633388213</v>
      </c>
      <c r="T1732" s="19">
        <f t="shared" si="402"/>
        <v>4.2743649663444341</v>
      </c>
      <c r="U1732" s="23">
        <f t="shared" si="403"/>
        <v>3.4413497571063361</v>
      </c>
      <c r="V1732" s="24">
        <f t="shared" si="407"/>
        <v>4.019134928684692</v>
      </c>
      <c r="W1732" s="24">
        <f t="shared" si="407"/>
        <v>3.3536606023237496</v>
      </c>
      <c r="X1732" s="24">
        <f t="shared" si="407"/>
        <v>3.1801916516647588</v>
      </c>
      <c r="Y1732" s="24">
        <f t="shared" si="407"/>
        <v>4.0064526201660122</v>
      </c>
      <c r="Z1732" s="24">
        <f t="shared" si="407"/>
        <v>3.6398599507098037</v>
      </c>
      <c r="AA1732" s="20">
        <v>-0.54</v>
      </c>
      <c r="AB1732" s="20">
        <v>-0.47499999999999998</v>
      </c>
      <c r="AC1732" s="17">
        <v>315.32485735887099</v>
      </c>
      <c r="AD1732" s="17">
        <f t="shared" si="404"/>
        <v>315.52459615080988</v>
      </c>
      <c r="AE1732" s="21">
        <v>137.41368078175901</v>
      </c>
      <c r="AF1732" s="21">
        <v>204.52956989247312</v>
      </c>
      <c r="AG1732" s="19">
        <v>4.6808221285725802</v>
      </c>
      <c r="AH1732" s="21">
        <v>209.8</v>
      </c>
      <c r="AI1732" s="22">
        <v>-0.206666666666666</v>
      </c>
      <c r="AJ1732" s="21">
        <v>1277.1627980456053</v>
      </c>
      <c r="AK1732" s="21" t="e">
        <f>VLOOKUP($B1732,'[3]Rotoma level Monthly'!$C$2:$N$538,10,FALSE)</f>
        <v>#N/A</v>
      </c>
      <c r="AL1732" s="21" t="e">
        <f>VLOOKUP($B1732,'[3]Rotoma level Monthly'!$C$2:$N$538,11,FALSE)</f>
        <v>#N/A</v>
      </c>
      <c r="AM1732" s="20">
        <v>3.5622207819135183</v>
      </c>
      <c r="AN1732" s="21">
        <v>197.54166666666666</v>
      </c>
    </row>
    <row r="1733" spans="1:40" x14ac:dyDescent="0.25">
      <c r="A1733" t="s">
        <v>89</v>
      </c>
      <c r="B1733" s="15">
        <v>43800</v>
      </c>
      <c r="C1733" s="16" t="s">
        <v>82</v>
      </c>
      <c r="D1733" s="17">
        <v>2020</v>
      </c>
      <c r="E1733" s="18" t="str">
        <f t="shared" si="408"/>
        <v>Rotoiti 2019/20</v>
      </c>
      <c r="F1733" s="18" t="s">
        <v>72</v>
      </c>
      <c r="G1733" s="19">
        <v>2.4333333333333331</v>
      </c>
      <c r="H1733" s="17">
        <v>5.7</v>
      </c>
      <c r="I1733" s="21">
        <v>185.66666666666666</v>
      </c>
      <c r="J1733" s="19">
        <v>19.666666666666668</v>
      </c>
      <c r="K1733" s="19">
        <v>5</v>
      </c>
      <c r="L1733" s="19">
        <v>0</v>
      </c>
      <c r="M1733" s="19">
        <v>4.333333333333333</v>
      </c>
      <c r="N1733" s="19">
        <v>7.81</v>
      </c>
      <c r="O1733" s="19">
        <v>1.6086666666666669</v>
      </c>
      <c r="Q1733" s="19">
        <f t="shared" si="406"/>
        <v>3.2009520777180156</v>
      </c>
      <c r="R1733" s="19">
        <f t="shared" si="405"/>
        <v>3.4211341099100232</v>
      </c>
      <c r="S1733" s="19">
        <f t="shared" si="401"/>
        <v>3.2188891607667389</v>
      </c>
      <c r="T1733" s="19">
        <f t="shared" si="402"/>
        <v>3.9956938102136461</v>
      </c>
      <c r="U1733" s="23">
        <f t="shared" si="403"/>
        <v>3.4591672896521062</v>
      </c>
      <c r="V1733" s="24">
        <f t="shared" si="407"/>
        <v>4.0062324851937579</v>
      </c>
      <c r="W1733" s="24">
        <f t="shared" si="407"/>
        <v>3.3388913468474954</v>
      </c>
      <c r="X1733" s="24">
        <f t="shared" si="407"/>
        <v>3.1914086998759608</v>
      </c>
      <c r="Y1733" s="24">
        <f t="shared" si="407"/>
        <v>4.0564114549771952</v>
      </c>
      <c r="Z1733" s="24">
        <f t="shared" si="407"/>
        <v>3.6482359967236029</v>
      </c>
      <c r="AA1733" s="20">
        <v>-0.6</v>
      </c>
      <c r="AB1733" s="20">
        <v>-0.72333333333333305</v>
      </c>
      <c r="AC1733" s="17">
        <v>315.25864919354802</v>
      </c>
      <c r="AD1733" s="17">
        <f t="shared" si="404"/>
        <v>315.47519595418129</v>
      </c>
      <c r="AE1733" s="21">
        <v>194.15839709112899</v>
      </c>
      <c r="AF1733" s="21">
        <v>176.50537634408605</v>
      </c>
      <c r="AG1733" s="19">
        <v>4.6939598227069901</v>
      </c>
      <c r="AH1733" s="21">
        <v>277.7</v>
      </c>
      <c r="AI1733" s="22">
        <v>-0.25333333333333297</v>
      </c>
      <c r="AJ1733" s="21">
        <v>1268.6806821577336</v>
      </c>
      <c r="AK1733" s="21" t="e">
        <f>VLOOKUP($B1733,'[3]Rotoma level Monthly'!$C$2:$N$538,10,FALSE)</f>
        <v>#N/A</v>
      </c>
      <c r="AL1733" s="21" t="e">
        <f>VLOOKUP($B1733,'[3]Rotoma level Monthly'!$C$2:$N$538,11,FALSE)</f>
        <v>#N/A</v>
      </c>
      <c r="AM1733" s="20">
        <v>3.7078455909606807</v>
      </c>
      <c r="AN1733" s="21">
        <v>201.54999999999998</v>
      </c>
    </row>
    <row r="1734" spans="1:40" x14ac:dyDescent="0.25">
      <c r="A1734" t="s">
        <v>89</v>
      </c>
      <c r="B1734" s="15">
        <v>43831</v>
      </c>
      <c r="C1734" s="16" t="s">
        <v>82</v>
      </c>
      <c r="D1734" s="17">
        <v>2020</v>
      </c>
      <c r="E1734" s="18" t="str">
        <f t="shared" si="408"/>
        <v>Rotoiti 2019/20</v>
      </c>
      <c r="F1734" s="18" t="s">
        <v>72</v>
      </c>
      <c r="G1734" s="19">
        <v>2.15</v>
      </c>
      <c r="H1734" s="17">
        <v>7.3250000000000002</v>
      </c>
      <c r="I1734" s="21">
        <v>165</v>
      </c>
      <c r="J1734" s="19">
        <v>17.5</v>
      </c>
      <c r="K1734" s="19">
        <v>2.5</v>
      </c>
      <c r="L1734" s="19">
        <v>2.5</v>
      </c>
      <c r="M1734" s="19">
        <v>4.5</v>
      </c>
      <c r="N1734" s="19">
        <v>7.79</v>
      </c>
      <c r="O1734" s="19">
        <v>0.81699999999999995</v>
      </c>
      <c r="Q1734" s="19">
        <f t="shared" si="406"/>
        <v>3.0643936881856377</v>
      </c>
      <c r="R1734" s="19">
        <f t="shared" si="405"/>
        <v>3.0831047373360279</v>
      </c>
      <c r="S1734" s="19">
        <f t="shared" si="401"/>
        <v>3.0646266720838571</v>
      </c>
      <c r="T1734" s="19">
        <f t="shared" si="402"/>
        <v>3.8476711021639796</v>
      </c>
      <c r="U1734" s="23">
        <f t="shared" si="403"/>
        <v>3.2649490499423752</v>
      </c>
      <c r="V1734" s="24">
        <f t="shared" si="407"/>
        <v>4.0106107252857592</v>
      </c>
      <c r="W1734" s="24">
        <f t="shared" si="407"/>
        <v>3.3357122129694816</v>
      </c>
      <c r="X1734" s="24">
        <f t="shared" si="407"/>
        <v>3.1944209341671086</v>
      </c>
      <c r="Y1734" s="24">
        <f t="shared" si="407"/>
        <v>4.0983327123525379</v>
      </c>
      <c r="Z1734" s="24">
        <f t="shared" si="407"/>
        <v>3.6597691461937223</v>
      </c>
      <c r="AA1734" s="20"/>
      <c r="AB1734" s="20"/>
      <c r="AC1734" s="17">
        <v>315.10756093190003</v>
      </c>
      <c r="AD1734" s="17">
        <f t="shared" si="404"/>
        <v>315.41805822685313</v>
      </c>
      <c r="AE1734" s="21">
        <v>13.1511627906977</v>
      </c>
      <c r="AF1734" s="21">
        <v>198.17204301075262</v>
      </c>
      <c r="AG1734" s="19">
        <v>4.1079495185537649</v>
      </c>
      <c r="AH1734" s="21">
        <v>335.8</v>
      </c>
      <c r="AI1734" s="22">
        <v>-0.26333333333333298</v>
      </c>
      <c r="AJ1734" s="21">
        <v>1231.5559535410468</v>
      </c>
      <c r="AK1734" s="21" t="e">
        <f>VLOOKUP($B1734,'[3]Rotoma level Monthly'!$C$2:$N$538,10,FALSE)</f>
        <v>#N/A</v>
      </c>
      <c r="AL1734" s="21" t="e">
        <f>VLOOKUP($B1734,'[3]Rotoma level Monthly'!$C$2:$N$538,11,FALSE)</f>
        <v>#N/A</v>
      </c>
      <c r="AM1734" s="20">
        <v>3.7868744243699317</v>
      </c>
      <c r="AN1734" s="21">
        <v>213.18333333333331</v>
      </c>
    </row>
    <row r="1735" spans="1:40" x14ac:dyDescent="0.25">
      <c r="A1735" t="s">
        <v>89</v>
      </c>
      <c r="B1735" s="15">
        <v>43862</v>
      </c>
      <c r="C1735" s="16" t="s">
        <v>82</v>
      </c>
      <c r="D1735" s="17">
        <v>2020</v>
      </c>
      <c r="E1735" s="18" t="str">
        <f t="shared" si="408"/>
        <v>Rotoiti 2019/20</v>
      </c>
      <c r="F1735" s="18" t="s">
        <v>72</v>
      </c>
      <c r="G1735" s="19">
        <v>4.75</v>
      </c>
      <c r="H1735" s="17">
        <v>7.6</v>
      </c>
      <c r="I1735" s="21">
        <v>172.60000000000002</v>
      </c>
      <c r="J1735" s="19">
        <v>14.8</v>
      </c>
      <c r="K1735" s="19">
        <v>2.6500000000000004</v>
      </c>
      <c r="L1735" s="19">
        <v>2.5</v>
      </c>
      <c r="M1735" s="19">
        <v>1.1000000000000001</v>
      </c>
      <c r="N1735" s="19">
        <v>7.99</v>
      </c>
      <c r="O1735" s="19">
        <v>0.59749999999999992</v>
      </c>
      <c r="Q1735" s="19">
        <f t="shared" si="406"/>
        <v>3.9388017684471612</v>
      </c>
      <c r="R1735" s="19">
        <f t="shared" si="405"/>
        <v>3.031945709154432</v>
      </c>
      <c r="S1735" s="19">
        <f t="shared" si="401"/>
        <v>3.1234927820513643</v>
      </c>
      <c r="T1735" s="19">
        <f t="shared" si="402"/>
        <v>3.6351642089532752</v>
      </c>
      <c r="U1735" s="23">
        <f t="shared" si="403"/>
        <v>3.4323511171515584</v>
      </c>
      <c r="V1735" s="24">
        <f t="shared" si="407"/>
        <v>4.0677932011311695</v>
      </c>
      <c r="W1735" s="24">
        <f t="shared" si="407"/>
        <v>3.3318415867725819</v>
      </c>
      <c r="X1735" s="24">
        <f t="shared" si="407"/>
        <v>3.1916787050256357</v>
      </c>
      <c r="Y1735" s="24">
        <f t="shared" si="407"/>
        <v>4.114117730642362</v>
      </c>
      <c r="Z1735" s="24">
        <f t="shared" si="407"/>
        <v>3.6763578058929376</v>
      </c>
      <c r="AA1735" s="20"/>
      <c r="AB1735" s="20"/>
      <c r="AC1735" s="17">
        <v>314.87465846503801</v>
      </c>
      <c r="AD1735" s="17">
        <f t="shared" si="404"/>
        <v>315.33284674902927</v>
      </c>
      <c r="AE1735" s="21">
        <v>6.5755813953488298</v>
      </c>
      <c r="AF1735" s="21">
        <v>175.86206896551727</v>
      </c>
      <c r="AG1735" s="19">
        <v>3.6029589687902295</v>
      </c>
      <c r="AH1735" s="21">
        <v>283.3</v>
      </c>
      <c r="AI1735" s="22">
        <v>-0.33083333333333298</v>
      </c>
      <c r="AJ1735" s="21">
        <v>1183.4273825809396</v>
      </c>
      <c r="AK1735" s="21" t="e">
        <f>VLOOKUP($B1735,'[3]Rotoma level Monthly'!$C$2:$N$538,10,FALSE)</f>
        <v>#N/A</v>
      </c>
      <c r="AL1735" s="21" t="e">
        <f>VLOOKUP($B1735,'[3]Rotoma level Monthly'!$C$2:$N$538,11,FALSE)</f>
        <v>#N/A</v>
      </c>
      <c r="AM1735" s="20">
        <v>3.785289834068633</v>
      </c>
      <c r="AN1735" s="21">
        <v>219.74166666666667</v>
      </c>
    </row>
    <row r="1736" spans="1:40" x14ac:dyDescent="0.25">
      <c r="A1736" t="s">
        <v>89</v>
      </c>
      <c r="B1736" s="15">
        <v>43983</v>
      </c>
      <c r="C1736" s="16" t="s">
        <v>82</v>
      </c>
      <c r="D1736" s="17">
        <v>2020</v>
      </c>
      <c r="E1736" s="18" t="str">
        <f t="shared" si="408"/>
        <v>Rotoiti 2019/20</v>
      </c>
      <c r="F1736" s="18" t="s">
        <v>72</v>
      </c>
      <c r="G1736" s="19">
        <v>9.15</v>
      </c>
      <c r="H1736" s="17">
        <v>5.8250000000000002</v>
      </c>
      <c r="I1736" s="21">
        <v>163.44999999999999</v>
      </c>
      <c r="J1736" s="19">
        <v>36.5</v>
      </c>
      <c r="K1736" s="19">
        <v>17.75</v>
      </c>
      <c r="L1736" s="19">
        <v>0.7</v>
      </c>
      <c r="M1736" s="19">
        <v>3.2</v>
      </c>
      <c r="N1736" s="19">
        <v>7.05</v>
      </c>
      <c r="O1736" s="19">
        <v>1.0189999999999999</v>
      </c>
      <c r="Q1736" s="19">
        <f t="shared" si="406"/>
        <v>4.662009578928779</v>
      </c>
      <c r="R1736" s="19">
        <f t="shared" si="405"/>
        <v>3.3925167657559863</v>
      </c>
      <c r="S1736" s="19">
        <f t="shared" si="401"/>
        <v>3.0522886239983271</v>
      </c>
      <c r="T1736" s="19">
        <f t="shared" si="402"/>
        <v>4.7798951642129062</v>
      </c>
      <c r="U1736" s="23">
        <f t="shared" si="403"/>
        <v>3.9716775332239997</v>
      </c>
      <c r="V1736" s="24">
        <f t="shared" si="407"/>
        <v>4.1233453484574438</v>
      </c>
      <c r="W1736" s="24">
        <f t="shared" si="407"/>
        <v>3.3499591737694931</v>
      </c>
      <c r="X1736" s="24">
        <f t="shared" si="407"/>
        <v>3.1883639474693179</v>
      </c>
      <c r="Y1736" s="24">
        <f t="shared" si="407"/>
        <v>4.2182473836496435</v>
      </c>
      <c r="Z1736" s="24">
        <f t="shared" si="407"/>
        <v>3.7199789633364744</v>
      </c>
      <c r="AA1736" s="20"/>
      <c r="AB1736" s="20"/>
      <c r="AC1736" s="17">
        <v>314.49346116340399</v>
      </c>
      <c r="AD1736" s="17">
        <f t="shared" si="404"/>
        <v>315.21821370478057</v>
      </c>
      <c r="AE1736" s="21">
        <v>185.69897475667199</v>
      </c>
      <c r="AF1736" s="21">
        <v>149.72916666666666</v>
      </c>
      <c r="AG1736" s="19">
        <v>3.516442126591667</v>
      </c>
      <c r="AH1736" s="21">
        <v>112.2</v>
      </c>
      <c r="AI1736" s="22">
        <v>-0.43666666666666648</v>
      </c>
      <c r="AJ1736" s="21">
        <v>1156.6745374115164</v>
      </c>
      <c r="AK1736" s="21" t="e">
        <f>VLOOKUP($B1736,'[3]Rotoma level Monthly'!$C$2:$N$538,10,FALSE)</f>
        <v>#N/A</v>
      </c>
      <c r="AL1736" s="21" t="e">
        <f>VLOOKUP($B1736,'[3]Rotoma level Monthly'!$C$2:$N$538,11,FALSE)</f>
        <v>#N/A</v>
      </c>
      <c r="AM1736" s="20">
        <v>3.7880773978291811</v>
      </c>
      <c r="AN1736" s="21">
        <v>206.39166666666665</v>
      </c>
    </row>
    <row r="1737" spans="1:40" x14ac:dyDescent="0.25">
      <c r="A1737" t="s">
        <v>89</v>
      </c>
      <c r="B1737" s="15">
        <v>44013</v>
      </c>
      <c r="C1737" s="16" t="s">
        <v>83</v>
      </c>
      <c r="D1737" s="17">
        <v>2021</v>
      </c>
      <c r="E1737" s="18" t="str">
        <f t="shared" si="408"/>
        <v>Rotoiti 2020/21</v>
      </c>
      <c r="F1737" s="18" t="s">
        <v>72</v>
      </c>
      <c r="G1737" s="19">
        <v>5.2</v>
      </c>
      <c r="H1737" s="17">
        <v>7</v>
      </c>
      <c r="I1737" s="21">
        <v>161.80000000000001</v>
      </c>
      <c r="J1737" s="19">
        <v>36.200000000000003</v>
      </c>
      <c r="K1737" s="19">
        <v>25.55</v>
      </c>
      <c r="L1737" s="19">
        <v>10.5</v>
      </c>
      <c r="M1737" s="19">
        <v>25.55</v>
      </c>
      <c r="N1737" s="19">
        <v>7.2650000000000006</v>
      </c>
      <c r="O1737" s="19">
        <v>0.85199999999999998</v>
      </c>
      <c r="Q1737" s="19">
        <f t="shared" si="406"/>
        <v>4.0386484928323902</v>
      </c>
      <c r="R1737" s="19">
        <f t="shared" si="405"/>
        <v>3.1455253621927373</v>
      </c>
      <c r="S1737" s="19">
        <f t="shared" si="401"/>
        <v>3.0390253370015228</v>
      </c>
      <c r="T1737" s="19">
        <f t="shared" si="402"/>
        <v>4.7694290259568435</v>
      </c>
      <c r="U1737" s="23">
        <f t="shared" si="403"/>
        <v>3.7481570544958736</v>
      </c>
      <c r="V1737" s="24">
        <f t="shared" si="407"/>
        <v>4.0679478930740034</v>
      </c>
      <c r="W1737" s="24">
        <f t="shared" si="407"/>
        <v>3.326991778126386</v>
      </c>
      <c r="X1737" s="24">
        <f t="shared" si="407"/>
        <v>3.1586701928442071</v>
      </c>
      <c r="Y1737" s="24">
        <f t="shared" si="407"/>
        <v>4.280816235116002</v>
      </c>
      <c r="Z1737" s="24">
        <f t="shared" si="407"/>
        <v>3.7086065247901501</v>
      </c>
      <c r="AA1737" s="20"/>
      <c r="AB1737" s="20"/>
      <c r="AC1737" s="17">
        <v>314.62044283862502</v>
      </c>
      <c r="AD1737" s="17">
        <f t="shared" si="404"/>
        <v>315.1331797774813</v>
      </c>
      <c r="AE1737" s="21">
        <v>142.96658097686401</v>
      </c>
      <c r="AF1737" s="21">
        <v>176.29704301075267</v>
      </c>
      <c r="AG1737" s="19">
        <v>3.2681742803306451</v>
      </c>
      <c r="AH1737" s="21">
        <v>129</v>
      </c>
      <c r="AI1737" s="22">
        <v>-0.47499999999999998</v>
      </c>
      <c r="AJ1737" s="21">
        <v>1262.4062104526145</v>
      </c>
      <c r="AK1737" s="21" t="e">
        <f>VLOOKUP($B1737,'[3]Rotoma level Monthly'!$C$2:$N$538,10,FALSE)</f>
        <v>#N/A</v>
      </c>
      <c r="AL1737" s="21" t="e">
        <f>VLOOKUP($B1737,'[3]Rotoma level Monthly'!$C$2:$N$538,11,FALSE)</f>
        <v>#N/A</v>
      </c>
      <c r="AM1737" s="20">
        <v>3.8443149878011726</v>
      </c>
      <c r="AN1737" s="21">
        <v>203.92499999999998</v>
      </c>
    </row>
    <row r="1738" spans="1:40" x14ac:dyDescent="0.25">
      <c r="A1738" t="s">
        <v>89</v>
      </c>
      <c r="B1738" s="15">
        <v>44044</v>
      </c>
      <c r="C1738" s="16" t="s">
        <v>83</v>
      </c>
      <c r="D1738" s="17">
        <v>2021</v>
      </c>
      <c r="E1738" s="18" t="str">
        <f t="shared" si="408"/>
        <v>Rotoiti 2020/21</v>
      </c>
      <c r="F1738" s="18" t="s">
        <v>72</v>
      </c>
      <c r="G1738" s="19">
        <v>5.85</v>
      </c>
      <c r="H1738" s="17">
        <v>5.9250000000000007</v>
      </c>
      <c r="I1738" s="21">
        <v>189.84999999999997</v>
      </c>
      <c r="J1738" s="19">
        <v>35.900000000000006</v>
      </c>
      <c r="K1738" s="19">
        <v>21.6</v>
      </c>
      <c r="L1738" s="19">
        <v>11.25</v>
      </c>
      <c r="M1738" s="19">
        <v>8.65</v>
      </c>
      <c r="N1738" s="19">
        <v>7.34</v>
      </c>
      <c r="O1738" s="19">
        <v>0.94300000000000006</v>
      </c>
      <c r="Q1738" s="19">
        <f t="shared" si="406"/>
        <v>4.1685758998487383</v>
      </c>
      <c r="R1738" s="19">
        <f t="shared" si="405"/>
        <v>3.3699875480911787</v>
      </c>
      <c r="S1738" s="19">
        <f t="shared" si="401"/>
        <v>3.2480159104422053</v>
      </c>
      <c r="T1738" s="19">
        <f t="shared" si="402"/>
        <v>4.7588757898486911</v>
      </c>
      <c r="U1738" s="23">
        <f t="shared" si="403"/>
        <v>3.8863637870577032</v>
      </c>
      <c r="V1738" s="24">
        <f t="shared" si="407"/>
        <v>4.0022863447762527</v>
      </c>
      <c r="W1738" s="24">
        <f t="shared" si="407"/>
        <v>3.3203007718598108</v>
      </c>
      <c r="X1738" s="24">
        <f t="shared" si="407"/>
        <v>3.1394178653634932</v>
      </c>
      <c r="Y1738" s="24">
        <f t="shared" si="407"/>
        <v>4.330573428297388</v>
      </c>
      <c r="Z1738" s="24">
        <f t="shared" si="407"/>
        <v>3.6981446025742364</v>
      </c>
      <c r="AA1738" s="20"/>
      <c r="AB1738" s="20"/>
      <c r="AC1738" s="17">
        <v>314.63354366636099</v>
      </c>
      <c r="AD1738" s="17">
        <f t="shared" si="404"/>
        <v>315.06476536498076</v>
      </c>
      <c r="AE1738" s="21">
        <v>121.683022242093</v>
      </c>
      <c r="AF1738" s="21">
        <v>182.69489247311833</v>
      </c>
      <c r="AG1738" s="19">
        <v>3.4393100328709671</v>
      </c>
      <c r="AH1738" s="21">
        <v>167.8</v>
      </c>
      <c r="AI1738" s="22">
        <v>-0.59916666666666651</v>
      </c>
      <c r="AJ1738" s="21">
        <v>1196.5296295725143</v>
      </c>
      <c r="AK1738" s="21" t="e">
        <f>VLOOKUP($B1738,'[3]Rotoma level Monthly'!$C$2:$N$538,10,FALSE)</f>
        <v>#N/A</v>
      </c>
      <c r="AL1738" s="21" t="e">
        <f>VLOOKUP($B1738,'[3]Rotoma level Monthly'!$C$2:$N$538,11,FALSE)</f>
        <v>#N/A</v>
      </c>
      <c r="AM1738" s="20">
        <v>3.8418948862500972</v>
      </c>
      <c r="AN1738" s="21">
        <v>207.95000000000002</v>
      </c>
    </row>
    <row r="1739" spans="1:40" x14ac:dyDescent="0.25">
      <c r="A1739" t="s">
        <v>89</v>
      </c>
      <c r="B1739" s="15">
        <v>44075</v>
      </c>
      <c r="C1739" s="16" t="s">
        <v>83</v>
      </c>
      <c r="D1739" s="17">
        <v>2021</v>
      </c>
      <c r="E1739" s="18" t="str">
        <f t="shared" si="408"/>
        <v>Rotoiti 2020/21</v>
      </c>
      <c r="F1739" s="18" t="s">
        <v>72</v>
      </c>
      <c r="G1739" s="19">
        <v>6.5</v>
      </c>
      <c r="H1739" s="17">
        <v>4.8</v>
      </c>
      <c r="I1739" s="21">
        <v>161.65</v>
      </c>
      <c r="J1739" s="19">
        <v>30.400000000000002</v>
      </c>
      <c r="K1739" s="19">
        <v>12.95</v>
      </c>
      <c r="L1739" s="19">
        <v>1.3</v>
      </c>
      <c r="M1739" s="19">
        <v>2.85</v>
      </c>
      <c r="N1739" s="19">
        <v>7.5449999999999999</v>
      </c>
      <c r="O1739" s="19">
        <v>1.835</v>
      </c>
      <c r="Q1739" s="19">
        <f t="shared" si="406"/>
        <v>4.2847999258728535</v>
      </c>
      <c r="R1739" s="19">
        <f t="shared" si="405"/>
        <v>3.6444277304139114</v>
      </c>
      <c r="S1739" s="19">
        <f t="shared" si="401"/>
        <v>3.0378128839322005</v>
      </c>
      <c r="T1739" s="19">
        <f t="shared" si="402"/>
        <v>4.5479908641375602</v>
      </c>
      <c r="U1739" s="23">
        <f t="shared" si="403"/>
        <v>3.8787578510891314</v>
      </c>
      <c r="V1739" s="24">
        <f t="shared" si="407"/>
        <v>3.9032009425315537</v>
      </c>
      <c r="W1739" s="24">
        <f t="shared" si="407"/>
        <v>3.3417651984293646</v>
      </c>
      <c r="X1739" s="24">
        <f t="shared" si="407"/>
        <v>3.104173910855629</v>
      </c>
      <c r="Y1739" s="24">
        <f t="shared" si="407"/>
        <v>4.3662686380485942</v>
      </c>
      <c r="Z1739" s="24">
        <f t="shared" si="407"/>
        <v>3.6788521724662857</v>
      </c>
      <c r="AA1739" s="20"/>
      <c r="AB1739" s="20"/>
      <c r="AC1739" s="17">
        <v>314.58757158552299</v>
      </c>
      <c r="AD1739" s="17">
        <f t="shared" si="404"/>
        <v>314.99830499652904</v>
      </c>
      <c r="AE1739" s="21">
        <v>59.347826086956701</v>
      </c>
      <c r="AF1739" s="21">
        <v>219.06250000000006</v>
      </c>
      <c r="AG1739" s="19">
        <v>4.8522114155611105</v>
      </c>
      <c r="AH1739" s="21">
        <v>217.2</v>
      </c>
      <c r="AI1739" s="22">
        <v>-0.72333333333333305</v>
      </c>
      <c r="AJ1739" s="21">
        <v>1190.0118989915206</v>
      </c>
      <c r="AK1739" s="21" t="e">
        <f>VLOOKUP($B1739,'[3]Rotoma level Monthly'!$C$2:$N$538,10,FALSE)</f>
        <v>#N/A</v>
      </c>
      <c r="AL1739" s="21" t="e">
        <f>VLOOKUP($B1739,'[3]Rotoma level Monthly'!$C$2:$N$538,11,FALSE)</f>
        <v>#N/A</v>
      </c>
      <c r="AM1739" s="20">
        <v>3.7749675540697658</v>
      </c>
      <c r="AN1739" s="21">
        <v>211.46666666666661</v>
      </c>
    </row>
    <row r="1740" spans="1:40" x14ac:dyDescent="0.25">
      <c r="A1740" t="s">
        <v>89</v>
      </c>
      <c r="B1740" s="15">
        <v>44105</v>
      </c>
      <c r="C1740" s="16" t="s">
        <v>83</v>
      </c>
      <c r="D1740" s="17">
        <v>2021</v>
      </c>
      <c r="E1740" s="18" t="str">
        <f t="shared" si="408"/>
        <v>Rotoiti 2020/21</v>
      </c>
      <c r="F1740" s="18" t="s">
        <v>72</v>
      </c>
      <c r="G1740" s="19">
        <v>3.65</v>
      </c>
      <c r="H1740" s="17">
        <v>7.35</v>
      </c>
      <c r="I1740" s="21">
        <v>158</v>
      </c>
      <c r="J1740" s="19">
        <v>26.5</v>
      </c>
      <c r="K1740" s="19">
        <v>14.5</v>
      </c>
      <c r="L1740" s="19">
        <v>1.5</v>
      </c>
      <c r="M1740" s="19">
        <v>3.5</v>
      </c>
      <c r="N1740" s="19">
        <v>7.62</v>
      </c>
      <c r="O1740" s="19">
        <v>1.0389999999999999</v>
      </c>
      <c r="Q1740" s="19">
        <f t="shared" si="406"/>
        <v>3.6482238757194461</v>
      </c>
      <c r="R1740" s="19">
        <f t="shared" si="405"/>
        <v>3.0783932235172324</v>
      </c>
      <c r="S1740" s="19">
        <f t="shared" si="401"/>
        <v>3.0079578317328122</v>
      </c>
      <c r="T1740" s="19">
        <f t="shared" si="402"/>
        <v>4.3738779518954782</v>
      </c>
      <c r="U1740" s="23">
        <f t="shared" si="403"/>
        <v>3.5271132207162421</v>
      </c>
      <c r="V1740" s="24">
        <f t="shared" si="407"/>
        <v>3.8147855518562808</v>
      </c>
      <c r="W1740" s="24">
        <f t="shared" si="407"/>
        <v>3.3421567911093626</v>
      </c>
      <c r="X1740" s="24">
        <f t="shared" si="407"/>
        <v>3.0986621161218006</v>
      </c>
      <c r="Y1740" s="24">
        <f t="shared" si="407"/>
        <v>4.404184866281823</v>
      </c>
      <c r="Z1740" s="24">
        <f t="shared" si="407"/>
        <v>3.6649473313423173</v>
      </c>
      <c r="AA1740" s="20"/>
      <c r="AB1740" s="20"/>
      <c r="AC1740" s="17">
        <v>314.51140411987302</v>
      </c>
      <c r="AD1740" s="17">
        <f t="shared" si="404"/>
        <v>314.93516944435447</v>
      </c>
      <c r="AE1740" s="21">
        <v>63.9600000000001</v>
      </c>
      <c r="AF1740" s="21">
        <v>143.62903225806451</v>
      </c>
      <c r="AG1740" s="19">
        <v>3.5976538200698922</v>
      </c>
      <c r="AH1740" s="21">
        <v>174.7</v>
      </c>
      <c r="AI1740" s="22">
        <v>-0.7524999999999995</v>
      </c>
      <c r="AJ1740" s="21">
        <v>1123.4547802323732</v>
      </c>
      <c r="AK1740" s="21" t="e">
        <f>VLOOKUP($B1740,'[3]Rotoma level Monthly'!$C$2:$N$538,10,FALSE)</f>
        <v>#N/A</v>
      </c>
      <c r="AL1740" s="21" t="e">
        <f>VLOOKUP($B1740,'[3]Rotoma level Monthly'!$C$2:$N$538,11,FALSE)</f>
        <v>#N/A</v>
      </c>
      <c r="AM1740" s="20">
        <v>3.816562900457841</v>
      </c>
      <c r="AN1740" s="21">
        <v>211.18333333333328</v>
      </c>
    </row>
    <row r="1741" spans="1:40" x14ac:dyDescent="0.25">
      <c r="A1741" t="s">
        <v>89</v>
      </c>
      <c r="B1741" s="15">
        <v>44136</v>
      </c>
      <c r="C1741" s="16" t="s">
        <v>83</v>
      </c>
      <c r="D1741" s="17">
        <v>2021</v>
      </c>
      <c r="E1741" s="18" t="str">
        <f t="shared" si="408"/>
        <v>Rotoiti 2020/21</v>
      </c>
      <c r="F1741" s="18" t="s">
        <v>72</v>
      </c>
      <c r="G1741" s="19">
        <v>3.1999999999999997</v>
      </c>
      <c r="H1741" s="17">
        <v>6.6</v>
      </c>
      <c r="I1741" s="21">
        <v>166</v>
      </c>
      <c r="J1741" s="19">
        <v>22</v>
      </c>
      <c r="K1741" s="19">
        <v>7.5</v>
      </c>
      <c r="L1741" s="19">
        <v>3.5</v>
      </c>
      <c r="M1741" s="19">
        <v>6.5</v>
      </c>
      <c r="N1741" s="19">
        <v>7.58</v>
      </c>
      <c r="O1741" s="19">
        <v>0.58050000000000002</v>
      </c>
      <c r="Q1741" s="19">
        <f t="shared" si="406"/>
        <v>3.5030809449325613</v>
      </c>
      <c r="R1741" s="19">
        <f t="shared" si="405"/>
        <v>3.2255706038485066</v>
      </c>
      <c r="S1741" s="19">
        <f t="shared" si="401"/>
        <v>3.0725253450005652</v>
      </c>
      <c r="T1741" s="19">
        <f t="shared" si="402"/>
        <v>4.1378742280008423</v>
      </c>
      <c r="U1741" s="23">
        <f t="shared" si="403"/>
        <v>3.4847627804456192</v>
      </c>
      <c r="V1741" s="24">
        <f t="shared" si="407"/>
        <v>3.7746841968263891</v>
      </c>
      <c r="W1741" s="24">
        <f t="shared" si="407"/>
        <v>3.321951785009007</v>
      </c>
      <c r="X1741" s="24">
        <f t="shared" si="407"/>
        <v>3.0889376736710048</v>
      </c>
      <c r="Y1741" s="24">
        <f t="shared" si="407"/>
        <v>4.3530072879603763</v>
      </c>
      <c r="Z1741" s="24">
        <f t="shared" si="407"/>
        <v>3.6346452358666945</v>
      </c>
      <c r="AA1741" s="20"/>
      <c r="AB1741" s="20"/>
      <c r="AC1741" s="17">
        <v>314.54144288194402</v>
      </c>
      <c r="AD1741" s="17">
        <f t="shared" si="404"/>
        <v>314.88018612548871</v>
      </c>
      <c r="AE1741" s="21">
        <v>189.69306122448901</v>
      </c>
      <c r="AF1741" s="21">
        <v>174.94444444444449</v>
      </c>
      <c r="AG1741" s="19">
        <v>4.3656327122777778</v>
      </c>
      <c r="AH1741" s="21">
        <v>228.1</v>
      </c>
      <c r="AI1741" s="22">
        <v>-0.72333333333333305</v>
      </c>
      <c r="AJ1741" s="21">
        <v>1050.0010994506142</v>
      </c>
      <c r="AK1741" s="21" t="e">
        <f>VLOOKUP($B1741,'[3]Rotoma level Monthly'!$C$2:$N$538,10,FALSE)</f>
        <v>#N/A</v>
      </c>
      <c r="AL1741" s="21" t="e">
        <f>VLOOKUP($B1741,'[3]Rotoma level Monthly'!$C$2:$N$538,11,FALSE)</f>
        <v>#N/A</v>
      </c>
      <c r="AM1741" s="20">
        <v>3.7262988747492831</v>
      </c>
      <c r="AN1741" s="21">
        <v>212.70833333333329</v>
      </c>
    </row>
    <row r="1742" spans="1:40" x14ac:dyDescent="0.25">
      <c r="A1742" t="s">
        <v>89</v>
      </c>
      <c r="B1742" s="15">
        <v>44166</v>
      </c>
      <c r="C1742" s="16" t="s">
        <v>83</v>
      </c>
      <c r="D1742" s="17">
        <v>2021</v>
      </c>
      <c r="E1742" s="18" t="str">
        <f t="shared" si="408"/>
        <v>Rotoiti 2020/21</v>
      </c>
      <c r="F1742" s="18" t="s">
        <v>72</v>
      </c>
      <c r="G1742" s="19">
        <v>3.4</v>
      </c>
      <c r="H1742" s="17">
        <v>6.3250000000000002</v>
      </c>
      <c r="I1742" s="21">
        <v>180</v>
      </c>
      <c r="J1742" s="19">
        <v>19</v>
      </c>
      <c r="K1742" s="19">
        <v>4.5</v>
      </c>
      <c r="L1742" s="19">
        <v>3.5</v>
      </c>
      <c r="M1742" s="19">
        <v>2.5</v>
      </c>
      <c r="N1742" s="19">
        <v>7.9550000000000001</v>
      </c>
      <c r="O1742" s="19">
        <v>0.879</v>
      </c>
      <c r="Q1742" s="19">
        <f t="shared" si="406"/>
        <v>3.5699564492873277</v>
      </c>
      <c r="R1742" s="19">
        <f t="shared" si="405"/>
        <v>3.2828864163699336</v>
      </c>
      <c r="S1742" s="19">
        <f t="shared" si="401"/>
        <v>3.1783702403609504</v>
      </c>
      <c r="T1742" s="19">
        <f t="shared" si="402"/>
        <v>3.9519605147822601</v>
      </c>
      <c r="U1742" s="23">
        <f t="shared" si="403"/>
        <v>3.4957934052001178</v>
      </c>
      <c r="V1742" s="24">
        <f t="shared" si="407"/>
        <v>3.665096086135144</v>
      </c>
      <c r="W1742" s="24">
        <f t="shared" si="407"/>
        <v>3.308002351098994</v>
      </c>
      <c r="X1742" s="24">
        <f t="shared" si="407"/>
        <v>3.0793834195609637</v>
      </c>
      <c r="Y1742" s="24">
        <f t="shared" si="407"/>
        <v>4.2766720228250037</v>
      </c>
      <c r="Z1742" s="24">
        <f t="shared" si="407"/>
        <v>3.582288469905027</v>
      </c>
      <c r="AA1742" s="20"/>
      <c r="AB1742" s="20"/>
      <c r="AC1742" s="17">
        <v>314.47627021729397</v>
      </c>
      <c r="AD1742" s="17">
        <f t="shared" si="404"/>
        <v>314.81164739901021</v>
      </c>
      <c r="AE1742" s="21">
        <v>63.240816326530698</v>
      </c>
      <c r="AF1742" s="21">
        <v>190.10080645161287</v>
      </c>
      <c r="AG1742" s="19">
        <v>4.4007818062338719</v>
      </c>
      <c r="AH1742" s="21">
        <v>320.8</v>
      </c>
      <c r="AI1742" s="22">
        <v>0</v>
      </c>
      <c r="AJ1742" s="21">
        <v>1167.1273854308033</v>
      </c>
      <c r="AK1742" s="21" t="e">
        <f>VLOOKUP($B1742,'[3]Rotoma level Monthly'!$C$2:$N$538,10,FALSE)</f>
        <v>#N/A</v>
      </c>
      <c r="AL1742" s="21" t="e">
        <f>VLOOKUP($B1742,'[3]Rotoma level Monthly'!$C$2:$N$538,11,FALSE)</f>
        <v>#N/A</v>
      </c>
      <c r="AM1742" s="20">
        <v>3.7500859760661811</v>
      </c>
      <c r="AN1742" s="21">
        <v>216.30000000000004</v>
      </c>
    </row>
    <row r="1743" spans="1:40" x14ac:dyDescent="0.25">
      <c r="A1743" t="s">
        <v>89</v>
      </c>
      <c r="B1743" s="15">
        <v>44197</v>
      </c>
      <c r="C1743" s="16" t="s">
        <v>83</v>
      </c>
      <c r="D1743" s="17">
        <v>2021</v>
      </c>
      <c r="E1743" s="18" t="str">
        <f t="shared" si="408"/>
        <v>Rotoiti 2020/21</v>
      </c>
      <c r="F1743" s="18" t="s">
        <v>72</v>
      </c>
      <c r="G1743" s="19">
        <v>4.3</v>
      </c>
      <c r="H1743" s="17">
        <v>6.8</v>
      </c>
      <c r="I1743" s="21">
        <v>192</v>
      </c>
      <c r="J1743" s="19">
        <v>20.5</v>
      </c>
      <c r="K1743" s="19">
        <v>2</v>
      </c>
      <c r="L1743" s="19">
        <v>0</v>
      </c>
      <c r="M1743" s="19">
        <v>2.5</v>
      </c>
      <c r="N1743" s="19">
        <v>7.9</v>
      </c>
      <c r="O1743" s="19">
        <v>1.0044999999999999</v>
      </c>
      <c r="Q1743" s="19">
        <f t="shared" si="406"/>
        <v>3.8290098771721497</v>
      </c>
      <c r="R1743" s="19">
        <f t="shared" si="405"/>
        <v>3.1850798671415776</v>
      </c>
      <c r="S1743" s="19">
        <f t="shared" si="401"/>
        <v>3.2627366983976844</v>
      </c>
      <c r="T1743" s="19">
        <f t="shared" si="402"/>
        <v>4.0483212742828023</v>
      </c>
      <c r="U1743" s="23">
        <f t="shared" si="403"/>
        <v>3.5812869292485536</v>
      </c>
      <c r="V1743" s="24">
        <f t="shared" si="407"/>
        <v>3.7477371889275575</v>
      </c>
      <c r="W1743" s="24">
        <f t="shared" si="407"/>
        <v>3.2803937236906666</v>
      </c>
      <c r="X1743" s="24">
        <f t="shared" si="407"/>
        <v>3.1023524374255871</v>
      </c>
      <c r="Y1743" s="24">
        <f t="shared" si="407"/>
        <v>4.2600932417327257</v>
      </c>
      <c r="Z1743" s="24">
        <f t="shared" si="407"/>
        <v>3.5976441479441355</v>
      </c>
      <c r="AA1743" s="20"/>
      <c r="AB1743" s="20"/>
      <c r="AC1743" s="17">
        <v>314.35821807795702</v>
      </c>
      <c r="AD1743" s="17">
        <f t="shared" si="404"/>
        <v>314.73234004169484</v>
      </c>
      <c r="AE1743" s="21">
        <v>76.187755102041095</v>
      </c>
      <c r="AF1743" s="21">
        <v>186.68010752688173</v>
      </c>
      <c r="AG1743" s="19">
        <v>3.9700037301424747</v>
      </c>
      <c r="AH1743" s="21">
        <v>301</v>
      </c>
      <c r="AI1743" s="22">
        <v>0</v>
      </c>
      <c r="AJ1743" s="21">
        <v>1036.2098046662052</v>
      </c>
      <c r="AK1743" s="21" t="e">
        <f>VLOOKUP($B1743,'[3]Rotoma level Monthly'!$C$2:$N$538,10,FALSE)</f>
        <v>#N/A</v>
      </c>
      <c r="AL1743" s="21" t="e">
        <f>VLOOKUP($B1743,'[3]Rotoma level Monthly'!$C$2:$N$538,11,FALSE)</f>
        <v>#N/A</v>
      </c>
      <c r="AM1743" s="20">
        <v>3.725654474693421</v>
      </c>
      <c r="AN1743" s="21">
        <v>213.4</v>
      </c>
    </row>
    <row r="1744" spans="1:40" x14ac:dyDescent="0.25">
      <c r="A1744" t="s">
        <v>89</v>
      </c>
      <c r="B1744" s="15">
        <v>44228</v>
      </c>
      <c r="C1744" s="16" t="s">
        <v>83</v>
      </c>
      <c r="D1744" s="17">
        <v>2021</v>
      </c>
      <c r="E1744" s="18" t="str">
        <f t="shared" si="408"/>
        <v>Rotoiti 2020/21</v>
      </c>
      <c r="F1744" s="18" t="s">
        <v>72</v>
      </c>
      <c r="G1744" s="19">
        <v>6.4499999999999993</v>
      </c>
      <c r="H1744" s="17">
        <v>5.5</v>
      </c>
      <c r="I1744" s="21">
        <v>207.5</v>
      </c>
      <c r="J1744" s="19">
        <v>18.5</v>
      </c>
      <c r="K1744" s="19">
        <v>2.5</v>
      </c>
      <c r="L1744" s="19">
        <v>10.5</v>
      </c>
      <c r="M1744" s="19">
        <v>10.5</v>
      </c>
      <c r="N1744" s="19">
        <v>7.7799999999999994</v>
      </c>
      <c r="O1744" s="19">
        <v>0.85399999999999998</v>
      </c>
      <c r="Q1744" s="19">
        <f t="shared" si="406"/>
        <v>4.2762816751735802</v>
      </c>
      <c r="R1744" s="19">
        <f t="shared" si="405"/>
        <v>3.4680306770527762</v>
      </c>
      <c r="S1744" s="19">
        <f t="shared" si="401"/>
        <v>3.3642244841548155</v>
      </c>
      <c r="T1744" s="19">
        <f t="shared" si="402"/>
        <v>3.9181414469367994</v>
      </c>
      <c r="U1744" s="23">
        <f t="shared" si="403"/>
        <v>3.7566695708294926</v>
      </c>
      <c r="V1744" s="24">
        <f t="shared" si="407"/>
        <v>3.8487278545098866</v>
      </c>
      <c r="W1744" s="24">
        <f t="shared" si="407"/>
        <v>3.2773835625653596</v>
      </c>
      <c r="X1744" s="24">
        <f t="shared" si="407"/>
        <v>3.1391638308269205</v>
      </c>
      <c r="Y1744" s="24">
        <f t="shared" si="407"/>
        <v>4.2304079484487564</v>
      </c>
      <c r="Z1744" s="24">
        <f t="shared" si="407"/>
        <v>3.6239207990877311</v>
      </c>
      <c r="AA1744" s="20"/>
      <c r="AB1744" s="20"/>
      <c r="AC1744" s="17">
        <v>314.15395758928599</v>
      </c>
      <c r="AD1744" s="17">
        <f t="shared" si="404"/>
        <v>314.63476506089609</v>
      </c>
      <c r="AE1744" s="21">
        <v>59.382870389534901</v>
      </c>
      <c r="AF1744" s="21">
        <v>141.44345238095244</v>
      </c>
      <c r="AG1744" s="19">
        <v>3.5766137535238101</v>
      </c>
      <c r="AH1744" s="21">
        <v>259.3</v>
      </c>
      <c r="AI1744" s="22">
        <v>0</v>
      </c>
      <c r="AJ1744" s="21">
        <v>1099.2463969775483</v>
      </c>
      <c r="AK1744" s="21" t="e">
        <f>VLOOKUP($B1744,'[3]Rotoma level Monthly'!$C$2:$N$538,10,FALSE)</f>
        <v>#N/A</v>
      </c>
      <c r="AL1744" s="21" t="e">
        <f>VLOOKUP($B1744,'[3]Rotoma level Monthly'!$C$2:$N$538,11,FALSE)</f>
        <v>#N/A</v>
      </c>
      <c r="AM1744" s="20">
        <v>3.7141589923258138</v>
      </c>
      <c r="AN1744" s="21">
        <v>211.4</v>
      </c>
    </row>
    <row r="1745" spans="1:40" x14ac:dyDescent="0.25">
      <c r="A1745" t="s">
        <v>89</v>
      </c>
      <c r="B1745" s="15">
        <v>44256</v>
      </c>
      <c r="C1745" s="16" t="s">
        <v>83</v>
      </c>
      <c r="D1745" s="17">
        <v>2021</v>
      </c>
      <c r="E1745" s="18" t="str">
        <f t="shared" si="408"/>
        <v>Rotoiti 2020/21</v>
      </c>
      <c r="F1745" s="18" t="s">
        <v>72</v>
      </c>
      <c r="G1745" s="19">
        <v>6.2</v>
      </c>
      <c r="H1745" s="17">
        <v>5.15</v>
      </c>
      <c r="I1745" s="21">
        <v>221.5</v>
      </c>
      <c r="J1745" s="19">
        <v>18.5</v>
      </c>
      <c r="K1745" s="19">
        <v>1.5</v>
      </c>
      <c r="L1745" s="19">
        <v>4</v>
      </c>
      <c r="M1745" s="19">
        <v>16.5</v>
      </c>
      <c r="N1745" s="19">
        <v>7.7350000000000003</v>
      </c>
      <c r="O1745" s="19">
        <v>0.97799999999999998</v>
      </c>
      <c r="Q1745" s="19">
        <f t="shared" si="406"/>
        <v>4.2326748913255656</v>
      </c>
      <c r="R1745" s="19">
        <f t="shared" si="405"/>
        <v>3.5536724613686745</v>
      </c>
      <c r="S1745" s="19">
        <f t="shared" si="401"/>
        <v>3.4495749289828557</v>
      </c>
      <c r="T1745" s="19">
        <f t="shared" si="402"/>
        <v>3.9181414469367994</v>
      </c>
      <c r="U1745" s="23">
        <f t="shared" si="403"/>
        <v>3.7885159321534738</v>
      </c>
      <c r="V1745" s="24">
        <f t="shared" si="407"/>
        <v>3.9347047556438484</v>
      </c>
      <c r="W1745" s="24">
        <f t="shared" si="407"/>
        <v>3.2884284251869147</v>
      </c>
      <c r="X1745" s="24">
        <f t="shared" si="407"/>
        <v>3.1583876448449302</v>
      </c>
      <c r="Y1745" s="24">
        <f t="shared" si="407"/>
        <v>4.2239452515090194</v>
      </c>
      <c r="Z1745" s="24">
        <f t="shared" si="407"/>
        <v>3.6513665192961784</v>
      </c>
      <c r="AA1745" s="20"/>
      <c r="AB1745" s="20"/>
      <c r="AC1745" s="17">
        <v>314.00009643817202</v>
      </c>
      <c r="AD1745" s="17">
        <f t="shared" si="404"/>
        <v>314.52988566461477</v>
      </c>
      <c r="AE1745" s="21">
        <v>131.894523326572</v>
      </c>
      <c r="AF1745" s="21">
        <v>145.83333333333331</v>
      </c>
      <c r="AG1745" s="19">
        <v>3.4099230854650537</v>
      </c>
      <c r="AH1745" s="21">
        <v>217</v>
      </c>
      <c r="AI1745" s="22">
        <v>0</v>
      </c>
      <c r="AJ1745" s="21">
        <v>1152.0536859717345</v>
      </c>
      <c r="AK1745" s="21" t="e">
        <f>VLOOKUP($B1745,'[3]Rotoma level Monthly'!$C$2:$N$538,10,FALSE)</f>
        <v>#N/A</v>
      </c>
      <c r="AL1745" s="21" t="e">
        <f>VLOOKUP($B1745,'[3]Rotoma level Monthly'!$C$2:$N$538,11,FALSE)</f>
        <v>#N/A</v>
      </c>
      <c r="AM1745" s="20">
        <v>3.7119635577202783</v>
      </c>
      <c r="AN1745" s="21">
        <v>210.02500000000001</v>
      </c>
    </row>
    <row r="1746" spans="1:40" x14ac:dyDescent="0.25">
      <c r="A1746" t="s">
        <v>89</v>
      </c>
      <c r="B1746" s="15">
        <v>44287</v>
      </c>
      <c r="C1746" s="16" t="s">
        <v>83</v>
      </c>
      <c r="D1746" s="17">
        <v>2021</v>
      </c>
      <c r="E1746" s="18" t="str">
        <f t="shared" si="408"/>
        <v>Rotoiti 2020/21</v>
      </c>
      <c r="F1746" s="18" t="s">
        <v>72</v>
      </c>
      <c r="G1746" s="19">
        <v>6.6</v>
      </c>
      <c r="H1746" s="17">
        <v>5.75</v>
      </c>
      <c r="I1746" s="21">
        <v>189.75</v>
      </c>
      <c r="J1746" s="19">
        <v>15.600000000000001</v>
      </c>
      <c r="K1746" s="19">
        <v>3.15</v>
      </c>
      <c r="L1746" s="19">
        <v>5.3500000000000005</v>
      </c>
      <c r="M1746" s="19">
        <v>2.8499999999999996</v>
      </c>
      <c r="N1746" s="19">
        <v>7.4350000000000005</v>
      </c>
      <c r="O1746" s="19">
        <v>0.72650000000000003</v>
      </c>
      <c r="Q1746" s="19">
        <f t="shared" si="406"/>
        <v>4.3016415962763457</v>
      </c>
      <c r="R1746" s="19">
        <f t="shared" si="405"/>
        <v>3.4096251235082136</v>
      </c>
      <c r="S1746" s="19">
        <f t="shared" si="401"/>
        <v>3.2473271715482288</v>
      </c>
      <c r="T1746" s="19">
        <f t="shared" si="402"/>
        <v>3.7019238271950279</v>
      </c>
      <c r="U1746" s="23">
        <f t="shared" si="403"/>
        <v>3.6651294296319539</v>
      </c>
      <c r="V1746" s="24">
        <f t="shared" si="407"/>
        <v>4.0378087479847418</v>
      </c>
      <c r="W1746" s="24">
        <f t="shared" si="407"/>
        <v>3.3156384573679301</v>
      </c>
      <c r="X1746" s="24">
        <f t="shared" si="407"/>
        <v>3.1736126864669614</v>
      </c>
      <c r="Y1746" s="24">
        <f t="shared" si="407"/>
        <v>4.2117996452616078</v>
      </c>
      <c r="Z1746" s="24">
        <f t="shared" si="407"/>
        <v>3.6847148842703099</v>
      </c>
      <c r="AA1746" s="20"/>
      <c r="AB1746" s="20"/>
      <c r="AC1746" s="17">
        <v>313.90777494213</v>
      </c>
      <c r="AD1746" s="17">
        <f t="shared" si="404"/>
        <v>314.42990349880057</v>
      </c>
      <c r="AE1746" s="21">
        <v>84.640973630831596</v>
      </c>
      <c r="AF1746" s="21">
        <v>184.99305555555563</v>
      </c>
      <c r="AG1746" s="19">
        <v>3.2474305527500014</v>
      </c>
      <c r="AH1746" s="21">
        <v>194.1</v>
      </c>
      <c r="AI1746" s="22">
        <v>0</v>
      </c>
      <c r="AJ1746" s="21">
        <v>1200.2819836388173</v>
      </c>
      <c r="AK1746" s="21" t="e">
        <f>VLOOKUP($B1746,'[3]Rotoma level Monthly'!$C$2:$N$538,10,FALSE)</f>
        <v>#N/A</v>
      </c>
      <c r="AL1746" s="21" t="e">
        <f>VLOOKUP($B1746,'[3]Rotoma level Monthly'!$C$2:$N$538,11,FALSE)</f>
        <v>#N/A</v>
      </c>
      <c r="AM1746" s="20">
        <v>3.7046168208688002</v>
      </c>
      <c r="AN1746" s="21">
        <v>208.64999999999998</v>
      </c>
    </row>
    <row r="1747" spans="1:40" x14ac:dyDescent="0.25">
      <c r="A1747" t="s">
        <v>89</v>
      </c>
      <c r="B1747" s="15">
        <v>44317</v>
      </c>
      <c r="C1747" s="16" t="s">
        <v>83</v>
      </c>
      <c r="D1747" s="17">
        <v>2021</v>
      </c>
      <c r="E1747" s="18" t="str">
        <f t="shared" si="408"/>
        <v>Rotoiti 2020/21</v>
      </c>
      <c r="F1747" s="18" t="s">
        <v>72</v>
      </c>
      <c r="G1747" s="19">
        <v>5.0999999999999996</v>
      </c>
      <c r="H1747" s="17">
        <v>7.15</v>
      </c>
      <c r="I1747" s="21">
        <v>178.4</v>
      </c>
      <c r="J1747" s="19">
        <v>15.85</v>
      </c>
      <c r="K1747" s="19">
        <v>4.3000000000000007</v>
      </c>
      <c r="L1747" s="19">
        <v>8.0499999999999989</v>
      </c>
      <c r="M1747" s="19">
        <v>5.0500000000000007</v>
      </c>
      <c r="N1747" s="19">
        <v>7.3900000000000006</v>
      </c>
      <c r="O1747" s="19">
        <v>0.66250000000000009</v>
      </c>
      <c r="Q1747" s="19">
        <f t="shared" si="406"/>
        <v>4.0172282472887586</v>
      </c>
      <c r="R1747" s="19">
        <f t="shared" si="405"/>
        <v>3.1164402859935669</v>
      </c>
      <c r="S1747" s="19">
        <f t="shared" ref="S1747:S1758" si="409">-3.61+3.01*LOG($I1747)</f>
        <v>3.1666984986207143</v>
      </c>
      <c r="T1747" s="19">
        <f t="shared" ref="T1747:T1758" si="410">0.218+2.92*LOG($J1747,10)</f>
        <v>3.7220854583370087</v>
      </c>
      <c r="U1747" s="23">
        <f t="shared" ref="U1747:U1756" si="411">AVERAGE(Q1747:T1747)</f>
        <v>3.5056131225600122</v>
      </c>
      <c r="V1747" s="24">
        <f t="shared" si="407"/>
        <v>4.0443442878882081</v>
      </c>
      <c r="W1747" s="24">
        <f t="shared" si="407"/>
        <v>3.3226796721045253</v>
      </c>
      <c r="X1747" s="24">
        <f t="shared" si="407"/>
        <v>3.1772131628477402</v>
      </c>
      <c r="Y1747" s="24">
        <f t="shared" si="407"/>
        <v>4.2190430827102512</v>
      </c>
      <c r="Z1747" s="24">
        <f t="shared" si="407"/>
        <v>3.6908200513876808</v>
      </c>
      <c r="AA1747" s="20"/>
      <c r="AB1747" s="20"/>
      <c r="AC1747" s="17">
        <v>313.78864902553801</v>
      </c>
      <c r="AD1747" s="17">
        <f t="shared" si="404"/>
        <v>314.33940271217563</v>
      </c>
      <c r="AE1747" s="21">
        <v>78.4575999999999</v>
      </c>
      <c r="AF1747" s="21">
        <v>165.23521505376348</v>
      </c>
      <c r="AG1747" s="19">
        <v>3.3774245789220432</v>
      </c>
      <c r="AH1747" s="21">
        <v>169</v>
      </c>
      <c r="AI1747" s="22">
        <v>0</v>
      </c>
      <c r="AJ1747" s="21">
        <v>1243.2265532070633</v>
      </c>
      <c r="AK1747" s="21" t="e">
        <f>VLOOKUP($B1747,'[3]Rotoma level Monthly'!$C$2:$N$538,10,FALSE)</f>
        <v>#N/A</v>
      </c>
      <c r="AL1747" s="21" t="e">
        <f>VLOOKUP($B1747,'[3]Rotoma level Monthly'!$C$2:$N$538,11,FALSE)</f>
        <v>#N/A</v>
      </c>
      <c r="AM1747" s="20">
        <v>3.7176267874213469</v>
      </c>
      <c r="AN1747" s="21">
        <v>207.51666666666665</v>
      </c>
    </row>
    <row r="1748" spans="1:40" x14ac:dyDescent="0.25">
      <c r="A1748" t="s">
        <v>89</v>
      </c>
      <c r="B1748" s="15">
        <v>44348</v>
      </c>
      <c r="C1748" s="16" t="s">
        <v>83</v>
      </c>
      <c r="D1748" s="17">
        <v>2021</v>
      </c>
      <c r="E1748" s="18" t="str">
        <f t="shared" si="408"/>
        <v>Rotoiti 2020/21</v>
      </c>
      <c r="F1748" s="18" t="s">
        <v>72</v>
      </c>
      <c r="G1748" s="19">
        <v>5.5500000000000007</v>
      </c>
      <c r="H1748" s="17">
        <v>6.35</v>
      </c>
      <c r="I1748" s="21">
        <v>176.10000000000002</v>
      </c>
      <c r="J1748" s="19">
        <v>29.950000000000003</v>
      </c>
      <c r="K1748" s="19">
        <v>13.149999999999999</v>
      </c>
      <c r="L1748" s="19">
        <v>3.5</v>
      </c>
      <c r="M1748" s="19">
        <v>4.3</v>
      </c>
      <c r="N1748" s="19">
        <v>7.17</v>
      </c>
      <c r="O1748" s="19">
        <v>1.3145</v>
      </c>
      <c r="Q1748" s="19">
        <f t="shared" si="406"/>
        <v>4.110504177131598</v>
      </c>
      <c r="R1748" s="19">
        <f t="shared" si="405"/>
        <v>3.2775935150441495</v>
      </c>
      <c r="S1748" s="19">
        <f t="shared" si="409"/>
        <v>3.1497356614615035</v>
      </c>
      <c r="T1748" s="19">
        <f t="shared" si="410"/>
        <v>4.5290787340379639</v>
      </c>
      <c r="U1748" s="23">
        <f t="shared" si="411"/>
        <v>3.7667280219188042</v>
      </c>
      <c r="V1748" s="24">
        <f t="shared" si="407"/>
        <v>3.9983855044051091</v>
      </c>
      <c r="W1748" s="24">
        <f t="shared" si="407"/>
        <v>3.3131027345452053</v>
      </c>
      <c r="X1748" s="24">
        <f t="shared" si="407"/>
        <v>3.1853337493030049</v>
      </c>
      <c r="Y1748" s="24">
        <f t="shared" si="407"/>
        <v>4.1981417135290071</v>
      </c>
      <c r="Z1748" s="24">
        <f t="shared" si="407"/>
        <v>3.6737409254455815</v>
      </c>
      <c r="AA1748" s="20"/>
      <c r="AB1748" s="20"/>
      <c r="AC1748" s="17">
        <v>313.81448912037001</v>
      </c>
      <c r="AD1748" s="17">
        <f t="shared" si="404"/>
        <v>314.28282170858944</v>
      </c>
      <c r="AE1748" s="21">
        <v>157.87199999999899</v>
      </c>
      <c r="AF1748" s="21">
        <v>165.09722222222223</v>
      </c>
      <c r="AG1748" s="19">
        <v>3.2549328675583329</v>
      </c>
      <c r="AH1748" s="21">
        <v>127</v>
      </c>
      <c r="AI1748" s="22">
        <v>0</v>
      </c>
      <c r="AJ1748" s="21">
        <v>1257.1540040625853</v>
      </c>
      <c r="AK1748" s="21" t="e">
        <f>VLOOKUP($B1748,'[3]Rotoma level Monthly'!$C$2:$N$538,10,FALSE)</f>
        <v>#N/A</v>
      </c>
      <c r="AL1748" s="21" t="e">
        <f>VLOOKUP($B1748,'[3]Rotoma level Monthly'!$C$2:$N$538,11,FALSE)</f>
        <v>#N/A</v>
      </c>
      <c r="AM1748" s="20">
        <v>3.7518001578949431</v>
      </c>
      <c r="AN1748" s="21">
        <v>208.75</v>
      </c>
    </row>
    <row r="1749" spans="1:40" x14ac:dyDescent="0.25">
      <c r="A1749" t="s">
        <v>89</v>
      </c>
      <c r="B1749" s="15">
        <v>44378</v>
      </c>
      <c r="C1749" s="16" t="s">
        <v>84</v>
      </c>
      <c r="D1749" s="17">
        <v>2022</v>
      </c>
      <c r="E1749" s="18" t="str">
        <f t="shared" si="408"/>
        <v>Rotoiti 2021/22</v>
      </c>
      <c r="F1749" s="18" t="s">
        <v>72</v>
      </c>
      <c r="G1749" s="19">
        <v>3.15</v>
      </c>
      <c r="H1749" s="17">
        <v>5.2249999999999996</v>
      </c>
      <c r="I1749" s="21">
        <v>191</v>
      </c>
      <c r="J1749" s="19">
        <v>40.299999999999997</v>
      </c>
      <c r="K1749" s="19">
        <v>24.45</v>
      </c>
      <c r="L1749" s="19">
        <v>5.9</v>
      </c>
      <c r="M1749" s="19">
        <v>8.8000000000000007</v>
      </c>
      <c r="N1749" s="19">
        <v>7.0625</v>
      </c>
      <c r="O1749" s="19">
        <v>0.74199999999999999</v>
      </c>
      <c r="Q1749" s="19">
        <f t="shared" si="406"/>
        <v>3.4857088066255857</v>
      </c>
      <c r="R1749" s="19">
        <f t="shared" si="405"/>
        <v>3.5349142166378775</v>
      </c>
      <c r="S1749" s="19">
        <f t="shared" si="409"/>
        <v>3.2559104354156596</v>
      </c>
      <c r="T1749" s="19">
        <f t="shared" si="410"/>
        <v>4.9054907347320382</v>
      </c>
      <c r="U1749" s="23">
        <f t="shared" si="411"/>
        <v>3.7955060483527898</v>
      </c>
      <c r="V1749" s="24">
        <f t="shared" si="407"/>
        <v>3.9523071972212094</v>
      </c>
      <c r="W1749" s="24">
        <f t="shared" si="407"/>
        <v>3.345551805748967</v>
      </c>
      <c r="X1749" s="24">
        <f t="shared" si="407"/>
        <v>3.2034075075041826</v>
      </c>
      <c r="Y1749" s="24">
        <f t="shared" si="407"/>
        <v>4.2094801892602725</v>
      </c>
      <c r="Z1749" s="24">
        <f t="shared" si="407"/>
        <v>3.6776866749336574</v>
      </c>
      <c r="AA1749" s="20"/>
      <c r="AB1749" s="20"/>
      <c r="AC1749" s="17">
        <v>313.88659475806497</v>
      </c>
      <c r="AD1749" s="17">
        <f t="shared" si="404"/>
        <v>314.22166770187607</v>
      </c>
      <c r="AE1749" s="21">
        <v>123.364723144104</v>
      </c>
      <c r="AF1749" s="21">
        <v>176.2836021505376</v>
      </c>
      <c r="AG1749" s="19">
        <v>3.5627352119758053</v>
      </c>
      <c r="AH1749" s="21">
        <v>157.69999999999999</v>
      </c>
      <c r="AI1749" s="22">
        <v>0</v>
      </c>
      <c r="AJ1749" s="21">
        <v>1229.3270293059118</v>
      </c>
      <c r="AK1749" s="21" t="e">
        <f>VLOOKUP($B1749,'[3]Rotoma level Monthly'!$C$2:$N$538,10,FALSE)</f>
        <v>#N/A</v>
      </c>
      <c r="AL1749" s="21" t="e">
        <f>VLOOKUP($B1749,'[3]Rotoma level Monthly'!$C$2:$N$538,11,FALSE)</f>
        <v>#N/A</v>
      </c>
      <c r="AM1749" s="20">
        <v>3.730007719642165</v>
      </c>
      <c r="AN1749" s="21">
        <v>211.14166666666665</v>
      </c>
    </row>
    <row r="1750" spans="1:40" x14ac:dyDescent="0.25">
      <c r="A1750" t="s">
        <v>89</v>
      </c>
      <c r="B1750" s="15">
        <v>44409</v>
      </c>
      <c r="C1750" s="16" t="s">
        <v>84</v>
      </c>
      <c r="D1750" s="17">
        <v>2022</v>
      </c>
      <c r="E1750" s="18" t="str">
        <f t="shared" si="408"/>
        <v>Rotoiti 2021/22</v>
      </c>
      <c r="F1750" s="18" t="s">
        <v>72</v>
      </c>
      <c r="G1750" s="19">
        <v>4.6500000000000004</v>
      </c>
      <c r="H1750" s="17">
        <v>4.9249999999999998</v>
      </c>
      <c r="I1750" s="21">
        <v>166.55</v>
      </c>
      <c r="J1750" s="19">
        <v>36.950000000000003</v>
      </c>
      <c r="K1750" s="19">
        <v>20.45</v>
      </c>
      <c r="L1750" s="19">
        <v>2.1</v>
      </c>
      <c r="M1750" s="19">
        <v>2.6</v>
      </c>
      <c r="N1750" s="19">
        <v>7.36</v>
      </c>
      <c r="O1750" s="19">
        <v>0.94850000000000012</v>
      </c>
      <c r="Q1750" s="19">
        <f t="shared" si="406"/>
        <v>3.9153305003404828</v>
      </c>
      <c r="R1750" s="19">
        <f t="shared" si="405"/>
        <v>3.611381779200892</v>
      </c>
      <c r="S1750" s="19">
        <f t="shared" si="409"/>
        <v>3.0768493574518581</v>
      </c>
      <c r="T1750" s="19">
        <f t="shared" si="410"/>
        <v>4.7954341727740655</v>
      </c>
      <c r="U1750" s="23">
        <f t="shared" si="411"/>
        <v>3.8497489524418245</v>
      </c>
      <c r="V1750" s="24">
        <f t="shared" si="407"/>
        <v>3.9312034139288543</v>
      </c>
      <c r="W1750" s="24">
        <f t="shared" si="407"/>
        <v>3.3656679916747763</v>
      </c>
      <c r="X1750" s="24">
        <f t="shared" si="407"/>
        <v>3.1891436280883205</v>
      </c>
      <c r="Y1750" s="24">
        <f t="shared" si="407"/>
        <v>4.2125267211707209</v>
      </c>
      <c r="Z1750" s="24">
        <f t="shared" si="407"/>
        <v>3.6746354387156672</v>
      </c>
      <c r="AA1750" s="20"/>
      <c r="AB1750" s="20"/>
      <c r="AC1750" s="17">
        <v>313.91668357974902</v>
      </c>
      <c r="AD1750" s="17">
        <f t="shared" si="404"/>
        <v>314.16192936132506</v>
      </c>
      <c r="AE1750" s="21">
        <v>95.069868995632802</v>
      </c>
      <c r="AF1750" s="21">
        <v>181.00672043010758</v>
      </c>
      <c r="AG1750" s="19">
        <v>3.4090933363618272</v>
      </c>
      <c r="AH1750" s="21">
        <v>164.9</v>
      </c>
      <c r="AI1750" s="22">
        <v>0</v>
      </c>
      <c r="AJ1750" s="21">
        <v>1209.7251714731519</v>
      </c>
      <c r="AK1750" s="21" t="e">
        <f>VLOOKUP($B1750,'[3]Rotoma level Monthly'!$C$2:$N$538,10,FALSE)</f>
        <v>#N/A</v>
      </c>
      <c r="AL1750" s="21" t="e">
        <f>VLOOKUP($B1750,'[3]Rotoma level Monthly'!$C$2:$N$538,11,FALSE)</f>
        <v>#N/A</v>
      </c>
      <c r="AM1750" s="20">
        <v>3.754554463945929</v>
      </c>
      <c r="AN1750" s="21">
        <v>210.89999999999998</v>
      </c>
    </row>
    <row r="1751" spans="1:40" x14ac:dyDescent="0.25">
      <c r="A1751" t="s">
        <v>89</v>
      </c>
      <c r="B1751" s="15">
        <v>44440</v>
      </c>
      <c r="C1751" s="16" t="s">
        <v>84</v>
      </c>
      <c r="D1751" s="17">
        <v>2022</v>
      </c>
      <c r="E1751" s="18" t="str">
        <f t="shared" si="408"/>
        <v>Rotoiti 2021/22</v>
      </c>
      <c r="F1751" s="18" t="s">
        <v>72</v>
      </c>
      <c r="G1751" s="19">
        <v>3.9</v>
      </c>
      <c r="H1751" s="17">
        <v>4.8499999999999996</v>
      </c>
      <c r="I1751" s="21">
        <v>181.39999999999998</v>
      </c>
      <c r="J1751" s="19">
        <v>30.05</v>
      </c>
      <c r="K1751" s="19">
        <v>16.95</v>
      </c>
      <c r="L1751" s="19">
        <v>1.5</v>
      </c>
      <c r="M1751" s="19">
        <v>2.4500000000000002</v>
      </c>
      <c r="N1751" s="19">
        <v>7.4250000000000007</v>
      </c>
      <c r="O1751" s="19">
        <v>1.175</v>
      </c>
      <c r="Q1751" s="19">
        <f t="shared" si="406"/>
        <v>3.7213041018473079</v>
      </c>
      <c r="R1751" s="19">
        <f t="shared" si="405"/>
        <v>3.6311213585066033</v>
      </c>
      <c r="S1751" s="19">
        <f t="shared" si="409"/>
        <v>3.1884982209994699</v>
      </c>
      <c r="T1751" s="19">
        <f t="shared" si="410"/>
        <v>4.5333058709091736</v>
      </c>
      <c r="U1751" s="23">
        <f t="shared" si="411"/>
        <v>3.7685573880656387</v>
      </c>
      <c r="V1751" s="24">
        <f t="shared" si="407"/>
        <v>3.8842454285933932</v>
      </c>
      <c r="W1751" s="24">
        <f t="shared" si="407"/>
        <v>3.3645591273491671</v>
      </c>
      <c r="X1751" s="24">
        <f t="shared" si="407"/>
        <v>3.2017007395105925</v>
      </c>
      <c r="Y1751" s="24">
        <f t="shared" si="407"/>
        <v>4.2113029717350221</v>
      </c>
      <c r="Z1751" s="24">
        <f t="shared" si="407"/>
        <v>3.6654520667970432</v>
      </c>
      <c r="AA1751" s="20"/>
      <c r="AB1751" s="20"/>
      <c r="AC1751" s="17">
        <v>313.93716718749999</v>
      </c>
      <c r="AD1751" s="17">
        <f t="shared" si="404"/>
        <v>314.10772899482316</v>
      </c>
      <c r="AE1751" s="21">
        <v>178.86026200873201</v>
      </c>
      <c r="AF1751" s="21">
        <v>197.31944444444446</v>
      </c>
      <c r="AG1751" s="19">
        <v>4.0798302433888889</v>
      </c>
      <c r="AH1751" s="21">
        <v>185.2</v>
      </c>
      <c r="AI1751" s="22">
        <v>0</v>
      </c>
      <c r="AJ1751" s="21">
        <v>1183.1120182266916</v>
      </c>
      <c r="AK1751" s="21" t="e">
        <f>VLOOKUP($B1751,'[3]Rotoma level Monthly'!$C$2:$N$538,10,FALSE)</f>
        <v>#N/A</v>
      </c>
      <c r="AL1751" s="21" t="e">
        <f>VLOOKUP($B1751,'[3]Rotoma level Monthly'!$C$2:$N$538,11,FALSE)</f>
        <v>#N/A</v>
      </c>
      <c r="AM1751" s="20">
        <v>3.7520364059034996</v>
      </c>
      <c r="AN1751" s="21">
        <v>208.23333333333332</v>
      </c>
    </row>
    <row r="1752" spans="1:40" x14ac:dyDescent="0.25">
      <c r="A1752" t="s">
        <v>89</v>
      </c>
      <c r="B1752" s="15">
        <v>44470</v>
      </c>
      <c r="C1752" s="16" t="s">
        <v>84</v>
      </c>
      <c r="D1752" s="17">
        <v>2022</v>
      </c>
      <c r="E1752" s="18" t="str">
        <f t="shared" si="408"/>
        <v>Rotoiti 2021/22</v>
      </c>
      <c r="F1752" s="18" t="s">
        <v>72</v>
      </c>
      <c r="G1752" s="19">
        <v>5.0999999999999996</v>
      </c>
      <c r="H1752" s="17">
        <v>5.4</v>
      </c>
      <c r="I1752" s="21">
        <v>167.5</v>
      </c>
      <c r="J1752" s="19">
        <v>29.25</v>
      </c>
      <c r="K1752" s="19">
        <v>14.45</v>
      </c>
      <c r="L1752" s="19">
        <v>0.25</v>
      </c>
      <c r="M1752" s="19">
        <v>4.75</v>
      </c>
      <c r="N1752" s="19">
        <v>7.6050000000000004</v>
      </c>
      <c r="O1752" s="19">
        <v>0.78200000000000003</v>
      </c>
      <c r="Q1752" s="19">
        <f t="shared" si="406"/>
        <v>4.0172282472887586</v>
      </c>
      <c r="R1752" s="19">
        <f t="shared" si="405"/>
        <v>3.4920181038687983</v>
      </c>
      <c r="S1752" s="19">
        <f t="shared" si="409"/>
        <v>3.0842845822323199</v>
      </c>
      <c r="T1752" s="19">
        <f t="shared" si="410"/>
        <v>4.4990875416211411</v>
      </c>
      <c r="U1752" s="23">
        <f t="shared" si="411"/>
        <v>3.7731546187527547</v>
      </c>
      <c r="V1752" s="24">
        <f t="shared" si="407"/>
        <v>3.9149957928908354</v>
      </c>
      <c r="W1752" s="24">
        <f t="shared" si="407"/>
        <v>3.3990278673784644</v>
      </c>
      <c r="X1752" s="24">
        <f t="shared" si="407"/>
        <v>3.2080613020522191</v>
      </c>
      <c r="Y1752" s="24">
        <f t="shared" si="407"/>
        <v>4.2217371042121608</v>
      </c>
      <c r="Z1752" s="24">
        <f t="shared" si="407"/>
        <v>3.685955516633419</v>
      </c>
      <c r="AA1752" s="20"/>
      <c r="AB1752" s="20"/>
      <c r="AC1752" s="17">
        <v>314.01965585797501</v>
      </c>
      <c r="AD1752" s="17">
        <f t="shared" ref="AD1752:AD1815" si="412">AVERAGE(AC1741:AC1752)</f>
        <v>314.06674997299837</v>
      </c>
      <c r="AE1752" s="21">
        <v>130.87554585152799</v>
      </c>
      <c r="AF1752" s="21">
        <v>152.35887096774198</v>
      </c>
      <c r="AG1752" s="19">
        <v>3.9980077623763433</v>
      </c>
      <c r="AH1752" s="21">
        <v>190.7</v>
      </c>
      <c r="AI1752" s="22">
        <v>0</v>
      </c>
      <c r="AJ1752" s="21">
        <v>1302.6244541484671</v>
      </c>
      <c r="AK1752" s="21" t="e">
        <f>VLOOKUP($B1752,'[3]Rotoma level Monthly'!$C$2:$N$538,10,FALSE)</f>
        <v>#N/A</v>
      </c>
      <c r="AL1752" s="21" t="e">
        <f>VLOOKUP($B1752,'[3]Rotoma level Monthly'!$C$2:$N$538,11,FALSE)</f>
        <v>#N/A</v>
      </c>
      <c r="AM1752" s="20">
        <v>3.6876713082224817</v>
      </c>
      <c r="AN1752" s="21">
        <v>209.56666666666663</v>
      </c>
    </row>
    <row r="1753" spans="1:40" x14ac:dyDescent="0.25">
      <c r="A1753" t="s">
        <v>89</v>
      </c>
      <c r="B1753" s="15">
        <v>44501</v>
      </c>
      <c r="C1753" s="16" t="s">
        <v>84</v>
      </c>
      <c r="D1753" s="17">
        <v>2022</v>
      </c>
      <c r="E1753" s="18" t="str">
        <f t="shared" si="408"/>
        <v>Rotoiti 2021/22</v>
      </c>
      <c r="F1753" s="18" t="s">
        <v>72</v>
      </c>
      <c r="G1753" s="19">
        <v>3.8499999999999996</v>
      </c>
      <c r="H1753" s="17">
        <v>6.3250000000000002</v>
      </c>
      <c r="I1753" s="21">
        <v>204.3</v>
      </c>
      <c r="J1753" s="19">
        <v>23.5</v>
      </c>
      <c r="K1753" s="19">
        <v>8.6999999999999993</v>
      </c>
      <c r="L1753" s="19">
        <v>1.3</v>
      </c>
      <c r="M1753" s="19">
        <v>2.8</v>
      </c>
      <c r="N1753" s="19">
        <v>7.8550000000000004</v>
      </c>
      <c r="O1753" s="19">
        <v>1.0920000000000001</v>
      </c>
      <c r="Q1753" s="19">
        <f t="shared" si="406"/>
        <v>3.707070252951592</v>
      </c>
      <c r="R1753" s="19">
        <f t="shared" si="405"/>
        <v>3.2828864163699336</v>
      </c>
      <c r="S1753" s="19">
        <f t="shared" si="409"/>
        <v>3.3439077835636675</v>
      </c>
      <c r="T1753" s="19">
        <f t="shared" si="410"/>
        <v>4.2215181578334695</v>
      </c>
      <c r="U1753" s="23">
        <f t="shared" si="411"/>
        <v>3.6388456526796658</v>
      </c>
      <c r="V1753" s="24">
        <f t="shared" si="407"/>
        <v>3.9319949018924212</v>
      </c>
      <c r="W1753" s="24">
        <f t="shared" si="407"/>
        <v>3.4038041850885832</v>
      </c>
      <c r="X1753" s="24">
        <f t="shared" si="407"/>
        <v>3.2306765052658104</v>
      </c>
      <c r="Y1753" s="24">
        <f t="shared" si="407"/>
        <v>4.2287074316982132</v>
      </c>
      <c r="Z1753" s="24">
        <f t="shared" si="407"/>
        <v>3.6987957559862559</v>
      </c>
      <c r="AA1753" s="20"/>
      <c r="AB1753" s="20"/>
      <c r="AC1753" s="17">
        <v>314.01168634259301</v>
      </c>
      <c r="AD1753" s="17">
        <f t="shared" si="412"/>
        <v>314.0226035947191</v>
      </c>
      <c r="AE1753" s="21">
        <v>57</v>
      </c>
      <c r="AF1753" s="21">
        <v>190.86769005847961</v>
      </c>
      <c r="AG1753" s="19">
        <v>4.0108741301714455</v>
      </c>
      <c r="AH1753" s="21">
        <v>228.7</v>
      </c>
      <c r="AI1753" s="22">
        <v>0</v>
      </c>
      <c r="AJ1753" s="21">
        <v>1369.539999999995</v>
      </c>
      <c r="AK1753" s="21" t="e">
        <f>VLOOKUP($B1753,'[3]Rotoma level Monthly'!$C$2:$N$538,10,FALSE)</f>
        <v>#N/A</v>
      </c>
      <c r="AL1753" s="21" t="e">
        <f>VLOOKUP($B1753,'[3]Rotoma level Monthly'!$C$2:$N$538,11,FALSE)</f>
        <v>#N/A</v>
      </c>
      <c r="AM1753" s="20">
        <v>3.7210341367480191</v>
      </c>
      <c r="AN1753" s="21">
        <v>209.61666666666665</v>
      </c>
    </row>
    <row r="1754" spans="1:40" x14ac:dyDescent="0.25">
      <c r="A1754" t="s">
        <v>89</v>
      </c>
      <c r="B1754" s="15">
        <v>44531</v>
      </c>
      <c r="C1754" s="16" t="s">
        <v>84</v>
      </c>
      <c r="D1754" s="17">
        <v>2022</v>
      </c>
      <c r="E1754" s="18" t="str">
        <f t="shared" si="408"/>
        <v>Rotoiti 2021/22</v>
      </c>
      <c r="F1754" s="18" t="s">
        <v>72</v>
      </c>
      <c r="G1754" s="19">
        <v>4.7</v>
      </c>
      <c r="H1754" s="17">
        <v>5.85</v>
      </c>
      <c r="I1754" s="21">
        <v>203.65000000000003</v>
      </c>
      <c r="J1754" s="19">
        <v>22</v>
      </c>
      <c r="K1754" s="19">
        <v>5</v>
      </c>
      <c r="L1754" s="19">
        <v>1.85</v>
      </c>
      <c r="M1754" s="19">
        <v>9.65</v>
      </c>
      <c r="N1754" s="19">
        <v>7.8849999999999998</v>
      </c>
      <c r="O1754" s="19">
        <v>1.0649999999999999</v>
      </c>
      <c r="Q1754" s="19">
        <f t="shared" si="406"/>
        <v>3.9271285591567224</v>
      </c>
      <c r="R1754" s="19">
        <f t="shared" si="405"/>
        <v>3.3868546115792619</v>
      </c>
      <c r="S1754" s="19">
        <f t="shared" si="409"/>
        <v>3.3397420874102699</v>
      </c>
      <c r="T1754" s="19">
        <f t="shared" si="410"/>
        <v>4.1378742280008423</v>
      </c>
      <c r="U1754" s="23">
        <f t="shared" si="411"/>
        <v>3.6978998715367739</v>
      </c>
      <c r="V1754" s="24">
        <f t="shared" si="407"/>
        <v>3.9617592443815366</v>
      </c>
      <c r="W1754" s="24">
        <f t="shared" si="407"/>
        <v>3.412468201356027</v>
      </c>
      <c r="X1754" s="24">
        <f t="shared" si="407"/>
        <v>3.2441241591865873</v>
      </c>
      <c r="Y1754" s="24">
        <f t="shared" si="407"/>
        <v>4.2442002411330941</v>
      </c>
      <c r="Z1754" s="24">
        <f t="shared" si="407"/>
        <v>3.7156379615143114</v>
      </c>
      <c r="AA1754" s="20"/>
      <c r="AB1754" s="20"/>
      <c r="AC1754" s="17">
        <v>314.01168634259301</v>
      </c>
      <c r="AD1754" s="17">
        <f t="shared" si="412"/>
        <v>313.98388827182731</v>
      </c>
      <c r="AE1754" s="21"/>
      <c r="AF1754" s="21"/>
      <c r="AG1754" s="19"/>
      <c r="AH1754" s="21">
        <v>240.7</v>
      </c>
    </row>
    <row r="1755" spans="1:40" x14ac:dyDescent="0.25">
      <c r="A1755" t="s">
        <v>89</v>
      </c>
      <c r="B1755" s="15">
        <v>44562</v>
      </c>
      <c r="C1755" s="16" t="s">
        <v>84</v>
      </c>
      <c r="D1755" s="17">
        <v>2022</v>
      </c>
      <c r="E1755" s="18" t="str">
        <f t="shared" si="408"/>
        <v>Rotoiti 2021/22</v>
      </c>
      <c r="F1755" s="18" t="s">
        <v>72</v>
      </c>
      <c r="G1755" s="19">
        <v>5.2</v>
      </c>
      <c r="H1755" s="17">
        <v>3.7750000000000004</v>
      </c>
      <c r="I1755" s="21">
        <v>244.60000000000002</v>
      </c>
      <c r="J1755" s="19">
        <v>22</v>
      </c>
      <c r="K1755" s="19">
        <v>2.95</v>
      </c>
      <c r="L1755" s="19">
        <v>0.95</v>
      </c>
      <c r="M1755" s="19">
        <v>1.1499999999999999</v>
      </c>
      <c r="N1755" s="19">
        <v>8.26</v>
      </c>
      <c r="O1755" s="19">
        <v>1.3149999999999999</v>
      </c>
      <c r="Q1755" s="19">
        <f t="shared" si="406"/>
        <v>4.0386484928323902</v>
      </c>
      <c r="R1755" s="19">
        <f t="shared" si="405"/>
        <v>3.9480817618101107</v>
      </c>
      <c r="S1755" s="19">
        <f t="shared" si="409"/>
        <v>3.5792539226278026</v>
      </c>
      <c r="T1755" s="19">
        <f t="shared" si="410"/>
        <v>4.1378742280008423</v>
      </c>
      <c r="U1755" s="23">
        <f t="shared" si="411"/>
        <v>3.9259646013177862</v>
      </c>
      <c r="V1755" s="24">
        <f t="shared" si="407"/>
        <v>3.9792291290198905</v>
      </c>
      <c r="W1755" s="24">
        <f t="shared" si="407"/>
        <v>3.476051692578404</v>
      </c>
      <c r="X1755" s="24">
        <f t="shared" si="407"/>
        <v>3.2705005945390972</v>
      </c>
      <c r="Y1755" s="24">
        <f t="shared" si="407"/>
        <v>4.2516629872762639</v>
      </c>
      <c r="Z1755" s="24">
        <f t="shared" si="407"/>
        <v>3.7443611008534141</v>
      </c>
      <c r="AA1755" s="20"/>
      <c r="AB1755" s="20"/>
      <c r="AC1755" s="17">
        <v>314.01168634259301</v>
      </c>
      <c r="AD1755" s="17">
        <f t="shared" si="412"/>
        <v>313.95501062721365</v>
      </c>
      <c r="AE1755" s="21"/>
      <c r="AF1755" s="21"/>
      <c r="AG1755" s="19"/>
      <c r="AH1755" s="21">
        <v>336</v>
      </c>
    </row>
    <row r="1756" spans="1:40" x14ac:dyDescent="0.25">
      <c r="A1756" t="s">
        <v>89</v>
      </c>
      <c r="B1756" s="15">
        <v>44593</v>
      </c>
      <c r="C1756" s="16" t="s">
        <v>84</v>
      </c>
      <c r="D1756" s="17">
        <v>2022</v>
      </c>
      <c r="E1756" s="18" t="str">
        <f t="shared" si="408"/>
        <v>Rotoiti 2021/22</v>
      </c>
      <c r="F1756" s="18" t="s">
        <v>72</v>
      </c>
      <c r="G1756" s="19">
        <v>5.15</v>
      </c>
      <c r="H1756" s="17">
        <v>4.55</v>
      </c>
      <c r="I1756" s="21">
        <v>217.85000000000002</v>
      </c>
      <c r="J1756" s="19">
        <v>21</v>
      </c>
      <c r="K1756" s="19">
        <v>6.5</v>
      </c>
      <c r="L1756" s="19">
        <v>3.45</v>
      </c>
      <c r="M1756" s="19">
        <v>3.05</v>
      </c>
      <c r="N1756" s="19">
        <v>7.5449999999999999</v>
      </c>
      <c r="O1756" s="19">
        <v>1.0314999999999999</v>
      </c>
      <c r="Q1756" s="19">
        <f t="shared" si="406"/>
        <v>4.0279903617646253</v>
      </c>
      <c r="R1756" s="19">
        <f t="shared" si="405"/>
        <v>3.7128166139884273</v>
      </c>
      <c r="S1756" s="19">
        <f t="shared" si="409"/>
        <v>3.4278542684580358</v>
      </c>
      <c r="T1756" s="19">
        <f t="shared" si="410"/>
        <v>4.0788803406230434</v>
      </c>
      <c r="U1756" s="23">
        <f t="shared" si="411"/>
        <v>3.8118853962085328</v>
      </c>
      <c r="V1756" s="24">
        <f t="shared" si="407"/>
        <v>3.9585381862358111</v>
      </c>
      <c r="W1756" s="24">
        <f t="shared" si="407"/>
        <v>3.4964505206563761</v>
      </c>
      <c r="X1756" s="24">
        <f t="shared" si="407"/>
        <v>3.2758030765643653</v>
      </c>
      <c r="Y1756" s="24">
        <f t="shared" si="407"/>
        <v>4.2650578950834515</v>
      </c>
      <c r="Z1756" s="24">
        <f t="shared" si="407"/>
        <v>3.7489624196350011</v>
      </c>
      <c r="AA1756" s="20"/>
      <c r="AB1756" s="20"/>
      <c r="AC1756" s="17">
        <v>314.01168634259301</v>
      </c>
      <c r="AD1756" s="17">
        <f t="shared" si="412"/>
        <v>313.94315468998923</v>
      </c>
      <c r="AE1756" s="21"/>
      <c r="AF1756" s="21"/>
      <c r="AG1756" s="19"/>
      <c r="AH1756" s="21">
        <v>201.4</v>
      </c>
    </row>
    <row r="1757" spans="1:40" x14ac:dyDescent="0.25">
      <c r="A1757" t="s">
        <v>89</v>
      </c>
      <c r="B1757" s="15">
        <v>44621</v>
      </c>
      <c r="C1757" s="16" t="s">
        <v>84</v>
      </c>
      <c r="D1757" s="17">
        <v>2022</v>
      </c>
      <c r="E1757" s="18" t="str">
        <f t="shared" si="408"/>
        <v>Rotoiti 2021/22</v>
      </c>
      <c r="F1757" s="18" t="s">
        <v>72</v>
      </c>
      <c r="H1757" s="17">
        <v>5.0250000000000004</v>
      </c>
      <c r="I1757" s="21">
        <v>233.35000000000002</v>
      </c>
      <c r="J1757" s="19">
        <v>18.399999999999999</v>
      </c>
      <c r="K1757" s="19">
        <v>1.55</v>
      </c>
      <c r="L1757" s="19">
        <v>1.75</v>
      </c>
      <c r="M1757" s="19">
        <v>0.95</v>
      </c>
      <c r="N1757" s="19">
        <v>7.73</v>
      </c>
      <c r="O1757" s="19">
        <v>0.92049999999999998</v>
      </c>
      <c r="R1757" s="19">
        <f t="shared" si="405"/>
        <v>3.5854603309327779</v>
      </c>
      <c r="S1757" s="19">
        <f t="shared" si="409"/>
        <v>3.5177034937157354</v>
      </c>
      <c r="T1757" s="19">
        <f t="shared" si="410"/>
        <v>3.9112680431878459</v>
      </c>
      <c r="V1757" s="24">
        <f t="shared" si="407"/>
        <v>3.9336166675912874</v>
      </c>
      <c r="W1757" s="24">
        <f t="shared" si="407"/>
        <v>3.4990995097867175</v>
      </c>
      <c r="X1757" s="24">
        <f t="shared" si="407"/>
        <v>3.2814804569587719</v>
      </c>
      <c r="Y1757" s="24">
        <f t="shared" si="407"/>
        <v>4.2644851114377049</v>
      </c>
      <c r="Z1757" s="24">
        <f t="shared" si="407"/>
        <v>3.745366645769685</v>
      </c>
      <c r="AA1757" s="20"/>
      <c r="AB1757" s="20"/>
      <c r="AC1757" s="17">
        <v>314.01168634259301</v>
      </c>
      <c r="AD1757" s="17">
        <f t="shared" si="412"/>
        <v>313.94412051535761</v>
      </c>
      <c r="AE1757" s="21"/>
      <c r="AF1757" s="21"/>
      <c r="AG1757" s="19"/>
      <c r="AH1757" s="21">
        <v>272.60000000000002</v>
      </c>
    </row>
    <row r="1758" spans="1:40" x14ac:dyDescent="0.25">
      <c r="A1758" t="s">
        <v>89</v>
      </c>
      <c r="B1758" s="15">
        <v>44652</v>
      </c>
      <c r="C1758" s="16" t="s">
        <v>84</v>
      </c>
      <c r="D1758" s="17">
        <v>2022</v>
      </c>
      <c r="E1758" s="18" t="str">
        <f t="shared" si="408"/>
        <v>Rotoiti 2021/22</v>
      </c>
      <c r="F1758" s="18" t="s">
        <v>72</v>
      </c>
      <c r="H1758" s="17"/>
      <c r="I1758" s="21">
        <v>201.2</v>
      </c>
      <c r="J1758" s="19">
        <v>16.7</v>
      </c>
      <c r="K1758" s="19">
        <v>2.4500000000000002</v>
      </c>
      <c r="L1758" s="19">
        <v>2.1</v>
      </c>
      <c r="M1758" s="19">
        <v>7.85</v>
      </c>
      <c r="N1758" s="19">
        <v>7.4849999999999994</v>
      </c>
      <c r="O1758" s="19">
        <v>0.92500000000000004</v>
      </c>
      <c r="S1758" s="19">
        <f t="shared" si="409"/>
        <v>3.3239202089155078</v>
      </c>
      <c r="T1758" s="19">
        <f t="shared" si="410"/>
        <v>3.7883320957509432</v>
      </c>
      <c r="X1758" s="24">
        <f t="shared" si="407"/>
        <v>3.2878632100727123</v>
      </c>
      <c r="Y1758" s="24">
        <f t="shared" si="407"/>
        <v>4.2716858004840317</v>
      </c>
      <c r="AA1758" s="20"/>
      <c r="AB1758" s="20"/>
      <c r="AC1758" s="17">
        <v>314.01168634259301</v>
      </c>
      <c r="AD1758" s="17">
        <f t="shared" si="412"/>
        <v>313.95277979872952</v>
      </c>
      <c r="AE1758" s="21"/>
      <c r="AF1758" s="21"/>
      <c r="AG1758" s="19"/>
    </row>
    <row r="1759" spans="1:40" x14ac:dyDescent="0.25">
      <c r="A1759" t="s">
        <v>89</v>
      </c>
      <c r="B1759" s="15">
        <v>44682</v>
      </c>
      <c r="C1759" s="16" t="s">
        <v>84</v>
      </c>
      <c r="D1759" s="17">
        <v>2022</v>
      </c>
      <c r="E1759" s="18" t="str">
        <f t="shared" si="408"/>
        <v>Rotoiti 2021/22</v>
      </c>
      <c r="F1759" s="18" t="s">
        <v>72</v>
      </c>
      <c r="H1759" s="17"/>
      <c r="N1759" s="19">
        <v>7.33</v>
      </c>
      <c r="O1759" s="19">
        <v>0.88</v>
      </c>
      <c r="AA1759" s="20"/>
      <c r="AB1759" s="20"/>
      <c r="AC1759" s="17">
        <v>314.01168634259301</v>
      </c>
      <c r="AD1759" s="17">
        <f t="shared" si="412"/>
        <v>313.97136624181741</v>
      </c>
      <c r="AE1759" s="21"/>
      <c r="AF1759" s="21"/>
      <c r="AG1759" s="19"/>
      <c r="AH1759" s="21">
        <v>178</v>
      </c>
    </row>
    <row r="1760" spans="1:40" x14ac:dyDescent="0.25">
      <c r="A1760" s="39" t="s">
        <v>90</v>
      </c>
      <c r="B1760" s="15">
        <v>34516</v>
      </c>
      <c r="C1760" s="16" t="s">
        <v>55</v>
      </c>
      <c r="D1760" s="17">
        <v>1995</v>
      </c>
      <c r="E1760" s="18" t="str">
        <f t="shared" si="408"/>
        <v>Rotokakahi Outlet 1994/95</v>
      </c>
      <c r="F1760" s="18" t="s">
        <v>51</v>
      </c>
      <c r="I1760" s="21">
        <v>245.00001020000002</v>
      </c>
      <c r="J1760" s="19">
        <v>6.0000000999999994</v>
      </c>
      <c r="K1760" s="19">
        <v>2.0000001000000003</v>
      </c>
      <c r="L1760" s="19">
        <v>7.0000002000000006</v>
      </c>
      <c r="M1760" s="19">
        <v>3</v>
      </c>
      <c r="N1760" s="19">
        <v>7.5</v>
      </c>
      <c r="S1760" s="19">
        <f t="shared" ref="S1760:S1763" si="413">-3.61+3.01*LOG($I1760)</f>
        <v>3.5813899683605439</v>
      </c>
      <c r="T1760" s="19">
        <f t="shared" ref="T1760:T1787" si="414">0.218+2.92*LOG($J1760,10)</f>
        <v>2.4902016722559037</v>
      </c>
      <c r="AA1760" s="20">
        <v>-1.79</v>
      </c>
      <c r="AB1760" s="20">
        <v>-0.77333333333333298</v>
      </c>
      <c r="AC1760" s="17">
        <v>312.26254706401397</v>
      </c>
      <c r="AE1760" s="21">
        <v>216.5</v>
      </c>
      <c r="AF1760" s="21">
        <v>175.84586318853874</v>
      </c>
      <c r="AG1760" s="19">
        <v>3.7074785120028135</v>
      </c>
      <c r="AI1760" s="22">
        <v>-0.97916666666666652</v>
      </c>
      <c r="AJ1760" s="21">
        <v>1165.3739999999998</v>
      </c>
      <c r="AK1760" s="21" t="e">
        <f>VLOOKUP($B1760,'[3]Rotoma level Monthly'!$C$2:$N$538,10,FALSE)</f>
        <v>#N/A</v>
      </c>
      <c r="AL1760" s="21" t="e">
        <f>VLOOKUP($B1760,'[3]Rotoma level Monthly'!$C$2:$N$538,11,FALSE)</f>
        <v>#N/A</v>
      </c>
      <c r="AM1760" s="20">
        <v>3.3273454655718897</v>
      </c>
    </row>
    <row r="1761" spans="1:40" x14ac:dyDescent="0.25">
      <c r="A1761" s="39" t="s">
        <v>90</v>
      </c>
      <c r="B1761" s="15">
        <v>34578</v>
      </c>
      <c r="C1761" s="16" t="s">
        <v>55</v>
      </c>
      <c r="D1761" s="17">
        <v>1995</v>
      </c>
      <c r="E1761" s="18" t="str">
        <f t="shared" si="408"/>
        <v>Rotokakahi Outlet 1994/95</v>
      </c>
      <c r="F1761" s="18" t="s">
        <v>51</v>
      </c>
      <c r="I1761" s="21">
        <v>240.000001</v>
      </c>
      <c r="J1761" s="19">
        <v>6.0000000999999994</v>
      </c>
      <c r="L1761" s="19">
        <v>26.000000999999997</v>
      </c>
      <c r="M1761" s="19">
        <v>4.0000002000000006</v>
      </c>
      <c r="N1761" s="19">
        <v>7.5999999000000003</v>
      </c>
      <c r="S1761" s="19">
        <f t="shared" si="413"/>
        <v>3.5544358429987102</v>
      </c>
      <c r="T1761" s="19">
        <f t="shared" si="414"/>
        <v>2.4902016722559037</v>
      </c>
      <c r="AA1761" s="20">
        <v>-1.75</v>
      </c>
      <c r="AB1761" s="20">
        <v>-1.3499999999999901</v>
      </c>
      <c r="AC1761" s="17">
        <v>312.57953414450702</v>
      </c>
      <c r="AE1761" s="21">
        <v>40.457999999999998</v>
      </c>
      <c r="AF1761" s="21">
        <v>193.59027777777777</v>
      </c>
      <c r="AG1761" s="19">
        <v>4.0760415895061719</v>
      </c>
      <c r="AH1761" s="21">
        <v>126.3</v>
      </c>
      <c r="AI1761" s="22">
        <v>-0.97249999999999659</v>
      </c>
      <c r="AJ1761" s="21">
        <v>1426.838</v>
      </c>
      <c r="AK1761" s="21" t="e">
        <f>VLOOKUP($B1761,'[3]Rotoma level Monthly'!$C$2:$N$538,10,FALSE)</f>
        <v>#N/A</v>
      </c>
      <c r="AL1761" s="21" t="e">
        <f>VLOOKUP($B1761,'[3]Rotoma level Monthly'!$C$2:$N$538,11,FALSE)</f>
        <v>#N/A</v>
      </c>
      <c r="AM1761" s="20">
        <v>3.4296504676431003</v>
      </c>
      <c r="AN1761" s="21">
        <v>180.09166666666667</v>
      </c>
    </row>
    <row r="1762" spans="1:40" x14ac:dyDescent="0.25">
      <c r="A1762" s="39" t="s">
        <v>90</v>
      </c>
      <c r="B1762" s="15">
        <v>34639</v>
      </c>
      <c r="C1762" s="16" t="s">
        <v>55</v>
      </c>
      <c r="D1762" s="17">
        <v>1995</v>
      </c>
      <c r="E1762" s="18" t="str">
        <f t="shared" si="408"/>
        <v>Rotokakahi Outlet 1994/95</v>
      </c>
      <c r="F1762" s="18" t="s">
        <v>51</v>
      </c>
      <c r="I1762" s="21">
        <v>1162.9999799999998</v>
      </c>
      <c r="J1762" s="19">
        <v>46</v>
      </c>
      <c r="K1762" s="19">
        <v>44</v>
      </c>
      <c r="L1762" s="19">
        <v>944.99999000000003</v>
      </c>
      <c r="M1762" s="19">
        <v>39.999999000000003</v>
      </c>
      <c r="S1762" s="19">
        <f>-3.61+3.01*LOG($I1762)</f>
        <v>5.6173949188523817</v>
      </c>
      <c r="T1762" s="19">
        <f t="shared" si="414"/>
        <v>5.0732528685101954</v>
      </c>
      <c r="AA1762" s="20">
        <v>-0.79</v>
      </c>
      <c r="AB1762" s="20">
        <v>-1.3866666666666601</v>
      </c>
      <c r="AC1762" s="17">
        <v>312.642131266712</v>
      </c>
      <c r="AE1762" s="21">
        <v>114</v>
      </c>
      <c r="AF1762" s="21">
        <v>199.48310185185866</v>
      </c>
      <c r="AG1762" s="19">
        <v>4.7814698125944561</v>
      </c>
      <c r="AH1762" s="21">
        <v>229.8</v>
      </c>
      <c r="AI1762" s="22">
        <v>-1.0166666666666599</v>
      </c>
      <c r="AJ1762" s="21">
        <v>1447.4930000000002</v>
      </c>
      <c r="AK1762" s="21" t="e">
        <f>VLOOKUP($B1762,'[3]Rotoma level Monthly'!$C$2:$N$538,10,FALSE)</f>
        <v>#N/A</v>
      </c>
      <c r="AL1762" s="21" t="e">
        <f>VLOOKUP($B1762,'[3]Rotoma level Monthly'!$C$2:$N$538,11,FALSE)</f>
        <v>#N/A</v>
      </c>
      <c r="AM1762" s="20">
        <v>3.5154267616070087</v>
      </c>
      <c r="AN1762" s="21">
        <v>184.00833333333333</v>
      </c>
    </row>
    <row r="1763" spans="1:40" x14ac:dyDescent="0.25">
      <c r="A1763" s="39" t="s">
        <v>90</v>
      </c>
      <c r="B1763" s="15">
        <v>34700</v>
      </c>
      <c r="C1763" s="16" t="s">
        <v>55</v>
      </c>
      <c r="D1763" s="17">
        <v>1995</v>
      </c>
      <c r="E1763" s="18" t="str">
        <f t="shared" si="408"/>
        <v>Rotokakahi Outlet 1994/95</v>
      </c>
      <c r="F1763" s="18" t="s">
        <v>51</v>
      </c>
      <c r="I1763" s="21">
        <v>200.50000002000002</v>
      </c>
      <c r="J1763" s="19">
        <v>8.9999995999999989</v>
      </c>
      <c r="K1763" s="19">
        <v>2.0000001000000003</v>
      </c>
      <c r="L1763" s="19">
        <v>0.50000001999999999</v>
      </c>
      <c r="M1763" s="19">
        <v>3</v>
      </c>
      <c r="S1763" s="19">
        <f t="shared" si="413"/>
        <v>3.3193642747685614</v>
      </c>
      <c r="T1763" s="19">
        <f t="shared" si="414"/>
        <v>3.004388071201054</v>
      </c>
      <c r="AA1763" s="20">
        <v>-0.36</v>
      </c>
      <c r="AB1763" s="20">
        <v>-0.64833333333333298</v>
      </c>
      <c r="AC1763" s="17">
        <v>312.36753946349597</v>
      </c>
      <c r="AE1763" s="21">
        <v>122.495</v>
      </c>
      <c r="AF1763" s="21">
        <v>143.98342293906808</v>
      </c>
      <c r="AG1763" s="19">
        <v>3.4913686686786143</v>
      </c>
      <c r="AH1763" s="21">
        <v>235.7</v>
      </c>
      <c r="AI1763" s="22">
        <v>-0.89916666666666301</v>
      </c>
      <c r="AJ1763" s="21">
        <v>1379.261</v>
      </c>
      <c r="AK1763" s="21" t="e">
        <f>VLOOKUP($B1763,'[3]Rotoma level Monthly'!$C$2:$N$538,10,FALSE)</f>
        <v>#N/A</v>
      </c>
      <c r="AL1763" s="21" t="e">
        <f>VLOOKUP($B1763,'[3]Rotoma level Monthly'!$C$2:$N$538,11,FALSE)</f>
        <v>#N/A</v>
      </c>
      <c r="AM1763" s="20">
        <v>3.6202086959522091</v>
      </c>
      <c r="AN1763" s="21">
        <v>194.25</v>
      </c>
    </row>
    <row r="1764" spans="1:40" x14ac:dyDescent="0.25">
      <c r="A1764" s="39" t="s">
        <v>90</v>
      </c>
      <c r="B1764" s="15">
        <v>34759</v>
      </c>
      <c r="C1764" s="16" t="s">
        <v>55</v>
      </c>
      <c r="D1764" s="17">
        <v>1995</v>
      </c>
      <c r="E1764" s="18" t="str">
        <f t="shared" si="408"/>
        <v>Rotokakahi Outlet 1994/95</v>
      </c>
      <c r="F1764" s="18" t="s">
        <v>51</v>
      </c>
      <c r="J1764" s="19">
        <v>13</v>
      </c>
      <c r="T1764" s="19">
        <f t="shared" si="414"/>
        <v>3.4707145887359632</v>
      </c>
      <c r="AA1764" s="20">
        <v>0.34</v>
      </c>
      <c r="AB1764" s="20">
        <v>-0.26166666666666599</v>
      </c>
      <c r="AC1764" s="17">
        <v>312.240992590823</v>
      </c>
      <c r="AE1764" s="21">
        <v>123.479</v>
      </c>
      <c r="AF1764" s="21">
        <v>172.93883229579126</v>
      </c>
      <c r="AG1764" s="19">
        <v>3.6281853066003902</v>
      </c>
      <c r="AH1764" s="21">
        <v>170.8</v>
      </c>
      <c r="AI1764" s="22">
        <v>-0.78499999999999948</v>
      </c>
      <c r="AJ1764" s="21">
        <v>1430.162</v>
      </c>
      <c r="AK1764" s="21" t="e">
        <f>VLOOKUP($B1764,'[3]Rotoma level Monthly'!$C$2:$N$538,10,FALSE)</f>
        <v>#N/A</v>
      </c>
      <c r="AL1764" s="21" t="e">
        <f>VLOOKUP($B1764,'[3]Rotoma level Monthly'!$C$2:$N$538,11,FALSE)</f>
        <v>#N/A</v>
      </c>
      <c r="AM1764" s="20">
        <v>3.6750718921136181</v>
      </c>
      <c r="AN1764" s="21">
        <v>188.38333333333335</v>
      </c>
    </row>
    <row r="1765" spans="1:40" x14ac:dyDescent="0.25">
      <c r="A1765" s="39" t="s">
        <v>90</v>
      </c>
      <c r="B1765" s="15">
        <v>34820</v>
      </c>
      <c r="C1765" s="16" t="s">
        <v>55</v>
      </c>
      <c r="D1765" s="17">
        <v>1995</v>
      </c>
      <c r="E1765" s="18" t="str">
        <f t="shared" si="408"/>
        <v>Rotokakahi Outlet 1994/95</v>
      </c>
      <c r="F1765" s="18" t="s">
        <v>51</v>
      </c>
      <c r="I1765" s="21">
        <v>193.50000002000002</v>
      </c>
      <c r="J1765" s="19">
        <v>8.9999995999999989</v>
      </c>
      <c r="K1765" s="19">
        <v>3</v>
      </c>
      <c r="L1765" s="19">
        <v>0.50000001999999999</v>
      </c>
      <c r="M1765" s="19">
        <v>4.0000002000000006</v>
      </c>
      <c r="S1765" s="19">
        <f t="shared" ref="S1765:S1786" si="415">-3.61+3.01*LOG($I1765)</f>
        <v>3.2729097178934539</v>
      </c>
      <c r="T1765" s="19">
        <f t="shared" si="414"/>
        <v>3.004388071201054</v>
      </c>
      <c r="AA1765" s="20">
        <v>-0.77</v>
      </c>
      <c r="AB1765" s="20">
        <v>-0.36333333333333301</v>
      </c>
      <c r="AC1765" s="17">
        <v>312.47414284813902</v>
      </c>
      <c r="AE1765" s="21">
        <v>150.56</v>
      </c>
      <c r="AF1765" s="21">
        <v>145.52776338452531</v>
      </c>
      <c r="AG1765" s="19">
        <v>3.2003222924446986</v>
      </c>
      <c r="AH1765" s="21">
        <v>162.69999999999999</v>
      </c>
      <c r="AI1765" s="22">
        <v>-0.71083333333333298</v>
      </c>
      <c r="AJ1765" s="21">
        <v>1522.5920000000001</v>
      </c>
      <c r="AK1765" s="21" t="e">
        <f>VLOOKUP($B1765,'[3]Rotoma level Monthly'!$C$2:$N$538,10,FALSE)</f>
        <v>#N/A</v>
      </c>
      <c r="AL1765" s="21" t="e">
        <f>VLOOKUP($B1765,'[3]Rotoma level Monthly'!$C$2:$N$538,11,FALSE)</f>
        <v>#N/A</v>
      </c>
      <c r="AM1765" s="20">
        <v>3.7576937568409661</v>
      </c>
      <c r="AN1765" s="21">
        <v>177.00833333333333</v>
      </c>
    </row>
    <row r="1766" spans="1:40" x14ac:dyDescent="0.25">
      <c r="A1766" s="39" t="s">
        <v>90</v>
      </c>
      <c r="B1766" s="15">
        <v>34881</v>
      </c>
      <c r="C1766" s="16" t="s">
        <v>56</v>
      </c>
      <c r="D1766" s="17">
        <v>1996</v>
      </c>
      <c r="E1766" s="18" t="str">
        <f t="shared" si="408"/>
        <v>Rotokakahi Outlet 1995/96</v>
      </c>
      <c r="F1766" s="18" t="s">
        <v>51</v>
      </c>
      <c r="I1766" s="21">
        <v>195.99999000000003</v>
      </c>
      <c r="J1766" s="19">
        <v>6.0000000999999994</v>
      </c>
      <c r="K1766" s="19">
        <v>3</v>
      </c>
      <c r="L1766" s="19">
        <v>1</v>
      </c>
      <c r="M1766" s="19">
        <v>1</v>
      </c>
      <c r="S1766" s="19">
        <f t="shared" si="415"/>
        <v>3.2896907080877669</v>
      </c>
      <c r="T1766" s="19">
        <f t="shared" si="414"/>
        <v>2.4902016722559037</v>
      </c>
      <c r="X1766" s="24">
        <f>AVERAGE(S1761:S1766)</f>
        <v>3.8107590925201746</v>
      </c>
      <c r="Y1766" s="24">
        <f t="shared" ref="Y1766" si="416">AVERAGE(T1761:T1766)</f>
        <v>3.2555244906933454</v>
      </c>
      <c r="AA1766" s="20">
        <v>0.47</v>
      </c>
      <c r="AB1766" s="20">
        <v>0.36166666666666603</v>
      </c>
      <c r="AC1766" s="17">
        <v>312.789720928343</v>
      </c>
      <c r="AE1766" s="21">
        <v>219.09300000000101</v>
      </c>
      <c r="AF1766" s="21">
        <v>187.75224014337081</v>
      </c>
      <c r="AG1766" s="19">
        <v>3.8411520075732413</v>
      </c>
      <c r="AH1766" s="21">
        <v>126.8</v>
      </c>
      <c r="AI1766" s="22">
        <v>-0.54999999999999949</v>
      </c>
      <c r="AJ1766" s="21">
        <v>1546.163</v>
      </c>
      <c r="AK1766" s="21" t="e">
        <f>VLOOKUP($B1766,'[3]Rotoma level Monthly'!$C$2:$N$538,10,FALSE)</f>
        <v>#N/A</v>
      </c>
      <c r="AL1766" s="21" t="e">
        <f>VLOOKUP($B1766,'[3]Rotoma level Monthly'!$C$2:$N$538,11,FALSE)</f>
        <v>#N/A</v>
      </c>
      <c r="AM1766" s="20">
        <v>3.6513343717339715</v>
      </c>
      <c r="AN1766" s="21">
        <v>175.625</v>
      </c>
    </row>
    <row r="1767" spans="1:40" x14ac:dyDescent="0.25">
      <c r="A1767" s="39" t="s">
        <v>90</v>
      </c>
      <c r="B1767" s="15">
        <v>36465</v>
      </c>
      <c r="C1767" s="16" t="s">
        <v>60</v>
      </c>
      <c r="D1767" s="17">
        <v>2000</v>
      </c>
      <c r="E1767" s="18" t="str">
        <f t="shared" si="408"/>
        <v>Rotokakahi Outlet 1999/00</v>
      </c>
      <c r="F1767" s="18" t="s">
        <v>61</v>
      </c>
      <c r="G1767" s="19">
        <v>1.01</v>
      </c>
      <c r="I1767" s="21">
        <v>179.00000009999999</v>
      </c>
      <c r="J1767" s="19">
        <v>4.0000002000000006</v>
      </c>
      <c r="L1767" s="19">
        <v>2.0000001000000003</v>
      </c>
      <c r="M1767" s="19">
        <v>2.0000001000000003</v>
      </c>
      <c r="N1767" s="19">
        <v>7.9000000999999997</v>
      </c>
      <c r="Q1767" s="19">
        <f t="shared" ref="Q1767:Q1793" si="417">2.22+2.54*LOG($G1767,10)</f>
        <v>2.2309762894079124</v>
      </c>
      <c r="S1767" s="19">
        <f t="shared" si="415"/>
        <v>3.1710876239797714</v>
      </c>
      <c r="T1767" s="19">
        <f t="shared" si="414"/>
        <v>1.976015238084643</v>
      </c>
      <c r="U1767" s="23">
        <f t="shared" ref="U1767:U1786" si="418">AVERAGE(Q1767:T1767)</f>
        <v>2.4593597171574424</v>
      </c>
      <c r="AA1767" s="20">
        <v>1.1399999999999999</v>
      </c>
      <c r="AB1767" s="20">
        <v>0.48166666666666602</v>
      </c>
      <c r="AC1767" s="17">
        <v>314.76238342293101</v>
      </c>
      <c r="AE1767" s="21">
        <v>243</v>
      </c>
      <c r="AF1767" s="21">
        <v>138.09722222223351</v>
      </c>
      <c r="AG1767" s="19">
        <v>4.2806956597225359</v>
      </c>
      <c r="AH1767" s="21">
        <v>146.9</v>
      </c>
      <c r="AI1767" s="22">
        <v>0.48749999999999949</v>
      </c>
      <c r="AJ1767" s="21">
        <v>1136</v>
      </c>
      <c r="AK1767" s="21" t="e">
        <f>VLOOKUP($B1767,'[3]Rotoma level Monthly'!$C$2:$N$538,10,FALSE)</f>
        <v>#N/A</v>
      </c>
      <c r="AL1767" s="21" t="e">
        <f>VLOOKUP($B1767,'[3]Rotoma level Monthly'!$C$2:$N$538,11,FALSE)</f>
        <v>#N/A</v>
      </c>
      <c r="AM1767" s="20">
        <v>3.3711344567533104</v>
      </c>
      <c r="AN1767" s="21">
        <v>179.30833333333331</v>
      </c>
    </row>
    <row r="1768" spans="1:40" x14ac:dyDescent="0.25">
      <c r="A1768" s="39" t="s">
        <v>90</v>
      </c>
      <c r="B1768" s="15">
        <v>36495</v>
      </c>
      <c r="C1768" s="16" t="s">
        <v>60</v>
      </c>
      <c r="D1768" s="17">
        <v>2000</v>
      </c>
      <c r="E1768" s="18" t="str">
        <f t="shared" si="408"/>
        <v>Rotokakahi Outlet 1999/00</v>
      </c>
      <c r="F1768" s="18" t="s">
        <v>61</v>
      </c>
      <c r="G1768" s="19">
        <v>5.9699998000000001</v>
      </c>
      <c r="I1768" s="21">
        <v>244.50000001999999</v>
      </c>
      <c r="J1768" s="19">
        <v>23</v>
      </c>
      <c r="K1768" s="19">
        <v>2.0000001000000003</v>
      </c>
      <c r="L1768" s="19">
        <v>0.50000001999999999</v>
      </c>
      <c r="M1768" s="19">
        <v>2.0000001000000003</v>
      </c>
      <c r="N1768" s="19">
        <v>7.9000000999999997</v>
      </c>
      <c r="Q1768" s="19">
        <f t="shared" si="417"/>
        <v>4.1909747641135553</v>
      </c>
      <c r="S1768" s="19">
        <f t="shared" si="415"/>
        <v>3.5787193791204435</v>
      </c>
      <c r="T1768" s="19">
        <f t="shared" si="414"/>
        <v>4.1942452811713711</v>
      </c>
      <c r="U1768" s="23">
        <f t="shared" si="418"/>
        <v>3.987979808135123</v>
      </c>
      <c r="AA1768" s="20">
        <v>1.21</v>
      </c>
      <c r="AB1768" s="20">
        <v>0.66499999999999904</v>
      </c>
      <c r="AC1768" s="17">
        <v>314.88715796662598</v>
      </c>
      <c r="AE1768" s="21">
        <v>80</v>
      </c>
      <c r="AF1768" s="21">
        <v>180.80645161290354</v>
      </c>
      <c r="AG1768" s="19">
        <v>3.9802396020012494</v>
      </c>
      <c r="AH1768" s="21">
        <v>223.1</v>
      </c>
      <c r="AI1768" s="22">
        <v>0.48749999999999949</v>
      </c>
      <c r="AJ1768" s="21">
        <v>1310.5</v>
      </c>
      <c r="AK1768" s="21" t="e">
        <f>VLOOKUP($B1768,'[3]Rotoma level Monthly'!$C$2:$N$538,10,FALSE)</f>
        <v>#N/A</v>
      </c>
      <c r="AL1768" s="21" t="e">
        <f>VLOOKUP($B1768,'[3]Rotoma level Monthly'!$C$2:$N$538,11,FALSE)</f>
        <v>#N/A</v>
      </c>
      <c r="AM1768" s="20">
        <v>3.3954652937360819</v>
      </c>
      <c r="AN1768" s="21">
        <v>177.05000000000004</v>
      </c>
    </row>
    <row r="1769" spans="1:40" x14ac:dyDescent="0.25">
      <c r="A1769" s="39" t="s">
        <v>90</v>
      </c>
      <c r="B1769" s="15">
        <v>36586</v>
      </c>
      <c r="C1769" s="16" t="s">
        <v>60</v>
      </c>
      <c r="D1769" s="17">
        <v>2000</v>
      </c>
      <c r="E1769" s="18" t="str">
        <f t="shared" si="408"/>
        <v>Rotokakahi Outlet 1999/00</v>
      </c>
      <c r="F1769" s="18" t="s">
        <v>61</v>
      </c>
      <c r="G1769" s="19">
        <v>3.03</v>
      </c>
      <c r="I1769" s="21">
        <v>272.0000101</v>
      </c>
      <c r="J1769" s="19">
        <v>8.0000004000000011</v>
      </c>
      <c r="K1769" s="19">
        <v>6.0000000999999994</v>
      </c>
      <c r="L1769" s="19">
        <v>2.0000001000000003</v>
      </c>
      <c r="M1769" s="19">
        <v>11</v>
      </c>
      <c r="N1769" s="19">
        <v>7.3000002000000004</v>
      </c>
      <c r="Q1769" s="19">
        <f t="shared" si="417"/>
        <v>3.4428642763958548</v>
      </c>
      <c r="S1769" s="19">
        <f t="shared" si="415"/>
        <v>3.7180524496833285</v>
      </c>
      <c r="T1769" s="19">
        <f t="shared" si="414"/>
        <v>2.8550228254234682</v>
      </c>
      <c r="U1769" s="23">
        <f t="shared" si="418"/>
        <v>3.3386465171675503</v>
      </c>
      <c r="AA1769" s="20">
        <v>0.97</v>
      </c>
      <c r="AB1769" s="20">
        <v>1.0166666666666599</v>
      </c>
      <c r="AC1769" s="17">
        <v>314.50725168010803</v>
      </c>
      <c r="AE1769" s="21">
        <v>37.5</v>
      </c>
      <c r="AF1769" s="21">
        <v>170.85456460517563</v>
      </c>
      <c r="AG1769" s="19">
        <v>3.4434808152867724</v>
      </c>
      <c r="AH1769" s="21">
        <v>216.4</v>
      </c>
      <c r="AI1769" s="22">
        <v>0.67249999999999899</v>
      </c>
      <c r="AJ1769" s="21">
        <v>1342</v>
      </c>
      <c r="AK1769" s="21">
        <f>VLOOKUP($B1769,'[3]Rotoma level Monthly'!$C$2:$N$538,10,FALSE)</f>
        <v>1344.5</v>
      </c>
      <c r="AL1769" s="21">
        <f>VLOOKUP($B1769,'[3]Rotoma level Monthly'!$C$2:$N$538,11,FALSE)</f>
        <v>1387.0831249999926</v>
      </c>
      <c r="AM1769" s="20">
        <v>3.4213073529407811</v>
      </c>
      <c r="AN1769" s="21">
        <v>181.00833333333333</v>
      </c>
    </row>
    <row r="1770" spans="1:40" x14ac:dyDescent="0.25">
      <c r="A1770" s="39" t="s">
        <v>90</v>
      </c>
      <c r="B1770" s="15">
        <v>36617</v>
      </c>
      <c r="C1770" s="16" t="s">
        <v>60</v>
      </c>
      <c r="D1770" s="17">
        <v>2000</v>
      </c>
      <c r="E1770" s="18" t="str">
        <f t="shared" si="408"/>
        <v>Rotokakahi Outlet 1999/00</v>
      </c>
      <c r="F1770" s="18" t="s">
        <v>61</v>
      </c>
      <c r="G1770" s="19">
        <v>2.96</v>
      </c>
      <c r="I1770" s="21">
        <v>229.50000002000002</v>
      </c>
      <c r="J1770" s="19">
        <v>9.9999997999999994</v>
      </c>
      <c r="L1770" s="19">
        <v>0.50000001999999999</v>
      </c>
      <c r="M1770" s="19">
        <v>2.0000001000000003</v>
      </c>
      <c r="N1770" s="19">
        <v>7.5999999000000003</v>
      </c>
      <c r="Q1770" s="19">
        <f t="shared" si="417"/>
        <v>3.4170809460897038</v>
      </c>
      <c r="S1770" s="19">
        <f t="shared" si="415"/>
        <v>3.4959558966324926</v>
      </c>
      <c r="T1770" s="19">
        <f t="shared" si="414"/>
        <v>3.1379999746372018</v>
      </c>
      <c r="U1770" s="23">
        <f t="shared" si="418"/>
        <v>3.3503456057864658</v>
      </c>
      <c r="AA1770" s="20">
        <v>1.62</v>
      </c>
      <c r="AB1770" s="20">
        <v>1.1083333333333301</v>
      </c>
      <c r="AC1770" s="17">
        <v>314.45042847222197</v>
      </c>
      <c r="AE1770" s="21">
        <v>195</v>
      </c>
      <c r="AF1770" s="21">
        <v>152.17499999999714</v>
      </c>
      <c r="AG1770" s="19">
        <v>3.1644416590597069</v>
      </c>
      <c r="AH1770" s="21">
        <v>110.6</v>
      </c>
      <c r="AI1770" s="22">
        <v>0.74083333333333257</v>
      </c>
      <c r="AJ1770" s="21">
        <v>1273</v>
      </c>
      <c r="AK1770" s="21" t="e">
        <f>VLOOKUP($B1770,'[3]Rotoma level Monthly'!$C$2:$N$538,10,FALSE)</f>
        <v>#N/A</v>
      </c>
      <c r="AL1770" s="21" t="e">
        <f>VLOOKUP($B1770,'[3]Rotoma level Monthly'!$C$2:$N$538,11,FALSE)</f>
        <v>#N/A</v>
      </c>
      <c r="AM1770" s="20">
        <v>3.4448770493263474</v>
      </c>
      <c r="AN1770" s="21">
        <v>177.04999999999998</v>
      </c>
    </row>
    <row r="1771" spans="1:40" x14ac:dyDescent="0.25">
      <c r="A1771" s="39" t="s">
        <v>90</v>
      </c>
      <c r="B1771" s="15">
        <v>36647</v>
      </c>
      <c r="C1771" s="16" t="s">
        <v>60</v>
      </c>
      <c r="D1771" s="17">
        <v>2000</v>
      </c>
      <c r="E1771" s="18" t="str">
        <f t="shared" si="408"/>
        <v>Rotokakahi Outlet 1999/00</v>
      </c>
      <c r="F1771" s="18" t="s">
        <v>61</v>
      </c>
      <c r="G1771" s="19">
        <v>17.799999</v>
      </c>
      <c r="I1771" s="21">
        <v>257.00000010000002</v>
      </c>
      <c r="J1771" s="19">
        <v>14</v>
      </c>
      <c r="K1771" s="19">
        <v>2.0000001000000003</v>
      </c>
      <c r="L1771" s="19">
        <v>2.0000001000000003</v>
      </c>
      <c r="M1771" s="19">
        <v>4.9999998999999997</v>
      </c>
      <c r="N1771" s="19">
        <v>7.6999997999999996</v>
      </c>
      <c r="Q1771" s="19">
        <f t="shared" si="417"/>
        <v>5.3960667438922307</v>
      </c>
      <c r="S1771" s="19">
        <f t="shared" si="415"/>
        <v>3.6438987017358451</v>
      </c>
      <c r="T1771" s="19">
        <f t="shared" si="414"/>
        <v>3.564693864180454</v>
      </c>
      <c r="U1771" s="23">
        <f t="shared" si="418"/>
        <v>4.2015531032695099</v>
      </c>
      <c r="AA1771" s="20">
        <v>0.48</v>
      </c>
      <c r="AB1771" s="20">
        <v>0.99833333333333296</v>
      </c>
      <c r="AC1771" s="17">
        <v>314.46579905914001</v>
      </c>
      <c r="AD1771" s="17">
        <f t="shared" si="412"/>
        <v>313.36913574225508</v>
      </c>
      <c r="AE1771" s="21">
        <v>73.5</v>
      </c>
      <c r="AF1771" s="21">
        <v>157.88039025802942</v>
      </c>
      <c r="AG1771" s="19">
        <v>3.1777946851043937</v>
      </c>
      <c r="AH1771" s="21">
        <v>145.9</v>
      </c>
      <c r="AI1771" s="22">
        <v>0.81249999999999956</v>
      </c>
      <c r="AJ1771" s="21">
        <v>1404.5</v>
      </c>
      <c r="AK1771" s="21" t="e">
        <f>VLOOKUP($B1771,'[3]Rotoma level Monthly'!$C$2:$N$538,10,FALSE)</f>
        <v>#N/A</v>
      </c>
      <c r="AL1771" s="21" t="e">
        <f>VLOOKUP($B1771,'[3]Rotoma level Monthly'!$C$2:$N$538,11,FALSE)</f>
        <v>#N/A</v>
      </c>
      <c r="AM1771" s="20">
        <v>3.441463136796814</v>
      </c>
      <c r="AN1771" s="21">
        <v>177.44999999999996</v>
      </c>
    </row>
    <row r="1772" spans="1:40" x14ac:dyDescent="0.25">
      <c r="A1772" s="39" t="s">
        <v>90</v>
      </c>
      <c r="B1772" s="15">
        <v>36678</v>
      </c>
      <c r="C1772" s="16" t="s">
        <v>60</v>
      </c>
      <c r="D1772" s="17">
        <v>2000</v>
      </c>
      <c r="E1772" s="18" t="str">
        <f t="shared" si="408"/>
        <v>Rotokakahi Outlet 1999/00</v>
      </c>
      <c r="F1772" s="18" t="s">
        <v>61</v>
      </c>
      <c r="G1772" s="19">
        <v>16.299999</v>
      </c>
      <c r="I1772" s="21">
        <v>186</v>
      </c>
      <c r="J1772" s="19">
        <v>18.999998999999999</v>
      </c>
      <c r="K1772" s="19">
        <v>7.0000002000000006</v>
      </c>
      <c r="L1772" s="19">
        <v>1</v>
      </c>
      <c r="M1772" s="19">
        <v>7.0000002000000006</v>
      </c>
      <c r="N1772" s="19">
        <v>7.5</v>
      </c>
      <c r="Q1772" s="19">
        <f t="shared" si="417"/>
        <v>5.2989564475107143</v>
      </c>
      <c r="S1772" s="19">
        <f t="shared" si="415"/>
        <v>3.2212339620959285</v>
      </c>
      <c r="T1772" s="19">
        <f t="shared" si="414"/>
        <v>3.9519604480380539</v>
      </c>
      <c r="U1772" s="23">
        <f>AVERAGE(Q1772:T1772)</f>
        <v>4.1573836192148992</v>
      </c>
      <c r="V1772" s="24">
        <f>AVERAGE(Q1767:Q1772)</f>
        <v>3.9961532445683292</v>
      </c>
      <c r="X1772" s="24">
        <f t="shared" ref="X1772:Z1772" si="419">AVERAGE(S1767:S1772)</f>
        <v>3.4714913355413017</v>
      </c>
      <c r="Y1772" s="24">
        <f t="shared" si="419"/>
        <v>3.2799896052558655</v>
      </c>
      <c r="Z1772" s="24">
        <f t="shared" si="419"/>
        <v>3.582544728455165</v>
      </c>
      <c r="AA1772" s="20">
        <v>-0.46</v>
      </c>
      <c r="AB1772" s="20">
        <v>0.25499999999999901</v>
      </c>
      <c r="AC1772" s="17">
        <v>314.51557256944398</v>
      </c>
      <c r="AD1772" s="17">
        <f t="shared" si="412"/>
        <v>313.55688786770759</v>
      </c>
      <c r="AE1772" s="21">
        <v>137.5</v>
      </c>
      <c r="AF1772" s="21">
        <v>164.4311038011688</v>
      </c>
      <c r="AG1772" s="19">
        <v>3.6483052487325542</v>
      </c>
      <c r="AH1772" s="21">
        <v>101.1</v>
      </c>
      <c r="AI1772" s="22">
        <v>0.74416666666666598</v>
      </c>
      <c r="AJ1772" s="21">
        <v>1261.5</v>
      </c>
      <c r="AK1772" s="21" t="e">
        <f>VLOOKUP($B1772,'[3]Rotoma level Monthly'!$C$2:$N$538,10,FALSE)</f>
        <v>#N/A</v>
      </c>
      <c r="AL1772" s="21" t="e">
        <f>VLOOKUP($B1772,'[3]Rotoma level Monthly'!$C$2:$N$538,11,FALSE)</f>
        <v>#N/A</v>
      </c>
      <c r="AM1772" s="20">
        <v>3.4559352419403546</v>
      </c>
      <c r="AN1772" s="21">
        <v>175.54166666666666</v>
      </c>
    </row>
    <row r="1773" spans="1:40" x14ac:dyDescent="0.25">
      <c r="A1773" s="39" t="s">
        <v>90</v>
      </c>
      <c r="B1773" s="15">
        <v>37073</v>
      </c>
      <c r="C1773" s="16" t="s">
        <v>63</v>
      </c>
      <c r="D1773" s="17">
        <v>2002</v>
      </c>
      <c r="E1773" s="18" t="str">
        <f t="shared" si="408"/>
        <v>Rotokakahi Outlet 2001/02</v>
      </c>
      <c r="F1773" s="18" t="s">
        <v>61</v>
      </c>
      <c r="G1773" s="19">
        <v>5.5999999000000003</v>
      </c>
      <c r="I1773" s="21">
        <v>222</v>
      </c>
      <c r="J1773" s="19">
        <v>8.0000004000000011</v>
      </c>
      <c r="K1773" s="19">
        <v>3</v>
      </c>
      <c r="L1773" s="19">
        <v>1</v>
      </c>
      <c r="M1773" s="19">
        <v>1</v>
      </c>
      <c r="N1773" s="19">
        <v>7.5999999000000003</v>
      </c>
      <c r="Q1773" s="19">
        <f t="shared" si="417"/>
        <v>4.1203975688973919</v>
      </c>
      <c r="S1773" s="19">
        <f t="shared" si="415"/>
        <v>3.4525224530964223</v>
      </c>
      <c r="T1773" s="19">
        <f t="shared" si="414"/>
        <v>2.8550228254234682</v>
      </c>
      <c r="U1773" s="23">
        <f>AVERAGE(Q1773:T1773)</f>
        <v>3.4759809491390943</v>
      </c>
      <c r="V1773" s="24">
        <f>AVERAGE(Q1767:Q1773)</f>
        <v>4.0139024337581954</v>
      </c>
      <c r="X1773" s="24">
        <f t="shared" ref="X1773:Z1773" si="420">AVERAGE(S1767:S1773)</f>
        <v>3.468781495192033</v>
      </c>
      <c r="Y1773" s="24">
        <f t="shared" si="420"/>
        <v>3.2192800652798086</v>
      </c>
      <c r="Z1773" s="24">
        <f t="shared" si="420"/>
        <v>3.5673213314100116</v>
      </c>
      <c r="AA1773" s="20">
        <v>-0.33</v>
      </c>
      <c r="AB1773" s="20">
        <v>-0.228333333333333</v>
      </c>
      <c r="AC1773" s="17">
        <v>314.48597419523901</v>
      </c>
      <c r="AD1773" s="17">
        <f t="shared" si="412"/>
        <v>313.71575787193524</v>
      </c>
      <c r="AE1773" s="21">
        <v>66</v>
      </c>
      <c r="AF1773" s="21">
        <v>171.4967694774648</v>
      </c>
      <c r="AG1773" s="19">
        <v>2.5979351862899192</v>
      </c>
      <c r="AH1773" s="21">
        <v>151</v>
      </c>
      <c r="AI1773" s="22">
        <v>0.57999999999999952</v>
      </c>
      <c r="AJ1773" s="21">
        <v>1327.5</v>
      </c>
      <c r="AK1773" s="21" t="e">
        <f>VLOOKUP($B1773,'[3]Rotoma level Monthly'!$C$2:$N$538,10,FALSE)</f>
        <v>#N/A</v>
      </c>
      <c r="AL1773" s="21" t="e">
        <f>VLOOKUP($B1773,'[3]Rotoma level Monthly'!$C$2:$N$538,11,FALSE)</f>
        <v>#N/A</v>
      </c>
      <c r="AM1773" s="20">
        <v>3.5387640934272588</v>
      </c>
      <c r="AN1773" s="21">
        <v>179.25833333333333</v>
      </c>
    </row>
    <row r="1774" spans="1:40" x14ac:dyDescent="0.25">
      <c r="A1774" s="39" t="s">
        <v>90</v>
      </c>
      <c r="B1774" s="15">
        <v>37104</v>
      </c>
      <c r="C1774" s="16" t="s">
        <v>63</v>
      </c>
      <c r="D1774" s="17">
        <v>2002</v>
      </c>
      <c r="E1774" s="18" t="str">
        <f t="shared" si="408"/>
        <v>Rotokakahi Outlet 2001/02</v>
      </c>
      <c r="F1774" s="18" t="s">
        <v>61</v>
      </c>
      <c r="G1774" s="19">
        <v>5.6999997999999996</v>
      </c>
      <c r="H1774" s="20">
        <v>7.6875001249999997</v>
      </c>
      <c r="I1774" s="21">
        <v>187</v>
      </c>
      <c r="J1774" s="19">
        <v>4.9999998999999997</v>
      </c>
      <c r="K1774" s="19">
        <v>3</v>
      </c>
      <c r="L1774" s="19">
        <v>3</v>
      </c>
      <c r="M1774" s="19">
        <v>2.0000001000000003</v>
      </c>
      <c r="N1774" s="19">
        <v>7.4000000999999997</v>
      </c>
      <c r="Q1774" s="19">
        <f t="shared" si="417"/>
        <v>4.1399220947025839</v>
      </c>
      <c r="R1774" s="19">
        <f t="shared" ref="R1774:R1776" si="421">5.56+2.6*LOG(((1/$H1774)-(1/40)),10)</f>
        <v>3.0159661221205507</v>
      </c>
      <c r="S1774" s="19">
        <f t="shared" si="415"/>
        <v>3.2282432356748614</v>
      </c>
      <c r="T1774" s="19">
        <f t="shared" si="414"/>
        <v>2.2589923872983766</v>
      </c>
      <c r="U1774" s="23">
        <f t="shared" si="418"/>
        <v>3.1607809599490935</v>
      </c>
      <c r="V1774" s="24">
        <f t="shared" ref="V1774:V1793" si="422">AVERAGE(Q1763:Q1774)</f>
        <v>4.0296548913762438</v>
      </c>
      <c r="X1774" s="24">
        <f>AVERAGE(S1763:S1774)</f>
        <v>3.3992434911608069</v>
      </c>
      <c r="Y1774" s="24">
        <f t="shared" ref="Y1774:Z1789" si="423">AVERAGE(T1763:T1774)</f>
        <v>3.0636371039709176</v>
      </c>
      <c r="Z1774" s="24">
        <f t="shared" si="423"/>
        <v>3.516503784977397</v>
      </c>
      <c r="AA1774" s="20">
        <v>-0.84</v>
      </c>
      <c r="AB1774" s="20">
        <v>-0.48</v>
      </c>
      <c r="AC1774" s="17">
        <v>314.42187133726702</v>
      </c>
      <c r="AD1774" s="17">
        <f t="shared" si="412"/>
        <v>313.86406954448148</v>
      </c>
      <c r="AE1774" s="21">
        <v>68.5</v>
      </c>
      <c r="AF1774" s="21">
        <v>171.57945134576451</v>
      </c>
      <c r="AG1774" s="19">
        <v>3.0907628463306969</v>
      </c>
      <c r="AH1774" s="21">
        <v>154.1</v>
      </c>
      <c r="AI1774" s="22">
        <v>0.57999999999999952</v>
      </c>
      <c r="AJ1774" s="21">
        <v>1254</v>
      </c>
      <c r="AK1774" s="21" t="e">
        <f>VLOOKUP($B1774,'[3]Rotoma level Monthly'!$C$2:$N$538,10,FALSE)</f>
        <v>#N/A</v>
      </c>
      <c r="AL1774" s="21" t="e">
        <f>VLOOKUP($B1774,'[3]Rotoma level Monthly'!$C$2:$N$538,11,FALSE)</f>
        <v>#N/A</v>
      </c>
      <c r="AM1774" s="20">
        <v>3.4360719752412172</v>
      </c>
      <c r="AN1774" s="21">
        <v>177.73333333333335</v>
      </c>
    </row>
    <row r="1775" spans="1:40" x14ac:dyDescent="0.25">
      <c r="A1775" s="39" t="s">
        <v>90</v>
      </c>
      <c r="B1775" s="15">
        <v>37135</v>
      </c>
      <c r="C1775" s="16" t="s">
        <v>63</v>
      </c>
      <c r="D1775" s="17">
        <v>2002</v>
      </c>
      <c r="E1775" s="18" t="str">
        <f t="shared" si="408"/>
        <v>Rotokakahi Outlet 2001/02</v>
      </c>
      <c r="F1775" s="18" t="s">
        <v>61</v>
      </c>
      <c r="G1775" s="19">
        <v>3.2</v>
      </c>
      <c r="H1775" s="20">
        <v>5.5750000000000002</v>
      </c>
      <c r="I1775" s="21">
        <v>238.00000009999999</v>
      </c>
      <c r="J1775" s="19">
        <v>8.0000004000000011</v>
      </c>
      <c r="K1775" s="19">
        <v>2.0000001000000003</v>
      </c>
      <c r="L1775" s="19">
        <v>2.0000001000000003</v>
      </c>
      <c r="M1775" s="19">
        <v>2.0000001000000003</v>
      </c>
      <c r="N1775" s="19">
        <v>7.4000000999999997</v>
      </c>
      <c r="Q1775" s="19">
        <f t="shared" si="417"/>
        <v>3.5030809449325613</v>
      </c>
      <c r="R1775" s="19">
        <f t="shared" si="421"/>
        <v>3.4502796232900814</v>
      </c>
      <c r="S1775" s="19">
        <f t="shared" si="415"/>
        <v>3.5434966412893547</v>
      </c>
      <c r="T1775" s="19">
        <f t="shared" si="414"/>
        <v>2.8550228254234682</v>
      </c>
      <c r="U1775" s="23">
        <f t="shared" si="418"/>
        <v>3.3379700087338664</v>
      </c>
      <c r="V1775" s="24">
        <f t="shared" si="422"/>
        <v>3.9711466751047237</v>
      </c>
      <c r="X1775" s="24">
        <f t="shared" ref="X1775:X1786" si="424">AVERAGE(S1764:S1775)</f>
        <v>3.419619160844515</v>
      </c>
      <c r="Y1775" s="24">
        <f t="shared" si="423"/>
        <v>3.0511900001561187</v>
      </c>
      <c r="Z1775" s="24">
        <f t="shared" si="423"/>
        <v>3.4966666987281156</v>
      </c>
      <c r="AA1775" s="20">
        <v>0.09</v>
      </c>
      <c r="AB1775" s="20">
        <v>-0.39</v>
      </c>
      <c r="AC1775" s="17">
        <v>314.45240080621699</v>
      </c>
      <c r="AD1775" s="17">
        <f t="shared" si="412"/>
        <v>314.03780798970826</v>
      </c>
      <c r="AE1775" s="21">
        <v>82.5</v>
      </c>
      <c r="AF1775" s="21">
        <v>165.84722222222041</v>
      </c>
      <c r="AG1775" s="19">
        <v>3.0261111882716496</v>
      </c>
      <c r="AH1775" s="21">
        <v>178.4</v>
      </c>
      <c r="AI1775" s="22">
        <v>0.57999999999999952</v>
      </c>
      <c r="AJ1775" s="21">
        <v>1195.5</v>
      </c>
      <c r="AK1775" s="21" t="e">
        <f>VLOOKUP($B1775,'[3]Rotoma level Monthly'!$C$2:$N$538,10,FALSE)</f>
        <v>#N/A</v>
      </c>
      <c r="AL1775" s="21" t="e">
        <f>VLOOKUP($B1775,'[3]Rotoma level Monthly'!$C$2:$N$538,11,FALSE)</f>
        <v>#N/A</v>
      </c>
      <c r="AM1775" s="20">
        <v>3.4194683620961697</v>
      </c>
      <c r="AN1775" s="21">
        <v>178.22499999999999</v>
      </c>
    </row>
    <row r="1776" spans="1:40" x14ac:dyDescent="0.25">
      <c r="A1776" s="39" t="s">
        <v>90</v>
      </c>
      <c r="B1776" s="15">
        <v>37165</v>
      </c>
      <c r="C1776" s="16" t="s">
        <v>63</v>
      </c>
      <c r="D1776" s="17">
        <v>2002</v>
      </c>
      <c r="E1776" s="18" t="str">
        <f t="shared" si="408"/>
        <v>Rotokakahi Outlet 2001/02</v>
      </c>
      <c r="F1776" s="18" t="s">
        <v>61</v>
      </c>
      <c r="G1776" s="19">
        <v>3.7</v>
      </c>
      <c r="H1776" s="20">
        <v>5.4874998750000001</v>
      </c>
      <c r="I1776" s="21">
        <v>274.49999002000004</v>
      </c>
      <c r="J1776" s="19">
        <v>12</v>
      </c>
      <c r="K1776" s="19">
        <v>4.0000002000000006</v>
      </c>
      <c r="L1776" s="19">
        <v>0.50000001999999999</v>
      </c>
      <c r="M1776" s="19">
        <v>2.0000001000000003</v>
      </c>
      <c r="N1776" s="19">
        <v>7.6999997999999996</v>
      </c>
      <c r="Q1776" s="19">
        <f t="shared" si="417"/>
        <v>3.6632323791301675</v>
      </c>
      <c r="R1776" s="19">
        <f t="shared" si="421"/>
        <v>3.471008956990878</v>
      </c>
      <c r="S1776" s="19">
        <f t="shared" si="415"/>
        <v>3.7300124223193465</v>
      </c>
      <c r="T1776" s="19">
        <f t="shared" si="414"/>
        <v>3.3692092384590637</v>
      </c>
      <c r="U1776" s="23">
        <f t="shared" si="418"/>
        <v>3.5583657492248637</v>
      </c>
      <c r="V1776" s="24">
        <f t="shared" si="422"/>
        <v>3.9403552455072677</v>
      </c>
      <c r="X1776" s="24">
        <f t="shared" si="424"/>
        <v>3.445485265967418</v>
      </c>
      <c r="Y1776" s="24">
        <f t="shared" si="423"/>
        <v>3.0427312209663775</v>
      </c>
      <c r="Z1776" s="24">
        <f t="shared" si="423"/>
        <v>3.5028366037777907</v>
      </c>
      <c r="AA1776" s="20">
        <v>-0.18</v>
      </c>
      <c r="AB1776" s="20">
        <v>-0.38333333333333303</v>
      </c>
      <c r="AC1776" s="17">
        <v>314.51455735850101</v>
      </c>
      <c r="AD1776" s="17">
        <f t="shared" si="412"/>
        <v>314.22727172034814</v>
      </c>
      <c r="AE1776" s="21">
        <v>175</v>
      </c>
      <c r="AF1776" s="21">
        <v>165.41724924265642</v>
      </c>
      <c r="AG1776" s="19">
        <v>4.1471930058325199</v>
      </c>
      <c r="AH1776" s="21">
        <v>153</v>
      </c>
      <c r="AI1776" s="22">
        <v>0.57999999999999952</v>
      </c>
      <c r="AJ1776" s="21">
        <v>1193.5</v>
      </c>
      <c r="AK1776" s="21" t="e">
        <f>VLOOKUP($B1776,'[3]Rotoma level Monthly'!$C$2:$N$538,10,FALSE)</f>
        <v>#N/A</v>
      </c>
      <c r="AL1776" s="21" t="e">
        <f>VLOOKUP($B1776,'[3]Rotoma level Monthly'!$C$2:$N$538,11,FALSE)</f>
        <v>#N/A</v>
      </c>
      <c r="AM1776" s="20">
        <v>3.3642544840883559</v>
      </c>
      <c r="AN1776" s="21">
        <v>172.92500000000004</v>
      </c>
    </row>
    <row r="1777" spans="1:40" x14ac:dyDescent="0.25">
      <c r="A1777" s="39" t="s">
        <v>90</v>
      </c>
      <c r="B1777" s="15">
        <v>37196</v>
      </c>
      <c r="C1777" s="16" t="s">
        <v>63</v>
      </c>
      <c r="D1777" s="17">
        <v>2002</v>
      </c>
      <c r="E1777" s="18" t="str">
        <f t="shared" si="408"/>
        <v>Rotokakahi Outlet 2001/02</v>
      </c>
      <c r="F1777" s="18" t="s">
        <v>61</v>
      </c>
      <c r="G1777" s="19">
        <v>1.9</v>
      </c>
      <c r="I1777" s="21">
        <v>238.00000009999999</v>
      </c>
      <c r="J1777" s="19">
        <v>12</v>
      </c>
      <c r="K1777" s="19">
        <v>7.0000002000000006</v>
      </c>
      <c r="L1777" s="19">
        <v>2.0000001000000003</v>
      </c>
      <c r="M1777" s="19">
        <v>17.999998999999999</v>
      </c>
      <c r="N1777" s="19">
        <v>7.5</v>
      </c>
      <c r="Q1777" s="19">
        <f t="shared" si="417"/>
        <v>2.9280341464201856</v>
      </c>
      <c r="S1777" s="19">
        <f t="shared" si="415"/>
        <v>3.5434966412893547</v>
      </c>
      <c r="T1777" s="19">
        <f t="shared" si="414"/>
        <v>3.3692092384590637</v>
      </c>
      <c r="U1777" s="23">
        <f t="shared" si="418"/>
        <v>3.2802466753895345</v>
      </c>
      <c r="V1777" s="24">
        <f t="shared" si="422"/>
        <v>3.8483260546811695</v>
      </c>
      <c r="X1777" s="24">
        <f t="shared" si="424"/>
        <v>3.4680341762504092</v>
      </c>
      <c r="Y1777" s="24">
        <f t="shared" si="423"/>
        <v>3.0731329849045448</v>
      </c>
      <c r="Z1777" s="24">
        <f t="shared" si="423"/>
        <v>3.4826011557424947</v>
      </c>
      <c r="AA1777" s="20">
        <v>0.62</v>
      </c>
      <c r="AB1777" s="20">
        <v>-6.0000000000000102E-2</v>
      </c>
      <c r="AC1777" s="17">
        <v>314.550309430499</v>
      </c>
      <c r="AD1777" s="17">
        <f t="shared" si="412"/>
        <v>314.40028560221145</v>
      </c>
      <c r="AE1777" s="21">
        <v>168.5</v>
      </c>
      <c r="AF1777" s="21">
        <v>153.97536549706371</v>
      </c>
      <c r="AG1777" s="19">
        <v>4.1421338045150389</v>
      </c>
      <c r="AH1777" s="21">
        <v>164.7</v>
      </c>
      <c r="AI1777" s="22">
        <v>0.23666666666666641</v>
      </c>
      <c r="AJ1777" s="21">
        <v>1275.5</v>
      </c>
      <c r="AK1777" s="21" t="e">
        <f>VLOOKUP($B1777,'[3]Rotoma level Monthly'!$C$2:$N$538,10,FALSE)</f>
        <v>#N/A</v>
      </c>
      <c r="AL1777" s="21" t="e">
        <f>VLOOKUP($B1777,'[3]Rotoma level Monthly'!$C$2:$N$538,11,FALSE)</f>
        <v>#N/A</v>
      </c>
      <c r="AM1777" s="20">
        <v>3.3358161064714325</v>
      </c>
      <c r="AN1777" s="21">
        <v>169.53333333333333</v>
      </c>
    </row>
    <row r="1778" spans="1:40" x14ac:dyDescent="0.25">
      <c r="A1778" s="39" t="s">
        <v>90</v>
      </c>
      <c r="B1778" s="15">
        <v>37226</v>
      </c>
      <c r="C1778" s="16" t="s">
        <v>63</v>
      </c>
      <c r="D1778" s="17">
        <v>2002</v>
      </c>
      <c r="E1778" s="18" t="str">
        <f t="shared" si="408"/>
        <v>Rotokakahi Outlet 2001/02</v>
      </c>
      <c r="F1778" s="18" t="s">
        <v>61</v>
      </c>
      <c r="G1778" s="19">
        <v>2.4000001000000002</v>
      </c>
      <c r="H1778" s="20">
        <v>6.875</v>
      </c>
      <c r="I1778" s="21">
        <v>272.99999959999997</v>
      </c>
      <c r="J1778" s="19">
        <v>6.0000000999999994</v>
      </c>
      <c r="L1778" s="19">
        <v>8.9999995999999989</v>
      </c>
      <c r="M1778" s="19">
        <v>4.0000002000000006</v>
      </c>
      <c r="N1778" s="19">
        <v>7.0500002000000004</v>
      </c>
      <c r="Q1778" s="19">
        <f t="shared" si="417"/>
        <v>3.1857365999103111</v>
      </c>
      <c r="R1778" s="19">
        <f t="shared" ref="R1778" si="425">5.56+2.6*LOG(((1/$H1778)-(1/40)),10)</f>
        <v>3.1701403020979639</v>
      </c>
      <c r="S1778" s="19">
        <f t="shared" si="415"/>
        <v>3.7228495656773259</v>
      </c>
      <c r="T1778" s="19">
        <f t="shared" si="414"/>
        <v>2.4902016722559037</v>
      </c>
      <c r="U1778" s="23">
        <f t="shared" si="418"/>
        <v>3.1422320349853758</v>
      </c>
      <c r="V1778" s="24">
        <f t="shared" si="422"/>
        <v>3.7931102667835983</v>
      </c>
      <c r="W1778" s="24">
        <f>AVERAGE(R1767:R1778)</f>
        <v>3.2768487511248687</v>
      </c>
      <c r="X1778" s="24">
        <f t="shared" si="424"/>
        <v>3.5041307477162058</v>
      </c>
      <c r="Y1778" s="24">
        <f t="shared" si="423"/>
        <v>3.0731329849045452</v>
      </c>
      <c r="Z1778" s="24">
        <f t="shared" si="423"/>
        <v>3.4542370623460683</v>
      </c>
      <c r="AA1778" s="20">
        <v>-1</v>
      </c>
      <c r="AB1778" s="20">
        <v>-0.27333333333333298</v>
      </c>
      <c r="AC1778" s="17">
        <v>314.76129344694101</v>
      </c>
      <c r="AD1778" s="17">
        <f t="shared" si="412"/>
        <v>314.56458331209461</v>
      </c>
      <c r="AE1778" s="21">
        <v>243.5</v>
      </c>
      <c r="AF1778" s="21">
        <v>151.0940161988579</v>
      </c>
      <c r="AG1778" s="19">
        <v>4.2388444364162208</v>
      </c>
      <c r="AH1778" s="21">
        <v>163.30000000000001</v>
      </c>
      <c r="AI1778" s="22">
        <v>-9.2500000000000054E-2</v>
      </c>
      <c r="AJ1778" s="21">
        <v>1349.5</v>
      </c>
      <c r="AK1778" s="21" t="e">
        <f>VLOOKUP($B1778,'[3]Rotoma level Monthly'!$C$2:$N$538,10,FALSE)</f>
        <v>#N/A</v>
      </c>
      <c r="AL1778" s="21" t="e">
        <f>VLOOKUP($B1778,'[3]Rotoma level Monthly'!$C$2:$N$538,11,FALSE)</f>
        <v>#N/A</v>
      </c>
      <c r="AM1778" s="20">
        <v>3.3286212929844781</v>
      </c>
      <c r="AN1778" s="21">
        <v>168.41666666666666</v>
      </c>
    </row>
    <row r="1779" spans="1:40" x14ac:dyDescent="0.25">
      <c r="A1779" s="39" t="s">
        <v>90</v>
      </c>
      <c r="B1779" s="15">
        <v>37257</v>
      </c>
      <c r="C1779" s="16" t="s">
        <v>63</v>
      </c>
      <c r="D1779" s="17">
        <v>2002</v>
      </c>
      <c r="E1779" s="18" t="str">
        <f t="shared" si="408"/>
        <v>Rotokakahi Outlet 2001/02</v>
      </c>
      <c r="F1779" s="18" t="s">
        <v>61</v>
      </c>
      <c r="G1779" s="19">
        <v>3.3</v>
      </c>
      <c r="I1779" s="21">
        <v>261.50001001999999</v>
      </c>
      <c r="J1779" s="19">
        <v>11</v>
      </c>
      <c r="K1779" s="19">
        <v>2.0000001000000003</v>
      </c>
      <c r="L1779" s="19">
        <v>0.50000001999999999</v>
      </c>
      <c r="M1779" s="19">
        <v>7.0000002000000006</v>
      </c>
      <c r="N1779" s="19">
        <v>7.5999999000000003</v>
      </c>
      <c r="Q1779" s="19">
        <f t="shared" si="417"/>
        <v>3.5370254072898342</v>
      </c>
      <c r="S1779" s="19">
        <f t="shared" si="415"/>
        <v>3.6665898466314277</v>
      </c>
      <c r="T1779" s="19">
        <f t="shared" si="414"/>
        <v>3.2588666406620166</v>
      </c>
      <c r="U1779" s="23">
        <f t="shared" si="418"/>
        <v>3.487493964861093</v>
      </c>
      <c r="V1779" s="24">
        <f t="shared" si="422"/>
        <v>3.9019476932737582</v>
      </c>
      <c r="X1779" s="24">
        <f t="shared" si="424"/>
        <v>3.5454225996038442</v>
      </c>
      <c r="Y1779" s="24">
        <f t="shared" si="423"/>
        <v>3.1800372684526592</v>
      </c>
      <c r="Z1779" s="24">
        <f t="shared" si="423"/>
        <v>3.5399149163213726</v>
      </c>
      <c r="AA1779" s="20">
        <v>0.28999999999999998</v>
      </c>
      <c r="AB1779" s="20">
        <v>0.92166666666666597</v>
      </c>
      <c r="AC1779" s="17">
        <v>314.82040026638703</v>
      </c>
      <c r="AD1779" s="17">
        <f t="shared" si="412"/>
        <v>314.56941804904926</v>
      </c>
      <c r="AE1779" s="21">
        <v>101</v>
      </c>
      <c r="AF1779" s="21">
        <v>167.39889718160234</v>
      </c>
      <c r="AG1779" s="19">
        <v>3.2064573334238693</v>
      </c>
      <c r="AH1779" s="21">
        <v>246.4</v>
      </c>
      <c r="AI1779" s="22">
        <v>-9.2500000000000054E-2</v>
      </c>
      <c r="AJ1779" s="21">
        <v>1430</v>
      </c>
      <c r="AK1779" s="21" t="e">
        <f>VLOOKUP($B1779,'[3]Rotoma level Monthly'!$C$2:$N$538,10,FALSE)</f>
        <v>#N/A</v>
      </c>
      <c r="AL1779" s="21" t="e">
        <f>VLOOKUP($B1779,'[3]Rotoma level Monthly'!$C$2:$N$538,11,FALSE)</f>
        <v>#N/A</v>
      </c>
      <c r="AM1779" s="20">
        <v>3.3805480869107218</v>
      </c>
      <c r="AN1779" s="21">
        <v>168.70000000000002</v>
      </c>
    </row>
    <row r="1780" spans="1:40" x14ac:dyDescent="0.25">
      <c r="A1780" s="39" t="s">
        <v>90</v>
      </c>
      <c r="B1780" s="15">
        <v>37288</v>
      </c>
      <c r="C1780" s="16" t="s">
        <v>63</v>
      </c>
      <c r="D1780" s="17">
        <v>2002</v>
      </c>
      <c r="E1780" s="18" t="str">
        <f t="shared" si="408"/>
        <v>Rotokakahi Outlet 2001/02</v>
      </c>
      <c r="F1780" s="18" t="s">
        <v>61</v>
      </c>
      <c r="G1780" s="19">
        <v>4.5</v>
      </c>
      <c r="I1780" s="21">
        <v>239.49999001999998</v>
      </c>
      <c r="J1780" s="19">
        <v>17.999998999999999</v>
      </c>
      <c r="K1780" s="19">
        <v>2.0000001000000003</v>
      </c>
      <c r="L1780" s="19">
        <v>0.50000001999999999</v>
      </c>
      <c r="M1780" s="19">
        <v>6.0000000999999994</v>
      </c>
      <c r="N1780" s="19">
        <v>7.4000000999999997</v>
      </c>
      <c r="Q1780" s="19">
        <f t="shared" si="417"/>
        <v>3.8791597849893731</v>
      </c>
      <c r="S1780" s="19">
        <f t="shared" si="415"/>
        <v>3.5517095539569357</v>
      </c>
      <c r="T1780" s="19">
        <f t="shared" si="414"/>
        <v>3.8833956444494353</v>
      </c>
      <c r="U1780" s="23">
        <f t="shared" si="418"/>
        <v>3.7714216611319151</v>
      </c>
      <c r="V1780" s="24">
        <f t="shared" si="422"/>
        <v>3.8759631116800759</v>
      </c>
      <c r="X1780" s="24">
        <f t="shared" si="424"/>
        <v>3.5431717808402183</v>
      </c>
      <c r="Y1780" s="24">
        <f t="shared" si="423"/>
        <v>3.1541331320591648</v>
      </c>
      <c r="Z1780" s="24">
        <f t="shared" si="423"/>
        <v>3.5218684040711055</v>
      </c>
      <c r="AA1780" s="20">
        <v>0.67</v>
      </c>
      <c r="AB1780" s="20">
        <v>0.93999999999999895</v>
      </c>
      <c r="AC1780" s="17">
        <v>314.706962347135</v>
      </c>
      <c r="AD1780" s="17">
        <f t="shared" si="412"/>
        <v>314.55440174742506</v>
      </c>
      <c r="AE1780" s="21">
        <v>54.5</v>
      </c>
      <c r="AF1780" s="21">
        <v>150.03382034632133</v>
      </c>
      <c r="AG1780" s="19">
        <v>4.019923714650175</v>
      </c>
      <c r="AH1780" s="21">
        <v>217.3</v>
      </c>
      <c r="AI1780" s="22">
        <v>-9.2500000000000054E-2</v>
      </c>
      <c r="AJ1780" s="21">
        <v>1507.5</v>
      </c>
      <c r="AK1780" s="21" t="e">
        <f>VLOOKUP($B1780,'[3]Rotoma level Monthly'!$C$2:$N$538,10,FALSE)</f>
        <v>#N/A</v>
      </c>
      <c r="AL1780" s="21" t="e">
        <f>VLOOKUP($B1780,'[3]Rotoma level Monthly'!$C$2:$N$538,11,FALSE)</f>
        <v>#N/A</v>
      </c>
      <c r="AM1780" s="20">
        <v>3.3242873131229564</v>
      </c>
      <c r="AN1780" s="21">
        <v>172.70000000000002</v>
      </c>
    </row>
    <row r="1781" spans="1:40" x14ac:dyDescent="0.25">
      <c r="A1781" s="39" t="s">
        <v>90</v>
      </c>
      <c r="B1781" s="15">
        <v>37316</v>
      </c>
      <c r="C1781" s="16" t="s">
        <v>63</v>
      </c>
      <c r="D1781" s="17">
        <v>2002</v>
      </c>
      <c r="E1781" s="18" t="str">
        <f t="shared" si="408"/>
        <v>Rotokakahi Outlet 2001/02</v>
      </c>
      <c r="F1781" s="18" t="s">
        <v>61</v>
      </c>
      <c r="G1781" s="19">
        <v>3.8</v>
      </c>
      <c r="H1781" s="20">
        <v>3.5249998749999998</v>
      </c>
      <c r="I1781" s="21">
        <v>299.00000999999997</v>
      </c>
      <c r="J1781" s="19">
        <v>8.0000004000000011</v>
      </c>
      <c r="K1781" s="19">
        <v>8.9999995999999989</v>
      </c>
      <c r="L1781" s="19">
        <v>1</v>
      </c>
      <c r="M1781" s="19">
        <v>2.0000001000000003</v>
      </c>
      <c r="N1781" s="19">
        <v>8.2100000000000009</v>
      </c>
      <c r="Q1781" s="19">
        <f t="shared" si="417"/>
        <v>3.6926503354066975</v>
      </c>
      <c r="R1781" s="19">
        <f t="shared" ref="R1781" si="426">5.56+2.6*LOG(((1/$H1781)-(1/40)),10)</f>
        <v>4.033218132477276</v>
      </c>
      <c r="S1781" s="19">
        <f t="shared" si="415"/>
        <v>3.841770320576479</v>
      </c>
      <c r="T1781" s="19">
        <f t="shared" si="414"/>
        <v>2.8550228254234682</v>
      </c>
      <c r="U1781" s="23">
        <f t="shared" si="418"/>
        <v>3.6056654034709803</v>
      </c>
      <c r="V1781" s="24">
        <f t="shared" si="422"/>
        <v>3.8967786165976466</v>
      </c>
      <c r="W1781" s="24">
        <f>AVERAGE(R1770:R1781)</f>
        <v>3.42812262739535</v>
      </c>
      <c r="X1781" s="24">
        <f t="shared" si="424"/>
        <v>3.5534816034146477</v>
      </c>
      <c r="Y1781" s="24">
        <f t="shared" si="423"/>
        <v>3.1541331320591648</v>
      </c>
      <c r="Z1781" s="24">
        <f t="shared" si="423"/>
        <v>3.5441199779297246</v>
      </c>
      <c r="AA1781" s="20">
        <v>-0.45</v>
      </c>
      <c r="AB1781" s="20">
        <v>0.70999999999999897</v>
      </c>
      <c r="AC1781" s="17">
        <v>314.57326828348903</v>
      </c>
      <c r="AD1781" s="17">
        <f t="shared" si="412"/>
        <v>314.55990313104013</v>
      </c>
      <c r="AE1781" s="21">
        <v>64</v>
      </c>
      <c r="AF1781" s="21">
        <v>183.38844086022903</v>
      </c>
      <c r="AG1781" s="19">
        <v>3.3353603845916515</v>
      </c>
      <c r="AH1781" s="21">
        <v>236.6</v>
      </c>
      <c r="AI1781" s="22">
        <v>-9.2500000000000054E-2</v>
      </c>
      <c r="AJ1781" s="21">
        <v>1384.5</v>
      </c>
      <c r="AK1781" s="21" t="e">
        <f>VLOOKUP($B1781,'[3]Rotoma level Monthly'!$C$2:$N$538,10,FALSE)</f>
        <v>#N/A</v>
      </c>
      <c r="AL1781" s="21" t="e">
        <f>VLOOKUP($B1781,'[3]Rotoma level Monthly'!$C$2:$N$538,11,FALSE)</f>
        <v>#N/A</v>
      </c>
      <c r="AM1781" s="20">
        <v>3.4035359688284585</v>
      </c>
      <c r="AN1781" s="21">
        <v>174.45833333333334</v>
      </c>
    </row>
    <row r="1782" spans="1:40" x14ac:dyDescent="0.25">
      <c r="A1782" s="39" t="s">
        <v>90</v>
      </c>
      <c r="B1782" s="15">
        <v>37347</v>
      </c>
      <c r="C1782" s="16" t="s">
        <v>63</v>
      </c>
      <c r="D1782" s="17">
        <v>2002</v>
      </c>
      <c r="E1782" s="18" t="str">
        <f t="shared" si="408"/>
        <v>Rotokakahi Outlet 2001/02</v>
      </c>
      <c r="F1782" s="18" t="s">
        <v>61</v>
      </c>
      <c r="G1782" s="19">
        <v>3.2</v>
      </c>
      <c r="I1782" s="21">
        <v>242.50000001999999</v>
      </c>
      <c r="J1782" s="19">
        <v>9.9999997999999994</v>
      </c>
      <c r="K1782" s="19">
        <v>4.9999998999999997</v>
      </c>
      <c r="L1782" s="19">
        <v>0.50000001999999999</v>
      </c>
      <c r="M1782" s="19">
        <v>1</v>
      </c>
      <c r="N1782" s="19">
        <v>7.27</v>
      </c>
      <c r="Q1782" s="19">
        <f t="shared" si="417"/>
        <v>3.5030809449325613</v>
      </c>
      <c r="S1782" s="19">
        <f t="shared" si="415"/>
        <v>3.5679823463520424</v>
      </c>
      <c r="T1782" s="19">
        <f t="shared" si="414"/>
        <v>3.1379999746372018</v>
      </c>
      <c r="U1782" s="23">
        <f t="shared" si="418"/>
        <v>3.4030210886406018</v>
      </c>
      <c r="V1782" s="24">
        <f t="shared" si="422"/>
        <v>3.9039452831678845</v>
      </c>
      <c r="X1782" s="24">
        <f t="shared" si="424"/>
        <v>3.5594838075579438</v>
      </c>
      <c r="Y1782" s="24">
        <f t="shared" si="423"/>
        <v>3.1541331320591648</v>
      </c>
      <c r="Z1782" s="24">
        <f t="shared" si="423"/>
        <v>3.5485096015009021</v>
      </c>
      <c r="AA1782" s="20">
        <v>-0.22</v>
      </c>
      <c r="AB1782" s="20">
        <v>0.51499999999999901</v>
      </c>
      <c r="AC1782" s="17">
        <v>314.40170181802898</v>
      </c>
      <c r="AD1782" s="17">
        <f t="shared" si="412"/>
        <v>314.55584257652396</v>
      </c>
      <c r="AE1782" s="21">
        <v>135.5</v>
      </c>
      <c r="AF1782" s="21">
        <v>159.59549587952128</v>
      </c>
      <c r="AG1782" s="19">
        <v>2.8519871943646589</v>
      </c>
      <c r="AH1782" s="21">
        <v>180</v>
      </c>
      <c r="AI1782" s="22">
        <v>-9.2500000000000054E-2</v>
      </c>
      <c r="AJ1782" s="21">
        <v>1393.5</v>
      </c>
      <c r="AK1782" s="21" t="e">
        <f>VLOOKUP($B1782,'[3]Rotoma level Monthly'!$C$2:$N$538,10,FALSE)</f>
        <v>#N/A</v>
      </c>
      <c r="AL1782" s="21" t="e">
        <f>VLOOKUP($B1782,'[3]Rotoma level Monthly'!$C$2:$N$538,11,FALSE)</f>
        <v>#N/A</v>
      </c>
      <c r="AM1782" s="20">
        <v>3.4549132442701573</v>
      </c>
      <c r="AN1782" s="21">
        <v>174.84166666666667</v>
      </c>
    </row>
    <row r="1783" spans="1:40" x14ac:dyDescent="0.25">
      <c r="A1783" s="39" t="s">
        <v>90</v>
      </c>
      <c r="B1783" s="15">
        <v>37408</v>
      </c>
      <c r="C1783" s="16" t="s">
        <v>63</v>
      </c>
      <c r="D1783" s="17">
        <v>2002</v>
      </c>
      <c r="E1783" s="18" t="str">
        <f t="shared" si="408"/>
        <v>Rotokakahi Outlet 2001/02</v>
      </c>
      <c r="F1783" s="18" t="s">
        <v>61</v>
      </c>
      <c r="G1783" s="19">
        <v>9.1000004000000008</v>
      </c>
      <c r="I1783" s="21">
        <v>253</v>
      </c>
      <c r="J1783" s="19">
        <v>21</v>
      </c>
      <c r="K1783" s="19">
        <v>4.0000002000000006</v>
      </c>
      <c r="L1783" s="19">
        <v>3</v>
      </c>
      <c r="M1783" s="19">
        <v>4.0000002000000006</v>
      </c>
      <c r="N1783" s="19">
        <v>7.5</v>
      </c>
      <c r="Q1783" s="19">
        <f t="shared" si="417"/>
        <v>4.6559651849838399</v>
      </c>
      <c r="S1783" s="19">
        <f t="shared" si="415"/>
        <v>3.6233927687392113</v>
      </c>
      <c r="T1783" s="19">
        <f t="shared" si="414"/>
        <v>4.0788803406230434</v>
      </c>
      <c r="U1783" s="23">
        <f t="shared" si="418"/>
        <v>4.1194127647820311</v>
      </c>
      <c r="V1783" s="24">
        <f t="shared" si="422"/>
        <v>3.8422701532588523</v>
      </c>
      <c r="X1783" s="24">
        <f t="shared" si="424"/>
        <v>3.5577749798082237</v>
      </c>
      <c r="Y1783" s="24">
        <f t="shared" si="423"/>
        <v>3.1969820050960469</v>
      </c>
      <c r="Z1783" s="24">
        <f t="shared" si="423"/>
        <v>3.5416645732936125</v>
      </c>
      <c r="AA1783" s="20">
        <v>-0.54</v>
      </c>
      <c r="AB1783" s="20">
        <v>-0.49833333333333302</v>
      </c>
      <c r="AC1783" s="17">
        <v>314.40170181802898</v>
      </c>
      <c r="AD1783" s="17">
        <f t="shared" si="412"/>
        <v>314.55050113976478</v>
      </c>
      <c r="AE1783" s="21">
        <v>131</v>
      </c>
      <c r="AF1783" s="21">
        <v>186.89374999999561</v>
      </c>
      <c r="AG1783" s="19">
        <v>4.0735705933538968</v>
      </c>
      <c r="AH1783" s="21">
        <v>85</v>
      </c>
      <c r="AI1783" s="22">
        <v>-0.14416666666666655</v>
      </c>
      <c r="AJ1783" s="21">
        <v>1272.5</v>
      </c>
      <c r="AK1783" s="21" t="e">
        <f>VLOOKUP($B1783,'[3]Rotoma level Monthly'!$C$2:$N$538,10,FALSE)</f>
        <v>#N/A</v>
      </c>
      <c r="AL1783" s="21" t="e">
        <f>VLOOKUP($B1783,'[3]Rotoma level Monthly'!$C$2:$N$538,11,FALSE)</f>
        <v>#N/A</v>
      </c>
      <c r="AM1783" s="20">
        <v>3.3961716495818188</v>
      </c>
      <c r="AN1783" s="21">
        <v>170.59166666666667</v>
      </c>
    </row>
    <row r="1784" spans="1:40" x14ac:dyDescent="0.25">
      <c r="A1784" s="39" t="s">
        <v>90</v>
      </c>
      <c r="B1784" s="15">
        <v>37438</v>
      </c>
      <c r="C1784" s="16" t="s">
        <v>64</v>
      </c>
      <c r="D1784" s="17">
        <v>2003</v>
      </c>
      <c r="E1784" s="18" t="str">
        <f t="shared" si="408"/>
        <v>Rotokakahi Outlet 2002/03</v>
      </c>
      <c r="F1784" s="18" t="s">
        <v>61</v>
      </c>
      <c r="G1784" s="19">
        <v>6.0999999000000003</v>
      </c>
      <c r="H1784" s="20">
        <v>3.8749998749999999</v>
      </c>
      <c r="I1784" s="21">
        <v>243.50000001999999</v>
      </c>
      <c r="J1784" s="19">
        <v>4.0000002000000006</v>
      </c>
      <c r="K1784" s="19">
        <v>2.0000001000000003</v>
      </c>
      <c r="L1784" s="19">
        <v>0.50000001999999999</v>
      </c>
      <c r="M1784" s="19">
        <v>2.0000001000000003</v>
      </c>
      <c r="N1784" s="19">
        <v>7.6599997999999996</v>
      </c>
      <c r="Q1784" s="19">
        <f t="shared" si="417"/>
        <v>4.2147377628436109</v>
      </c>
      <c r="R1784" s="19">
        <f t="shared" ref="R1784" si="427">5.56+2.6*LOG(((1/$H1784)-(1/40)),10)</f>
        <v>3.9154380500770598</v>
      </c>
      <c r="S1784" s="19">
        <f t="shared" si="415"/>
        <v>3.5733618864148355</v>
      </c>
      <c r="T1784" s="19">
        <f t="shared" si="414"/>
        <v>1.976015238084643</v>
      </c>
      <c r="U1784" s="23">
        <f t="shared" si="418"/>
        <v>3.419888234355037</v>
      </c>
      <c r="V1784" s="24">
        <f t="shared" si="422"/>
        <v>3.7519185962032604</v>
      </c>
      <c r="W1784" s="24">
        <f>AVERAGE(R1773:R1784)</f>
        <v>3.5093418645089685</v>
      </c>
      <c r="X1784" s="24">
        <f t="shared" si="424"/>
        <v>3.5871189735014659</v>
      </c>
      <c r="Y1784" s="24">
        <f t="shared" si="423"/>
        <v>3.0323199042665965</v>
      </c>
      <c r="Z1784" s="24">
        <f t="shared" si="423"/>
        <v>3.4802066245552905</v>
      </c>
      <c r="AA1784" s="20">
        <v>-0.73</v>
      </c>
      <c r="AB1784" s="20">
        <v>-0.59</v>
      </c>
      <c r="AC1784" s="17">
        <v>314.51668098456099</v>
      </c>
      <c r="AD1784" s="17">
        <f t="shared" si="412"/>
        <v>314.55059350769119</v>
      </c>
      <c r="AE1784" s="21">
        <v>103.5</v>
      </c>
      <c r="AF1784" s="21">
        <v>185.86304470854603</v>
      </c>
      <c r="AG1784" s="19">
        <v>3.7529458822909425</v>
      </c>
      <c r="AH1784" s="21">
        <v>118.2</v>
      </c>
      <c r="AI1784" s="22">
        <v>-0.1766666666666665</v>
      </c>
      <c r="AJ1784" s="21">
        <v>1372</v>
      </c>
      <c r="AK1784" s="21" t="e">
        <f>VLOOKUP($B1784,'[3]Rotoma level Monthly'!$C$2:$N$538,10,FALSE)</f>
        <v>#N/A</v>
      </c>
      <c r="AL1784" s="21" t="e">
        <f>VLOOKUP($B1784,'[3]Rotoma level Monthly'!$C$2:$N$538,11,FALSE)</f>
        <v>#N/A</v>
      </c>
      <c r="AM1784" s="20">
        <v>3.5401416414245799</v>
      </c>
      <c r="AN1784" s="21">
        <v>167.85833333333332</v>
      </c>
    </row>
    <row r="1785" spans="1:40" x14ac:dyDescent="0.25">
      <c r="A1785" s="39" t="s">
        <v>90</v>
      </c>
      <c r="B1785" s="15">
        <v>37469</v>
      </c>
      <c r="C1785" s="16" t="s">
        <v>64</v>
      </c>
      <c r="D1785" s="17">
        <v>2003</v>
      </c>
      <c r="E1785" s="18" t="str">
        <f t="shared" si="408"/>
        <v>Rotokakahi Outlet 2002/03</v>
      </c>
      <c r="F1785" s="18" t="s">
        <v>61</v>
      </c>
      <c r="G1785" s="19">
        <v>3.2</v>
      </c>
      <c r="I1785" s="21">
        <v>144.49999001999998</v>
      </c>
      <c r="J1785" s="19">
        <v>9.9999997999999994</v>
      </c>
      <c r="K1785" s="19">
        <v>4.0000002000000006</v>
      </c>
      <c r="L1785" s="19">
        <v>0.50000001999999999</v>
      </c>
      <c r="M1785" s="19">
        <v>0.50000001999999999</v>
      </c>
      <c r="N1785" s="19">
        <v>7.52</v>
      </c>
      <c r="Q1785" s="19">
        <f t="shared" si="417"/>
        <v>3.5030809449325613</v>
      </c>
      <c r="S1785" s="19">
        <f t="shared" si="415"/>
        <v>2.8912021294640593</v>
      </c>
      <c r="T1785" s="19">
        <f t="shared" si="414"/>
        <v>3.1379999746372018</v>
      </c>
      <c r="U1785" s="23">
        <f t="shared" si="418"/>
        <v>3.177427683011274</v>
      </c>
      <c r="V1785" s="24">
        <f t="shared" si="422"/>
        <v>3.7004755442061907</v>
      </c>
      <c r="X1785" s="24">
        <f t="shared" si="424"/>
        <v>3.5403422798654365</v>
      </c>
      <c r="Y1785" s="24">
        <f t="shared" si="423"/>
        <v>3.0559013333677409</v>
      </c>
      <c r="Z1785" s="24">
        <f t="shared" si="423"/>
        <v>3.4553271857113059</v>
      </c>
      <c r="AA1785" s="20">
        <v>-1.42</v>
      </c>
      <c r="AB1785" s="20">
        <v>-0.71333333333333304</v>
      </c>
      <c r="AC1785" s="17">
        <v>314.49153713196398</v>
      </c>
      <c r="AD1785" s="17">
        <f t="shared" si="412"/>
        <v>314.55105708575155</v>
      </c>
      <c r="AE1785" s="21">
        <v>52.722000000000001</v>
      </c>
      <c r="AF1785" s="21">
        <v>181.40581965667192</v>
      </c>
      <c r="AG1785" s="19">
        <v>3.868514288352674</v>
      </c>
      <c r="AH1785" s="21">
        <v>179.2</v>
      </c>
      <c r="AI1785" s="22">
        <v>-0.25083333333333302</v>
      </c>
      <c r="AJ1785" s="21">
        <v>1409.5</v>
      </c>
      <c r="AK1785" s="21" t="e">
        <f>VLOOKUP($B1785,'[3]Rotoma level Monthly'!$C$2:$N$538,10,FALSE)</f>
        <v>#N/A</v>
      </c>
      <c r="AL1785" s="21" t="e">
        <f>VLOOKUP($B1785,'[3]Rotoma level Monthly'!$C$2:$N$538,11,FALSE)</f>
        <v>#N/A</v>
      </c>
      <c r="AM1785" s="20">
        <v>3.6363925327579985</v>
      </c>
      <c r="AN1785" s="21">
        <v>169.95</v>
      </c>
    </row>
    <row r="1786" spans="1:40" x14ac:dyDescent="0.25">
      <c r="A1786" s="39" t="s">
        <v>90</v>
      </c>
      <c r="B1786" s="15">
        <v>37500</v>
      </c>
      <c r="C1786" s="16" t="s">
        <v>64</v>
      </c>
      <c r="D1786" s="17">
        <v>2003</v>
      </c>
      <c r="E1786" s="18" t="str">
        <f t="shared" si="408"/>
        <v>Rotokakahi Outlet 2002/03</v>
      </c>
      <c r="F1786" s="18" t="s">
        <v>61</v>
      </c>
      <c r="G1786" s="19">
        <v>4.5</v>
      </c>
      <c r="I1786" s="21">
        <v>200</v>
      </c>
      <c r="J1786" s="19">
        <v>4.0000002000000006</v>
      </c>
      <c r="K1786" s="19">
        <v>4.0000002000000006</v>
      </c>
      <c r="L1786" s="19">
        <v>1</v>
      </c>
      <c r="M1786" s="19">
        <v>2.0000001000000003</v>
      </c>
      <c r="N1786" s="19">
        <v>7.8200002</v>
      </c>
      <c r="Q1786" s="19">
        <f t="shared" si="417"/>
        <v>3.8791597849893731</v>
      </c>
      <c r="S1786" s="19">
        <f t="shared" si="415"/>
        <v>3.3161002869485832</v>
      </c>
      <c r="T1786" s="19">
        <f t="shared" si="414"/>
        <v>1.976015238084643</v>
      </c>
      <c r="U1786" s="23">
        <f t="shared" si="418"/>
        <v>3.0570917700075331</v>
      </c>
      <c r="V1786" s="24">
        <f t="shared" si="422"/>
        <v>3.6787453517300901</v>
      </c>
      <c r="X1786" s="24">
        <f t="shared" si="424"/>
        <v>3.5476637008049132</v>
      </c>
      <c r="Y1786" s="24">
        <f t="shared" si="423"/>
        <v>3.0323199042665965</v>
      </c>
      <c r="Z1786" s="24">
        <f t="shared" si="423"/>
        <v>3.4466864198828424</v>
      </c>
      <c r="AA1786" s="20">
        <v>-0.8</v>
      </c>
      <c r="AB1786" s="20">
        <v>-0.745</v>
      </c>
      <c r="AC1786" s="17">
        <v>314.42815408971501</v>
      </c>
      <c r="AD1786" s="17">
        <f t="shared" si="412"/>
        <v>314.55158064845551</v>
      </c>
      <c r="AE1786" s="21">
        <v>217.34</v>
      </c>
      <c r="AF1786" s="21">
        <v>205.46037507562829</v>
      </c>
      <c r="AG1786" s="19">
        <v>4.0986292202899861</v>
      </c>
      <c r="AH1786" s="21">
        <v>173.3</v>
      </c>
      <c r="AI1786" s="22">
        <v>-0.32833333333333303</v>
      </c>
      <c r="AJ1786" s="21">
        <v>1393.722</v>
      </c>
      <c r="AK1786" s="21" t="e">
        <f>VLOOKUP($B1786,'[3]Rotoma level Monthly'!$C$2:$N$538,10,FALSE)</f>
        <v>#N/A</v>
      </c>
      <c r="AL1786" s="21" t="e">
        <f>VLOOKUP($B1786,'[3]Rotoma level Monthly'!$C$2:$N$538,11,FALSE)</f>
        <v>#N/A</v>
      </c>
      <c r="AM1786" s="20">
        <v>3.7012051529264962</v>
      </c>
      <c r="AN1786" s="21">
        <v>169.52500000000001</v>
      </c>
    </row>
    <row r="1787" spans="1:40" x14ac:dyDescent="0.25">
      <c r="A1787" s="39" t="s">
        <v>90</v>
      </c>
      <c r="B1787" s="15">
        <v>37530</v>
      </c>
      <c r="C1787" s="16" t="s">
        <v>64</v>
      </c>
      <c r="D1787" s="17">
        <v>2003</v>
      </c>
      <c r="E1787" s="18" t="str">
        <f t="shared" si="408"/>
        <v>Rotokakahi Outlet 2002/03</v>
      </c>
      <c r="F1787" s="18" t="s">
        <v>61</v>
      </c>
      <c r="G1787" s="19">
        <v>2.4000001000000002</v>
      </c>
      <c r="J1787" s="19">
        <v>7.0000002000000006</v>
      </c>
      <c r="K1787" s="19">
        <v>3</v>
      </c>
      <c r="M1787" s="19">
        <v>2.0000001000000003</v>
      </c>
      <c r="N1787" s="19">
        <v>7.5599999000000002</v>
      </c>
      <c r="Q1787" s="19">
        <f t="shared" si="417"/>
        <v>3.1857365999103111</v>
      </c>
      <c r="T1787" s="19">
        <f t="shared" si="414"/>
        <v>2.6856863130741973</v>
      </c>
      <c r="V1787" s="24">
        <f t="shared" si="422"/>
        <v>3.6522999896449027</v>
      </c>
      <c r="Y1787" s="24">
        <f t="shared" si="423"/>
        <v>3.0182085282374906</v>
      </c>
      <c r="Z1787" s="24">
        <f t="shared" si="423"/>
        <v>3.4565697299872942</v>
      </c>
      <c r="AA1787" s="20">
        <v>-0.72</v>
      </c>
      <c r="AB1787" s="20">
        <v>-0.80333333333333301</v>
      </c>
      <c r="AC1787" s="17">
        <v>314.34304943008101</v>
      </c>
      <c r="AD1787" s="17">
        <f t="shared" si="412"/>
        <v>314.54246803377754</v>
      </c>
      <c r="AE1787" s="21">
        <v>47.5</v>
      </c>
      <c r="AF1787" s="21">
        <v>215.27688172043005</v>
      </c>
      <c r="AG1787" s="19">
        <v>4.6009409125214678</v>
      </c>
      <c r="AH1787" s="21">
        <v>268.8</v>
      </c>
      <c r="AI1787" s="22">
        <v>-0.32833333333333303</v>
      </c>
      <c r="AJ1787" s="21">
        <v>1528.5619999999999</v>
      </c>
      <c r="AK1787" s="21" t="e">
        <f>VLOOKUP($B1787,'[3]Rotoma level Monthly'!$C$2:$N$538,10,FALSE)</f>
        <v>#N/A</v>
      </c>
      <c r="AL1787" s="21" t="e">
        <f>VLOOKUP($B1787,'[3]Rotoma level Monthly'!$C$2:$N$538,11,FALSE)</f>
        <v>#N/A</v>
      </c>
      <c r="AM1787" s="20">
        <v>3.790581655594691</v>
      </c>
      <c r="AN1787" s="21">
        <v>179.17499999999998</v>
      </c>
    </row>
    <row r="1788" spans="1:40" x14ac:dyDescent="0.25">
      <c r="A1788" s="39" t="s">
        <v>90</v>
      </c>
      <c r="B1788" s="15">
        <v>37561</v>
      </c>
      <c r="C1788" s="16" t="s">
        <v>64</v>
      </c>
      <c r="D1788" s="17">
        <v>2003</v>
      </c>
      <c r="E1788" s="18" t="str">
        <f t="shared" si="408"/>
        <v>Rotokakahi Outlet 2002/03</v>
      </c>
      <c r="F1788" s="18" t="s">
        <v>61</v>
      </c>
      <c r="G1788" s="19">
        <v>2.2999999999999998</v>
      </c>
      <c r="H1788" s="20">
        <v>5.2499997499999997</v>
      </c>
      <c r="I1788" s="21">
        <v>168.50000002000002</v>
      </c>
      <c r="K1788" s="19">
        <v>3</v>
      </c>
      <c r="L1788" s="19">
        <v>0.50000001999999999</v>
      </c>
      <c r="M1788" s="19">
        <v>2.0000001000000003</v>
      </c>
      <c r="N1788" s="19">
        <v>7.9000000999999997</v>
      </c>
      <c r="Q1788" s="19">
        <f t="shared" si="417"/>
        <v>3.138788703484686</v>
      </c>
      <c r="R1788" s="19">
        <f t="shared" ref="R1788" si="428">5.56+2.6*LOG(((1/$H1788)-(1/40)),10)</f>
        <v>3.5287123987930431</v>
      </c>
      <c r="S1788" s="19">
        <f t="shared" ref="S1788:S1843" si="429">-3.61+3.01*LOG($I1788)</f>
        <v>3.0920657148293063</v>
      </c>
      <c r="V1788" s="24">
        <f t="shared" si="422"/>
        <v>3.6085963500077796</v>
      </c>
      <c r="W1788" s="24">
        <f>AVERAGE(R1777:R1788)</f>
        <v>3.6618772208613359</v>
      </c>
      <c r="X1788" s="24">
        <f t="shared" ref="X1788:Z1843" si="430">AVERAGE(S1777:S1788)</f>
        <v>3.4900473691708696</v>
      </c>
      <c r="Z1788" s="24">
        <f t="shared" si="423"/>
        <v>3.4463901280635376</v>
      </c>
      <c r="AA1788" s="20">
        <v>-0.66</v>
      </c>
      <c r="AB1788" s="20">
        <v>-0.81166666666666598</v>
      </c>
      <c r="AC1788" s="17">
        <v>314.23595507510697</v>
      </c>
      <c r="AD1788" s="17">
        <f t="shared" si="412"/>
        <v>314.51925117682805</v>
      </c>
      <c r="AE1788" s="21">
        <v>47</v>
      </c>
      <c r="AF1788" s="21">
        <v>213.71388888888967</v>
      </c>
      <c r="AG1788" s="19">
        <v>4.4376105640707681</v>
      </c>
      <c r="AH1788" s="21">
        <v>210.7</v>
      </c>
      <c r="AI1788" s="22">
        <v>-0.32833333333333303</v>
      </c>
      <c r="AJ1788" s="21">
        <v>1401.0619999999999</v>
      </c>
      <c r="AK1788" s="21" t="e">
        <f>VLOOKUP($B1788,'[3]Rotoma level Monthly'!$C$2:$N$538,10,FALSE)</f>
        <v>#N/A</v>
      </c>
      <c r="AL1788" s="21" t="e">
        <f>VLOOKUP($B1788,'[3]Rotoma level Monthly'!$C$2:$N$538,11,FALSE)</f>
        <v>#N/A</v>
      </c>
      <c r="AM1788" s="20">
        <v>3.8283939811521024</v>
      </c>
      <c r="AN1788" s="21">
        <v>183.00833333333333</v>
      </c>
    </row>
    <row r="1789" spans="1:40" x14ac:dyDescent="0.25">
      <c r="A1789" s="39" t="s">
        <v>90</v>
      </c>
      <c r="B1789" s="15">
        <v>37591</v>
      </c>
      <c r="C1789" s="16" t="s">
        <v>64</v>
      </c>
      <c r="D1789" s="17">
        <v>2003</v>
      </c>
      <c r="E1789" s="18" t="str">
        <f t="shared" si="408"/>
        <v>Rotokakahi Outlet 2002/03</v>
      </c>
      <c r="F1789" s="18" t="s">
        <v>61</v>
      </c>
      <c r="G1789" s="19">
        <v>4.5</v>
      </c>
      <c r="I1789" s="21">
        <v>406.49999001999998</v>
      </c>
      <c r="J1789" s="19">
        <v>15</v>
      </c>
      <c r="K1789" s="19">
        <v>1</v>
      </c>
      <c r="L1789" s="19">
        <v>0.50000001999999999</v>
      </c>
      <c r="M1789" s="19">
        <v>3</v>
      </c>
      <c r="N1789" s="19">
        <v>7.6999997999999996</v>
      </c>
      <c r="Q1789" s="19">
        <f t="shared" si="417"/>
        <v>3.8791597849893731</v>
      </c>
      <c r="S1789" s="19">
        <f t="shared" si="429"/>
        <v>4.2432722231957865</v>
      </c>
      <c r="T1789" s="19">
        <f t="shared" ref="T1789:T1851" si="431">0.218+2.92*LOG($J1789,10)</f>
        <v>3.6521864764425889</v>
      </c>
      <c r="U1789" s="23">
        <f t="shared" ref="U1789:U1793" si="432">AVERAGE(Q1789:T1789)</f>
        <v>3.9248728282092493</v>
      </c>
      <c r="V1789" s="24">
        <f t="shared" si="422"/>
        <v>3.6878568198885451</v>
      </c>
      <c r="X1789" s="24">
        <f t="shared" si="430"/>
        <v>3.5536633311623631</v>
      </c>
      <c r="Y1789" s="24">
        <f t="shared" si="430"/>
        <v>3.0120245762158491</v>
      </c>
      <c r="Z1789" s="24">
        <f t="shared" si="423"/>
        <v>3.5108527433455095</v>
      </c>
      <c r="AA1789" s="20">
        <v>-1.1499999999999999</v>
      </c>
      <c r="AB1789" s="20">
        <v>-0.913333333333333</v>
      </c>
      <c r="AC1789" s="17">
        <v>314.13084264217599</v>
      </c>
      <c r="AD1789" s="17">
        <f t="shared" si="412"/>
        <v>314.48429561113448</v>
      </c>
      <c r="AE1789" s="21">
        <v>118.5</v>
      </c>
      <c r="AF1789" s="21">
        <v>189.78763440860493</v>
      </c>
      <c r="AG1789" s="19">
        <v>4.1771736067290215</v>
      </c>
      <c r="AH1789" s="21">
        <v>231.6</v>
      </c>
      <c r="AI1789" s="22">
        <v>-0.38583333333333303</v>
      </c>
      <c r="AJ1789" s="21">
        <v>1279.5619999999999</v>
      </c>
      <c r="AK1789" s="21" t="e">
        <f>VLOOKUP($B1789,'[3]Rotoma level Monthly'!$C$2:$N$538,10,FALSE)</f>
        <v>#N/A</v>
      </c>
      <c r="AL1789" s="21" t="e">
        <f>VLOOKUP($B1789,'[3]Rotoma level Monthly'!$C$2:$N$538,11,FALSE)</f>
        <v>#N/A</v>
      </c>
      <c r="AM1789" s="20">
        <v>3.8530170444484129</v>
      </c>
      <c r="AN1789" s="21">
        <v>188.70000000000002</v>
      </c>
    </row>
    <row r="1790" spans="1:40" x14ac:dyDescent="0.25">
      <c r="A1790" s="39" t="s">
        <v>90</v>
      </c>
      <c r="B1790" s="15">
        <v>37622</v>
      </c>
      <c r="C1790" s="16" t="s">
        <v>64</v>
      </c>
      <c r="D1790" s="17">
        <v>2003</v>
      </c>
      <c r="E1790" s="18" t="str">
        <f t="shared" si="408"/>
        <v>Rotokakahi Outlet 2002/03</v>
      </c>
      <c r="F1790" s="18" t="s">
        <v>61</v>
      </c>
      <c r="G1790" s="19">
        <v>1.3</v>
      </c>
      <c r="H1790" s="20">
        <v>8.6250001249999997</v>
      </c>
      <c r="I1790" s="21">
        <v>195.49999002000001</v>
      </c>
      <c r="J1790" s="19">
        <v>11</v>
      </c>
      <c r="K1790" s="19">
        <v>3</v>
      </c>
      <c r="L1790" s="19">
        <v>0.50000001999999999</v>
      </c>
      <c r="M1790" s="19">
        <v>0.50000001999999999</v>
      </c>
      <c r="N1790" s="19">
        <v>7.6999997999999996</v>
      </c>
      <c r="Q1790" s="19">
        <f t="shared" si="417"/>
        <v>2.5094161148593654</v>
      </c>
      <c r="R1790" s="19">
        <f t="shared" ref="R1790" si="433">5.56+2.6*LOG(((1/$H1790)-(1/40)),10)</f>
        <v>2.8527880416177456</v>
      </c>
      <c r="S1790" s="19">
        <f t="shared" si="429"/>
        <v>3.2863516860809061</v>
      </c>
      <c r="T1790" s="19">
        <f t="shared" si="431"/>
        <v>3.2588666406620166</v>
      </c>
      <c r="U1790" s="23">
        <f t="shared" si="432"/>
        <v>2.9768556208050083</v>
      </c>
      <c r="V1790" s="24">
        <f t="shared" si="422"/>
        <v>3.6314967794676321</v>
      </c>
      <c r="W1790" s="24">
        <f>AVERAGE(R1779:R1790)</f>
        <v>3.5825391557412813</v>
      </c>
      <c r="X1790" s="24">
        <f t="shared" si="430"/>
        <v>3.5139817057445062</v>
      </c>
      <c r="Y1790" s="24">
        <f t="shared" si="430"/>
        <v>3.0819032097073138</v>
      </c>
      <c r="Z1790" s="24">
        <f t="shared" si="430"/>
        <v>3.4943151019274721</v>
      </c>
      <c r="AA1790" s="20">
        <v>-0.18</v>
      </c>
      <c r="AB1790" s="20">
        <v>-0.24833333333333299</v>
      </c>
      <c r="AC1790" s="17">
        <v>314.05644106108502</v>
      </c>
      <c r="AD1790" s="17">
        <f t="shared" si="412"/>
        <v>314.4255579123132</v>
      </c>
      <c r="AE1790" s="21">
        <v>72</v>
      </c>
      <c r="AF1790" s="21">
        <v>175.58198924731673</v>
      </c>
      <c r="AG1790" s="19">
        <v>4.1257497588604988</v>
      </c>
      <c r="AH1790" s="21">
        <v>256.60000000000002</v>
      </c>
      <c r="AI1790" s="22">
        <v>-0.38583333333333303</v>
      </c>
      <c r="AJ1790" s="21">
        <v>1154.5619999999999</v>
      </c>
      <c r="AK1790" s="21" t="e">
        <f>VLOOKUP($B1790,'[3]Rotoma level Monthly'!$C$2:$N$538,10,FALSE)</f>
        <v>#N/A</v>
      </c>
      <c r="AL1790" s="21" t="e">
        <f>VLOOKUP($B1790,'[3]Rotoma level Monthly'!$C$2:$N$538,11,FALSE)</f>
        <v>#N/A</v>
      </c>
      <c r="AM1790" s="20">
        <v>3.8478778086411469</v>
      </c>
      <c r="AN1790" s="21">
        <v>189.54999999999998</v>
      </c>
    </row>
    <row r="1791" spans="1:40" x14ac:dyDescent="0.25">
      <c r="A1791" s="39" t="s">
        <v>90</v>
      </c>
      <c r="B1791" s="15">
        <v>37712</v>
      </c>
      <c r="C1791" s="16" t="s">
        <v>64</v>
      </c>
      <c r="D1791" s="17">
        <v>2003</v>
      </c>
      <c r="E1791" s="18" t="str">
        <f t="shared" si="408"/>
        <v>Rotokakahi Outlet 2002/03</v>
      </c>
      <c r="F1791" s="18" t="s">
        <v>61</v>
      </c>
      <c r="G1791" s="19">
        <v>6</v>
      </c>
      <c r="I1791" s="21">
        <v>209.50001002000002</v>
      </c>
      <c r="J1791" s="19">
        <v>11</v>
      </c>
      <c r="K1791" s="19">
        <v>2.0000001000000003</v>
      </c>
      <c r="L1791" s="19">
        <v>0.50000001999999999</v>
      </c>
      <c r="M1791" s="19">
        <v>3</v>
      </c>
      <c r="N1791" s="19">
        <v>7.4000000999999997</v>
      </c>
      <c r="Q1791" s="19">
        <f t="shared" si="417"/>
        <v>4.1965041759744546</v>
      </c>
      <c r="S1791" s="19">
        <f t="shared" si="429"/>
        <v>3.3767639847021997</v>
      </c>
      <c r="T1791" s="19">
        <f t="shared" si="431"/>
        <v>3.2588666406620166</v>
      </c>
      <c r="U1791" s="23">
        <f t="shared" si="432"/>
        <v>3.6107116004462241</v>
      </c>
      <c r="V1791" s="24">
        <f t="shared" si="422"/>
        <v>3.686453343524684</v>
      </c>
      <c r="X1791" s="24">
        <f t="shared" si="430"/>
        <v>3.4876339001145769</v>
      </c>
      <c r="Y1791" s="24">
        <f t="shared" si="430"/>
        <v>3.0819032097073138</v>
      </c>
      <c r="Z1791" s="24">
        <f t="shared" si="430"/>
        <v>3.506636865485985</v>
      </c>
      <c r="AA1791" s="20">
        <v>-0.37</v>
      </c>
      <c r="AB1791" s="20">
        <v>-0.37</v>
      </c>
      <c r="AC1791" s="17">
        <v>313.96426754365302</v>
      </c>
      <c r="AD1791" s="17">
        <f t="shared" si="412"/>
        <v>314.35421351875203</v>
      </c>
      <c r="AE1791" s="21">
        <v>64</v>
      </c>
      <c r="AF1791" s="21">
        <v>148.8125000000089</v>
      </c>
      <c r="AG1791" s="19">
        <v>2.4255551697532329</v>
      </c>
      <c r="AH1791" s="21">
        <v>183.9</v>
      </c>
      <c r="AI1791" s="22">
        <v>-0.43416666666666648</v>
      </c>
      <c r="AJ1791" s="21">
        <v>1174.0619999999999</v>
      </c>
      <c r="AK1791" s="21" t="e">
        <f>VLOOKUP($B1791,'[3]Rotoma level Monthly'!$C$2:$N$538,10,FALSE)</f>
        <v>#N/A</v>
      </c>
      <c r="AL1791" s="21" t="e">
        <f>VLOOKUP($B1791,'[3]Rotoma level Monthly'!$C$2:$N$538,11,FALSE)</f>
        <v>#N/A</v>
      </c>
      <c r="AM1791" s="20">
        <v>3.8530758384774075</v>
      </c>
      <c r="AN1791" s="21">
        <v>182.89999999999998</v>
      </c>
    </row>
    <row r="1792" spans="1:40" x14ac:dyDescent="0.25">
      <c r="A1792" s="39" t="s">
        <v>90</v>
      </c>
      <c r="B1792" s="15">
        <v>37742</v>
      </c>
      <c r="C1792" s="16" t="s">
        <v>64</v>
      </c>
      <c r="D1792" s="17">
        <v>2003</v>
      </c>
      <c r="E1792" s="18" t="str">
        <f t="shared" si="408"/>
        <v>Rotokakahi Outlet 2002/03</v>
      </c>
      <c r="F1792" s="18" t="s">
        <v>61</v>
      </c>
      <c r="G1792" s="19">
        <v>7.4000000999999997</v>
      </c>
      <c r="I1792" s="21">
        <v>211.50000001999999</v>
      </c>
      <c r="J1792" s="19">
        <v>9.9999997999999994</v>
      </c>
      <c r="K1792" s="19">
        <v>2.0000001000000003</v>
      </c>
      <c r="L1792" s="19">
        <v>0.50000001999999999</v>
      </c>
      <c r="M1792" s="19">
        <v>15</v>
      </c>
      <c r="N1792" s="19">
        <v>7.4000000999999997</v>
      </c>
      <c r="Q1792" s="19">
        <f t="shared" si="417"/>
        <v>4.4278485830235432</v>
      </c>
      <c r="S1792" s="19">
        <f t="shared" si="429"/>
        <v>3.3891842189739081</v>
      </c>
      <c r="T1792" s="19">
        <f t="shared" si="431"/>
        <v>3.1379999746372018</v>
      </c>
      <c r="U1792" s="23">
        <f t="shared" si="432"/>
        <v>3.6516775922115507</v>
      </c>
      <c r="V1792" s="24">
        <f t="shared" si="422"/>
        <v>3.7321774100275307</v>
      </c>
      <c r="X1792" s="24">
        <f t="shared" si="430"/>
        <v>3.4728588696615743</v>
      </c>
      <c r="Y1792" s="24">
        <f t="shared" si="430"/>
        <v>3.014139966997111</v>
      </c>
      <c r="Z1792" s="24">
        <f t="shared" si="430"/>
        <v>3.4946624585939481</v>
      </c>
      <c r="AA1792" s="20">
        <v>-0.61</v>
      </c>
      <c r="AB1792" s="20">
        <v>-0.57499999999999996</v>
      </c>
      <c r="AC1792" s="17">
        <v>313.924078549706</v>
      </c>
      <c r="AD1792" s="17">
        <f t="shared" si="412"/>
        <v>314.28897320229959</v>
      </c>
      <c r="AE1792" s="21">
        <v>103</v>
      </c>
      <c r="AF1792" s="21">
        <v>151.74059139785157</v>
      </c>
      <c r="AG1792" s="19">
        <v>2.8312481518817267</v>
      </c>
      <c r="AH1792" s="21">
        <v>142.5</v>
      </c>
      <c r="AI1792" s="22">
        <v>-0.53666666666666651</v>
      </c>
      <c r="AJ1792" s="21">
        <v>1102.5619999999999</v>
      </c>
      <c r="AK1792" s="21" t="e">
        <f>VLOOKUP($B1792,'[3]Rotoma level Monthly'!$C$2:$N$538,10,FALSE)</f>
        <v>#N/A</v>
      </c>
      <c r="AL1792" s="21" t="e">
        <f>VLOOKUP($B1792,'[3]Rotoma level Monthly'!$C$2:$N$538,11,FALSE)</f>
        <v>#N/A</v>
      </c>
      <c r="AM1792" s="20">
        <v>3.8175398364264552</v>
      </c>
      <c r="AN1792" s="21">
        <v>185</v>
      </c>
    </row>
    <row r="1793" spans="1:40" x14ac:dyDescent="0.25">
      <c r="A1793" s="39" t="s">
        <v>90</v>
      </c>
      <c r="B1793" s="15">
        <v>37773</v>
      </c>
      <c r="C1793" s="16" t="s">
        <v>64</v>
      </c>
      <c r="D1793" s="17">
        <v>2003</v>
      </c>
      <c r="E1793" s="18" t="str">
        <f t="shared" si="408"/>
        <v>Rotokakahi Outlet 2002/03</v>
      </c>
      <c r="F1793" s="18" t="s">
        <v>61</v>
      </c>
      <c r="G1793" s="19">
        <v>8.1999998000000005</v>
      </c>
      <c r="I1793" s="21">
        <v>207</v>
      </c>
      <c r="J1793" s="19">
        <v>8.9999995999999989</v>
      </c>
      <c r="K1793" s="19">
        <v>3</v>
      </c>
      <c r="L1793" s="19">
        <v>1</v>
      </c>
      <c r="M1793" s="19">
        <v>13</v>
      </c>
      <c r="N1793" s="19">
        <v>7.5999999000000003</v>
      </c>
      <c r="Q1793" s="19">
        <f t="shared" si="417"/>
        <v>4.5410871581495673</v>
      </c>
      <c r="S1793" s="19">
        <f t="shared" si="429"/>
        <v>3.3610707398253221</v>
      </c>
      <c r="T1793" s="19">
        <f t="shared" si="431"/>
        <v>3.004388071201054</v>
      </c>
      <c r="U1793" s="23">
        <f t="shared" si="432"/>
        <v>3.6355153230586481</v>
      </c>
      <c r="V1793" s="24">
        <f t="shared" si="422"/>
        <v>3.8028804785894366</v>
      </c>
      <c r="X1793" s="24">
        <f t="shared" si="430"/>
        <v>3.4291589077751059</v>
      </c>
      <c r="Y1793" s="24">
        <f t="shared" si="430"/>
        <v>3.0277186257041646</v>
      </c>
      <c r="Z1793" s="24">
        <f t="shared" si="430"/>
        <v>3.4976474505527158</v>
      </c>
      <c r="AA1793" s="20">
        <v>-1.19</v>
      </c>
      <c r="AB1793" s="20">
        <v>-0.211666666666666</v>
      </c>
      <c r="AC1793" s="17">
        <v>313.99271234927699</v>
      </c>
      <c r="AD1793" s="17">
        <f t="shared" si="412"/>
        <v>314.24059354111523</v>
      </c>
      <c r="AE1793" s="21">
        <v>143</v>
      </c>
      <c r="AF1793" s="21">
        <v>146.36111111111657</v>
      </c>
      <c r="AG1793" s="19">
        <v>3.5092357060186155</v>
      </c>
      <c r="AH1793" s="21">
        <v>104</v>
      </c>
      <c r="AI1793" s="22">
        <v>-0.58250000000000002</v>
      </c>
      <c r="AJ1793" s="21">
        <v>1123.5619999999999</v>
      </c>
      <c r="AK1793" s="21" t="e">
        <f>VLOOKUP($B1793,'[3]Rotoma level Monthly'!$C$2:$N$538,10,FALSE)</f>
        <v>#N/A</v>
      </c>
      <c r="AL1793" s="21" t="e">
        <f>VLOOKUP($B1793,'[3]Rotoma level Monthly'!$C$2:$N$538,11,FALSE)</f>
        <v>#N/A</v>
      </c>
      <c r="AM1793" s="20">
        <v>3.7408588483287111</v>
      </c>
      <c r="AN1793" s="21">
        <v>186.58333333333334</v>
      </c>
    </row>
    <row r="1794" spans="1:40" x14ac:dyDescent="0.25">
      <c r="A1794" s="39" t="s">
        <v>90</v>
      </c>
      <c r="B1794" s="15">
        <v>37803</v>
      </c>
      <c r="C1794" s="16" t="s">
        <v>65</v>
      </c>
      <c r="D1794" s="17">
        <v>2004</v>
      </c>
      <c r="E1794" s="18" t="str">
        <f t="shared" si="408"/>
        <v>Rotokakahi Outlet 2003/04</v>
      </c>
      <c r="F1794" s="18" t="s">
        <v>61</v>
      </c>
      <c r="I1794" s="21">
        <v>369</v>
      </c>
      <c r="J1794" s="19">
        <v>11</v>
      </c>
      <c r="K1794" s="19">
        <v>2.0000001000000003</v>
      </c>
      <c r="L1794" s="19">
        <v>1</v>
      </c>
      <c r="M1794" s="19">
        <v>2.0000001000000003</v>
      </c>
      <c r="N1794" s="19">
        <v>7.5</v>
      </c>
      <c r="S1794" s="19">
        <f t="shared" si="429"/>
        <v>4.116749362138771</v>
      </c>
      <c r="T1794" s="19">
        <f t="shared" si="431"/>
        <v>3.2588666406620166</v>
      </c>
      <c r="X1794" s="24">
        <f>AVERAGE(S1783:S1794)</f>
        <v>3.4790468183011716</v>
      </c>
      <c r="Y1794" s="24">
        <f t="shared" si="430"/>
        <v>3.0387065044336934</v>
      </c>
      <c r="Z1794" s="24">
        <f t="shared" si="430"/>
        <v>3.5081614907651733</v>
      </c>
      <c r="AA1794" s="20">
        <v>0.34</v>
      </c>
      <c r="AB1794" s="20">
        <v>2.9999999999999801E-2</v>
      </c>
      <c r="AC1794" s="17">
        <v>313.99923584418798</v>
      </c>
      <c r="AD1794" s="17">
        <f t="shared" si="412"/>
        <v>314.20705470996182</v>
      </c>
      <c r="AE1794" s="21">
        <v>28.5</v>
      </c>
      <c r="AF1794" s="21">
        <v>129.37500000000321</v>
      </c>
      <c r="AG1794" s="19">
        <v>2.5473772961470367</v>
      </c>
      <c r="AH1794" s="21">
        <v>143.80000000000001</v>
      </c>
      <c r="AI1794" s="22">
        <v>-0.47249999999999998</v>
      </c>
      <c r="AJ1794" s="21">
        <v>1135.5619999999999</v>
      </c>
      <c r="AK1794" s="21" t="e">
        <f>VLOOKUP($B1794,'[3]Rotoma level Monthly'!$C$2:$N$538,10,FALSE)</f>
        <v>#N/A</v>
      </c>
      <c r="AL1794" s="21" t="e">
        <f>VLOOKUP($B1794,'[3]Rotoma level Monthly'!$C$2:$N$538,11,FALSE)</f>
        <v>#N/A</v>
      </c>
      <c r="AM1794" s="20">
        <v>3.6938309410507704</v>
      </c>
      <c r="AN1794" s="21">
        <v>188.7166666666667</v>
      </c>
    </row>
    <row r="1795" spans="1:40" x14ac:dyDescent="0.25">
      <c r="A1795" s="39" t="s">
        <v>90</v>
      </c>
      <c r="B1795" s="15">
        <v>37834</v>
      </c>
      <c r="C1795" s="16" t="s">
        <v>65</v>
      </c>
      <c r="D1795" s="17">
        <v>2004</v>
      </c>
      <c r="E1795" s="18" t="str">
        <f t="shared" ref="E1795:E1858" si="434">CONCATENATE(A1795," ",C1795)</f>
        <v>Rotokakahi Outlet 2003/04</v>
      </c>
      <c r="F1795" s="18" t="s">
        <v>61</v>
      </c>
      <c r="G1795" s="19">
        <v>1.6</v>
      </c>
      <c r="I1795" s="21">
        <v>215.50000001999999</v>
      </c>
      <c r="J1795" s="19">
        <v>4.0000002000000006</v>
      </c>
      <c r="K1795" s="19">
        <v>2.0000001000000003</v>
      </c>
      <c r="L1795" s="19">
        <v>0.50000001999999999</v>
      </c>
      <c r="M1795" s="19">
        <v>1</v>
      </c>
      <c r="N1795" s="19">
        <v>7.5999999000000003</v>
      </c>
      <c r="Q1795" s="19">
        <f t="shared" ref="Q1795:Q1798" si="435">2.22+2.54*LOG($G1795,10)</f>
        <v>2.7384647559460493</v>
      </c>
      <c r="S1795" s="19">
        <f t="shared" si="429"/>
        <v>3.4136762963565386</v>
      </c>
      <c r="T1795" s="19">
        <f t="shared" si="431"/>
        <v>1.976015238084643</v>
      </c>
      <c r="U1795" s="23">
        <f t="shared" ref="U1795:U1798" si="436">AVERAGE(Q1795:T1795)</f>
        <v>2.709385430129077</v>
      </c>
      <c r="V1795" s="24">
        <f t="shared" ref="V1795:V1798" si="437">AVERAGE(Q1784:Q1795)</f>
        <v>3.6558167608275358</v>
      </c>
      <c r="X1795" s="24">
        <f t="shared" si="430"/>
        <v>3.4599816844482021</v>
      </c>
      <c r="Y1795" s="24">
        <f t="shared" si="430"/>
        <v>2.8475369496574743</v>
      </c>
      <c r="Z1795" s="24">
        <f t="shared" si="430"/>
        <v>3.3514917869148446</v>
      </c>
      <c r="AA1795" s="20">
        <v>-0.14000000000000001</v>
      </c>
      <c r="AB1795" s="20">
        <v>-0.125</v>
      </c>
      <c r="AC1795" s="17">
        <v>313.922679752612</v>
      </c>
      <c r="AD1795" s="17">
        <f t="shared" si="412"/>
        <v>314.16713620451043</v>
      </c>
      <c r="AE1795" s="21">
        <v>52</v>
      </c>
      <c r="AF1795" s="21">
        <v>122.89986559140273</v>
      </c>
      <c r="AG1795" s="19">
        <v>2.9426056600955284</v>
      </c>
      <c r="AH1795" s="21">
        <v>152.5</v>
      </c>
      <c r="AI1795" s="22">
        <v>-0.35416666666666652</v>
      </c>
      <c r="AJ1795" s="21">
        <v>1060.5619999999999</v>
      </c>
      <c r="AK1795" s="21" t="e">
        <f>VLOOKUP($B1795,'[3]Rotoma level Monthly'!$C$2:$N$538,10,FALSE)</f>
        <v>#N/A</v>
      </c>
      <c r="AL1795" s="21" t="e">
        <f>VLOOKUP($B1795,'[3]Rotoma level Monthly'!$C$2:$N$538,11,FALSE)</f>
        <v>#N/A</v>
      </c>
      <c r="AM1795" s="20">
        <v>3.5933668922054451</v>
      </c>
      <c r="AN1795" s="21">
        <v>186.49166666666667</v>
      </c>
    </row>
    <row r="1796" spans="1:40" x14ac:dyDescent="0.25">
      <c r="A1796" s="39" t="s">
        <v>90</v>
      </c>
      <c r="B1796" s="15">
        <v>37865</v>
      </c>
      <c r="C1796" s="16" t="s">
        <v>65</v>
      </c>
      <c r="D1796" s="17">
        <v>2004</v>
      </c>
      <c r="E1796" s="18" t="str">
        <f t="shared" si="434"/>
        <v>Rotokakahi Outlet 2003/04</v>
      </c>
      <c r="F1796" s="18" t="s">
        <v>61</v>
      </c>
      <c r="G1796" s="19">
        <v>3.0999998999999998</v>
      </c>
      <c r="I1796" s="21">
        <v>211.50000001999999</v>
      </c>
      <c r="J1796" s="19">
        <v>6.0000000999999994</v>
      </c>
      <c r="K1796" s="19">
        <v>2.0000001000000003</v>
      </c>
      <c r="L1796" s="19">
        <v>0.50000001999999999</v>
      </c>
      <c r="M1796" s="19">
        <v>2.0000001000000003</v>
      </c>
      <c r="N1796" s="19">
        <v>7.4000000999999997</v>
      </c>
      <c r="Q1796" s="19">
        <f t="shared" si="435"/>
        <v>3.4680586667549234</v>
      </c>
      <c r="S1796" s="19">
        <f t="shared" si="429"/>
        <v>3.3891842189739081</v>
      </c>
      <c r="T1796" s="19">
        <f t="shared" si="431"/>
        <v>2.4902016722559037</v>
      </c>
      <c r="U1796" s="23">
        <f t="shared" si="436"/>
        <v>3.1158148526615785</v>
      </c>
      <c r="V1796" s="24">
        <f t="shared" si="437"/>
        <v>3.5879368430012915</v>
      </c>
      <c r="X1796" s="24">
        <f t="shared" si="430"/>
        <v>3.4432382601353906</v>
      </c>
      <c r="Y1796" s="24">
        <f t="shared" si="430"/>
        <v>2.8942811709457708</v>
      </c>
      <c r="Z1796" s="24">
        <f t="shared" si="430"/>
        <v>3.3177058556155719</v>
      </c>
      <c r="AA1796" s="20">
        <v>-0.26</v>
      </c>
      <c r="AB1796" s="20">
        <v>-0.18</v>
      </c>
      <c r="AC1796" s="17">
        <v>313.973332638204</v>
      </c>
      <c r="AD1796" s="17">
        <f t="shared" si="412"/>
        <v>314.12185717564734</v>
      </c>
      <c r="AE1796" s="21">
        <v>222</v>
      </c>
      <c r="AF1796" s="21">
        <v>196.8845394736874</v>
      </c>
      <c r="AG1796" s="19">
        <v>4.3637373415503653</v>
      </c>
      <c r="AH1796" s="21">
        <v>139.80000000000001</v>
      </c>
      <c r="AI1796" s="22">
        <v>-0.293333333333333</v>
      </c>
      <c r="AJ1796" s="21">
        <v>1059.8400000000001</v>
      </c>
      <c r="AK1796" s="21" t="e">
        <f>VLOOKUP($B1796,'[3]Rotoma level Monthly'!$C$2:$N$538,10,FALSE)</f>
        <v>#N/A</v>
      </c>
      <c r="AL1796" s="21" t="e">
        <f>VLOOKUP($B1796,'[3]Rotoma level Monthly'!$C$2:$N$538,11,FALSE)</f>
        <v>#N/A</v>
      </c>
      <c r="AM1796" s="20">
        <v>3.5162078398506824</v>
      </c>
      <c r="AN1796" s="21">
        <v>183.70000000000005</v>
      </c>
    </row>
    <row r="1797" spans="1:40" x14ac:dyDescent="0.25">
      <c r="A1797" s="39" t="s">
        <v>90</v>
      </c>
      <c r="B1797" s="15">
        <v>37895</v>
      </c>
      <c r="C1797" s="16" t="s">
        <v>65</v>
      </c>
      <c r="D1797" s="17">
        <v>2004</v>
      </c>
      <c r="E1797" s="18" t="str">
        <f t="shared" si="434"/>
        <v>Rotokakahi Outlet 2003/04</v>
      </c>
      <c r="F1797" s="18" t="s">
        <v>61</v>
      </c>
      <c r="G1797" s="19">
        <v>1.2</v>
      </c>
      <c r="I1797" s="21">
        <v>236.50000001999999</v>
      </c>
      <c r="J1797" s="19">
        <v>4.0000002000000006</v>
      </c>
      <c r="K1797" s="19">
        <v>3</v>
      </c>
      <c r="L1797" s="19">
        <v>0.50000001999999999</v>
      </c>
      <c r="M1797" s="19">
        <v>3</v>
      </c>
      <c r="N1797" s="19">
        <v>7.8000002000000004</v>
      </c>
      <c r="Q1797" s="19">
        <f t="shared" si="435"/>
        <v>2.4211203649609674</v>
      </c>
      <c r="S1797" s="19">
        <f t="shared" si="429"/>
        <v>3.535231746782777</v>
      </c>
      <c r="T1797" s="19">
        <f t="shared" si="431"/>
        <v>1.976015238084643</v>
      </c>
      <c r="U1797" s="23">
        <f t="shared" si="436"/>
        <v>2.6441224499427958</v>
      </c>
      <c r="V1797" s="24">
        <f t="shared" si="437"/>
        <v>3.4895767902766011</v>
      </c>
      <c r="X1797" s="24">
        <f t="shared" si="430"/>
        <v>3.5017864071643641</v>
      </c>
      <c r="Y1797" s="24">
        <f t="shared" si="430"/>
        <v>2.7886461948955383</v>
      </c>
      <c r="Z1797" s="24">
        <f t="shared" si="430"/>
        <v>3.2584497186079631</v>
      </c>
      <c r="AA1797" s="20">
        <v>-0.18</v>
      </c>
      <c r="AB1797" s="20">
        <v>-1.66666666666677E-3</v>
      </c>
      <c r="AC1797" s="17">
        <v>314.14554336429802</v>
      </c>
      <c r="AD1797" s="17">
        <f t="shared" si="412"/>
        <v>314.09302436167519</v>
      </c>
      <c r="AE1797" s="21">
        <v>117.5</v>
      </c>
      <c r="AF1797" s="21">
        <v>178.26915377504818</v>
      </c>
      <c r="AG1797" s="19">
        <v>4.0476127983588226</v>
      </c>
      <c r="AH1797" s="21">
        <v>206.1</v>
      </c>
      <c r="AI1797" s="22">
        <v>-0.23499999999999949</v>
      </c>
      <c r="AJ1797" s="21">
        <v>1064.5</v>
      </c>
      <c r="AK1797" s="21" t="e">
        <f>VLOOKUP($B1797,'[3]Rotoma level Monthly'!$C$2:$N$538,10,FALSE)</f>
        <v>#N/A</v>
      </c>
      <c r="AL1797" s="21" t="e">
        <f>VLOOKUP($B1797,'[3]Rotoma level Monthly'!$C$2:$N$538,11,FALSE)</f>
        <v>#N/A</v>
      </c>
      <c r="AM1797" s="20">
        <v>3.5383001832890479</v>
      </c>
      <c r="AN1797" s="21">
        <v>178.47499999999999</v>
      </c>
    </row>
    <row r="1798" spans="1:40" x14ac:dyDescent="0.25">
      <c r="A1798" s="39" t="s">
        <v>90</v>
      </c>
      <c r="B1798" s="15">
        <v>37926</v>
      </c>
      <c r="C1798" s="16" t="s">
        <v>65</v>
      </c>
      <c r="D1798" s="17">
        <v>2004</v>
      </c>
      <c r="E1798" s="18" t="str">
        <f t="shared" si="434"/>
        <v>Rotokakahi Outlet 2003/04</v>
      </c>
      <c r="F1798" s="18" t="s">
        <v>61</v>
      </c>
      <c r="G1798" s="19">
        <v>1.8</v>
      </c>
      <c r="I1798" s="21">
        <v>161</v>
      </c>
      <c r="J1798" s="19">
        <v>11</v>
      </c>
      <c r="L1798" s="19">
        <v>1</v>
      </c>
      <c r="M1798" s="19">
        <v>3</v>
      </c>
      <c r="N1798" s="19">
        <v>7.6999997999999996</v>
      </c>
      <c r="Q1798" s="19">
        <f t="shared" si="435"/>
        <v>2.8683921629623974</v>
      </c>
      <c r="S1798" s="19">
        <f t="shared" si="429"/>
        <v>3.0325458868558663</v>
      </c>
      <c r="T1798" s="19">
        <f t="shared" si="431"/>
        <v>3.2588666406620166</v>
      </c>
      <c r="U1798" s="23">
        <f t="shared" si="436"/>
        <v>3.0532682301600933</v>
      </c>
      <c r="V1798" s="24">
        <f t="shared" si="437"/>
        <v>3.3976888246377852</v>
      </c>
      <c r="X1798" s="24">
        <f t="shared" si="430"/>
        <v>3.4760087344286621</v>
      </c>
      <c r="Y1798" s="24">
        <f t="shared" si="430"/>
        <v>2.9052690496752995</v>
      </c>
      <c r="Z1798" s="24">
        <f t="shared" si="430"/>
        <v>3.2580248808471364</v>
      </c>
      <c r="AA1798" s="20">
        <v>-0.41</v>
      </c>
      <c r="AB1798" s="20">
        <v>-0.30666666666666598</v>
      </c>
      <c r="AC1798" s="17">
        <v>314.15144006709397</v>
      </c>
      <c r="AD1798" s="17">
        <f t="shared" si="412"/>
        <v>314.0699648597901</v>
      </c>
      <c r="AE1798" s="21">
        <v>95</v>
      </c>
      <c r="AF1798" s="21">
        <v>218.20138888888897</v>
      </c>
      <c r="AG1798" s="19">
        <v>4.3430537422839519</v>
      </c>
      <c r="AH1798" s="21">
        <v>189.1</v>
      </c>
      <c r="AI1798" s="22">
        <v>-0.23499999999999949</v>
      </c>
      <c r="AJ1798" s="21">
        <v>1134.5</v>
      </c>
      <c r="AK1798" s="21" t="e">
        <f>VLOOKUP($B1798,'[3]Rotoma level Monthly'!$C$2:$N$538,10,FALSE)</f>
        <v>#N/A</v>
      </c>
      <c r="AL1798" s="21" t="e">
        <f>VLOOKUP($B1798,'[3]Rotoma level Monthly'!$C$2:$N$538,11,FALSE)</f>
        <v>#N/A</v>
      </c>
      <c r="AM1798" s="20">
        <v>3.4921895071088276</v>
      </c>
      <c r="AN1798" s="21">
        <v>176.67499999999998</v>
      </c>
    </row>
    <row r="1799" spans="1:40" x14ac:dyDescent="0.25">
      <c r="A1799" s="39" t="s">
        <v>90</v>
      </c>
      <c r="B1799" s="15">
        <v>37956</v>
      </c>
      <c r="C1799" s="16" t="s">
        <v>65</v>
      </c>
      <c r="D1799" s="17">
        <v>2004</v>
      </c>
      <c r="E1799" s="18" t="str">
        <f t="shared" si="434"/>
        <v>Rotokakahi Outlet 2003/04</v>
      </c>
      <c r="F1799" s="18" t="s">
        <v>61</v>
      </c>
      <c r="I1799" s="21">
        <v>362.0000101</v>
      </c>
      <c r="J1799" s="19">
        <v>13</v>
      </c>
      <c r="K1799" s="19">
        <v>3</v>
      </c>
      <c r="L1799" s="19">
        <v>2.0000001000000003</v>
      </c>
      <c r="M1799" s="19">
        <v>1</v>
      </c>
      <c r="N1799" s="19">
        <v>7.9000000999999997</v>
      </c>
      <c r="S1799" s="19">
        <f t="shared" si="429"/>
        <v>4.0917128337771658</v>
      </c>
      <c r="T1799" s="19">
        <f t="shared" si="431"/>
        <v>3.4707145887359632</v>
      </c>
      <c r="X1799" s="24">
        <f t="shared" si="430"/>
        <v>3.5273174093743709</v>
      </c>
      <c r="Y1799" s="24">
        <f t="shared" si="430"/>
        <v>2.9766352565536423</v>
      </c>
      <c r="Z1799" s="24">
        <f t="shared" si="430"/>
        <v>3.2580248808471364</v>
      </c>
      <c r="AA1799" s="20">
        <v>0.85</v>
      </c>
      <c r="AB1799" s="20">
        <v>3.3333333333333201E-2</v>
      </c>
      <c r="AC1799" s="17">
        <v>314.09459850824101</v>
      </c>
      <c r="AD1799" s="17">
        <f t="shared" si="412"/>
        <v>314.0492606163034</v>
      </c>
      <c r="AE1799" s="21">
        <v>218</v>
      </c>
      <c r="AF1799" s="21">
        <v>204.46550179211471</v>
      </c>
      <c r="AG1799" s="19">
        <v>3.9554719655194126</v>
      </c>
      <c r="AH1799" s="21">
        <v>217.3</v>
      </c>
      <c r="AI1799" s="22">
        <v>-0.21666666666666601</v>
      </c>
      <c r="AJ1799" s="21">
        <v>1182.5</v>
      </c>
      <c r="AK1799" s="21" t="e">
        <f>VLOOKUP($B1799,'[3]Rotoma level Monthly'!$C$2:$N$538,10,FALSE)</f>
        <v>#N/A</v>
      </c>
      <c r="AL1799" s="21" t="e">
        <f>VLOOKUP($B1799,'[3]Rotoma level Monthly'!$C$2:$N$538,11,FALSE)</f>
        <v>#N/A</v>
      </c>
      <c r="AM1799" s="20">
        <v>3.4843097719599263</v>
      </c>
      <c r="AN1799" s="21">
        <v>175.48333333333332</v>
      </c>
    </row>
    <row r="1800" spans="1:40" x14ac:dyDescent="0.25">
      <c r="A1800" s="39" t="s">
        <v>90</v>
      </c>
      <c r="B1800" s="15">
        <v>37987</v>
      </c>
      <c r="C1800" s="16" t="s">
        <v>65</v>
      </c>
      <c r="D1800" s="17">
        <v>2004</v>
      </c>
      <c r="E1800" s="18" t="str">
        <f t="shared" si="434"/>
        <v>Rotokakahi Outlet 2003/04</v>
      </c>
      <c r="F1800" s="18" t="s">
        <v>61</v>
      </c>
      <c r="G1800" s="19">
        <v>1.2</v>
      </c>
      <c r="I1800" s="21">
        <v>225.49999002000001</v>
      </c>
      <c r="J1800" s="19">
        <v>8.9999995999999989</v>
      </c>
      <c r="K1800" s="19">
        <v>3</v>
      </c>
      <c r="L1800" s="19">
        <v>0.50000001999999999</v>
      </c>
      <c r="M1800" s="19">
        <v>1</v>
      </c>
      <c r="N1800" s="19">
        <v>7.9000000999999997</v>
      </c>
      <c r="Q1800" s="19">
        <f t="shared" ref="Q1800:Q1806" si="438">2.22+2.54*LOG($G1800,10)</f>
        <v>2.4211203649609674</v>
      </c>
      <c r="S1800" s="19">
        <f t="shared" si="429"/>
        <v>3.4729710462498882</v>
      </c>
      <c r="T1800" s="19">
        <f t="shared" si="431"/>
        <v>3.004388071201054</v>
      </c>
      <c r="U1800" s="23">
        <f t="shared" ref="U1800:U1806" si="439">AVERAGE(Q1800:T1800)</f>
        <v>2.9661598274706367</v>
      </c>
      <c r="V1800" s="24">
        <f t="shared" ref="V1800:V1806" si="440">AVERAGE(Q1789:Q1800)</f>
        <v>3.3471172132581608</v>
      </c>
      <c r="X1800" s="24">
        <f t="shared" si="430"/>
        <v>3.5590595203260857</v>
      </c>
      <c r="Y1800" s="24">
        <f t="shared" si="430"/>
        <v>2.9789479911075936</v>
      </c>
      <c r="Z1800" s="24">
        <f t="shared" si="430"/>
        <v>3.2288383755094863</v>
      </c>
      <c r="AA1800" s="20">
        <v>-1.1100000000000001</v>
      </c>
      <c r="AB1800" s="20">
        <v>-0.97666666666666602</v>
      </c>
      <c r="AC1800" s="17">
        <v>313.97677124731098</v>
      </c>
      <c r="AD1800" s="17">
        <f t="shared" si="412"/>
        <v>314.02766196398704</v>
      </c>
      <c r="AE1800" s="21">
        <v>104.5</v>
      </c>
      <c r="AF1800" s="21">
        <v>168.66397849462277</v>
      </c>
      <c r="AG1800" s="19">
        <v>3.1927327681870334</v>
      </c>
      <c r="AH1800" s="21">
        <v>248.5</v>
      </c>
      <c r="AI1800" s="22">
        <v>-0.21666666666666601</v>
      </c>
      <c r="AJ1800" s="21">
        <v>1282</v>
      </c>
      <c r="AK1800" s="21" t="e">
        <f>VLOOKUP($B1800,'[3]Rotoma level Monthly'!$C$2:$N$538,10,FALSE)</f>
        <v>#N/A</v>
      </c>
      <c r="AL1800" s="21" t="e">
        <f>VLOOKUP($B1800,'[3]Rotoma level Monthly'!$C$2:$N$538,11,FALSE)</f>
        <v>#N/A</v>
      </c>
      <c r="AM1800" s="20">
        <v>3.4658346351924592</v>
      </c>
      <c r="AN1800" s="21">
        <v>174.80833333333331</v>
      </c>
    </row>
    <row r="1801" spans="1:40" x14ac:dyDescent="0.25">
      <c r="A1801" s="39" t="s">
        <v>90</v>
      </c>
      <c r="B1801" s="15">
        <v>38018</v>
      </c>
      <c r="C1801" s="16" t="s">
        <v>65</v>
      </c>
      <c r="D1801" s="17">
        <v>2004</v>
      </c>
      <c r="E1801" s="18" t="str">
        <f t="shared" si="434"/>
        <v>Rotokakahi Outlet 2003/04</v>
      </c>
      <c r="F1801" s="18" t="s">
        <v>61</v>
      </c>
      <c r="G1801" s="19">
        <v>3.5999998999999998</v>
      </c>
      <c r="I1801" s="21">
        <v>140.00001019999999</v>
      </c>
      <c r="J1801" s="19">
        <v>13</v>
      </c>
      <c r="K1801" s="19">
        <v>3</v>
      </c>
      <c r="L1801" s="19">
        <v>4.0000002000000006</v>
      </c>
      <c r="M1801" s="19">
        <v>0.50000001999999999</v>
      </c>
      <c r="N1801" s="19">
        <v>7.5999999000000003</v>
      </c>
      <c r="Q1801" s="19">
        <f t="shared" si="438"/>
        <v>3.6330083213070212</v>
      </c>
      <c r="S1801" s="19">
        <f t="shared" si="429"/>
        <v>2.8498454826322726</v>
      </c>
      <c r="T1801" s="19">
        <f t="shared" si="431"/>
        <v>3.4707145887359632</v>
      </c>
      <c r="U1801" s="23">
        <f t="shared" si="439"/>
        <v>3.3178561308917529</v>
      </c>
      <c r="V1801" s="24">
        <f t="shared" si="440"/>
        <v>3.3225020668899257</v>
      </c>
      <c r="X1801" s="24">
        <f t="shared" si="430"/>
        <v>3.4429406252791277</v>
      </c>
      <c r="Y1801" s="24">
        <f t="shared" si="430"/>
        <v>2.9638253337987077</v>
      </c>
      <c r="Z1801" s="24">
        <f t="shared" si="430"/>
        <v>3.1681367057777363</v>
      </c>
      <c r="AA1801" s="20">
        <v>0.79</v>
      </c>
      <c r="AB1801" s="20">
        <v>-0.60833333333333295</v>
      </c>
      <c r="AC1801" s="17">
        <v>313.96244457728699</v>
      </c>
      <c r="AD1801" s="17">
        <f t="shared" si="412"/>
        <v>314.01362879191299</v>
      </c>
      <c r="AE1801" s="21">
        <v>293.5</v>
      </c>
      <c r="AF1801" s="21">
        <v>190.62068965517244</v>
      </c>
      <c r="AG1801" s="19">
        <v>5.1650688282962154</v>
      </c>
      <c r="AH1801" s="21">
        <v>155</v>
      </c>
      <c r="AI1801" s="22">
        <v>-0.25916666666666599</v>
      </c>
      <c r="AJ1801" s="21">
        <v>1314.5</v>
      </c>
      <c r="AK1801" s="21" t="e">
        <f>VLOOKUP($B1801,'[3]Rotoma level Monthly'!$C$2:$N$538,10,FALSE)</f>
        <v>#N/A</v>
      </c>
      <c r="AL1801" s="21" t="e">
        <f>VLOOKUP($B1801,'[3]Rotoma level Monthly'!$C$2:$N$538,11,FALSE)</f>
        <v>#N/A</v>
      </c>
      <c r="AM1801" s="20">
        <v>3.3880832193030042</v>
      </c>
      <c r="AN1801" s="21">
        <v>170.66666666666666</v>
      </c>
    </row>
    <row r="1802" spans="1:40" x14ac:dyDescent="0.25">
      <c r="A1802" s="39" t="s">
        <v>90</v>
      </c>
      <c r="B1802" s="15">
        <v>38078</v>
      </c>
      <c r="C1802" s="16" t="s">
        <v>65</v>
      </c>
      <c r="D1802" s="17">
        <v>2004</v>
      </c>
      <c r="E1802" s="18" t="str">
        <f t="shared" si="434"/>
        <v>Rotokakahi Outlet 2003/04</v>
      </c>
      <c r="F1802" s="18" t="s">
        <v>61</v>
      </c>
      <c r="G1802" s="19">
        <v>13.25</v>
      </c>
      <c r="I1802" s="21">
        <v>199.75000001000001</v>
      </c>
      <c r="J1802" s="19">
        <v>9.0000000500000006</v>
      </c>
      <c r="K1802" s="19">
        <v>2.5000000500000001</v>
      </c>
      <c r="L1802" s="19">
        <v>0.75000000999999994</v>
      </c>
      <c r="M1802" s="19">
        <v>3.0000001500000004</v>
      </c>
      <c r="N1802" s="19">
        <v>7.3499999000000003</v>
      </c>
      <c r="Q1802" s="19">
        <f t="shared" si="438"/>
        <v>5.0704283308129794</v>
      </c>
      <c r="S1802" s="19">
        <f t="shared" si="429"/>
        <v>3.3144652319033896</v>
      </c>
      <c r="T1802" s="19">
        <f t="shared" si="431"/>
        <v>3.0043881346080501</v>
      </c>
      <c r="U1802" s="23">
        <f t="shared" si="439"/>
        <v>3.7964272324414732</v>
      </c>
      <c r="V1802" s="24">
        <f t="shared" si="440"/>
        <v>3.5786032884852865</v>
      </c>
      <c r="X1802" s="24">
        <f t="shared" si="430"/>
        <v>3.4452834207643348</v>
      </c>
      <c r="Y1802" s="24">
        <f t="shared" si="430"/>
        <v>2.9426187916275435</v>
      </c>
      <c r="Z1802" s="24">
        <f t="shared" si="430"/>
        <v>3.2500938669413828</v>
      </c>
      <c r="AA1802" s="20">
        <v>-1.25</v>
      </c>
      <c r="AB1802" s="20">
        <v>-0.55166666666666597</v>
      </c>
      <c r="AC1802" s="17">
        <v>313.76326442428302</v>
      </c>
      <c r="AD1802" s="17">
        <f t="shared" si="412"/>
        <v>313.98919740551281</v>
      </c>
      <c r="AE1802" s="21">
        <v>32.5</v>
      </c>
      <c r="AF1802" s="21">
        <v>170.83881150286851</v>
      </c>
      <c r="AG1802" s="19">
        <v>2.8307140028512352</v>
      </c>
      <c r="AH1802" s="21">
        <v>160.80000000000001</v>
      </c>
      <c r="AI1802" s="22">
        <v>-0.25916666666666599</v>
      </c>
      <c r="AJ1802" s="21">
        <v>1454</v>
      </c>
      <c r="AK1802" s="21" t="e">
        <f>VLOOKUP($B1802,'[3]Rotoma level Monthly'!$C$2:$N$538,10,FALSE)</f>
        <v>#N/A</v>
      </c>
      <c r="AL1802" s="21" t="e">
        <f>VLOOKUP($B1802,'[3]Rotoma level Monthly'!$C$2:$N$538,11,FALSE)</f>
        <v>#N/A</v>
      </c>
      <c r="AM1802" s="20">
        <v>3.5572524845783566</v>
      </c>
      <c r="AN1802" s="21">
        <v>177.71666666666667</v>
      </c>
    </row>
    <row r="1803" spans="1:40" x14ac:dyDescent="0.25">
      <c r="A1803" s="39" t="s">
        <v>90</v>
      </c>
      <c r="B1803" s="15">
        <v>38108</v>
      </c>
      <c r="C1803" s="16" t="s">
        <v>65</v>
      </c>
      <c r="D1803" s="17">
        <v>2004</v>
      </c>
      <c r="E1803" s="18" t="str">
        <f t="shared" si="434"/>
        <v>Rotokakahi Outlet 2003/04</v>
      </c>
      <c r="F1803" s="18" t="s">
        <v>61</v>
      </c>
      <c r="G1803" s="19">
        <v>4.8000002000000004</v>
      </c>
      <c r="I1803" s="21">
        <v>160.99999010000002</v>
      </c>
      <c r="J1803" s="19">
        <v>12</v>
      </c>
      <c r="K1803" s="19">
        <v>8.0000004000000011</v>
      </c>
      <c r="L1803" s="19">
        <v>2.0000001000000003</v>
      </c>
      <c r="M1803" s="19">
        <v>8.0000004000000011</v>
      </c>
      <c r="N1803" s="19">
        <v>7.5</v>
      </c>
      <c r="Q1803" s="19">
        <f t="shared" si="438"/>
        <v>3.9503527888968231</v>
      </c>
      <c r="S1803" s="19">
        <f t="shared" si="429"/>
        <v>3.0325458064736215</v>
      </c>
      <c r="T1803" s="19">
        <f t="shared" si="431"/>
        <v>3.3692092384590637</v>
      </c>
      <c r="U1803" s="23">
        <f t="shared" si="439"/>
        <v>3.4507026112765029</v>
      </c>
      <c r="V1803" s="24">
        <f t="shared" si="440"/>
        <v>3.5539881497775241</v>
      </c>
      <c r="X1803" s="24">
        <f t="shared" si="430"/>
        <v>3.4165985725786197</v>
      </c>
      <c r="Y1803" s="24">
        <f t="shared" si="430"/>
        <v>2.951814008110631</v>
      </c>
      <c r="Z1803" s="24">
        <f t="shared" si="430"/>
        <v>3.2340929680244108</v>
      </c>
      <c r="AA1803" s="20">
        <v>1.42</v>
      </c>
      <c r="AB1803" s="20">
        <v>-0.20499999999999999</v>
      </c>
      <c r="AC1803" s="17">
        <v>313.87295040799302</v>
      </c>
      <c r="AD1803" s="17">
        <f t="shared" si="412"/>
        <v>313.98158764420776</v>
      </c>
      <c r="AE1803" s="21">
        <v>122</v>
      </c>
      <c r="AF1803" s="21">
        <v>163.05852669308319</v>
      </c>
      <c r="AG1803" s="19">
        <v>3.7042517248114146</v>
      </c>
      <c r="AH1803" s="21">
        <v>150.30000000000001</v>
      </c>
      <c r="AI1803" s="22">
        <v>-0.20833333333333298</v>
      </c>
      <c r="AJ1803" s="21">
        <v>1422.5</v>
      </c>
      <c r="AK1803" s="21" t="e">
        <f>VLOOKUP($B1803,'[3]Rotoma level Monthly'!$C$2:$N$538,10,FALSE)</f>
        <v>#N/A</v>
      </c>
      <c r="AL1803" s="21" t="e">
        <f>VLOOKUP($B1803,'[3]Rotoma level Monthly'!$C$2:$N$538,11,FALSE)</f>
        <v>#N/A</v>
      </c>
      <c r="AM1803" s="20">
        <v>3.5910157206698567</v>
      </c>
      <c r="AN1803" s="21">
        <v>178.36666666666667</v>
      </c>
    </row>
    <row r="1804" spans="1:40" x14ac:dyDescent="0.25">
      <c r="A1804" s="39" t="s">
        <v>90</v>
      </c>
      <c r="B1804" s="15">
        <v>38139</v>
      </c>
      <c r="C1804" s="16" t="s">
        <v>65</v>
      </c>
      <c r="D1804" s="17">
        <v>2004</v>
      </c>
      <c r="E1804" s="18" t="str">
        <f t="shared" si="434"/>
        <v>Rotokakahi Outlet 2003/04</v>
      </c>
      <c r="F1804" s="18" t="s">
        <v>61</v>
      </c>
      <c r="G1804" s="19">
        <v>6.4000000999999997</v>
      </c>
      <c r="I1804" s="21">
        <v>225.49999002000001</v>
      </c>
      <c r="J1804" s="19">
        <v>13</v>
      </c>
      <c r="K1804" s="19">
        <v>2.0000001000000003</v>
      </c>
      <c r="L1804" s="19">
        <v>0.50000001999999999</v>
      </c>
      <c r="M1804" s="19">
        <v>3</v>
      </c>
      <c r="N1804" s="19">
        <v>7.4000000999999997</v>
      </c>
      <c r="Q1804" s="19">
        <f t="shared" si="438"/>
        <v>4.2676971511551356</v>
      </c>
      <c r="S1804" s="19">
        <f t="shared" si="429"/>
        <v>3.4729710462498882</v>
      </c>
      <c r="T1804" s="19">
        <f t="shared" si="431"/>
        <v>3.4707145887359632</v>
      </c>
      <c r="U1804" s="23">
        <f t="shared" si="439"/>
        <v>3.7371275953803291</v>
      </c>
      <c r="V1804" s="24">
        <f t="shared" si="440"/>
        <v>3.5379730065906827</v>
      </c>
      <c r="X1804" s="24">
        <f t="shared" si="430"/>
        <v>3.4235808081849508</v>
      </c>
      <c r="Y1804" s="24">
        <f t="shared" si="430"/>
        <v>2.9795402259521944</v>
      </c>
      <c r="Z1804" s="24">
        <f t="shared" si="430"/>
        <v>3.2426379683412883</v>
      </c>
      <c r="AA1804" s="20">
        <v>-1.44</v>
      </c>
      <c r="AB1804" s="20">
        <v>-0.99</v>
      </c>
      <c r="AC1804" s="17">
        <v>313.94109511706199</v>
      </c>
      <c r="AD1804" s="17">
        <f t="shared" si="412"/>
        <v>313.98300569148745</v>
      </c>
      <c r="AE1804" s="21">
        <v>152.5</v>
      </c>
      <c r="AF1804" s="21">
        <v>183.86944444445231</v>
      </c>
      <c r="AG1804" s="19">
        <v>3.8186310757872985</v>
      </c>
      <c r="AH1804" s="21">
        <v>102.9</v>
      </c>
      <c r="AI1804" s="22">
        <v>-0.25583333333333297</v>
      </c>
      <c r="AJ1804" s="21">
        <v>1441.5</v>
      </c>
      <c r="AK1804" s="21" t="e">
        <f>VLOOKUP($B1804,'[3]Rotoma level Monthly'!$C$2:$N$538,10,FALSE)</f>
        <v>#N/A</v>
      </c>
      <c r="AL1804" s="21" t="e">
        <f>VLOOKUP($B1804,'[3]Rotoma level Monthly'!$C$2:$N$538,11,FALSE)</f>
        <v>#N/A</v>
      </c>
      <c r="AM1804" s="20">
        <v>3.6637660184139977</v>
      </c>
      <c r="AN1804" s="21">
        <v>178.27500000000001</v>
      </c>
    </row>
    <row r="1805" spans="1:40" x14ac:dyDescent="0.25">
      <c r="A1805" s="39" t="s">
        <v>90</v>
      </c>
      <c r="B1805" s="15">
        <v>38169</v>
      </c>
      <c r="C1805" s="16" t="s">
        <v>66</v>
      </c>
      <c r="D1805" s="17">
        <v>2005</v>
      </c>
      <c r="E1805" s="18" t="str">
        <f t="shared" si="434"/>
        <v>Rotokakahi Outlet 2004/05</v>
      </c>
      <c r="F1805" s="18" t="s">
        <v>61</v>
      </c>
      <c r="G1805" s="19">
        <v>5.5</v>
      </c>
      <c r="I1805" s="21">
        <v>175.50000001999999</v>
      </c>
      <c r="J1805" s="19">
        <v>13</v>
      </c>
      <c r="K1805" s="19">
        <v>2.0000001000000003</v>
      </c>
      <c r="L1805" s="19">
        <v>0.50000001999999999</v>
      </c>
      <c r="M1805" s="19">
        <v>0.50000001999999999</v>
      </c>
      <c r="N1805" s="19">
        <v>7.4099997999999996</v>
      </c>
      <c r="Q1805" s="19">
        <f t="shared" si="438"/>
        <v>4.1005212313153798</v>
      </c>
      <c r="S1805" s="19">
        <f t="shared" si="429"/>
        <v>3.1452741337625176</v>
      </c>
      <c r="T1805" s="19">
        <f t="shared" si="431"/>
        <v>3.4707145887359632</v>
      </c>
      <c r="U1805" s="23">
        <f t="shared" si="439"/>
        <v>3.5721699846046207</v>
      </c>
      <c r="V1805" s="24">
        <f t="shared" si="440"/>
        <v>3.4939164139072645</v>
      </c>
      <c r="X1805" s="24">
        <f t="shared" si="430"/>
        <v>3.4055977576797178</v>
      </c>
      <c r="Y1805" s="24">
        <f t="shared" si="430"/>
        <v>3.0184007690801038</v>
      </c>
      <c r="Z1805" s="24">
        <f t="shared" si="430"/>
        <v>3.2363034344958863</v>
      </c>
      <c r="AA1805" s="20">
        <v>-0.66</v>
      </c>
      <c r="AB1805" s="20">
        <v>-1.13333333333333</v>
      </c>
      <c r="AC1805" s="17">
        <v>314.21124479924902</v>
      </c>
      <c r="AD1805" s="17">
        <f t="shared" si="412"/>
        <v>314.00121672898518</v>
      </c>
      <c r="AE1805" s="21">
        <v>209</v>
      </c>
      <c r="AF1805" s="21">
        <v>165.71908602151063</v>
      </c>
      <c r="AG1805" s="19">
        <v>3.3317869063621099</v>
      </c>
      <c r="AH1805" s="21">
        <v>140.4</v>
      </c>
      <c r="AI1805" s="22">
        <v>-0.38499999999999945</v>
      </c>
      <c r="AJ1805" s="21">
        <v>1451</v>
      </c>
      <c r="AK1805" s="21" t="e">
        <f>VLOOKUP($B1805,'[3]Rotoma level Monthly'!$C$2:$N$538,10,FALSE)</f>
        <v>#N/A</v>
      </c>
      <c r="AL1805" s="21" t="e">
        <f>VLOOKUP($B1805,'[3]Rotoma level Monthly'!$C$2:$N$538,11,FALSE)</f>
        <v>#N/A</v>
      </c>
      <c r="AM1805" s="20">
        <v>3.6895489658947214</v>
      </c>
      <c r="AN1805" s="21">
        <v>177.99166666666667</v>
      </c>
    </row>
    <row r="1806" spans="1:40" x14ac:dyDescent="0.25">
      <c r="A1806" s="39" t="s">
        <v>90</v>
      </c>
      <c r="B1806" s="15">
        <v>38200</v>
      </c>
      <c r="C1806" s="16" t="s">
        <v>66</v>
      </c>
      <c r="D1806" s="17">
        <v>2005</v>
      </c>
      <c r="E1806" s="18" t="str">
        <f t="shared" si="434"/>
        <v>Rotokakahi Outlet 2004/05</v>
      </c>
      <c r="F1806" s="18" t="s">
        <v>61</v>
      </c>
      <c r="G1806" s="19">
        <v>1.5</v>
      </c>
      <c r="I1806" s="21">
        <v>202.50001002000002</v>
      </c>
      <c r="J1806" s="19">
        <v>4.9999998999999997</v>
      </c>
      <c r="L1806" s="19">
        <v>0.50000001999999999</v>
      </c>
      <c r="M1806" s="19">
        <v>2.0000001000000003</v>
      </c>
      <c r="N1806" s="19">
        <v>7.3800001000000002</v>
      </c>
      <c r="Q1806" s="19">
        <f t="shared" si="438"/>
        <v>2.6672717980014307</v>
      </c>
      <c r="S1806" s="19">
        <f t="shared" si="429"/>
        <v>3.3323393976110656</v>
      </c>
      <c r="T1806" s="19">
        <f t="shared" si="431"/>
        <v>2.2589923872983766</v>
      </c>
      <c r="U1806" s="23">
        <f t="shared" si="439"/>
        <v>2.7528678609702908</v>
      </c>
      <c r="V1806" s="24">
        <f t="shared" si="440"/>
        <v>3.4187669033703703</v>
      </c>
      <c r="X1806" s="24">
        <f t="shared" si="430"/>
        <v>3.3402302606357419</v>
      </c>
      <c r="Y1806" s="24">
        <f t="shared" si="430"/>
        <v>2.9350779146331334</v>
      </c>
      <c r="Z1806" s="24">
        <f t="shared" si="430"/>
        <v>3.1923547459935593</v>
      </c>
      <c r="AA1806" s="20">
        <v>-0.72</v>
      </c>
      <c r="AB1806" s="20">
        <v>-0.82499999999999996</v>
      </c>
      <c r="AC1806" s="17">
        <v>314.432651745307</v>
      </c>
      <c r="AD1806" s="17">
        <f t="shared" si="412"/>
        <v>314.03733472074509</v>
      </c>
      <c r="AE1806" s="21">
        <v>73</v>
      </c>
      <c r="AF1806" s="21">
        <v>202.50000000000824</v>
      </c>
      <c r="AG1806" s="19">
        <v>3.6655899230886129</v>
      </c>
      <c r="AH1806" s="21">
        <v>170.5</v>
      </c>
      <c r="AI1806" s="22">
        <v>-0.50749999999999951</v>
      </c>
      <c r="AJ1806" s="21">
        <v>1631.5</v>
      </c>
      <c r="AK1806" s="21" t="e">
        <f>VLOOKUP($B1806,'[3]Rotoma level Monthly'!$C$2:$N$538,10,FALSE)</f>
        <v>#N/A</v>
      </c>
      <c r="AL1806" s="21" t="e">
        <f>VLOOKUP($B1806,'[3]Rotoma level Monthly'!$C$2:$N$538,11,FALSE)</f>
        <v>#N/A</v>
      </c>
      <c r="AM1806" s="20">
        <v>3.7549164334126441</v>
      </c>
      <c r="AN1806" s="21">
        <v>179.49166666666667</v>
      </c>
    </row>
    <row r="1807" spans="1:40" x14ac:dyDescent="0.25">
      <c r="A1807" s="39" t="s">
        <v>90</v>
      </c>
      <c r="B1807" s="15">
        <v>38231</v>
      </c>
      <c r="C1807" s="16" t="s">
        <v>66</v>
      </c>
      <c r="D1807" s="17">
        <v>2005</v>
      </c>
      <c r="E1807" s="18" t="str">
        <f t="shared" si="434"/>
        <v>Rotokakahi Outlet 2004/05</v>
      </c>
      <c r="F1807" s="18" t="s">
        <v>61</v>
      </c>
      <c r="I1807" s="21">
        <v>138.50000002000002</v>
      </c>
      <c r="J1807" s="19">
        <v>8.0000004000000011</v>
      </c>
      <c r="L1807" s="19">
        <v>0.50000001999999999</v>
      </c>
      <c r="M1807" s="19">
        <v>2.0000001000000003</v>
      </c>
      <c r="N1807" s="19">
        <v>7.46</v>
      </c>
      <c r="S1807" s="19">
        <f t="shared" si="429"/>
        <v>2.8357638181241751</v>
      </c>
      <c r="T1807" s="19">
        <f t="shared" si="431"/>
        <v>2.8550228254234682</v>
      </c>
      <c r="X1807" s="24">
        <f t="shared" si="430"/>
        <v>3.2920708874497113</v>
      </c>
      <c r="Y1807" s="24">
        <f t="shared" si="430"/>
        <v>3.0083285469113688</v>
      </c>
      <c r="Z1807" s="24">
        <f t="shared" si="430"/>
        <v>3.2406516775800069</v>
      </c>
      <c r="AA1807" s="20">
        <v>-0.32</v>
      </c>
      <c r="AB1807" s="20">
        <v>-0.89</v>
      </c>
      <c r="AC1807" s="17">
        <v>314.42181783654399</v>
      </c>
      <c r="AD1807" s="17">
        <f t="shared" si="412"/>
        <v>314.07892956107275</v>
      </c>
      <c r="AE1807" s="21">
        <v>100</v>
      </c>
      <c r="AF1807" s="21">
        <v>196.07290372670801</v>
      </c>
      <c r="AG1807" s="19">
        <v>4.1887107510764405</v>
      </c>
      <c r="AH1807" s="21">
        <v>156.5</v>
      </c>
      <c r="AI1807" s="22">
        <v>-0.5799999999999994</v>
      </c>
      <c r="AJ1807" s="21">
        <v>1652.5</v>
      </c>
      <c r="AK1807" s="21" t="e">
        <f>VLOOKUP($B1807,'[3]Rotoma level Monthly'!$C$2:$N$538,10,FALSE)</f>
        <v>#N/A</v>
      </c>
      <c r="AL1807" s="21" t="e">
        <f>VLOOKUP($B1807,'[3]Rotoma level Monthly'!$C$2:$N$538,11,FALSE)</f>
        <v>#N/A</v>
      </c>
      <c r="AM1807" s="20">
        <v>3.8151651219954013</v>
      </c>
      <c r="AN1807" s="21">
        <v>180.88333333333335</v>
      </c>
    </row>
    <row r="1808" spans="1:40" x14ac:dyDescent="0.25">
      <c r="A1808" s="39" t="s">
        <v>90</v>
      </c>
      <c r="B1808" s="15">
        <v>38261</v>
      </c>
      <c r="C1808" s="16" t="s">
        <v>66</v>
      </c>
      <c r="D1808" s="17">
        <v>2005</v>
      </c>
      <c r="E1808" s="18" t="str">
        <f t="shared" si="434"/>
        <v>Rotokakahi Outlet 2004/05</v>
      </c>
      <c r="F1808" s="18" t="s">
        <v>61</v>
      </c>
      <c r="G1808" s="19">
        <v>2.2000000000000002</v>
      </c>
      <c r="I1808" s="21">
        <v>211.00001010000003</v>
      </c>
      <c r="J1808" s="19">
        <v>8.9999995999999989</v>
      </c>
      <c r="L1808" s="19">
        <v>2.0000001000000003</v>
      </c>
      <c r="M1808" s="19">
        <v>1</v>
      </c>
      <c r="N1808" s="19">
        <v>7.6999997999999996</v>
      </c>
      <c r="Q1808" s="19">
        <f t="shared" ref="Q1808:Q1824" si="441">2.22+2.54*LOG($G1808,10)</f>
        <v>3.0897536092884041</v>
      </c>
      <c r="S1808" s="19">
        <f t="shared" si="429"/>
        <v>3.3860902530194497</v>
      </c>
      <c r="T1808" s="19">
        <f t="shared" si="431"/>
        <v>3.004388071201054</v>
      </c>
      <c r="U1808" s="23">
        <f t="shared" ref="U1808:U1824" si="442">AVERAGE(Q1808:T1808)</f>
        <v>3.1600773111696356</v>
      </c>
      <c r="V1808" s="24">
        <f t="shared" ref="V1808:V1824" si="443">AVERAGE(Q1797:Q1808)</f>
        <v>3.4489666123661507</v>
      </c>
      <c r="X1808" s="24">
        <f t="shared" si="430"/>
        <v>3.2918130569535067</v>
      </c>
      <c r="Y1808" s="24">
        <f t="shared" si="430"/>
        <v>3.0511774134901319</v>
      </c>
      <c r="Z1808" s="24">
        <f t="shared" si="430"/>
        <v>3.2450779234308129</v>
      </c>
      <c r="AA1808" s="20">
        <v>-0.36</v>
      </c>
      <c r="AB1808" s="20">
        <v>-0.80333333333333301</v>
      </c>
      <c r="AC1808" s="17">
        <v>314.49776031667</v>
      </c>
      <c r="AD1808" s="17">
        <f t="shared" si="412"/>
        <v>314.12263186761157</v>
      </c>
      <c r="AE1808" s="21">
        <v>122</v>
      </c>
      <c r="AF1808" s="21">
        <v>184.15994623655919</v>
      </c>
      <c r="AG1808" s="19">
        <v>4.3271506309737147</v>
      </c>
      <c r="AH1808" s="21">
        <v>171.9</v>
      </c>
      <c r="AI1808" s="22">
        <v>-0.70583333333333298</v>
      </c>
      <c r="AJ1808" s="21">
        <v>1530.5</v>
      </c>
      <c r="AK1808" s="21" t="e">
        <f>VLOOKUP($B1808,'[3]Rotoma level Monthly'!$C$2:$N$538,10,FALSE)</f>
        <v>#N/A</v>
      </c>
      <c r="AL1808" s="21" t="e">
        <f>VLOOKUP($B1808,'[3]Rotoma level Monthly'!$C$2:$N$538,11,FALSE)</f>
        <v>#N/A</v>
      </c>
      <c r="AM1808" s="20">
        <v>3.8005795727892404</v>
      </c>
      <c r="AN1808" s="21">
        <v>178.03333333333333</v>
      </c>
    </row>
    <row r="1809" spans="1:40" x14ac:dyDescent="0.25">
      <c r="A1809" s="39" t="s">
        <v>90</v>
      </c>
      <c r="B1809" s="15">
        <v>38292</v>
      </c>
      <c r="C1809" s="16" t="s">
        <v>66</v>
      </c>
      <c r="D1809" s="17">
        <v>2005</v>
      </c>
      <c r="E1809" s="18" t="str">
        <f t="shared" si="434"/>
        <v>Rotokakahi Outlet 2004/05</v>
      </c>
      <c r="F1809" s="18" t="s">
        <v>61</v>
      </c>
      <c r="G1809" s="19">
        <v>1.7</v>
      </c>
      <c r="I1809" s="21">
        <v>170.00000010000002</v>
      </c>
      <c r="J1809" s="19">
        <v>13</v>
      </c>
      <c r="K1809" s="19">
        <v>3</v>
      </c>
      <c r="L1809" s="19">
        <v>2.0000001000000003</v>
      </c>
      <c r="M1809" s="19">
        <v>0.50000001999999999</v>
      </c>
      <c r="N1809" s="19">
        <v>7.5999999000000003</v>
      </c>
      <c r="Q1809" s="19">
        <f t="shared" si="441"/>
        <v>2.8053402603008157</v>
      </c>
      <c r="S1809" s="19">
        <f t="shared" si="429"/>
        <v>3.1036512541175614</v>
      </c>
      <c r="T1809" s="19">
        <f t="shared" si="431"/>
        <v>3.4707145887359632</v>
      </c>
      <c r="U1809" s="23">
        <f t="shared" si="442"/>
        <v>3.1265687010514469</v>
      </c>
      <c r="V1809" s="24">
        <f t="shared" si="443"/>
        <v>3.4873886019001352</v>
      </c>
      <c r="X1809" s="24">
        <f t="shared" si="430"/>
        <v>3.2558480158980712</v>
      </c>
      <c r="Y1809" s="24">
        <f t="shared" si="430"/>
        <v>3.1757356927110751</v>
      </c>
      <c r="Z1809" s="24">
        <f t="shared" si="430"/>
        <v>3.2933225485416786</v>
      </c>
      <c r="AA1809" s="20">
        <v>-0.92</v>
      </c>
      <c r="AB1809" s="20">
        <v>-0.73666666666666603</v>
      </c>
      <c r="AC1809" s="17">
        <v>314.49510927057901</v>
      </c>
      <c r="AD1809" s="17">
        <f t="shared" si="412"/>
        <v>314.15176235980169</v>
      </c>
      <c r="AE1809" s="21">
        <v>38</v>
      </c>
      <c r="AF1809" s="21">
        <v>169.26388888889269</v>
      </c>
      <c r="AG1809" s="19">
        <v>4.0503239539413265</v>
      </c>
      <c r="AH1809" s="21">
        <v>171.3</v>
      </c>
      <c r="AI1809" s="22">
        <v>-0.76999999999999957</v>
      </c>
      <c r="AJ1809" s="21">
        <v>1535</v>
      </c>
      <c r="AK1809" s="21" t="e">
        <f>VLOOKUP($B1809,'[3]Rotoma level Monthly'!$C$2:$N$538,10,FALSE)</f>
        <v>#N/A</v>
      </c>
      <c r="AL1809" s="21" t="e">
        <f>VLOOKUP($B1809,'[3]Rotoma level Monthly'!$C$2:$N$538,11,FALSE)</f>
        <v>#N/A</v>
      </c>
      <c r="AM1809" s="20">
        <v>3.8238743921738148</v>
      </c>
      <c r="AN1809" s="21">
        <v>176.55000000000004</v>
      </c>
    </row>
    <row r="1810" spans="1:40" x14ac:dyDescent="0.25">
      <c r="A1810" s="39" t="s">
        <v>90</v>
      </c>
      <c r="B1810" s="15">
        <v>38322</v>
      </c>
      <c r="C1810" s="16" t="s">
        <v>66</v>
      </c>
      <c r="D1810" s="17">
        <v>2005</v>
      </c>
      <c r="E1810" s="18" t="str">
        <f t="shared" si="434"/>
        <v>Rotokakahi Outlet 2004/05</v>
      </c>
      <c r="F1810" s="18" t="s">
        <v>61</v>
      </c>
      <c r="G1810" s="19">
        <v>1.2</v>
      </c>
      <c r="I1810" s="21">
        <v>160.50000002000002</v>
      </c>
      <c r="J1810" s="19">
        <v>17.000001000000001</v>
      </c>
      <c r="K1810" s="19">
        <v>2.0000001000000003</v>
      </c>
      <c r="L1810" s="19">
        <v>0.50000001999999999</v>
      </c>
      <c r="M1810" s="19">
        <v>4.0000002000000006</v>
      </c>
      <c r="N1810" s="19">
        <v>7</v>
      </c>
      <c r="Q1810" s="19">
        <f t="shared" si="441"/>
        <v>2.4211203649609674</v>
      </c>
      <c r="S1810" s="19">
        <f t="shared" si="429"/>
        <v>3.0284798607529759</v>
      </c>
      <c r="T1810" s="19">
        <f t="shared" si="431"/>
        <v>3.8109109250210214</v>
      </c>
      <c r="U1810" s="23">
        <f t="shared" si="442"/>
        <v>3.0868370502449882</v>
      </c>
      <c r="V1810" s="24">
        <f t="shared" si="443"/>
        <v>3.4426614220999925</v>
      </c>
      <c r="X1810" s="24">
        <f t="shared" si="430"/>
        <v>3.2555091803894971</v>
      </c>
      <c r="Y1810" s="24">
        <f t="shared" si="430"/>
        <v>3.2217393830743251</v>
      </c>
      <c r="Z1810" s="24">
        <f t="shared" si="430"/>
        <v>3.2966794305501681</v>
      </c>
      <c r="AA1810" s="20">
        <v>-0.9</v>
      </c>
      <c r="AB1810" s="20">
        <v>-0.64666666666666595</v>
      </c>
      <c r="AC1810" s="17">
        <v>314.41393138803397</v>
      </c>
      <c r="AD1810" s="17">
        <f t="shared" si="412"/>
        <v>314.17363663654669</v>
      </c>
      <c r="AE1810" s="21">
        <v>193.5</v>
      </c>
      <c r="AF1810" s="21">
        <v>209.91263440860325</v>
      </c>
      <c r="AG1810" s="19">
        <v>5.0489912634409064</v>
      </c>
      <c r="AH1810" s="21">
        <v>182.6</v>
      </c>
      <c r="AI1810" s="22">
        <v>-0.76999999999999957</v>
      </c>
      <c r="AJ1810" s="21">
        <v>1478</v>
      </c>
      <c r="AK1810" s="21" t="e">
        <f>VLOOKUP($B1810,'[3]Rotoma level Monthly'!$C$2:$N$538,10,FALSE)</f>
        <v>#N/A</v>
      </c>
      <c r="AL1810" s="21" t="e">
        <f>VLOOKUP($B1810,'[3]Rotoma level Monthly'!$C$2:$N$538,11,FALSE)</f>
        <v>#N/A</v>
      </c>
      <c r="AM1810" s="20">
        <v>3.7994802431452626</v>
      </c>
      <c r="AN1810" s="21">
        <v>173.65833333333333</v>
      </c>
    </row>
    <row r="1811" spans="1:40" x14ac:dyDescent="0.25">
      <c r="A1811" s="39" t="s">
        <v>90</v>
      </c>
      <c r="B1811" s="15">
        <v>38353</v>
      </c>
      <c r="C1811" s="16" t="s">
        <v>66</v>
      </c>
      <c r="D1811" s="17">
        <v>2005</v>
      </c>
      <c r="E1811" s="18" t="str">
        <f t="shared" si="434"/>
        <v>Rotokakahi Outlet 2004/05</v>
      </c>
      <c r="F1811" s="18" t="s">
        <v>61</v>
      </c>
      <c r="G1811" s="19">
        <v>0.89999998000000003</v>
      </c>
      <c r="I1811" s="21">
        <v>264.50000002000002</v>
      </c>
      <c r="J1811" s="19">
        <v>13</v>
      </c>
      <c r="K1811" s="19">
        <v>3</v>
      </c>
      <c r="L1811" s="19">
        <v>0.50000001999999999</v>
      </c>
      <c r="M1811" s="19">
        <v>4.0000002000000006</v>
      </c>
      <c r="N1811" s="19">
        <v>7.4000000999999997</v>
      </c>
      <c r="Q1811" s="19">
        <f t="shared" si="441"/>
        <v>2.1037759494623742</v>
      </c>
      <c r="S1811" s="19">
        <f t="shared" si="429"/>
        <v>3.6815012859761702</v>
      </c>
      <c r="T1811" s="19">
        <f t="shared" si="431"/>
        <v>3.4707145887359632</v>
      </c>
      <c r="U1811" s="23">
        <f t="shared" si="442"/>
        <v>3.0853306080581695</v>
      </c>
      <c r="V1811" s="24">
        <f t="shared" si="443"/>
        <v>3.3209445609511179</v>
      </c>
      <c r="X1811" s="24">
        <f t="shared" si="430"/>
        <v>3.2213248847394138</v>
      </c>
      <c r="Y1811" s="24">
        <f t="shared" si="430"/>
        <v>3.2217393830743255</v>
      </c>
      <c r="Z1811" s="24">
        <f t="shared" si="430"/>
        <v>3.2774659012327136</v>
      </c>
      <c r="AA1811" s="20">
        <v>0.2</v>
      </c>
      <c r="AB1811" s="20">
        <v>9.99999999999991E-3</v>
      </c>
      <c r="AC1811" s="17">
        <v>314.36943507373297</v>
      </c>
      <c r="AD1811" s="17">
        <f t="shared" si="412"/>
        <v>314.19653968367101</v>
      </c>
      <c r="AE1811" s="21">
        <v>35.5</v>
      </c>
      <c r="AF1811" s="21">
        <v>186.07930107526889</v>
      </c>
      <c r="AG1811" s="19">
        <v>3.7220547282464009</v>
      </c>
      <c r="AH1811" s="21">
        <v>290.89999999999998</v>
      </c>
      <c r="AI1811" s="22">
        <v>-0.69166666666666599</v>
      </c>
      <c r="AJ1811" s="21">
        <v>1453.5</v>
      </c>
      <c r="AK1811" s="21" t="e">
        <f>VLOOKUP($B1811,'[3]Rotoma level Monthly'!$C$2:$N$538,10,FALSE)</f>
        <v>#N/A</v>
      </c>
      <c r="AL1811" s="21" t="e">
        <f>VLOOKUP($B1811,'[3]Rotoma level Monthly'!$C$2:$N$538,11,FALSE)</f>
        <v>#N/A</v>
      </c>
      <c r="AM1811" s="20">
        <v>3.8906068513053871</v>
      </c>
      <c r="AN1811" s="21">
        <v>177.19166666666663</v>
      </c>
    </row>
    <row r="1812" spans="1:40" x14ac:dyDescent="0.25">
      <c r="A1812" s="39" t="s">
        <v>90</v>
      </c>
      <c r="B1812" s="15">
        <v>38384</v>
      </c>
      <c r="C1812" s="16" t="s">
        <v>66</v>
      </c>
      <c r="D1812" s="17">
        <v>2005</v>
      </c>
      <c r="E1812" s="18" t="str">
        <f t="shared" si="434"/>
        <v>Rotokakahi Outlet 2004/05</v>
      </c>
      <c r="F1812" s="18" t="s">
        <v>61</v>
      </c>
      <c r="G1812" s="19">
        <v>1.1000000000000001</v>
      </c>
      <c r="I1812" s="21">
        <v>169</v>
      </c>
      <c r="J1812" s="19">
        <v>8.9999995999999989</v>
      </c>
      <c r="K1812" s="19">
        <v>2.0000001000000003</v>
      </c>
      <c r="L1812" s="19">
        <v>1</v>
      </c>
      <c r="M1812" s="19">
        <v>3</v>
      </c>
      <c r="N1812" s="19">
        <v>7.9000000999999997</v>
      </c>
      <c r="Q1812" s="19">
        <f t="shared" si="441"/>
        <v>2.3251374203018917</v>
      </c>
      <c r="S1812" s="19">
        <f t="shared" si="429"/>
        <v>3.0959389808871571</v>
      </c>
      <c r="T1812" s="19">
        <f t="shared" si="431"/>
        <v>3.004388071201054</v>
      </c>
      <c r="U1812" s="23">
        <f t="shared" si="442"/>
        <v>2.8084881574633678</v>
      </c>
      <c r="V1812" s="24">
        <f t="shared" si="443"/>
        <v>3.3122188387093843</v>
      </c>
      <c r="X1812" s="24">
        <f t="shared" si="430"/>
        <v>3.1899055459591872</v>
      </c>
      <c r="Y1812" s="24">
        <f t="shared" si="430"/>
        <v>3.2217393830743255</v>
      </c>
      <c r="Z1812" s="24">
        <f t="shared" si="430"/>
        <v>3.2631321130502342</v>
      </c>
      <c r="AA1812" s="20">
        <v>-2.57</v>
      </c>
      <c r="AB1812" s="20">
        <v>-0.39500000000000002</v>
      </c>
      <c r="AC1812" s="17">
        <v>314.36943507373297</v>
      </c>
      <c r="AD1812" s="17">
        <f t="shared" si="412"/>
        <v>314.22926166920615</v>
      </c>
      <c r="AE1812" s="21">
        <v>53.5</v>
      </c>
      <c r="AF1812" s="21">
        <v>168.59226190476528</v>
      </c>
      <c r="AG1812" s="19">
        <v>3.3910403034447145</v>
      </c>
      <c r="AH1812" s="21">
        <v>186.7</v>
      </c>
      <c r="AI1812" s="22">
        <v>-0.69166666666666599</v>
      </c>
      <c r="AJ1812" s="21">
        <v>1384.5</v>
      </c>
      <c r="AK1812" s="21" t="e">
        <f>VLOOKUP($B1812,'[3]Rotoma level Monthly'!$C$2:$N$538,10,FALSE)</f>
        <v>#N/A</v>
      </c>
      <c r="AL1812" s="21" t="e">
        <f>VLOOKUP($B1812,'[3]Rotoma level Monthly'!$C$2:$N$538,11,FALSE)</f>
        <v>#N/A</v>
      </c>
      <c r="AM1812" s="20">
        <v>3.9347170146436667</v>
      </c>
      <c r="AN1812" s="21">
        <v>179.83333333333329</v>
      </c>
    </row>
    <row r="1813" spans="1:40" x14ac:dyDescent="0.25">
      <c r="A1813" s="39" t="s">
        <v>90</v>
      </c>
      <c r="B1813" s="15">
        <v>38412</v>
      </c>
      <c r="C1813" s="16" t="s">
        <v>66</v>
      </c>
      <c r="D1813" s="17">
        <v>2005</v>
      </c>
      <c r="E1813" s="18" t="str">
        <f t="shared" si="434"/>
        <v>Rotokakahi Outlet 2004/05</v>
      </c>
      <c r="F1813" s="18" t="s">
        <v>61</v>
      </c>
      <c r="G1813" s="19">
        <v>1.6</v>
      </c>
      <c r="I1813" s="21">
        <v>177.50000001999999</v>
      </c>
      <c r="J1813" s="19">
        <v>16.000001000000001</v>
      </c>
      <c r="K1813" s="19">
        <v>3</v>
      </c>
      <c r="L1813" s="19">
        <v>0.50000001999999999</v>
      </c>
      <c r="M1813" s="19">
        <v>4.0000002000000006</v>
      </c>
      <c r="N1813" s="19">
        <v>8.3000001999999995</v>
      </c>
      <c r="Q1813" s="19">
        <f t="shared" si="441"/>
        <v>2.7384647559460493</v>
      </c>
      <c r="S1813" s="19">
        <f t="shared" si="429"/>
        <v>3.1600870558945426</v>
      </c>
      <c r="T1813" s="19">
        <f t="shared" si="431"/>
        <v>3.7340304286140404</v>
      </c>
      <c r="U1813" s="23">
        <f t="shared" si="442"/>
        <v>3.2108607468182111</v>
      </c>
      <c r="V1813" s="24">
        <f t="shared" si="443"/>
        <v>3.2308966964038408</v>
      </c>
      <c r="X1813" s="24">
        <f t="shared" si="430"/>
        <v>3.2157590103977096</v>
      </c>
      <c r="Y1813" s="24">
        <f t="shared" si="430"/>
        <v>3.2436823697308319</v>
      </c>
      <c r="Z1813" s="24">
        <f t="shared" si="430"/>
        <v>3.2534052599526402</v>
      </c>
      <c r="AA1813" s="20">
        <v>7.0000000000000007E-2</v>
      </c>
      <c r="AB1813" s="20">
        <v>-0.34</v>
      </c>
      <c r="AC1813" s="17">
        <v>314.23415555158198</v>
      </c>
      <c r="AD1813" s="17">
        <f t="shared" si="412"/>
        <v>314.25190425039739</v>
      </c>
      <c r="AE1813" s="21">
        <v>148</v>
      </c>
      <c r="AF1813" s="21">
        <v>187.65013615417098</v>
      </c>
      <c r="AG1813" s="19">
        <v>3.1306054952390023</v>
      </c>
      <c r="AH1813" s="21">
        <v>208.4</v>
      </c>
      <c r="AI1813" s="22">
        <v>-0.64666666666666595</v>
      </c>
      <c r="AJ1813" s="21">
        <v>1144.5</v>
      </c>
      <c r="AK1813" s="21" t="e">
        <f>VLOOKUP($B1813,'[3]Rotoma level Monthly'!$C$2:$N$538,10,FALSE)</f>
        <v>#N/A</v>
      </c>
      <c r="AL1813" s="21" t="e">
        <f>VLOOKUP($B1813,'[3]Rotoma level Monthly'!$C$2:$N$538,11,FALSE)</f>
        <v>#N/A</v>
      </c>
      <c r="AM1813" s="20">
        <v>3.7868813042393756</v>
      </c>
      <c r="AN1813" s="21">
        <v>174.43333333333331</v>
      </c>
    </row>
    <row r="1814" spans="1:40" x14ac:dyDescent="0.25">
      <c r="A1814" s="39" t="s">
        <v>90</v>
      </c>
      <c r="B1814" s="15">
        <v>38443</v>
      </c>
      <c r="C1814" s="16" t="s">
        <v>66</v>
      </c>
      <c r="D1814" s="17">
        <v>2005</v>
      </c>
      <c r="E1814" s="18" t="str">
        <f t="shared" si="434"/>
        <v>Rotokakahi Outlet 2004/05</v>
      </c>
      <c r="F1814" s="18" t="s">
        <v>61</v>
      </c>
      <c r="G1814" s="19">
        <v>3.7000000499999999</v>
      </c>
      <c r="I1814" s="21">
        <v>299.74999006000002</v>
      </c>
      <c r="J1814" s="19">
        <v>12</v>
      </c>
      <c r="K1814" s="19">
        <v>2.5000000500000001</v>
      </c>
      <c r="L1814" s="19">
        <v>1.2500000600000001</v>
      </c>
      <c r="M1814" s="19">
        <v>12.499999549999998</v>
      </c>
      <c r="N1814" s="19">
        <v>8</v>
      </c>
      <c r="Q1814" s="19">
        <f t="shared" si="441"/>
        <v>3.6632323940370317</v>
      </c>
      <c r="S1814" s="19">
        <f t="shared" si="429"/>
        <v>3.8450451238814751</v>
      </c>
      <c r="T1814" s="19">
        <f t="shared" si="431"/>
        <v>3.3692092384590637</v>
      </c>
      <c r="U1814" s="23">
        <f t="shared" si="442"/>
        <v>3.6258289187925237</v>
      </c>
      <c r="V1814" s="24">
        <f t="shared" si="443"/>
        <v>3.1029697930605731</v>
      </c>
      <c r="X1814" s="24">
        <f t="shared" si="430"/>
        <v>3.2599740013958836</v>
      </c>
      <c r="Y1814" s="24">
        <f t="shared" si="430"/>
        <v>3.2740841283850823</v>
      </c>
      <c r="Z1814" s="24">
        <f t="shared" si="430"/>
        <v>3.2378963223481891</v>
      </c>
      <c r="AA1814" s="20">
        <v>-0.88</v>
      </c>
      <c r="AB1814" s="20">
        <v>-0.456666666666666</v>
      </c>
      <c r="AC1814" s="17">
        <v>314.22598237310598</v>
      </c>
      <c r="AD1814" s="17">
        <f t="shared" si="412"/>
        <v>314.29046407946595</v>
      </c>
      <c r="AE1814" s="21">
        <v>15</v>
      </c>
      <c r="AF1814" s="21">
        <v>181.41557017544025</v>
      </c>
      <c r="AG1814" s="19">
        <v>2.8411419358102017</v>
      </c>
      <c r="AH1814" s="21">
        <v>212.9</v>
      </c>
      <c r="AI1814" s="22">
        <v>-0.64666666666666595</v>
      </c>
      <c r="AJ1814" s="21">
        <v>1279.5</v>
      </c>
      <c r="AK1814" s="21" t="e">
        <f>VLOOKUP($B1814,'[3]Rotoma level Monthly'!$C$2:$N$538,10,FALSE)</f>
        <v>#N/A</v>
      </c>
      <c r="AL1814" s="21" t="e">
        <f>VLOOKUP($B1814,'[3]Rotoma level Monthly'!$C$2:$N$538,11,FALSE)</f>
        <v>#N/A</v>
      </c>
      <c r="AM1814" s="20">
        <v>3.7674875632719309</v>
      </c>
      <c r="AN1814" s="21">
        <v>178.77499999999998</v>
      </c>
    </row>
    <row r="1815" spans="1:40" x14ac:dyDescent="0.25">
      <c r="A1815" s="39" t="s">
        <v>90</v>
      </c>
      <c r="B1815" s="15">
        <v>38473</v>
      </c>
      <c r="C1815" s="16" t="s">
        <v>66</v>
      </c>
      <c r="D1815" s="17">
        <v>2005</v>
      </c>
      <c r="E1815" s="18" t="str">
        <f t="shared" si="434"/>
        <v>Rotokakahi Outlet 2004/05</v>
      </c>
      <c r="F1815" s="18" t="s">
        <v>61</v>
      </c>
      <c r="G1815" s="19">
        <v>2.2000000000000002</v>
      </c>
      <c r="I1815" s="21">
        <v>244.50000001999999</v>
      </c>
      <c r="J1815" s="19">
        <v>15</v>
      </c>
      <c r="K1815" s="19">
        <v>7.0000002000000006</v>
      </c>
      <c r="L1815" s="19">
        <v>0.50000001999999999</v>
      </c>
      <c r="M1815" s="19">
        <v>12</v>
      </c>
      <c r="N1815" s="19">
        <v>7.3000002000000004</v>
      </c>
      <c r="Q1815" s="19">
        <f t="shared" si="441"/>
        <v>3.0897536092884041</v>
      </c>
      <c r="S1815" s="19">
        <f t="shared" si="429"/>
        <v>3.5787193791204435</v>
      </c>
      <c r="T1815" s="19">
        <f t="shared" si="431"/>
        <v>3.6521864764425889</v>
      </c>
      <c r="U1815" s="23">
        <f t="shared" si="442"/>
        <v>3.4402198216171453</v>
      </c>
      <c r="V1815" s="24">
        <f t="shared" si="443"/>
        <v>3.0247335040052619</v>
      </c>
      <c r="X1815" s="24">
        <f t="shared" si="430"/>
        <v>3.3054884657831187</v>
      </c>
      <c r="Y1815" s="24">
        <f t="shared" si="430"/>
        <v>3.2976655648837099</v>
      </c>
      <c r="Z1815" s="24">
        <f t="shared" si="430"/>
        <v>3.2369433414700666</v>
      </c>
      <c r="AA1815" s="20">
        <v>-1.32</v>
      </c>
      <c r="AB1815" s="20">
        <v>-0.60833333333333295</v>
      </c>
      <c r="AC1815" s="17">
        <v>314.15683838369802</v>
      </c>
      <c r="AD1815" s="17">
        <f t="shared" si="412"/>
        <v>314.3141214107747</v>
      </c>
      <c r="AE1815" s="21">
        <v>151.5</v>
      </c>
      <c r="AF1815" s="21">
        <v>162.61827956988665</v>
      </c>
      <c r="AG1815" s="19">
        <v>3.0298086515032847</v>
      </c>
      <c r="AH1815" s="21">
        <v>123.9</v>
      </c>
      <c r="AI1815" s="22">
        <v>-0.64666666666666595</v>
      </c>
      <c r="AJ1815" s="21">
        <v>1262</v>
      </c>
      <c r="AK1815" s="21" t="e">
        <f>VLOOKUP($B1815,'[3]Rotoma level Monthly'!$C$2:$N$538,10,FALSE)</f>
        <v>#N/A</v>
      </c>
      <c r="AL1815" s="21" t="e">
        <f>VLOOKUP($B1815,'[3]Rotoma level Monthly'!$C$2:$N$538,11,FALSE)</f>
        <v>#N/A</v>
      </c>
      <c r="AM1815" s="20">
        <v>3.7683565576851783</v>
      </c>
      <c r="AN1815" s="21">
        <v>176.57500000000002</v>
      </c>
    </row>
    <row r="1816" spans="1:40" x14ac:dyDescent="0.25">
      <c r="A1816" s="39" t="s">
        <v>90</v>
      </c>
      <c r="B1816" s="15">
        <v>38504</v>
      </c>
      <c r="C1816" s="16" t="s">
        <v>66</v>
      </c>
      <c r="D1816" s="17">
        <v>2005</v>
      </c>
      <c r="E1816" s="18" t="str">
        <f t="shared" si="434"/>
        <v>Rotokakahi Outlet 2004/05</v>
      </c>
      <c r="F1816" s="18" t="s">
        <v>61</v>
      </c>
      <c r="G1816" s="19">
        <v>7</v>
      </c>
      <c r="I1816" s="21">
        <v>236.50000001999999</v>
      </c>
      <c r="J1816" s="19">
        <v>17.999998999999999</v>
      </c>
      <c r="K1816" s="19">
        <v>3</v>
      </c>
      <c r="L1816" s="19">
        <v>0.50000001999999999</v>
      </c>
      <c r="M1816" s="19">
        <v>2.0000001000000003</v>
      </c>
      <c r="N1816" s="19">
        <v>7.5999999000000003</v>
      </c>
      <c r="Q1816" s="19">
        <f t="shared" si="441"/>
        <v>4.3665490216362119</v>
      </c>
      <c r="S1816" s="19">
        <f t="shared" si="429"/>
        <v>3.535231746782777</v>
      </c>
      <c r="T1816" s="19">
        <f t="shared" si="431"/>
        <v>3.8833956444494353</v>
      </c>
      <c r="U1816" s="23">
        <f t="shared" si="442"/>
        <v>3.9283921376228079</v>
      </c>
      <c r="V1816" s="24">
        <f t="shared" si="443"/>
        <v>3.0337200376853604</v>
      </c>
      <c r="X1816" s="24">
        <f t="shared" si="430"/>
        <v>3.3106768574941925</v>
      </c>
      <c r="Y1816" s="24">
        <f t="shared" si="430"/>
        <v>3.3320556528598324</v>
      </c>
      <c r="Z1816" s="24">
        <f t="shared" si="430"/>
        <v>3.2543310271284738</v>
      </c>
      <c r="AA1816" s="20">
        <v>0.36</v>
      </c>
      <c r="AB1816" s="20">
        <v>0.59499999999999897</v>
      </c>
      <c r="AC1816" s="17">
        <v>314.23013702421798</v>
      </c>
      <c r="AD1816" s="17">
        <f t="shared" ref="AD1816:AD1879" si="444">AVERAGE(AC1805:AC1816)</f>
        <v>314.33820823637103</v>
      </c>
      <c r="AE1816" s="21">
        <v>102</v>
      </c>
      <c r="AF1816" s="21">
        <v>176.37606576829151</v>
      </c>
      <c r="AG1816" s="19">
        <v>3.5461060500989605</v>
      </c>
      <c r="AH1816" s="21">
        <v>144.6</v>
      </c>
      <c r="AI1816" s="22">
        <v>-0.64666666666666595</v>
      </c>
      <c r="AJ1816" s="21">
        <v>1291.5</v>
      </c>
      <c r="AK1816" s="21" t="e">
        <f>VLOOKUP($B1816,'[3]Rotoma level Monthly'!$C$2:$N$538,10,FALSE)</f>
        <v>#N/A</v>
      </c>
      <c r="AL1816" s="21" t="e">
        <f>VLOOKUP($B1816,'[3]Rotoma level Monthly'!$C$2:$N$538,11,FALSE)</f>
        <v>#N/A</v>
      </c>
      <c r="AM1816" s="20">
        <v>3.7121529682428345</v>
      </c>
      <c r="AN1816" s="21">
        <v>180.05000000000004</v>
      </c>
    </row>
    <row r="1817" spans="1:40" x14ac:dyDescent="0.25">
      <c r="A1817" s="39" t="s">
        <v>90</v>
      </c>
      <c r="B1817" s="15">
        <v>38534</v>
      </c>
      <c r="C1817" s="16" t="s">
        <v>67</v>
      </c>
      <c r="D1817" s="17">
        <v>2006</v>
      </c>
      <c r="E1817" s="18" t="str">
        <f t="shared" si="434"/>
        <v>Rotokakahi Outlet 2005/06</v>
      </c>
      <c r="F1817" s="18" t="s">
        <v>61</v>
      </c>
      <c r="G1817" s="19">
        <v>2.4000001000000002</v>
      </c>
      <c r="I1817" s="21">
        <v>232.49999001999998</v>
      </c>
      <c r="J1817" s="19">
        <v>11</v>
      </c>
      <c r="K1817" s="19">
        <v>2.0000001000000003</v>
      </c>
      <c r="L1817" s="19">
        <v>0.50000001999999999</v>
      </c>
      <c r="M1817" s="19">
        <v>3</v>
      </c>
      <c r="N1817" s="19">
        <v>7.3000002000000004</v>
      </c>
      <c r="Q1817" s="19">
        <f t="shared" si="441"/>
        <v>3.1857365999103111</v>
      </c>
      <c r="S1817" s="19">
        <f t="shared" si="429"/>
        <v>3.5129330451378356</v>
      </c>
      <c r="T1817" s="19">
        <f t="shared" si="431"/>
        <v>3.2588666406620166</v>
      </c>
      <c r="U1817" s="23">
        <f t="shared" si="442"/>
        <v>3.3191787619033879</v>
      </c>
      <c r="V1817" s="24">
        <f t="shared" si="443"/>
        <v>2.950557798466718</v>
      </c>
      <c r="X1817" s="24">
        <f t="shared" si="430"/>
        <v>3.3413151001088028</v>
      </c>
      <c r="Y1817" s="24">
        <f t="shared" si="430"/>
        <v>3.3144016571870036</v>
      </c>
      <c r="Z1817" s="24">
        <f t="shared" si="430"/>
        <v>3.2313318250647254</v>
      </c>
      <c r="AA1817" s="20">
        <v>0.14000000000000001</v>
      </c>
      <c r="AB1817" s="20">
        <v>0.40499999999999903</v>
      </c>
      <c r="AC1817" s="17">
        <v>314.28644292280302</v>
      </c>
      <c r="AD1817" s="17">
        <f t="shared" si="444"/>
        <v>314.34447474666723</v>
      </c>
      <c r="AE1817" s="21">
        <v>135</v>
      </c>
      <c r="AF1817" s="21">
        <v>159.0234153933319</v>
      </c>
      <c r="AG1817" s="19">
        <v>3.1789152579438738</v>
      </c>
      <c r="AH1817" s="21">
        <v>101.9</v>
      </c>
      <c r="AI1817" s="22">
        <v>-0.60833333333333295</v>
      </c>
      <c r="AJ1817" s="21">
        <v>1241</v>
      </c>
      <c r="AK1817" s="21" t="e">
        <f>VLOOKUP($B1817,'[3]Rotoma level Monthly'!$C$2:$N$538,10,FALSE)</f>
        <v>#N/A</v>
      </c>
      <c r="AL1817" s="21" t="e">
        <f>VLOOKUP($B1817,'[3]Rotoma level Monthly'!$C$2:$N$538,11,FALSE)</f>
        <v>#N/A</v>
      </c>
      <c r="AM1817" s="20">
        <v>3.6894425494354732</v>
      </c>
      <c r="AN1817" s="21">
        <v>176.8416666666667</v>
      </c>
    </row>
    <row r="1818" spans="1:40" x14ac:dyDescent="0.25">
      <c r="A1818" s="39" t="s">
        <v>90</v>
      </c>
      <c r="B1818" s="15">
        <v>38565</v>
      </c>
      <c r="C1818" s="16" t="s">
        <v>67</v>
      </c>
      <c r="D1818" s="17">
        <v>2006</v>
      </c>
      <c r="E1818" s="18" t="str">
        <f t="shared" si="434"/>
        <v>Rotokakahi Outlet 2005/06</v>
      </c>
      <c r="F1818" s="18" t="s">
        <v>61</v>
      </c>
      <c r="G1818" s="19">
        <v>1.1000000000000001</v>
      </c>
      <c r="I1818" s="21">
        <v>169.50000002000002</v>
      </c>
      <c r="J1818" s="19">
        <v>12</v>
      </c>
      <c r="K1818" s="19">
        <v>2.0000001000000003</v>
      </c>
      <c r="L1818" s="19">
        <v>0.50000001999999999</v>
      </c>
      <c r="M1818" s="19">
        <v>6.0000000999999994</v>
      </c>
      <c r="N1818" s="19">
        <v>7.5</v>
      </c>
      <c r="Q1818" s="19">
        <f t="shared" si="441"/>
        <v>2.3251374203018917</v>
      </c>
      <c r="S1818" s="19">
        <f t="shared" si="429"/>
        <v>3.099800804796939</v>
      </c>
      <c r="T1818" s="19">
        <f t="shared" si="431"/>
        <v>3.3692092384590637</v>
      </c>
      <c r="U1818" s="23">
        <f t="shared" si="442"/>
        <v>2.9313824878526318</v>
      </c>
      <c r="V1818" s="24">
        <f t="shared" si="443"/>
        <v>2.9194546732213045</v>
      </c>
      <c r="X1818" s="24">
        <f t="shared" si="430"/>
        <v>3.3219368840409587</v>
      </c>
      <c r="Y1818" s="24">
        <f t="shared" si="430"/>
        <v>3.4069197281170607</v>
      </c>
      <c r="Z1818" s="24">
        <f t="shared" si="430"/>
        <v>3.2475604275085743</v>
      </c>
      <c r="AA1818" s="20">
        <v>-0.65</v>
      </c>
      <c r="AB1818" s="20">
        <v>0.29833333333333301</v>
      </c>
      <c r="AC1818" s="17">
        <v>314.35320067531302</v>
      </c>
      <c r="AD1818" s="17">
        <f t="shared" si="444"/>
        <v>314.33785382416772</v>
      </c>
      <c r="AE1818" s="21">
        <v>113</v>
      </c>
      <c r="AF1818" s="21">
        <v>157.78512327090797</v>
      </c>
      <c r="AG1818" s="19">
        <v>2.3051482977718631</v>
      </c>
      <c r="AH1818" s="21">
        <v>187.5</v>
      </c>
      <c r="AI1818" s="22">
        <v>-0.456666666666666</v>
      </c>
      <c r="AJ1818" s="21">
        <v>1167</v>
      </c>
      <c r="AK1818" s="21" t="e">
        <f>VLOOKUP($B1818,'[3]Rotoma level Monthly'!$C$2:$N$538,10,FALSE)</f>
        <v>#N/A</v>
      </c>
      <c r="AL1818" s="21" t="e">
        <f>VLOOKUP($B1818,'[3]Rotoma level Monthly'!$C$2:$N$538,11,FALSE)</f>
        <v>#N/A</v>
      </c>
      <c r="AM1818" s="20">
        <v>3.6767032454006205</v>
      </c>
      <c r="AN1818" s="21">
        <v>178.25833333333335</v>
      </c>
    </row>
    <row r="1819" spans="1:40" x14ac:dyDescent="0.25">
      <c r="A1819" s="39" t="s">
        <v>90</v>
      </c>
      <c r="B1819" s="15">
        <v>38596</v>
      </c>
      <c r="C1819" s="16" t="s">
        <v>67</v>
      </c>
      <c r="D1819" s="17">
        <v>2006</v>
      </c>
      <c r="E1819" s="18" t="str">
        <f t="shared" si="434"/>
        <v>Rotokakahi Outlet 2005/06</v>
      </c>
      <c r="F1819" s="18" t="s">
        <v>61</v>
      </c>
      <c r="G1819" s="19">
        <v>1</v>
      </c>
      <c r="I1819" s="21">
        <v>172.50001002000002</v>
      </c>
      <c r="J1819" s="19">
        <v>14</v>
      </c>
      <c r="K1819" s="19">
        <v>3</v>
      </c>
      <c r="L1819" s="19">
        <v>0.50000001999999999</v>
      </c>
      <c r="M1819" s="19">
        <v>0.50000001999999999</v>
      </c>
      <c r="N1819" s="19">
        <v>7.5</v>
      </c>
      <c r="Q1819" s="19">
        <f t="shared" si="441"/>
        <v>2.2200000000000002</v>
      </c>
      <c r="S1819" s="19">
        <f t="shared" si="429"/>
        <v>3.122735265154772</v>
      </c>
      <c r="T1819" s="19">
        <f t="shared" si="431"/>
        <v>3.564693864180454</v>
      </c>
      <c r="U1819" s="23">
        <f t="shared" si="442"/>
        <v>2.969143043111742</v>
      </c>
      <c r="V1819" s="24">
        <f t="shared" si="443"/>
        <v>2.8611667837861958</v>
      </c>
      <c r="X1819" s="24">
        <f t="shared" si="430"/>
        <v>3.3458511712935088</v>
      </c>
      <c r="Y1819" s="24">
        <f t="shared" si="430"/>
        <v>3.4660589813468099</v>
      </c>
      <c r="Z1819" s="24">
        <f t="shared" si="430"/>
        <v>3.2243589788088385</v>
      </c>
      <c r="AA1819" s="20">
        <v>0.33</v>
      </c>
      <c r="AB1819" s="20">
        <v>0.12166666666666601</v>
      </c>
      <c r="AC1819" s="17">
        <v>314.36449932703403</v>
      </c>
      <c r="AD1819" s="17">
        <f t="shared" si="444"/>
        <v>314.3330772817086</v>
      </c>
      <c r="AE1819" s="21">
        <v>108.5</v>
      </c>
      <c r="AF1819" s="21">
        <v>174.20833333333334</v>
      </c>
      <c r="AG1819" s="19">
        <v>3.2442361111111118</v>
      </c>
      <c r="AH1819" s="21">
        <v>144.30000000000001</v>
      </c>
      <c r="AI1819" s="22">
        <v>-0.39500000000000002</v>
      </c>
      <c r="AJ1819" s="21">
        <v>1207</v>
      </c>
      <c r="AK1819" s="21" t="e">
        <f>VLOOKUP($B1819,'[3]Rotoma level Monthly'!$C$2:$N$538,10,FALSE)</f>
        <v>#N/A</v>
      </c>
      <c r="AL1819" s="21" t="e">
        <f>VLOOKUP($B1819,'[3]Rotoma level Monthly'!$C$2:$N$538,11,FALSE)</f>
        <v>#N/A</v>
      </c>
      <c r="AM1819" s="20">
        <v>3.5633331099575578</v>
      </c>
      <c r="AN1819" s="21">
        <v>177.2416666666667</v>
      </c>
    </row>
    <row r="1820" spans="1:40" x14ac:dyDescent="0.25">
      <c r="A1820" s="39" t="s">
        <v>90</v>
      </c>
      <c r="B1820" s="15">
        <v>38626</v>
      </c>
      <c r="C1820" s="16" t="s">
        <v>67</v>
      </c>
      <c r="D1820" s="17">
        <v>2006</v>
      </c>
      <c r="E1820" s="18" t="str">
        <f t="shared" si="434"/>
        <v>Rotokakahi Outlet 2005/06</v>
      </c>
      <c r="F1820" s="18" t="s">
        <v>61</v>
      </c>
      <c r="G1820" s="19">
        <v>1.1000000000000001</v>
      </c>
      <c r="I1820" s="21">
        <v>132.74999706</v>
      </c>
      <c r="J1820" s="19">
        <v>12</v>
      </c>
      <c r="K1820" s="19">
        <v>35</v>
      </c>
      <c r="L1820" s="19">
        <v>1.2500000600000001</v>
      </c>
      <c r="M1820" s="19">
        <v>1.7500000099999999</v>
      </c>
      <c r="N1820" s="19">
        <v>7.6499998500000004</v>
      </c>
      <c r="Q1820" s="19">
        <f t="shared" si="441"/>
        <v>2.3251374203018917</v>
      </c>
      <c r="S1820" s="19">
        <f t="shared" si="429"/>
        <v>2.7803339056070517</v>
      </c>
      <c r="T1820" s="19">
        <f t="shared" si="431"/>
        <v>3.3692092384590637</v>
      </c>
      <c r="U1820" s="23">
        <f t="shared" si="442"/>
        <v>2.8248935214560027</v>
      </c>
      <c r="V1820" s="24">
        <f t="shared" si="443"/>
        <v>2.7974487680373201</v>
      </c>
      <c r="X1820" s="24">
        <f t="shared" si="430"/>
        <v>3.2953714756758088</v>
      </c>
      <c r="Y1820" s="24">
        <f t="shared" si="430"/>
        <v>3.4964607452849776</v>
      </c>
      <c r="Z1820" s="24">
        <f t="shared" si="430"/>
        <v>3.1964269963327023</v>
      </c>
      <c r="AA1820" s="20">
        <v>1.07</v>
      </c>
      <c r="AB1820" s="20">
        <v>6.6666666666666499E-2</v>
      </c>
      <c r="AC1820" s="17">
        <v>314.48265333269802</v>
      </c>
      <c r="AD1820" s="17">
        <f t="shared" si="444"/>
        <v>314.3318183663776</v>
      </c>
      <c r="AE1820" s="21">
        <v>243</v>
      </c>
      <c r="AF1820" s="21">
        <v>163.92249103942657</v>
      </c>
      <c r="AG1820" s="19">
        <v>3.4815636200716855</v>
      </c>
      <c r="AH1820" s="21">
        <v>178.3</v>
      </c>
      <c r="AI1820" s="22">
        <v>-0.34</v>
      </c>
      <c r="AJ1820" s="21">
        <v>1215.5</v>
      </c>
      <c r="AK1820" s="21" t="e">
        <f>VLOOKUP($B1820,'[3]Rotoma level Monthly'!$C$2:$N$538,10,FALSE)</f>
        <v>#N/A</v>
      </c>
      <c r="AL1820" s="21" t="e">
        <f>VLOOKUP($B1820,'[3]Rotoma level Monthly'!$C$2:$N$538,11,FALSE)</f>
        <v>#N/A</v>
      </c>
      <c r="AM1820" s="20">
        <v>3.4846268899604471</v>
      </c>
      <c r="AN1820" s="21">
        <v>177.77500000000001</v>
      </c>
    </row>
    <row r="1821" spans="1:40" x14ac:dyDescent="0.25">
      <c r="A1821" s="39" t="s">
        <v>90</v>
      </c>
      <c r="B1821" s="15">
        <v>38657</v>
      </c>
      <c r="C1821" s="16" t="s">
        <v>67</v>
      </c>
      <c r="D1821" s="17">
        <v>2006</v>
      </c>
      <c r="E1821" s="18" t="str">
        <f t="shared" si="434"/>
        <v>Rotokakahi Outlet 2005/06</v>
      </c>
      <c r="F1821" s="18" t="s">
        <v>61</v>
      </c>
      <c r="G1821" s="19">
        <v>1.2</v>
      </c>
      <c r="I1821" s="21">
        <v>420.99998999999997</v>
      </c>
      <c r="J1821" s="19">
        <v>16.000001000000001</v>
      </c>
      <c r="K1821" s="19">
        <v>4.0000002000000006</v>
      </c>
      <c r="L1821" s="19">
        <v>1</v>
      </c>
      <c r="M1821" s="19">
        <v>2.0000001000000003</v>
      </c>
      <c r="N1821" s="19">
        <v>7.8000002000000004</v>
      </c>
      <c r="Q1821" s="19">
        <f t="shared" si="441"/>
        <v>2.4211203649609674</v>
      </c>
      <c r="S1821" s="19">
        <f t="shared" si="429"/>
        <v>4.2890890774148538</v>
      </c>
      <c r="T1821" s="19">
        <f t="shared" si="431"/>
        <v>3.7340304286140404</v>
      </c>
      <c r="U1821" s="23">
        <f t="shared" si="442"/>
        <v>3.4814132903299537</v>
      </c>
      <c r="V1821" s="24">
        <f t="shared" si="443"/>
        <v>2.7654304434256658</v>
      </c>
      <c r="X1821" s="24">
        <f t="shared" si="430"/>
        <v>3.394157960950583</v>
      </c>
      <c r="Y1821" s="24">
        <f t="shared" si="430"/>
        <v>3.518403731941484</v>
      </c>
      <c r="Z1821" s="24">
        <f t="shared" si="430"/>
        <v>3.2259973787725773</v>
      </c>
      <c r="AA1821" s="20">
        <v>-0.28000000000000003</v>
      </c>
      <c r="AB1821" s="20">
        <v>0.16166666666666599</v>
      </c>
      <c r="AC1821" s="17">
        <v>314.48402620036899</v>
      </c>
      <c r="AD1821" s="17">
        <f t="shared" si="444"/>
        <v>314.33089477719346</v>
      </c>
      <c r="AE1821" s="21">
        <v>38</v>
      </c>
      <c r="AF1821" s="21">
        <v>192.9652777777778</v>
      </c>
      <c r="AG1821" s="19">
        <v>4.0140972222222224</v>
      </c>
      <c r="AH1821" s="21">
        <v>225.1</v>
      </c>
      <c r="AI1821" s="22">
        <v>9.99999999999991E-3</v>
      </c>
      <c r="AJ1821" s="21">
        <v>1336.5</v>
      </c>
      <c r="AK1821" s="21" t="e">
        <f>VLOOKUP($B1821,'[3]Rotoma level Monthly'!$C$2:$N$538,10,FALSE)</f>
        <v>#N/A</v>
      </c>
      <c r="AL1821" s="21" t="e">
        <f>VLOOKUP($B1821,'[3]Rotoma level Monthly'!$C$2:$N$538,11,FALSE)</f>
        <v>#N/A</v>
      </c>
      <c r="AM1821" s="20">
        <v>3.4141613057186113</v>
      </c>
      <c r="AN1821" s="21">
        <v>182.25833333333333</v>
      </c>
    </row>
    <row r="1822" spans="1:40" x14ac:dyDescent="0.25">
      <c r="A1822" s="39" t="s">
        <v>90</v>
      </c>
      <c r="B1822" s="15">
        <v>38687</v>
      </c>
      <c r="C1822" s="16" t="s">
        <v>67</v>
      </c>
      <c r="D1822" s="17">
        <v>2006</v>
      </c>
      <c r="E1822" s="18" t="str">
        <f t="shared" si="434"/>
        <v>Rotokakahi Outlet 2005/06</v>
      </c>
      <c r="F1822" s="18" t="s">
        <v>61</v>
      </c>
      <c r="G1822" s="19">
        <v>2.4000001000000002</v>
      </c>
      <c r="I1822" s="21">
        <v>260.99999000000003</v>
      </c>
      <c r="J1822" s="19">
        <v>11</v>
      </c>
      <c r="K1822" s="19">
        <v>9.9999997999999994</v>
      </c>
      <c r="L1822" s="19">
        <v>1</v>
      </c>
      <c r="M1822" s="19">
        <v>4.9999998999999997</v>
      </c>
      <c r="N1822" s="19">
        <v>8</v>
      </c>
      <c r="Q1822" s="19">
        <f t="shared" si="441"/>
        <v>3.1857365999103111</v>
      </c>
      <c r="S1822" s="19">
        <f t="shared" si="429"/>
        <v>3.6640878770029226</v>
      </c>
      <c r="T1822" s="19">
        <f t="shared" si="431"/>
        <v>3.2588666406620166</v>
      </c>
      <c r="U1822" s="23">
        <f t="shared" si="442"/>
        <v>3.3695637058584169</v>
      </c>
      <c r="V1822" s="24">
        <f t="shared" si="443"/>
        <v>2.8291484630047781</v>
      </c>
      <c r="X1822" s="24">
        <f t="shared" si="430"/>
        <v>3.4471252956380778</v>
      </c>
      <c r="Y1822" s="24">
        <f t="shared" si="430"/>
        <v>3.4724000415782332</v>
      </c>
      <c r="Z1822" s="24">
        <f t="shared" si="430"/>
        <v>3.2495579334070297</v>
      </c>
      <c r="AA1822" s="20">
        <v>-0.08</v>
      </c>
      <c r="AB1822" s="20">
        <v>8.8333333333333194E-2</v>
      </c>
      <c r="AC1822" s="17">
        <v>314.44811836568499</v>
      </c>
      <c r="AD1822" s="17">
        <f t="shared" si="444"/>
        <v>314.33374369199765</v>
      </c>
      <c r="AE1822" s="21">
        <v>206</v>
      </c>
      <c r="AF1822" s="21">
        <v>176.65322580645162</v>
      </c>
      <c r="AG1822" s="19">
        <v>4.0546370967741936</v>
      </c>
      <c r="AH1822" s="21">
        <v>197.8</v>
      </c>
      <c r="AI1822" s="22">
        <v>6.6666666666666499E-2</v>
      </c>
      <c r="AJ1822" s="21">
        <v>1336.5</v>
      </c>
      <c r="AK1822" s="21" t="e">
        <f>VLOOKUP($B1822,'[3]Rotoma level Monthly'!$C$2:$N$538,10,FALSE)</f>
        <v>#N/A</v>
      </c>
      <c r="AL1822" s="21" t="e">
        <f>VLOOKUP($B1822,'[3]Rotoma level Monthly'!$C$2:$N$538,11,FALSE)</f>
        <v>#N/A</v>
      </c>
      <c r="AM1822" s="20">
        <v>3.4111424114086852</v>
      </c>
      <c r="AN1822" s="21">
        <v>183.52499999999998</v>
      </c>
    </row>
    <row r="1823" spans="1:40" x14ac:dyDescent="0.25">
      <c r="A1823" s="39" t="s">
        <v>90</v>
      </c>
      <c r="B1823" s="15">
        <v>38718</v>
      </c>
      <c r="C1823" s="16" t="s">
        <v>67</v>
      </c>
      <c r="D1823" s="17">
        <v>2006</v>
      </c>
      <c r="E1823" s="18" t="str">
        <f t="shared" si="434"/>
        <v>Rotokakahi Outlet 2005/06</v>
      </c>
      <c r="F1823" s="18" t="s">
        <v>61</v>
      </c>
      <c r="G1823" s="19">
        <v>4.8000002000000004</v>
      </c>
      <c r="I1823" s="21">
        <v>264.99999000000003</v>
      </c>
      <c r="J1823" s="19">
        <v>17.999998999999999</v>
      </c>
      <c r="K1823" s="19">
        <v>2.0000001000000003</v>
      </c>
      <c r="L1823" s="19">
        <v>3</v>
      </c>
      <c r="M1823" s="19">
        <v>2.0000001000000003</v>
      </c>
      <c r="N1823" s="19">
        <v>7.8000002000000004</v>
      </c>
      <c r="Q1823" s="19">
        <f t="shared" si="441"/>
        <v>3.9503527888968231</v>
      </c>
      <c r="S1823" s="19">
        <f t="shared" si="429"/>
        <v>3.6839700312204919</v>
      </c>
      <c r="T1823" s="19">
        <f t="shared" si="431"/>
        <v>3.8833956444494353</v>
      </c>
      <c r="U1823" s="23">
        <f t="shared" si="442"/>
        <v>3.8392394881889174</v>
      </c>
      <c r="V1823" s="24">
        <f t="shared" si="443"/>
        <v>2.9830298662909822</v>
      </c>
      <c r="X1823" s="24">
        <f t="shared" si="430"/>
        <v>3.4473310244084381</v>
      </c>
      <c r="Y1823" s="24">
        <f t="shared" si="430"/>
        <v>3.5067901295543558</v>
      </c>
      <c r="Z1823" s="24">
        <f t="shared" si="430"/>
        <v>3.3123836734179251</v>
      </c>
      <c r="AA1823" s="20">
        <v>1.28</v>
      </c>
      <c r="AB1823" s="20">
        <v>-0.32333333333333297</v>
      </c>
      <c r="AC1823" s="17">
        <v>314.39014364850698</v>
      </c>
      <c r="AD1823" s="17">
        <f t="shared" si="444"/>
        <v>314.3354694065622</v>
      </c>
      <c r="AE1823" s="21">
        <v>134.5</v>
      </c>
      <c r="AF1823" s="21">
        <v>180.93413978494624</v>
      </c>
      <c r="AG1823" s="19">
        <v>4.1580645161290324</v>
      </c>
      <c r="AH1823" s="21">
        <v>234.5</v>
      </c>
      <c r="AI1823" s="22">
        <v>6.6666666666666499E-2</v>
      </c>
      <c r="AJ1823" s="21">
        <v>1349</v>
      </c>
      <c r="AK1823" s="21" t="e">
        <f>VLOOKUP($B1823,'[3]Rotoma level Monthly'!$C$2:$N$538,10,FALSE)</f>
        <v>#N/A</v>
      </c>
      <c r="AL1823" s="21" t="e">
        <f>VLOOKUP($B1823,'[3]Rotoma level Monthly'!$C$2:$N$538,11,FALSE)</f>
        <v>#N/A</v>
      </c>
      <c r="AM1823" s="20">
        <v>3.3282795641864591</v>
      </c>
      <c r="AN1823" s="21">
        <v>178.82499999999996</v>
      </c>
    </row>
    <row r="1824" spans="1:40" x14ac:dyDescent="0.25">
      <c r="A1824" s="39" t="s">
        <v>90</v>
      </c>
      <c r="B1824" s="15">
        <v>38749</v>
      </c>
      <c r="C1824" s="16" t="s">
        <v>67</v>
      </c>
      <c r="D1824" s="17">
        <v>2006</v>
      </c>
      <c r="E1824" s="18" t="str">
        <f t="shared" si="434"/>
        <v>Rotokakahi Outlet 2005/06</v>
      </c>
      <c r="F1824" s="18" t="s">
        <v>61</v>
      </c>
      <c r="G1824" s="19">
        <v>2.7</v>
      </c>
      <c r="I1824" s="21">
        <v>212.99999</v>
      </c>
      <c r="J1824" s="19">
        <v>17.000001000000001</v>
      </c>
      <c r="L1824" s="19">
        <v>3</v>
      </c>
      <c r="N1824" s="19">
        <v>8</v>
      </c>
      <c r="Q1824" s="19">
        <f t="shared" si="441"/>
        <v>3.3156639609638279</v>
      </c>
      <c r="S1824" s="19">
        <f t="shared" si="429"/>
        <v>3.3984225449784673</v>
      </c>
      <c r="T1824" s="19">
        <f t="shared" si="431"/>
        <v>3.8109109250210214</v>
      </c>
      <c r="U1824" s="23">
        <f t="shared" si="442"/>
        <v>3.5083324769877726</v>
      </c>
      <c r="V1824" s="24">
        <f t="shared" si="443"/>
        <v>3.0655737446794764</v>
      </c>
      <c r="X1824" s="24">
        <f t="shared" si="430"/>
        <v>3.4725379880827139</v>
      </c>
      <c r="Y1824" s="24">
        <f t="shared" si="430"/>
        <v>3.5740003673726868</v>
      </c>
      <c r="Z1824" s="24">
        <f t="shared" si="430"/>
        <v>3.3707040333782925</v>
      </c>
      <c r="AA1824" s="20">
        <v>-0.01</v>
      </c>
      <c r="AB1824" s="20">
        <v>-0.20499999999999999</v>
      </c>
      <c r="AC1824" s="17">
        <v>314.669870385612</v>
      </c>
      <c r="AD1824" s="17">
        <f t="shared" si="444"/>
        <v>314.36050568255206</v>
      </c>
      <c r="AE1824" s="21">
        <v>184.5</v>
      </c>
      <c r="AF1824" s="21">
        <v>177.62648809523816</v>
      </c>
      <c r="AG1824" s="19">
        <v>3.1681547619047632</v>
      </c>
      <c r="AH1824" s="21">
        <v>253</v>
      </c>
      <c r="AI1824" s="22">
        <v>7.7499999999999847E-2</v>
      </c>
      <c r="AJ1824" s="21">
        <v>1448</v>
      </c>
      <c r="AK1824" s="21" t="e">
        <f>VLOOKUP($B1824,'[3]Rotoma level Monthly'!$C$2:$N$538,10,FALSE)</f>
        <v>#N/A</v>
      </c>
      <c r="AL1824" s="21" t="e">
        <f>VLOOKUP($B1824,'[3]Rotoma level Monthly'!$C$2:$N$538,11,FALSE)</f>
        <v>#N/A</v>
      </c>
      <c r="AM1824" s="20">
        <v>3.3646137131766789</v>
      </c>
      <c r="AN1824" s="21">
        <v>184.35</v>
      </c>
    </row>
    <row r="1825" spans="1:40" x14ac:dyDescent="0.25">
      <c r="A1825" s="39" t="s">
        <v>90</v>
      </c>
      <c r="B1825" s="15">
        <v>38777</v>
      </c>
      <c r="C1825" s="16" t="s">
        <v>67</v>
      </c>
      <c r="D1825" s="17">
        <v>2006</v>
      </c>
      <c r="E1825" s="18" t="str">
        <f t="shared" si="434"/>
        <v>Rotokakahi Outlet 2005/06</v>
      </c>
      <c r="F1825" s="18" t="s">
        <v>61</v>
      </c>
      <c r="I1825" s="21">
        <v>170.50000002000002</v>
      </c>
      <c r="J1825" s="19">
        <v>17.000001000000001</v>
      </c>
      <c r="K1825" s="19">
        <v>2.0000001000000003</v>
      </c>
      <c r="L1825" s="19">
        <v>0.50000001999999999</v>
      </c>
      <c r="M1825" s="19">
        <v>4.9999998999999997</v>
      </c>
      <c r="N1825" s="19">
        <v>7.3000002000000004</v>
      </c>
      <c r="S1825" s="19">
        <f t="shared" si="429"/>
        <v>3.1074903939721739</v>
      </c>
      <c r="T1825" s="19">
        <f t="shared" si="431"/>
        <v>3.8109109250210214</v>
      </c>
      <c r="X1825" s="24">
        <f t="shared" si="430"/>
        <v>3.4681549329225168</v>
      </c>
      <c r="Y1825" s="24">
        <f t="shared" si="430"/>
        <v>3.5804070754066015</v>
      </c>
      <c r="Z1825" s="24">
        <f t="shared" si="430"/>
        <v>3.3852352412473916</v>
      </c>
      <c r="AA1825" s="20">
        <v>1.39</v>
      </c>
      <c r="AB1825" s="20">
        <v>7.9999999999999793E-2</v>
      </c>
      <c r="AC1825" s="17">
        <v>314.65436409180302</v>
      </c>
      <c r="AD1825" s="17">
        <f t="shared" si="444"/>
        <v>314.39552306090383</v>
      </c>
      <c r="AE1825" s="21">
        <v>112</v>
      </c>
      <c r="AF1825" s="21">
        <v>175.30913978494621</v>
      </c>
      <c r="AG1825" s="19">
        <v>3.4807123655913967</v>
      </c>
      <c r="AH1825" s="21">
        <v>180.8</v>
      </c>
      <c r="AI1825" s="22">
        <v>8.4166666666666501E-2</v>
      </c>
      <c r="AJ1825" s="21">
        <v>1579</v>
      </c>
      <c r="AK1825" s="21" t="e">
        <f>VLOOKUP($B1825,'[3]Rotoma level Monthly'!$C$2:$N$538,10,FALSE)</f>
        <v>#N/A</v>
      </c>
      <c r="AL1825" s="21" t="e">
        <f>VLOOKUP($B1825,'[3]Rotoma level Monthly'!$C$2:$N$538,11,FALSE)</f>
        <v>#N/A</v>
      </c>
      <c r="AM1825" s="20">
        <v>3.3460399180483495</v>
      </c>
      <c r="AN1825" s="21">
        <v>182.04999999999998</v>
      </c>
    </row>
    <row r="1826" spans="1:40" x14ac:dyDescent="0.25">
      <c r="A1826" s="39" t="s">
        <v>90</v>
      </c>
      <c r="B1826" s="15">
        <v>38808</v>
      </c>
      <c r="C1826" s="16" t="s">
        <v>67</v>
      </c>
      <c r="D1826" s="17">
        <v>2006</v>
      </c>
      <c r="E1826" s="18" t="str">
        <f t="shared" si="434"/>
        <v>Rotokakahi Outlet 2005/06</v>
      </c>
      <c r="F1826" s="18" t="s">
        <v>61</v>
      </c>
      <c r="G1826" s="19">
        <v>2.4000001000000002</v>
      </c>
      <c r="I1826" s="21">
        <v>194.00000019999999</v>
      </c>
      <c r="J1826" s="19">
        <v>14</v>
      </c>
      <c r="K1826" s="19">
        <v>24</v>
      </c>
      <c r="L1826" s="19">
        <v>4.0000002000000006</v>
      </c>
      <c r="M1826" s="19">
        <v>48</v>
      </c>
      <c r="N1826" s="19">
        <v>7.6999997999999996</v>
      </c>
      <c r="Q1826" s="19">
        <f t="shared" ref="Q1826:Q1829" si="445">2.22+2.54*LOG($G1826,10)</f>
        <v>3.1857365999103111</v>
      </c>
      <c r="S1826" s="19">
        <f t="shared" si="429"/>
        <v>3.2762832084376359</v>
      </c>
      <c r="T1826" s="19">
        <f t="shared" si="431"/>
        <v>3.564693864180454</v>
      </c>
      <c r="U1826" s="23">
        <f t="shared" ref="U1826:U1829" si="446">AVERAGE(Q1826:T1826)</f>
        <v>3.3422378908427999</v>
      </c>
      <c r="V1826" s="24">
        <f t="shared" ref="V1826:V1829" si="447">AVERAGE(Q1815:Q1826)</f>
        <v>3.0519022169164503</v>
      </c>
      <c r="X1826" s="24">
        <f t="shared" si="430"/>
        <v>3.4207581066355299</v>
      </c>
      <c r="Y1826" s="24">
        <f t="shared" si="430"/>
        <v>3.5966974608833842</v>
      </c>
      <c r="Z1826" s="24">
        <f t="shared" si="430"/>
        <v>3.3594542387065074</v>
      </c>
      <c r="AA1826" s="20">
        <v>1.4</v>
      </c>
      <c r="AB1826" s="20">
        <v>0.37333333333333302</v>
      </c>
      <c r="AC1826" s="17">
        <v>314.74825934970698</v>
      </c>
      <c r="AD1826" s="17">
        <f t="shared" si="444"/>
        <v>314.43904614228722</v>
      </c>
      <c r="AE1826" s="21">
        <v>199</v>
      </c>
      <c r="AF1826" s="21">
        <v>165.16666666666663</v>
      </c>
      <c r="AG1826" s="19">
        <v>3.2061805555555565</v>
      </c>
      <c r="AH1826" s="21">
        <v>162.19999999999999</v>
      </c>
      <c r="AI1826" s="22">
        <v>0.10499999999999959</v>
      </c>
      <c r="AJ1826" s="21">
        <v>1543</v>
      </c>
      <c r="AK1826" s="21" t="e">
        <f>VLOOKUP($B1826,'[3]Rotoma level Monthly'!$C$2:$N$538,10,FALSE)</f>
        <v>#N/A</v>
      </c>
      <c r="AL1826" s="21" t="e">
        <f>VLOOKUP($B1826,'[3]Rotoma level Monthly'!$C$2:$N$538,11,FALSE)</f>
        <v>#N/A</v>
      </c>
      <c r="AM1826" s="20">
        <v>3.3752154905777161</v>
      </c>
      <c r="AN1826" s="21">
        <v>177.82499999999996</v>
      </c>
    </row>
    <row r="1827" spans="1:40" x14ac:dyDescent="0.25">
      <c r="A1827" s="39" t="s">
        <v>90</v>
      </c>
      <c r="B1827" s="15">
        <v>38838</v>
      </c>
      <c r="C1827" s="16" t="s">
        <v>67</v>
      </c>
      <c r="D1827" s="17">
        <v>2006</v>
      </c>
      <c r="E1827" s="18" t="str">
        <f t="shared" si="434"/>
        <v>Rotokakahi Outlet 2005/06</v>
      </c>
      <c r="F1827" s="18" t="s">
        <v>61</v>
      </c>
      <c r="G1827" s="19">
        <v>6.5</v>
      </c>
      <c r="I1827" s="21">
        <v>1054.9999999000001</v>
      </c>
      <c r="J1827" s="19">
        <v>17.999998999999999</v>
      </c>
      <c r="K1827" s="19">
        <v>22</v>
      </c>
      <c r="L1827" s="19">
        <v>4.9999998999999997</v>
      </c>
      <c r="M1827" s="19">
        <v>6.0000000999999994</v>
      </c>
      <c r="N1827" s="19">
        <v>7.1999997999999996</v>
      </c>
      <c r="Q1827" s="19">
        <f t="shared" si="445"/>
        <v>4.2847999258728535</v>
      </c>
      <c r="S1827" s="19">
        <f t="shared" si="429"/>
        <v>5.489989903373564</v>
      </c>
      <c r="T1827" s="19">
        <f t="shared" si="431"/>
        <v>3.8833956444494353</v>
      </c>
      <c r="U1827" s="23">
        <f t="shared" si="446"/>
        <v>4.5527284912319503</v>
      </c>
      <c r="V1827" s="24">
        <f t="shared" si="447"/>
        <v>3.1605427911513999</v>
      </c>
      <c r="X1827" s="24">
        <f t="shared" si="430"/>
        <v>3.5800306503232897</v>
      </c>
      <c r="Y1827" s="24">
        <f t="shared" si="430"/>
        <v>3.6159648915506217</v>
      </c>
      <c r="Z1827" s="24">
        <f t="shared" si="430"/>
        <v>3.4605913904896712</v>
      </c>
      <c r="AA1827" s="20">
        <v>-0.85</v>
      </c>
      <c r="AB1827" s="20">
        <v>0.38499999999999901</v>
      </c>
      <c r="AC1827" s="17">
        <v>314.926235095962</v>
      </c>
      <c r="AD1827" s="17">
        <f t="shared" si="444"/>
        <v>314.50316253497596</v>
      </c>
      <c r="AE1827" s="21">
        <v>184.5</v>
      </c>
      <c r="AF1827" s="21">
        <v>160.88037634408607</v>
      </c>
      <c r="AG1827" s="19">
        <v>2.997647849462366</v>
      </c>
      <c r="AH1827" s="21">
        <v>142</v>
      </c>
      <c r="AI1827" s="22">
        <v>0.141666666666666</v>
      </c>
      <c r="AJ1827" s="21">
        <v>1727</v>
      </c>
      <c r="AK1827" s="21" t="e">
        <f>VLOOKUP($B1827,'[3]Rotoma level Monthly'!$C$2:$N$538,10,FALSE)</f>
        <v>#N/A</v>
      </c>
      <c r="AL1827" s="21" t="e">
        <f>VLOOKUP($B1827,'[3]Rotoma level Monthly'!$C$2:$N$538,11,FALSE)</f>
        <v>#N/A</v>
      </c>
      <c r="AM1827" s="20">
        <v>3.405635375556495</v>
      </c>
      <c r="AN1827" s="21">
        <v>179.33333333333334</v>
      </c>
    </row>
    <row r="1828" spans="1:40" x14ac:dyDescent="0.25">
      <c r="A1828" s="39" t="s">
        <v>90</v>
      </c>
      <c r="B1828" s="15">
        <v>38869</v>
      </c>
      <c r="C1828" s="16" t="s">
        <v>67</v>
      </c>
      <c r="D1828" s="17">
        <v>2006</v>
      </c>
      <c r="E1828" s="18" t="str">
        <f t="shared" si="434"/>
        <v>Rotokakahi Outlet 2005/06</v>
      </c>
      <c r="F1828" s="18" t="s">
        <v>61</v>
      </c>
      <c r="G1828" s="19">
        <v>6.5</v>
      </c>
      <c r="I1828" s="21">
        <v>185</v>
      </c>
      <c r="J1828" s="19">
        <v>22</v>
      </c>
      <c r="K1828" s="19">
        <v>13</v>
      </c>
      <c r="M1828" s="19">
        <v>6.0000000999999994</v>
      </c>
      <c r="N1828" s="19">
        <v>7.5999999000000003</v>
      </c>
      <c r="Q1828" s="19">
        <f t="shared" si="445"/>
        <v>4.2847999258728535</v>
      </c>
      <c r="S1828" s="19">
        <f t="shared" si="429"/>
        <v>3.2141869024930707</v>
      </c>
      <c r="T1828" s="19">
        <f t="shared" si="431"/>
        <v>4.1378742280008423</v>
      </c>
      <c r="U1828" s="23">
        <f t="shared" si="446"/>
        <v>3.8789536854555884</v>
      </c>
      <c r="V1828" s="24">
        <f t="shared" si="447"/>
        <v>3.1531110551729129</v>
      </c>
      <c r="X1828" s="24">
        <f t="shared" si="430"/>
        <v>3.5532769132991482</v>
      </c>
      <c r="Y1828" s="24">
        <f t="shared" si="430"/>
        <v>3.6371714401799053</v>
      </c>
      <c r="Z1828" s="24">
        <f t="shared" si="430"/>
        <v>3.4560969857471973</v>
      </c>
      <c r="AA1828" s="20">
        <v>-0.54</v>
      </c>
      <c r="AB1828" s="20">
        <v>-0.31166666666666598</v>
      </c>
      <c r="AC1828" s="17">
        <v>315.08739038970799</v>
      </c>
      <c r="AD1828" s="17">
        <f t="shared" si="444"/>
        <v>314.57460031543343</v>
      </c>
      <c r="AE1828" s="21">
        <v>88.5</v>
      </c>
      <c r="AF1828" s="21">
        <v>180.75694444444446</v>
      </c>
      <c r="AG1828" s="19">
        <v>3.414861111111112</v>
      </c>
      <c r="AH1828" s="21">
        <v>161.69999999999999</v>
      </c>
      <c r="AI1828" s="22">
        <v>0.10499999999999959</v>
      </c>
      <c r="AJ1828" s="21">
        <v>1760</v>
      </c>
      <c r="AK1828" s="21" t="e">
        <f>VLOOKUP($B1828,'[3]Rotoma level Monthly'!$C$2:$N$538,10,FALSE)</f>
        <v>#N/A</v>
      </c>
      <c r="AL1828" s="21" t="e">
        <f>VLOOKUP($B1828,'[3]Rotoma level Monthly'!$C$2:$N$538,11,FALSE)</f>
        <v>#N/A</v>
      </c>
      <c r="AM1828" s="20">
        <v>3.4029553087197524</v>
      </c>
      <c r="AN1828" s="21">
        <v>180.75833333333333</v>
      </c>
    </row>
    <row r="1829" spans="1:40" x14ac:dyDescent="0.25">
      <c r="A1829" s="39" t="s">
        <v>90</v>
      </c>
      <c r="B1829" s="15">
        <v>38899</v>
      </c>
      <c r="C1829" s="16" t="s">
        <v>68</v>
      </c>
      <c r="D1829" s="17">
        <v>2007</v>
      </c>
      <c r="E1829" s="18" t="str">
        <f t="shared" si="434"/>
        <v>Rotokakahi Outlet 2006/07</v>
      </c>
      <c r="F1829" s="18" t="s">
        <v>61</v>
      </c>
      <c r="G1829" s="19">
        <v>2.7</v>
      </c>
      <c r="I1829" s="21">
        <v>50.500001020000006</v>
      </c>
      <c r="J1829" s="19">
        <v>14</v>
      </c>
      <c r="K1829" s="19">
        <v>2.0000001000000003</v>
      </c>
      <c r="L1829" s="19">
        <v>0.50000001999999999</v>
      </c>
      <c r="M1829" s="19">
        <v>4.9999998999999997</v>
      </c>
      <c r="N1829" s="19">
        <v>7.3000002000000004</v>
      </c>
      <c r="Q1829" s="19">
        <f t="shared" si="445"/>
        <v>3.3156639609638279</v>
      </c>
      <c r="S1829" s="19">
        <f t="shared" si="429"/>
        <v>1.5169070745405553</v>
      </c>
      <c r="T1829" s="19">
        <f t="shared" si="431"/>
        <v>3.564693864180454</v>
      </c>
      <c r="U1829" s="23">
        <f t="shared" si="446"/>
        <v>2.7990882998949456</v>
      </c>
      <c r="V1829" s="24">
        <f t="shared" si="447"/>
        <v>3.1649226334505047</v>
      </c>
      <c r="X1829" s="24">
        <f t="shared" si="430"/>
        <v>3.3869414157493747</v>
      </c>
      <c r="Y1829" s="24">
        <f t="shared" si="430"/>
        <v>3.6626570421397751</v>
      </c>
      <c r="Z1829" s="24">
        <f t="shared" si="430"/>
        <v>3.4088160346555196</v>
      </c>
      <c r="AA1829" s="20">
        <v>-0.73</v>
      </c>
      <c r="AB1829" s="20">
        <v>-0.31833333333333302</v>
      </c>
      <c r="AC1829" s="17">
        <v>315.07053217538999</v>
      </c>
      <c r="AD1829" s="17">
        <f t="shared" si="444"/>
        <v>314.63994108648234</v>
      </c>
      <c r="AE1829" s="21">
        <v>98</v>
      </c>
      <c r="AF1829" s="21">
        <v>177.62096774193546</v>
      </c>
      <c r="AG1829" s="19">
        <v>3.0542338709677432</v>
      </c>
      <c r="AH1829" s="21">
        <v>140</v>
      </c>
      <c r="AI1829" s="22">
        <v>8.4166666666666501E-2</v>
      </c>
      <c r="AJ1829" s="21">
        <v>1746.5</v>
      </c>
      <c r="AK1829" s="21" t="e">
        <f>VLOOKUP($B1829,'[3]Rotoma level Monthly'!$C$2:$N$538,10,FALSE)</f>
        <v>#N/A</v>
      </c>
      <c r="AL1829" s="21" t="e">
        <f>VLOOKUP($B1829,'[3]Rotoma level Monthly'!$C$2:$N$538,11,FALSE)</f>
        <v>#N/A</v>
      </c>
      <c r="AM1829" s="20">
        <v>3.3920182304707649</v>
      </c>
      <c r="AN1829" s="21">
        <v>183.93333333333331</v>
      </c>
    </row>
    <row r="1830" spans="1:40" x14ac:dyDescent="0.25">
      <c r="A1830" s="39" t="s">
        <v>90</v>
      </c>
      <c r="B1830" s="15">
        <v>38930</v>
      </c>
      <c r="C1830" s="16" t="s">
        <v>68</v>
      </c>
      <c r="D1830" s="17">
        <v>2007</v>
      </c>
      <c r="E1830" s="18" t="str">
        <f t="shared" si="434"/>
        <v>Rotokakahi Outlet 2006/07</v>
      </c>
      <c r="F1830" s="18" t="s">
        <v>61</v>
      </c>
      <c r="I1830" s="21">
        <v>236.00000000000003</v>
      </c>
      <c r="J1830" s="19">
        <v>7.0000002000000006</v>
      </c>
      <c r="L1830" s="19">
        <v>3</v>
      </c>
      <c r="N1830" s="19">
        <v>7.5999999000000003</v>
      </c>
      <c r="S1830" s="19">
        <f t="shared" si="429"/>
        <v>3.5324651289400211</v>
      </c>
      <c r="T1830" s="19">
        <f t="shared" si="431"/>
        <v>2.6856863130741973</v>
      </c>
      <c r="X1830" s="24">
        <f t="shared" si="430"/>
        <v>3.4229967760946312</v>
      </c>
      <c r="Y1830" s="24">
        <f t="shared" si="430"/>
        <v>3.6056967983577031</v>
      </c>
      <c r="Z1830" s="24">
        <f t="shared" si="430"/>
        <v>3.4565593893358084</v>
      </c>
      <c r="AA1830" s="20">
        <v>-1.55</v>
      </c>
      <c r="AB1830" s="20">
        <v>-0.53333333333333299</v>
      </c>
      <c r="AC1830" s="17">
        <v>315.210063785427</v>
      </c>
      <c r="AD1830" s="17">
        <f t="shared" si="444"/>
        <v>314.71134634565857</v>
      </c>
      <c r="AE1830" s="21">
        <v>121</v>
      </c>
      <c r="AF1830" s="21">
        <v>184.48252688172039</v>
      </c>
      <c r="AG1830" s="19">
        <v>3.2007392473118288</v>
      </c>
      <c r="AH1830" s="21">
        <v>153.9</v>
      </c>
      <c r="AI1830" s="22">
        <v>7.3333333333333139E-2</v>
      </c>
      <c r="AJ1830" s="21">
        <v>1709.5</v>
      </c>
      <c r="AK1830" s="21" t="e">
        <f>VLOOKUP($B1830,'[3]Rotoma level Monthly'!$C$2:$N$538,10,FALSE)</f>
        <v>#N/A</v>
      </c>
      <c r="AL1830" s="21" t="e">
        <f>VLOOKUP($B1830,'[3]Rotoma level Monthly'!$C$2:$N$538,11,FALSE)</f>
        <v>#N/A</v>
      </c>
      <c r="AM1830" s="20">
        <v>3.3816281148894212</v>
      </c>
      <c r="AN1830" s="21">
        <v>181.13333333333333</v>
      </c>
    </row>
    <row r="1831" spans="1:40" x14ac:dyDescent="0.25">
      <c r="A1831" s="39" t="s">
        <v>90</v>
      </c>
      <c r="B1831" s="15">
        <v>38961</v>
      </c>
      <c r="C1831" s="16" t="s">
        <v>68</v>
      </c>
      <c r="D1831" s="17">
        <v>2007</v>
      </c>
      <c r="E1831" s="18" t="str">
        <f t="shared" si="434"/>
        <v>Rotokakahi Outlet 2006/07</v>
      </c>
      <c r="F1831" s="18" t="s">
        <v>61</v>
      </c>
      <c r="G1831" s="19">
        <v>4</v>
      </c>
      <c r="I1831" s="21">
        <v>262.49999002000004</v>
      </c>
      <c r="J1831" s="19">
        <v>17.999998999999999</v>
      </c>
      <c r="K1831" s="19">
        <v>7.0000002000000006</v>
      </c>
      <c r="L1831" s="19">
        <v>0.50000001999999999</v>
      </c>
      <c r="M1831" s="19">
        <v>11</v>
      </c>
      <c r="N1831" s="19">
        <v>7.6999997999999996</v>
      </c>
      <c r="Q1831" s="19">
        <f t="shared" ref="Q1831:Q1894" si="448">2.22+2.54*LOG($G1831,10)</f>
        <v>3.7492323779730246</v>
      </c>
      <c r="S1831" s="19">
        <f t="shared" si="429"/>
        <v>3.6715791666038435</v>
      </c>
      <c r="T1831" s="19">
        <f t="shared" si="431"/>
        <v>3.8833956444494353</v>
      </c>
      <c r="U1831" s="23">
        <f t="shared" ref="U1831:U1843" si="449">AVERAGE(Q1831:T1831)</f>
        <v>3.7680690630087681</v>
      </c>
      <c r="V1831" s="24">
        <f t="shared" ref="V1831:Z1894" si="450">AVERAGE(Q1820:Q1831)</f>
        <v>3.401824392562669</v>
      </c>
      <c r="X1831" s="24">
        <f t="shared" si="430"/>
        <v>3.4687337678820533</v>
      </c>
      <c r="Y1831" s="24">
        <f t="shared" si="430"/>
        <v>3.6322552800467851</v>
      </c>
      <c r="Z1831" s="24">
        <f t="shared" si="430"/>
        <v>3.5364519913255115</v>
      </c>
      <c r="AA1831" s="20">
        <v>-0.62</v>
      </c>
      <c r="AB1831" s="20">
        <v>-0.62166666666666603</v>
      </c>
      <c r="AC1831" s="17">
        <v>315.18984123419102</v>
      </c>
      <c r="AD1831" s="17">
        <f t="shared" si="444"/>
        <v>314.78012483792162</v>
      </c>
      <c r="AE1831" s="21">
        <v>32</v>
      </c>
      <c r="AF1831" s="21">
        <v>185.50287356321832</v>
      </c>
      <c r="AG1831" s="19">
        <v>3.2134339080459786</v>
      </c>
      <c r="AH1831" s="21">
        <v>195.2</v>
      </c>
      <c r="AI1831" s="22">
        <v>-6.9166666666666737E-2</v>
      </c>
      <c r="AJ1831" s="21">
        <v>1717.5</v>
      </c>
      <c r="AK1831" s="21" t="e">
        <f>VLOOKUP($B1831,'[3]Rotoma level Monthly'!$C$2:$N$538,10,FALSE)</f>
        <v>#N/A</v>
      </c>
      <c r="AL1831" s="21" t="e">
        <f>VLOOKUP($B1831,'[3]Rotoma level Monthly'!$C$2:$N$538,11,FALSE)</f>
        <v>#N/A</v>
      </c>
      <c r="AM1831" s="20">
        <v>3.4562606940177516</v>
      </c>
      <c r="AN1831" s="21">
        <v>185.375</v>
      </c>
    </row>
    <row r="1832" spans="1:40" x14ac:dyDescent="0.25">
      <c r="A1832" s="39" t="s">
        <v>90</v>
      </c>
      <c r="B1832" s="15">
        <v>38991</v>
      </c>
      <c r="C1832" s="16" t="s">
        <v>68</v>
      </c>
      <c r="D1832" s="17">
        <v>2007</v>
      </c>
      <c r="E1832" s="18" t="str">
        <f t="shared" si="434"/>
        <v>Rotokakahi Outlet 2006/07</v>
      </c>
      <c r="F1832" s="18" t="s">
        <v>61</v>
      </c>
      <c r="G1832" s="19">
        <v>4.5999999000000003</v>
      </c>
      <c r="I1832" s="21">
        <v>285.99998999999997</v>
      </c>
      <c r="J1832" s="19">
        <v>6.0000000999999994</v>
      </c>
      <c r="L1832" s="19">
        <v>3</v>
      </c>
      <c r="N1832" s="19">
        <v>8</v>
      </c>
      <c r="Q1832" s="19">
        <f t="shared" si="448"/>
        <v>3.9034048684905898</v>
      </c>
      <c r="S1832" s="19">
        <f t="shared" si="429"/>
        <v>3.7836617140112021</v>
      </c>
      <c r="T1832" s="19">
        <f t="shared" si="431"/>
        <v>2.4902016722559037</v>
      </c>
      <c r="U1832" s="23">
        <f t="shared" si="449"/>
        <v>3.3924227515858987</v>
      </c>
      <c r="V1832" s="24">
        <f t="shared" si="450"/>
        <v>3.5596511373815387</v>
      </c>
      <c r="X1832" s="24">
        <f t="shared" si="430"/>
        <v>3.5523444185824</v>
      </c>
      <c r="Y1832" s="24">
        <f t="shared" si="430"/>
        <v>3.5590046495298555</v>
      </c>
      <c r="Z1832" s="24">
        <f t="shared" si="430"/>
        <v>3.593204914338501</v>
      </c>
      <c r="AA1832" s="20">
        <v>-1.55</v>
      </c>
      <c r="AB1832" s="20">
        <v>-0.85666666666666602</v>
      </c>
      <c r="AC1832" s="17">
        <v>315.08083667130597</v>
      </c>
      <c r="AD1832" s="17">
        <f t="shared" si="444"/>
        <v>314.82997344947222</v>
      </c>
      <c r="AE1832" s="21">
        <v>111</v>
      </c>
      <c r="AF1832" s="21">
        <v>207.3387096774193</v>
      </c>
      <c r="AG1832" s="19">
        <v>4.7618951612903215</v>
      </c>
      <c r="AH1832" s="21">
        <v>192.8</v>
      </c>
      <c r="AI1832" s="22">
        <v>-0.25833333333333297</v>
      </c>
      <c r="AJ1832" s="21">
        <v>1641</v>
      </c>
      <c r="AK1832" s="21" t="e">
        <f>VLOOKUP($B1832,'[3]Rotoma level Monthly'!$C$2:$N$538,10,FALSE)</f>
        <v>#N/A</v>
      </c>
      <c r="AL1832" s="21" t="e">
        <f>VLOOKUP($B1832,'[3]Rotoma level Monthly'!$C$2:$N$538,11,FALSE)</f>
        <v>#N/A</v>
      </c>
      <c r="AM1832" s="20">
        <v>3.4536938437623235</v>
      </c>
      <c r="AN1832" s="21">
        <v>186.58333333333337</v>
      </c>
    </row>
    <row r="1833" spans="1:40" x14ac:dyDescent="0.25">
      <c r="A1833" s="39" t="s">
        <v>90</v>
      </c>
      <c r="B1833" s="15">
        <v>39022</v>
      </c>
      <c r="C1833" s="16" t="s">
        <v>68</v>
      </c>
      <c r="D1833" s="17">
        <v>2007</v>
      </c>
      <c r="E1833" s="18" t="str">
        <f t="shared" si="434"/>
        <v>Rotokakahi Outlet 2006/07</v>
      </c>
      <c r="F1833" s="18" t="s">
        <v>61</v>
      </c>
      <c r="G1833" s="19">
        <v>3.2</v>
      </c>
      <c r="I1833" s="21">
        <v>241.99999010000002</v>
      </c>
      <c r="J1833" s="19">
        <v>17.999998999999999</v>
      </c>
      <c r="K1833" s="19">
        <v>4.9999998999999997</v>
      </c>
      <c r="L1833" s="19">
        <v>2.0000001000000003</v>
      </c>
      <c r="M1833" s="19">
        <v>4.0000002000000006</v>
      </c>
      <c r="N1833" s="19">
        <v>8</v>
      </c>
      <c r="Q1833" s="19">
        <f t="shared" si="448"/>
        <v>3.5030809449325613</v>
      </c>
      <c r="S1833" s="19">
        <f t="shared" si="429"/>
        <v>3.5652841981236532</v>
      </c>
      <c r="T1833" s="19">
        <f t="shared" si="431"/>
        <v>3.8833956444494353</v>
      </c>
      <c r="U1833" s="23">
        <f t="shared" si="449"/>
        <v>3.6505869291685493</v>
      </c>
      <c r="V1833" s="24">
        <f t="shared" si="450"/>
        <v>3.6678471953786991</v>
      </c>
      <c r="X1833" s="24">
        <f t="shared" si="430"/>
        <v>3.4920273453081339</v>
      </c>
      <c r="Y1833" s="24">
        <f t="shared" si="430"/>
        <v>3.5714517508494716</v>
      </c>
      <c r="Z1833" s="24">
        <f t="shared" si="430"/>
        <v>3.6101222782223603</v>
      </c>
      <c r="AA1833" s="20">
        <v>-0.21</v>
      </c>
      <c r="AB1833" s="20">
        <v>-0.86666666666666603</v>
      </c>
      <c r="AC1833" s="17">
        <v>315.01677262141499</v>
      </c>
      <c r="AD1833" s="17">
        <f t="shared" si="444"/>
        <v>314.8743689845594</v>
      </c>
      <c r="AE1833" s="21">
        <v>113</v>
      </c>
      <c r="AF1833" s="21">
        <v>206.5833333333334</v>
      </c>
      <c r="AG1833" s="19">
        <v>4.9511805555555561</v>
      </c>
      <c r="AH1833" s="21">
        <v>185.1</v>
      </c>
      <c r="AI1833" s="22">
        <v>-0.3149999999999995</v>
      </c>
      <c r="AJ1833" s="21">
        <v>1509</v>
      </c>
      <c r="AK1833" s="21" t="e">
        <f>VLOOKUP($B1833,'[3]Rotoma level Monthly'!$C$2:$N$538,10,FALSE)</f>
        <v>#N/A</v>
      </c>
      <c r="AL1833" s="21" t="e">
        <f>VLOOKUP($B1833,'[3]Rotoma level Monthly'!$C$2:$N$538,11,FALSE)</f>
        <v>#N/A</v>
      </c>
      <c r="AM1833" s="20">
        <v>3.5603881388638752</v>
      </c>
      <c r="AN1833" s="21">
        <v>183.25</v>
      </c>
    </row>
    <row r="1834" spans="1:40" x14ac:dyDescent="0.25">
      <c r="A1834" s="39" t="s">
        <v>90</v>
      </c>
      <c r="B1834" s="15">
        <v>39052</v>
      </c>
      <c r="C1834" s="16" t="s">
        <v>68</v>
      </c>
      <c r="D1834" s="17">
        <v>2007</v>
      </c>
      <c r="E1834" s="18" t="str">
        <f t="shared" si="434"/>
        <v>Rotokakahi Outlet 2006/07</v>
      </c>
      <c r="F1834" s="18" t="s">
        <v>61</v>
      </c>
      <c r="G1834" s="19">
        <v>3.4000001000000002</v>
      </c>
      <c r="I1834" s="21">
        <v>236.00000990000001</v>
      </c>
      <c r="J1834" s="19">
        <v>20</v>
      </c>
      <c r="K1834" s="19">
        <v>4.0000002000000006</v>
      </c>
      <c r="L1834" s="19">
        <v>4.9999998999999997</v>
      </c>
      <c r="M1834" s="19">
        <v>8.0000004000000011</v>
      </c>
      <c r="N1834" s="19">
        <v>8</v>
      </c>
      <c r="Q1834" s="19">
        <f t="shared" si="448"/>
        <v>3.5699564817316802</v>
      </c>
      <c r="S1834" s="19">
        <f t="shared" si="429"/>
        <v>3.5324651837770591</v>
      </c>
      <c r="T1834" s="19">
        <f t="shared" si="431"/>
        <v>4.0170075873388251</v>
      </c>
      <c r="U1834" s="23">
        <f t="shared" si="449"/>
        <v>3.7064764176158547</v>
      </c>
      <c r="V1834" s="24">
        <f t="shared" si="450"/>
        <v>3.7062691835608357</v>
      </c>
      <c r="X1834" s="24">
        <f t="shared" si="430"/>
        <v>3.4810587875393115</v>
      </c>
      <c r="Y1834" s="24">
        <f t="shared" si="430"/>
        <v>3.6346301630725386</v>
      </c>
      <c r="Z1834" s="24">
        <f t="shared" si="430"/>
        <v>3.6438135493981036</v>
      </c>
      <c r="AA1834" s="20">
        <v>-0.43</v>
      </c>
      <c r="AB1834" s="20">
        <v>-0.84833333333333305</v>
      </c>
      <c r="AC1834" s="17">
        <v>314.87586997385301</v>
      </c>
      <c r="AD1834" s="17">
        <f t="shared" si="444"/>
        <v>314.91001495190676</v>
      </c>
      <c r="AE1834" s="21">
        <v>75.5</v>
      </c>
      <c r="AF1834" s="21">
        <v>201.2634408602151</v>
      </c>
      <c r="AG1834" s="19">
        <v>4.1117607526881725</v>
      </c>
      <c r="AH1834" s="21">
        <v>242.4</v>
      </c>
      <c r="AI1834" s="22">
        <v>-0.32083333333333297</v>
      </c>
      <c r="AJ1834" s="21">
        <v>1584</v>
      </c>
      <c r="AK1834" s="21" t="e">
        <f>VLOOKUP($B1834,'[3]Rotoma level Monthly'!$C$2:$N$538,10,FALSE)</f>
        <v>#N/A</v>
      </c>
      <c r="AL1834" s="21" t="e">
        <f>VLOOKUP($B1834,'[3]Rotoma level Monthly'!$C$2:$N$538,11,FALSE)</f>
        <v>#N/A</v>
      </c>
      <c r="AM1834" s="20">
        <v>3.6384784166416537</v>
      </c>
      <c r="AN1834" s="21">
        <v>186.96666666666667</v>
      </c>
    </row>
    <row r="1835" spans="1:40" x14ac:dyDescent="0.25">
      <c r="A1835" s="39" t="s">
        <v>90</v>
      </c>
      <c r="B1835" s="15">
        <v>39083</v>
      </c>
      <c r="C1835" s="16" t="s">
        <v>68</v>
      </c>
      <c r="D1835" s="17">
        <v>2007</v>
      </c>
      <c r="E1835" s="18" t="str">
        <f t="shared" si="434"/>
        <v>Rotokakahi Outlet 2006/07</v>
      </c>
      <c r="F1835" s="18" t="s">
        <v>61</v>
      </c>
      <c r="G1835" s="19">
        <v>4.5</v>
      </c>
      <c r="I1835" s="21">
        <v>443.99999000000003</v>
      </c>
      <c r="J1835" s="19">
        <v>26.000000999999997</v>
      </c>
      <c r="K1835" s="19">
        <v>3</v>
      </c>
      <c r="L1835" s="19">
        <v>1</v>
      </c>
      <c r="M1835" s="19">
        <v>32.000002000000002</v>
      </c>
      <c r="N1835" s="19">
        <v>8.5</v>
      </c>
      <c r="Q1835" s="19">
        <f t="shared" si="448"/>
        <v>3.8791597849893731</v>
      </c>
      <c r="S1835" s="19">
        <f t="shared" si="429"/>
        <v>4.3586227106029689</v>
      </c>
      <c r="T1835" s="19">
        <f t="shared" si="431"/>
        <v>4.3497222248493976</v>
      </c>
      <c r="U1835" s="23">
        <f t="shared" si="449"/>
        <v>4.1958349068139134</v>
      </c>
      <c r="V1835" s="24">
        <f t="shared" si="450"/>
        <v>3.6991498831700911</v>
      </c>
      <c r="X1835" s="24">
        <f t="shared" si="430"/>
        <v>3.5372798441545172</v>
      </c>
      <c r="Y1835" s="24">
        <f t="shared" si="430"/>
        <v>3.6734907114392015</v>
      </c>
      <c r="Z1835" s="24">
        <f t="shared" si="430"/>
        <v>3.6794730912606042</v>
      </c>
      <c r="AA1835" s="20">
        <v>-0.69</v>
      </c>
      <c r="AB1835" s="20">
        <v>-5.00000000000001E-2</v>
      </c>
      <c r="AC1835" s="17">
        <v>314.86613343872801</v>
      </c>
      <c r="AD1835" s="17">
        <f t="shared" si="444"/>
        <v>314.94968076775848</v>
      </c>
      <c r="AE1835" s="21">
        <v>175.5</v>
      </c>
      <c r="AF1835" s="21">
        <v>168.0645161290322</v>
      </c>
      <c r="AG1835" s="19">
        <v>3.9665322580645164</v>
      </c>
      <c r="AH1835" s="21">
        <v>214</v>
      </c>
      <c r="AI1835" s="22">
        <v>-0.3149999999999995</v>
      </c>
      <c r="AJ1835" s="21">
        <v>1453.5</v>
      </c>
      <c r="AK1835" s="21" t="e">
        <f>VLOOKUP($B1835,'[3]Rotoma level Monthly'!$C$2:$N$538,10,FALSE)</f>
        <v>#N/A</v>
      </c>
      <c r="AL1835" s="21" t="e">
        <f>VLOOKUP($B1835,'[3]Rotoma level Monthly'!$C$2:$N$538,11,FALSE)</f>
        <v>#N/A</v>
      </c>
      <c r="AM1835" s="20">
        <v>3.6432387213011523</v>
      </c>
      <c r="AN1835" s="21">
        <v>185.25833333333335</v>
      </c>
    </row>
    <row r="1836" spans="1:40" x14ac:dyDescent="0.25">
      <c r="A1836" s="39" t="s">
        <v>90</v>
      </c>
      <c r="B1836" s="15">
        <v>39114</v>
      </c>
      <c r="C1836" s="16" t="s">
        <v>68</v>
      </c>
      <c r="D1836" s="17">
        <v>2007</v>
      </c>
      <c r="E1836" s="18" t="str">
        <f t="shared" si="434"/>
        <v>Rotokakahi Outlet 2006/07</v>
      </c>
      <c r="F1836" s="18" t="s">
        <v>61</v>
      </c>
      <c r="G1836" s="19">
        <v>2</v>
      </c>
      <c r="I1836" s="21">
        <v>278.50000002000002</v>
      </c>
      <c r="J1836" s="19">
        <v>22</v>
      </c>
      <c r="K1836" s="19">
        <v>2.0000001000000003</v>
      </c>
      <c r="L1836" s="19">
        <v>0.50000001999999999</v>
      </c>
      <c r="M1836" s="19">
        <v>16.000001000000001</v>
      </c>
      <c r="N1836" s="19">
        <v>9.3999995999999992</v>
      </c>
      <c r="Q1836" s="19">
        <f t="shared" si="448"/>
        <v>2.9846161889865122</v>
      </c>
      <c r="S1836" s="19">
        <f t="shared" si="429"/>
        <v>3.7489238506182168</v>
      </c>
      <c r="T1836" s="19">
        <f t="shared" si="431"/>
        <v>4.1378742280008423</v>
      </c>
      <c r="U1836" s="23">
        <f t="shared" si="449"/>
        <v>3.6238047558685236</v>
      </c>
      <c r="V1836" s="24">
        <f t="shared" si="450"/>
        <v>3.6660451059723593</v>
      </c>
      <c r="X1836" s="24">
        <f t="shared" si="430"/>
        <v>3.5664882862911642</v>
      </c>
      <c r="Y1836" s="24">
        <f t="shared" si="430"/>
        <v>3.7007376533541874</v>
      </c>
      <c r="Z1836" s="24">
        <f t="shared" si="430"/>
        <v>3.6910203191486795</v>
      </c>
      <c r="AA1836" s="20">
        <v>-0.26</v>
      </c>
      <c r="AB1836" s="20">
        <v>1.49999999999998E-2</v>
      </c>
      <c r="AC1836" s="17">
        <v>314.74204480765002</v>
      </c>
      <c r="AD1836" s="17">
        <f t="shared" si="444"/>
        <v>314.95569530292829</v>
      </c>
      <c r="AE1836" s="21">
        <v>38</v>
      </c>
      <c r="AF1836" s="21">
        <v>167.53720238095238</v>
      </c>
      <c r="AG1836" s="19">
        <v>2.9465773809523816</v>
      </c>
      <c r="AH1836" s="21">
        <v>235.7</v>
      </c>
      <c r="AI1836" s="22">
        <v>-0.3149999999999995</v>
      </c>
      <c r="AJ1836" s="21">
        <v>1494.5</v>
      </c>
      <c r="AK1836" s="21" t="e">
        <f>VLOOKUP($B1836,'[3]Rotoma level Monthly'!$C$2:$N$538,10,FALSE)</f>
        <v>#N/A</v>
      </c>
      <c r="AL1836" s="21" t="e">
        <f>VLOOKUP($B1836,'[3]Rotoma level Monthly'!$C$2:$N$538,11,FALSE)</f>
        <v>#N/A</v>
      </c>
      <c r="AM1836" s="20">
        <v>3.6272776997957763</v>
      </c>
      <c r="AN1836" s="21">
        <v>183.81666666666663</v>
      </c>
    </row>
    <row r="1837" spans="1:40" x14ac:dyDescent="0.25">
      <c r="A1837" s="39" t="s">
        <v>90</v>
      </c>
      <c r="B1837" s="15">
        <v>39142</v>
      </c>
      <c r="C1837" s="16" t="s">
        <v>68</v>
      </c>
      <c r="D1837" s="17">
        <v>2007</v>
      </c>
      <c r="E1837" s="18" t="str">
        <f t="shared" si="434"/>
        <v>Rotokakahi Outlet 2006/07</v>
      </c>
      <c r="F1837" s="18" t="s">
        <v>61</v>
      </c>
      <c r="G1837" s="19">
        <v>4.3000002000000004</v>
      </c>
      <c r="I1837" s="21">
        <v>280.50000002000002</v>
      </c>
      <c r="J1837" s="19">
        <v>17.999998999999999</v>
      </c>
      <c r="K1837" s="19">
        <v>4.9999998999999997</v>
      </c>
      <c r="L1837" s="19">
        <v>0.50000001999999999</v>
      </c>
      <c r="M1837" s="19">
        <v>8.9999995999999989</v>
      </c>
      <c r="N1837" s="19">
        <v>8.8999995999999992</v>
      </c>
      <c r="Q1837" s="19">
        <f t="shared" si="448"/>
        <v>3.8290099284794969</v>
      </c>
      <c r="S1837" s="19">
        <f t="shared" si="429"/>
        <v>3.7582779255256686</v>
      </c>
      <c r="T1837" s="19">
        <f t="shared" si="431"/>
        <v>3.8833956444494353</v>
      </c>
      <c r="U1837" s="23">
        <f t="shared" si="449"/>
        <v>3.8235611661515336</v>
      </c>
      <c r="V1837" s="24">
        <f t="shared" si="450"/>
        <v>3.6808600898366448</v>
      </c>
      <c r="X1837" s="24">
        <f t="shared" si="430"/>
        <v>3.6207205805872889</v>
      </c>
      <c r="Y1837" s="24">
        <f t="shared" si="430"/>
        <v>3.7067780466398879</v>
      </c>
      <c r="Z1837" s="24">
        <f t="shared" si="430"/>
        <v>3.7030694870580301</v>
      </c>
      <c r="AA1837" s="20">
        <v>-0.09</v>
      </c>
      <c r="AB1837" s="20">
        <v>-5.5000000000000097E-2</v>
      </c>
      <c r="AC1837" s="17">
        <v>314.59273997073399</v>
      </c>
      <c r="AD1837" s="17">
        <f t="shared" si="444"/>
        <v>314.95055995950594</v>
      </c>
      <c r="AE1837" s="21">
        <v>160.5</v>
      </c>
      <c r="AF1837" s="21">
        <v>162.37903225806457</v>
      </c>
      <c r="AG1837" s="19">
        <v>3.7531586021505374</v>
      </c>
      <c r="AH1837" s="21">
        <v>172.5</v>
      </c>
      <c r="AI1837" s="22">
        <v>-0.3149999999999995</v>
      </c>
      <c r="AJ1837" s="21">
        <v>1348</v>
      </c>
      <c r="AK1837" s="21" t="e">
        <f>VLOOKUP($B1837,'[3]Rotoma level Monthly'!$C$2:$N$538,10,FALSE)</f>
        <v>#N/A</v>
      </c>
      <c r="AL1837" s="21" t="e">
        <f>VLOOKUP($B1837,'[3]Rotoma level Monthly'!$C$2:$N$538,11,FALSE)</f>
        <v>#N/A</v>
      </c>
      <c r="AM1837" s="20">
        <v>3.6088129180497446</v>
      </c>
      <c r="AN1837" s="21">
        <v>183.125</v>
      </c>
    </row>
    <row r="1838" spans="1:40" x14ac:dyDescent="0.25">
      <c r="A1838" s="39" t="s">
        <v>90</v>
      </c>
      <c r="B1838" s="15">
        <v>39173</v>
      </c>
      <c r="C1838" s="16" t="s">
        <v>68</v>
      </c>
      <c r="D1838" s="17">
        <v>2007</v>
      </c>
      <c r="E1838" s="18" t="str">
        <f t="shared" si="434"/>
        <v>Rotokakahi Outlet 2006/07</v>
      </c>
      <c r="F1838" s="18" t="s">
        <v>61</v>
      </c>
      <c r="G1838" s="19">
        <v>4</v>
      </c>
      <c r="I1838" s="21">
        <v>222.00000010000002</v>
      </c>
      <c r="J1838" s="19">
        <v>11</v>
      </c>
      <c r="K1838" s="19">
        <v>7.0000002000000006</v>
      </c>
      <c r="L1838" s="19">
        <v>2.0000001000000003</v>
      </c>
      <c r="M1838" s="19">
        <v>8.9999995999999989</v>
      </c>
      <c r="N1838" s="19">
        <v>7.5</v>
      </c>
      <c r="Q1838" s="19">
        <f t="shared" si="448"/>
        <v>3.7492323779730246</v>
      </c>
      <c r="S1838" s="19">
        <f t="shared" si="429"/>
        <v>3.4525224536852623</v>
      </c>
      <c r="T1838" s="19">
        <f t="shared" si="431"/>
        <v>3.2588666406620166</v>
      </c>
      <c r="U1838" s="23">
        <f t="shared" si="449"/>
        <v>3.4868738241067678</v>
      </c>
      <c r="V1838" s="24">
        <f t="shared" si="450"/>
        <v>3.7320869787514366</v>
      </c>
      <c r="X1838" s="24">
        <f t="shared" si="430"/>
        <v>3.6354071843579239</v>
      </c>
      <c r="Y1838" s="24">
        <f t="shared" si="430"/>
        <v>3.6812924446800177</v>
      </c>
      <c r="Z1838" s="24">
        <f t="shared" si="430"/>
        <v>3.7162182082638449</v>
      </c>
      <c r="AA1838" s="20">
        <v>-0.14000000000000001</v>
      </c>
      <c r="AB1838" s="20">
        <v>-0.25666666666666599</v>
      </c>
      <c r="AC1838" s="17">
        <v>314.550253340197</v>
      </c>
      <c r="AD1838" s="17">
        <f t="shared" si="444"/>
        <v>314.93405945871342</v>
      </c>
      <c r="AE1838" s="21">
        <v>55</v>
      </c>
      <c r="AF1838" s="21">
        <v>178.51388888888889</v>
      </c>
      <c r="AG1838" s="19">
        <v>2.430416666666666</v>
      </c>
      <c r="AH1838" s="21">
        <v>206.5</v>
      </c>
      <c r="AI1838" s="22">
        <v>-0.3149999999999995</v>
      </c>
      <c r="AJ1838" s="21">
        <v>1396.5</v>
      </c>
      <c r="AK1838" s="21" t="e">
        <f>VLOOKUP($B1838,'[3]Rotoma level Monthly'!$C$2:$N$538,10,FALSE)</f>
        <v>#N/A</v>
      </c>
      <c r="AL1838" s="21" t="e">
        <f>VLOOKUP($B1838,'[3]Rotoma level Monthly'!$C$2:$N$538,11,FALSE)</f>
        <v>#N/A</v>
      </c>
      <c r="AM1838" s="20">
        <v>3.6315167710963396</v>
      </c>
      <c r="AN1838" s="21">
        <v>186.81666666666669</v>
      </c>
    </row>
    <row r="1839" spans="1:40" x14ac:dyDescent="0.25">
      <c r="A1839" s="39" t="s">
        <v>90</v>
      </c>
      <c r="B1839" s="15">
        <v>39203</v>
      </c>
      <c r="C1839" s="16" t="s">
        <v>68</v>
      </c>
      <c r="D1839" s="17">
        <v>2007</v>
      </c>
      <c r="E1839" s="18" t="str">
        <f t="shared" si="434"/>
        <v>Rotokakahi Outlet 2006/07</v>
      </c>
      <c r="F1839" s="18" t="s">
        <v>61</v>
      </c>
      <c r="G1839" s="19">
        <v>10.1</v>
      </c>
      <c r="I1839" s="21">
        <v>312.50001001999999</v>
      </c>
      <c r="J1839" s="19">
        <v>16.000001000000001</v>
      </c>
      <c r="K1839" s="19">
        <v>8.9999995999999989</v>
      </c>
      <c r="L1839" s="19">
        <v>0.50000001999999999</v>
      </c>
      <c r="M1839" s="19">
        <v>6.0000000999999994</v>
      </c>
      <c r="N1839" s="19">
        <v>7.5</v>
      </c>
      <c r="Q1839" s="19">
        <f t="shared" si="448"/>
        <v>4.770976289407912</v>
      </c>
      <c r="S1839" s="19">
        <f t="shared" si="429"/>
        <v>3.899498607171989</v>
      </c>
      <c r="T1839" s="19">
        <f t="shared" si="431"/>
        <v>3.7340304286140404</v>
      </c>
      <c r="U1839" s="23">
        <f t="shared" si="449"/>
        <v>4.1348351083979802</v>
      </c>
      <c r="V1839" s="24">
        <f t="shared" si="450"/>
        <v>3.7762848299818956</v>
      </c>
      <c r="X1839" s="24">
        <f t="shared" si="430"/>
        <v>3.5028662430077926</v>
      </c>
      <c r="Y1839" s="24">
        <f t="shared" si="430"/>
        <v>3.668845343360402</v>
      </c>
      <c r="Z1839" s="24">
        <f t="shared" si="430"/>
        <v>3.6782279007334835</v>
      </c>
      <c r="AA1839" s="20">
        <v>-0.15</v>
      </c>
      <c r="AB1839" s="20">
        <v>-0.23499999999999999</v>
      </c>
      <c r="AC1839" s="17">
        <v>314.44042414693598</v>
      </c>
      <c r="AD1839" s="17">
        <f t="shared" si="444"/>
        <v>314.8935752129612</v>
      </c>
      <c r="AE1839" s="21">
        <v>59</v>
      </c>
      <c r="AF1839" s="21">
        <v>179.16666666666669</v>
      </c>
      <c r="AG1839" s="19">
        <v>2.5378360215053766</v>
      </c>
      <c r="AH1839" s="21">
        <v>186.2</v>
      </c>
      <c r="AI1839" s="22">
        <v>-0.3149999999999995</v>
      </c>
      <c r="AJ1839" s="21">
        <v>1252.5</v>
      </c>
      <c r="AK1839" s="21" t="e">
        <f>VLOOKUP($B1839,'[3]Rotoma level Monthly'!$C$2:$N$538,10,FALSE)</f>
        <v>#N/A</v>
      </c>
      <c r="AL1839" s="21" t="e">
        <f>VLOOKUP($B1839,'[3]Rotoma level Monthly'!$C$2:$N$538,11,FALSE)</f>
        <v>#N/A</v>
      </c>
      <c r="AM1839" s="20">
        <v>3.566869780355598</v>
      </c>
      <c r="AN1839" s="21">
        <v>190.5</v>
      </c>
    </row>
    <row r="1840" spans="1:40" x14ac:dyDescent="0.25">
      <c r="A1840" s="39" t="s">
        <v>90</v>
      </c>
      <c r="B1840" s="15">
        <v>39234</v>
      </c>
      <c r="C1840" s="16" t="s">
        <v>68</v>
      </c>
      <c r="D1840" s="17">
        <v>2007</v>
      </c>
      <c r="E1840" s="18" t="str">
        <f t="shared" si="434"/>
        <v>Rotokakahi Outlet 2006/07</v>
      </c>
      <c r="F1840" s="18" t="s">
        <v>61</v>
      </c>
      <c r="G1840" s="19">
        <v>19.700001</v>
      </c>
      <c r="I1840" s="21">
        <v>311.49999001999998</v>
      </c>
      <c r="J1840" s="19">
        <v>39.999999000000003</v>
      </c>
      <c r="K1840" s="19">
        <v>4.9999998999999997</v>
      </c>
      <c r="L1840" s="19">
        <v>0.50000001999999999</v>
      </c>
      <c r="M1840" s="19">
        <v>9.9999997999999994</v>
      </c>
      <c r="N1840" s="19">
        <v>7.1999997999999996</v>
      </c>
      <c r="Q1840" s="19">
        <f t="shared" si="448"/>
        <v>5.5079442704457744</v>
      </c>
      <c r="S1840" s="19">
        <f t="shared" si="429"/>
        <v>3.8953086916139124</v>
      </c>
      <c r="T1840" s="19">
        <f t="shared" si="431"/>
        <v>4.8960151429741519</v>
      </c>
      <c r="U1840" s="23">
        <f t="shared" si="449"/>
        <v>4.7664227016779463</v>
      </c>
      <c r="V1840" s="24">
        <f t="shared" si="450"/>
        <v>3.8874797703976158</v>
      </c>
      <c r="X1840" s="24">
        <f t="shared" si="430"/>
        <v>3.5596263921011961</v>
      </c>
      <c r="Y1840" s="24">
        <f t="shared" si="430"/>
        <v>3.7320237529415112</v>
      </c>
      <c r="Z1840" s="24">
        <f t="shared" si="430"/>
        <v>3.7589069022082437</v>
      </c>
      <c r="AA1840" s="20">
        <v>0.6</v>
      </c>
      <c r="AB1840" s="20">
        <v>0.90666666666666595</v>
      </c>
      <c r="AC1840" s="17">
        <v>314.29867986631001</v>
      </c>
      <c r="AD1840" s="17">
        <f t="shared" si="444"/>
        <v>314.82784933601141</v>
      </c>
      <c r="AE1840" s="21">
        <v>113</v>
      </c>
      <c r="AF1840" s="21">
        <v>187.7777777777778</v>
      </c>
      <c r="AG1840" s="19">
        <v>3.9652083333333326</v>
      </c>
      <c r="AH1840" s="21">
        <v>106</v>
      </c>
      <c r="AI1840" s="22">
        <v>-0.28749999999999953</v>
      </c>
      <c r="AJ1840" s="21">
        <v>1127</v>
      </c>
      <c r="AK1840" s="21" t="e">
        <f>VLOOKUP($B1840,'[3]Rotoma level Monthly'!$C$2:$N$538,10,FALSE)</f>
        <v>#N/A</v>
      </c>
      <c r="AL1840" s="21" t="e">
        <f>VLOOKUP($B1840,'[3]Rotoma level Monthly'!$C$2:$N$538,11,FALSE)</f>
        <v>#N/A</v>
      </c>
      <c r="AM1840" s="20">
        <v>3.5285521280258494</v>
      </c>
      <c r="AN1840" s="21">
        <v>185.85833333333335</v>
      </c>
    </row>
    <row r="1841" spans="1:40" x14ac:dyDescent="0.25">
      <c r="A1841" s="39" t="s">
        <v>90</v>
      </c>
      <c r="B1841" s="15">
        <v>39264</v>
      </c>
      <c r="C1841" s="16" t="s">
        <v>69</v>
      </c>
      <c r="D1841" s="17">
        <v>2008</v>
      </c>
      <c r="E1841" s="18" t="str">
        <f t="shared" si="434"/>
        <v>Rotokakahi Outlet 2007/08</v>
      </c>
      <c r="F1841" s="18" t="s">
        <v>61</v>
      </c>
      <c r="G1841" s="19">
        <v>14.7</v>
      </c>
      <c r="I1841" s="21">
        <v>292.50000001999996</v>
      </c>
      <c r="J1841" s="19">
        <v>25</v>
      </c>
      <c r="K1841" s="19">
        <v>15</v>
      </c>
      <c r="L1841" s="19">
        <v>0.50000001999999999</v>
      </c>
      <c r="M1841" s="19">
        <v>12</v>
      </c>
      <c r="N1841" s="19">
        <v>7.4000000999999997</v>
      </c>
      <c r="Q1841" s="19">
        <f t="shared" si="448"/>
        <v>5.184986030260367</v>
      </c>
      <c r="S1841" s="19">
        <f t="shared" si="429"/>
        <v>3.8130388700481626</v>
      </c>
      <c r="T1841" s="19">
        <f t="shared" si="431"/>
        <v>4.2999848253223494</v>
      </c>
      <c r="U1841" s="23">
        <f t="shared" si="449"/>
        <v>4.4326699085436259</v>
      </c>
      <c r="V1841" s="24">
        <f t="shared" si="450"/>
        <v>4.0574181403336658</v>
      </c>
      <c r="X1841" s="24">
        <f t="shared" si="430"/>
        <v>3.7509707083934969</v>
      </c>
      <c r="Y1841" s="24">
        <f t="shared" si="430"/>
        <v>3.7932979997033356</v>
      </c>
      <c r="Z1841" s="24">
        <f t="shared" si="430"/>
        <v>3.9074143211763057</v>
      </c>
      <c r="AA1841" s="20">
        <v>-0.46</v>
      </c>
      <c r="AB1841" s="20">
        <v>0.59333333333333305</v>
      </c>
      <c r="AC1841" s="17">
        <v>314.353843874213</v>
      </c>
      <c r="AD1841" s="17">
        <f t="shared" si="444"/>
        <v>314.76812531091332</v>
      </c>
      <c r="AE1841" s="21">
        <v>216.5</v>
      </c>
      <c r="AF1841" s="21">
        <v>159.56989247311824</v>
      </c>
      <c r="AG1841" s="19">
        <v>3.4693548387096769</v>
      </c>
      <c r="AH1841" s="21">
        <v>93.5</v>
      </c>
      <c r="AI1841" s="22">
        <v>-0.24583333333333299</v>
      </c>
      <c r="AJ1841" s="21">
        <v>1151.5</v>
      </c>
      <c r="AK1841" s="21" t="e">
        <f>VLOOKUP($B1841,'[3]Rotoma level Monthly'!$C$2:$N$538,10,FALSE)</f>
        <v>#N/A</v>
      </c>
      <c r="AL1841" s="21" t="e">
        <f>VLOOKUP($B1841,'[3]Rotoma level Monthly'!$C$2:$N$538,11,FALSE)</f>
        <v>#N/A</v>
      </c>
      <c r="AM1841" s="20">
        <v>3.5744143965443675</v>
      </c>
      <c r="AN1841" s="21">
        <v>181.98333333333335</v>
      </c>
    </row>
    <row r="1842" spans="1:40" x14ac:dyDescent="0.25">
      <c r="A1842" s="39" t="s">
        <v>90</v>
      </c>
      <c r="B1842" s="15">
        <v>39295</v>
      </c>
      <c r="C1842" s="16" t="s">
        <v>69</v>
      </c>
      <c r="D1842" s="17">
        <v>2008</v>
      </c>
      <c r="E1842" s="18" t="str">
        <f t="shared" si="434"/>
        <v>Rotokakahi Outlet 2007/08</v>
      </c>
      <c r="F1842" s="18" t="s">
        <v>61</v>
      </c>
      <c r="G1842" s="19">
        <v>2.9000001000000002</v>
      </c>
      <c r="I1842" s="21">
        <v>198.50000002000002</v>
      </c>
      <c r="J1842" s="19">
        <v>16.000001000000001</v>
      </c>
      <c r="K1842" s="19">
        <v>3</v>
      </c>
      <c r="L1842" s="19">
        <v>0.50000001999999999</v>
      </c>
      <c r="M1842" s="19">
        <v>0.50000001999999999</v>
      </c>
      <c r="N1842" s="19">
        <v>7.3000002000000004</v>
      </c>
      <c r="Q1842" s="19">
        <f t="shared" si="448"/>
        <v>3.3944909527015543</v>
      </c>
      <c r="S1842" s="19">
        <f t="shared" si="429"/>
        <v>3.3062591385401023</v>
      </c>
      <c r="T1842" s="19">
        <f t="shared" si="431"/>
        <v>3.7340304286140404</v>
      </c>
      <c r="U1842" s="23">
        <f t="shared" si="449"/>
        <v>3.4782601732852325</v>
      </c>
      <c r="V1842" s="24">
        <f t="shared" si="450"/>
        <v>4.002174208030989</v>
      </c>
      <c r="X1842" s="24">
        <f t="shared" si="430"/>
        <v>3.7321202091935031</v>
      </c>
      <c r="Y1842" s="24">
        <f t="shared" si="430"/>
        <v>3.8806600093316561</v>
      </c>
      <c r="Z1842" s="24">
        <f t="shared" si="430"/>
        <v>3.8716514755187164</v>
      </c>
      <c r="AA1842" s="20">
        <v>0.31</v>
      </c>
      <c r="AB1842" s="20">
        <v>0.32999999999999902</v>
      </c>
      <c r="AC1842" s="17">
        <v>314.43462985253001</v>
      </c>
      <c r="AD1842" s="17">
        <f t="shared" si="444"/>
        <v>314.70350581650524</v>
      </c>
      <c r="AE1842" s="21">
        <v>133.5</v>
      </c>
      <c r="AF1842" s="21">
        <v>205.45698924731184</v>
      </c>
      <c r="AG1842" s="19">
        <v>3.7325940860215066</v>
      </c>
      <c r="AH1842" s="21">
        <v>160.4</v>
      </c>
      <c r="AI1842" s="22">
        <v>-0.14500000000000005</v>
      </c>
      <c r="AJ1842" s="21">
        <v>1270</v>
      </c>
      <c r="AK1842" s="21" t="e">
        <f>VLOOKUP($B1842,'[3]Rotoma level Monthly'!$C$2:$N$538,10,FALSE)</f>
        <v>#N/A</v>
      </c>
      <c r="AL1842" s="21" t="e">
        <f>VLOOKUP($B1842,'[3]Rotoma level Monthly'!$C$2:$N$538,11,FALSE)</f>
        <v>#N/A</v>
      </c>
      <c r="AM1842" s="20">
        <v>3.6090078105228618</v>
      </c>
      <c r="AN1842" s="21">
        <v>182.52500000000001</v>
      </c>
    </row>
    <row r="1843" spans="1:40" x14ac:dyDescent="0.25">
      <c r="A1843" s="39" t="s">
        <v>90</v>
      </c>
      <c r="B1843" s="15">
        <v>39326</v>
      </c>
      <c r="C1843" s="16" t="s">
        <v>69</v>
      </c>
      <c r="D1843" s="17">
        <v>2008</v>
      </c>
      <c r="E1843" s="18" t="str">
        <f t="shared" si="434"/>
        <v>Rotokakahi Outlet 2007/08</v>
      </c>
      <c r="F1843" s="18" t="s">
        <v>61</v>
      </c>
      <c r="G1843" s="19">
        <v>24.6</v>
      </c>
      <c r="I1843" s="21">
        <v>334.49999002000004</v>
      </c>
      <c r="J1843" s="19">
        <v>28.999998999999999</v>
      </c>
      <c r="K1843" s="19">
        <v>2.0000001000000003</v>
      </c>
      <c r="L1843" s="19">
        <v>0.50000001999999999</v>
      </c>
      <c r="M1843" s="19">
        <v>0.50000001999999999</v>
      </c>
      <c r="N1843" s="19">
        <v>8.1000004000000008</v>
      </c>
      <c r="Q1843" s="19">
        <f t="shared" si="448"/>
        <v>5.7529751720425821</v>
      </c>
      <c r="S1843" s="19">
        <f t="shared" si="429"/>
        <v>3.9884322885307113</v>
      </c>
      <c r="T1843" s="19">
        <f t="shared" si="431"/>
        <v>4.4882021101359886</v>
      </c>
      <c r="U1843" s="23">
        <f t="shared" si="449"/>
        <v>4.7432031902364278</v>
      </c>
      <c r="V1843" s="24">
        <f t="shared" si="450"/>
        <v>4.1691527742034529</v>
      </c>
      <c r="X1843" s="24">
        <f t="shared" si="430"/>
        <v>3.7585246360207414</v>
      </c>
      <c r="Y1843" s="24">
        <f t="shared" si="430"/>
        <v>3.9310605481388685</v>
      </c>
      <c r="Z1843" s="24">
        <f t="shared" si="430"/>
        <v>3.9529126527876879</v>
      </c>
      <c r="AA1843" s="20">
        <v>0.09</v>
      </c>
      <c r="AB1843" s="20">
        <v>0.13999999999999899</v>
      </c>
      <c r="AC1843" s="17">
        <v>314.39995953023703</v>
      </c>
      <c r="AD1843" s="17">
        <f t="shared" si="444"/>
        <v>314.63768234117578</v>
      </c>
      <c r="AE1843" s="21">
        <v>84.5</v>
      </c>
      <c r="AF1843" s="21">
        <v>155.01388888888894</v>
      </c>
      <c r="AG1843" s="19">
        <v>3.0348842592592584</v>
      </c>
      <c r="AH1843" s="21">
        <v>143.4</v>
      </c>
      <c r="AI1843" s="22">
        <v>-5.2500000000000102E-2</v>
      </c>
      <c r="AJ1843" s="21">
        <v>1282.5</v>
      </c>
      <c r="AK1843" s="21" t="e">
        <f>VLOOKUP($B1843,'[3]Rotoma level Monthly'!$C$2:$N$538,10,FALSE)</f>
        <v>#N/A</v>
      </c>
      <c r="AL1843" s="21" t="e">
        <f>VLOOKUP($B1843,'[3]Rotoma level Monthly'!$C$2:$N$538,11,FALSE)</f>
        <v>#N/A</v>
      </c>
      <c r="AM1843" s="20">
        <v>3.6533290470820017</v>
      </c>
      <c r="AN1843" s="21">
        <v>178.20833333333334</v>
      </c>
    </row>
    <row r="1844" spans="1:40" x14ac:dyDescent="0.25">
      <c r="A1844" s="39" t="s">
        <v>90</v>
      </c>
      <c r="B1844" s="15">
        <v>39356</v>
      </c>
      <c r="C1844" s="16" t="s">
        <v>69</v>
      </c>
      <c r="D1844" s="17">
        <v>2008</v>
      </c>
      <c r="E1844" s="18" t="str">
        <f t="shared" si="434"/>
        <v>Rotokakahi Outlet 2007/08</v>
      </c>
      <c r="F1844" s="18" t="s">
        <v>61</v>
      </c>
      <c r="G1844" s="19">
        <v>2.5</v>
      </c>
      <c r="J1844" s="19">
        <v>8.9999995999999989</v>
      </c>
      <c r="K1844" s="19">
        <v>9.9999997999999994</v>
      </c>
      <c r="M1844" s="19">
        <v>8.0000004000000011</v>
      </c>
      <c r="N1844" s="19">
        <v>7</v>
      </c>
      <c r="Q1844" s="19">
        <f t="shared" si="448"/>
        <v>3.2307676220269759</v>
      </c>
      <c r="T1844" s="19">
        <f t="shared" si="431"/>
        <v>3.004388071201054</v>
      </c>
      <c r="V1844" s="24">
        <f t="shared" si="450"/>
        <v>4.1130996703314846</v>
      </c>
      <c r="Y1844" s="24">
        <f t="shared" ref="Y1844:Z1859" si="451">AVERAGE(T1833:T1844)</f>
        <v>3.9739094147176317</v>
      </c>
      <c r="Z1844" s="24">
        <f t="shared" si="451"/>
        <v>4.0038662801696683</v>
      </c>
      <c r="AA1844" s="20">
        <v>0.53</v>
      </c>
      <c r="AB1844" s="20">
        <v>0.141666666666666</v>
      </c>
      <c r="AC1844" s="17">
        <v>314.37808519808698</v>
      </c>
      <c r="AD1844" s="17">
        <f t="shared" si="444"/>
        <v>314.57911971840753</v>
      </c>
      <c r="AE1844" s="21">
        <v>81.5</v>
      </c>
      <c r="AF1844" s="21">
        <v>222.91666666666671</v>
      </c>
      <c r="AG1844" s="19">
        <v>5.3009408602150518</v>
      </c>
      <c r="AH1844" s="21">
        <v>241</v>
      </c>
      <c r="AI1844" s="22">
        <v>-1.7500000000000147E-2</v>
      </c>
      <c r="AJ1844" s="21">
        <v>1335</v>
      </c>
      <c r="AK1844" s="21" t="e">
        <f>VLOOKUP($B1844,'[3]Rotoma level Monthly'!$C$2:$N$538,10,FALSE)</f>
        <v>#N/A</v>
      </c>
      <c r="AL1844" s="21" t="e">
        <f>VLOOKUP($B1844,'[3]Rotoma level Monthly'!$C$2:$N$538,11,FALSE)</f>
        <v>#N/A</v>
      </c>
      <c r="AM1844" s="20">
        <v>3.6384499096831084</v>
      </c>
      <c r="AN1844" s="21">
        <v>182.22500000000002</v>
      </c>
    </row>
    <row r="1845" spans="1:40" x14ac:dyDescent="0.25">
      <c r="A1845" s="39" t="s">
        <v>90</v>
      </c>
      <c r="B1845" s="15">
        <v>39387</v>
      </c>
      <c r="C1845" s="16" t="s">
        <v>69</v>
      </c>
      <c r="D1845" s="17">
        <v>2008</v>
      </c>
      <c r="E1845" s="18" t="str">
        <f t="shared" si="434"/>
        <v>Rotokakahi Outlet 2007/08</v>
      </c>
      <c r="F1845" s="18" t="s">
        <v>61</v>
      </c>
      <c r="G1845" s="19">
        <v>14.9</v>
      </c>
      <c r="I1845" s="21">
        <v>378.99999000000003</v>
      </c>
      <c r="J1845" s="19">
        <v>17.999998999999999</v>
      </c>
      <c r="K1845" s="19">
        <v>3</v>
      </c>
      <c r="L1845" s="19">
        <v>3</v>
      </c>
      <c r="M1845" s="19">
        <v>1</v>
      </c>
      <c r="N1845" s="19">
        <v>8.8000001999999995</v>
      </c>
      <c r="Q1845" s="19">
        <f t="shared" si="448"/>
        <v>5.1998931217671753</v>
      </c>
      <c r="S1845" s="19">
        <f t="shared" ref="S1845:S1851" si="452">-3.61+3.01*LOG($I1845)</f>
        <v>4.1517039875124357</v>
      </c>
      <c r="T1845" s="19">
        <f t="shared" si="431"/>
        <v>3.8833956444494353</v>
      </c>
      <c r="U1845" s="23">
        <f t="shared" ref="U1845:U1851" si="453">AVERAGE(Q1845:T1845)</f>
        <v>4.4116642512430149</v>
      </c>
      <c r="V1845" s="24">
        <f t="shared" si="450"/>
        <v>4.2545006850677023</v>
      </c>
      <c r="X1845" s="24">
        <f t="shared" ref="X1845:Z1860" si="454">AVERAGE(S1834:S1845)</f>
        <v>3.8095503370569532</v>
      </c>
      <c r="Y1845" s="24">
        <f t="shared" si="451"/>
        <v>3.9739094147176317</v>
      </c>
      <c r="Z1845" s="24">
        <f t="shared" si="451"/>
        <v>4.0730551276309841</v>
      </c>
      <c r="AA1845" s="20">
        <v>0.82</v>
      </c>
      <c r="AB1845" s="20">
        <v>0.314999999999999</v>
      </c>
      <c r="AC1845" s="17">
        <v>314.23142702857098</v>
      </c>
      <c r="AD1845" s="17">
        <f t="shared" si="444"/>
        <v>314.51367425233718</v>
      </c>
      <c r="AE1845" s="21">
        <v>27</v>
      </c>
      <c r="AF1845" s="21">
        <v>190.70138888888886</v>
      </c>
      <c r="AG1845" s="19">
        <v>3.4504861111111103</v>
      </c>
      <c r="AH1845" s="21">
        <v>245.3</v>
      </c>
      <c r="AI1845" s="22">
        <v>7.7499999999999389E-2</v>
      </c>
      <c r="AJ1845" s="21">
        <v>1305.5</v>
      </c>
      <c r="AK1845" s="21" t="e">
        <f>VLOOKUP($B1845,'[3]Rotoma level Monthly'!$C$2:$N$538,10,FALSE)</f>
        <v>#N/A</v>
      </c>
      <c r="AL1845" s="21" t="e">
        <f>VLOOKUP($B1845,'[3]Rotoma level Monthly'!$C$2:$N$538,11,FALSE)</f>
        <v>#N/A</v>
      </c>
      <c r="AM1845" s="20">
        <v>3.6833703845935033</v>
      </c>
      <c r="AN1845" s="21">
        <v>187.24166666666667</v>
      </c>
    </row>
    <row r="1846" spans="1:40" x14ac:dyDescent="0.25">
      <c r="A1846" s="39" t="s">
        <v>90</v>
      </c>
      <c r="B1846" s="15">
        <v>39417</v>
      </c>
      <c r="C1846" s="16" t="s">
        <v>69</v>
      </c>
      <c r="D1846" s="17">
        <v>2008</v>
      </c>
      <c r="E1846" s="18" t="str">
        <f t="shared" si="434"/>
        <v>Rotokakahi Outlet 2007/08</v>
      </c>
      <c r="F1846" s="18" t="s">
        <v>61</v>
      </c>
      <c r="G1846" s="19">
        <v>6</v>
      </c>
      <c r="I1846" s="21">
        <v>268.00000010000002</v>
      </c>
      <c r="J1846" s="19">
        <v>24</v>
      </c>
      <c r="K1846" s="19">
        <v>4.9999998999999997</v>
      </c>
      <c r="L1846" s="19">
        <v>2.0000001000000003</v>
      </c>
      <c r="M1846" s="19">
        <v>3</v>
      </c>
      <c r="N1846" s="19">
        <v>7.8000002000000004</v>
      </c>
      <c r="Q1846" s="19">
        <f t="shared" si="448"/>
        <v>4.1965041759744546</v>
      </c>
      <c r="S1846" s="19">
        <f t="shared" si="452"/>
        <v>3.6986857305144247</v>
      </c>
      <c r="T1846" s="19">
        <f t="shared" si="431"/>
        <v>4.248216825797889</v>
      </c>
      <c r="U1846" s="23">
        <f t="shared" si="453"/>
        <v>4.047802244095589</v>
      </c>
      <c r="V1846" s="24">
        <f t="shared" si="450"/>
        <v>4.3067129929212671</v>
      </c>
      <c r="X1846" s="24">
        <f t="shared" si="454"/>
        <v>3.8246612958512598</v>
      </c>
      <c r="Y1846" s="24">
        <f t="shared" si="451"/>
        <v>3.9931768512558872</v>
      </c>
      <c r="Z1846" s="24">
        <f t="shared" si="451"/>
        <v>4.1040847482200498</v>
      </c>
      <c r="AA1846" s="20">
        <v>1.36</v>
      </c>
      <c r="AB1846" s="20">
        <v>0.44166666666666599</v>
      </c>
      <c r="AC1846" s="17">
        <v>314.11589907859002</v>
      </c>
      <c r="AD1846" s="17">
        <f t="shared" si="444"/>
        <v>314.45034334439856</v>
      </c>
      <c r="AE1846" s="21">
        <v>110.5</v>
      </c>
      <c r="AF1846" s="21">
        <v>134.36155913978487</v>
      </c>
      <c r="AG1846" s="19">
        <v>3.8898521505376347</v>
      </c>
      <c r="AH1846" s="21">
        <v>150.1</v>
      </c>
      <c r="AI1846" s="22">
        <v>0.14083333333333248</v>
      </c>
      <c r="AJ1846" s="21">
        <v>1219.5</v>
      </c>
      <c r="AK1846" s="21" t="e">
        <f>VLOOKUP($B1846,'[3]Rotoma level Monthly'!$C$2:$N$538,10,FALSE)</f>
        <v>#N/A</v>
      </c>
      <c r="AL1846" s="21" t="e">
        <f>VLOOKUP($B1846,'[3]Rotoma level Monthly'!$C$2:$N$538,11,FALSE)</f>
        <v>#N/A</v>
      </c>
      <c r="AM1846" s="20">
        <v>3.5583125142231324</v>
      </c>
      <c r="AN1846" s="21">
        <v>179.55000000000004</v>
      </c>
    </row>
    <row r="1847" spans="1:40" x14ac:dyDescent="0.25">
      <c r="A1847" s="39" t="s">
        <v>90</v>
      </c>
      <c r="B1847" s="15">
        <v>39448</v>
      </c>
      <c r="C1847" s="16" t="s">
        <v>69</v>
      </c>
      <c r="D1847" s="17">
        <v>2008</v>
      </c>
      <c r="E1847" s="18" t="str">
        <f t="shared" si="434"/>
        <v>Rotokakahi Outlet 2007/08</v>
      </c>
      <c r="F1847" s="18" t="s">
        <v>61</v>
      </c>
      <c r="G1847" s="19">
        <v>7.3000002000000004</v>
      </c>
      <c r="I1847" s="21">
        <v>294.50000001999996</v>
      </c>
      <c r="J1847" s="19">
        <v>25</v>
      </c>
      <c r="K1847" s="19">
        <v>2.0000001000000003</v>
      </c>
      <c r="L1847" s="19">
        <v>0.50000001999999999</v>
      </c>
      <c r="M1847" s="19">
        <v>6.0000000999999994</v>
      </c>
      <c r="N1847" s="19">
        <v>8.8999995999999992</v>
      </c>
      <c r="Q1847" s="19">
        <f t="shared" si="448"/>
        <v>4.4128400949280939</v>
      </c>
      <c r="S1847" s="19">
        <f t="shared" si="452"/>
        <v>3.8219467504493676</v>
      </c>
      <c r="T1847" s="19">
        <f t="shared" si="431"/>
        <v>4.2999848253223494</v>
      </c>
      <c r="U1847" s="23">
        <f t="shared" si="453"/>
        <v>4.1782572235666038</v>
      </c>
      <c r="V1847" s="24">
        <f t="shared" si="450"/>
        <v>4.3511863520828262</v>
      </c>
      <c r="X1847" s="24">
        <f t="shared" si="454"/>
        <v>3.7758725722009321</v>
      </c>
      <c r="Y1847" s="24">
        <f t="shared" si="451"/>
        <v>3.9890320679619662</v>
      </c>
      <c r="Z1847" s="24">
        <f t="shared" si="451"/>
        <v>4.1024867770157494</v>
      </c>
      <c r="AA1847" s="20">
        <v>1.42</v>
      </c>
      <c r="AB1847" s="20">
        <v>-0.49</v>
      </c>
      <c r="AC1847" s="17">
        <v>313.96536046013199</v>
      </c>
      <c r="AD1847" s="17">
        <f t="shared" si="444"/>
        <v>314.37527892951556</v>
      </c>
      <c r="AE1847" s="21">
        <v>34</v>
      </c>
      <c r="AF1847" s="21">
        <v>163.24596774193546</v>
      </c>
      <c r="AG1847" s="19">
        <v>3.6786962365591389</v>
      </c>
      <c r="AH1847" s="21">
        <v>266.8</v>
      </c>
      <c r="AI1847" s="22">
        <v>0.14083333333333248</v>
      </c>
      <c r="AJ1847" s="21">
        <v>1254.5</v>
      </c>
      <c r="AK1847" s="21" t="e">
        <f>VLOOKUP($B1847,'[3]Rotoma level Monthly'!$C$2:$N$538,10,FALSE)</f>
        <v>#N/A</v>
      </c>
      <c r="AL1847" s="21" t="e">
        <f>VLOOKUP($B1847,'[3]Rotoma level Monthly'!$C$2:$N$538,11,FALSE)</f>
        <v>#N/A</v>
      </c>
      <c r="AM1847" s="20">
        <v>3.5398201307105879</v>
      </c>
      <c r="AN1847" s="21">
        <v>183.95000000000002</v>
      </c>
    </row>
    <row r="1848" spans="1:40" x14ac:dyDescent="0.25">
      <c r="A1848" s="39" t="s">
        <v>90</v>
      </c>
      <c r="B1848" s="15">
        <v>39479</v>
      </c>
      <c r="C1848" s="16" t="s">
        <v>69</v>
      </c>
      <c r="D1848" s="17">
        <v>2008</v>
      </c>
      <c r="E1848" s="18" t="str">
        <f t="shared" si="434"/>
        <v>Rotokakahi Outlet 2007/08</v>
      </c>
      <c r="F1848" s="18" t="s">
        <v>61</v>
      </c>
      <c r="G1848" s="19">
        <v>2.8</v>
      </c>
      <c r="I1848" s="21">
        <v>323</v>
      </c>
      <c r="J1848" s="19">
        <v>11</v>
      </c>
      <c r="L1848" s="19">
        <v>1</v>
      </c>
      <c r="M1848" s="19">
        <v>39.999999000000003</v>
      </c>
      <c r="N1848" s="19">
        <v>7.5999999000000003</v>
      </c>
      <c r="Q1848" s="19">
        <f t="shared" si="448"/>
        <v>3.3557813996092367</v>
      </c>
      <c r="S1848" s="19">
        <f t="shared" si="452"/>
        <v>3.9426995922166195</v>
      </c>
      <c r="T1848" s="19">
        <f t="shared" si="431"/>
        <v>3.2588666406620166</v>
      </c>
      <c r="U1848" s="23">
        <f t="shared" si="453"/>
        <v>3.5191158774959579</v>
      </c>
      <c r="V1848" s="24">
        <f t="shared" si="450"/>
        <v>4.3821167863013866</v>
      </c>
      <c r="X1848" s="24">
        <f t="shared" si="454"/>
        <v>3.7934885487098784</v>
      </c>
      <c r="Y1848" s="24">
        <f t="shared" si="451"/>
        <v>3.9157814356837299</v>
      </c>
      <c r="Z1848" s="24">
        <f t="shared" si="451"/>
        <v>4.0929696062546066</v>
      </c>
      <c r="AA1848" s="20">
        <v>1.89</v>
      </c>
      <c r="AB1848" s="20">
        <v>8.3333333333333107E-2</v>
      </c>
      <c r="AC1848" s="17">
        <v>313.83425039652298</v>
      </c>
      <c r="AD1848" s="17">
        <f t="shared" si="444"/>
        <v>314.29962939525495</v>
      </c>
      <c r="AE1848" s="21">
        <v>47.5</v>
      </c>
      <c r="AF1848" s="21">
        <v>156.21264367816093</v>
      </c>
      <c r="AG1848" s="19">
        <v>3.9029166666666661</v>
      </c>
      <c r="AH1848" s="21">
        <v>228.9</v>
      </c>
      <c r="AI1848" s="22">
        <v>0.14083333333333248</v>
      </c>
      <c r="AJ1848" s="21">
        <v>1113</v>
      </c>
      <c r="AK1848" s="21" t="e">
        <f>VLOOKUP($B1848,'[3]Rotoma level Monthly'!$C$2:$N$538,10,FALSE)</f>
        <v>#N/A</v>
      </c>
      <c r="AL1848" s="21" t="e">
        <f>VLOOKUP($B1848,'[3]Rotoma level Monthly'!$C$2:$N$538,11,FALSE)</f>
        <v>#N/A</v>
      </c>
      <c r="AM1848" s="20">
        <v>3.5158337955851398</v>
      </c>
      <c r="AN1848" s="21">
        <v>183.38333333333333</v>
      </c>
    </row>
    <row r="1849" spans="1:40" x14ac:dyDescent="0.25">
      <c r="A1849" s="39" t="s">
        <v>90</v>
      </c>
      <c r="B1849" s="15">
        <v>39508</v>
      </c>
      <c r="C1849" s="16" t="s">
        <v>69</v>
      </c>
      <c r="D1849" s="17">
        <v>2008</v>
      </c>
      <c r="E1849" s="18" t="str">
        <f t="shared" si="434"/>
        <v>Rotokakahi Outlet 2007/08</v>
      </c>
      <c r="F1849" s="18" t="s">
        <v>61</v>
      </c>
      <c r="G1849" s="19">
        <v>4.1999997999999996</v>
      </c>
      <c r="I1849" s="21">
        <v>279.50001002000005</v>
      </c>
      <c r="J1849" s="19">
        <v>13</v>
      </c>
      <c r="L1849" s="19">
        <v>0.50000001999999999</v>
      </c>
      <c r="M1849" s="19">
        <v>8.9999995999999989</v>
      </c>
      <c r="N1849" s="19">
        <v>7.4000000999999997</v>
      </c>
      <c r="Q1849" s="19">
        <f t="shared" si="448"/>
        <v>3.8030531450817144</v>
      </c>
      <c r="S1849" s="19">
        <f t="shared" si="452"/>
        <v>3.7536093016532646</v>
      </c>
      <c r="T1849" s="19">
        <f t="shared" si="431"/>
        <v>3.4707145887359632</v>
      </c>
      <c r="U1849" s="23">
        <f t="shared" si="453"/>
        <v>3.6757923451569803</v>
      </c>
      <c r="V1849" s="24">
        <f t="shared" si="450"/>
        <v>4.3799537210182384</v>
      </c>
      <c r="X1849" s="24">
        <f t="shared" si="454"/>
        <v>3.7930641283578406</v>
      </c>
      <c r="Y1849" s="24">
        <f t="shared" si="451"/>
        <v>3.8813913477076074</v>
      </c>
      <c r="Z1849" s="24">
        <f t="shared" si="451"/>
        <v>4.0795360770732838</v>
      </c>
      <c r="AA1849" s="20">
        <v>1.23</v>
      </c>
      <c r="AB1849" s="20">
        <v>0.391666666666666</v>
      </c>
      <c r="AC1849" s="17">
        <v>313.72171431558002</v>
      </c>
      <c r="AD1849" s="17">
        <f t="shared" si="444"/>
        <v>314.2270439239922</v>
      </c>
      <c r="AE1849" s="21">
        <v>47.5</v>
      </c>
      <c r="AF1849" s="21">
        <v>146.46505376344086</v>
      </c>
      <c r="AG1849" s="19">
        <v>3.2938172043010763</v>
      </c>
      <c r="AH1849" s="21">
        <v>209.9</v>
      </c>
      <c r="AI1849" s="22">
        <v>0.2283333333333325</v>
      </c>
      <c r="AJ1849" s="21">
        <v>1122.5</v>
      </c>
      <c r="AK1849" s="21">
        <f>VLOOKUP($B1849,'[3]Rotoma level Monthly'!$C$2:$N$538,10,FALSE)</f>
        <v>1113</v>
      </c>
      <c r="AL1849" s="21">
        <f>VLOOKUP($B1849,'[3]Rotoma level Monthly'!$C$2:$N$538,11,FALSE)</f>
        <v>1254.625</v>
      </c>
      <c r="AM1849" s="20">
        <v>3.5955287360613304</v>
      </c>
      <c r="AN1849" s="21">
        <v>186.5</v>
      </c>
    </row>
    <row r="1850" spans="1:40" x14ac:dyDescent="0.25">
      <c r="A1850" s="39" t="s">
        <v>90</v>
      </c>
      <c r="B1850" s="15">
        <v>39539</v>
      </c>
      <c r="C1850" s="16" t="s">
        <v>69</v>
      </c>
      <c r="D1850" s="17">
        <v>2008</v>
      </c>
      <c r="E1850" s="18" t="str">
        <f t="shared" si="434"/>
        <v>Rotokakahi Outlet 2007/08</v>
      </c>
      <c r="F1850" s="18" t="s">
        <v>61</v>
      </c>
      <c r="G1850" s="19">
        <v>9.3000001999999995</v>
      </c>
      <c r="I1850" s="21">
        <v>420.49999001999998</v>
      </c>
      <c r="J1850" s="19">
        <v>29.999998999999999</v>
      </c>
      <c r="K1850" s="19">
        <v>3</v>
      </c>
      <c r="L1850" s="19">
        <v>0.50000001999999999</v>
      </c>
      <c r="M1850" s="19">
        <v>4.0000002000000006</v>
      </c>
      <c r="N1850" s="19">
        <v>7.5</v>
      </c>
      <c r="Q1850" s="19">
        <f t="shared" si="448"/>
        <v>4.6799467130497474</v>
      </c>
      <c r="S1850" s="19">
        <f t="shared" si="452"/>
        <v>4.2875356293778761</v>
      </c>
      <c r="T1850" s="19">
        <f t="shared" si="431"/>
        <v>4.5311940215100837</v>
      </c>
      <c r="U1850" s="23">
        <f t="shared" si="453"/>
        <v>4.4995587879792351</v>
      </c>
      <c r="V1850" s="24">
        <f t="shared" si="450"/>
        <v>4.4575132489412983</v>
      </c>
      <c r="X1850" s="24">
        <f t="shared" si="454"/>
        <v>3.8689744170571698</v>
      </c>
      <c r="Y1850" s="24">
        <f t="shared" si="451"/>
        <v>3.9874186294449463</v>
      </c>
      <c r="Z1850" s="24">
        <f t="shared" si="451"/>
        <v>4.1715983465162347</v>
      </c>
      <c r="AA1850" s="20">
        <v>0.52</v>
      </c>
      <c r="AB1850" s="20">
        <v>0.73666666666666603</v>
      </c>
      <c r="AC1850" s="17">
        <v>313.70416319131601</v>
      </c>
      <c r="AD1850" s="17">
        <f t="shared" si="444"/>
        <v>314.15653641158548</v>
      </c>
      <c r="AE1850" s="21">
        <v>257</v>
      </c>
      <c r="AF1850" s="21">
        <v>150.63194444444449</v>
      </c>
      <c r="AG1850" s="19">
        <v>3.6145833333333344</v>
      </c>
      <c r="AH1850" s="21">
        <v>142.30000000000001</v>
      </c>
      <c r="AI1850" s="22">
        <v>0.32249999999999901</v>
      </c>
      <c r="AJ1850" s="21">
        <v>1009.5</v>
      </c>
      <c r="AK1850" s="21" t="e">
        <f>VLOOKUP($B1850,'[3]Rotoma level Monthly'!$C$2:$N$538,10,FALSE)</f>
        <v>#N/A</v>
      </c>
      <c r="AL1850" s="21" t="e">
        <f>VLOOKUP($B1850,'[3]Rotoma level Monthly'!$C$2:$N$538,11,FALSE)</f>
        <v>#N/A</v>
      </c>
      <c r="AM1850" s="20">
        <v>3.5572502862405408</v>
      </c>
      <c r="AN1850" s="21">
        <v>181.15</v>
      </c>
    </row>
    <row r="1851" spans="1:40" x14ac:dyDescent="0.25">
      <c r="A1851" s="39" t="s">
        <v>90</v>
      </c>
      <c r="B1851" s="15">
        <v>39569</v>
      </c>
      <c r="C1851" s="16" t="s">
        <v>69</v>
      </c>
      <c r="D1851" s="17">
        <v>2008</v>
      </c>
      <c r="E1851" s="18" t="str">
        <f t="shared" si="434"/>
        <v>Rotokakahi Outlet 2007/08</v>
      </c>
      <c r="F1851" s="18" t="s">
        <v>61</v>
      </c>
      <c r="G1851" s="19">
        <v>5.6999997999999996</v>
      </c>
      <c r="I1851" s="21">
        <v>292.99998999999997</v>
      </c>
      <c r="J1851" s="19">
        <v>26.000000999999997</v>
      </c>
      <c r="K1851" s="19">
        <v>4.9999998999999997</v>
      </c>
      <c r="L1851" s="19">
        <v>3</v>
      </c>
      <c r="M1851" s="19">
        <v>41.000001000000005</v>
      </c>
      <c r="N1851" s="19">
        <v>7.1999997999999996</v>
      </c>
      <c r="Q1851" s="19">
        <f t="shared" si="448"/>
        <v>4.1399220947025839</v>
      </c>
      <c r="S1851" s="19">
        <f t="shared" si="452"/>
        <v>3.8152714926506328</v>
      </c>
      <c r="T1851" s="19">
        <f t="shared" si="431"/>
        <v>4.3497222248493976</v>
      </c>
      <c r="U1851" s="23">
        <f t="shared" si="453"/>
        <v>4.1016386040675377</v>
      </c>
      <c r="V1851" s="24">
        <f t="shared" si="450"/>
        <v>4.4049253993825213</v>
      </c>
      <c r="X1851" s="24">
        <f t="shared" si="454"/>
        <v>3.8613174066461369</v>
      </c>
      <c r="Y1851" s="24">
        <f t="shared" si="451"/>
        <v>4.0387262791312262</v>
      </c>
      <c r="Z1851" s="24">
        <f t="shared" si="451"/>
        <v>4.1685804824861954</v>
      </c>
      <c r="AA1851" s="20">
        <v>-0.22</v>
      </c>
      <c r="AB1851" s="20">
        <v>0.73499999999999899</v>
      </c>
      <c r="AC1851" s="17">
        <v>313.92990050791099</v>
      </c>
      <c r="AD1851" s="17">
        <f t="shared" si="444"/>
        <v>314.11399277499999</v>
      </c>
      <c r="AE1851" s="21">
        <v>89</v>
      </c>
      <c r="AF1851" s="21">
        <v>168.89784946236557</v>
      </c>
      <c r="AG1851" s="19">
        <v>2.5903225806451617</v>
      </c>
      <c r="AH1851" s="21">
        <v>178.7</v>
      </c>
      <c r="AI1851" s="22">
        <v>0.36083333333333251</v>
      </c>
      <c r="AJ1851" s="21">
        <v>1211.5</v>
      </c>
      <c r="AK1851" s="21" t="e">
        <f>VLOOKUP($B1851,'[3]Rotoma level Monthly'!$C$2:$N$538,10,FALSE)</f>
        <v>#N/A</v>
      </c>
      <c r="AL1851" s="21" t="e">
        <f>VLOOKUP($B1851,'[3]Rotoma level Monthly'!$C$2:$N$538,11,FALSE)</f>
        <v>#N/A</v>
      </c>
      <c r="AM1851" s="20">
        <v>3.6559308417960974</v>
      </c>
      <c r="AN1851" s="21">
        <v>180.52499999999998</v>
      </c>
    </row>
    <row r="1852" spans="1:40" x14ac:dyDescent="0.25">
      <c r="A1852" s="39" t="s">
        <v>90</v>
      </c>
      <c r="B1852" s="15">
        <v>39600</v>
      </c>
      <c r="C1852" s="16" t="s">
        <v>69</v>
      </c>
      <c r="D1852" s="17">
        <v>2008</v>
      </c>
      <c r="E1852" s="18" t="str">
        <f t="shared" si="434"/>
        <v>Rotokakahi Outlet 2007/08</v>
      </c>
      <c r="F1852" s="18" t="s">
        <v>61</v>
      </c>
      <c r="G1852" s="19">
        <v>3.5999998999999998</v>
      </c>
      <c r="K1852" s="19">
        <v>15</v>
      </c>
      <c r="L1852" s="19">
        <v>6.0000000999999994</v>
      </c>
      <c r="M1852" s="19">
        <v>125</v>
      </c>
      <c r="N1852" s="19">
        <v>7.0999999000000003</v>
      </c>
      <c r="Q1852" s="19">
        <f t="shared" si="448"/>
        <v>3.6330083213070212</v>
      </c>
      <c r="V1852" s="24">
        <f t="shared" si="450"/>
        <v>4.2486807369542916</v>
      </c>
      <c r="X1852" s="24">
        <f t="shared" si="454"/>
        <v>3.8579182781493593</v>
      </c>
      <c r="Y1852" s="24">
        <f t="shared" si="451"/>
        <v>3.9607909278727789</v>
      </c>
      <c r="Z1852" s="24">
        <f>AVERAGE(U1841:U1852)</f>
        <v>4.1087962605670203</v>
      </c>
      <c r="AA1852" s="20">
        <v>0.52</v>
      </c>
      <c r="AB1852" s="20">
        <v>0.52999999999999903</v>
      </c>
      <c r="AC1852" s="17">
        <v>313.890627911872</v>
      </c>
      <c r="AD1852" s="17">
        <f t="shared" si="444"/>
        <v>314.07998844546353</v>
      </c>
      <c r="AE1852" s="21">
        <v>172</v>
      </c>
      <c r="AF1852" s="21">
        <v>185.22916666666666</v>
      </c>
      <c r="AG1852" s="19">
        <v>3.2428472222222222</v>
      </c>
      <c r="AH1852" s="21">
        <v>116.7</v>
      </c>
      <c r="AI1852" s="22">
        <v>0.36083333333333251</v>
      </c>
      <c r="AJ1852" s="21">
        <v>1241.5</v>
      </c>
      <c r="AK1852" s="21" t="e">
        <f>VLOOKUP($B1852,'[3]Rotoma level Monthly'!$C$2:$N$538,10,FALSE)</f>
        <v>#N/A</v>
      </c>
      <c r="AL1852" s="21" t="e">
        <f>VLOOKUP($B1852,'[3]Rotoma level Monthly'!$C$2:$N$538,11,FALSE)</f>
        <v>#N/A</v>
      </c>
      <c r="AM1852" s="20">
        <v>3.6603047217244136</v>
      </c>
      <c r="AN1852" s="21">
        <v>181.41666666666663</v>
      </c>
    </row>
    <row r="1853" spans="1:40" x14ac:dyDescent="0.25">
      <c r="A1853" s="39" t="s">
        <v>90</v>
      </c>
      <c r="B1853" s="15">
        <v>39661</v>
      </c>
      <c r="C1853" s="16" t="s">
        <v>70</v>
      </c>
      <c r="D1853" s="17">
        <v>2009</v>
      </c>
      <c r="E1853" s="18" t="str">
        <f t="shared" si="434"/>
        <v>Rotokakahi Outlet 2008/09</v>
      </c>
      <c r="F1853" s="18" t="s">
        <v>61</v>
      </c>
      <c r="G1853" s="19">
        <v>11.6</v>
      </c>
      <c r="I1853" s="21">
        <v>387.35000019999995</v>
      </c>
      <c r="J1853" s="19">
        <v>27.000000999999997</v>
      </c>
      <c r="K1853" s="19">
        <v>9.9999997999999994</v>
      </c>
      <c r="L1853" s="19">
        <v>12.3500002</v>
      </c>
      <c r="M1853" s="19">
        <v>43.000001000000005</v>
      </c>
      <c r="N1853" s="19">
        <v>7.6150000000000002</v>
      </c>
      <c r="Q1853" s="19">
        <f t="shared" si="448"/>
        <v>4.9237232926363728</v>
      </c>
      <c r="S1853" s="19">
        <f t="shared" ref="S1853:S1916" si="455">-3.61+3.01*LOG($I1853)</f>
        <v>4.1801917171862133</v>
      </c>
      <c r="T1853" s="19">
        <f t="shared" ref="T1853:T1916" si="456">0.218+2.92*LOG($J1853,10)</f>
        <v>4.3975822383123848</v>
      </c>
      <c r="U1853" s="23">
        <f>AVERAGE(Q1853:T1853)</f>
        <v>4.5004990827116567</v>
      </c>
      <c r="V1853" s="24">
        <f t="shared" si="450"/>
        <v>4.2269088421522927</v>
      </c>
      <c r="X1853" s="24">
        <f t="shared" si="454"/>
        <v>3.8946335628631643</v>
      </c>
      <c r="Y1853" s="24">
        <f t="shared" si="451"/>
        <v>3.9696634199627812</v>
      </c>
      <c r="Z1853" s="24">
        <f t="shared" si="451"/>
        <v>4.1155791779838236</v>
      </c>
      <c r="AA1853" s="20">
        <v>0.95</v>
      </c>
      <c r="AB1853" s="20">
        <v>0.358333333333333</v>
      </c>
      <c r="AC1853" s="17">
        <v>314.32363813554798</v>
      </c>
      <c r="AD1853" s="17">
        <f t="shared" si="444"/>
        <v>314.0774713005747</v>
      </c>
      <c r="AE1853" s="21">
        <v>191.5</v>
      </c>
      <c r="AF1853" s="21">
        <v>195.15456989247312</v>
      </c>
      <c r="AG1853" s="19">
        <v>3.5536290322580637</v>
      </c>
      <c r="AH1853" s="21">
        <v>164.1</v>
      </c>
      <c r="AI1853" s="22">
        <v>0.3749999999999995</v>
      </c>
      <c r="AJ1853" s="21">
        <v>1309</v>
      </c>
      <c r="AK1853" s="21" t="e">
        <f>VLOOKUP($B1853,'[3]Rotoma level Monthly'!$C$2:$N$538,10,FALSE)</f>
        <v>#N/A</v>
      </c>
      <c r="AL1853" s="21" t="e">
        <f>VLOOKUP($B1853,'[3]Rotoma level Monthly'!$C$2:$N$538,11,FALSE)</f>
        <v>#N/A</v>
      </c>
      <c r="AM1853" s="20">
        <v>3.6414946112106734</v>
      </c>
      <c r="AN1853" s="21">
        <v>183.55000000000004</v>
      </c>
    </row>
    <row r="1854" spans="1:40" x14ac:dyDescent="0.25">
      <c r="A1854" s="39" t="s">
        <v>90</v>
      </c>
      <c r="B1854" s="15">
        <v>39692</v>
      </c>
      <c r="C1854" s="16" t="s">
        <v>70</v>
      </c>
      <c r="D1854" s="17">
        <v>2009</v>
      </c>
      <c r="E1854" s="18" t="str">
        <f t="shared" si="434"/>
        <v>Rotokakahi Outlet 2008/09</v>
      </c>
      <c r="F1854" s="18" t="s">
        <v>61</v>
      </c>
      <c r="G1854" s="19">
        <v>4.8000002000000004</v>
      </c>
      <c r="H1854" s="20">
        <v>2.0625</v>
      </c>
      <c r="I1854" s="21">
        <v>298.50001001999999</v>
      </c>
      <c r="J1854" s="19">
        <v>20</v>
      </c>
      <c r="L1854" s="19">
        <v>0.50000001999999999</v>
      </c>
      <c r="M1854" s="19">
        <v>4.9999998999999997</v>
      </c>
      <c r="N1854" s="19">
        <v>8.4499998000000005</v>
      </c>
      <c r="Q1854" s="19">
        <f>2.22+2.54*LOG($G1854,10)</f>
        <v>3.9503527888968231</v>
      </c>
      <c r="R1854" s="19">
        <f t="shared" ref="R1854" si="457">5.56+2.6*LOG(((1/$H1854)-(1/40)),10)</f>
        <v>4.6827983756604592</v>
      </c>
      <c r="S1854" s="19">
        <f t="shared" si="455"/>
        <v>3.8395824936315823</v>
      </c>
      <c r="T1854" s="19">
        <f t="shared" si="456"/>
        <v>4.0170075873388251</v>
      </c>
      <c r="U1854" s="23">
        <f t="shared" ref="U1854:U1917" si="458">AVERAGE(Q1854:T1854)</f>
        <v>4.1224353113819223</v>
      </c>
      <c r="V1854" s="24">
        <f t="shared" si="450"/>
        <v>4.2732306618352327</v>
      </c>
      <c r="W1854" s="24">
        <f>AVERAGE(R1843:R1854)</f>
        <v>4.6827983756604592</v>
      </c>
      <c r="X1854" s="24">
        <f t="shared" si="454"/>
        <v>3.9479658983723125</v>
      </c>
      <c r="Y1854" s="24">
        <f t="shared" si="451"/>
        <v>3.9953886162104895</v>
      </c>
      <c r="Z1854" s="24">
        <f t="shared" si="451"/>
        <v>4.1799966917934928</v>
      </c>
      <c r="AA1854" s="20">
        <v>1.28</v>
      </c>
      <c r="AB1854" s="20">
        <v>0.55999999999999905</v>
      </c>
      <c r="AC1854" s="17">
        <v>314.49951174246598</v>
      </c>
      <c r="AD1854" s="17">
        <f t="shared" si="444"/>
        <v>314.08287812473606</v>
      </c>
      <c r="AE1854" s="21">
        <v>106</v>
      </c>
      <c r="AF1854" s="21">
        <v>177.03472222222226</v>
      </c>
      <c r="AG1854" s="19">
        <v>3.5933333333333328</v>
      </c>
      <c r="AH1854" s="21">
        <v>193.3</v>
      </c>
      <c r="AI1854" s="22">
        <v>0.40416666666666601</v>
      </c>
      <c r="AJ1854" s="21">
        <v>1367</v>
      </c>
      <c r="AK1854" s="21" t="e">
        <f>VLOOKUP($B1854,'[3]Rotoma level Monthly'!$C$2:$N$538,10,FALSE)</f>
        <v>#N/A</v>
      </c>
      <c r="AL1854" s="21" t="e">
        <f>VLOOKUP($B1854,'[3]Rotoma level Monthly'!$C$2:$N$538,11,FALSE)</f>
        <v>#N/A</v>
      </c>
      <c r="AM1854" s="20">
        <v>3.6265808567303868</v>
      </c>
      <c r="AN1854" s="21">
        <v>187.70833333333337</v>
      </c>
    </row>
    <row r="1855" spans="1:40" x14ac:dyDescent="0.25">
      <c r="A1855" s="39" t="s">
        <v>90</v>
      </c>
      <c r="B1855" s="15">
        <v>39722</v>
      </c>
      <c r="C1855" s="16" t="s">
        <v>70</v>
      </c>
      <c r="D1855" s="17">
        <v>2009</v>
      </c>
      <c r="E1855" s="18" t="str">
        <f t="shared" si="434"/>
        <v>Rotokakahi Outlet 2008/09</v>
      </c>
      <c r="F1855" s="18" t="s">
        <v>61</v>
      </c>
      <c r="G1855" s="19">
        <v>3.7500001000000003</v>
      </c>
      <c r="I1855" s="21">
        <v>220.49999502000003</v>
      </c>
      <c r="J1855" s="19">
        <v>10.0000006</v>
      </c>
      <c r="K1855" s="19">
        <v>2.0000001000000003</v>
      </c>
      <c r="L1855" s="19">
        <v>0.50000001999999999</v>
      </c>
      <c r="M1855" s="19">
        <v>4.9999998999999997</v>
      </c>
      <c r="N1855" s="19">
        <v>8.2700002499999989</v>
      </c>
      <c r="Q1855" s="19">
        <f t="shared" si="448"/>
        <v>3.6780394494446185</v>
      </c>
      <c r="S1855" s="19">
        <f t="shared" si="455"/>
        <v>3.4436598378258574</v>
      </c>
      <c r="T1855" s="19">
        <f t="shared" si="456"/>
        <v>3.1380000760883906</v>
      </c>
      <c r="U1855" s="23">
        <f>AVERAGE(Q1855:T1855)</f>
        <v>3.4198997877862887</v>
      </c>
      <c r="V1855" s="24">
        <f t="shared" si="450"/>
        <v>4.1003193516187357</v>
      </c>
      <c r="X1855" s="24">
        <f t="shared" si="454"/>
        <v>3.8934886533018274</v>
      </c>
      <c r="Y1855" s="24">
        <f t="shared" si="451"/>
        <v>3.8726429767516168</v>
      </c>
      <c r="Z1855" s="24">
        <f t="shared" si="451"/>
        <v>4.0476663515484788</v>
      </c>
      <c r="AA1855" s="20">
        <v>1.3</v>
      </c>
      <c r="AB1855" s="20">
        <v>0.63</v>
      </c>
      <c r="AC1855" s="17">
        <v>314.524333064438</v>
      </c>
      <c r="AD1855" s="17">
        <f t="shared" si="444"/>
        <v>314.09324258591954</v>
      </c>
      <c r="AE1855" s="21">
        <v>155</v>
      </c>
      <c r="AF1855" s="21">
        <v>190.35080645161295</v>
      </c>
      <c r="AG1855" s="19">
        <v>4.268830645161291</v>
      </c>
      <c r="AH1855" s="21">
        <v>198.8</v>
      </c>
      <c r="AI1855" s="22">
        <v>0.42916666666666603</v>
      </c>
      <c r="AJ1855" s="21">
        <v>1388.5</v>
      </c>
      <c r="AK1855" s="21" t="e">
        <f>VLOOKUP($B1855,'[3]Rotoma level Monthly'!$C$2:$N$538,10,FALSE)</f>
        <v>#N/A</v>
      </c>
      <c r="AL1855" s="21" t="e">
        <f>VLOOKUP($B1855,'[3]Rotoma level Monthly'!$C$2:$N$538,11,FALSE)</f>
        <v>#N/A</v>
      </c>
      <c r="AM1855" s="20">
        <v>3.6731182795698927</v>
      </c>
      <c r="AN1855" s="21">
        <v>184.19166666666669</v>
      </c>
    </row>
    <row r="1856" spans="1:40" x14ac:dyDescent="0.25">
      <c r="A1856" s="39" t="s">
        <v>90</v>
      </c>
      <c r="B1856" s="15">
        <v>39753</v>
      </c>
      <c r="C1856" s="16" t="s">
        <v>70</v>
      </c>
      <c r="D1856" s="17">
        <v>2009</v>
      </c>
      <c r="E1856" s="18" t="str">
        <f t="shared" si="434"/>
        <v>Rotokakahi Outlet 2008/09</v>
      </c>
      <c r="F1856" s="18" t="s">
        <v>61</v>
      </c>
      <c r="G1856" s="19">
        <v>5.9500000499999999</v>
      </c>
      <c r="H1856" s="20">
        <v>4.375</v>
      </c>
      <c r="I1856" s="21">
        <v>180.00000449999999</v>
      </c>
      <c r="J1856" s="19">
        <v>14.000000500000001</v>
      </c>
      <c r="K1856" s="19">
        <v>2.0000001000000003</v>
      </c>
      <c r="L1856" s="19">
        <v>9.9999994999999995</v>
      </c>
      <c r="M1856" s="19">
        <v>4.9999998999999997</v>
      </c>
      <c r="N1856" s="19">
        <v>7.4800002499999998</v>
      </c>
      <c r="Q1856" s="19">
        <f t="shared" si="448"/>
        <v>4.1872731022203311</v>
      </c>
      <c r="R1856" s="19">
        <f t="shared" ref="R1856:R1881" si="459">5.56+2.6*LOG(((1/$H1856)-(1/40)),10)</f>
        <v>3.7626637432587073</v>
      </c>
      <c r="S1856" s="19">
        <f t="shared" si="455"/>
        <v>3.1783702730416103</v>
      </c>
      <c r="T1856" s="19">
        <f t="shared" si="456"/>
        <v>3.5646939094711638</v>
      </c>
      <c r="U1856" s="23">
        <f t="shared" si="458"/>
        <v>3.673250256997953</v>
      </c>
      <c r="V1856" s="24">
        <f t="shared" si="450"/>
        <v>4.1800281416348479</v>
      </c>
      <c r="W1856" s="24">
        <f t="shared" si="450"/>
        <v>4.2227310594595835</v>
      </c>
      <c r="X1856" s="24">
        <f t="shared" si="454"/>
        <v>3.8284778914599893</v>
      </c>
      <c r="Y1856" s="24">
        <f t="shared" si="451"/>
        <v>3.9235798711398089</v>
      </c>
      <c r="Z1856" s="24">
        <f t="shared" si="451"/>
        <v>4.0136285247711578</v>
      </c>
      <c r="AA1856" s="20">
        <v>1.59</v>
      </c>
      <c r="AB1856" s="20">
        <v>0.98499999999999999</v>
      </c>
      <c r="AC1856" s="17">
        <v>314.48741153246698</v>
      </c>
      <c r="AD1856" s="17">
        <f t="shared" si="444"/>
        <v>314.10235311378449</v>
      </c>
      <c r="AE1856" s="21">
        <v>54</v>
      </c>
      <c r="AF1856" s="21">
        <v>165.68055555555557</v>
      </c>
      <c r="AG1856" s="19">
        <v>4.0179861111111119</v>
      </c>
      <c r="AH1856" s="21">
        <v>234.8</v>
      </c>
      <c r="AI1856" s="22">
        <v>0.48583333333333251</v>
      </c>
      <c r="AJ1856" s="21">
        <v>1462</v>
      </c>
      <c r="AK1856" s="21" t="e">
        <f>VLOOKUP($B1856,'[3]Rotoma level Monthly'!$C$2:$N$538,10,FALSE)</f>
        <v>#N/A</v>
      </c>
      <c r="AL1856" s="21" t="e">
        <f>VLOOKUP($B1856,'[3]Rotoma level Monthly'!$C$2:$N$538,11,FALSE)</f>
        <v>#N/A</v>
      </c>
      <c r="AM1856" s="20">
        <v>3.587109094982079</v>
      </c>
      <c r="AN1856" s="21">
        <v>183.31666666666669</v>
      </c>
    </row>
    <row r="1857" spans="1:40" x14ac:dyDescent="0.25">
      <c r="A1857" s="39" t="s">
        <v>90</v>
      </c>
      <c r="B1857" s="15">
        <v>39845</v>
      </c>
      <c r="C1857" s="16" t="s">
        <v>70</v>
      </c>
      <c r="D1857" s="17">
        <v>2009</v>
      </c>
      <c r="E1857" s="18" t="str">
        <f t="shared" si="434"/>
        <v>Rotokakahi Outlet 2008/09</v>
      </c>
      <c r="F1857" s="18" t="s">
        <v>61</v>
      </c>
      <c r="G1857" s="19">
        <v>7.0999999000000003</v>
      </c>
      <c r="H1857" s="20">
        <v>2.6249998749999999</v>
      </c>
      <c r="I1857" s="21">
        <v>320.99999000000003</v>
      </c>
      <c r="J1857" s="19">
        <v>22</v>
      </c>
      <c r="K1857" s="19">
        <v>5.2</v>
      </c>
      <c r="L1857" s="19">
        <v>1</v>
      </c>
      <c r="M1857" s="19">
        <v>14</v>
      </c>
      <c r="N1857" s="19">
        <v>9.5100002000000003</v>
      </c>
      <c r="Q1857" s="19">
        <f t="shared" si="448"/>
        <v>4.3821961902097186</v>
      </c>
      <c r="R1857" s="19">
        <f t="shared" si="459"/>
        <v>4.393619003428892</v>
      </c>
      <c r="S1857" s="19">
        <f t="shared" si="455"/>
        <v>3.9345801068151007</v>
      </c>
      <c r="T1857" s="19">
        <f t="shared" si="456"/>
        <v>4.1378742280008423</v>
      </c>
      <c r="U1857" s="23">
        <f t="shared" si="458"/>
        <v>4.2120673821136387</v>
      </c>
      <c r="V1857" s="24">
        <f t="shared" si="450"/>
        <v>4.1118867306717259</v>
      </c>
      <c r="W1857" s="24">
        <f t="shared" si="450"/>
        <v>4.2796937074493533</v>
      </c>
      <c r="X1857" s="24">
        <f t="shared" si="454"/>
        <v>3.8087393568511403</v>
      </c>
      <c r="Y1857" s="24">
        <f t="shared" si="451"/>
        <v>3.9467142878263002</v>
      </c>
      <c r="Z1857" s="24">
        <f t="shared" si="451"/>
        <v>3.9954833548503061</v>
      </c>
      <c r="AA1857" s="20">
        <v>1.3</v>
      </c>
      <c r="AB1857" s="20">
        <v>0.84166666666666601</v>
      </c>
      <c r="AC1857" s="17">
        <v>314.123157404219</v>
      </c>
      <c r="AD1857" s="17">
        <f t="shared" si="444"/>
        <v>314.09333064508854</v>
      </c>
      <c r="AE1857" s="21">
        <v>162</v>
      </c>
      <c r="AF1857" s="21">
        <v>169.6577380952381</v>
      </c>
      <c r="AG1857" s="19">
        <v>3.4715773809523802</v>
      </c>
      <c r="AH1857" s="21">
        <v>210.2</v>
      </c>
      <c r="AI1857" s="22">
        <v>0.65333333333333299</v>
      </c>
      <c r="AJ1857" s="21">
        <v>1491.5</v>
      </c>
      <c r="AK1857" s="21" t="e">
        <f>VLOOKUP($B1857,'[3]Rotoma level Monthly'!$C$2:$N$538,10,FALSE)</f>
        <v>#N/A</v>
      </c>
      <c r="AL1857" s="21" t="e">
        <f>VLOOKUP($B1857,'[3]Rotoma level Monthly'!$C$2:$N$538,11,FALSE)</f>
        <v>#N/A</v>
      </c>
      <c r="AM1857" s="20">
        <v>3.6019410842293911</v>
      </c>
      <c r="AN1857" s="21">
        <v>189.29166666666666</v>
      </c>
    </row>
    <row r="1858" spans="1:40" x14ac:dyDescent="0.25">
      <c r="A1858" s="39" t="s">
        <v>90</v>
      </c>
      <c r="B1858" s="15">
        <v>39873</v>
      </c>
      <c r="C1858" s="16" t="s">
        <v>70</v>
      </c>
      <c r="D1858" s="17">
        <v>2009</v>
      </c>
      <c r="E1858" s="18" t="str">
        <f t="shared" si="434"/>
        <v>Rotokakahi Outlet 2008/09</v>
      </c>
      <c r="F1858" s="18" t="s">
        <v>61</v>
      </c>
      <c r="G1858" s="19">
        <v>7.3000002000000004</v>
      </c>
      <c r="H1858" s="20">
        <v>3.0000001250000001</v>
      </c>
      <c r="I1858" s="21">
        <v>233.82</v>
      </c>
      <c r="J1858" s="19">
        <v>22</v>
      </c>
      <c r="K1858" s="19">
        <v>4.9000001000000006</v>
      </c>
      <c r="L1858" s="19">
        <v>3.82</v>
      </c>
      <c r="M1858" s="19">
        <v>12</v>
      </c>
      <c r="N1858" s="19">
        <v>7.46</v>
      </c>
      <c r="Q1858" s="19">
        <f t="shared" si="448"/>
        <v>4.4128400949280939</v>
      </c>
      <c r="R1858" s="19">
        <f t="shared" si="459"/>
        <v>4.2314531919870451</v>
      </c>
      <c r="S1858" s="19">
        <f t="shared" si="455"/>
        <v>3.5203337850907643</v>
      </c>
      <c r="T1858" s="19">
        <f t="shared" si="456"/>
        <v>4.1378742280008423</v>
      </c>
      <c r="U1858" s="23">
        <f t="shared" si="458"/>
        <v>4.0756253250016865</v>
      </c>
      <c r="V1858" s="24">
        <f t="shared" si="450"/>
        <v>4.1299147239178629</v>
      </c>
      <c r="W1858" s="24">
        <f t="shared" si="450"/>
        <v>4.2676335785837765</v>
      </c>
      <c r="X1858" s="24">
        <f t="shared" si="454"/>
        <v>3.7925255436308078</v>
      </c>
      <c r="Y1858" s="24">
        <f t="shared" si="451"/>
        <v>3.9366831425720235</v>
      </c>
      <c r="Z1858" s="24">
        <f t="shared" si="451"/>
        <v>3.9980127258417695</v>
      </c>
      <c r="AA1858" s="20">
        <v>7.0000000000000007E-2</v>
      </c>
      <c r="AB1858" s="20">
        <v>0.83833333333333304</v>
      </c>
      <c r="AC1858" s="17">
        <v>314.13184893107001</v>
      </c>
      <c r="AD1858" s="17">
        <f t="shared" si="444"/>
        <v>314.09465979946179</v>
      </c>
      <c r="AE1858" s="21">
        <v>47.5</v>
      </c>
      <c r="AF1858" s="21">
        <v>179.81854838709671</v>
      </c>
      <c r="AG1858" s="19">
        <v>3.520631720430107</v>
      </c>
      <c r="AH1858" s="21">
        <v>232.9</v>
      </c>
      <c r="AI1858" s="22">
        <v>0.70583333333333242</v>
      </c>
      <c r="AJ1858" s="21">
        <v>1606</v>
      </c>
      <c r="AK1858" s="21" t="e">
        <f>VLOOKUP($B1858,'[3]Rotoma level Monthly'!$C$2:$N$538,10,FALSE)</f>
        <v>#N/A</v>
      </c>
      <c r="AL1858" s="21" t="e">
        <f>VLOOKUP($B1858,'[3]Rotoma level Monthly'!$C$2:$N$538,11,FALSE)</f>
        <v>#N/A</v>
      </c>
      <c r="AM1858" s="20">
        <v>3.5659961437532002</v>
      </c>
      <c r="AN1858" s="21">
        <v>191.20833333333334</v>
      </c>
    </row>
    <row r="1859" spans="1:40" x14ac:dyDescent="0.25">
      <c r="A1859" s="39" t="s">
        <v>90</v>
      </c>
      <c r="B1859" s="15">
        <v>39904</v>
      </c>
      <c r="C1859" s="16" t="s">
        <v>70</v>
      </c>
      <c r="D1859" s="17">
        <v>2009</v>
      </c>
      <c r="E1859" s="18" t="str">
        <f t="shared" ref="E1859:E1922" si="460">CONCATENATE(A1859," ",C1859)</f>
        <v>Rotokakahi Outlet 2008/09</v>
      </c>
      <c r="F1859" s="18" t="s">
        <v>61</v>
      </c>
      <c r="G1859" s="19">
        <v>4.5999999000000003</v>
      </c>
      <c r="H1859" s="20">
        <v>5.9062498750000003</v>
      </c>
      <c r="I1859" s="21">
        <v>180.50001001999999</v>
      </c>
      <c r="J1859" s="19">
        <v>13</v>
      </c>
      <c r="K1859" s="19">
        <v>2.0000001000000003</v>
      </c>
      <c r="L1859" s="19">
        <v>0.50000001999999999</v>
      </c>
      <c r="M1859" s="19">
        <v>4.9999998999999997</v>
      </c>
      <c r="N1859" s="19">
        <v>6.6999997999999996</v>
      </c>
      <c r="Q1859" s="19">
        <f t="shared" si="448"/>
        <v>3.9034048684905898</v>
      </c>
      <c r="R1859" s="19">
        <f t="shared" si="459"/>
        <v>3.3741877112641667</v>
      </c>
      <c r="S1859" s="19">
        <f t="shared" si="455"/>
        <v>3.1819964633548037</v>
      </c>
      <c r="T1859" s="19">
        <f t="shared" si="456"/>
        <v>3.4707145887359632</v>
      </c>
      <c r="U1859" s="23">
        <f t="shared" si="458"/>
        <v>3.4825759079613805</v>
      </c>
      <c r="V1859" s="24">
        <f t="shared" si="450"/>
        <v>4.0874617883814039</v>
      </c>
      <c r="W1859" s="24">
        <f t="shared" si="450"/>
        <v>4.0889444051198547</v>
      </c>
      <c r="X1859" s="24">
        <f t="shared" si="454"/>
        <v>3.7343482448040302</v>
      </c>
      <c r="Y1859" s="24">
        <f t="shared" si="451"/>
        <v>3.8612949392459881</v>
      </c>
      <c r="Z1859" s="24">
        <f t="shared" si="451"/>
        <v>3.9347689698776587</v>
      </c>
      <c r="AA1859" s="20">
        <v>0.88</v>
      </c>
      <c r="AB1859" s="20">
        <v>0.89666666666666595</v>
      </c>
      <c r="AC1859" s="17">
        <v>313.941225931806</v>
      </c>
      <c r="AD1859" s="17">
        <f t="shared" si="444"/>
        <v>314.09264858876799</v>
      </c>
      <c r="AE1859" s="21">
        <v>75</v>
      </c>
      <c r="AF1859" s="21">
        <v>144.97916666666666</v>
      </c>
      <c r="AG1859" s="19">
        <v>3.2160416666666665</v>
      </c>
      <c r="AH1859" s="21">
        <v>172.3</v>
      </c>
      <c r="AI1859" s="22">
        <v>0.70583333333333242</v>
      </c>
      <c r="AJ1859" s="21">
        <v>1606</v>
      </c>
      <c r="AK1859" s="21" t="e">
        <f>VLOOKUP($B1859,'[3]Rotoma level Monthly'!$C$2:$N$538,10,FALSE)</f>
        <v>#N/A</v>
      </c>
      <c r="AL1859" s="21" t="e">
        <f>VLOOKUP($B1859,'[3]Rotoma level Monthly'!$C$2:$N$538,11,FALSE)</f>
        <v>#N/A</v>
      </c>
      <c r="AM1859" s="20">
        <v>3.5848973534306201</v>
      </c>
      <c r="AN1859" s="21">
        <v>193.70833333333334</v>
      </c>
    </row>
    <row r="1860" spans="1:40" x14ac:dyDescent="0.25">
      <c r="A1860" s="39" t="s">
        <v>90</v>
      </c>
      <c r="B1860" s="15">
        <v>39934</v>
      </c>
      <c r="C1860" s="16" t="s">
        <v>70</v>
      </c>
      <c r="D1860" s="17">
        <v>2009</v>
      </c>
      <c r="E1860" s="18" t="str">
        <f t="shared" si="460"/>
        <v>Rotokakahi Outlet 2008/09</v>
      </c>
      <c r="F1860" s="18" t="s">
        <v>61</v>
      </c>
      <c r="G1860" s="19">
        <v>16</v>
      </c>
      <c r="H1860" s="20">
        <v>3.375</v>
      </c>
      <c r="I1860" s="21">
        <v>231.20000010000001</v>
      </c>
      <c r="J1860" s="19">
        <v>24</v>
      </c>
      <c r="K1860" s="19">
        <v>2.0000001000000003</v>
      </c>
      <c r="L1860" s="19">
        <v>1.2000001</v>
      </c>
      <c r="M1860" s="19">
        <v>12</v>
      </c>
      <c r="N1860" s="19">
        <v>7.5999999000000003</v>
      </c>
      <c r="Q1860" s="19">
        <f t="shared" si="448"/>
        <v>5.2784647559460485</v>
      </c>
      <c r="R1860" s="19">
        <f t="shared" si="459"/>
        <v>4.086954048654615</v>
      </c>
      <c r="S1860" s="19">
        <f t="shared" si="455"/>
        <v>3.505603368108368</v>
      </c>
      <c r="T1860" s="19">
        <f t="shared" si="456"/>
        <v>4.248216825797889</v>
      </c>
      <c r="U1860" s="23">
        <f t="shared" si="458"/>
        <v>4.2798097496267298</v>
      </c>
      <c r="V1860" s="24">
        <f t="shared" si="450"/>
        <v>4.2476854014094716</v>
      </c>
      <c r="W1860" s="24">
        <f t="shared" si="450"/>
        <v>4.0886126790423143</v>
      </c>
      <c r="X1860" s="24">
        <f t="shared" si="454"/>
        <v>3.6946122244305526</v>
      </c>
      <c r="Y1860" s="24">
        <f t="shared" si="454"/>
        <v>3.9512358651674315</v>
      </c>
      <c r="Z1860" s="24">
        <f t="shared" si="454"/>
        <v>4.0039229582531837</v>
      </c>
      <c r="AA1860" s="20">
        <v>-0.54</v>
      </c>
      <c r="AB1860" s="20">
        <v>0.66999999999999904</v>
      </c>
      <c r="AC1860" s="17">
        <v>313.868874841143</v>
      </c>
      <c r="AD1860" s="17">
        <f t="shared" si="444"/>
        <v>314.09553395915299</v>
      </c>
      <c r="AE1860" s="21">
        <v>97</v>
      </c>
      <c r="AF1860" s="21">
        <v>186.56586021505379</v>
      </c>
      <c r="AG1860" s="19">
        <v>3.3713709677419361</v>
      </c>
      <c r="AH1860" s="21">
        <v>157.19999999999999</v>
      </c>
      <c r="AI1860" s="22">
        <v>0.67333333333333245</v>
      </c>
      <c r="AJ1860" s="21">
        <v>1424</v>
      </c>
      <c r="AK1860" s="21" t="e">
        <f>VLOOKUP($B1860,'[3]Rotoma level Monthly'!$C$2:$N$538,10,FALSE)</f>
        <v>#N/A</v>
      </c>
      <c r="AL1860" s="21" t="e">
        <f>VLOOKUP($B1860,'[3]Rotoma level Monthly'!$C$2:$N$538,11,FALSE)</f>
        <v>#N/A</v>
      </c>
      <c r="AM1860" s="20">
        <v>3.5516855478750649</v>
      </c>
      <c r="AN1860" s="21">
        <v>191.91666666666666</v>
      </c>
    </row>
    <row r="1861" spans="1:40" x14ac:dyDescent="0.25">
      <c r="A1861" s="39" t="s">
        <v>90</v>
      </c>
      <c r="B1861" s="15">
        <v>39965</v>
      </c>
      <c r="C1861" s="16" t="s">
        <v>70</v>
      </c>
      <c r="D1861" s="17">
        <v>2009</v>
      </c>
      <c r="E1861" s="18" t="str">
        <f t="shared" si="460"/>
        <v>Rotokakahi Outlet 2008/09</v>
      </c>
      <c r="F1861" s="18" t="s">
        <v>61</v>
      </c>
      <c r="G1861" s="19">
        <v>15.1</v>
      </c>
      <c r="H1861" s="20">
        <v>3.84375</v>
      </c>
      <c r="I1861" s="21">
        <v>246.62999019999998</v>
      </c>
      <c r="J1861" s="19">
        <v>26.000000999999997</v>
      </c>
      <c r="K1861" s="19">
        <v>2.0000001000000003</v>
      </c>
      <c r="L1861" s="19">
        <v>6.6300001999999996</v>
      </c>
      <c r="M1861" s="19">
        <v>61.000000999999997</v>
      </c>
      <c r="N1861" s="19">
        <v>7.4000000999999997</v>
      </c>
      <c r="Q1861" s="19">
        <f t="shared" si="448"/>
        <v>5.2146014461246502</v>
      </c>
      <c r="R1861" s="19">
        <f t="shared" si="459"/>
        <v>3.9255574660794119</v>
      </c>
      <c r="S1861" s="19">
        <f t="shared" si="455"/>
        <v>3.5900581158602072</v>
      </c>
      <c r="T1861" s="19">
        <f t="shared" si="456"/>
        <v>4.3497222248493976</v>
      </c>
      <c r="U1861" s="23">
        <f t="shared" si="458"/>
        <v>4.2699848132284171</v>
      </c>
      <c r="V1861" s="24">
        <f>AVERAGE(Q1850:Q1861)</f>
        <v>4.3653144264963828</v>
      </c>
      <c r="W1861" s="24">
        <f t="shared" si="450"/>
        <v>4.0653190771904715</v>
      </c>
      <c r="X1861" s="24">
        <f t="shared" si="450"/>
        <v>3.6797439348130023</v>
      </c>
      <c r="Y1861" s="24">
        <f t="shared" si="450"/>
        <v>4.0311456502686527</v>
      </c>
      <c r="Z1861" s="24">
        <f t="shared" si="450"/>
        <v>4.057940455350586</v>
      </c>
      <c r="AA1861" s="20">
        <v>-0.13</v>
      </c>
      <c r="AB1861" s="20">
        <v>-0.14333333333333301</v>
      </c>
      <c r="AC1861" s="17">
        <v>313.833310444029</v>
      </c>
      <c r="AD1861" s="17">
        <f t="shared" si="444"/>
        <v>314.10483363652378</v>
      </c>
      <c r="AE1861" s="21">
        <v>163</v>
      </c>
      <c r="AF1861" s="21">
        <v>160.48541666666668</v>
      </c>
      <c r="AG1861" s="19">
        <v>3.3215972222222221</v>
      </c>
      <c r="AH1861" s="21">
        <v>151</v>
      </c>
      <c r="AI1861" s="22">
        <v>0.67333333333333245</v>
      </c>
      <c r="AJ1861" s="21">
        <v>1432</v>
      </c>
      <c r="AK1861" s="21" t="e">
        <f>VLOOKUP($B1861,'[3]Rotoma level Monthly'!$C$2:$N$538,10,FALSE)</f>
        <v>#N/A</v>
      </c>
      <c r="AL1861" s="21" t="e">
        <f>VLOOKUP($B1861,'[3]Rotoma level Monthly'!$C$2:$N$538,11,FALSE)</f>
        <v>#N/A</v>
      </c>
      <c r="AM1861" s="20">
        <v>3.6167729134664626</v>
      </c>
      <c r="AN1861" s="21">
        <v>194.77500000000001</v>
      </c>
    </row>
    <row r="1862" spans="1:40" x14ac:dyDescent="0.25">
      <c r="A1862" s="39" t="s">
        <v>90</v>
      </c>
      <c r="B1862" s="15">
        <v>39995</v>
      </c>
      <c r="C1862" s="16" t="s">
        <v>71</v>
      </c>
      <c r="D1862" s="17">
        <v>2010</v>
      </c>
      <c r="E1862" s="18" t="str">
        <f t="shared" si="460"/>
        <v>Rotokakahi Outlet 2009/10</v>
      </c>
      <c r="F1862" s="18" t="s">
        <v>72</v>
      </c>
      <c r="G1862" s="19">
        <v>24.799999</v>
      </c>
      <c r="H1862" s="20">
        <v>1.875</v>
      </c>
      <c r="I1862" s="21">
        <v>433.99999000000003</v>
      </c>
      <c r="J1862" s="19">
        <v>170</v>
      </c>
      <c r="K1862" s="19">
        <v>2.0000001000000003</v>
      </c>
      <c r="L1862" s="19">
        <v>14</v>
      </c>
      <c r="M1862" s="19">
        <v>57</v>
      </c>
      <c r="N1862" s="19">
        <v>7.3999996000000001</v>
      </c>
      <c r="Q1862" s="19">
        <f t="shared" si="448"/>
        <v>5.7619072248184278</v>
      </c>
      <c r="R1862" s="19">
        <f>5.56+2.6*LOG(((1/$H1862)-(1/40)),10)</f>
        <v>4.7959863313041691</v>
      </c>
      <c r="S1862" s="19">
        <f t="shared" si="455"/>
        <v>4.3288440557122332</v>
      </c>
      <c r="T1862" s="19">
        <f t="shared" si="456"/>
        <v>6.7309108504245589</v>
      </c>
      <c r="U1862" s="23">
        <f t="shared" si="458"/>
        <v>5.4044121155648472</v>
      </c>
      <c r="V1862" s="24">
        <f t="shared" si="450"/>
        <v>4.4554778024771062</v>
      </c>
      <c r="W1862" s="24">
        <f t="shared" si="450"/>
        <v>4.1566524839546837</v>
      </c>
      <c r="X1862" s="24">
        <f t="shared" si="450"/>
        <v>3.6834992462979428</v>
      </c>
      <c r="Y1862" s="24">
        <f t="shared" si="450"/>
        <v>4.2311199074426957</v>
      </c>
      <c r="Z1862" s="24">
        <f t="shared" si="450"/>
        <v>4.1401998487674598</v>
      </c>
      <c r="AA1862" s="20">
        <v>0.27</v>
      </c>
      <c r="AB1862" s="20">
        <v>6.3333333333333297E-2</v>
      </c>
      <c r="AC1862" s="17">
        <v>313.908202498528</v>
      </c>
      <c r="AD1862" s="17">
        <f t="shared" si="444"/>
        <v>314.12183691212476</v>
      </c>
      <c r="AE1862" s="21">
        <v>178</v>
      </c>
      <c r="AF1862" s="21">
        <v>182.99126344086022</v>
      </c>
      <c r="AG1862" s="19">
        <v>3.5262096774193559</v>
      </c>
      <c r="AH1862" s="21">
        <v>121.4</v>
      </c>
      <c r="AI1862" s="22">
        <v>0.67333333333333245</v>
      </c>
      <c r="AJ1862" s="21">
        <v>1423</v>
      </c>
      <c r="AK1862" s="21" t="e">
        <f>VLOOKUP($B1862,'[3]Rotoma level Monthly'!$C$2:$N$538,10,FALSE)</f>
        <v>#N/A</v>
      </c>
      <c r="AL1862" s="21" t="e">
        <f>VLOOKUP($B1862,'[3]Rotoma level Monthly'!$C$2:$N$538,11,FALSE)</f>
        <v>#N/A</v>
      </c>
      <c r="AM1862" s="20">
        <v>3.6233354134664633</v>
      </c>
      <c r="AN1862" s="21">
        <v>195.27500000000001</v>
      </c>
    </row>
    <row r="1863" spans="1:40" x14ac:dyDescent="0.25">
      <c r="A1863" s="39" t="s">
        <v>90</v>
      </c>
      <c r="B1863" s="15">
        <v>40026</v>
      </c>
      <c r="C1863" s="16" t="s">
        <v>71</v>
      </c>
      <c r="D1863" s="17">
        <v>2010</v>
      </c>
      <c r="E1863" s="18" t="str">
        <f t="shared" si="460"/>
        <v>Rotokakahi Outlet 2009/10</v>
      </c>
      <c r="F1863" s="18" t="s">
        <v>72</v>
      </c>
      <c r="G1863" s="19">
        <v>30.5</v>
      </c>
      <c r="H1863" s="20">
        <v>2.59375</v>
      </c>
      <c r="I1863" s="21">
        <v>302.99999000000003</v>
      </c>
      <c r="J1863" s="19">
        <v>26.000000999999997</v>
      </c>
      <c r="K1863" s="19">
        <v>2.0000001000000003</v>
      </c>
      <c r="L1863" s="19">
        <v>13</v>
      </c>
      <c r="M1863" s="19">
        <v>4.9999998999999997</v>
      </c>
      <c r="N1863" s="19">
        <v>7.6999997999999996</v>
      </c>
      <c r="Q1863" s="19">
        <f t="shared" si="448"/>
        <v>5.9901215919408362</v>
      </c>
      <c r="R1863" s="19">
        <f t="shared" si="459"/>
        <v>4.4080857734261727</v>
      </c>
      <c r="S1863" s="19">
        <f t="shared" si="455"/>
        <v>3.8591422686491526</v>
      </c>
      <c r="T1863" s="19">
        <f t="shared" si="456"/>
        <v>4.3497222248493976</v>
      </c>
      <c r="U1863" s="23">
        <f t="shared" si="458"/>
        <v>4.6517679647163899</v>
      </c>
      <c r="V1863" s="24">
        <f t="shared" si="450"/>
        <v>4.6096610939136271</v>
      </c>
      <c r="W1863" s="24">
        <f t="shared" si="450"/>
        <v>4.1845895161181828</v>
      </c>
      <c r="X1863" s="24">
        <f t="shared" si="450"/>
        <v>3.6874874986614441</v>
      </c>
      <c r="Y1863" s="24">
        <f t="shared" si="450"/>
        <v>4.2311199074426957</v>
      </c>
      <c r="Z1863" s="24">
        <f t="shared" si="450"/>
        <v>4.1902116088264458</v>
      </c>
      <c r="AA1863" s="20">
        <v>-0.4</v>
      </c>
      <c r="AB1863" s="20">
        <v>0.215</v>
      </c>
      <c r="AC1863" s="17">
        <v>313.99660406824199</v>
      </c>
      <c r="AD1863" s="17">
        <f t="shared" si="444"/>
        <v>314.12739554215233</v>
      </c>
      <c r="AE1863" s="21">
        <v>186</v>
      </c>
      <c r="AF1863" s="21">
        <v>154.27822580645159</v>
      </c>
      <c r="AG1863" s="19">
        <v>4.080645161290323</v>
      </c>
      <c r="AH1863" s="21">
        <v>130.30000000000001</v>
      </c>
      <c r="AI1863" s="22">
        <v>0.67333333333333245</v>
      </c>
      <c r="AJ1863" s="21">
        <v>1376</v>
      </c>
      <c r="AK1863" s="21" t="e">
        <f>VLOOKUP($B1863,'[3]Rotoma level Monthly'!$C$2:$N$538,10,FALSE)</f>
        <v>#N/A</v>
      </c>
      <c r="AL1863" s="21" t="e">
        <f>VLOOKUP($B1863,'[3]Rotoma level Monthly'!$C$2:$N$538,11,FALSE)</f>
        <v>#N/A</v>
      </c>
      <c r="AM1863" s="20">
        <v>3.5866866679467493</v>
      </c>
      <c r="AN1863" s="21">
        <v>192.45833333333337</v>
      </c>
    </row>
    <row r="1864" spans="1:40" x14ac:dyDescent="0.25">
      <c r="A1864" s="39" t="s">
        <v>90</v>
      </c>
      <c r="B1864" s="15">
        <v>40057</v>
      </c>
      <c r="C1864" s="16" t="s">
        <v>71</v>
      </c>
      <c r="D1864" s="17">
        <v>2010</v>
      </c>
      <c r="E1864" s="18" t="str">
        <f t="shared" si="460"/>
        <v>Rotokakahi Outlet 2009/10</v>
      </c>
      <c r="F1864" s="18" t="s">
        <v>72</v>
      </c>
      <c r="G1864" s="19">
        <v>32.5</v>
      </c>
      <c r="H1864" s="20">
        <v>2.4375</v>
      </c>
      <c r="I1864" s="21">
        <v>282.00000010000002</v>
      </c>
      <c r="J1864" s="19">
        <v>22</v>
      </c>
      <c r="K1864" s="19">
        <v>2.0000001000000003</v>
      </c>
      <c r="L1864" s="19">
        <v>2.0000001000000003</v>
      </c>
      <c r="M1864" s="19">
        <v>4.9999998999999997</v>
      </c>
      <c r="N1864" s="19">
        <v>7.9000000999999997</v>
      </c>
      <c r="Q1864" s="19">
        <f t="shared" si="448"/>
        <v>6.0601837368863407</v>
      </c>
      <c r="R1864" s="19">
        <f t="shared" si="459"/>
        <v>4.4829496714855219</v>
      </c>
      <c r="S1864" s="19">
        <f t="shared" si="455"/>
        <v>3.765249816504832</v>
      </c>
      <c r="T1864" s="19">
        <f t="shared" si="456"/>
        <v>4.1378742280008423</v>
      </c>
      <c r="U1864" s="23">
        <f t="shared" si="458"/>
        <v>4.6115643632193839</v>
      </c>
      <c r="V1864" s="24">
        <f t="shared" si="450"/>
        <v>4.8119257118785717</v>
      </c>
      <c r="W1864" s="24">
        <f t="shared" si="450"/>
        <v>4.214425531654916</v>
      </c>
      <c r="X1864" s="24">
        <f t="shared" si="450"/>
        <v>3.6939676918150597</v>
      </c>
      <c r="Y1864" s="24">
        <f t="shared" si="450"/>
        <v>4.2233494341558746</v>
      </c>
      <c r="Z1864" s="24">
        <f t="shared" si="450"/>
        <v>4.225324338359191</v>
      </c>
      <c r="AA1864" s="20">
        <v>0.33</v>
      </c>
      <c r="AB1864" s="20">
        <v>0.44166666666666599</v>
      </c>
      <c r="AC1864" s="17">
        <v>314.08933177462302</v>
      </c>
      <c r="AD1864" s="17">
        <f t="shared" si="444"/>
        <v>314.14395419738162</v>
      </c>
      <c r="AE1864" s="21">
        <v>119</v>
      </c>
      <c r="AF1864" s="21">
        <v>154.40555555555557</v>
      </c>
      <c r="AG1864" s="19">
        <v>3.2923611111111106</v>
      </c>
      <c r="AH1864" s="21">
        <v>176.1</v>
      </c>
      <c r="AI1864" s="22">
        <v>0.67333333333333245</v>
      </c>
      <c r="AJ1864" s="21">
        <v>1370.5</v>
      </c>
      <c r="AK1864" s="21" t="e">
        <f>VLOOKUP($B1864,'[3]Rotoma level Monthly'!$C$2:$N$538,10,FALSE)</f>
        <v>#N/A</v>
      </c>
      <c r="AL1864" s="21" t="e">
        <f>VLOOKUP($B1864,'[3]Rotoma level Monthly'!$C$2:$N$538,11,FALSE)</f>
        <v>#N/A</v>
      </c>
      <c r="AM1864" s="20">
        <v>3.6306046786994366</v>
      </c>
      <c r="AN1864" s="21">
        <v>191.02500000000001</v>
      </c>
    </row>
    <row r="1865" spans="1:40" x14ac:dyDescent="0.25">
      <c r="A1865" s="39" t="s">
        <v>90</v>
      </c>
      <c r="B1865" s="15">
        <v>40087</v>
      </c>
      <c r="C1865" s="16" t="s">
        <v>71</v>
      </c>
      <c r="D1865" s="17">
        <v>2010</v>
      </c>
      <c r="E1865" s="18" t="str">
        <f t="shared" si="460"/>
        <v>Rotokakahi Outlet 2009/10</v>
      </c>
      <c r="F1865" s="18" t="s">
        <v>72</v>
      </c>
      <c r="G1865" s="19">
        <v>14.3</v>
      </c>
      <c r="H1865" s="20">
        <v>1.625</v>
      </c>
      <c r="I1865" s="21">
        <v>270.50001001999999</v>
      </c>
      <c r="J1865" s="19">
        <v>26.000000999999997</v>
      </c>
      <c r="K1865" s="19">
        <v>2.0000001000000003</v>
      </c>
      <c r="L1865" s="19">
        <v>0.50000001999999999</v>
      </c>
      <c r="M1865" s="19">
        <v>4.9999998999999997</v>
      </c>
      <c r="N1865" s="19">
        <v>8</v>
      </c>
      <c r="Q1865" s="19">
        <f t="shared" si="448"/>
        <v>5.1545535351612566</v>
      </c>
      <c r="R1865" s="19">
        <f t="shared" si="459"/>
        <v>4.9649510827902068</v>
      </c>
      <c r="S1865" s="19">
        <f t="shared" si="455"/>
        <v>3.710823529445141</v>
      </c>
      <c r="T1865" s="19">
        <f t="shared" si="456"/>
        <v>4.3497222248493976</v>
      </c>
      <c r="U1865" s="23">
        <f t="shared" si="458"/>
        <v>4.5450125930615002</v>
      </c>
      <c r="V1865" s="24">
        <f t="shared" si="450"/>
        <v>4.8311615654223106</v>
      </c>
      <c r="W1865" s="24">
        <f t="shared" si="450"/>
        <v>4.2826551272126698</v>
      </c>
      <c r="X1865" s="24">
        <f t="shared" si="450"/>
        <v>3.6548536761699713</v>
      </c>
      <c r="Y1865" s="24">
        <f t="shared" si="450"/>
        <v>4.2193610997006266</v>
      </c>
      <c r="Z1865" s="24">
        <f t="shared" si="450"/>
        <v>4.2290337975550116</v>
      </c>
      <c r="AA1865" s="20">
        <v>-1.43</v>
      </c>
      <c r="AB1865" s="20">
        <v>-4.1666666666666602E-2</v>
      </c>
      <c r="AC1865" s="17">
        <v>314.21656344605702</v>
      </c>
      <c r="AD1865" s="17">
        <f t="shared" si="444"/>
        <v>314.13503130659069</v>
      </c>
      <c r="AE1865" s="21">
        <v>155.5</v>
      </c>
      <c r="AF1865" s="21">
        <v>202.75940860215061</v>
      </c>
      <c r="AG1865" s="19">
        <v>4.4103494623655912</v>
      </c>
      <c r="AH1865" s="21">
        <v>205.1</v>
      </c>
      <c r="AI1865" s="22">
        <v>0.67333333333333245</v>
      </c>
      <c r="AJ1865" s="21">
        <v>1383.5</v>
      </c>
      <c r="AK1865" s="21" t="e">
        <f>VLOOKUP($B1865,'[3]Rotoma level Monthly'!$C$2:$N$538,10,FALSE)</f>
        <v>#N/A</v>
      </c>
      <c r="AL1865" s="21" t="e">
        <f>VLOOKUP($B1865,'[3]Rotoma level Monthly'!$C$2:$N$538,11,FALSE)</f>
        <v>#N/A</v>
      </c>
      <c r="AM1865" s="20">
        <v>3.6055236601809182</v>
      </c>
      <c r="AN1865" s="21">
        <v>191.54999999999998</v>
      </c>
    </row>
    <row r="1866" spans="1:40" x14ac:dyDescent="0.25">
      <c r="A1866" s="39" t="s">
        <v>90</v>
      </c>
      <c r="B1866" s="15">
        <v>40118</v>
      </c>
      <c r="C1866" s="16" t="s">
        <v>71</v>
      </c>
      <c r="D1866" s="17">
        <v>2010</v>
      </c>
      <c r="E1866" s="18" t="str">
        <f t="shared" si="460"/>
        <v>Rotokakahi Outlet 2009/10</v>
      </c>
      <c r="F1866" s="18" t="s">
        <v>72</v>
      </c>
      <c r="G1866" s="19">
        <v>12</v>
      </c>
      <c r="H1866" s="20">
        <v>3.375</v>
      </c>
      <c r="I1866" s="21">
        <v>287.99998999999997</v>
      </c>
      <c r="J1866" s="19">
        <v>26.000000999999997</v>
      </c>
      <c r="K1866" s="19">
        <v>2.0000001000000003</v>
      </c>
      <c r="L1866" s="19">
        <v>2.0000001000000003</v>
      </c>
      <c r="M1866" s="19">
        <v>6.0000000999999994</v>
      </c>
      <c r="N1866" s="19">
        <v>8</v>
      </c>
      <c r="Q1866" s="19">
        <f t="shared" si="448"/>
        <v>4.9611203649609674</v>
      </c>
      <c r="R1866" s="19">
        <f t="shared" si="459"/>
        <v>4.086954048654615</v>
      </c>
      <c r="S1866" s="19">
        <f t="shared" si="455"/>
        <v>3.7927713427654788</v>
      </c>
      <c r="T1866" s="19">
        <f t="shared" si="456"/>
        <v>4.3497222248493976</v>
      </c>
      <c r="U1866" s="23">
        <f t="shared" si="458"/>
        <v>4.2976419953076146</v>
      </c>
      <c r="V1866" s="24">
        <f t="shared" si="450"/>
        <v>4.9153921967609895</v>
      </c>
      <c r="W1866" s="24">
        <f t="shared" si="450"/>
        <v>4.2284874611212295</v>
      </c>
      <c r="X1866" s="24">
        <f t="shared" si="450"/>
        <v>3.6509527469311291</v>
      </c>
      <c r="Y1866" s="24">
        <f t="shared" si="450"/>
        <v>4.2470873194931746</v>
      </c>
      <c r="Z1866" s="24">
        <f t="shared" si="450"/>
        <v>4.2436343545488198</v>
      </c>
      <c r="AA1866" s="20">
        <v>-0.73</v>
      </c>
      <c r="AB1866" s="20">
        <v>-0.348333333333333</v>
      </c>
      <c r="AC1866" s="17">
        <v>314.13204024518001</v>
      </c>
      <c r="AD1866" s="17">
        <f t="shared" si="444"/>
        <v>314.10440868181689</v>
      </c>
      <c r="AE1866" s="21">
        <v>35.5</v>
      </c>
      <c r="AF1866" s="21">
        <v>221.38047385620911</v>
      </c>
      <c r="AG1866" s="19">
        <v>4.3239624183006535</v>
      </c>
      <c r="AH1866" s="21">
        <v>226</v>
      </c>
      <c r="AI1866" s="22">
        <v>0.55583333333333251</v>
      </c>
      <c r="AJ1866" s="21">
        <v>1384</v>
      </c>
      <c r="AK1866" s="21" t="e">
        <f>VLOOKUP($B1866,'[3]Rotoma level Monthly'!$C$2:$N$538,10,FALSE)</f>
        <v>#N/A</v>
      </c>
      <c r="AL1866" s="21" t="e">
        <f>VLOOKUP($B1866,'[3]Rotoma level Monthly'!$C$2:$N$538,11,FALSE)</f>
        <v>#N/A</v>
      </c>
      <c r="AM1866" s="20">
        <v>3.617316894947944</v>
      </c>
      <c r="AN1866" s="21">
        <v>190.81666666666669</v>
      </c>
    </row>
    <row r="1867" spans="1:40" x14ac:dyDescent="0.25">
      <c r="A1867" s="39" t="s">
        <v>90</v>
      </c>
      <c r="B1867" s="15">
        <v>40148</v>
      </c>
      <c r="C1867" s="16" t="s">
        <v>71</v>
      </c>
      <c r="D1867" s="17">
        <v>2010</v>
      </c>
      <c r="E1867" s="18" t="str">
        <f t="shared" si="460"/>
        <v>Rotokakahi Outlet 2009/10</v>
      </c>
      <c r="F1867" s="18" t="s">
        <v>72</v>
      </c>
      <c r="G1867" s="19">
        <v>41.200001</v>
      </c>
      <c r="H1867" s="20">
        <v>1.9375</v>
      </c>
      <c r="I1867" s="21">
        <v>507.00003000000004</v>
      </c>
      <c r="J1867" s="19">
        <v>55</v>
      </c>
      <c r="K1867" s="19">
        <v>9.9999997999999994</v>
      </c>
      <c r="L1867" s="19">
        <v>2.0000001000000003</v>
      </c>
      <c r="M1867" s="19">
        <v>14</v>
      </c>
      <c r="N1867" s="19">
        <v>9.6000004000000008</v>
      </c>
      <c r="Q1867" s="19">
        <f t="shared" si="448"/>
        <v>6.3218389554986274</v>
      </c>
      <c r="R1867" s="19">
        <f t="shared" si="459"/>
        <v>4.7571085794236643</v>
      </c>
      <c r="S1867" s="19">
        <f t="shared" si="455"/>
        <v>4.5320740349440136</v>
      </c>
      <c r="T1867" s="19">
        <f>0.218+2.92*LOG($J1867,10)</f>
        <v>5.2998590533231917</v>
      </c>
      <c r="U1867" s="23">
        <f t="shared" si="458"/>
        <v>5.2277201557973747</v>
      </c>
      <c r="V1867" s="24">
        <f t="shared" si="450"/>
        <v>5.1357088222654896</v>
      </c>
      <c r="W1867" s="24">
        <f t="shared" si="450"/>
        <v>4.2725392209797652</v>
      </c>
      <c r="X1867" s="24">
        <f t="shared" si="450"/>
        <v>3.7416539300243081</v>
      </c>
      <c r="Y1867" s="24">
        <f t="shared" si="450"/>
        <v>4.4272422342627413</v>
      </c>
      <c r="Z1867" s="24">
        <f t="shared" si="450"/>
        <v>4.3942860518830757</v>
      </c>
      <c r="AA1867" s="20">
        <v>-0.79</v>
      </c>
      <c r="AB1867" s="20">
        <v>-0.45833333333333298</v>
      </c>
      <c r="AC1867" s="17">
        <v>314.01543545828099</v>
      </c>
      <c r="AD1867" s="17">
        <f t="shared" si="444"/>
        <v>314.06200054797046</v>
      </c>
      <c r="AE1867" s="21">
        <v>79.5</v>
      </c>
      <c r="AF1867" s="21">
        <v>216.42405913978487</v>
      </c>
      <c r="AG1867" s="19">
        <v>3.7655241935483867</v>
      </c>
      <c r="AH1867" s="21">
        <v>256.89999999999998</v>
      </c>
      <c r="AI1867" s="22">
        <v>0.32833333333333298</v>
      </c>
      <c r="AJ1867" s="21">
        <v>1365.5</v>
      </c>
      <c r="AK1867" s="21" t="e">
        <f>VLOOKUP($B1867,'[3]Rotoma level Monthly'!$C$2:$N$538,10,FALSE)</f>
        <v>#N/A</v>
      </c>
      <c r="AL1867" s="21" t="e">
        <f>VLOOKUP($B1867,'[3]Rotoma level Monthly'!$C$2:$N$538,11,FALSE)</f>
        <v>#N/A</v>
      </c>
      <c r="AM1867" s="20">
        <v>3.6428149205470723</v>
      </c>
      <c r="AN1867" s="21">
        <v>194.64999999999998</v>
      </c>
    </row>
    <row r="1868" spans="1:40" x14ac:dyDescent="0.25">
      <c r="A1868" s="39" t="s">
        <v>90</v>
      </c>
      <c r="B1868" s="15">
        <v>40179</v>
      </c>
      <c r="C1868" s="16" t="s">
        <v>71</v>
      </c>
      <c r="D1868" s="17">
        <v>2010</v>
      </c>
      <c r="E1868" s="18" t="str">
        <f t="shared" si="460"/>
        <v>Rotokakahi Outlet 2009/10</v>
      </c>
      <c r="F1868" s="18" t="s">
        <v>72</v>
      </c>
      <c r="G1868" s="19">
        <v>7.4000000999999997</v>
      </c>
      <c r="H1868" s="20">
        <v>1.4437500000000001</v>
      </c>
      <c r="I1868" s="21">
        <v>403</v>
      </c>
      <c r="J1868" s="19">
        <v>37.999999000000003</v>
      </c>
      <c r="K1868" s="19">
        <v>4.9999998999999997</v>
      </c>
      <c r="L1868" s="19">
        <v>2.0000001000000003</v>
      </c>
      <c r="M1868" s="19">
        <v>8.9999995999999989</v>
      </c>
      <c r="N1868" s="19">
        <v>7.4000000999999997</v>
      </c>
      <c r="Q1868" s="19">
        <f t="shared" si="448"/>
        <v>4.4278485830235432</v>
      </c>
      <c r="R1868" s="19">
        <f t="shared" si="459"/>
        <v>5.1038112774620688</v>
      </c>
      <c r="S1868" s="19">
        <f t="shared" si="455"/>
        <v>4.2319681888847391</v>
      </c>
      <c r="T1868" s="19">
        <f t="shared" si="456"/>
        <v>4.8309680687489829</v>
      </c>
      <c r="U1868" s="23">
        <f t="shared" si="458"/>
        <v>4.6486490295298335</v>
      </c>
      <c r="V1868" s="24">
        <f>AVERAGE(Q1857:Q1868)</f>
        <v>5.1557567789990912</v>
      </c>
      <c r="W1868" s="24">
        <f t="shared" si="450"/>
        <v>4.3843015154967135</v>
      </c>
      <c r="X1868" s="24">
        <f t="shared" si="450"/>
        <v>3.8294537563445687</v>
      </c>
      <c r="Y1868" s="24">
        <f t="shared" si="450"/>
        <v>4.5327650808692246</v>
      </c>
      <c r="Z1868" s="24">
        <f t="shared" si="450"/>
        <v>4.4755692829273999</v>
      </c>
      <c r="AA1868" s="20">
        <v>-0.97</v>
      </c>
      <c r="AB1868" s="20">
        <v>0.89333333333333298</v>
      </c>
      <c r="AC1868" s="17">
        <v>313.83423790165102</v>
      </c>
      <c r="AD1868" s="17">
        <f t="shared" si="444"/>
        <v>314.00756941206913</v>
      </c>
      <c r="AE1868" s="21">
        <v>139</v>
      </c>
      <c r="AF1868" s="21">
        <v>173.76142473118281</v>
      </c>
      <c r="AG1868" s="19">
        <v>3.673185483870967</v>
      </c>
      <c r="AH1868" s="21">
        <v>232.1</v>
      </c>
      <c r="AI1868" s="22">
        <v>0.32833333333333298</v>
      </c>
      <c r="AJ1868" s="21">
        <v>1317</v>
      </c>
      <c r="AK1868" s="21" t="e">
        <f>VLOOKUP($B1868,'[3]Rotoma level Monthly'!$C$2:$N$538,10,FALSE)</f>
        <v>#N/A</v>
      </c>
      <c r="AL1868" s="21" t="e">
        <f>VLOOKUP($B1868,'[3]Rotoma level Monthly'!$C$2:$N$538,11,FALSE)</f>
        <v>#N/A</v>
      </c>
      <c r="AM1868" s="20">
        <v>3.6430949384682187</v>
      </c>
      <c r="AN1868" s="21">
        <v>189.29166666666666</v>
      </c>
    </row>
    <row r="1869" spans="1:40" x14ac:dyDescent="0.25">
      <c r="A1869" s="39" t="s">
        <v>90</v>
      </c>
      <c r="B1869" s="15">
        <v>40210</v>
      </c>
      <c r="C1869" s="16" t="s">
        <v>71</v>
      </c>
      <c r="D1869" s="17">
        <v>2010</v>
      </c>
      <c r="E1869" s="18" t="str">
        <f t="shared" si="460"/>
        <v>Rotokakahi Outlet 2009/10</v>
      </c>
      <c r="F1869" s="18" t="s">
        <v>72</v>
      </c>
      <c r="G1869" s="19">
        <v>9.1000004000000008</v>
      </c>
      <c r="H1869" s="20">
        <v>2.75</v>
      </c>
      <c r="I1869" s="21">
        <v>312.99999000000003</v>
      </c>
      <c r="J1869" s="19">
        <v>35.999997999999998</v>
      </c>
      <c r="K1869" s="19">
        <v>3</v>
      </c>
      <c r="L1869" s="19">
        <v>4.0000002000000006</v>
      </c>
      <c r="M1869" s="19">
        <v>12</v>
      </c>
      <c r="N1869" s="19">
        <v>7.8000002000000004</v>
      </c>
      <c r="Q1869" s="19">
        <f t="shared" si="448"/>
        <v>4.6559651849838399</v>
      </c>
      <c r="R1869" s="19">
        <f t="shared" si="459"/>
        <v>4.3373073390078254</v>
      </c>
      <c r="S1869" s="19">
        <f t="shared" si="455"/>
        <v>3.9015884142503876</v>
      </c>
      <c r="T1869" s="19">
        <f t="shared" si="456"/>
        <v>4.7624032317882605</v>
      </c>
      <c r="U1869" s="23">
        <f t="shared" si="458"/>
        <v>4.4143160425075783</v>
      </c>
      <c r="V1869" s="24">
        <f t="shared" si="450"/>
        <v>5.1785708618969357</v>
      </c>
      <c r="W1869" s="24">
        <f t="shared" si="450"/>
        <v>4.3796088767949577</v>
      </c>
      <c r="X1869" s="24">
        <f t="shared" si="450"/>
        <v>3.8267044486308426</v>
      </c>
      <c r="Y1869" s="24">
        <f t="shared" si="450"/>
        <v>4.5848091645181768</v>
      </c>
      <c r="Z1869" s="24">
        <f t="shared" si="450"/>
        <v>4.4924233379602283</v>
      </c>
      <c r="AA1869" s="20">
        <v>-1.31</v>
      </c>
      <c r="AB1869" s="20">
        <v>0.51666666666666605</v>
      </c>
      <c r="AC1869" s="17">
        <v>313.80107326970898</v>
      </c>
      <c r="AD1869" s="17">
        <f t="shared" si="444"/>
        <v>313.98072906752657</v>
      </c>
      <c r="AE1869" s="21">
        <v>60.5</v>
      </c>
      <c r="AF1869" s="21">
        <v>151.10267857142853</v>
      </c>
      <c r="AG1869" s="19">
        <v>2.7612351190476194</v>
      </c>
      <c r="AH1869" s="21">
        <v>206.6</v>
      </c>
      <c r="AI1869" s="22">
        <v>0.32833333333333298</v>
      </c>
      <c r="AJ1869" s="21">
        <v>1437</v>
      </c>
      <c r="AK1869" s="21" t="e">
        <f>VLOOKUP($B1869,'[3]Rotoma level Monthly'!$C$2:$N$538,10,FALSE)</f>
        <v>#N/A</v>
      </c>
      <c r="AL1869" s="21" t="e">
        <f>VLOOKUP($B1869,'[3]Rotoma level Monthly'!$C$2:$N$538,11,FALSE)</f>
        <v>#N/A</v>
      </c>
      <c r="AM1869" s="20">
        <v>3.6644547054933079</v>
      </c>
      <c r="AN1869" s="21">
        <v>188.99166666666665</v>
      </c>
    </row>
    <row r="1870" spans="1:40" x14ac:dyDescent="0.25">
      <c r="A1870" s="39" t="s">
        <v>90</v>
      </c>
      <c r="B1870" s="15">
        <v>40238</v>
      </c>
      <c r="C1870" s="16" t="s">
        <v>71</v>
      </c>
      <c r="D1870" s="17">
        <v>2010</v>
      </c>
      <c r="E1870" s="18" t="str">
        <f t="shared" si="460"/>
        <v>Rotokakahi Outlet 2009/10</v>
      </c>
      <c r="F1870" s="18" t="s">
        <v>72</v>
      </c>
      <c r="G1870" s="19">
        <v>2.8</v>
      </c>
      <c r="H1870" s="20">
        <v>2.6249998749999999</v>
      </c>
      <c r="I1870" s="21">
        <v>266.99999000000003</v>
      </c>
      <c r="J1870" s="19">
        <v>27.000000999999997</v>
      </c>
      <c r="K1870" s="19">
        <v>2.0000001000000003</v>
      </c>
      <c r="L1870" s="19">
        <v>1</v>
      </c>
      <c r="M1870" s="19">
        <v>0.50000001999999999</v>
      </c>
      <c r="N1870" s="19">
        <v>7.5999999000000003</v>
      </c>
      <c r="Q1870" s="19">
        <f t="shared" si="448"/>
        <v>3.3557813996092367</v>
      </c>
      <c r="R1870" s="19">
        <f t="shared" si="459"/>
        <v>4.393619003428892</v>
      </c>
      <c r="S1870" s="19">
        <f t="shared" si="455"/>
        <v>3.6937988477475803</v>
      </c>
      <c r="T1870" s="19">
        <f t="shared" si="456"/>
        <v>4.3975822383123848</v>
      </c>
      <c r="U1870" s="23">
        <f t="shared" si="458"/>
        <v>3.9601953722745233</v>
      </c>
      <c r="V1870" s="24">
        <f t="shared" si="450"/>
        <v>5.0904826372870309</v>
      </c>
      <c r="W1870" s="24">
        <f t="shared" si="450"/>
        <v>4.3931226944151121</v>
      </c>
      <c r="X1870" s="24">
        <f t="shared" si="450"/>
        <v>3.8411598705189114</v>
      </c>
      <c r="Y1870" s="24">
        <f t="shared" si="450"/>
        <v>4.6064514987108049</v>
      </c>
      <c r="Z1870" s="24">
        <f t="shared" si="450"/>
        <v>4.4828041752329648</v>
      </c>
      <c r="AA1870" s="20">
        <v>-1.03</v>
      </c>
      <c r="AB1870" s="20">
        <v>0.13166666666666599</v>
      </c>
      <c r="AC1870" s="17">
        <v>313.59252846282601</v>
      </c>
      <c r="AD1870" s="17">
        <f t="shared" si="444"/>
        <v>313.93578569517291</v>
      </c>
      <c r="AE1870" s="21">
        <v>20.5</v>
      </c>
      <c r="AF1870" s="21">
        <v>194.67607526881719</v>
      </c>
      <c r="AG1870" s="19">
        <v>3.4506048387096775</v>
      </c>
      <c r="AH1870" s="21">
        <v>238.1</v>
      </c>
      <c r="AI1870" s="22">
        <v>0.17333333333333301</v>
      </c>
      <c r="AJ1870" s="21">
        <v>1335.5</v>
      </c>
      <c r="AK1870" s="21" t="e">
        <f>VLOOKUP($B1870,'[3]Rotoma level Monthly'!$C$2:$N$538,10,FALSE)</f>
        <v>#N/A</v>
      </c>
      <c r="AL1870" s="21" t="e">
        <f>VLOOKUP($B1870,'[3]Rotoma level Monthly'!$C$2:$N$538,11,FALSE)</f>
        <v>#N/A</v>
      </c>
      <c r="AM1870" s="20">
        <v>3.6052595170012451</v>
      </c>
      <c r="AN1870" s="21">
        <v>189.42499999999998</v>
      </c>
    </row>
    <row r="1871" spans="1:40" x14ac:dyDescent="0.25">
      <c r="A1871" s="39" t="s">
        <v>90</v>
      </c>
      <c r="B1871" s="15">
        <v>40269</v>
      </c>
      <c r="C1871" s="16" t="s">
        <v>71</v>
      </c>
      <c r="D1871" s="17">
        <v>2010</v>
      </c>
      <c r="E1871" s="18" t="str">
        <f t="shared" si="460"/>
        <v>Rotokakahi Outlet 2009/10</v>
      </c>
      <c r="F1871" s="18" t="s">
        <v>72</v>
      </c>
      <c r="G1871" s="19">
        <v>6.0999999000000003</v>
      </c>
      <c r="H1871" s="20">
        <v>3.375</v>
      </c>
      <c r="I1871" s="21">
        <v>268.99999000000003</v>
      </c>
      <c r="J1871" s="19">
        <v>23</v>
      </c>
      <c r="K1871" s="19">
        <v>2.0000001000000003</v>
      </c>
      <c r="L1871" s="19">
        <v>0.50000001999999999</v>
      </c>
      <c r="M1871" s="19">
        <v>0.50000001999999999</v>
      </c>
      <c r="N1871" s="19">
        <v>7.5</v>
      </c>
      <c r="Q1871" s="19">
        <f t="shared" si="448"/>
        <v>4.2147377628436109</v>
      </c>
      <c r="R1871" s="19">
        <f t="shared" si="459"/>
        <v>4.086954048654615</v>
      </c>
      <c r="S1871" s="19">
        <f t="shared" si="455"/>
        <v>3.7035543142114702</v>
      </c>
      <c r="T1871" s="19">
        <f t="shared" si="456"/>
        <v>4.1942452811713711</v>
      </c>
      <c r="U1871" s="23">
        <f t="shared" si="458"/>
        <v>4.0498728517202665</v>
      </c>
      <c r="V1871" s="24">
        <f t="shared" si="450"/>
        <v>5.1164270451497824</v>
      </c>
      <c r="W1871" s="24">
        <f t="shared" si="450"/>
        <v>4.4525198891976485</v>
      </c>
      <c r="X1871" s="24">
        <f t="shared" si="450"/>
        <v>3.8846230247569675</v>
      </c>
      <c r="Y1871" s="24">
        <f t="shared" si="450"/>
        <v>4.6667457230804219</v>
      </c>
      <c r="Z1871" s="24">
        <f t="shared" si="450"/>
        <v>4.5300789205462051</v>
      </c>
      <c r="AA1871" s="20">
        <v>1.47</v>
      </c>
      <c r="AB1871" s="20">
        <v>0.159999999999999</v>
      </c>
      <c r="AC1871" s="17">
        <v>313.38867361111102</v>
      </c>
      <c r="AD1871" s="17">
        <f t="shared" si="444"/>
        <v>313.88973966844833</v>
      </c>
      <c r="AE1871" s="21">
        <v>48</v>
      </c>
      <c r="AF1871" s="21">
        <v>175.38749999999996</v>
      </c>
      <c r="AG1871" s="19">
        <v>2.8314583333333334</v>
      </c>
      <c r="AH1871" s="21">
        <v>201.3</v>
      </c>
      <c r="AI1871" s="22">
        <v>0.14583333333333248</v>
      </c>
      <c r="AJ1871" s="21">
        <v>1308.5</v>
      </c>
      <c r="AK1871" s="21" t="e">
        <f>VLOOKUP($B1871,'[3]Rotoma level Monthly'!$C$2:$N$538,10,FALSE)</f>
        <v>#N/A</v>
      </c>
      <c r="AL1871" s="21" t="e">
        <f>VLOOKUP($B1871,'[3]Rotoma level Monthly'!$C$2:$N$538,11,FALSE)</f>
        <v>#N/A</v>
      </c>
      <c r="AM1871" s="20">
        <v>3.5994239435245423</v>
      </c>
      <c r="AN1871" s="21">
        <v>191.84166666666667</v>
      </c>
    </row>
    <row r="1872" spans="1:40" x14ac:dyDescent="0.25">
      <c r="A1872" s="39" t="s">
        <v>90</v>
      </c>
      <c r="B1872" s="15">
        <v>40299</v>
      </c>
      <c r="C1872" s="16" t="s">
        <v>71</v>
      </c>
      <c r="D1872" s="17">
        <v>2010</v>
      </c>
      <c r="E1872" s="18" t="str">
        <f t="shared" si="460"/>
        <v>Rotokakahi Outlet 2009/10</v>
      </c>
      <c r="F1872" s="18" t="s">
        <v>72</v>
      </c>
      <c r="G1872" s="19">
        <v>3.3</v>
      </c>
      <c r="H1872" s="20">
        <v>4.9125001250000002</v>
      </c>
      <c r="I1872" s="21">
        <v>250</v>
      </c>
      <c r="J1872" s="19">
        <v>25</v>
      </c>
      <c r="K1872" s="19">
        <v>4.9999998999999997</v>
      </c>
      <c r="L1872" s="19">
        <v>2.0000001000000003</v>
      </c>
      <c r="M1872" s="19">
        <v>8.0000004000000011</v>
      </c>
      <c r="N1872" s="19">
        <v>7.5</v>
      </c>
      <c r="Q1872" s="19">
        <f t="shared" si="448"/>
        <v>3.5370254072898342</v>
      </c>
      <c r="R1872" s="19">
        <f t="shared" si="459"/>
        <v>3.6146536316661022</v>
      </c>
      <c r="S1872" s="19">
        <f t="shared" si="455"/>
        <v>3.6077994261028326</v>
      </c>
      <c r="T1872" s="19">
        <f t="shared" si="456"/>
        <v>4.2999848253223494</v>
      </c>
      <c r="U1872" s="23">
        <f t="shared" si="458"/>
        <v>3.7648658225952798</v>
      </c>
      <c r="V1872" s="24">
        <f t="shared" si="450"/>
        <v>4.9713070994284312</v>
      </c>
      <c r="W1872" s="24">
        <f t="shared" si="450"/>
        <v>4.4131615211152733</v>
      </c>
      <c r="X1872" s="24">
        <f t="shared" si="450"/>
        <v>3.8931393629231725</v>
      </c>
      <c r="Y1872" s="24">
        <f t="shared" si="450"/>
        <v>4.671059723040794</v>
      </c>
      <c r="Z1872" s="24">
        <f t="shared" si="450"/>
        <v>4.4871669266269185</v>
      </c>
      <c r="AA1872" s="20">
        <v>1.1100000000000001</v>
      </c>
      <c r="AB1872" s="20">
        <v>7.9999999999999905E-2</v>
      </c>
      <c r="AC1872" s="17">
        <v>313.35455712365598</v>
      </c>
      <c r="AD1872" s="17">
        <f t="shared" si="444"/>
        <v>313.8468798586577</v>
      </c>
      <c r="AE1872" s="21">
        <v>280.539999999999</v>
      </c>
      <c r="AF1872" s="21">
        <v>159.89448924731184</v>
      </c>
      <c r="AG1872" s="19">
        <v>2.7748655913978495</v>
      </c>
      <c r="AH1872" s="21">
        <v>128.4</v>
      </c>
      <c r="AI1872" s="22">
        <v>0.10583333333333295</v>
      </c>
      <c r="AJ1872" s="21">
        <v>1281.5</v>
      </c>
      <c r="AK1872" s="21" t="e">
        <f>VLOOKUP($B1872,'[3]Rotoma level Monthly'!$C$2:$N$538,10,FALSE)</f>
        <v>#N/A</v>
      </c>
      <c r="AL1872" s="21" t="e">
        <f>VLOOKUP($B1872,'[3]Rotoma level Monthly'!$C$2:$N$538,11,FALSE)</f>
        <v>#N/A</v>
      </c>
      <c r="AM1872" s="20">
        <v>3.5673753324134316</v>
      </c>
      <c r="AN1872" s="21">
        <v>189.44166666666663</v>
      </c>
    </row>
    <row r="1873" spans="1:40" x14ac:dyDescent="0.25">
      <c r="A1873" s="39" t="s">
        <v>90</v>
      </c>
      <c r="B1873" s="15">
        <v>40330</v>
      </c>
      <c r="C1873" s="16" t="s">
        <v>71</v>
      </c>
      <c r="D1873" s="17">
        <v>2010</v>
      </c>
      <c r="E1873" s="18" t="str">
        <f t="shared" si="460"/>
        <v>Rotokakahi Outlet 2009/10</v>
      </c>
      <c r="F1873" s="18" t="s">
        <v>72</v>
      </c>
      <c r="G1873" s="19">
        <v>13.9</v>
      </c>
      <c r="H1873" s="20">
        <v>2.5</v>
      </c>
      <c r="I1873" s="21">
        <v>301</v>
      </c>
      <c r="J1873" s="19">
        <v>41.000001000000005</v>
      </c>
      <c r="K1873" s="19">
        <v>4.9999998999999997</v>
      </c>
      <c r="L1873" s="19">
        <v>1</v>
      </c>
      <c r="M1873" s="19">
        <v>3</v>
      </c>
      <c r="N1873" s="19">
        <v>7.6999997999999996</v>
      </c>
      <c r="Q1873" s="19">
        <f t="shared" si="448"/>
        <v>5.1232575926454018</v>
      </c>
      <c r="R1873" s="19">
        <f t="shared" si="459"/>
        <v>4.4524812960920688</v>
      </c>
      <c r="S1873" s="19">
        <f t="shared" si="455"/>
        <v>3.8504851517374683</v>
      </c>
      <c r="T1873" s="19">
        <f t="shared" si="456"/>
        <v>4.9273288925518681</v>
      </c>
      <c r="U1873" s="23">
        <f t="shared" si="458"/>
        <v>4.5883882332567012</v>
      </c>
      <c r="V1873" s="24">
        <f t="shared" si="450"/>
        <v>4.9636951116384926</v>
      </c>
      <c r="W1873" s="24">
        <f t="shared" si="450"/>
        <v>4.4570718402829943</v>
      </c>
      <c r="X1873" s="24">
        <f t="shared" si="450"/>
        <v>3.9148416159129442</v>
      </c>
      <c r="Y1873" s="24">
        <f t="shared" si="450"/>
        <v>4.7191936120160003</v>
      </c>
      <c r="Z1873" s="24">
        <f t="shared" si="450"/>
        <v>4.5137005449626084</v>
      </c>
      <c r="AA1873" s="20">
        <v>0.28000000000000003</v>
      </c>
      <c r="AB1873" s="20">
        <v>1.51833333333333</v>
      </c>
      <c r="AC1873" s="17">
        <v>313.63072954861099</v>
      </c>
      <c r="AD1873" s="17">
        <f t="shared" si="444"/>
        <v>313.8299981173729</v>
      </c>
      <c r="AE1873" s="21">
        <v>191.70500000000101</v>
      </c>
      <c r="AF1873" s="21">
        <v>166.70555555555558</v>
      </c>
      <c r="AG1873" s="19">
        <v>3.3209722222222222</v>
      </c>
      <c r="AH1873" s="21">
        <v>97.7</v>
      </c>
      <c r="AI1873" s="22">
        <v>0.14583333333333248</v>
      </c>
      <c r="AJ1873" s="21">
        <v>1465.0399999999991</v>
      </c>
      <c r="AK1873" s="21" t="e">
        <f>VLOOKUP($B1873,'[3]Rotoma level Monthly'!$C$2:$N$538,10,FALSE)</f>
        <v>#N/A</v>
      </c>
      <c r="AL1873" s="21" t="e">
        <f>VLOOKUP($B1873,'[3]Rotoma level Monthly'!$C$2:$N$538,11,FALSE)</f>
        <v>#N/A</v>
      </c>
      <c r="AM1873" s="20">
        <v>3.5176665510514238</v>
      </c>
      <c r="AN1873" s="21">
        <v>184.99999999999997</v>
      </c>
    </row>
    <row r="1874" spans="1:40" x14ac:dyDescent="0.25">
      <c r="A1874" s="39" t="s">
        <v>90</v>
      </c>
      <c r="B1874" s="15">
        <v>40391</v>
      </c>
      <c r="C1874" s="16" t="s">
        <v>73</v>
      </c>
      <c r="D1874" s="17">
        <v>2011</v>
      </c>
      <c r="E1874" s="18" t="str">
        <f t="shared" si="460"/>
        <v>Rotokakahi Outlet 2010/11</v>
      </c>
      <c r="F1874" s="18" t="s">
        <v>72</v>
      </c>
      <c r="G1874" s="19">
        <v>5.5999999000000003</v>
      </c>
      <c r="H1874" s="20">
        <v>1.7812500124999999</v>
      </c>
      <c r="I1874" s="21">
        <v>214.99999500000001</v>
      </c>
      <c r="J1874" s="19">
        <v>15.582106437034744</v>
      </c>
      <c r="K1874" s="19">
        <v>2.2435761374743044</v>
      </c>
      <c r="L1874" s="19">
        <v>2.7500001000000003</v>
      </c>
      <c r="M1874" s="19">
        <v>22.000000100000001</v>
      </c>
      <c r="N1874" s="19">
        <v>7.3500001499999996</v>
      </c>
      <c r="Q1874" s="19">
        <f t="shared" si="448"/>
        <v>4.1203975688973919</v>
      </c>
      <c r="R1874" s="19">
        <f t="shared" si="459"/>
        <v>4.856678177799882</v>
      </c>
      <c r="S1874" s="19">
        <f t="shared" si="455"/>
        <v>3.410639733945358</v>
      </c>
      <c r="T1874" s="19">
        <f t="shared" si="456"/>
        <v>3.7004684063782105</v>
      </c>
      <c r="U1874" s="23">
        <f t="shared" si="458"/>
        <v>4.0220459717552108</v>
      </c>
      <c r="V1874" s="24">
        <f t="shared" si="450"/>
        <v>4.826902640311741</v>
      </c>
      <c r="W1874" s="24">
        <f t="shared" si="450"/>
        <v>4.4621294941576366</v>
      </c>
      <c r="X1874" s="24">
        <f t="shared" si="450"/>
        <v>3.8383245890990376</v>
      </c>
      <c r="Y1874" s="24">
        <f t="shared" si="450"/>
        <v>4.466656741678805</v>
      </c>
      <c r="Z1874" s="24">
        <f t="shared" si="450"/>
        <v>4.3985033663118056</v>
      </c>
      <c r="AA1874" s="20">
        <v>1.9</v>
      </c>
      <c r="AB1874" s="20">
        <v>1.53</v>
      </c>
      <c r="AC1874" s="17">
        <v>313.92305484462599</v>
      </c>
      <c r="AD1874" s="17">
        <f t="shared" si="444"/>
        <v>313.83123581288106</v>
      </c>
      <c r="AE1874" s="21">
        <v>315.31500000000199</v>
      </c>
      <c r="AF1874" s="21">
        <v>161.51344086021507</v>
      </c>
      <c r="AG1874" s="19">
        <v>3.2879032258064531</v>
      </c>
      <c r="AH1874" s="21">
        <v>135.1</v>
      </c>
      <c r="AI1874" s="22">
        <v>0.30083333333333251</v>
      </c>
      <c r="AJ1874" s="21">
        <v>1366.2350000000001</v>
      </c>
      <c r="AK1874" s="21" t="e">
        <f>VLOOKUP($B1874,'[3]Rotoma level Monthly'!$C$2:$N$538,10,FALSE)</f>
        <v>#N/A</v>
      </c>
      <c r="AL1874" s="21" t="e">
        <f>VLOOKUP($B1874,'[3]Rotoma level Monthly'!$C$2:$N$538,11,FALSE)</f>
        <v>#N/A</v>
      </c>
      <c r="AM1874" s="20">
        <v>3.4660687687933591</v>
      </c>
      <c r="AN1874" s="21">
        <v>189.54999999999998</v>
      </c>
    </row>
    <row r="1875" spans="1:40" x14ac:dyDescent="0.25">
      <c r="A1875" s="39" t="s">
        <v>90</v>
      </c>
      <c r="B1875" s="15">
        <v>40422</v>
      </c>
      <c r="C1875" s="16" t="s">
        <v>73</v>
      </c>
      <c r="D1875" s="17">
        <v>2011</v>
      </c>
      <c r="E1875" s="18" t="str">
        <f t="shared" si="460"/>
        <v>Rotokakahi Outlet 2010/11</v>
      </c>
      <c r="F1875" s="18" t="s">
        <v>72</v>
      </c>
      <c r="G1875" s="19">
        <v>8.6999998000000005</v>
      </c>
      <c r="H1875" s="20">
        <v>2.1875</v>
      </c>
      <c r="I1875" s="21">
        <v>200</v>
      </c>
      <c r="J1875" s="19">
        <v>11.674105948534743</v>
      </c>
      <c r="K1875" s="19">
        <v>0.28957623517430475</v>
      </c>
      <c r="L1875" s="19">
        <v>1</v>
      </c>
      <c r="M1875" s="19">
        <v>8.9999995999999989</v>
      </c>
      <c r="N1875" s="19">
        <v>7.8000002000000004</v>
      </c>
      <c r="Q1875" s="19">
        <f t="shared" si="448"/>
        <v>4.6063788762924869</v>
      </c>
      <c r="R1875" s="19">
        <f t="shared" si="459"/>
        <v>4.6126310813329994</v>
      </c>
      <c r="S1875" s="19">
        <f t="shared" si="455"/>
        <v>3.3161002869485832</v>
      </c>
      <c r="T1875" s="19">
        <f t="shared" si="456"/>
        <v>3.3342930008804901</v>
      </c>
      <c r="U1875" s="23">
        <f t="shared" si="458"/>
        <v>3.96735081136364</v>
      </c>
      <c r="V1875" s="24">
        <f t="shared" si="450"/>
        <v>4.7115907473410443</v>
      </c>
      <c r="W1875" s="24">
        <f t="shared" si="450"/>
        <v>4.4791749364832052</v>
      </c>
      <c r="X1875" s="24">
        <f t="shared" si="450"/>
        <v>3.7930710906239899</v>
      </c>
      <c r="Y1875" s="24">
        <f t="shared" si="450"/>
        <v>4.3820376396813954</v>
      </c>
      <c r="Z1875" s="24">
        <f t="shared" si="450"/>
        <v>4.3414686035324097</v>
      </c>
      <c r="AA1875" s="20">
        <v>2.41</v>
      </c>
      <c r="AB1875" s="20">
        <v>1.57666666666666</v>
      </c>
      <c r="AC1875" s="17">
        <v>314.20481854223698</v>
      </c>
      <c r="AD1875" s="17">
        <f t="shared" si="444"/>
        <v>313.84858701904722</v>
      </c>
      <c r="AE1875" s="21">
        <v>187.11000000000101</v>
      </c>
      <c r="AF1875" s="21">
        <v>212.87643678160921</v>
      </c>
      <c r="AG1875" s="19">
        <v>4.9275862068965521</v>
      </c>
      <c r="AH1875" s="21">
        <v>146.1</v>
      </c>
      <c r="AI1875" s="22">
        <v>0.33833333333333249</v>
      </c>
      <c r="AJ1875" s="21">
        <v>1495.550000000002</v>
      </c>
      <c r="AK1875" s="21" t="e">
        <f>VLOOKUP($B1875,'[3]Rotoma level Monthly'!$C$2:$N$538,10,FALSE)</f>
        <v>#N/A</v>
      </c>
      <c r="AL1875" s="21" t="e">
        <f>VLOOKUP($B1875,'[3]Rotoma level Monthly'!$C$2:$N$538,11,FALSE)</f>
        <v>#N/A</v>
      </c>
      <c r="AM1875" s="20">
        <v>3.40000694083637</v>
      </c>
      <c r="AN1875" s="21">
        <v>187.04999999999998</v>
      </c>
    </row>
    <row r="1876" spans="1:40" x14ac:dyDescent="0.25">
      <c r="A1876" s="39" t="s">
        <v>90</v>
      </c>
      <c r="B1876" s="15">
        <v>40452</v>
      </c>
      <c r="C1876" s="16" t="s">
        <v>73</v>
      </c>
      <c r="D1876" s="17">
        <v>2011</v>
      </c>
      <c r="E1876" s="18" t="str">
        <f t="shared" si="460"/>
        <v>Rotokakahi Outlet 2010/11</v>
      </c>
      <c r="F1876" s="18" t="s">
        <v>72</v>
      </c>
      <c r="G1876" s="19">
        <v>3.9000001000000002</v>
      </c>
      <c r="H1876" s="20">
        <v>2.5625</v>
      </c>
      <c r="I1876" s="21">
        <v>209.99999</v>
      </c>
      <c r="J1876" s="19">
        <v>13.628106925534745</v>
      </c>
      <c r="K1876" s="19">
        <v>-0.68742366712569503</v>
      </c>
      <c r="L1876" s="19">
        <v>1</v>
      </c>
      <c r="M1876" s="19">
        <v>6.0000000999999994</v>
      </c>
      <c r="N1876" s="19">
        <v>7.6999997999999996</v>
      </c>
      <c r="Q1876" s="19">
        <f t="shared" si="448"/>
        <v>3.7213041301321281</v>
      </c>
      <c r="R1876" s="19">
        <f t="shared" si="459"/>
        <v>4.4227157332881948</v>
      </c>
      <c r="S1876" s="19">
        <f t="shared" si="455"/>
        <v>3.3798800149002193</v>
      </c>
      <c r="T1876" s="19">
        <f t="shared" si="456"/>
        <v>3.5305517545053342</v>
      </c>
      <c r="U1876" s="23">
        <f t="shared" si="458"/>
        <v>3.7636129082064689</v>
      </c>
      <c r="V1876" s="24">
        <f t="shared" si="450"/>
        <v>4.5166841134448594</v>
      </c>
      <c r="W1876" s="24">
        <f t="shared" si="450"/>
        <v>4.4741554416334282</v>
      </c>
      <c r="X1876" s="24">
        <f t="shared" si="450"/>
        <v>3.7609569404902725</v>
      </c>
      <c r="Y1876" s="24">
        <f t="shared" si="450"/>
        <v>4.3314274335567706</v>
      </c>
      <c r="Z1876" s="24">
        <f t="shared" si="450"/>
        <v>4.270805982281332</v>
      </c>
      <c r="AA1876" s="20">
        <v>1.78</v>
      </c>
      <c r="AB1876" s="20">
        <v>1.4683333333333299</v>
      </c>
      <c r="AC1876" s="17">
        <v>314.28719996204399</v>
      </c>
      <c r="AD1876" s="17">
        <f t="shared" si="444"/>
        <v>313.86507603466572</v>
      </c>
      <c r="AE1876" s="21">
        <v>62.864999999999903</v>
      </c>
      <c r="AF1876" s="21">
        <v>188.20967741935482</v>
      </c>
      <c r="AG1876" s="19">
        <v>4.15967741935484</v>
      </c>
      <c r="AH1876" s="21">
        <v>245.9</v>
      </c>
      <c r="AI1876" s="22">
        <v>0.70499999999999952</v>
      </c>
      <c r="AJ1876" s="21">
        <v>1563.660000000003</v>
      </c>
      <c r="AK1876" s="21" t="e">
        <f>VLOOKUP($B1876,'[3]Rotoma level Monthly'!$C$2:$N$538,10,FALSE)</f>
        <v>#N/A</v>
      </c>
      <c r="AL1876" s="21" t="e">
        <f>VLOOKUP($B1876,'[3]Rotoma level Monthly'!$C$2:$N$538,11,FALSE)</f>
        <v>#N/A</v>
      </c>
      <c r="AM1876" s="20">
        <v>3.5362756988184896</v>
      </c>
      <c r="AN1876" s="21">
        <v>190.45000000000002</v>
      </c>
    </row>
    <row r="1877" spans="1:40" x14ac:dyDescent="0.25">
      <c r="A1877" s="39" t="s">
        <v>90</v>
      </c>
      <c r="B1877" s="15">
        <v>40483</v>
      </c>
      <c r="C1877" s="16" t="s">
        <v>73</v>
      </c>
      <c r="D1877" s="17">
        <v>2011</v>
      </c>
      <c r="E1877" s="18" t="str">
        <f t="shared" si="460"/>
        <v>Rotokakahi Outlet 2010/11</v>
      </c>
      <c r="F1877" s="18" t="s">
        <v>72</v>
      </c>
      <c r="G1877" s="19">
        <v>1.6</v>
      </c>
      <c r="H1877" s="20">
        <v>3.1</v>
      </c>
      <c r="I1877" s="21">
        <v>190</v>
      </c>
      <c r="J1877" s="19">
        <v>11.674105948534743</v>
      </c>
      <c r="K1877" s="19">
        <v>-0.68742366712569503</v>
      </c>
      <c r="L1877" s="19">
        <v>0.50000001999999999</v>
      </c>
      <c r="M1877" s="19">
        <v>3</v>
      </c>
      <c r="N1877" s="19">
        <v>7.8000002000000004</v>
      </c>
      <c r="Q1877" s="19">
        <f t="shared" si="448"/>
        <v>2.7384647559460493</v>
      </c>
      <c r="R1877" s="19">
        <f t="shared" si="459"/>
        <v>4.1913721705917455</v>
      </c>
      <c r="S1877" s="19">
        <f t="shared" si="455"/>
        <v>3.2490483388680143</v>
      </c>
      <c r="T1877" s="19">
        <f t="shared" si="456"/>
        <v>3.3342930008804901</v>
      </c>
      <c r="U1877" s="23">
        <f t="shared" si="458"/>
        <v>3.3782945665715749</v>
      </c>
      <c r="V1877" s="24">
        <f t="shared" si="450"/>
        <v>4.3153433818435927</v>
      </c>
      <c r="W1877" s="24">
        <f t="shared" si="450"/>
        <v>4.4096905322835562</v>
      </c>
      <c r="X1877" s="24">
        <f t="shared" si="450"/>
        <v>3.722475674608845</v>
      </c>
      <c r="Y1877" s="24">
        <f t="shared" si="450"/>
        <v>4.2468083315593619</v>
      </c>
      <c r="Z1877" s="24">
        <f t="shared" si="450"/>
        <v>4.1735794800738386</v>
      </c>
      <c r="AA1877" s="20">
        <v>1.53</v>
      </c>
      <c r="AB1877" s="20">
        <v>1.67</v>
      </c>
      <c r="AC1877" s="17">
        <v>314.20166051864902</v>
      </c>
      <c r="AD1877" s="17">
        <f t="shared" si="444"/>
        <v>313.86383412404837</v>
      </c>
      <c r="AE1877" s="21">
        <v>54.474999999999902</v>
      </c>
      <c r="AF1877" s="21">
        <v>149.67291666666671</v>
      </c>
      <c r="AG1877" s="19">
        <v>3.4192361111111103</v>
      </c>
      <c r="AH1877" s="21">
        <v>258.8</v>
      </c>
      <c r="AI1877" s="22">
        <v>1.1808333333333314</v>
      </c>
      <c r="AJ1877" s="21">
        <v>1471.025000000003</v>
      </c>
      <c r="AK1877" s="21" t="e">
        <f>VLOOKUP($B1877,'[3]Rotoma level Monthly'!$C$2:$N$538,10,FALSE)</f>
        <v>#N/A</v>
      </c>
      <c r="AL1877" s="21" t="e">
        <f>VLOOKUP($B1877,'[3]Rotoma level Monthly'!$C$2:$N$538,11,FALSE)</f>
        <v>#N/A</v>
      </c>
      <c r="AM1877" s="20">
        <v>3.5153863619009278</v>
      </c>
      <c r="AN1877" s="21">
        <v>193.18333333333337</v>
      </c>
    </row>
    <row r="1878" spans="1:40" x14ac:dyDescent="0.25">
      <c r="A1878" s="39" t="s">
        <v>90</v>
      </c>
      <c r="B1878" s="15">
        <v>40513</v>
      </c>
      <c r="C1878" s="16" t="s">
        <v>73</v>
      </c>
      <c r="D1878" s="17">
        <v>2011</v>
      </c>
      <c r="E1878" s="18" t="str">
        <f t="shared" si="460"/>
        <v>Rotokakahi Outlet 2010/11</v>
      </c>
      <c r="F1878" s="18" t="s">
        <v>72</v>
      </c>
      <c r="G1878" s="19">
        <v>1.5</v>
      </c>
      <c r="H1878" s="20">
        <v>6.4999997499999997</v>
      </c>
      <c r="I1878" s="21">
        <v>190</v>
      </c>
      <c r="J1878" s="19">
        <v>11.674105948534743</v>
      </c>
      <c r="K1878" s="19">
        <v>0.28957623517430475</v>
      </c>
      <c r="L1878" s="19">
        <v>1</v>
      </c>
      <c r="M1878" s="19">
        <v>11</v>
      </c>
      <c r="N1878" s="19">
        <v>7.4000000999999997</v>
      </c>
      <c r="Q1878" s="19">
        <f t="shared" si="448"/>
        <v>2.6672717980014307</v>
      </c>
      <c r="R1878" s="19">
        <f t="shared" si="459"/>
        <v>3.2461858454277293</v>
      </c>
      <c r="S1878" s="19">
        <f t="shared" si="455"/>
        <v>3.2490483388680143</v>
      </c>
      <c r="T1878" s="19">
        <f t="shared" si="456"/>
        <v>3.3342930008804901</v>
      </c>
      <c r="U1878" s="23">
        <f t="shared" si="458"/>
        <v>3.1241997457944164</v>
      </c>
      <c r="V1878" s="24">
        <f t="shared" si="450"/>
        <v>4.1241893345969647</v>
      </c>
      <c r="W1878" s="24">
        <f t="shared" si="450"/>
        <v>4.3396265153479829</v>
      </c>
      <c r="X1878" s="24">
        <f t="shared" si="450"/>
        <v>3.6771654242840568</v>
      </c>
      <c r="Y1878" s="24">
        <f t="shared" si="450"/>
        <v>4.1621892295619523</v>
      </c>
      <c r="Z1878" s="24">
        <f t="shared" si="450"/>
        <v>4.0757926259477388</v>
      </c>
      <c r="AA1878" s="20">
        <v>2.64</v>
      </c>
      <c r="AB1878" s="20">
        <v>2.0633333333333299</v>
      </c>
      <c r="AC1878" s="17">
        <v>314.176982862903</v>
      </c>
      <c r="AD1878" s="17">
        <f t="shared" si="444"/>
        <v>313.86757934219196</v>
      </c>
      <c r="AE1878" s="21">
        <v>108</v>
      </c>
      <c r="AF1878" s="21">
        <v>151.92473118279571</v>
      </c>
      <c r="AG1878" s="19">
        <v>3.9889784946236562</v>
      </c>
      <c r="AH1878" s="21">
        <v>188.8</v>
      </c>
      <c r="AI1878" s="22">
        <v>1.4933333333333301</v>
      </c>
      <c r="AJ1878" s="21">
        <v>1490.000000000003</v>
      </c>
      <c r="AK1878" s="21" t="e">
        <f>VLOOKUP($B1878,'[3]Rotoma level Monthly'!$C$2:$N$538,10,FALSE)</f>
        <v>#N/A</v>
      </c>
      <c r="AL1878" s="21" t="e">
        <f>VLOOKUP($B1878,'[3]Rotoma level Monthly'!$C$2:$N$538,11,FALSE)</f>
        <v>#N/A</v>
      </c>
      <c r="AM1878" s="20">
        <v>3.4399925029684657</v>
      </c>
      <c r="AN1878" s="21">
        <v>187.50833333333333</v>
      </c>
    </row>
    <row r="1879" spans="1:40" x14ac:dyDescent="0.25">
      <c r="A1879" s="39" t="s">
        <v>90</v>
      </c>
      <c r="B1879" s="15">
        <v>40544</v>
      </c>
      <c r="C1879" s="16" t="s">
        <v>73</v>
      </c>
      <c r="D1879" s="17">
        <v>2011</v>
      </c>
      <c r="E1879" s="18" t="str">
        <f t="shared" si="460"/>
        <v>Rotokakahi Outlet 2010/11</v>
      </c>
      <c r="F1879" s="18" t="s">
        <v>72</v>
      </c>
      <c r="G1879" s="19">
        <v>2.0999998999999998</v>
      </c>
      <c r="H1879" s="20">
        <v>5.5624997499999997</v>
      </c>
      <c r="I1879" s="21">
        <v>220</v>
      </c>
      <c r="J1879" s="19">
        <v>15.582104971534743</v>
      </c>
      <c r="K1879" s="19">
        <v>1.2665764305743052</v>
      </c>
      <c r="L1879" s="19">
        <v>2.0000001000000003</v>
      </c>
      <c r="M1879" s="19">
        <v>3</v>
      </c>
      <c r="N1879" s="19">
        <v>7.8000002000000004</v>
      </c>
      <c r="Q1879" s="19">
        <f t="shared" si="448"/>
        <v>3.038436956095202</v>
      </c>
      <c r="R1879" s="19">
        <f t="shared" si="459"/>
        <v>3.4532242212313946</v>
      </c>
      <c r="S1879" s="19">
        <f t="shared" si="455"/>
        <v>3.4406922692748405</v>
      </c>
      <c r="T1879" s="19">
        <f t="shared" si="456"/>
        <v>3.700468287109413</v>
      </c>
      <c r="U1879" s="23">
        <f t="shared" si="458"/>
        <v>3.4082054334277125</v>
      </c>
      <c r="V1879" s="24">
        <f t="shared" si="450"/>
        <v>3.8505725013133461</v>
      </c>
      <c r="W1879" s="24">
        <f t="shared" si="450"/>
        <v>4.2309694854986271</v>
      </c>
      <c r="X1879" s="24">
        <f t="shared" si="450"/>
        <v>3.586216943811626</v>
      </c>
      <c r="Y1879" s="24">
        <f t="shared" si="450"/>
        <v>4.0289066657108039</v>
      </c>
      <c r="Z1879" s="24">
        <f t="shared" si="450"/>
        <v>3.9241663990836</v>
      </c>
      <c r="AA1879" s="20">
        <v>1.98</v>
      </c>
      <c r="AB1879" s="20">
        <v>-0.17333333333333301</v>
      </c>
      <c r="AC1879" s="17">
        <v>314.27087197580602</v>
      </c>
      <c r="AD1879" s="17">
        <f t="shared" si="444"/>
        <v>313.88886571865243</v>
      </c>
      <c r="AE1879" s="21">
        <v>430</v>
      </c>
      <c r="AF1879" s="21">
        <v>143.91263440860214</v>
      </c>
      <c r="AG1879" s="19">
        <v>4.0196908602150545</v>
      </c>
      <c r="AH1879" s="21">
        <v>238.3</v>
      </c>
      <c r="AI1879" s="22">
        <v>1.4933333333333301</v>
      </c>
      <c r="AJ1879" s="21">
        <v>1518.500000000003</v>
      </c>
      <c r="AK1879" s="21" t="e">
        <f>VLOOKUP($B1879,'[3]Rotoma level Monthly'!$C$2:$N$538,10,FALSE)</f>
        <v>#N/A</v>
      </c>
      <c r="AL1879" s="21" t="e">
        <f>VLOOKUP($B1879,'[3]Rotoma level Monthly'!$C$2:$N$538,11,FALSE)</f>
        <v>#N/A</v>
      </c>
      <c r="AM1879" s="20">
        <v>3.4586136947247383</v>
      </c>
      <c r="AN1879" s="21">
        <v>188.02499999999998</v>
      </c>
    </row>
    <row r="1880" spans="1:40" x14ac:dyDescent="0.25">
      <c r="A1880" s="39" t="s">
        <v>90</v>
      </c>
      <c r="B1880" s="15">
        <v>40575</v>
      </c>
      <c r="C1880" s="16" t="s">
        <v>73</v>
      </c>
      <c r="D1880" s="17">
        <v>2011</v>
      </c>
      <c r="E1880" s="18" t="str">
        <f t="shared" si="460"/>
        <v>Rotokakahi Outlet 2010/11</v>
      </c>
      <c r="F1880" s="18" t="s">
        <v>72</v>
      </c>
      <c r="G1880" s="19">
        <v>4.4000000999999997</v>
      </c>
      <c r="H1880" s="20">
        <v>2.875</v>
      </c>
      <c r="I1880" s="21">
        <v>250</v>
      </c>
      <c r="J1880" s="19">
        <v>21.444105948534744</v>
      </c>
      <c r="K1880" s="19">
        <v>1.2665764305743052</v>
      </c>
      <c r="L1880" s="19">
        <v>3</v>
      </c>
      <c r="M1880" s="19">
        <v>15</v>
      </c>
      <c r="N1880" s="19">
        <v>7.1999997999999996</v>
      </c>
      <c r="Q1880" s="19">
        <f t="shared" si="448"/>
        <v>3.8543698233455519</v>
      </c>
      <c r="R1880" s="19">
        <f t="shared" si="459"/>
        <v>4.2833184171263081</v>
      </c>
      <c r="S1880" s="19">
        <f t="shared" si="455"/>
        <v>3.6077994261028326</v>
      </c>
      <c r="T1880" s="19">
        <f t="shared" si="456"/>
        <v>4.1054191972685032</v>
      </c>
      <c r="U1880" s="23">
        <f t="shared" si="458"/>
        <v>3.9627267159607991</v>
      </c>
      <c r="V1880" s="24">
        <f t="shared" si="450"/>
        <v>3.8027826046735131</v>
      </c>
      <c r="W1880" s="24">
        <f t="shared" si="450"/>
        <v>4.1625950804706475</v>
      </c>
      <c r="X1880" s="24">
        <f t="shared" si="450"/>
        <v>3.5342028802464664</v>
      </c>
      <c r="Y1880" s="24">
        <f t="shared" si="450"/>
        <v>3.9684442597540976</v>
      </c>
      <c r="Z1880" s="24">
        <f t="shared" si="450"/>
        <v>3.867006206286181</v>
      </c>
      <c r="AA1880" s="20">
        <v>1.97</v>
      </c>
      <c r="AB1880" s="20">
        <v>0.22166666666666601</v>
      </c>
      <c r="AC1880" s="17">
        <v>314.54166555059498</v>
      </c>
      <c r="AD1880" s="17">
        <f t="shared" ref="AD1880:AD1943" si="461">AVERAGE(AC1869:AC1880)</f>
        <v>313.9478180227311</v>
      </c>
      <c r="AE1880" s="21">
        <v>106.76</v>
      </c>
      <c r="AF1880" s="21">
        <v>189.83779761904771</v>
      </c>
      <c r="AG1880" s="19">
        <v>2.6720238095238096</v>
      </c>
      <c r="AH1880" s="21">
        <v>211</v>
      </c>
      <c r="AI1880" s="22">
        <v>1.4933333333333301</v>
      </c>
      <c r="AJ1880" s="21">
        <v>1809.5000000000027</v>
      </c>
      <c r="AK1880" s="21" t="e">
        <f>VLOOKUP($B1880,'[3]Rotoma level Monthly'!$C$2:$N$538,10,FALSE)</f>
        <v>#N/A</v>
      </c>
      <c r="AL1880" s="21" t="e">
        <f>VLOOKUP($B1880,'[3]Rotoma level Monthly'!$C$2:$N$538,11,FALSE)</f>
        <v>#N/A</v>
      </c>
      <c r="AM1880" s="20">
        <v>3.4874891427534127</v>
      </c>
      <c r="AN1880" s="21">
        <v>188.39166666666668</v>
      </c>
    </row>
    <row r="1881" spans="1:40" x14ac:dyDescent="0.25">
      <c r="A1881" s="39" t="s">
        <v>90</v>
      </c>
      <c r="B1881" s="15">
        <v>40603</v>
      </c>
      <c r="C1881" s="16" t="s">
        <v>73</v>
      </c>
      <c r="D1881" s="17">
        <v>2011</v>
      </c>
      <c r="E1881" s="18" t="str">
        <f t="shared" si="460"/>
        <v>Rotokakahi Outlet 2010/11</v>
      </c>
      <c r="F1881" s="18" t="s">
        <v>72</v>
      </c>
      <c r="G1881" s="19">
        <v>3.5</v>
      </c>
      <c r="H1881" s="20">
        <v>5.8749997499999997</v>
      </c>
      <c r="I1881" s="21">
        <v>208</v>
      </c>
      <c r="J1881" s="19">
        <v>12.455704971534741</v>
      </c>
      <c r="K1881" s="19">
        <v>0.28957623517430475</v>
      </c>
      <c r="L1881" s="19">
        <v>1</v>
      </c>
      <c r="M1881" s="19">
        <v>4.0000002000000006</v>
      </c>
      <c r="N1881" s="19">
        <v>7.6900000999999998</v>
      </c>
      <c r="Q1881" s="19">
        <f t="shared" si="448"/>
        <v>3.6019328326497</v>
      </c>
      <c r="R1881" s="19">
        <f t="shared" si="459"/>
        <v>3.3812125305422769</v>
      </c>
      <c r="S1881" s="19">
        <f t="shared" si="455"/>
        <v>3.3673706382379121</v>
      </c>
      <c r="T1881" s="19">
        <f t="shared" si="456"/>
        <v>3.4164754736412406</v>
      </c>
      <c r="U1881" s="23">
        <f t="shared" si="458"/>
        <v>3.441747868767782</v>
      </c>
      <c r="V1881" s="24">
        <f t="shared" si="450"/>
        <v>3.7149465753123359</v>
      </c>
      <c r="W1881" s="24">
        <f t="shared" si="450"/>
        <v>4.082920513098518</v>
      </c>
      <c r="X1881" s="24">
        <f t="shared" si="450"/>
        <v>3.489684732245427</v>
      </c>
      <c r="Y1881" s="24">
        <f t="shared" si="450"/>
        <v>3.8562836132418461</v>
      </c>
      <c r="Z1881" s="24">
        <f t="shared" si="450"/>
        <v>3.7859588584745314</v>
      </c>
      <c r="AA1881" s="20">
        <v>2.13</v>
      </c>
      <c r="AB1881" s="20">
        <v>0.52166666666666595</v>
      </c>
      <c r="AC1881" s="17">
        <v>314.551389112903</v>
      </c>
      <c r="AD1881" s="17">
        <f t="shared" si="461"/>
        <v>314.01034434299726</v>
      </c>
      <c r="AE1881" s="21">
        <v>206.36000000000101</v>
      </c>
      <c r="AF1881" s="21">
        <v>157.09543010752697</v>
      </c>
      <c r="AG1881" s="19">
        <v>3.2391801075268805</v>
      </c>
      <c r="AH1881" s="21">
        <v>223.1</v>
      </c>
      <c r="AI1881" s="22">
        <v>1.4933333333333301</v>
      </c>
      <c r="AJ1881" s="21">
        <v>1855.7600000000027</v>
      </c>
      <c r="AK1881" s="21" t="e">
        <f>VLOOKUP($B1881,'[3]Rotoma level Monthly'!$C$2:$N$538,10,FALSE)</f>
        <v>#N/A</v>
      </c>
      <c r="AL1881" s="21" t="e">
        <f>VLOOKUP($B1881,'[3]Rotoma level Monthly'!$C$2:$N$538,11,FALSE)</f>
        <v>#N/A</v>
      </c>
      <c r="AM1881" s="20">
        <v>3.4800548669597617</v>
      </c>
      <c r="AN1881" s="21">
        <v>187.14166666666665</v>
      </c>
    </row>
    <row r="1882" spans="1:40" x14ac:dyDescent="0.25">
      <c r="A1882" s="39" t="s">
        <v>90</v>
      </c>
      <c r="B1882" s="15">
        <v>40634</v>
      </c>
      <c r="C1882" s="16" t="s">
        <v>73</v>
      </c>
      <c r="D1882" s="17">
        <v>2011</v>
      </c>
      <c r="E1882" s="18" t="str">
        <f t="shared" si="460"/>
        <v>Rotokakahi Outlet 2010/11</v>
      </c>
      <c r="F1882" s="18" t="s">
        <v>72</v>
      </c>
      <c r="G1882" s="19">
        <v>4.6999997999999996</v>
      </c>
      <c r="I1882" s="21">
        <v>270.00001000000003</v>
      </c>
      <c r="J1882" s="19">
        <v>15.582104971534743</v>
      </c>
      <c r="K1882" s="19">
        <v>1.2665764305743052</v>
      </c>
      <c r="L1882" s="19">
        <v>0.50000001999999999</v>
      </c>
      <c r="M1882" s="19">
        <v>3</v>
      </c>
      <c r="N1882" s="19">
        <v>7.3000002000000004</v>
      </c>
      <c r="Q1882" s="19">
        <f t="shared" si="448"/>
        <v>3.927128512215956</v>
      </c>
      <c r="S1882" s="19">
        <f t="shared" si="455"/>
        <v>3.7084049785343427</v>
      </c>
      <c r="T1882" s="19">
        <f t="shared" si="456"/>
        <v>3.700468287109413</v>
      </c>
      <c r="U1882" s="23">
        <f t="shared" si="458"/>
        <v>3.7786672592865709</v>
      </c>
      <c r="V1882" s="24">
        <f t="shared" si="450"/>
        <v>3.7625588346962293</v>
      </c>
      <c r="W1882" s="24">
        <f t="shared" si="450"/>
        <v>4.0546751957957561</v>
      </c>
      <c r="X1882" s="24">
        <f t="shared" si="450"/>
        <v>3.4909019098109906</v>
      </c>
      <c r="Y1882" s="24">
        <f t="shared" si="450"/>
        <v>3.7981907839749316</v>
      </c>
      <c r="Z1882" s="24">
        <f t="shared" si="450"/>
        <v>3.7708315157255359</v>
      </c>
      <c r="AA1882" s="20">
        <v>2.4300000000000002</v>
      </c>
      <c r="AB1882" s="20">
        <v>1.165</v>
      </c>
      <c r="AC1882" s="17">
        <v>314.60689791666698</v>
      </c>
      <c r="AD1882" s="17">
        <f t="shared" si="461"/>
        <v>314.09487513081734</v>
      </c>
      <c r="AE1882" s="21">
        <v>140.88999999999999</v>
      </c>
      <c r="AF1882" s="21">
        <v>165.31527777777777</v>
      </c>
      <c r="AG1882" s="19">
        <v>3.256875</v>
      </c>
      <c r="AH1882" s="21">
        <v>160.80000000000001</v>
      </c>
      <c r="AI1882" s="22">
        <v>1.4933333333333301</v>
      </c>
      <c r="AJ1882" s="21">
        <v>2041.6200000000038</v>
      </c>
      <c r="AK1882" s="21" t="e">
        <f>VLOOKUP($B1882,'[3]Rotoma level Monthly'!$C$2:$N$538,10,FALSE)</f>
        <v>#N/A</v>
      </c>
      <c r="AL1882" s="21" t="e">
        <f>VLOOKUP($B1882,'[3]Rotoma level Monthly'!$C$2:$N$538,11,FALSE)</f>
        <v>#N/A</v>
      </c>
      <c r="AM1882" s="20">
        <v>3.4624361393611949</v>
      </c>
      <c r="AN1882" s="21">
        <v>183.76666666666665</v>
      </c>
    </row>
    <row r="1883" spans="1:40" x14ac:dyDescent="0.25">
      <c r="A1883" s="39" t="s">
        <v>90</v>
      </c>
      <c r="B1883" s="15">
        <v>40664</v>
      </c>
      <c r="C1883" s="16" t="s">
        <v>73</v>
      </c>
      <c r="D1883" s="17">
        <v>2011</v>
      </c>
      <c r="E1883" s="18" t="str">
        <f t="shared" si="460"/>
        <v>Rotokakahi Outlet 2010/11</v>
      </c>
      <c r="F1883" s="18" t="s">
        <v>72</v>
      </c>
      <c r="G1883" s="19">
        <v>6.1999997999999996</v>
      </c>
      <c r="H1883" s="20">
        <v>3.84375</v>
      </c>
      <c r="I1883" s="21">
        <v>337.00001000000003</v>
      </c>
      <c r="J1883" s="19">
        <v>20.467105948534744</v>
      </c>
      <c r="K1883" s="19">
        <v>1.2665764305743052</v>
      </c>
      <c r="L1883" s="19">
        <v>4.0000002000000006</v>
      </c>
      <c r="M1883" s="19">
        <v>17.000001000000001</v>
      </c>
      <c r="N1883" s="19">
        <v>7.4000000999999997</v>
      </c>
      <c r="Q1883" s="19">
        <f t="shared" si="448"/>
        <v>4.2326748557414362</v>
      </c>
      <c r="R1883" s="19">
        <f t="shared" ref="R1883:R1894" si="462">5.56+2.6*LOG(((1/$H1883)-(1/40)),10)</f>
        <v>3.9255574660794119</v>
      </c>
      <c r="S1883" s="19">
        <f t="shared" si="455"/>
        <v>3.9981660404128294</v>
      </c>
      <c r="T1883" s="19">
        <f t="shared" si="456"/>
        <v>4.0462847981045611</v>
      </c>
      <c r="U1883" s="23">
        <f t="shared" si="458"/>
        <v>4.0506707900845598</v>
      </c>
      <c r="V1883" s="24">
        <f t="shared" si="450"/>
        <v>3.7640535924377141</v>
      </c>
      <c r="W1883" s="24">
        <f t="shared" si="450"/>
        <v>4.0400027791980104</v>
      </c>
      <c r="X1883" s="24">
        <f t="shared" si="450"/>
        <v>3.5154528869944368</v>
      </c>
      <c r="Y1883" s="24">
        <f t="shared" si="450"/>
        <v>3.7858607437193634</v>
      </c>
      <c r="Z1883" s="24">
        <f t="shared" si="450"/>
        <v>3.7708980105892267</v>
      </c>
      <c r="AA1883" s="20">
        <v>0.32</v>
      </c>
      <c r="AB1883" s="20">
        <v>1.34</v>
      </c>
      <c r="AC1883" s="17">
        <v>314.89021337365602</v>
      </c>
      <c r="AD1883" s="17">
        <f t="shared" si="461"/>
        <v>314.22000344436282</v>
      </c>
      <c r="AE1883" s="21">
        <v>233.5</v>
      </c>
      <c r="AF1883" s="21">
        <v>161.71774193548387</v>
      </c>
      <c r="AG1883" s="19">
        <v>3.6981182795698935</v>
      </c>
      <c r="AH1883" s="21">
        <v>164.5</v>
      </c>
      <c r="AI1883" s="22">
        <v>1.4933333333333301</v>
      </c>
      <c r="AJ1883" s="21">
        <v>2134.5100000000039</v>
      </c>
      <c r="AK1883" s="21" t="e">
        <f>VLOOKUP($B1883,'[3]Rotoma level Monthly'!$C$2:$N$538,10,FALSE)</f>
        <v>#N/A</v>
      </c>
      <c r="AL1883" s="21" t="e">
        <f>VLOOKUP($B1883,'[3]Rotoma level Monthly'!$C$2:$N$538,11,FALSE)</f>
        <v>#N/A</v>
      </c>
      <c r="AM1883" s="20">
        <v>3.4978875282500836</v>
      </c>
      <c r="AN1883" s="21">
        <v>186.77499999999998</v>
      </c>
    </row>
    <row r="1884" spans="1:40" x14ac:dyDescent="0.25">
      <c r="A1884" s="39" t="s">
        <v>90</v>
      </c>
      <c r="B1884" s="15">
        <v>40695</v>
      </c>
      <c r="C1884" s="16" t="s">
        <v>73</v>
      </c>
      <c r="D1884" s="17">
        <v>2011</v>
      </c>
      <c r="E1884" s="18" t="str">
        <f t="shared" si="460"/>
        <v>Rotokakahi Outlet 2010/11</v>
      </c>
      <c r="F1884" s="18" t="s">
        <v>72</v>
      </c>
      <c r="G1884" s="19">
        <v>10.9</v>
      </c>
      <c r="H1884" s="20">
        <v>4.625</v>
      </c>
      <c r="I1884" s="21">
        <v>319.00000999999997</v>
      </c>
      <c r="J1884" s="19">
        <v>18.513105948534744</v>
      </c>
      <c r="K1884" s="19">
        <v>3.220576332874304</v>
      </c>
      <c r="L1884" s="19">
        <v>12</v>
      </c>
      <c r="M1884" s="19">
        <v>78.000001999999995</v>
      </c>
      <c r="N1884" s="19">
        <v>7.0999999000000003</v>
      </c>
      <c r="Q1884" s="19">
        <f t="shared" si="448"/>
        <v>4.8550633047691836</v>
      </c>
      <c r="R1884" s="19">
        <f t="shared" si="462"/>
        <v>3.6919642723362651</v>
      </c>
      <c r="S1884" s="19">
        <f t="shared" si="455"/>
        <v>3.9264099969809982</v>
      </c>
      <c r="T1884" s="19">
        <f t="shared" si="456"/>
        <v>3.919039516761778</v>
      </c>
      <c r="U1884" s="23">
        <f t="shared" si="458"/>
        <v>4.0981192727120561</v>
      </c>
      <c r="V1884" s="24">
        <f t="shared" si="450"/>
        <v>3.8738900838943269</v>
      </c>
      <c r="W1884" s="24">
        <f t="shared" si="450"/>
        <v>4.0470310192589345</v>
      </c>
      <c r="X1884" s="24">
        <f t="shared" si="450"/>
        <v>3.5420037679009511</v>
      </c>
      <c r="Y1884" s="24">
        <f t="shared" si="450"/>
        <v>3.7541153013393163</v>
      </c>
      <c r="Z1884" s="24">
        <f t="shared" si="450"/>
        <v>3.7986691314322911</v>
      </c>
      <c r="AA1884" s="20">
        <v>0.11</v>
      </c>
      <c r="AB1884" s="20">
        <v>0.15833333333333299</v>
      </c>
      <c r="AC1884" s="17">
        <v>315.24262986111103</v>
      </c>
      <c r="AD1884" s="17">
        <f t="shared" si="461"/>
        <v>314.37734283915074</v>
      </c>
      <c r="AE1884" s="21">
        <v>149</v>
      </c>
      <c r="AF1884" s="21">
        <v>148.48541666666674</v>
      </c>
      <c r="AG1884" s="19">
        <v>3.2034027777777774</v>
      </c>
      <c r="AH1884" s="21">
        <v>96</v>
      </c>
      <c r="AI1884" s="22">
        <v>1.404166666666665</v>
      </c>
      <c r="AJ1884" s="21">
        <v>2087.4700000000048</v>
      </c>
      <c r="AK1884" s="21" t="e">
        <f>VLOOKUP($B1884,'[3]Rotoma level Monthly'!$C$2:$N$538,10,FALSE)</f>
        <v>#N/A</v>
      </c>
      <c r="AL1884" s="21" t="e">
        <f>VLOOKUP($B1884,'[3]Rotoma level Monthly'!$C$2:$N$538,11,FALSE)</f>
        <v>#N/A</v>
      </c>
      <c r="AM1884" s="20">
        <v>3.5748252522644202</v>
      </c>
      <c r="AN1884" s="21">
        <v>186.6333333333333</v>
      </c>
    </row>
    <row r="1885" spans="1:40" x14ac:dyDescent="0.25">
      <c r="A1885" s="39" t="s">
        <v>90</v>
      </c>
      <c r="B1885" s="15">
        <v>40725</v>
      </c>
      <c r="C1885" s="16" t="s">
        <v>74</v>
      </c>
      <c r="D1885" s="17">
        <v>2012</v>
      </c>
      <c r="E1885" s="18" t="str">
        <f t="shared" si="460"/>
        <v>Rotokakahi Outlet 2011/12</v>
      </c>
      <c r="F1885" s="18" t="s">
        <v>72</v>
      </c>
      <c r="G1885" s="19">
        <v>11.6</v>
      </c>
      <c r="H1885" s="20">
        <v>3.8125</v>
      </c>
      <c r="I1885" s="21">
        <v>294.99998999999997</v>
      </c>
      <c r="J1885" s="19">
        <v>17.536105948534743</v>
      </c>
      <c r="K1885" s="19">
        <v>1.2665764305743052</v>
      </c>
      <c r="L1885" s="19">
        <v>18.999998999999999</v>
      </c>
      <c r="M1885" s="19">
        <v>57.999997999999998</v>
      </c>
      <c r="N1885" s="19">
        <v>7.1999997999999996</v>
      </c>
      <c r="Q1885" s="19">
        <f t="shared" si="448"/>
        <v>4.9237232926363728</v>
      </c>
      <c r="R1885" s="19">
        <f t="shared" si="462"/>
        <v>3.9357507172106372</v>
      </c>
      <c r="S1885" s="19">
        <f t="shared" si="455"/>
        <v>3.8241642237815099</v>
      </c>
      <c r="T1885" s="19">
        <f t="shared" si="456"/>
        <v>3.8502848292589147</v>
      </c>
      <c r="U1885" s="23">
        <f t="shared" si="458"/>
        <v>4.1334807657218589</v>
      </c>
      <c r="V1885" s="24">
        <f t="shared" si="450"/>
        <v>3.8572622255602411</v>
      </c>
      <c r="W1885" s="24">
        <f t="shared" si="450"/>
        <v>4.0000555120878953</v>
      </c>
      <c r="X1885" s="24">
        <f t="shared" si="450"/>
        <v>3.5398103572379545</v>
      </c>
      <c r="Y1885" s="24">
        <f t="shared" si="450"/>
        <v>3.6643616293982366</v>
      </c>
      <c r="Z1885" s="24">
        <f t="shared" si="450"/>
        <v>3.7607601758043869</v>
      </c>
      <c r="AA1885" s="20">
        <v>1.1299999999999999</v>
      </c>
      <c r="AB1885" s="20">
        <v>0.18833333333333299</v>
      </c>
      <c r="AC1885" s="17">
        <v>315.40060114247302</v>
      </c>
      <c r="AD1885" s="17">
        <f t="shared" si="461"/>
        <v>314.52483213863923</v>
      </c>
      <c r="AE1885" s="21">
        <v>121.461</v>
      </c>
      <c r="AF1885" s="21">
        <v>206.84072580645164</v>
      </c>
      <c r="AG1885" s="19">
        <v>3.9659274193548391</v>
      </c>
      <c r="AH1885" s="21">
        <v>152.9</v>
      </c>
      <c r="AI1885" s="22">
        <v>1.2524999999999999</v>
      </c>
      <c r="AJ1885" s="21">
        <v>2044.765000000004</v>
      </c>
      <c r="AK1885" s="21" t="e">
        <f>VLOOKUP($B1885,'[3]Rotoma level Monthly'!$C$2:$N$538,10,FALSE)</f>
        <v>#N/A</v>
      </c>
      <c r="AL1885" s="21" t="e">
        <f>VLOOKUP($B1885,'[3]Rotoma level Monthly'!$C$2:$N$538,11,FALSE)</f>
        <v>#N/A</v>
      </c>
      <c r="AM1885" s="20">
        <v>3.5650277985607173</v>
      </c>
      <c r="AN1885" s="21">
        <v>185.10833333333332</v>
      </c>
    </row>
    <row r="1886" spans="1:40" x14ac:dyDescent="0.25">
      <c r="A1886" s="39" t="s">
        <v>90</v>
      </c>
      <c r="B1886" s="15">
        <v>40756</v>
      </c>
      <c r="C1886" s="16" t="s">
        <v>74</v>
      </c>
      <c r="D1886" s="17">
        <v>2012</v>
      </c>
      <c r="E1886" s="18" t="str">
        <f t="shared" si="460"/>
        <v>Rotokakahi Outlet 2011/12</v>
      </c>
      <c r="F1886" s="18" t="s">
        <v>72</v>
      </c>
      <c r="G1886" s="19">
        <v>15.3</v>
      </c>
      <c r="H1886" s="20">
        <v>3.0000001250000001</v>
      </c>
      <c r="I1886" s="21">
        <v>328.00001000000003</v>
      </c>
      <c r="J1886" s="19">
        <v>17.536105948534743</v>
      </c>
      <c r="K1886" s="19">
        <v>2.2435761374743044</v>
      </c>
      <c r="L1886" s="19">
        <v>6.5000001000000003</v>
      </c>
      <c r="M1886" s="19">
        <v>4.9999998999999997</v>
      </c>
      <c r="N1886" s="19">
        <v>8</v>
      </c>
      <c r="Q1886" s="19">
        <f t="shared" si="448"/>
        <v>5.2291162342767006</v>
      </c>
      <c r="R1886" s="19">
        <f t="shared" si="462"/>
        <v>4.2314531919870451</v>
      </c>
      <c r="S1886" s="19">
        <f t="shared" si="455"/>
        <v>3.9627803094266159</v>
      </c>
      <c r="T1886" s="19">
        <f t="shared" si="456"/>
        <v>3.8502848292589147</v>
      </c>
      <c r="U1886" s="23">
        <f t="shared" si="458"/>
        <v>4.318408641237319</v>
      </c>
      <c r="V1886" s="24">
        <f t="shared" si="450"/>
        <v>3.9496554476751826</v>
      </c>
      <c r="W1886" s="24">
        <f t="shared" si="450"/>
        <v>3.9432168770140006</v>
      </c>
      <c r="X1886" s="24">
        <f t="shared" si="450"/>
        <v>3.5858220718613922</v>
      </c>
      <c r="Y1886" s="24">
        <f t="shared" si="450"/>
        <v>3.676846331304962</v>
      </c>
      <c r="Z1886" s="24">
        <f t="shared" si="450"/>
        <v>3.7854570649278965</v>
      </c>
      <c r="AA1886" s="20">
        <v>0.24</v>
      </c>
      <c r="AB1886" s="20">
        <v>0.193333333333333</v>
      </c>
      <c r="AC1886" s="17">
        <v>315.371733870968</v>
      </c>
      <c r="AD1886" s="17">
        <f t="shared" si="461"/>
        <v>314.64555539083432</v>
      </c>
      <c r="AE1886" s="21">
        <v>57.454999999999899</v>
      </c>
      <c r="AF1886" s="21">
        <v>194.58333333333334</v>
      </c>
      <c r="AG1886" s="19">
        <v>2.9935483870967747</v>
      </c>
      <c r="AH1886" s="21">
        <v>200.9</v>
      </c>
      <c r="AI1886" s="22">
        <v>0.84333333333333305</v>
      </c>
      <c r="AJ1886" s="21">
        <v>2115.7360000000035</v>
      </c>
      <c r="AK1886" s="21" t="e">
        <f>VLOOKUP($B1886,'[3]Rotoma level Monthly'!$C$2:$N$538,10,FALSE)</f>
        <v>#N/A</v>
      </c>
      <c r="AL1886" s="21" t="e">
        <f>VLOOKUP($B1886,'[3]Rotoma level Monthly'!$C$2:$N$538,11,FALSE)</f>
        <v>#N/A</v>
      </c>
      <c r="AM1886" s="20">
        <v>3.6532166426467394</v>
      </c>
      <c r="AN1886" s="21">
        <v>190.59166666666667</v>
      </c>
    </row>
    <row r="1887" spans="1:40" x14ac:dyDescent="0.25">
      <c r="A1887" s="39" t="s">
        <v>90</v>
      </c>
      <c r="B1887" s="15">
        <v>40787</v>
      </c>
      <c r="C1887" s="16" t="s">
        <v>74</v>
      </c>
      <c r="D1887" s="17">
        <v>2012</v>
      </c>
      <c r="E1887" s="18" t="str">
        <f t="shared" si="460"/>
        <v>Rotokakahi Outlet 2011/12</v>
      </c>
      <c r="F1887" s="18" t="s">
        <v>72</v>
      </c>
      <c r="G1887" s="19">
        <v>4.9000000999999997</v>
      </c>
      <c r="H1887" s="20">
        <v>4.4375</v>
      </c>
      <c r="I1887" s="21">
        <v>221</v>
      </c>
      <c r="J1887" s="19">
        <v>11.674105948534743</v>
      </c>
      <c r="K1887" s="19">
        <v>1.2665764305743052</v>
      </c>
      <c r="L1887" s="19">
        <v>16.000001000000001</v>
      </c>
      <c r="M1887" s="19">
        <v>20</v>
      </c>
      <c r="N1887" s="19">
        <v>7.5</v>
      </c>
      <c r="Q1887" s="19">
        <f t="shared" si="448"/>
        <v>3.973098065784832</v>
      </c>
      <c r="R1887" s="19">
        <f t="shared" si="462"/>
        <v>3.7446642085048869</v>
      </c>
      <c r="S1887" s="19">
        <f t="shared" si="455"/>
        <v>3.4466207437921823</v>
      </c>
      <c r="T1887" s="19">
        <f t="shared" si="456"/>
        <v>3.3342930008804901</v>
      </c>
      <c r="U1887" s="23">
        <f t="shared" si="458"/>
        <v>3.6246690047405981</v>
      </c>
      <c r="V1887" s="24">
        <f t="shared" si="450"/>
        <v>3.8968820467995458</v>
      </c>
      <c r="W1887" s="24">
        <f t="shared" si="450"/>
        <v>3.8643107976659903</v>
      </c>
      <c r="X1887" s="24">
        <f t="shared" si="450"/>
        <v>3.5966987765983589</v>
      </c>
      <c r="Y1887" s="24">
        <f t="shared" si="450"/>
        <v>3.6768463313049629</v>
      </c>
      <c r="Z1887" s="24">
        <f t="shared" si="450"/>
        <v>3.7569002477093094</v>
      </c>
      <c r="AA1887" s="20">
        <v>1.1000000000000001</v>
      </c>
      <c r="AB1887" s="20">
        <v>0.32</v>
      </c>
      <c r="AC1887" s="17">
        <v>315.30045069444401</v>
      </c>
      <c r="AD1887" s="17">
        <f t="shared" si="461"/>
        <v>314.73685807018495</v>
      </c>
      <c r="AE1887" s="21">
        <v>65.760999999999996</v>
      </c>
      <c r="AF1887" s="21">
        <v>193.54097222222225</v>
      </c>
      <c r="AG1887" s="19">
        <v>3.3280555555555549</v>
      </c>
      <c r="AH1887" s="21">
        <v>230.7</v>
      </c>
      <c r="AI1887" s="22">
        <v>0.42083333333333295</v>
      </c>
      <c r="AJ1887" s="21">
        <v>1857.8760000000018</v>
      </c>
      <c r="AK1887" s="21" t="e">
        <f>VLOOKUP($B1887,'[3]Rotoma level Monthly'!$C$2:$N$538,10,FALSE)</f>
        <v>#N/A</v>
      </c>
      <c r="AL1887" s="21" t="e">
        <f>VLOOKUP($B1887,'[3]Rotoma level Monthly'!$C$2:$N$538,11,FALSE)</f>
        <v>#N/A</v>
      </c>
      <c r="AM1887" s="20">
        <v>3.6286870727542655</v>
      </c>
      <c r="AN1887" s="21">
        <v>197.64166666666665</v>
      </c>
    </row>
    <row r="1888" spans="1:40" x14ac:dyDescent="0.25">
      <c r="A1888" s="39" t="s">
        <v>90</v>
      </c>
      <c r="B1888" s="15">
        <v>40817</v>
      </c>
      <c r="C1888" s="16" t="s">
        <v>74</v>
      </c>
      <c r="D1888" s="17">
        <v>2012</v>
      </c>
      <c r="E1888" s="18" t="str">
        <f t="shared" si="460"/>
        <v>Rotokakahi Outlet 2011/12</v>
      </c>
      <c r="F1888" s="18" t="s">
        <v>72</v>
      </c>
      <c r="G1888" s="19">
        <v>3.5999998999999998</v>
      </c>
      <c r="H1888" s="20">
        <v>4.5625001250000006</v>
      </c>
      <c r="I1888" s="21">
        <v>224.00001</v>
      </c>
      <c r="J1888" s="19">
        <v>13.628106925534745</v>
      </c>
      <c r="K1888" s="19">
        <v>0.28957623517430475</v>
      </c>
      <c r="L1888" s="19">
        <v>3</v>
      </c>
      <c r="M1888" s="19">
        <v>4.0000002000000006</v>
      </c>
      <c r="N1888" s="19">
        <v>7.6999997999999996</v>
      </c>
      <c r="Q1888" s="19">
        <f t="shared" si="448"/>
        <v>3.6330083213070212</v>
      </c>
      <c r="R1888" s="19">
        <f t="shared" si="462"/>
        <v>3.7093205044366764</v>
      </c>
      <c r="S1888" s="19">
        <f t="shared" si="455"/>
        <v>3.4642465935441495</v>
      </c>
      <c r="T1888" s="19">
        <f t="shared" si="456"/>
        <v>3.5305517545053342</v>
      </c>
      <c r="U1888" s="23">
        <f t="shared" si="458"/>
        <v>3.5842817934482953</v>
      </c>
      <c r="V1888" s="24">
        <f t="shared" si="450"/>
        <v>3.889524062730787</v>
      </c>
      <c r="W1888" s="24">
        <f t="shared" si="450"/>
        <v>3.7994566859522156</v>
      </c>
      <c r="X1888" s="24">
        <f t="shared" si="450"/>
        <v>3.6037293248186866</v>
      </c>
      <c r="Y1888" s="24">
        <f t="shared" si="450"/>
        <v>3.676846331304962</v>
      </c>
      <c r="Z1888" s="24">
        <f t="shared" si="450"/>
        <v>3.741955988146128</v>
      </c>
      <c r="AA1888" s="20">
        <v>0.71</v>
      </c>
      <c r="AB1888" s="20">
        <v>0.52333333333333298</v>
      </c>
      <c r="AC1888" s="17">
        <v>315.51714280914001</v>
      </c>
      <c r="AD1888" s="17">
        <f t="shared" si="461"/>
        <v>314.83935330744288</v>
      </c>
      <c r="AE1888" s="21">
        <v>174</v>
      </c>
      <c r="AF1888" s="21">
        <v>133.22991071428569</v>
      </c>
      <c r="AG1888" s="19">
        <v>3.8747023809523808</v>
      </c>
      <c r="AH1888" s="21">
        <v>169.6</v>
      </c>
      <c r="AI1888" s="22">
        <v>0.42083333333333295</v>
      </c>
      <c r="AJ1888" s="21">
        <v>1736.5270000000007</v>
      </c>
      <c r="AK1888" s="21" t="e">
        <f>VLOOKUP($B1888,'[3]Rotoma level Monthly'!$C$2:$N$538,10,FALSE)</f>
        <v>#N/A</v>
      </c>
      <c r="AL1888" s="21" t="e">
        <f>VLOOKUP($B1888,'[3]Rotoma level Monthly'!$C$2:$N$538,11,FALSE)</f>
        <v>#N/A</v>
      </c>
      <c r="AM1888" s="20">
        <v>3.4953928518091826</v>
      </c>
      <c r="AN1888" s="21">
        <v>191.28333333333333</v>
      </c>
    </row>
    <row r="1889" spans="1:40" x14ac:dyDescent="0.25">
      <c r="A1889" s="39" t="s">
        <v>90</v>
      </c>
      <c r="B1889" s="15">
        <v>40848</v>
      </c>
      <c r="C1889" s="16" t="s">
        <v>74</v>
      </c>
      <c r="D1889" s="17">
        <v>2012</v>
      </c>
      <c r="E1889" s="18" t="str">
        <f t="shared" si="460"/>
        <v>Rotokakahi Outlet 2011/12</v>
      </c>
      <c r="F1889" s="18" t="s">
        <v>72</v>
      </c>
      <c r="G1889" s="19">
        <v>1.2</v>
      </c>
      <c r="H1889" s="20">
        <v>5.1249998750000003</v>
      </c>
      <c r="I1889" s="21">
        <v>206</v>
      </c>
      <c r="J1889" s="19">
        <v>12.651106925534744</v>
      </c>
      <c r="K1889" s="19">
        <v>1.2665764305743052</v>
      </c>
      <c r="L1889" s="19">
        <v>2.0000001000000003</v>
      </c>
      <c r="M1889" s="19">
        <v>4.9999998999999997</v>
      </c>
      <c r="N1889" s="19">
        <v>7.4000000999999997</v>
      </c>
      <c r="Q1889" s="19">
        <f t="shared" si="448"/>
        <v>2.4211203649609674</v>
      </c>
      <c r="R1889" s="19">
        <f t="shared" si="462"/>
        <v>3.5599769551751534</v>
      </c>
      <c r="S1889" s="19">
        <f t="shared" si="455"/>
        <v>3.3547403333111512</v>
      </c>
      <c r="T1889" s="19">
        <f t="shared" si="456"/>
        <v>3.4362152969459494</v>
      </c>
      <c r="U1889" s="23">
        <f t="shared" si="458"/>
        <v>3.1930132375983051</v>
      </c>
      <c r="V1889" s="24">
        <f t="shared" si="450"/>
        <v>3.8630786968153639</v>
      </c>
      <c r="W1889" s="24">
        <f t="shared" si="450"/>
        <v>3.7420571209143443</v>
      </c>
      <c r="X1889" s="24">
        <f t="shared" si="450"/>
        <v>3.6125369910222802</v>
      </c>
      <c r="Y1889" s="24">
        <f t="shared" si="450"/>
        <v>3.6853398559770838</v>
      </c>
      <c r="Z1889" s="24">
        <f t="shared" si="450"/>
        <v>3.7265158773983571</v>
      </c>
      <c r="AA1889" s="20">
        <v>1.2</v>
      </c>
      <c r="AB1889" s="20">
        <v>0.74833333333333296</v>
      </c>
      <c r="AC1889" s="17">
        <v>315.64207430555598</v>
      </c>
      <c r="AD1889" s="17">
        <f t="shared" si="461"/>
        <v>314.95938778968514</v>
      </c>
      <c r="AE1889" s="21">
        <v>52.499000000000002</v>
      </c>
      <c r="AF1889" s="21">
        <v>214.86736111111111</v>
      </c>
      <c r="AG1889" s="19">
        <v>4.8864583333333345</v>
      </c>
      <c r="AH1889" s="21">
        <v>257.8</v>
      </c>
      <c r="AI1889" s="22">
        <v>0.42083333333333295</v>
      </c>
      <c r="AJ1889" s="21">
        <v>1847.6620000000009</v>
      </c>
      <c r="AK1889" s="21" t="e">
        <f>VLOOKUP($B1889,'[3]Rotoma level Monthly'!$C$2:$N$538,10,FALSE)</f>
        <v>#N/A</v>
      </c>
      <c r="AL1889" s="21" t="e">
        <f>VLOOKUP($B1889,'[3]Rotoma level Monthly'!$C$2:$N$538,11,FALSE)</f>
        <v>#N/A</v>
      </c>
      <c r="AM1889" s="20">
        <v>3.4716449319423108</v>
      </c>
      <c r="AN1889" s="21">
        <v>191.20000000000002</v>
      </c>
    </row>
    <row r="1890" spans="1:40" x14ac:dyDescent="0.25">
      <c r="A1890" s="39" t="s">
        <v>90</v>
      </c>
      <c r="B1890" s="15">
        <v>40878</v>
      </c>
      <c r="C1890" s="16" t="s">
        <v>74</v>
      </c>
      <c r="D1890" s="17">
        <v>2012</v>
      </c>
      <c r="E1890" s="18" t="str">
        <f t="shared" si="460"/>
        <v>Rotokakahi Outlet 2011/12</v>
      </c>
      <c r="F1890" s="18" t="s">
        <v>72</v>
      </c>
      <c r="G1890" s="19">
        <v>3.4000001000000002</v>
      </c>
      <c r="H1890" s="20">
        <v>2.875</v>
      </c>
      <c r="I1890" s="21">
        <v>223</v>
      </c>
      <c r="J1890" s="19">
        <v>16.559105948534743</v>
      </c>
      <c r="K1890" s="19">
        <v>3.220576332874304</v>
      </c>
      <c r="L1890" s="19">
        <v>2.0000001000000003</v>
      </c>
      <c r="M1890" s="19">
        <v>2.0000001000000003</v>
      </c>
      <c r="N1890" s="19">
        <v>8</v>
      </c>
      <c r="Q1890" s="19">
        <f t="shared" si="448"/>
        <v>3.5699564817316802</v>
      </c>
      <c r="R1890" s="19">
        <f t="shared" si="462"/>
        <v>4.2833184171263081</v>
      </c>
      <c r="S1890" s="19">
        <f t="shared" si="455"/>
        <v>3.4583976377749628</v>
      </c>
      <c r="T1890" s="19">
        <f t="shared" si="456"/>
        <v>3.7775877037862404</v>
      </c>
      <c r="U1890" s="23">
        <f t="shared" si="458"/>
        <v>3.7723150601047979</v>
      </c>
      <c r="V1890" s="24">
        <f t="shared" si="450"/>
        <v>3.9383024204595514</v>
      </c>
      <c r="W1890" s="24">
        <f t="shared" si="450"/>
        <v>3.8363419001596695</v>
      </c>
      <c r="X1890" s="24">
        <f t="shared" si="450"/>
        <v>3.6299827659311936</v>
      </c>
      <c r="Y1890" s="24">
        <f t="shared" si="450"/>
        <v>3.7222810812192293</v>
      </c>
      <c r="Z1890" s="24">
        <f t="shared" si="450"/>
        <v>3.7805254869242213</v>
      </c>
      <c r="AA1890" s="20">
        <v>2.23</v>
      </c>
      <c r="AB1890" s="20">
        <v>1.1016666666666599</v>
      </c>
      <c r="AC1890" s="17">
        <v>315.67245463709702</v>
      </c>
      <c r="AD1890" s="17">
        <f t="shared" si="461"/>
        <v>315.08401043753463</v>
      </c>
      <c r="AE1890" s="21">
        <v>351.87899999999797</v>
      </c>
      <c r="AF1890" s="21">
        <v>90.649193548387103</v>
      </c>
      <c r="AG1890" s="19">
        <v>4.0885080645161285</v>
      </c>
      <c r="AH1890" s="21">
        <v>165.1</v>
      </c>
      <c r="AI1890" s="22">
        <v>0.42083333333333295</v>
      </c>
      <c r="AJ1890" s="21">
        <v>1845.6860000000011</v>
      </c>
      <c r="AK1890" s="21" t="e">
        <f>VLOOKUP($B1890,'[3]Rotoma level Monthly'!$C$2:$N$538,10,FALSE)</f>
        <v>#N/A</v>
      </c>
      <c r="AL1890" s="21" t="e">
        <f>VLOOKUP($B1890,'[3]Rotoma level Monthly'!$C$2:$N$538,11,FALSE)</f>
        <v>#N/A</v>
      </c>
      <c r="AM1890" s="20">
        <v>3.5939134504608301</v>
      </c>
      <c r="AN1890" s="21">
        <v>189.22500000000002</v>
      </c>
    </row>
    <row r="1891" spans="1:40" x14ac:dyDescent="0.25">
      <c r="A1891" s="39" t="s">
        <v>90</v>
      </c>
      <c r="B1891" s="15">
        <v>40909</v>
      </c>
      <c r="C1891" s="16" t="s">
        <v>74</v>
      </c>
      <c r="D1891" s="17">
        <v>2012</v>
      </c>
      <c r="E1891" s="18" t="str">
        <f t="shared" si="460"/>
        <v>Rotokakahi Outlet 2011/12</v>
      </c>
      <c r="F1891" s="18" t="s">
        <v>72</v>
      </c>
      <c r="G1891" s="19">
        <v>3</v>
      </c>
      <c r="H1891" s="20">
        <v>2.8125</v>
      </c>
      <c r="I1891" s="21">
        <v>239.99999</v>
      </c>
      <c r="J1891" s="19">
        <v>20.467105948534744</v>
      </c>
      <c r="K1891" s="19">
        <v>3.220576332874304</v>
      </c>
      <c r="L1891" s="19">
        <v>1</v>
      </c>
      <c r="M1891" s="19">
        <v>9.9999997999999994</v>
      </c>
      <c r="N1891" s="19">
        <v>7.4000000999999997</v>
      </c>
      <c r="Q1891" s="19">
        <f t="shared" si="448"/>
        <v>3.4318879869879426</v>
      </c>
      <c r="R1891" s="19">
        <f t="shared" si="462"/>
        <v>4.3100355976256326</v>
      </c>
      <c r="S1891" s="19">
        <f t="shared" si="455"/>
        <v>3.5544357830841666</v>
      </c>
      <c r="T1891" s="19">
        <f t="shared" si="456"/>
        <v>4.0462847981045611</v>
      </c>
      <c r="U1891" s="23">
        <f t="shared" si="458"/>
        <v>3.8356610414505754</v>
      </c>
      <c r="V1891" s="24">
        <f t="shared" si="450"/>
        <v>3.9710900063672798</v>
      </c>
      <c r="W1891" s="24">
        <f t="shared" si="450"/>
        <v>3.9142338434682369</v>
      </c>
      <c r="X1891" s="24">
        <f t="shared" si="450"/>
        <v>3.6394613920819707</v>
      </c>
      <c r="Y1891" s="24">
        <f t="shared" si="450"/>
        <v>3.7510991238021578</v>
      </c>
      <c r="Z1891" s="24">
        <f t="shared" si="450"/>
        <v>3.8161467875927939</v>
      </c>
      <c r="AA1891" s="20">
        <v>0.95</v>
      </c>
      <c r="AB1891" s="20">
        <v>1.8683333333333301</v>
      </c>
      <c r="AC1891" s="17">
        <v>315.999647513441</v>
      </c>
      <c r="AD1891" s="17">
        <f t="shared" si="461"/>
        <v>315.22807506567091</v>
      </c>
      <c r="AE1891" s="21">
        <v>120.357</v>
      </c>
      <c r="AF1891" s="21">
        <v>186.47715053763451</v>
      </c>
      <c r="AG1891" s="19">
        <v>4.0812499999999998</v>
      </c>
      <c r="AH1891" s="21">
        <v>234.5</v>
      </c>
      <c r="AI1891" s="22">
        <v>0.52249999999999952</v>
      </c>
      <c r="AJ1891" s="21">
        <v>2089.5649999999991</v>
      </c>
      <c r="AK1891" s="21" t="e">
        <f>VLOOKUP($B1891,'[3]Rotoma level Monthly'!$C$2:$N$538,10,FALSE)</f>
        <v>#N/A</v>
      </c>
      <c r="AL1891" s="21" t="e">
        <f>VLOOKUP($B1891,'[3]Rotoma level Monthly'!$C$2:$N$538,11,FALSE)</f>
        <v>#N/A</v>
      </c>
      <c r="AM1891" s="20">
        <v>3.6022075812852026</v>
      </c>
      <c r="AN1891" s="21">
        <v>188.9083333333333</v>
      </c>
    </row>
    <row r="1892" spans="1:40" x14ac:dyDescent="0.25">
      <c r="A1892" s="39" t="s">
        <v>90</v>
      </c>
      <c r="B1892" s="15">
        <v>40940</v>
      </c>
      <c r="C1892" s="16" t="s">
        <v>74</v>
      </c>
      <c r="D1892" s="17">
        <v>2012</v>
      </c>
      <c r="E1892" s="18" t="str">
        <f t="shared" si="460"/>
        <v>Rotokakahi Outlet 2011/12</v>
      </c>
      <c r="F1892" s="18" t="s">
        <v>72</v>
      </c>
      <c r="G1892" s="19">
        <v>4.6999997999999996</v>
      </c>
      <c r="H1892" s="20">
        <v>3.0000001250000001</v>
      </c>
      <c r="I1892" s="21">
        <v>259</v>
      </c>
      <c r="J1892" s="19">
        <v>17.536105948534743</v>
      </c>
      <c r="K1892" s="19">
        <v>3.220576332874304</v>
      </c>
      <c r="L1892" s="19">
        <v>2.0000001000000003</v>
      </c>
      <c r="M1892" s="19">
        <v>11</v>
      </c>
      <c r="N1892" s="19">
        <v>7.5</v>
      </c>
      <c r="Q1892" s="19">
        <f t="shared" si="448"/>
        <v>3.927128512215956</v>
      </c>
      <c r="R1892" s="19">
        <f t="shared" si="462"/>
        <v>4.2314531919870451</v>
      </c>
      <c r="S1892" s="19">
        <f t="shared" si="455"/>
        <v>3.6540322898845683</v>
      </c>
      <c r="T1892" s="19">
        <f t="shared" si="456"/>
        <v>3.8502848292589147</v>
      </c>
      <c r="U1892" s="23">
        <f t="shared" si="458"/>
        <v>3.9157247058366211</v>
      </c>
      <c r="V1892" s="24">
        <f t="shared" si="450"/>
        <v>3.9771532304398138</v>
      </c>
      <c r="W1892" s="24">
        <f t="shared" si="450"/>
        <v>3.9095188230010307</v>
      </c>
      <c r="X1892" s="24">
        <f t="shared" si="450"/>
        <v>3.6433141307304493</v>
      </c>
      <c r="Y1892" s="24">
        <f t="shared" si="450"/>
        <v>3.7298379264680257</v>
      </c>
      <c r="Z1892" s="24">
        <f t="shared" si="450"/>
        <v>3.8122299534157782</v>
      </c>
      <c r="AA1892" s="20">
        <v>0.21</v>
      </c>
      <c r="AB1892" s="20">
        <v>1.58666666666666</v>
      </c>
      <c r="AC1892" s="17">
        <v>315.92114655172401</v>
      </c>
      <c r="AD1892" s="17">
        <f t="shared" si="461"/>
        <v>315.34303181576496</v>
      </c>
      <c r="AE1892" s="21">
        <v>122.396</v>
      </c>
      <c r="AF1892" s="21">
        <v>160.4066091954023</v>
      </c>
      <c r="AG1892" s="19">
        <v>3.0179597701149428</v>
      </c>
      <c r="AH1892" s="21">
        <v>179.4</v>
      </c>
      <c r="AI1892" s="22">
        <v>0.63583333333333303</v>
      </c>
      <c r="AJ1892" s="21">
        <v>1779.9219999999991</v>
      </c>
      <c r="AK1892" s="21" t="e">
        <f>VLOOKUP($B1892,'[3]Rotoma level Monthly'!$C$2:$N$538,10,FALSE)</f>
        <v>#N/A</v>
      </c>
      <c r="AL1892" s="21" t="e">
        <f>VLOOKUP($B1892,'[3]Rotoma level Monthly'!$C$2:$N$538,11,FALSE)</f>
        <v>#N/A</v>
      </c>
      <c r="AM1892" s="20">
        <v>3.6073375096006139</v>
      </c>
      <c r="AN1892" s="21">
        <v>186.27499999999998</v>
      </c>
    </row>
    <row r="1893" spans="1:40" x14ac:dyDescent="0.25">
      <c r="A1893" s="39" t="s">
        <v>90</v>
      </c>
      <c r="B1893" s="15">
        <v>40969</v>
      </c>
      <c r="C1893" s="16" t="s">
        <v>74</v>
      </c>
      <c r="D1893" s="17">
        <v>2012</v>
      </c>
      <c r="E1893" s="18" t="str">
        <f t="shared" si="460"/>
        <v>Rotokakahi Outlet 2011/12</v>
      </c>
      <c r="F1893" s="18" t="s">
        <v>72</v>
      </c>
      <c r="G1893" s="19">
        <v>5.8000002000000004</v>
      </c>
      <c r="H1893" s="20">
        <v>4</v>
      </c>
      <c r="I1893" s="21">
        <v>228</v>
      </c>
      <c r="J1893" s="19">
        <v>16.559105948534743</v>
      </c>
      <c r="K1893" s="19">
        <v>0.28957623517430475</v>
      </c>
      <c r="L1893" s="19">
        <v>3</v>
      </c>
      <c r="M1893" s="19">
        <v>1</v>
      </c>
      <c r="N1893" s="19">
        <v>7.5</v>
      </c>
      <c r="Q1893" s="19">
        <f t="shared" si="448"/>
        <v>4.1591071416880663</v>
      </c>
      <c r="R1893" s="19">
        <f t="shared" si="462"/>
        <v>3.8756745470895422</v>
      </c>
      <c r="S1893" s="19">
        <f t="shared" si="455"/>
        <v>3.4873838894713658</v>
      </c>
      <c r="T1893" s="19">
        <f t="shared" si="456"/>
        <v>3.7775877037862404</v>
      </c>
      <c r="U1893" s="23">
        <f>AVERAGE(Q1893:T1893)</f>
        <v>3.8249383205088034</v>
      </c>
      <c r="V1893" s="24">
        <f t="shared" si="450"/>
        <v>4.0235844228596767</v>
      </c>
      <c r="W1893" s="24">
        <f t="shared" si="450"/>
        <v>3.9544699154144185</v>
      </c>
      <c r="X1893" s="24">
        <f t="shared" si="450"/>
        <v>3.6533152349999036</v>
      </c>
      <c r="Y1893" s="24">
        <f t="shared" si="450"/>
        <v>3.7599306123134428</v>
      </c>
      <c r="Z1893" s="24">
        <f t="shared" si="450"/>
        <v>3.8441624910608638</v>
      </c>
      <c r="AA1893" s="20">
        <v>0.34</v>
      </c>
      <c r="AB1893" s="20">
        <v>1.24166666666666</v>
      </c>
      <c r="AC1893" s="17">
        <v>315.91841969085999</v>
      </c>
      <c r="AD1893" s="17">
        <f t="shared" si="461"/>
        <v>315.45695103059472</v>
      </c>
      <c r="AE1893" s="21">
        <v>129.63300000000001</v>
      </c>
      <c r="AF1893" s="21">
        <v>157.0685483870968</v>
      </c>
      <c r="AG1893" s="19">
        <v>4.1236559139784932</v>
      </c>
      <c r="AH1893" s="21">
        <v>215.7</v>
      </c>
      <c r="AI1893" s="22">
        <v>0.92499999999999649</v>
      </c>
      <c r="AJ1893" s="21">
        <v>1795.5579999999989</v>
      </c>
      <c r="AK1893" s="21">
        <f>VLOOKUP($B1893,'[3]Rotoma level Monthly'!$C$2:$N$538,10,FALSE)</f>
        <v>1779.9219999999991</v>
      </c>
      <c r="AL1893" s="21">
        <f>VLOOKUP($B1893,'[3]Rotoma level Monthly'!$C$2:$N$538,11,FALSE)</f>
        <v>1953.0915833333354</v>
      </c>
      <c r="AM1893" s="20">
        <v>3.6361655063165421</v>
      </c>
      <c r="AN1893" s="21">
        <v>185.6583333333333</v>
      </c>
    </row>
    <row r="1894" spans="1:40" x14ac:dyDescent="0.25">
      <c r="A1894" s="39" t="s">
        <v>90</v>
      </c>
      <c r="B1894" s="15">
        <v>41000</v>
      </c>
      <c r="C1894" s="16" t="s">
        <v>74</v>
      </c>
      <c r="D1894" s="17">
        <v>2012</v>
      </c>
      <c r="E1894" s="18" t="str">
        <f t="shared" si="460"/>
        <v>Rotokakahi Outlet 2011/12</v>
      </c>
      <c r="F1894" s="18" t="s">
        <v>72</v>
      </c>
      <c r="G1894" s="19">
        <v>2.9000001000000002</v>
      </c>
      <c r="H1894" s="20">
        <v>4.8750001250000006</v>
      </c>
      <c r="I1894" s="21">
        <v>191</v>
      </c>
      <c r="J1894" s="19">
        <v>10.697105948534743</v>
      </c>
      <c r="K1894" s="19">
        <v>1.2665764305743052</v>
      </c>
      <c r="L1894" s="19">
        <v>2.0000001000000003</v>
      </c>
      <c r="M1894" s="19">
        <v>1</v>
      </c>
      <c r="N1894" s="19">
        <v>7.5</v>
      </c>
      <c r="Q1894" s="19">
        <f t="shared" si="448"/>
        <v>3.3944909527015543</v>
      </c>
      <c r="R1894" s="19">
        <f t="shared" si="462"/>
        <v>3.6245124430602589</v>
      </c>
      <c r="S1894" s="19">
        <f t="shared" si="455"/>
        <v>3.2559104354156596</v>
      </c>
      <c r="T1894" s="19">
        <f t="shared" si="456"/>
        <v>3.2234575879891487</v>
      </c>
      <c r="U1894" s="23">
        <f t="shared" si="458"/>
        <v>3.3745928547916555</v>
      </c>
      <c r="V1894" s="24">
        <f t="shared" si="450"/>
        <v>3.9791979595668097</v>
      </c>
      <c r="W1894" s="24">
        <f t="shared" si="450"/>
        <v>3.9269734593849055</v>
      </c>
      <c r="X1894" s="24">
        <f t="shared" si="450"/>
        <v>3.6156073564066804</v>
      </c>
      <c r="Y1894" s="24">
        <f t="shared" si="450"/>
        <v>3.7201797207200875</v>
      </c>
      <c r="Z1894" s="24">
        <f t="shared" si="450"/>
        <v>3.8104896240196209</v>
      </c>
      <c r="AA1894" s="20">
        <v>-0.51</v>
      </c>
      <c r="AB1894" s="20">
        <v>0.86</v>
      </c>
      <c r="AC1894" s="17">
        <v>315.855019097222</v>
      </c>
      <c r="AD1894" s="17">
        <f t="shared" si="461"/>
        <v>315.56096112897433</v>
      </c>
      <c r="AE1894" s="21">
        <v>70.5</v>
      </c>
      <c r="AF1894" s="21">
        <v>171.23194444444454</v>
      </c>
      <c r="AG1894" s="19">
        <v>3.0491666666666672</v>
      </c>
      <c r="AH1894" s="21">
        <v>191.6</v>
      </c>
      <c r="AI1894" s="22">
        <v>0.80416666666666647</v>
      </c>
      <c r="AJ1894" s="21">
        <v>1718.8309999999979</v>
      </c>
      <c r="AK1894" s="21" t="e">
        <f>VLOOKUP($B1894,'[3]Rotoma level Monthly'!$C$2:$N$538,10,FALSE)</f>
        <v>#N/A</v>
      </c>
      <c r="AL1894" s="21" t="e">
        <f>VLOOKUP($B1894,'[3]Rotoma level Monthly'!$C$2:$N$538,11,FALSE)</f>
        <v>#N/A</v>
      </c>
      <c r="AM1894" s="20">
        <v>3.7098718235208437</v>
      </c>
      <c r="AN1894" s="21">
        <v>188.22499999999999</v>
      </c>
    </row>
    <row r="1895" spans="1:40" x14ac:dyDescent="0.25">
      <c r="A1895" s="39" t="s">
        <v>90</v>
      </c>
      <c r="B1895" s="15">
        <v>41030</v>
      </c>
      <c r="C1895" s="16" t="s">
        <v>74</v>
      </c>
      <c r="D1895" s="17">
        <v>2012</v>
      </c>
      <c r="E1895" s="18" t="str">
        <f t="shared" si="460"/>
        <v>Rotokakahi Outlet 2011/12</v>
      </c>
      <c r="F1895" s="18" t="s">
        <v>72</v>
      </c>
      <c r="G1895" s="19">
        <v>4.5999999000000003</v>
      </c>
      <c r="I1895" s="21">
        <v>205</v>
      </c>
      <c r="J1895" s="19">
        <v>15.582104971534743</v>
      </c>
      <c r="K1895" s="19">
        <v>2.2435761374743044</v>
      </c>
      <c r="L1895" s="19">
        <v>2.0000001000000003</v>
      </c>
      <c r="M1895" s="19">
        <v>7.0000002000000006</v>
      </c>
      <c r="N1895" s="19">
        <v>7.1999997999999996</v>
      </c>
      <c r="Q1895" s="19">
        <f t="shared" ref="Q1895:Q1958" si="463">2.22+2.54*LOG($G1895,10)</f>
        <v>3.9034048684905898</v>
      </c>
      <c r="S1895" s="19">
        <f t="shared" si="455"/>
        <v>3.3483791217778198</v>
      </c>
      <c r="T1895" s="19">
        <f t="shared" si="456"/>
        <v>3.700468287109413</v>
      </c>
      <c r="U1895" s="23">
        <f>AVERAGE(Q1895:T1895)</f>
        <v>3.6507507591259407</v>
      </c>
      <c r="V1895" s="24">
        <f t="shared" ref="V1895:Z1948" si="464">AVERAGE(Q1884:Q1895)</f>
        <v>3.9517587939625725</v>
      </c>
      <c r="W1895" s="24">
        <f t="shared" si="464"/>
        <v>3.9271021860490412</v>
      </c>
      <c r="X1895" s="24">
        <f t="shared" si="464"/>
        <v>3.5614584465204291</v>
      </c>
      <c r="Y1895" s="24">
        <f t="shared" si="464"/>
        <v>3.6913616781371581</v>
      </c>
      <c r="Z1895" s="24">
        <f t="shared" si="464"/>
        <v>3.7771629547730696</v>
      </c>
      <c r="AA1895" s="20">
        <v>-0.15</v>
      </c>
      <c r="AB1895" s="20">
        <v>0.57999999999999996</v>
      </c>
      <c r="AC1895" s="17">
        <v>315.83994254032302</v>
      </c>
      <c r="AD1895" s="17">
        <f t="shared" si="461"/>
        <v>315.64010522619662</v>
      </c>
      <c r="AE1895" s="21">
        <v>139.5</v>
      </c>
      <c r="AF1895" s="21">
        <v>172.49596774193549</v>
      </c>
      <c r="AG1895" s="19">
        <v>3.0857526881720423</v>
      </c>
      <c r="AH1895" s="21">
        <v>204.1</v>
      </c>
      <c r="AI1895" s="22">
        <v>0.66416666666666646</v>
      </c>
      <c r="AJ1895" s="21">
        <v>1648.440999999998</v>
      </c>
      <c r="AK1895" s="21" t="e">
        <f>VLOOKUP($B1895,'[3]Rotoma level Monthly'!$C$2:$N$538,10,FALSE)</f>
        <v>#N/A</v>
      </c>
      <c r="AL1895" s="21" t="e">
        <f>VLOOKUP($B1895,'[3]Rotoma level Monthly'!$C$2:$N$538,11,FALSE)</f>
        <v>#N/A</v>
      </c>
      <c r="AM1895" s="20">
        <v>3.6925627957430653</v>
      </c>
      <c r="AN1895" s="21">
        <v>191.52500000000001</v>
      </c>
    </row>
    <row r="1896" spans="1:40" x14ac:dyDescent="0.25">
      <c r="A1896" s="39" t="s">
        <v>90</v>
      </c>
      <c r="B1896" s="15">
        <v>41061</v>
      </c>
      <c r="C1896" s="16" t="s">
        <v>74</v>
      </c>
      <c r="D1896" s="17">
        <v>2012</v>
      </c>
      <c r="E1896" s="18" t="str">
        <f t="shared" si="460"/>
        <v>Rotokakahi Outlet 2011/12</v>
      </c>
      <c r="F1896" s="18" t="s">
        <v>72</v>
      </c>
      <c r="G1896" s="19">
        <v>10.6</v>
      </c>
      <c r="H1896" s="20">
        <v>3.9375001250000001</v>
      </c>
      <c r="I1896" s="21">
        <v>216.99999</v>
      </c>
      <c r="J1896" s="19">
        <v>22.42110692553474</v>
      </c>
      <c r="K1896" s="19">
        <v>1.2665764305743052</v>
      </c>
      <c r="L1896" s="19">
        <v>7.0000002000000006</v>
      </c>
      <c r="M1896" s="19">
        <v>18.999998999999999</v>
      </c>
      <c r="N1896" s="19">
        <v>7.0999999000000003</v>
      </c>
      <c r="Q1896" s="19">
        <f t="shared" si="463"/>
        <v>4.824276897772517</v>
      </c>
      <c r="R1896" s="19">
        <f t="shared" ref="R1896:R1919" si="465">5.56+2.6*LOG(((1/$H1896)-(1/40)),10)</f>
        <v>3.8954156684124395</v>
      </c>
      <c r="S1896" s="19">
        <f t="shared" si="455"/>
        <v>3.422743738643224</v>
      </c>
      <c r="T1896" s="19">
        <f t="shared" si="456"/>
        <v>4.1619185854725718</v>
      </c>
      <c r="U1896" s="23">
        <f>AVERAGE(Q1896:T1896)</f>
        <v>4.0760887225751876</v>
      </c>
      <c r="V1896" s="24">
        <f t="shared" si="464"/>
        <v>3.949193260046183</v>
      </c>
      <c r="W1896" s="24">
        <f t="shared" si="464"/>
        <v>3.9455977675105118</v>
      </c>
      <c r="X1896" s="24">
        <f t="shared" si="464"/>
        <v>3.5194862583256143</v>
      </c>
      <c r="Y1896" s="24">
        <f t="shared" si="464"/>
        <v>3.711601600529725</v>
      </c>
      <c r="Z1896" s="24">
        <f t="shared" si="464"/>
        <v>3.7753270755949964</v>
      </c>
      <c r="AA1896" s="20">
        <v>-0.95</v>
      </c>
      <c r="AB1896" s="20">
        <v>0.133333333333333</v>
      </c>
      <c r="AC1896" s="17">
        <v>315.82774409722202</v>
      </c>
      <c r="AD1896" s="17">
        <f t="shared" si="461"/>
        <v>315.68886474587254</v>
      </c>
      <c r="AE1896" s="21">
        <v>70</v>
      </c>
      <c r="AF1896" s="21">
        <v>181.88194444444443</v>
      </c>
      <c r="AG1896" s="19">
        <v>3.1832638888888889</v>
      </c>
      <c r="AH1896" s="21">
        <v>112.6</v>
      </c>
      <c r="AI1896" s="22">
        <v>0.66416666666666646</v>
      </c>
      <c r="AJ1896" s="21">
        <v>1554.440999999998</v>
      </c>
      <c r="AK1896" s="21" t="e">
        <f>VLOOKUP($B1896,'[3]Rotoma level Monthly'!$C$2:$N$538,10,FALSE)</f>
        <v>#N/A</v>
      </c>
      <c r="AL1896" s="21" t="e">
        <f>VLOOKUP($B1896,'[3]Rotoma level Monthly'!$C$2:$N$538,11,FALSE)</f>
        <v>#N/A</v>
      </c>
      <c r="AM1896" s="20">
        <v>3.6415323297932449</v>
      </c>
      <c r="AN1896" s="21">
        <v>192.90833333333333</v>
      </c>
    </row>
    <row r="1897" spans="1:40" x14ac:dyDescent="0.25">
      <c r="A1897" s="39" t="s">
        <v>90</v>
      </c>
      <c r="B1897" s="15">
        <v>41091</v>
      </c>
      <c r="C1897" s="16" t="s">
        <v>75</v>
      </c>
      <c r="D1897" s="17">
        <v>2013</v>
      </c>
      <c r="E1897" s="18" t="str">
        <f t="shared" si="460"/>
        <v>Rotokakahi Outlet 2012/13</v>
      </c>
      <c r="F1897" s="18" t="s">
        <v>72</v>
      </c>
      <c r="G1897" s="19">
        <v>10.4</v>
      </c>
      <c r="H1897" s="20">
        <v>2.875</v>
      </c>
      <c r="I1897" s="21">
        <v>194.00001</v>
      </c>
      <c r="J1897" s="19">
        <v>12.651106925534744</v>
      </c>
      <c r="K1897" s="19">
        <v>0.28957623517430475</v>
      </c>
      <c r="L1897" s="19">
        <v>2.0000001000000003</v>
      </c>
      <c r="M1897" s="19">
        <v>3</v>
      </c>
      <c r="N1897" s="19">
        <v>7.5</v>
      </c>
      <c r="Q1897" s="19">
        <f t="shared" si="463"/>
        <v>4.8032646818189022</v>
      </c>
      <c r="R1897" s="19">
        <f t="shared" si="465"/>
        <v>4.2833184171263081</v>
      </c>
      <c r="S1897" s="19">
        <f t="shared" si="455"/>
        <v>3.2762832744727812</v>
      </c>
      <c r="T1897" s="19">
        <f t="shared" si="456"/>
        <v>3.4362152969459494</v>
      </c>
      <c r="U1897" s="23">
        <f t="shared" si="458"/>
        <v>3.9497704175909853</v>
      </c>
      <c r="V1897" s="24">
        <f t="shared" si="464"/>
        <v>3.939155042478061</v>
      </c>
      <c r="W1897" s="24">
        <f t="shared" si="464"/>
        <v>3.9771948311392085</v>
      </c>
      <c r="X1897" s="24">
        <f t="shared" si="464"/>
        <v>3.4738295125498877</v>
      </c>
      <c r="Y1897" s="24">
        <f t="shared" si="464"/>
        <v>3.6770958061703105</v>
      </c>
      <c r="Z1897" s="24">
        <f t="shared" si="464"/>
        <v>3.7600178799174233</v>
      </c>
      <c r="AA1897" s="20">
        <v>-0.13</v>
      </c>
      <c r="AB1897" s="20">
        <v>0.125</v>
      </c>
      <c r="AC1897" s="17">
        <v>315.80584845430099</v>
      </c>
      <c r="AD1897" s="17">
        <f t="shared" si="461"/>
        <v>315.72263535519147</v>
      </c>
      <c r="AE1897" s="21">
        <v>204</v>
      </c>
      <c r="AF1897" s="21">
        <v>144.46841397849468</v>
      </c>
      <c r="AG1897" s="19">
        <v>2.8352822580645154</v>
      </c>
      <c r="AH1897" s="21">
        <v>146.1</v>
      </c>
      <c r="AI1897" s="22">
        <v>0.66416666666666646</v>
      </c>
      <c r="AJ1897" s="21">
        <v>1475.440999999998</v>
      </c>
      <c r="AK1897" s="21" t="e">
        <f>VLOOKUP($B1897,'[3]Rotoma level Monthly'!$C$2:$N$538,10,FALSE)</f>
        <v>#N/A</v>
      </c>
      <c r="AL1897" s="21" t="e">
        <f>VLOOKUP($B1897,'[3]Rotoma level Monthly'!$C$2:$N$538,11,FALSE)</f>
        <v>#N/A</v>
      </c>
      <c r="AM1897" s="20">
        <v>3.6398540890525037</v>
      </c>
      <c r="AN1897" s="21">
        <v>192.34166666666667</v>
      </c>
    </row>
    <row r="1898" spans="1:40" x14ac:dyDescent="0.25">
      <c r="A1898" s="39" t="s">
        <v>90</v>
      </c>
      <c r="B1898" s="15">
        <v>41122</v>
      </c>
      <c r="C1898" s="16" t="s">
        <v>75</v>
      </c>
      <c r="D1898" s="17">
        <v>2013</v>
      </c>
      <c r="E1898" s="18" t="str">
        <f t="shared" si="460"/>
        <v>Rotokakahi Outlet 2012/13</v>
      </c>
      <c r="F1898" s="18" t="s">
        <v>72</v>
      </c>
      <c r="G1898" s="19">
        <v>4.8000002000000004</v>
      </c>
      <c r="H1898" s="20">
        <v>2.75</v>
      </c>
      <c r="I1898" s="21">
        <v>178</v>
      </c>
      <c r="J1898" s="19">
        <v>9.7201059485347443</v>
      </c>
      <c r="K1898" s="19">
        <v>0.28957623517430475</v>
      </c>
      <c r="L1898" s="19">
        <v>2.0000001000000003</v>
      </c>
      <c r="M1898" s="19">
        <v>1</v>
      </c>
      <c r="N1898" s="19">
        <v>7.5999999000000003</v>
      </c>
      <c r="Q1898" s="19">
        <f t="shared" si="463"/>
        <v>3.9503527888968231</v>
      </c>
      <c r="R1898" s="19">
        <f t="shared" si="465"/>
        <v>4.3373073390078254</v>
      </c>
      <c r="S1898" s="19">
        <f t="shared" si="455"/>
        <v>3.1637642069497711</v>
      </c>
      <c r="T1898" s="19">
        <f t="shared" si="456"/>
        <v>3.1019993163039237</v>
      </c>
      <c r="U1898" s="23">
        <f t="shared" si="458"/>
        <v>3.6383559127895859</v>
      </c>
      <c r="V1898" s="24">
        <f t="shared" si="464"/>
        <v>3.8325914220297377</v>
      </c>
      <c r="W1898" s="24">
        <f t="shared" si="464"/>
        <v>3.9868179354138249</v>
      </c>
      <c r="X1898" s="24">
        <f t="shared" si="464"/>
        <v>3.4072448373434843</v>
      </c>
      <c r="Y1898" s="24">
        <f t="shared" si="464"/>
        <v>3.6147386800907282</v>
      </c>
      <c r="Z1898" s="24">
        <f t="shared" si="464"/>
        <v>3.7033468192134453</v>
      </c>
      <c r="AA1898" s="20">
        <v>-0.46</v>
      </c>
      <c r="AB1898" s="20">
        <v>0.105</v>
      </c>
      <c r="AC1898" s="17">
        <v>316.15850739247298</v>
      </c>
      <c r="AD1898" s="17">
        <f t="shared" si="461"/>
        <v>315.78819981531694</v>
      </c>
      <c r="AE1898" s="21">
        <v>115.027999999999</v>
      </c>
      <c r="AF1898" s="21">
        <v>155.39381720430106</v>
      </c>
      <c r="AG1898" s="19">
        <v>2.4018817204301079</v>
      </c>
      <c r="AH1898" s="21">
        <v>168.7</v>
      </c>
      <c r="AI1898" s="22">
        <v>0.66416666666666646</v>
      </c>
      <c r="AJ1898" s="21">
        <v>1557.9799999999977</v>
      </c>
      <c r="AK1898" s="21" t="e">
        <f>VLOOKUP($B1898,'[3]Rotoma level Monthly'!$C$2:$N$538,10,FALSE)</f>
        <v>#N/A</v>
      </c>
      <c r="AL1898" s="21" t="e">
        <f>VLOOKUP($B1898,'[3]Rotoma level Monthly'!$C$2:$N$538,11,FALSE)</f>
        <v>#N/A</v>
      </c>
      <c r="AM1898" s="20">
        <v>3.5456336589449768</v>
      </c>
      <c r="AN1898" s="21">
        <v>189.6583333333333</v>
      </c>
    </row>
    <row r="1899" spans="1:40" x14ac:dyDescent="0.25">
      <c r="A1899" s="39" t="s">
        <v>90</v>
      </c>
      <c r="B1899" s="15">
        <v>41153</v>
      </c>
      <c r="C1899" s="16" t="s">
        <v>75</v>
      </c>
      <c r="D1899" s="17">
        <v>2013</v>
      </c>
      <c r="E1899" s="18" t="str">
        <f t="shared" si="460"/>
        <v>Rotokakahi Outlet 2012/13</v>
      </c>
      <c r="F1899" s="18" t="s">
        <v>72</v>
      </c>
      <c r="G1899" s="19">
        <v>4.8000002000000004</v>
      </c>
      <c r="H1899" s="20">
        <v>3.125</v>
      </c>
      <c r="I1899" s="21">
        <v>202.00001</v>
      </c>
      <c r="J1899" s="19">
        <v>10.697105948534743</v>
      </c>
      <c r="K1899" s="19">
        <v>0.28957623517430475</v>
      </c>
      <c r="L1899" s="19">
        <v>1</v>
      </c>
      <c r="M1899" s="19">
        <v>4.0000002000000006</v>
      </c>
      <c r="N1899" s="19">
        <v>7.4000000999999997</v>
      </c>
      <c r="Q1899" s="19">
        <f t="shared" si="463"/>
        <v>3.9503527888968231</v>
      </c>
      <c r="R1899" s="19">
        <f t="shared" si="465"/>
        <v>4.1815372415432233</v>
      </c>
      <c r="S1899" s="19">
        <f t="shared" si="455"/>
        <v>3.3291076867485132</v>
      </c>
      <c r="T1899" s="19">
        <f t="shared" si="456"/>
        <v>3.2234575879891487</v>
      </c>
      <c r="U1899" s="23">
        <f t="shared" si="458"/>
        <v>3.6711138262944272</v>
      </c>
      <c r="V1899" s="24">
        <f t="shared" si="464"/>
        <v>3.8306959822890696</v>
      </c>
      <c r="W1899" s="24">
        <f t="shared" si="464"/>
        <v>4.0265336656900379</v>
      </c>
      <c r="X1899" s="24">
        <f t="shared" si="464"/>
        <v>3.3974520825898451</v>
      </c>
      <c r="Y1899" s="24">
        <f t="shared" si="464"/>
        <v>3.6055023956831165</v>
      </c>
      <c r="Z1899" s="24">
        <f t="shared" si="464"/>
        <v>3.7072172210095982</v>
      </c>
      <c r="AA1899" s="20">
        <v>0.21</v>
      </c>
      <c r="AB1899" s="20">
        <v>-3.8333333333333199E-2</v>
      </c>
      <c r="AC1899" s="17">
        <v>316.25994062500001</v>
      </c>
      <c r="AD1899" s="17">
        <f t="shared" si="461"/>
        <v>315.86815730952992</v>
      </c>
      <c r="AE1899" s="21">
        <v>123.647999999999</v>
      </c>
      <c r="AF1899" s="21">
        <v>171.68611111111113</v>
      </c>
      <c r="AG1899" s="19">
        <v>4.1988888888888898</v>
      </c>
      <c r="AH1899" s="21">
        <v>170.2</v>
      </c>
      <c r="AI1899" s="22">
        <v>0.66416666666666646</v>
      </c>
      <c r="AJ1899" s="21">
        <v>1615.5529999999967</v>
      </c>
      <c r="AK1899" s="21" t="e">
        <f>VLOOKUP($B1899,'[3]Rotoma level Monthly'!$C$2:$N$538,10,FALSE)</f>
        <v>#N/A</v>
      </c>
      <c r="AL1899" s="21" t="e">
        <f>VLOOKUP($B1899,'[3]Rotoma level Monthly'!$C$2:$N$538,11,FALSE)</f>
        <v>#N/A</v>
      </c>
      <c r="AM1899" s="20">
        <v>3.4963281033894211</v>
      </c>
      <c r="AN1899" s="21">
        <v>184.61666666666665</v>
      </c>
    </row>
    <row r="1900" spans="1:40" x14ac:dyDescent="0.25">
      <c r="A1900" s="39" t="s">
        <v>90</v>
      </c>
      <c r="B1900" s="15">
        <v>41183</v>
      </c>
      <c r="C1900" s="16" t="s">
        <v>75</v>
      </c>
      <c r="D1900" s="17">
        <v>2013</v>
      </c>
      <c r="E1900" s="18" t="str">
        <f t="shared" si="460"/>
        <v>Rotokakahi Outlet 2012/13</v>
      </c>
      <c r="F1900" s="18" t="s">
        <v>72</v>
      </c>
      <c r="G1900" s="19">
        <v>6.1999997999999996</v>
      </c>
      <c r="H1900" s="20">
        <v>3.2499998749999999</v>
      </c>
      <c r="I1900" s="21">
        <v>184</v>
      </c>
      <c r="J1900" s="19">
        <v>8.743105948534744</v>
      </c>
      <c r="K1900" s="19">
        <v>0.28957623517430475</v>
      </c>
      <c r="L1900" s="19">
        <v>2.0000001000000003</v>
      </c>
      <c r="M1900" s="19">
        <v>3</v>
      </c>
      <c r="N1900" s="19">
        <v>7.3000002000000004</v>
      </c>
      <c r="Q1900" s="19">
        <f t="shared" si="463"/>
        <v>4.2326748557414362</v>
      </c>
      <c r="R1900" s="19">
        <f t="shared" si="465"/>
        <v>4.1334164241649276</v>
      </c>
      <c r="S1900" s="19">
        <f t="shared" si="455"/>
        <v>3.2071016472587037</v>
      </c>
      <c r="T1900" s="19">
        <f t="shared" si="456"/>
        <v>2.9676639642449945</v>
      </c>
      <c r="U1900" s="23">
        <f t="shared" si="458"/>
        <v>3.6352142228525155</v>
      </c>
      <c r="V1900" s="24">
        <f t="shared" si="464"/>
        <v>3.8806681934919376</v>
      </c>
      <c r="W1900" s="24">
        <f t="shared" si="464"/>
        <v>4.0650878402107873</v>
      </c>
      <c r="X1900" s="24">
        <f t="shared" si="464"/>
        <v>3.3760233370660573</v>
      </c>
      <c r="Y1900" s="24">
        <f t="shared" si="464"/>
        <v>3.5585950798280876</v>
      </c>
      <c r="Z1900" s="24">
        <f t="shared" si="464"/>
        <v>3.7114615901266164</v>
      </c>
      <c r="AA1900" s="20">
        <v>0.23</v>
      </c>
      <c r="AB1900" s="20">
        <v>-2.4999999999999901E-2</v>
      </c>
      <c r="AC1900" s="17">
        <v>316.284902217742</v>
      </c>
      <c r="AD1900" s="17">
        <f t="shared" si="461"/>
        <v>315.93213726024675</v>
      </c>
      <c r="AE1900" s="21">
        <v>76.607999999999905</v>
      </c>
      <c r="AF1900" s="21">
        <v>213.64314516129036</v>
      </c>
      <c r="AG1900" s="19">
        <v>4.61122311827957</v>
      </c>
      <c r="AH1900" s="21">
        <v>236</v>
      </c>
      <c r="AI1900" s="22">
        <v>0.66416666666666646</v>
      </c>
      <c r="AJ1900" s="21">
        <v>1673.4399999999957</v>
      </c>
      <c r="AK1900" s="21" t="e">
        <f>VLOOKUP($B1900,'[3]Rotoma level Monthly'!$C$2:$N$538,10,FALSE)</f>
        <v>#N/A</v>
      </c>
      <c r="AL1900" s="21" t="e">
        <f>VLOOKUP($B1900,'[3]Rotoma level Monthly'!$C$2:$N$538,11,FALSE)</f>
        <v>#N/A</v>
      </c>
      <c r="AM1900" s="20">
        <v>3.5688975478338656</v>
      </c>
      <c r="AN1900" s="21">
        <v>190.14999999999998</v>
      </c>
    </row>
    <row r="1901" spans="1:40" x14ac:dyDescent="0.25">
      <c r="A1901" s="39" t="s">
        <v>90</v>
      </c>
      <c r="B1901" s="15">
        <v>41214</v>
      </c>
      <c r="C1901" s="16" t="s">
        <v>75</v>
      </c>
      <c r="D1901" s="17">
        <v>2013</v>
      </c>
      <c r="E1901" s="18" t="str">
        <f t="shared" si="460"/>
        <v>Rotokakahi Outlet 2012/13</v>
      </c>
      <c r="F1901" s="18" t="s">
        <v>72</v>
      </c>
      <c r="G1901" s="19">
        <v>6.5999999000000003</v>
      </c>
      <c r="H1901" s="20">
        <v>1.75</v>
      </c>
      <c r="I1901" s="21">
        <v>270.00001000000003</v>
      </c>
      <c r="J1901" s="19">
        <v>23.398106925534741</v>
      </c>
      <c r="K1901" s="19">
        <v>0.28957623517430475</v>
      </c>
      <c r="L1901" s="19">
        <v>0.50000001999999999</v>
      </c>
      <c r="M1901" s="19">
        <v>1</v>
      </c>
      <c r="N1901" s="19">
        <v>8</v>
      </c>
      <c r="Q1901" s="19">
        <f t="shared" si="463"/>
        <v>4.3016415795625891</v>
      </c>
      <c r="R1901" s="19">
        <f t="shared" si="465"/>
        <v>4.8775868386359864</v>
      </c>
      <c r="S1901" s="19">
        <f t="shared" si="455"/>
        <v>3.7084049785343427</v>
      </c>
      <c r="T1901" s="19">
        <f t="shared" si="456"/>
        <v>4.2160077061866614</v>
      </c>
      <c r="U1901" s="23">
        <f t="shared" si="458"/>
        <v>4.2759102757298955</v>
      </c>
      <c r="V1901" s="24">
        <f t="shared" si="464"/>
        <v>4.0373782947087404</v>
      </c>
      <c r="W1901" s="24">
        <f t="shared" si="464"/>
        <v>4.1848705568890461</v>
      </c>
      <c r="X1901" s="24">
        <f t="shared" si="464"/>
        <v>3.4054953908346568</v>
      </c>
      <c r="Y1901" s="24">
        <f t="shared" si="464"/>
        <v>3.6235777805981471</v>
      </c>
      <c r="Z1901" s="24">
        <f t="shared" si="464"/>
        <v>3.8017030099709168</v>
      </c>
      <c r="AA1901" s="20">
        <v>0.37</v>
      </c>
      <c r="AB1901" s="20">
        <v>-0.12166666666666601</v>
      </c>
      <c r="AC1901" s="17">
        <v>316.14563888888898</v>
      </c>
      <c r="AD1901" s="17">
        <f t="shared" si="461"/>
        <v>315.97410097552455</v>
      </c>
      <c r="AE1901" s="21">
        <v>24.913</v>
      </c>
      <c r="AF1901" s="21">
        <v>195.62916666666663</v>
      </c>
      <c r="AG1901" s="19">
        <v>4.0034722222222214</v>
      </c>
      <c r="AH1901" s="21">
        <v>251.2</v>
      </c>
      <c r="AI1901" s="22">
        <v>0.35666666666666647</v>
      </c>
      <c r="AJ1901" s="21">
        <v>1576.0479999999957</v>
      </c>
      <c r="AK1901" s="21" t="e">
        <f>VLOOKUP($B1901,'[3]Rotoma level Monthly'!$C$2:$N$538,10,FALSE)</f>
        <v>#N/A</v>
      </c>
      <c r="AL1901" s="21" t="e">
        <f>VLOOKUP($B1901,'[3]Rotoma level Monthly'!$C$2:$N$538,11,FALSE)</f>
        <v>#N/A</v>
      </c>
      <c r="AM1901" s="20">
        <v>3.6302742759444642</v>
      </c>
      <c r="AN1901" s="21">
        <v>189.6</v>
      </c>
    </row>
    <row r="1902" spans="1:40" x14ac:dyDescent="0.25">
      <c r="A1902" s="39" t="s">
        <v>90</v>
      </c>
      <c r="B1902" s="15">
        <v>41244</v>
      </c>
      <c r="C1902" s="16" t="s">
        <v>75</v>
      </c>
      <c r="D1902" s="17">
        <v>2013</v>
      </c>
      <c r="E1902" s="18" t="str">
        <f t="shared" si="460"/>
        <v>Rotokakahi Outlet 2012/13</v>
      </c>
      <c r="F1902" s="18" t="s">
        <v>72</v>
      </c>
      <c r="G1902" s="19">
        <v>1.6</v>
      </c>
      <c r="H1902" s="20">
        <v>3.6875</v>
      </c>
      <c r="I1902" s="21">
        <v>198</v>
      </c>
      <c r="J1902" s="19">
        <v>13.628106925534745</v>
      </c>
      <c r="K1902" s="19">
        <v>-0.68742366712569503</v>
      </c>
      <c r="L1902" s="19">
        <v>0.50000001999999999</v>
      </c>
      <c r="M1902" s="19">
        <v>2.0000001000000003</v>
      </c>
      <c r="N1902" s="19">
        <v>7.3000002000000004</v>
      </c>
      <c r="Q1902" s="19">
        <f t="shared" si="463"/>
        <v>2.7384647559460493</v>
      </c>
      <c r="R1902" s="19">
        <f t="shared" si="465"/>
        <v>3.9772867364925828</v>
      </c>
      <c r="S1902" s="19">
        <f t="shared" si="455"/>
        <v>3.3029622226872077</v>
      </c>
      <c r="T1902" s="19">
        <f t="shared" si="456"/>
        <v>3.5305517545053342</v>
      </c>
      <c r="U1902" s="23">
        <f t="shared" si="458"/>
        <v>3.3873163674077933</v>
      </c>
      <c r="V1902" s="24">
        <f t="shared" si="464"/>
        <v>3.9680873175599376</v>
      </c>
      <c r="W1902" s="24">
        <f t="shared" si="464"/>
        <v>4.1570494950132515</v>
      </c>
      <c r="X1902" s="24">
        <f t="shared" si="464"/>
        <v>3.3925424395773436</v>
      </c>
      <c r="Y1902" s="24">
        <f t="shared" si="464"/>
        <v>3.602991451491405</v>
      </c>
      <c r="Z1902" s="24">
        <f t="shared" si="464"/>
        <v>3.7696197855794993</v>
      </c>
      <c r="AA1902" s="20">
        <v>-0.69</v>
      </c>
      <c r="AB1902" s="20">
        <v>-7.8333333333333199E-2</v>
      </c>
      <c r="AC1902" s="17">
        <v>315.99446841397901</v>
      </c>
      <c r="AD1902" s="17">
        <f t="shared" si="461"/>
        <v>316.00093545693136</v>
      </c>
      <c r="AE1902" s="21">
        <v>107.92400000000001</v>
      </c>
      <c r="AF1902" s="21">
        <v>142.06317204301072</v>
      </c>
      <c r="AG1902" s="19">
        <v>3.6795026881720427</v>
      </c>
      <c r="AH1902" s="21">
        <v>196.3</v>
      </c>
      <c r="AI1902" s="22">
        <v>0.12916666666666649</v>
      </c>
      <c r="AJ1902" s="21">
        <v>1548.4619999999959</v>
      </c>
      <c r="AK1902" s="21" t="e">
        <f>VLOOKUP($B1902,'[3]Rotoma level Monthly'!$C$2:$N$538,10,FALSE)</f>
        <v>#N/A</v>
      </c>
      <c r="AL1902" s="21" t="e">
        <f>VLOOKUP($B1902,'[3]Rotoma level Monthly'!$C$2:$N$538,11,FALSE)</f>
        <v>#N/A</v>
      </c>
      <c r="AM1902" s="20">
        <v>3.5566921000185387</v>
      </c>
      <c r="AN1902" s="21">
        <v>192.20000000000002</v>
      </c>
    </row>
    <row r="1903" spans="1:40" x14ac:dyDescent="0.25">
      <c r="A1903" s="39" t="s">
        <v>90</v>
      </c>
      <c r="B1903" s="15">
        <v>41275</v>
      </c>
      <c r="C1903" s="16" t="s">
        <v>75</v>
      </c>
      <c r="D1903" s="17">
        <v>2013</v>
      </c>
      <c r="E1903" s="18" t="str">
        <f t="shared" si="460"/>
        <v>Rotokakahi Outlet 2012/13</v>
      </c>
      <c r="F1903" s="18" t="s">
        <v>72</v>
      </c>
      <c r="G1903" s="19">
        <v>1.3</v>
      </c>
      <c r="H1903" s="20">
        <v>4.75</v>
      </c>
      <c r="I1903" s="21">
        <v>198</v>
      </c>
      <c r="J1903" s="19">
        <v>13.628106925534745</v>
      </c>
      <c r="K1903" s="19">
        <v>2.2435761374743044</v>
      </c>
      <c r="L1903" s="19">
        <v>4.9999998999999997</v>
      </c>
      <c r="M1903" s="19">
        <v>3</v>
      </c>
      <c r="N1903" s="19">
        <v>7.8000002000000004</v>
      </c>
      <c r="Q1903" s="19">
        <f t="shared" si="463"/>
        <v>2.5094161148593654</v>
      </c>
      <c r="R1903" s="19">
        <f t="shared" si="465"/>
        <v>3.65785435297393</v>
      </c>
      <c r="S1903" s="19">
        <f t="shared" si="455"/>
        <v>3.3029622226872077</v>
      </c>
      <c r="T1903" s="19">
        <f t="shared" si="456"/>
        <v>3.5305517545053342</v>
      </c>
      <c r="U1903" s="23">
        <f t="shared" si="458"/>
        <v>3.2501961112564595</v>
      </c>
      <c r="V1903" s="24">
        <f t="shared" si="464"/>
        <v>3.8912146615492222</v>
      </c>
      <c r="W1903" s="24">
        <f t="shared" si="464"/>
        <v>4.0977602909540058</v>
      </c>
      <c r="X1903" s="24">
        <f t="shared" si="464"/>
        <v>3.3715863095442633</v>
      </c>
      <c r="Y1903" s="24">
        <f t="shared" si="464"/>
        <v>3.5600136978581358</v>
      </c>
      <c r="Z1903" s="24">
        <f t="shared" si="464"/>
        <v>3.7208310413966559</v>
      </c>
      <c r="AA1903" s="20">
        <v>-0.08</v>
      </c>
      <c r="AB1903" s="20">
        <v>0.9</v>
      </c>
      <c r="AC1903" s="17">
        <v>315.83806149193498</v>
      </c>
      <c r="AD1903" s="17">
        <f t="shared" si="461"/>
        <v>315.9874699551392</v>
      </c>
      <c r="AE1903" s="21">
        <v>0</v>
      </c>
      <c r="AF1903" s="21">
        <v>182.4146505376344</v>
      </c>
      <c r="AG1903" s="19">
        <v>3.9255712365591386</v>
      </c>
      <c r="AH1903" s="21">
        <v>300.60000000000002</v>
      </c>
      <c r="AI1903" s="22">
        <v>0.12916666666666649</v>
      </c>
      <c r="AJ1903" s="21">
        <v>1304.506999999998</v>
      </c>
      <c r="AK1903" s="21" t="e">
        <f>VLOOKUP($B1903,'[3]Rotoma level Monthly'!$C$2:$N$538,10,FALSE)</f>
        <v>#N/A</v>
      </c>
      <c r="AL1903" s="21" t="e">
        <f>VLOOKUP($B1903,'[3]Rotoma level Monthly'!$C$2:$N$538,11,FALSE)</f>
        <v>#N/A</v>
      </c>
      <c r="AM1903" s="20">
        <v>3.5226083186565318</v>
      </c>
      <c r="AN1903" s="21">
        <v>197.70833333333334</v>
      </c>
    </row>
    <row r="1904" spans="1:40" x14ac:dyDescent="0.25">
      <c r="A1904" s="39" t="s">
        <v>90</v>
      </c>
      <c r="B1904" s="15">
        <v>41306</v>
      </c>
      <c r="C1904" s="16" t="s">
        <v>75</v>
      </c>
      <c r="D1904" s="17">
        <v>2013</v>
      </c>
      <c r="E1904" s="18" t="str">
        <f t="shared" si="460"/>
        <v>Rotokakahi Outlet 2012/13</v>
      </c>
      <c r="F1904" s="18" t="s">
        <v>72</v>
      </c>
      <c r="G1904" s="19">
        <v>1.1000000000000001</v>
      </c>
      <c r="H1904" s="20">
        <v>3.5</v>
      </c>
      <c r="I1904" s="21">
        <v>205</v>
      </c>
      <c r="J1904" s="19">
        <v>12.651106925534744</v>
      </c>
      <c r="K1904" s="19">
        <v>2.2435761374743044</v>
      </c>
      <c r="L1904" s="19">
        <v>4.0000002000000006</v>
      </c>
      <c r="M1904" s="19">
        <v>8.0000004000000011</v>
      </c>
      <c r="N1904" s="19">
        <v>7.3000002000000004</v>
      </c>
      <c r="Q1904" s="19">
        <f t="shared" si="463"/>
        <v>2.3251374203018917</v>
      </c>
      <c r="R1904" s="19">
        <f t="shared" si="465"/>
        <v>4.0420285548234149</v>
      </c>
      <c r="S1904" s="19">
        <f t="shared" si="455"/>
        <v>3.3483791217778198</v>
      </c>
      <c r="T1904" s="19">
        <f t="shared" si="456"/>
        <v>3.4362152969459494</v>
      </c>
      <c r="U1904" s="23">
        <f t="shared" si="458"/>
        <v>3.2879400984622689</v>
      </c>
      <c r="V1904" s="24">
        <f t="shared" si="464"/>
        <v>3.7577154038897174</v>
      </c>
      <c r="W1904" s="24">
        <f t="shared" si="464"/>
        <v>4.0805398693936761</v>
      </c>
      <c r="X1904" s="24">
        <f t="shared" si="464"/>
        <v>3.3461152122020348</v>
      </c>
      <c r="Y1904" s="24">
        <f t="shared" si="464"/>
        <v>3.5255079034987227</v>
      </c>
      <c r="Z1904" s="24">
        <f t="shared" si="464"/>
        <v>3.6685156574487934</v>
      </c>
      <c r="AA1904" s="20">
        <v>-0.34</v>
      </c>
      <c r="AB1904" s="20">
        <v>0.80333333333333301</v>
      </c>
      <c r="AC1904" s="17">
        <v>315.62780691964298</v>
      </c>
      <c r="AD1904" s="17">
        <f t="shared" si="461"/>
        <v>315.96302498579911</v>
      </c>
      <c r="AE1904" s="21">
        <v>21.957000000000001</v>
      </c>
      <c r="AF1904" s="21">
        <v>162.0386904761904</v>
      </c>
      <c r="AG1904" s="19">
        <v>3.2712723214285724</v>
      </c>
      <c r="AH1904" s="21">
        <v>274.8</v>
      </c>
      <c r="AI1904" s="22">
        <v>0.12916666666666649</v>
      </c>
      <c r="AJ1904" s="21">
        <v>1184.1499999999978</v>
      </c>
      <c r="AK1904" s="21" t="e">
        <f>VLOOKUP($B1904,'[3]Rotoma level Monthly'!$C$2:$N$538,10,FALSE)</f>
        <v>#N/A</v>
      </c>
      <c r="AL1904" s="21" t="e">
        <f>VLOOKUP($B1904,'[3]Rotoma level Monthly'!$C$2:$N$538,11,FALSE)</f>
        <v>#N/A</v>
      </c>
      <c r="AM1904" s="20">
        <v>3.5096350883697931</v>
      </c>
      <c r="AN1904" s="21">
        <v>205.65833333333333</v>
      </c>
    </row>
    <row r="1905" spans="1:40" x14ac:dyDescent="0.25">
      <c r="A1905" s="39" t="s">
        <v>90</v>
      </c>
      <c r="B1905" s="15">
        <v>41334</v>
      </c>
      <c r="C1905" s="16" t="s">
        <v>75</v>
      </c>
      <c r="D1905" s="17">
        <v>2013</v>
      </c>
      <c r="E1905" s="18" t="str">
        <f t="shared" si="460"/>
        <v>Rotokakahi Outlet 2012/13</v>
      </c>
      <c r="F1905" s="18" t="s">
        <v>72</v>
      </c>
      <c r="G1905" s="19">
        <v>4.1999997999999996</v>
      </c>
      <c r="H1905" s="20">
        <v>5.8749997499999997</v>
      </c>
      <c r="I1905" s="21">
        <v>204</v>
      </c>
      <c r="J1905" s="19">
        <v>14.605104971534743</v>
      </c>
      <c r="K1905" s="19">
        <v>1.2665764305743052</v>
      </c>
      <c r="L1905" s="19">
        <v>0.50000001999999999</v>
      </c>
      <c r="M1905" s="19">
        <v>1</v>
      </c>
      <c r="N1905" s="19">
        <v>7.5999999000000003</v>
      </c>
      <c r="Q1905" s="19">
        <f t="shared" si="463"/>
        <v>3.8030531450817144</v>
      </c>
      <c r="R1905" s="19">
        <f t="shared" si="465"/>
        <v>3.3812125305422769</v>
      </c>
      <c r="S1905" s="19">
        <f t="shared" si="455"/>
        <v>3.3419868039519547</v>
      </c>
      <c r="T1905" s="19">
        <f t="shared" si="456"/>
        <v>3.6183536735814088</v>
      </c>
      <c r="U1905" s="23">
        <f t="shared" si="458"/>
        <v>3.5361515382893387</v>
      </c>
      <c r="V1905" s="24">
        <f t="shared" si="464"/>
        <v>3.7280442375058542</v>
      </c>
      <c r="W1905" s="24">
        <f t="shared" si="464"/>
        <v>4.0355887769802887</v>
      </c>
      <c r="X1905" s="24">
        <f t="shared" si="464"/>
        <v>3.3339987884087505</v>
      </c>
      <c r="Y1905" s="24">
        <f t="shared" si="464"/>
        <v>3.5122384009816536</v>
      </c>
      <c r="Z1905" s="24">
        <f t="shared" si="464"/>
        <v>3.6444500922638379</v>
      </c>
      <c r="AA1905" s="20">
        <v>1.07</v>
      </c>
      <c r="AB1905" s="20">
        <v>0.79833333333333301</v>
      </c>
      <c r="AC1905" s="17">
        <v>315.37813104838699</v>
      </c>
      <c r="AD1905" s="17">
        <f t="shared" si="461"/>
        <v>315.91800093225964</v>
      </c>
      <c r="AE1905" s="21">
        <v>52.922000000000097</v>
      </c>
      <c r="AF1905" s="21">
        <v>160.92741935483875</v>
      </c>
      <c r="AG1905" s="19">
        <v>2.9531720430107526</v>
      </c>
      <c r="AH1905" s="21">
        <v>252.5</v>
      </c>
      <c r="AI1905" s="22">
        <v>0.12916666666666649</v>
      </c>
      <c r="AJ1905" s="21">
        <v>1083.7109999999982</v>
      </c>
      <c r="AK1905" s="21" t="e">
        <f>VLOOKUP($B1905,'[3]Rotoma level Monthly'!$C$2:$N$538,10,FALSE)</f>
        <v>#N/A</v>
      </c>
      <c r="AL1905" s="21" t="e">
        <f>VLOOKUP($B1905,'[3]Rotoma level Monthly'!$C$2:$N$538,11,FALSE)</f>
        <v>#N/A</v>
      </c>
      <c r="AM1905" s="20">
        <v>3.530744467645929</v>
      </c>
      <c r="AN1905" s="21">
        <v>208.72500000000002</v>
      </c>
    </row>
    <row r="1906" spans="1:40" x14ac:dyDescent="0.25">
      <c r="A1906" s="39" t="s">
        <v>90</v>
      </c>
      <c r="B1906" s="15">
        <v>41365</v>
      </c>
      <c r="C1906" s="16" t="s">
        <v>75</v>
      </c>
      <c r="D1906" s="17">
        <v>2013</v>
      </c>
      <c r="E1906" s="18" t="str">
        <f t="shared" si="460"/>
        <v>Rotokakahi Outlet 2012/13</v>
      </c>
      <c r="F1906" s="18" t="s">
        <v>72</v>
      </c>
      <c r="G1906" s="19">
        <v>5.0999999000000003</v>
      </c>
      <c r="H1906" s="20">
        <v>5</v>
      </c>
      <c r="I1906" s="21">
        <v>216.99999</v>
      </c>
      <c r="J1906" s="19">
        <v>11.674105948534743</v>
      </c>
      <c r="K1906" s="19">
        <v>0.28957623517430475</v>
      </c>
      <c r="L1906" s="19">
        <v>7.0000002000000006</v>
      </c>
      <c r="M1906" s="19">
        <v>12</v>
      </c>
      <c r="N1906" s="19">
        <v>7.3000002000000004</v>
      </c>
      <c r="Q1906" s="19">
        <f t="shared" si="463"/>
        <v>4.0172282256591902</v>
      </c>
      <c r="R1906" s="19">
        <f t="shared" si="465"/>
        <v>3.5918989265843653</v>
      </c>
      <c r="S1906" s="19">
        <f t="shared" si="455"/>
        <v>3.422743738643224</v>
      </c>
      <c r="T1906" s="19">
        <f t="shared" si="456"/>
        <v>3.3342930008804901</v>
      </c>
      <c r="U1906" s="23">
        <f t="shared" si="458"/>
        <v>3.5915409729418171</v>
      </c>
      <c r="V1906" s="24">
        <f t="shared" si="464"/>
        <v>3.7799390102523236</v>
      </c>
      <c r="W1906" s="24">
        <f t="shared" si="464"/>
        <v>4.0326239118461169</v>
      </c>
      <c r="X1906" s="24">
        <f t="shared" si="464"/>
        <v>3.3479015636777141</v>
      </c>
      <c r="Y1906" s="24">
        <f t="shared" si="464"/>
        <v>3.5214746853892653</v>
      </c>
      <c r="Z1906" s="24">
        <f t="shared" si="464"/>
        <v>3.662529102109684</v>
      </c>
      <c r="AA1906" s="20">
        <v>0.15</v>
      </c>
      <c r="AB1906" s="20">
        <v>0.70499999999999996</v>
      </c>
      <c r="AC1906" s="17">
        <v>315.31474340277799</v>
      </c>
      <c r="AD1906" s="17">
        <f t="shared" si="461"/>
        <v>315.87297795772264</v>
      </c>
      <c r="AE1906" s="21">
        <v>184.100999999999</v>
      </c>
      <c r="AF1906" s="21">
        <v>180.06944444444454</v>
      </c>
      <c r="AG1906" s="19">
        <v>3.3755347222222216</v>
      </c>
      <c r="AH1906" s="21">
        <v>172.2</v>
      </c>
      <c r="AI1906" s="22">
        <v>0.12916666666666649</v>
      </c>
      <c r="AJ1906" s="21">
        <v>1006.9999999999981</v>
      </c>
      <c r="AK1906" s="21" t="e">
        <f>VLOOKUP($B1906,'[3]Rotoma level Monthly'!$C$2:$N$538,10,FALSE)</f>
        <v>#N/A</v>
      </c>
      <c r="AL1906" s="21" t="e">
        <f>VLOOKUP($B1906,'[3]Rotoma level Monthly'!$C$2:$N$538,11,FALSE)</f>
        <v>#N/A</v>
      </c>
      <c r="AM1906" s="20">
        <v>3.4332041450652837</v>
      </c>
      <c r="AN1906" s="21">
        <v>207.10833333333335</v>
      </c>
    </row>
    <row r="1907" spans="1:40" x14ac:dyDescent="0.25">
      <c r="A1907" s="39" t="s">
        <v>90</v>
      </c>
      <c r="B1907" s="15">
        <v>41395</v>
      </c>
      <c r="C1907" s="16" t="s">
        <v>75</v>
      </c>
      <c r="D1907" s="17">
        <v>2013</v>
      </c>
      <c r="E1907" s="18" t="str">
        <f t="shared" si="460"/>
        <v>Rotokakahi Outlet 2012/13</v>
      </c>
      <c r="F1907" s="18" t="s">
        <v>72</v>
      </c>
      <c r="G1907" s="19">
        <v>3.7</v>
      </c>
      <c r="H1907" s="20">
        <v>4.625</v>
      </c>
      <c r="I1907" s="21">
        <v>214</v>
      </c>
      <c r="J1907" s="19">
        <v>13.628106925534745</v>
      </c>
      <c r="K1907" s="19">
        <v>1.2665764305743052</v>
      </c>
      <c r="L1907" s="19">
        <v>4.0000002000000006</v>
      </c>
      <c r="M1907" s="19">
        <v>8.9999995999999989</v>
      </c>
      <c r="N1907" s="19">
        <v>7.0999999000000003</v>
      </c>
      <c r="Q1907" s="19">
        <f t="shared" si="463"/>
        <v>3.6632323791301675</v>
      </c>
      <c r="R1907" s="19">
        <f t="shared" si="465"/>
        <v>3.6919642723362651</v>
      </c>
      <c r="S1907" s="19">
        <f t="shared" si="455"/>
        <v>3.4045454577810648</v>
      </c>
      <c r="T1907" s="19">
        <f t="shared" si="456"/>
        <v>3.5305517545053342</v>
      </c>
      <c r="U1907" s="23">
        <f t="shared" si="458"/>
        <v>3.5725734659382078</v>
      </c>
      <c r="V1907" s="24">
        <f t="shared" si="464"/>
        <v>3.7599246361389547</v>
      </c>
      <c r="W1907" s="24">
        <f t="shared" si="464"/>
        <v>4.0042356085536293</v>
      </c>
      <c r="X1907" s="24">
        <f t="shared" si="464"/>
        <v>3.3525820916779847</v>
      </c>
      <c r="Y1907" s="24">
        <f t="shared" si="464"/>
        <v>3.5073149743389251</v>
      </c>
      <c r="Z1907" s="24">
        <f t="shared" si="464"/>
        <v>3.6560143276773727</v>
      </c>
      <c r="AA1907" s="20">
        <v>0.95</v>
      </c>
      <c r="AB1907" s="20">
        <v>0.663333333333333</v>
      </c>
      <c r="AC1907" s="17">
        <v>315.39867439516098</v>
      </c>
      <c r="AD1907" s="17">
        <f t="shared" si="461"/>
        <v>315.83620561229242</v>
      </c>
      <c r="AE1907" s="21">
        <v>131.023</v>
      </c>
      <c r="AF1907" s="21">
        <v>159.38844086021507</v>
      </c>
      <c r="AG1907" s="19">
        <v>2.7360080645161289</v>
      </c>
      <c r="AH1907" s="21">
        <v>173</v>
      </c>
      <c r="AI1907" s="22">
        <v>0.12916666666666649</v>
      </c>
      <c r="AJ1907" s="21">
        <v>1120.6009999999972</v>
      </c>
      <c r="AK1907" s="21" t="e">
        <f>VLOOKUP($B1907,'[3]Rotoma level Monthly'!$C$2:$N$538,10,FALSE)</f>
        <v>#N/A</v>
      </c>
      <c r="AL1907" s="21" t="e">
        <f>VLOOKUP($B1907,'[3]Rotoma level Monthly'!$C$2:$N$538,11,FALSE)</f>
        <v>#N/A</v>
      </c>
      <c r="AM1907" s="20">
        <v>3.4604014830282472</v>
      </c>
      <c r="AN1907" s="21">
        <v>204.51666666666665</v>
      </c>
    </row>
    <row r="1908" spans="1:40" x14ac:dyDescent="0.25">
      <c r="A1908" s="39" t="s">
        <v>90</v>
      </c>
      <c r="B1908" s="15">
        <v>41426</v>
      </c>
      <c r="C1908" s="16" t="s">
        <v>75</v>
      </c>
      <c r="D1908" s="17">
        <v>2013</v>
      </c>
      <c r="E1908" s="18" t="str">
        <f t="shared" si="460"/>
        <v>Rotokakahi Outlet 2012/13</v>
      </c>
      <c r="F1908" s="18" t="s">
        <v>72</v>
      </c>
      <c r="G1908" s="19">
        <v>5.3000002000000004</v>
      </c>
      <c r="H1908" s="20">
        <v>4</v>
      </c>
      <c r="I1908" s="21">
        <v>239.99999</v>
      </c>
      <c r="J1908" s="19">
        <v>18.513105948534744</v>
      </c>
      <c r="K1908" s="19">
        <v>5.1745766259743053</v>
      </c>
      <c r="L1908" s="19">
        <v>8.9999995999999989</v>
      </c>
      <c r="M1908" s="19">
        <v>50.000001000000005</v>
      </c>
      <c r="N1908" s="19">
        <v>7.0999999000000003</v>
      </c>
      <c r="Q1908" s="19">
        <f t="shared" si="463"/>
        <v>4.0596607504127196</v>
      </c>
      <c r="R1908" s="19">
        <f t="shared" si="465"/>
        <v>3.8756745470895422</v>
      </c>
      <c r="S1908" s="19">
        <f t="shared" si="455"/>
        <v>3.5544357830841666</v>
      </c>
      <c r="T1908" s="19">
        <f t="shared" si="456"/>
        <v>3.919039516761778</v>
      </c>
      <c r="U1908" s="23">
        <f t="shared" si="458"/>
        <v>3.8522026493370514</v>
      </c>
      <c r="V1908" s="24">
        <f t="shared" si="464"/>
        <v>3.6962066238589721</v>
      </c>
      <c r="W1908" s="24">
        <f t="shared" si="464"/>
        <v>4.0025905151100547</v>
      </c>
      <c r="X1908" s="24">
        <f t="shared" si="464"/>
        <v>3.363556428714729</v>
      </c>
      <c r="Y1908" s="24">
        <f t="shared" si="464"/>
        <v>3.4870750519463591</v>
      </c>
      <c r="Z1908" s="24">
        <f t="shared" si="464"/>
        <v>3.6373571549075283</v>
      </c>
      <c r="AA1908" s="20">
        <v>1.5</v>
      </c>
      <c r="AB1908" s="20">
        <v>0.46666666666666601</v>
      </c>
      <c r="AC1908" s="17">
        <v>315.43665104166701</v>
      </c>
      <c r="AD1908" s="17">
        <f t="shared" si="461"/>
        <v>315.80361452432953</v>
      </c>
      <c r="AE1908" s="21">
        <v>131.976</v>
      </c>
      <c r="AF1908" s="21">
        <v>166.49305555555557</v>
      </c>
      <c r="AG1908" s="19">
        <v>3.1627708333333331</v>
      </c>
      <c r="AH1908" s="21">
        <v>122.5</v>
      </c>
      <c r="AI1908" s="22">
        <v>0.295833333333333</v>
      </c>
      <c r="AJ1908" s="21">
        <v>1112.1239999999971</v>
      </c>
      <c r="AK1908" s="21" t="e">
        <f>VLOOKUP($B1908,'[3]Rotoma level Monthly'!$C$2:$N$538,10,FALSE)</f>
        <v>#N/A</v>
      </c>
      <c r="AL1908" s="21" t="e">
        <f>VLOOKUP($B1908,'[3]Rotoma level Monthly'!$C$2:$N$538,11,FALSE)</f>
        <v>#N/A</v>
      </c>
      <c r="AM1908" s="20">
        <v>3.4312560977235873</v>
      </c>
      <c r="AN1908" s="21">
        <v>205.34166666666667</v>
      </c>
    </row>
    <row r="1909" spans="1:40" x14ac:dyDescent="0.25">
      <c r="A1909" s="39" t="s">
        <v>90</v>
      </c>
      <c r="B1909" s="15">
        <v>41456</v>
      </c>
      <c r="C1909" s="16" t="s">
        <v>76</v>
      </c>
      <c r="D1909" s="17">
        <v>2014</v>
      </c>
      <c r="E1909" s="18" t="str">
        <f t="shared" si="460"/>
        <v>Rotokakahi Outlet 2013/14</v>
      </c>
      <c r="F1909" s="18" t="s">
        <v>72</v>
      </c>
      <c r="G1909" s="19">
        <v>7.4000000999999997</v>
      </c>
      <c r="H1909" s="20">
        <v>2</v>
      </c>
      <c r="I1909" s="21">
        <v>200</v>
      </c>
      <c r="J1909" s="19">
        <v>14.605104971534743</v>
      </c>
      <c r="K1909" s="19">
        <v>1.2665764305743052</v>
      </c>
      <c r="L1909" s="19">
        <v>1.5</v>
      </c>
      <c r="M1909" s="19">
        <v>2.0000001000000003</v>
      </c>
      <c r="N1909" s="19">
        <v>8.1000004000000008</v>
      </c>
      <c r="Q1909" s="19">
        <f t="shared" si="463"/>
        <v>4.4278485830235432</v>
      </c>
      <c r="R1909" s="19">
        <f t="shared" si="465"/>
        <v>4.7194033850246528</v>
      </c>
      <c r="S1909" s="19">
        <f t="shared" si="455"/>
        <v>3.3161002869485832</v>
      </c>
      <c r="T1909" s="19">
        <f t="shared" si="456"/>
        <v>3.6183536735814088</v>
      </c>
      <c r="U1909" s="23">
        <f t="shared" si="458"/>
        <v>4.020426482144547</v>
      </c>
      <c r="V1909" s="24">
        <f t="shared" si="464"/>
        <v>3.6649219489593592</v>
      </c>
      <c r="W1909" s="24">
        <f t="shared" si="464"/>
        <v>4.0389309291015829</v>
      </c>
      <c r="X1909" s="24">
        <f t="shared" si="464"/>
        <v>3.3668745130877133</v>
      </c>
      <c r="Y1909" s="24">
        <f t="shared" si="464"/>
        <v>3.5022532499993138</v>
      </c>
      <c r="Z1909" s="24">
        <f t="shared" si="464"/>
        <v>3.6432451602869924</v>
      </c>
      <c r="AA1909" s="20">
        <v>0.87</v>
      </c>
      <c r="AB1909" s="20">
        <v>0.40666666666666601</v>
      </c>
      <c r="AC1909" s="17">
        <v>315.407118615591</v>
      </c>
      <c r="AD1909" s="17">
        <f t="shared" si="461"/>
        <v>315.77038703777038</v>
      </c>
      <c r="AE1909" s="21">
        <v>45.261000000000003</v>
      </c>
      <c r="AF1909" s="21">
        <v>176.27016129032262</v>
      </c>
      <c r="AG1909" s="19">
        <v>2.4181317204301083</v>
      </c>
      <c r="AH1909" s="21">
        <v>172.1</v>
      </c>
      <c r="AI1909" s="22">
        <v>0.43666666666666598</v>
      </c>
      <c r="AJ1909" s="21">
        <v>1174.0999999999972</v>
      </c>
      <c r="AK1909" s="21" t="e">
        <f>VLOOKUP($B1909,'[3]Rotoma level Monthly'!$C$2:$N$538,10,FALSE)</f>
        <v>#N/A</v>
      </c>
      <c r="AL1909" s="21" t="e">
        <f>VLOOKUP($B1909,'[3]Rotoma level Monthly'!$C$2:$N$538,11,FALSE)</f>
        <v>#N/A</v>
      </c>
      <c r="AM1909" s="20">
        <v>3.4295483430939577</v>
      </c>
      <c r="AN1909" s="21">
        <v>207.50833333333333</v>
      </c>
    </row>
    <row r="1910" spans="1:40" x14ac:dyDescent="0.25">
      <c r="A1910" s="39" t="s">
        <v>90</v>
      </c>
      <c r="B1910" s="15">
        <v>41487</v>
      </c>
      <c r="C1910" s="16" t="s">
        <v>76</v>
      </c>
      <c r="D1910" s="17">
        <v>2014</v>
      </c>
      <c r="E1910" s="18" t="str">
        <f t="shared" si="460"/>
        <v>Rotokakahi Outlet 2013/14</v>
      </c>
      <c r="F1910" s="18" t="s">
        <v>72</v>
      </c>
      <c r="G1910" s="19">
        <v>6.3000002000000004</v>
      </c>
      <c r="H1910" s="20">
        <v>1.875</v>
      </c>
      <c r="I1910" s="21">
        <v>217.99999</v>
      </c>
      <c r="J1910" s="19">
        <v>25.352104971534743</v>
      </c>
      <c r="K1910" s="19">
        <v>0.28957623517430475</v>
      </c>
      <c r="L1910" s="19">
        <v>2.0000001000000003</v>
      </c>
      <c r="M1910" s="19">
        <v>1</v>
      </c>
      <c r="N1910" s="19">
        <v>7.3000002000000004</v>
      </c>
      <c r="Q1910" s="19">
        <f t="shared" si="463"/>
        <v>4.250325030631398</v>
      </c>
      <c r="R1910" s="19">
        <f t="shared" si="465"/>
        <v>4.7959863313041691</v>
      </c>
      <c r="S1910" s="19">
        <f t="shared" si="455"/>
        <v>3.4287539857853448</v>
      </c>
      <c r="T1910" s="19">
        <f t="shared" si="456"/>
        <v>4.317720951253456</v>
      </c>
      <c r="U1910" s="23">
        <f t="shared" si="458"/>
        <v>4.1981965747435925</v>
      </c>
      <c r="V1910" s="24">
        <f t="shared" si="464"/>
        <v>3.6899196357705741</v>
      </c>
      <c r="W1910" s="24">
        <f t="shared" si="464"/>
        <v>4.0771541784596126</v>
      </c>
      <c r="X1910" s="24">
        <f t="shared" si="464"/>
        <v>3.3889569946573439</v>
      </c>
      <c r="Y1910" s="24">
        <f t="shared" si="464"/>
        <v>3.6035633862451082</v>
      </c>
      <c r="Z1910" s="24">
        <f t="shared" si="464"/>
        <v>3.6898985487831601</v>
      </c>
      <c r="AA1910" s="20">
        <v>-0.01</v>
      </c>
      <c r="AB1910" s="20">
        <v>0.42666666666666597</v>
      </c>
      <c r="AC1910" s="17">
        <v>315.32174932795698</v>
      </c>
      <c r="AD1910" s="17">
        <f t="shared" si="461"/>
        <v>315.70065719906074</v>
      </c>
      <c r="AE1910" s="21">
        <v>101.535</v>
      </c>
      <c r="AF1910" s="21">
        <v>162.86290322580649</v>
      </c>
      <c r="AG1910" s="19">
        <v>3.2832930107526876</v>
      </c>
      <c r="AH1910" s="21">
        <v>141.5</v>
      </c>
      <c r="AI1910" s="22">
        <v>0.44666666666666599</v>
      </c>
      <c r="AJ1910" s="21">
        <v>1015.360999999997</v>
      </c>
      <c r="AK1910" s="21" t="e">
        <f>VLOOKUP($B1910,'[3]Rotoma level Monthly'!$C$2:$N$538,10,FALSE)</f>
        <v>#N/A</v>
      </c>
      <c r="AL1910" s="21" t="e">
        <f>VLOOKUP($B1910,'[3]Rotoma level Monthly'!$C$2:$N$538,11,FALSE)</f>
        <v>#N/A</v>
      </c>
      <c r="AM1910" s="20">
        <v>3.3947857982910907</v>
      </c>
      <c r="AN1910" s="21">
        <v>205.24166666666667</v>
      </c>
    </row>
    <row r="1911" spans="1:40" x14ac:dyDescent="0.25">
      <c r="A1911" s="39" t="s">
        <v>90</v>
      </c>
      <c r="B1911" s="15">
        <v>41518</v>
      </c>
      <c r="C1911" s="16" t="s">
        <v>76</v>
      </c>
      <c r="D1911" s="17">
        <v>2014</v>
      </c>
      <c r="E1911" s="18" t="str">
        <f t="shared" si="460"/>
        <v>Rotokakahi Outlet 2013/14</v>
      </c>
      <c r="F1911" s="18" t="s">
        <v>72</v>
      </c>
      <c r="G1911" s="19">
        <v>3.7</v>
      </c>
      <c r="H1911" s="20">
        <v>2.25</v>
      </c>
      <c r="I1911" s="21">
        <v>180.00000999999997</v>
      </c>
      <c r="J1911" s="19">
        <v>8.743105948534744</v>
      </c>
      <c r="K1911" s="19">
        <v>-0.68742366712569503</v>
      </c>
      <c r="L1911" s="19">
        <v>1</v>
      </c>
      <c r="M1911" s="19">
        <v>1</v>
      </c>
      <c r="N1911" s="19">
        <v>7.5</v>
      </c>
      <c r="Q1911" s="19">
        <f t="shared" si="463"/>
        <v>3.6632323791301675</v>
      </c>
      <c r="R1911" s="19">
        <f t="shared" si="465"/>
        <v>4.5789535609672933</v>
      </c>
      <c r="S1911" s="19">
        <f t="shared" si="455"/>
        <v>3.1783703129846379</v>
      </c>
      <c r="T1911" s="19">
        <f t="shared" si="456"/>
        <v>2.9676639642449945</v>
      </c>
      <c r="U1911" s="23">
        <f t="shared" si="458"/>
        <v>3.5970550543317734</v>
      </c>
      <c r="V1911" s="24">
        <f t="shared" si="464"/>
        <v>3.665992934956686</v>
      </c>
      <c r="W1911" s="24">
        <f t="shared" si="464"/>
        <v>4.1102722050782843</v>
      </c>
      <c r="X1911" s="24">
        <f t="shared" si="464"/>
        <v>3.3763955468436886</v>
      </c>
      <c r="Y1911" s="24">
        <f t="shared" si="464"/>
        <v>3.5822472509330954</v>
      </c>
      <c r="Z1911" s="24">
        <f t="shared" si="464"/>
        <v>3.6837269844529388</v>
      </c>
      <c r="AA1911" s="20">
        <v>0.33</v>
      </c>
      <c r="AB1911" s="20">
        <v>0.68833333333333302</v>
      </c>
      <c r="AC1911" s="17">
        <v>315.34829652777802</v>
      </c>
      <c r="AD1911" s="17">
        <f t="shared" si="461"/>
        <v>315.62468685762559</v>
      </c>
      <c r="AE1911" s="21">
        <v>174.093999999999</v>
      </c>
      <c r="AF1911" s="21">
        <v>179.15277777777774</v>
      </c>
      <c r="AG1911" s="19">
        <v>4.4142083333333346</v>
      </c>
      <c r="AH1911" s="21">
        <v>153.9</v>
      </c>
      <c r="AI1911" s="22">
        <v>0.5649999999999995</v>
      </c>
      <c r="AJ1911" s="21">
        <v>1001.867999999998</v>
      </c>
      <c r="AK1911" s="21" t="e">
        <f>VLOOKUP($B1911,'[3]Rotoma level Monthly'!$C$2:$N$538,10,FALSE)</f>
        <v>#N/A</v>
      </c>
      <c r="AL1911" s="21" t="e">
        <f>VLOOKUP($B1911,'[3]Rotoma level Monthly'!$C$2:$N$538,11,FALSE)</f>
        <v>#N/A</v>
      </c>
      <c r="AM1911" s="20">
        <v>3.468236739151306</v>
      </c>
      <c r="AN1911" s="21">
        <v>203.88333333333335</v>
      </c>
    </row>
    <row r="1912" spans="1:40" x14ac:dyDescent="0.25">
      <c r="A1912" s="39" t="s">
        <v>90</v>
      </c>
      <c r="B1912" s="15">
        <v>41548</v>
      </c>
      <c r="C1912" s="16" t="s">
        <v>76</v>
      </c>
      <c r="D1912" s="17">
        <v>2014</v>
      </c>
      <c r="E1912" s="18" t="str">
        <f t="shared" si="460"/>
        <v>Rotokakahi Outlet 2013/14</v>
      </c>
      <c r="F1912" s="18" t="s">
        <v>72</v>
      </c>
      <c r="G1912" s="19">
        <v>2</v>
      </c>
      <c r="H1912" s="20">
        <v>2.6875001250000001</v>
      </c>
      <c r="I1912" s="21">
        <v>169</v>
      </c>
      <c r="J1912" s="19">
        <v>10.697105948534743</v>
      </c>
      <c r="K1912" s="19">
        <v>-0.68742366712569503</v>
      </c>
      <c r="L1912" s="19">
        <v>0.50000001999999999</v>
      </c>
      <c r="M1912" s="19">
        <v>1</v>
      </c>
      <c r="N1912" s="19">
        <v>7.3000002000000004</v>
      </c>
      <c r="Q1912" s="19">
        <f t="shared" si="463"/>
        <v>2.9846161889865122</v>
      </c>
      <c r="R1912" s="19">
        <f t="shared" si="465"/>
        <v>4.3651592426746006</v>
      </c>
      <c r="S1912" s="19">
        <f t="shared" si="455"/>
        <v>3.0959389808871571</v>
      </c>
      <c r="T1912" s="19">
        <f t="shared" si="456"/>
        <v>3.2234575879891487</v>
      </c>
      <c r="U1912" s="23">
        <f t="shared" si="458"/>
        <v>3.4172930001343547</v>
      </c>
      <c r="V1912" s="24">
        <f t="shared" si="464"/>
        <v>3.5619880460604421</v>
      </c>
      <c r="W1912" s="24">
        <f t="shared" si="464"/>
        <v>4.129584106620757</v>
      </c>
      <c r="X1912" s="24">
        <f t="shared" si="464"/>
        <v>3.3671319913127253</v>
      </c>
      <c r="Y1912" s="24">
        <f t="shared" si="464"/>
        <v>3.6035633862451077</v>
      </c>
      <c r="Z1912" s="24">
        <f t="shared" si="464"/>
        <v>3.6655668825597587</v>
      </c>
      <c r="AA1912" s="20">
        <v>-0.18</v>
      </c>
      <c r="AB1912" s="20">
        <v>0.51166666666666605</v>
      </c>
      <c r="AC1912" s="17">
        <v>315.36562298387099</v>
      </c>
      <c r="AD1912" s="17">
        <f t="shared" si="461"/>
        <v>315.5480802548031</v>
      </c>
      <c r="AE1912" s="21">
        <v>52.768000000000001</v>
      </c>
      <c r="AF1912" s="21">
        <v>222.1572580645161</v>
      </c>
      <c r="AG1912" s="19">
        <v>4.388427130002988</v>
      </c>
      <c r="AH1912" s="21">
        <v>259.7</v>
      </c>
      <c r="AI1912" s="22">
        <v>0.58749999999999947</v>
      </c>
      <c r="AJ1912" s="21">
        <v>1052.313999999998</v>
      </c>
      <c r="AK1912" s="21" t="e">
        <f>VLOOKUP($B1912,'[3]Rotoma level Monthly'!$C$2:$N$538,10,FALSE)</f>
        <v>#N/A</v>
      </c>
      <c r="AL1912" s="21" t="e">
        <f>VLOOKUP($B1912,'[3]Rotoma level Monthly'!$C$2:$N$538,11,FALSE)</f>
        <v>#N/A</v>
      </c>
      <c r="AM1912" s="20">
        <v>3.4861800261883427</v>
      </c>
      <c r="AN1912" s="21">
        <v>205.85833333333332</v>
      </c>
    </row>
    <row r="1913" spans="1:40" x14ac:dyDescent="0.25">
      <c r="A1913" s="39" t="s">
        <v>90</v>
      </c>
      <c r="B1913" s="15">
        <v>41579</v>
      </c>
      <c r="C1913" s="16" t="s">
        <v>76</v>
      </c>
      <c r="D1913" s="17">
        <v>2014</v>
      </c>
      <c r="E1913" s="18" t="str">
        <f t="shared" si="460"/>
        <v>Rotokakahi Outlet 2013/14</v>
      </c>
      <c r="F1913" s="18" t="s">
        <v>72</v>
      </c>
      <c r="G1913" s="19">
        <v>2.5</v>
      </c>
      <c r="H1913" s="20">
        <v>4.625</v>
      </c>
      <c r="I1913" s="21">
        <v>289.99998999999997</v>
      </c>
      <c r="J1913" s="19">
        <v>18.513105948534744</v>
      </c>
      <c r="K1913" s="19">
        <v>-1.6644237648256954</v>
      </c>
      <c r="L1913" s="19">
        <v>3</v>
      </c>
      <c r="M1913" s="19">
        <v>39.999999000000003</v>
      </c>
      <c r="N1913" s="19">
        <v>6.6999997999999996</v>
      </c>
      <c r="Q1913" s="19">
        <f t="shared" si="463"/>
        <v>3.2307676220269759</v>
      </c>
      <c r="R1913" s="19">
        <f t="shared" si="465"/>
        <v>3.6919642723362651</v>
      </c>
      <c r="S1913" s="19">
        <f t="shared" si="455"/>
        <v>3.8018179285990841</v>
      </c>
      <c r="T1913" s="19">
        <f t="shared" si="456"/>
        <v>3.919039516761778</v>
      </c>
      <c r="U1913" s="23">
        <f t="shared" si="458"/>
        <v>3.6608973349310259</v>
      </c>
      <c r="V1913" s="24">
        <f t="shared" si="464"/>
        <v>3.472748549599141</v>
      </c>
      <c r="W1913" s="24">
        <f t="shared" si="464"/>
        <v>4.0307822260957797</v>
      </c>
      <c r="X1913" s="24">
        <f t="shared" si="464"/>
        <v>3.374916403818121</v>
      </c>
      <c r="Y1913" s="24">
        <f t="shared" si="464"/>
        <v>3.5788160371263675</v>
      </c>
      <c r="Z1913" s="24">
        <f t="shared" si="464"/>
        <v>3.6143158041598533</v>
      </c>
      <c r="AA1913" s="20">
        <v>0.82</v>
      </c>
      <c r="AB1913" s="20">
        <v>0.55500000000000005</v>
      </c>
      <c r="AC1913" s="17">
        <v>315.33162256944399</v>
      </c>
      <c r="AD1913" s="17">
        <f t="shared" si="461"/>
        <v>315.48024556151591</v>
      </c>
      <c r="AE1913" s="21">
        <v>100.819</v>
      </c>
      <c r="AF1913" s="21">
        <v>164.53472222222231</v>
      </c>
      <c r="AG1913" s="19">
        <v>3.5759236111111106</v>
      </c>
      <c r="AH1913" s="21">
        <v>269</v>
      </c>
      <c r="AI1913" s="22">
        <v>0.60916666666666652</v>
      </c>
      <c r="AJ1913" s="21">
        <v>1028.4739999999981</v>
      </c>
      <c r="AK1913" s="21" t="e">
        <f>VLOOKUP($B1913,'[3]Rotoma level Monthly'!$C$2:$N$538,10,FALSE)</f>
        <v>#N/A</v>
      </c>
      <c r="AL1913" s="21" t="e">
        <f>VLOOKUP($B1913,'[3]Rotoma level Monthly'!$C$2:$N$538,11,FALSE)</f>
        <v>#N/A</v>
      </c>
      <c r="AM1913" s="20">
        <v>3.4676136938319608</v>
      </c>
      <c r="AN1913" s="21">
        <v>207.34166666666667</v>
      </c>
    </row>
    <row r="1914" spans="1:40" x14ac:dyDescent="0.25">
      <c r="A1914" s="39" t="s">
        <v>90</v>
      </c>
      <c r="B1914" s="15">
        <v>41609</v>
      </c>
      <c r="C1914" s="16" t="s">
        <v>76</v>
      </c>
      <c r="D1914" s="17">
        <v>2014</v>
      </c>
      <c r="E1914" s="18" t="str">
        <f t="shared" si="460"/>
        <v>Rotokakahi Outlet 2013/14</v>
      </c>
      <c r="F1914" s="18" t="s">
        <v>72</v>
      </c>
      <c r="G1914" s="19">
        <v>2</v>
      </c>
      <c r="H1914" s="20">
        <v>4.8750001250000006</v>
      </c>
      <c r="I1914" s="21">
        <v>200</v>
      </c>
      <c r="J1914" s="19">
        <v>7.7661059485347437</v>
      </c>
      <c r="K1914" s="19">
        <v>1.2665764305743052</v>
      </c>
      <c r="L1914" s="19">
        <v>1</v>
      </c>
      <c r="M1914" s="19">
        <v>1</v>
      </c>
      <c r="N1914" s="19">
        <v>7.8000002000000004</v>
      </c>
      <c r="Q1914" s="19">
        <f t="shared" si="463"/>
        <v>2.9846161889865122</v>
      </c>
      <c r="R1914" s="19">
        <f t="shared" si="465"/>
        <v>3.6245124430602589</v>
      </c>
      <c r="S1914" s="19">
        <f t="shared" si="455"/>
        <v>3.3161002869485832</v>
      </c>
      <c r="T1914" s="19">
        <f t="shared" si="456"/>
        <v>2.8173936683573384</v>
      </c>
      <c r="U1914" s="23">
        <f t="shared" si="458"/>
        <v>3.1856556468381729</v>
      </c>
      <c r="V1914" s="24">
        <f t="shared" si="464"/>
        <v>3.4932611690191795</v>
      </c>
      <c r="W1914" s="24">
        <f t="shared" si="464"/>
        <v>4.0013843683097532</v>
      </c>
      <c r="X1914" s="24">
        <f t="shared" si="464"/>
        <v>3.3760112425065691</v>
      </c>
      <c r="Y1914" s="24">
        <f t="shared" si="464"/>
        <v>3.5193861966140356</v>
      </c>
      <c r="Z1914" s="24">
        <f t="shared" si="464"/>
        <v>3.5975107441123853</v>
      </c>
      <c r="AA1914" s="20">
        <v>-0.02</v>
      </c>
      <c r="AB1914" s="20">
        <v>0.30166666666666597</v>
      </c>
      <c r="AC1914" s="17">
        <v>315.30291229838701</v>
      </c>
      <c r="AD1914" s="17">
        <f t="shared" si="461"/>
        <v>315.4226158852166</v>
      </c>
      <c r="AE1914" s="21">
        <v>136.858</v>
      </c>
      <c r="AF1914" s="21">
        <v>177.29166666666671</v>
      </c>
      <c r="AG1914" s="19">
        <v>3.9578897849462376</v>
      </c>
      <c r="AH1914" s="21">
        <v>223.5</v>
      </c>
      <c r="AI1914" s="22">
        <v>0.60916666666666652</v>
      </c>
      <c r="AJ1914" s="21">
        <v>1104.3799999999981</v>
      </c>
      <c r="AK1914" s="21" t="e">
        <f>VLOOKUP($B1914,'[3]Rotoma level Monthly'!$C$2:$N$538,10,FALSE)</f>
        <v>#N/A</v>
      </c>
      <c r="AL1914" s="21" t="e">
        <f>VLOOKUP($B1914,'[3]Rotoma level Monthly'!$C$2:$N$538,11,FALSE)</f>
        <v>#N/A</v>
      </c>
      <c r="AM1914" s="20">
        <v>3.4319846429060346</v>
      </c>
      <c r="AN1914" s="21">
        <v>209.60833333333335</v>
      </c>
    </row>
    <row r="1915" spans="1:40" x14ac:dyDescent="0.25">
      <c r="A1915" s="39" t="s">
        <v>90</v>
      </c>
      <c r="B1915" s="15">
        <v>41640</v>
      </c>
      <c r="C1915" s="16" t="s">
        <v>76</v>
      </c>
      <c r="D1915" s="17">
        <v>2014</v>
      </c>
      <c r="E1915" s="18" t="str">
        <f t="shared" si="460"/>
        <v>Rotokakahi Outlet 2013/14</v>
      </c>
      <c r="F1915" s="18" t="s">
        <v>72</v>
      </c>
      <c r="G1915" s="19">
        <v>2.5</v>
      </c>
      <c r="H1915" s="20">
        <v>4.5625001250000006</v>
      </c>
      <c r="I1915" s="21">
        <v>234</v>
      </c>
      <c r="J1915" s="19">
        <v>13.628106925534745</v>
      </c>
      <c r="K1915" s="19">
        <v>-0.68742366712569503</v>
      </c>
      <c r="L1915" s="19">
        <v>1</v>
      </c>
      <c r="M1915" s="19">
        <v>1</v>
      </c>
      <c r="N1915" s="19">
        <v>7.8000002000000004</v>
      </c>
      <c r="Q1915" s="19">
        <f t="shared" si="463"/>
        <v>3.2307676220269759</v>
      </c>
      <c r="R1915" s="19">
        <f t="shared" si="465"/>
        <v>3.7093205044366764</v>
      </c>
      <c r="S1915" s="19">
        <f t="shared" si="455"/>
        <v>3.5213397308045296</v>
      </c>
      <c r="T1915" s="19">
        <f t="shared" si="456"/>
        <v>3.5305517545053342</v>
      </c>
      <c r="U1915" s="23">
        <f t="shared" si="458"/>
        <v>3.497994902943379</v>
      </c>
      <c r="V1915" s="24">
        <f t="shared" si="464"/>
        <v>3.5533737946164803</v>
      </c>
      <c r="W1915" s="24">
        <f t="shared" si="464"/>
        <v>4.0056732142649816</v>
      </c>
      <c r="X1915" s="24">
        <f t="shared" si="464"/>
        <v>3.3942093681830126</v>
      </c>
      <c r="Y1915" s="24">
        <f t="shared" si="464"/>
        <v>3.5193861966140347</v>
      </c>
      <c r="Z1915" s="24">
        <f t="shared" si="464"/>
        <v>3.618160643419627</v>
      </c>
      <c r="AA1915" s="20">
        <v>1.23</v>
      </c>
      <c r="AB1915" s="20">
        <v>0.14833333333333301</v>
      </c>
      <c r="AC1915" s="17">
        <v>315.16164321864102</v>
      </c>
      <c r="AD1915" s="17">
        <f t="shared" si="461"/>
        <v>315.36624769577548</v>
      </c>
      <c r="AE1915" s="21">
        <v>55.888000000000098</v>
      </c>
      <c r="AF1915" s="21">
        <v>200.79301075268822</v>
      </c>
      <c r="AG1915" s="19">
        <v>4.293293010752687</v>
      </c>
      <c r="AH1915" s="21">
        <v>300.7</v>
      </c>
      <c r="AI1915" s="22">
        <v>0.53333333333333299</v>
      </c>
      <c r="AJ1915" s="21">
        <v>1133.313999999998</v>
      </c>
      <c r="AK1915" s="21" t="e">
        <f>VLOOKUP($B1915,'[3]Rotoma level Monthly'!$C$2:$N$538,10,FALSE)</f>
        <v>#N/A</v>
      </c>
      <c r="AL1915" s="21" t="e">
        <f>VLOOKUP($B1915,'[3]Rotoma level Monthly'!$C$2:$N$538,11,FALSE)</f>
        <v>#N/A</v>
      </c>
      <c r="AM1915" s="20">
        <v>3.4551835676372176</v>
      </c>
      <c r="AN1915" s="21">
        <v>209.61666666666665</v>
      </c>
    </row>
    <row r="1916" spans="1:40" x14ac:dyDescent="0.25">
      <c r="A1916" s="39" t="s">
        <v>90</v>
      </c>
      <c r="B1916" s="15">
        <v>41671</v>
      </c>
      <c r="C1916" s="16" t="s">
        <v>76</v>
      </c>
      <c r="D1916" s="17">
        <v>2014</v>
      </c>
      <c r="E1916" s="18" t="str">
        <f t="shared" si="460"/>
        <v>Rotokakahi Outlet 2013/14</v>
      </c>
      <c r="F1916" s="18" t="s">
        <v>72</v>
      </c>
      <c r="G1916" s="19">
        <v>2.0999998999999998</v>
      </c>
      <c r="H1916" s="20">
        <v>3.1875</v>
      </c>
      <c r="I1916" s="21">
        <v>257</v>
      </c>
      <c r="J1916" s="19">
        <v>15.582104971534743</v>
      </c>
      <c r="K1916" s="19">
        <v>-0.68742366712569503</v>
      </c>
      <c r="L1916" s="19">
        <v>0.50000001999999999</v>
      </c>
      <c r="M1916" s="19">
        <v>1</v>
      </c>
      <c r="N1916" s="19">
        <v>7.8000002000000004</v>
      </c>
      <c r="Q1916" s="19">
        <f t="shared" si="463"/>
        <v>3.038436956095202</v>
      </c>
      <c r="R1916" s="19">
        <f t="shared" si="465"/>
        <v>4.1572613311391269</v>
      </c>
      <c r="S1916" s="19">
        <f t="shared" si="455"/>
        <v>3.6438987012271968</v>
      </c>
      <c r="T1916" s="19">
        <f t="shared" si="456"/>
        <v>3.700468287109413</v>
      </c>
      <c r="U1916" s="23">
        <f t="shared" si="458"/>
        <v>3.6350163188927347</v>
      </c>
      <c r="V1916" s="24">
        <f t="shared" si="464"/>
        <v>3.6128154225992568</v>
      </c>
      <c r="W1916" s="24">
        <f t="shared" si="464"/>
        <v>4.0152759456246239</v>
      </c>
      <c r="X1916" s="24">
        <f t="shared" si="464"/>
        <v>3.4188359998037936</v>
      </c>
      <c r="Y1916" s="24">
        <f t="shared" si="464"/>
        <v>3.541407279127657</v>
      </c>
      <c r="Z1916" s="24">
        <f t="shared" si="464"/>
        <v>3.6470836617888325</v>
      </c>
      <c r="AA1916" s="20">
        <v>-0.13</v>
      </c>
      <c r="AB1916" s="20">
        <v>0.20333333333333301</v>
      </c>
      <c r="AC1916" s="17">
        <v>314.961996039513</v>
      </c>
      <c r="AD1916" s="17">
        <f t="shared" si="461"/>
        <v>315.31076345576457</v>
      </c>
      <c r="AE1916" s="21">
        <v>22.193999999999999</v>
      </c>
      <c r="AF1916" s="21">
        <v>167.75297619047615</v>
      </c>
      <c r="AG1916" s="19">
        <v>3.6429985119047621</v>
      </c>
      <c r="AH1916" s="21">
        <v>216.3</v>
      </c>
      <c r="AI1916" s="22">
        <v>0.48916666666666603</v>
      </c>
      <c r="AJ1916" s="21">
        <v>1189.2019999999982</v>
      </c>
      <c r="AK1916" s="21" t="e">
        <f>VLOOKUP($B1916,'[3]Rotoma level Monthly'!$C$2:$N$538,10,FALSE)</f>
        <v>#N/A</v>
      </c>
      <c r="AL1916" s="21" t="e">
        <f>VLOOKUP($B1916,'[3]Rotoma level Monthly'!$C$2:$N$538,11,FALSE)</f>
        <v>#N/A</v>
      </c>
      <c r="AM1916" s="20">
        <v>3.4858270488200134</v>
      </c>
      <c r="AN1916" s="21">
        <v>204.7416666666667</v>
      </c>
    </row>
    <row r="1917" spans="1:40" x14ac:dyDescent="0.25">
      <c r="A1917" s="39" t="s">
        <v>90</v>
      </c>
      <c r="B1917" s="15">
        <v>41699</v>
      </c>
      <c r="C1917" s="16" t="s">
        <v>76</v>
      </c>
      <c r="D1917" s="17">
        <v>2014</v>
      </c>
      <c r="E1917" s="18" t="str">
        <f t="shared" si="460"/>
        <v>Rotokakahi Outlet 2013/14</v>
      </c>
      <c r="F1917" s="18" t="s">
        <v>72</v>
      </c>
      <c r="G1917" s="19">
        <v>2.4000001000000002</v>
      </c>
      <c r="H1917" s="20">
        <v>4.75</v>
      </c>
      <c r="I1917" s="21">
        <v>223</v>
      </c>
      <c r="J1917" s="19">
        <v>10.697105948534743</v>
      </c>
      <c r="K1917" s="19">
        <v>0.28957623517430475</v>
      </c>
      <c r="L1917" s="19">
        <v>0.50000001999999999</v>
      </c>
      <c r="M1917" s="19">
        <v>4.9999998999999997</v>
      </c>
      <c r="N1917" s="19">
        <v>7.3000002000000004</v>
      </c>
      <c r="Q1917" s="19">
        <f t="shared" si="463"/>
        <v>3.1857365999103111</v>
      </c>
      <c r="R1917" s="19">
        <f t="shared" si="465"/>
        <v>3.65785435297393</v>
      </c>
      <c r="S1917" s="19">
        <f t="shared" ref="S1917:S1980" si="466">-3.61+3.01*LOG($I1917)</f>
        <v>3.4583976377749628</v>
      </c>
      <c r="T1917" s="19">
        <f t="shared" ref="T1917:T1980" si="467">0.218+2.92*LOG($J1917,10)</f>
        <v>3.2234575879891487</v>
      </c>
      <c r="U1917" s="23">
        <f t="shared" si="458"/>
        <v>3.3813615446620884</v>
      </c>
      <c r="V1917" s="24">
        <f t="shared" si="464"/>
        <v>3.5613723771683063</v>
      </c>
      <c r="W1917" s="24">
        <f t="shared" si="464"/>
        <v>4.0383294308272619</v>
      </c>
      <c r="X1917" s="24">
        <f t="shared" si="464"/>
        <v>3.428536902622378</v>
      </c>
      <c r="Y1917" s="24">
        <f t="shared" si="464"/>
        <v>3.5084992719949688</v>
      </c>
      <c r="Z1917" s="24">
        <f t="shared" si="464"/>
        <v>3.6341844956532294</v>
      </c>
      <c r="AA1917" s="20">
        <v>-1.24</v>
      </c>
      <c r="AB1917" s="20">
        <v>-3.8333333333333199E-2</v>
      </c>
      <c r="AC1917" s="17">
        <v>314.825928427419</v>
      </c>
      <c r="AD1917" s="17">
        <f t="shared" si="461"/>
        <v>315.26474657068394</v>
      </c>
      <c r="AE1917" s="21">
        <v>39.867000000000097</v>
      </c>
      <c r="AF1917" s="21">
        <v>175.43682795698922</v>
      </c>
      <c r="AG1917" s="19">
        <v>3.2731922043010746</v>
      </c>
      <c r="AH1917" s="21">
        <v>274.5</v>
      </c>
      <c r="AI1917" s="22">
        <v>0.44666666666666599</v>
      </c>
      <c r="AJ1917" s="21">
        <v>1189.4389999999983</v>
      </c>
      <c r="AK1917" s="21" t="e">
        <f>VLOOKUP($B1917,'[3]Rotoma level Monthly'!$C$2:$N$538,10,FALSE)</f>
        <v>#N/A</v>
      </c>
      <c r="AL1917" s="21" t="e">
        <f>VLOOKUP($B1917,'[3]Rotoma level Monthly'!$C$2:$N$538,11,FALSE)</f>
        <v>#N/A</v>
      </c>
      <c r="AM1917" s="20">
        <v>3.5168042313596959</v>
      </c>
      <c r="AN1917" s="21">
        <v>206.57500000000002</v>
      </c>
    </row>
    <row r="1918" spans="1:40" x14ac:dyDescent="0.25">
      <c r="A1918" s="39" t="s">
        <v>90</v>
      </c>
      <c r="B1918" s="15">
        <v>41730</v>
      </c>
      <c r="C1918" s="16" t="s">
        <v>76</v>
      </c>
      <c r="D1918" s="17">
        <v>2014</v>
      </c>
      <c r="E1918" s="18" t="str">
        <f t="shared" si="460"/>
        <v>Rotokakahi Outlet 2013/14</v>
      </c>
      <c r="F1918" s="18" t="s">
        <v>72</v>
      </c>
      <c r="G1918" s="19">
        <v>3.8</v>
      </c>
      <c r="H1918" s="20">
        <v>5.1249998750000003</v>
      </c>
      <c r="I1918" s="21">
        <v>194.00001</v>
      </c>
      <c r="J1918" s="19">
        <v>11.674105948534743</v>
      </c>
      <c r="K1918" s="19">
        <v>1.2665764305743052</v>
      </c>
      <c r="L1918" s="19">
        <v>2.0000001000000003</v>
      </c>
      <c r="M1918" s="19">
        <v>4.9999998999999997</v>
      </c>
      <c r="N1918" s="19">
        <v>6.9000000999999997</v>
      </c>
      <c r="Q1918" s="19">
        <f t="shared" si="463"/>
        <v>3.6926503354066975</v>
      </c>
      <c r="R1918" s="19">
        <f t="shared" si="465"/>
        <v>3.5599769551751534</v>
      </c>
      <c r="S1918" s="19">
        <f t="shared" si="466"/>
        <v>3.2762832744727812</v>
      </c>
      <c r="T1918" s="19">
        <f t="shared" si="467"/>
        <v>3.3342930008804901</v>
      </c>
      <c r="U1918" s="23">
        <f t="shared" ref="U1918:U1981" si="468">AVERAGE(Q1918:T1918)</f>
        <v>3.4658008914837808</v>
      </c>
      <c r="V1918" s="24">
        <f t="shared" si="464"/>
        <v>3.5343242196472655</v>
      </c>
      <c r="W1918" s="24">
        <f t="shared" si="464"/>
        <v>4.0356692665431604</v>
      </c>
      <c r="X1918" s="24">
        <f t="shared" si="464"/>
        <v>3.4163318639415081</v>
      </c>
      <c r="Y1918" s="24">
        <f t="shared" si="464"/>
        <v>3.5084992719949688</v>
      </c>
      <c r="Z1918" s="24">
        <f t="shared" si="464"/>
        <v>3.6237061555317265</v>
      </c>
      <c r="AA1918" s="20">
        <v>0.88</v>
      </c>
      <c r="AB1918" s="20">
        <v>7.0000000000000007E-2</v>
      </c>
      <c r="AC1918" s="17">
        <v>314.85202361111101</v>
      </c>
      <c r="AD1918" s="17">
        <f t="shared" si="461"/>
        <v>315.22618658804504</v>
      </c>
      <c r="AE1918" s="21">
        <v>186.43900000000201</v>
      </c>
      <c r="AF1918" s="21">
        <v>169.04166666666666</v>
      </c>
      <c r="AG1918" s="19">
        <v>3.1716180555555558</v>
      </c>
      <c r="AH1918" s="21">
        <v>177</v>
      </c>
      <c r="AI1918" s="22">
        <v>0.41666666666666596</v>
      </c>
      <c r="AJ1918" s="21">
        <v>1176.3839999999984</v>
      </c>
      <c r="AK1918" s="21" t="e">
        <f>VLOOKUP($B1918,'[3]Rotoma level Monthly'!$C$2:$N$538,10,FALSE)</f>
        <v>#N/A</v>
      </c>
      <c r="AL1918" s="21" t="e">
        <f>VLOOKUP($B1918,'[3]Rotoma level Monthly'!$C$2:$N$538,11,FALSE)</f>
        <v>#N/A</v>
      </c>
      <c r="AM1918" s="20">
        <v>3.5434725781338892</v>
      </c>
      <c r="AN1918" s="21">
        <v>206.97499999999999</v>
      </c>
    </row>
    <row r="1919" spans="1:40" x14ac:dyDescent="0.25">
      <c r="A1919" s="39" t="s">
        <v>90</v>
      </c>
      <c r="B1919" s="15">
        <v>41760</v>
      </c>
      <c r="C1919" s="16" t="s">
        <v>76</v>
      </c>
      <c r="D1919" s="17">
        <v>2014</v>
      </c>
      <c r="E1919" s="18" t="str">
        <f t="shared" si="460"/>
        <v>Rotokakahi Outlet 2013/14</v>
      </c>
      <c r="F1919" s="18" t="s">
        <v>72</v>
      </c>
      <c r="G1919" s="19">
        <v>2.5999998999999998</v>
      </c>
      <c r="H1919" s="20">
        <v>3.375</v>
      </c>
      <c r="I1919" s="21">
        <v>200</v>
      </c>
      <c r="J1919" s="19">
        <v>9.7201059485347443</v>
      </c>
      <c r="K1919" s="19">
        <v>0.28957623517430475</v>
      </c>
      <c r="L1919" s="19">
        <v>0.50000001999999999</v>
      </c>
      <c r="M1919" s="19">
        <v>1</v>
      </c>
      <c r="N1919" s="19">
        <v>7.5999999000000003</v>
      </c>
      <c r="Q1919" s="19">
        <f t="shared" si="463"/>
        <v>3.2740322614186468</v>
      </c>
      <c r="R1919" s="19">
        <f t="shared" si="465"/>
        <v>4.086954048654615</v>
      </c>
      <c r="S1919" s="19">
        <f t="shared" si="466"/>
        <v>3.3161002869485832</v>
      </c>
      <c r="T1919" s="19">
        <f t="shared" si="467"/>
        <v>3.1019993163039237</v>
      </c>
      <c r="U1919" s="23">
        <f t="shared" si="468"/>
        <v>3.4447714783314423</v>
      </c>
      <c r="V1919" s="24">
        <f t="shared" si="464"/>
        <v>3.5018908765046386</v>
      </c>
      <c r="W1919" s="24">
        <f t="shared" si="464"/>
        <v>4.0685850812363569</v>
      </c>
      <c r="X1919" s="24">
        <f t="shared" si="464"/>
        <v>3.4089614330388009</v>
      </c>
      <c r="Y1919" s="24">
        <f t="shared" si="464"/>
        <v>3.4727865688115185</v>
      </c>
      <c r="Z1919" s="24">
        <f t="shared" si="464"/>
        <v>3.6130559898978287</v>
      </c>
      <c r="AA1919" s="20">
        <v>0.56000000000000005</v>
      </c>
      <c r="AB1919" s="20">
        <v>0.101666666666666</v>
      </c>
      <c r="AC1919" s="17">
        <v>314.86225033602199</v>
      </c>
      <c r="AD1919" s="17">
        <f t="shared" si="461"/>
        <v>315.1814845831168</v>
      </c>
      <c r="AE1919" s="21">
        <v>86.739000000000303</v>
      </c>
      <c r="AF1919" s="21">
        <v>188.76344086021507</v>
      </c>
      <c r="AG1919" s="19">
        <v>2.8245362903225799</v>
      </c>
      <c r="AH1919" s="21">
        <v>206.6</v>
      </c>
      <c r="AI1919" s="22">
        <v>0.35416666666666596</v>
      </c>
      <c r="AJ1919" s="21">
        <v>1178.7220000000013</v>
      </c>
      <c r="AK1919" s="21" t="e">
        <f>VLOOKUP($B1919,'[3]Rotoma level Monthly'!$C$2:$N$538,10,FALSE)</f>
        <v>#N/A</v>
      </c>
      <c r="AL1919" s="21" t="e">
        <f>VLOOKUP($B1919,'[3]Rotoma level Monthly'!$C$2:$N$538,11,FALSE)</f>
        <v>#N/A</v>
      </c>
      <c r="AM1919" s="20">
        <v>3.5264795225783341</v>
      </c>
      <c r="AN1919" s="21">
        <v>209.77499999999998</v>
      </c>
    </row>
    <row r="1920" spans="1:40" x14ac:dyDescent="0.25">
      <c r="A1920" s="39" t="s">
        <v>90</v>
      </c>
      <c r="B1920" s="15">
        <v>41791</v>
      </c>
      <c r="C1920" s="16" t="s">
        <v>76</v>
      </c>
      <c r="D1920" s="17">
        <v>2014</v>
      </c>
      <c r="E1920" s="18" t="str">
        <f t="shared" si="460"/>
        <v>Rotokakahi Outlet 2013/14</v>
      </c>
      <c r="F1920" s="18" t="s">
        <v>72</v>
      </c>
      <c r="G1920" s="19">
        <v>8.1000004000000008</v>
      </c>
      <c r="I1920" s="21">
        <v>222</v>
      </c>
      <c r="J1920" s="19">
        <v>14.605104971534743</v>
      </c>
      <c r="K1920" s="19">
        <v>3.220576332874304</v>
      </c>
      <c r="L1920" s="19">
        <v>6.0000000999999994</v>
      </c>
      <c r="M1920" s="19">
        <v>13</v>
      </c>
      <c r="N1920" s="19">
        <v>7.3000002000000004</v>
      </c>
      <c r="Q1920" s="19">
        <f t="shared" si="463"/>
        <v>4.527552002426237</v>
      </c>
      <c r="S1920" s="19">
        <f t="shared" si="466"/>
        <v>3.4525224530964223</v>
      </c>
      <c r="T1920" s="19">
        <f t="shared" si="467"/>
        <v>3.6183536735814088</v>
      </c>
      <c r="U1920" s="23">
        <f t="shared" si="468"/>
        <v>3.8661427097013559</v>
      </c>
      <c r="V1920" s="24">
        <f t="shared" si="464"/>
        <v>3.5408818141724319</v>
      </c>
      <c r="W1920" s="24">
        <f t="shared" si="464"/>
        <v>4.086122402522431</v>
      </c>
      <c r="X1920" s="24">
        <f t="shared" si="464"/>
        <v>3.400468655539822</v>
      </c>
      <c r="Y1920" s="24">
        <f t="shared" si="464"/>
        <v>3.4477294152131539</v>
      </c>
      <c r="Z1920" s="24">
        <f t="shared" si="464"/>
        <v>3.614217661594854</v>
      </c>
      <c r="AA1920" s="20">
        <v>-0.05</v>
      </c>
      <c r="AB1920" s="20">
        <v>-0.53999999999999904</v>
      </c>
      <c r="AC1920" s="17">
        <v>314.88884930555599</v>
      </c>
      <c r="AD1920" s="17">
        <f t="shared" si="461"/>
        <v>315.13583443844084</v>
      </c>
      <c r="AE1920" s="21">
        <v>95.712000000000401</v>
      </c>
      <c r="AF1920" s="21">
        <v>162.85416666666663</v>
      </c>
      <c r="AG1920" s="19">
        <v>3.2182638888888904</v>
      </c>
      <c r="AH1920" s="21">
        <v>108.3</v>
      </c>
      <c r="AI1920" s="22">
        <v>0.2524999999999995</v>
      </c>
      <c r="AJ1920" s="21">
        <v>1134.4380000000015</v>
      </c>
      <c r="AK1920" s="21" t="e">
        <f>VLOOKUP($B1920,'[3]Rotoma level Monthly'!$C$2:$N$538,10,FALSE)</f>
        <v>#N/A</v>
      </c>
      <c r="AL1920" s="21" t="e">
        <f>VLOOKUP($B1920,'[3]Rotoma level Monthly'!$C$2:$N$538,11,FALSE)</f>
        <v>#N/A</v>
      </c>
      <c r="AM1920" s="20">
        <v>3.5338568747288712</v>
      </c>
      <c r="AN1920" s="21">
        <v>208.59166666666667</v>
      </c>
    </row>
    <row r="1921" spans="1:40" x14ac:dyDescent="0.25">
      <c r="A1921" s="39" t="s">
        <v>90</v>
      </c>
      <c r="B1921" s="15">
        <v>41821</v>
      </c>
      <c r="C1921" s="16" t="s">
        <v>77</v>
      </c>
      <c r="D1921" s="17">
        <v>2015</v>
      </c>
      <c r="E1921" s="18" t="str">
        <f t="shared" si="460"/>
        <v>Rotokakahi Outlet 2014/15</v>
      </c>
      <c r="F1921" s="18" t="s">
        <v>72</v>
      </c>
      <c r="G1921" s="19">
        <v>11.6</v>
      </c>
      <c r="H1921" s="20">
        <v>0.9375</v>
      </c>
      <c r="I1921" s="21">
        <v>279.00001000000003</v>
      </c>
      <c r="J1921" s="19">
        <v>30.237107902534746</v>
      </c>
      <c r="K1921" s="19">
        <v>2.2435761374743044</v>
      </c>
      <c r="L1921" s="19">
        <v>0.50000001999999999</v>
      </c>
      <c r="M1921" s="19">
        <v>1</v>
      </c>
      <c r="N1921" s="19">
        <v>7.25</v>
      </c>
      <c r="Q1921" s="19">
        <f t="shared" si="463"/>
        <v>4.9237232926363728</v>
      </c>
      <c r="R1921" s="19">
        <f t="shared" ref="R1921:R1924" si="469">5.56+2.6*LOG(((1/$H1921)-(1/40)),10)</f>
        <v>5.606094794097122</v>
      </c>
      <c r="S1921" s="19">
        <f t="shared" si="466"/>
        <v>3.7512686987075194</v>
      </c>
      <c r="T1921" s="19">
        <f t="shared" si="467"/>
        <v>4.5411775291964345</v>
      </c>
      <c r="U1921" s="23">
        <f t="shared" si="468"/>
        <v>4.7055660786593627</v>
      </c>
      <c r="V1921" s="24">
        <f t="shared" si="464"/>
        <v>3.5822047066401677</v>
      </c>
      <c r="W1921" s="24">
        <f t="shared" si="464"/>
        <v>4.1667307124381106</v>
      </c>
      <c r="X1921" s="24">
        <f t="shared" si="464"/>
        <v>3.4367326898530668</v>
      </c>
      <c r="Y1921" s="24">
        <f t="shared" si="464"/>
        <v>3.5246314031810724</v>
      </c>
      <c r="Z1921" s="24">
        <f t="shared" si="464"/>
        <v>3.6713126279710884</v>
      </c>
      <c r="AA1921" s="20">
        <v>-0.26</v>
      </c>
      <c r="AB1921" s="20">
        <v>-0.45999999999999902</v>
      </c>
      <c r="AC1921" s="17">
        <v>314.96117573924698</v>
      </c>
      <c r="AD1921" s="17">
        <f t="shared" si="461"/>
        <v>315.09867253207887</v>
      </c>
      <c r="AE1921" s="21">
        <v>57.327500000000001</v>
      </c>
      <c r="AF1921" s="21">
        <v>170.16129032258061</v>
      </c>
      <c r="AG1921" s="19">
        <v>3.4709744623655916</v>
      </c>
      <c r="AH1921" s="21">
        <v>172.2</v>
      </c>
      <c r="AI1921" s="22">
        <v>0.17583333333333301</v>
      </c>
      <c r="AJ1921" s="21">
        <v>1098.1740000000018</v>
      </c>
      <c r="AK1921" s="21" t="e">
        <f>VLOOKUP($B1921,'[3]Rotoma level Monthly'!$C$2:$N$538,10,FALSE)</f>
        <v>#N/A</v>
      </c>
      <c r="AL1921" s="21" t="e">
        <f>VLOOKUP($B1921,'[3]Rotoma level Monthly'!$C$2:$N$538,11,FALSE)</f>
        <v>#N/A</v>
      </c>
      <c r="AM1921" s="20">
        <v>3.5384812960251679</v>
      </c>
      <c r="AN1921" s="21">
        <v>208.6</v>
      </c>
    </row>
    <row r="1922" spans="1:40" x14ac:dyDescent="0.25">
      <c r="A1922" s="39" t="s">
        <v>90</v>
      </c>
      <c r="B1922" s="15">
        <v>41852</v>
      </c>
      <c r="C1922" s="16" t="s">
        <v>77</v>
      </c>
      <c r="D1922" s="17">
        <v>2015</v>
      </c>
      <c r="E1922" s="18" t="str">
        <f t="shared" si="460"/>
        <v>Rotokakahi Outlet 2014/15</v>
      </c>
      <c r="F1922" s="18" t="s">
        <v>72</v>
      </c>
      <c r="G1922" s="19">
        <v>4.8000002000000004</v>
      </c>
      <c r="H1922" s="20">
        <v>2.75</v>
      </c>
      <c r="I1922" s="21">
        <v>184</v>
      </c>
      <c r="J1922" s="19">
        <v>14.605104971534743</v>
      </c>
      <c r="K1922" s="19">
        <v>3.220576332874304</v>
      </c>
      <c r="L1922" s="19">
        <v>0.50000001999999999</v>
      </c>
      <c r="M1922" s="19">
        <v>1</v>
      </c>
      <c r="N1922" s="19">
        <v>7.5999999000000003</v>
      </c>
      <c r="Q1922" s="19">
        <f t="shared" si="463"/>
        <v>3.9503527888968231</v>
      </c>
      <c r="R1922" s="19">
        <f t="shared" si="469"/>
        <v>4.3373073390078254</v>
      </c>
      <c r="S1922" s="19">
        <f t="shared" si="466"/>
        <v>3.2071016472587037</v>
      </c>
      <c r="T1922" s="19">
        <f t="shared" si="467"/>
        <v>3.6183536735814088</v>
      </c>
      <c r="U1922" s="23">
        <f t="shared" si="468"/>
        <v>3.7782788621861898</v>
      </c>
      <c r="V1922" s="24">
        <f t="shared" si="464"/>
        <v>3.5572070198289527</v>
      </c>
      <c r="W1922" s="24">
        <f t="shared" si="464"/>
        <v>4.1250326222293516</v>
      </c>
      <c r="X1922" s="24">
        <f t="shared" si="464"/>
        <v>3.418261661642513</v>
      </c>
      <c r="Y1922" s="24">
        <f t="shared" si="464"/>
        <v>3.4663507967084013</v>
      </c>
      <c r="Z1922" s="24">
        <f t="shared" si="464"/>
        <v>3.6363194852579714</v>
      </c>
      <c r="AA1922" s="20">
        <v>-1.1000000000000001</v>
      </c>
      <c r="AB1922" s="20">
        <v>-0.65</v>
      </c>
      <c r="AC1922" s="17">
        <v>314.89057594086</v>
      </c>
      <c r="AD1922" s="17">
        <f t="shared" si="461"/>
        <v>315.06274141648743</v>
      </c>
      <c r="AE1922" s="21">
        <v>200.89550000000199</v>
      </c>
      <c r="AF1922" s="21">
        <v>171.64650537634409</v>
      </c>
      <c r="AG1922" s="19">
        <v>3.8057459677419332</v>
      </c>
      <c r="AH1922" s="21">
        <v>188.2</v>
      </c>
      <c r="AI1922" s="22">
        <v>0.1249999999999995</v>
      </c>
      <c r="AJ1922" s="21">
        <v>1110.2405000000019</v>
      </c>
      <c r="AK1922" s="21" t="e">
        <f>VLOOKUP($B1922,'[3]Rotoma level Monthly'!$C$2:$N$538,10,FALSE)</f>
        <v>#N/A</v>
      </c>
      <c r="AL1922" s="21" t="e">
        <f>VLOOKUP($B1922,'[3]Rotoma level Monthly'!$C$2:$N$538,11,FALSE)</f>
        <v>#N/A</v>
      </c>
      <c r="AM1922" s="20">
        <v>3.6262181911864579</v>
      </c>
      <c r="AN1922" s="21">
        <v>212.49166666666665</v>
      </c>
    </row>
    <row r="1923" spans="1:40" x14ac:dyDescent="0.25">
      <c r="A1923" s="39" t="s">
        <v>90</v>
      </c>
      <c r="B1923" s="15">
        <v>41883</v>
      </c>
      <c r="C1923" s="16" t="s">
        <v>77</v>
      </c>
      <c r="D1923" s="17">
        <v>2015</v>
      </c>
      <c r="E1923" s="18" t="str">
        <f t="shared" ref="E1923:E1986" si="470">CONCATENATE(A1923," ",C1923)</f>
        <v>Rotokakahi Outlet 2014/15</v>
      </c>
      <c r="F1923" s="18" t="s">
        <v>72</v>
      </c>
      <c r="G1923" s="19">
        <v>4</v>
      </c>
      <c r="H1923" s="20">
        <v>1.25</v>
      </c>
      <c r="I1923" s="21">
        <v>185</v>
      </c>
      <c r="J1923" s="19">
        <v>15.582104971534743</v>
      </c>
      <c r="K1923" s="19">
        <v>1.2665764305743052</v>
      </c>
      <c r="L1923" s="19">
        <v>0.50000001999999999</v>
      </c>
      <c r="M1923" s="19">
        <v>2.0000001000000003</v>
      </c>
      <c r="N1923" s="19">
        <v>7.3000002000000004</v>
      </c>
      <c r="Q1923" s="19">
        <f t="shared" si="463"/>
        <v>3.7492323779730246</v>
      </c>
      <c r="R1923" s="19">
        <f t="shared" si="469"/>
        <v>5.2721844265164064</v>
      </c>
      <c r="S1923" s="19">
        <f t="shared" si="466"/>
        <v>3.2141869024930707</v>
      </c>
      <c r="T1923" s="19">
        <f t="shared" si="467"/>
        <v>3.700468287109413</v>
      </c>
      <c r="U1923" s="23">
        <f t="shared" si="468"/>
        <v>3.9840179985229782</v>
      </c>
      <c r="V1923" s="24">
        <f t="shared" si="464"/>
        <v>3.5643736863991911</v>
      </c>
      <c r="W1923" s="24">
        <f t="shared" si="464"/>
        <v>4.1880536100065431</v>
      </c>
      <c r="X1923" s="24">
        <f t="shared" si="464"/>
        <v>3.421246377434882</v>
      </c>
      <c r="Y1923" s="24">
        <f t="shared" si="464"/>
        <v>3.5274178236137703</v>
      </c>
      <c r="Z1923" s="24">
        <f t="shared" si="464"/>
        <v>3.668566397273906</v>
      </c>
      <c r="AA1923" s="20">
        <v>-0.8</v>
      </c>
      <c r="AB1923" s="20">
        <v>-0.61166666666666603</v>
      </c>
      <c r="AC1923" s="17">
        <v>314.92119048039098</v>
      </c>
      <c r="AD1923" s="17">
        <f t="shared" si="461"/>
        <v>315.02714924587184</v>
      </c>
      <c r="AE1923" s="21">
        <v>142.21100000000101</v>
      </c>
      <c r="AF1923" s="21">
        <v>158.51388888888889</v>
      </c>
      <c r="AG1923" s="19">
        <v>3.9926275584795321</v>
      </c>
      <c r="AH1923" s="21">
        <v>163.6</v>
      </c>
      <c r="AI1923" s="22">
        <v>8.5833333333333012E-2</v>
      </c>
      <c r="AJ1923" s="21">
        <v>1209.6010000000038</v>
      </c>
      <c r="AK1923" s="21" t="e">
        <f>VLOOKUP($B1923,'[3]Rotoma level Monthly'!$C$2:$N$538,10,FALSE)</f>
        <v>#N/A</v>
      </c>
      <c r="AL1923" s="21" t="e">
        <f>VLOOKUP($B1923,'[3]Rotoma level Monthly'!$C$2:$N$538,11,FALSE)</f>
        <v>#N/A</v>
      </c>
      <c r="AM1923" s="20">
        <v>3.6697559376022286</v>
      </c>
      <c r="AN1923" s="21">
        <v>213.29999999999995</v>
      </c>
    </row>
    <row r="1924" spans="1:40" x14ac:dyDescent="0.25">
      <c r="A1924" s="39" t="s">
        <v>90</v>
      </c>
      <c r="B1924" s="15">
        <v>41913</v>
      </c>
      <c r="C1924" s="16" t="s">
        <v>77</v>
      </c>
      <c r="D1924" s="17">
        <v>2015</v>
      </c>
      <c r="E1924" s="18" t="str">
        <f t="shared" si="470"/>
        <v>Rotokakahi Outlet 2014/15</v>
      </c>
      <c r="F1924" s="18" t="s">
        <v>72</v>
      </c>
      <c r="G1924" s="19">
        <v>1.8</v>
      </c>
      <c r="H1924" s="20">
        <v>4.75</v>
      </c>
      <c r="I1924" s="21">
        <v>164</v>
      </c>
      <c r="J1924" s="19">
        <v>9.7201059485347443</v>
      </c>
      <c r="K1924" s="19">
        <v>3.220576332874304</v>
      </c>
      <c r="L1924" s="19">
        <v>1</v>
      </c>
      <c r="M1924" s="19">
        <v>1</v>
      </c>
      <c r="N1924" s="19">
        <v>7.4000000999999997</v>
      </c>
      <c r="Q1924" s="19">
        <f t="shared" si="463"/>
        <v>2.8683921629623974</v>
      </c>
      <c r="R1924" s="19">
        <f t="shared" si="469"/>
        <v>3.65785435297393</v>
      </c>
      <c r="S1924" s="19">
        <f t="shared" si="466"/>
        <v>3.0566799826235704</v>
      </c>
      <c r="T1924" s="19">
        <f t="shared" si="467"/>
        <v>3.1019993163039237</v>
      </c>
      <c r="U1924" s="23">
        <f t="shared" si="468"/>
        <v>3.1712314537159552</v>
      </c>
      <c r="V1924" s="24">
        <f t="shared" si="464"/>
        <v>3.5546883508971816</v>
      </c>
      <c r="W1924" s="24">
        <f t="shared" si="464"/>
        <v>4.1237531654883011</v>
      </c>
      <c r="X1924" s="24">
        <f t="shared" si="464"/>
        <v>3.4179747942462506</v>
      </c>
      <c r="Y1924" s="24">
        <f t="shared" si="464"/>
        <v>3.5172963009733351</v>
      </c>
      <c r="Z1924" s="24">
        <f t="shared" si="464"/>
        <v>3.6480612684057054</v>
      </c>
      <c r="AA1924" s="20">
        <v>-0.78</v>
      </c>
      <c r="AB1924" s="20">
        <v>-0.70499999999999996</v>
      </c>
      <c r="AC1924" s="17">
        <v>314.89565216159298</v>
      </c>
      <c r="AD1924" s="17">
        <f t="shared" si="461"/>
        <v>314.98798501068194</v>
      </c>
      <c r="AE1924" s="21">
        <v>96.184697298122003</v>
      </c>
      <c r="AF1924" s="21">
        <v>184.60488505747119</v>
      </c>
      <c r="AG1924" s="19">
        <v>4.4454813218390807</v>
      </c>
      <c r="AH1924" s="21">
        <v>192</v>
      </c>
      <c r="AI1924" s="22">
        <v>1.5833333333333401E-2</v>
      </c>
      <c r="AJ1924" s="21">
        <v>1177.7180000000058</v>
      </c>
      <c r="AK1924" s="21" t="e">
        <f>VLOOKUP($B1924,'[3]Rotoma level Monthly'!$C$2:$N$538,10,FALSE)</f>
        <v>#N/A</v>
      </c>
      <c r="AL1924" s="21" t="e">
        <f>VLOOKUP($B1924,'[3]Rotoma level Monthly'!$C$2:$N$538,11,FALSE)</f>
        <v>#N/A</v>
      </c>
      <c r="AM1924" s="20">
        <v>3.6346242063644119</v>
      </c>
      <c r="AN1924" s="21">
        <v>207.6583333333333</v>
      </c>
    </row>
    <row r="1925" spans="1:40" x14ac:dyDescent="0.25">
      <c r="A1925" s="39" t="s">
        <v>90</v>
      </c>
      <c r="B1925" s="15">
        <v>41944</v>
      </c>
      <c r="C1925" s="16" t="s">
        <v>77</v>
      </c>
      <c r="D1925" s="17">
        <v>2015</v>
      </c>
      <c r="E1925" s="18" t="str">
        <f t="shared" si="470"/>
        <v>Rotokakahi Outlet 2014/15</v>
      </c>
      <c r="F1925" s="18" t="s">
        <v>72</v>
      </c>
      <c r="G1925" s="19">
        <v>2.4000001000000002</v>
      </c>
      <c r="I1925" s="21">
        <v>197</v>
      </c>
      <c r="J1925" s="19">
        <v>12.651106925534744</v>
      </c>
      <c r="K1925" s="19">
        <v>0.28957623517430475</v>
      </c>
      <c r="L1925" s="19">
        <v>0.50000001999999999</v>
      </c>
      <c r="M1925" s="19">
        <v>2.0000001000000003</v>
      </c>
      <c r="N1925" s="19">
        <v>7.1999997999999996</v>
      </c>
      <c r="Q1925" s="19">
        <f t="shared" si="463"/>
        <v>3.1857365999103111</v>
      </c>
      <c r="S1925" s="19">
        <f t="shared" si="466"/>
        <v>3.2963433407463945</v>
      </c>
      <c r="T1925" s="19">
        <f t="shared" si="467"/>
        <v>3.4362152969459494</v>
      </c>
      <c r="U1925" s="23">
        <f t="shared" si="468"/>
        <v>3.3060984125342183</v>
      </c>
      <c r="V1925" s="24">
        <f t="shared" si="464"/>
        <v>3.5509357657207929</v>
      </c>
      <c r="W1925" s="24">
        <f t="shared" si="464"/>
        <v>4.166932054803504</v>
      </c>
      <c r="X1925" s="24">
        <f t="shared" si="464"/>
        <v>3.3758519119251935</v>
      </c>
      <c r="Y1925" s="24">
        <f t="shared" si="464"/>
        <v>3.4770609493220164</v>
      </c>
      <c r="Z1925" s="24">
        <f t="shared" si="464"/>
        <v>3.6184946915393055</v>
      </c>
      <c r="AA1925" s="20">
        <v>-1.05</v>
      </c>
      <c r="AB1925" s="20">
        <v>-0.67333333333333301</v>
      </c>
      <c r="AC1925" s="17">
        <v>314.79547597297602</v>
      </c>
      <c r="AD1925" s="17">
        <f t="shared" si="461"/>
        <v>314.94330612764298</v>
      </c>
      <c r="AE1925" s="21">
        <v>63.751302701877499</v>
      </c>
      <c r="AF1925" s="21">
        <v>226.5347222222222</v>
      </c>
      <c r="AG1925" s="19">
        <v>4.8066944444444468</v>
      </c>
      <c r="AH1925" s="21">
        <v>234.6</v>
      </c>
      <c r="AI1925" s="22">
        <v>-0.24916666666666612</v>
      </c>
      <c r="AJ1925" s="21">
        <v>1221.134697298128</v>
      </c>
      <c r="AK1925" s="21" t="e">
        <f>VLOOKUP($B1925,'[3]Rotoma level Monthly'!$C$2:$N$538,10,FALSE)</f>
        <v>#N/A</v>
      </c>
      <c r="AL1925" s="21" t="e">
        <f>VLOOKUP($B1925,'[3]Rotoma level Monthly'!$C$2:$N$538,11,FALSE)</f>
        <v>#N/A</v>
      </c>
      <c r="AM1925" s="20">
        <v>3.6393787223507537</v>
      </c>
      <c r="AN1925" s="21">
        <v>204.79166666666663</v>
      </c>
    </row>
    <row r="1926" spans="1:40" x14ac:dyDescent="0.25">
      <c r="A1926" s="39" t="s">
        <v>90</v>
      </c>
      <c r="B1926" s="15">
        <v>41974</v>
      </c>
      <c r="C1926" s="16" t="s">
        <v>77</v>
      </c>
      <c r="D1926" s="17">
        <v>2015</v>
      </c>
      <c r="E1926" s="18" t="str">
        <f t="shared" si="470"/>
        <v>Rotokakahi Outlet 2014/15</v>
      </c>
      <c r="F1926" s="18" t="s">
        <v>72</v>
      </c>
      <c r="G1926" s="19">
        <v>2.4000001000000002</v>
      </c>
      <c r="H1926" s="20">
        <v>4.75</v>
      </c>
      <c r="I1926" s="21">
        <v>219</v>
      </c>
      <c r="J1926" s="19">
        <v>15.582104971534743</v>
      </c>
      <c r="K1926" s="19">
        <v>2.2435761374743044</v>
      </c>
      <c r="L1926" s="19">
        <v>2.0000001000000003</v>
      </c>
      <c r="M1926" s="19">
        <v>6.0000000999999994</v>
      </c>
      <c r="N1926" s="19">
        <v>7.3000002000000004</v>
      </c>
      <c r="Q1926" s="19">
        <f t="shared" si="463"/>
        <v>3.1857365999103111</v>
      </c>
      <c r="R1926" s="19">
        <f t="shared" ref="R1926:R1932" si="471">5.56+2.6*LOG(((1/$H1926)-(1/40)),10)</f>
        <v>3.65785435297393</v>
      </c>
      <c r="S1926" s="19">
        <f t="shared" si="466"/>
        <v>3.4347367856687563</v>
      </c>
      <c r="T1926" s="19">
        <f t="shared" si="467"/>
        <v>3.700468287109413</v>
      </c>
      <c r="U1926" s="23">
        <f t="shared" si="468"/>
        <v>3.4946990064156025</v>
      </c>
      <c r="V1926" s="24">
        <f t="shared" si="464"/>
        <v>3.5676957999644423</v>
      </c>
      <c r="W1926" s="24">
        <f t="shared" si="464"/>
        <v>4.1702662457948714</v>
      </c>
      <c r="X1926" s="24">
        <f t="shared" si="464"/>
        <v>3.3857382868185408</v>
      </c>
      <c r="Y1926" s="24">
        <f t="shared" si="464"/>
        <v>3.5506505008846894</v>
      </c>
      <c r="Z1926" s="24">
        <f t="shared" si="464"/>
        <v>3.6442483048374239</v>
      </c>
      <c r="AA1926" s="20">
        <v>-0.64</v>
      </c>
      <c r="AB1926" s="20">
        <v>-0.77166666666666595</v>
      </c>
      <c r="AC1926" s="17">
        <v>314.68636452843901</v>
      </c>
      <c r="AD1926" s="17">
        <f t="shared" si="461"/>
        <v>314.891927146814</v>
      </c>
      <c r="AE1926" s="21">
        <v>122.09502304146</v>
      </c>
      <c r="AF1926" s="21">
        <v>162.54704301075265</v>
      </c>
      <c r="AG1926" s="19">
        <v>3.6496303763440872</v>
      </c>
      <c r="AH1926" s="21">
        <v>201.5</v>
      </c>
      <c r="AI1926" s="22">
        <v>-0.499999999999999</v>
      </c>
      <c r="AJ1926" s="21">
        <v>1184.0670000000055</v>
      </c>
      <c r="AK1926" s="21" t="e">
        <f>VLOOKUP($B1926,'[3]Rotoma level Monthly'!$C$2:$N$538,10,FALSE)</f>
        <v>#N/A</v>
      </c>
      <c r="AL1926" s="21" t="e">
        <f>VLOOKUP($B1926,'[3]Rotoma level Monthly'!$C$2:$N$538,11,FALSE)</f>
        <v>#N/A</v>
      </c>
      <c r="AM1926" s="20">
        <v>3.7419429584618644</v>
      </c>
      <c r="AN1926" s="21">
        <v>202.95833333333334</v>
      </c>
    </row>
    <row r="1927" spans="1:40" x14ac:dyDescent="0.25">
      <c r="A1927" s="39" t="s">
        <v>90</v>
      </c>
      <c r="B1927" s="15">
        <v>42005</v>
      </c>
      <c r="C1927" s="16" t="s">
        <v>77</v>
      </c>
      <c r="D1927" s="17">
        <v>2015</v>
      </c>
      <c r="E1927" s="18" t="str">
        <f t="shared" si="470"/>
        <v>Rotokakahi Outlet 2014/15</v>
      </c>
      <c r="F1927" s="18" t="s">
        <v>72</v>
      </c>
      <c r="G1927" s="19">
        <v>3.5999998999999998</v>
      </c>
      <c r="H1927" s="20">
        <v>5.0625002500000003</v>
      </c>
      <c r="I1927" s="21">
        <v>257</v>
      </c>
      <c r="J1927" s="19">
        <v>17.536105948534743</v>
      </c>
      <c r="K1927" s="19">
        <v>1.2665764305743052</v>
      </c>
      <c r="L1927" s="19">
        <v>0.50000001999999999</v>
      </c>
      <c r="M1927" s="19">
        <v>3</v>
      </c>
      <c r="N1927" s="19">
        <v>7.9000000999999997</v>
      </c>
      <c r="Q1927" s="19">
        <f t="shared" si="463"/>
        <v>3.6330083213070212</v>
      </c>
      <c r="R1927" s="19">
        <f t="shared" si="471"/>
        <v>3.5758536101263458</v>
      </c>
      <c r="S1927" s="19">
        <f t="shared" si="466"/>
        <v>3.6438987012271968</v>
      </c>
      <c r="T1927" s="19">
        <f t="shared" si="467"/>
        <v>3.8502848292589147</v>
      </c>
      <c r="U1927" s="23">
        <f t="shared" si="468"/>
        <v>3.6757613654798695</v>
      </c>
      <c r="V1927" s="24">
        <f t="shared" si="464"/>
        <v>3.6012158582377798</v>
      </c>
      <c r="W1927" s="24">
        <f t="shared" si="464"/>
        <v>4.1569195563638379</v>
      </c>
      <c r="X1927" s="24">
        <f t="shared" si="464"/>
        <v>3.3959515343537627</v>
      </c>
      <c r="Y1927" s="24">
        <f t="shared" si="464"/>
        <v>3.5772949237808209</v>
      </c>
      <c r="Z1927" s="24">
        <f t="shared" si="464"/>
        <v>3.6590621767154654</v>
      </c>
      <c r="AA1927" s="20">
        <v>-0.74</v>
      </c>
      <c r="AB1927" s="20">
        <v>3.3333333333333298E-2</v>
      </c>
      <c r="AC1927" s="17">
        <v>314.55241610405398</v>
      </c>
      <c r="AD1927" s="17">
        <f t="shared" si="461"/>
        <v>314.8411582205984</v>
      </c>
      <c r="AE1927" s="21">
        <v>33.459618191098798</v>
      </c>
      <c r="AF1927" s="21">
        <v>171.12231182795688</v>
      </c>
      <c r="AG1927" s="19">
        <v>3.1606586021505372</v>
      </c>
      <c r="AH1927" s="21">
        <v>327.5</v>
      </c>
      <c r="AI1927" s="22">
        <v>-0.499999999999999</v>
      </c>
      <c r="AJ1927" s="21">
        <v>1169.3040230414656</v>
      </c>
      <c r="AK1927" s="21" t="e">
        <f>VLOOKUP($B1927,'[3]Rotoma level Monthly'!$C$2:$N$538,10,FALSE)</f>
        <v>#N/A</v>
      </c>
      <c r="AL1927" s="21" t="e">
        <f>VLOOKUP($B1927,'[3]Rotoma level Monthly'!$C$2:$N$538,11,FALSE)</f>
        <v>#N/A</v>
      </c>
      <c r="AM1927" s="20">
        <v>3.7162546744116853</v>
      </c>
      <c r="AN1927" s="21">
        <v>205.19166666666663</v>
      </c>
    </row>
    <row r="1928" spans="1:40" x14ac:dyDescent="0.25">
      <c r="A1928" s="39" t="s">
        <v>90</v>
      </c>
      <c r="B1928" s="15">
        <v>42036</v>
      </c>
      <c r="C1928" s="16" t="s">
        <v>77</v>
      </c>
      <c r="D1928" s="17">
        <v>2015</v>
      </c>
      <c r="E1928" s="18" t="str">
        <f t="shared" si="470"/>
        <v>Rotokakahi Outlet 2014/15</v>
      </c>
      <c r="F1928" s="18" t="s">
        <v>72</v>
      </c>
      <c r="G1928" s="19">
        <v>4.6999997999999996</v>
      </c>
      <c r="H1928" s="20">
        <v>3.2499998749999999</v>
      </c>
      <c r="I1928" s="21">
        <v>366</v>
      </c>
      <c r="J1928" s="19">
        <v>23.398106925534741</v>
      </c>
      <c r="K1928" s="19">
        <v>1.2665764305743052</v>
      </c>
      <c r="L1928" s="19">
        <v>1</v>
      </c>
      <c r="M1928" s="19">
        <v>2.0000001000000003</v>
      </c>
      <c r="N1928" s="19">
        <v>7.6999997999999996</v>
      </c>
      <c r="Q1928" s="19">
        <f t="shared" si="463"/>
        <v>3.927128512215956</v>
      </c>
      <c r="R1928" s="19">
        <f t="shared" si="471"/>
        <v>4.1334164241649276</v>
      </c>
      <c r="S1928" s="19">
        <f t="shared" si="466"/>
        <v>4.1060780670371759</v>
      </c>
      <c r="T1928" s="19">
        <f t="shared" si="467"/>
        <v>4.2160077061866614</v>
      </c>
      <c r="U1928" s="23">
        <f t="shared" si="468"/>
        <v>4.0956576774011806</v>
      </c>
      <c r="V1928" s="24">
        <f t="shared" si="464"/>
        <v>3.6752734879145095</v>
      </c>
      <c r="W1928" s="24">
        <f t="shared" si="464"/>
        <v>4.1545350656664182</v>
      </c>
      <c r="X1928" s="24">
        <f t="shared" si="464"/>
        <v>3.4344664815045944</v>
      </c>
      <c r="Y1928" s="24">
        <f t="shared" si="464"/>
        <v>3.6202565420372577</v>
      </c>
      <c r="Z1928" s="24">
        <f t="shared" si="464"/>
        <v>3.6974489565911686</v>
      </c>
      <c r="AA1928" s="20">
        <v>0.04</v>
      </c>
      <c r="AB1928" s="20">
        <v>4.1666666666666699E-2</v>
      </c>
      <c r="AC1928" s="17">
        <v>314.34762178564</v>
      </c>
      <c r="AD1928" s="17">
        <f t="shared" si="461"/>
        <v>314.78996036610897</v>
      </c>
      <c r="AE1928" s="21">
        <v>62.456500519820104</v>
      </c>
      <c r="AF1928" s="21">
        <v>165.18601190476184</v>
      </c>
      <c r="AG1928" s="19">
        <v>3.2568898809523819</v>
      </c>
      <c r="AH1928" s="21">
        <v>222</v>
      </c>
      <c r="AI1928" s="22">
        <v>-0.499999999999999</v>
      </c>
      <c r="AJ1928" s="21">
        <v>1146.8756412325642</v>
      </c>
      <c r="AK1928" s="21" t="e">
        <f>VLOOKUP($B1928,'[3]Rotoma level Monthly'!$C$2:$N$538,10,FALSE)</f>
        <v>#N/A</v>
      </c>
      <c r="AL1928" s="21" t="e">
        <f>VLOOKUP($B1928,'[3]Rotoma level Monthly'!$C$2:$N$538,11,FALSE)</f>
        <v>#N/A</v>
      </c>
      <c r="AM1928" s="20">
        <v>3.621868473694839</v>
      </c>
      <c r="AN1928" s="21">
        <v>205.66666666666666</v>
      </c>
    </row>
    <row r="1929" spans="1:40" x14ac:dyDescent="0.25">
      <c r="A1929" s="39" t="s">
        <v>90</v>
      </c>
      <c r="B1929" s="15">
        <v>42064</v>
      </c>
      <c r="C1929" s="16" t="s">
        <v>77</v>
      </c>
      <c r="D1929" s="17">
        <v>2015</v>
      </c>
      <c r="E1929" s="18" t="str">
        <f t="shared" si="470"/>
        <v>Rotokakahi Outlet 2014/15</v>
      </c>
      <c r="F1929" s="18" t="s">
        <v>72</v>
      </c>
      <c r="G1929" s="19">
        <v>14.3</v>
      </c>
      <c r="H1929" s="20">
        <v>1.5</v>
      </c>
      <c r="I1929" s="21">
        <v>403</v>
      </c>
      <c r="J1929" s="19">
        <v>19.490105948534744</v>
      </c>
      <c r="K1929" s="19">
        <v>1.2665764305743052</v>
      </c>
      <c r="L1929" s="19">
        <v>0.50000001999999999</v>
      </c>
      <c r="M1929" s="19">
        <v>2.0000001000000003</v>
      </c>
      <c r="N1929" s="19">
        <v>7.6999997999999996</v>
      </c>
      <c r="Q1929" s="19">
        <f t="shared" si="463"/>
        <v>5.1545535351612566</v>
      </c>
      <c r="R1929" s="19">
        <f t="shared" si="471"/>
        <v>5.0590046457246274</v>
      </c>
      <c r="S1929" s="19">
        <f t="shared" si="466"/>
        <v>4.2319681888847391</v>
      </c>
      <c r="T1929" s="19">
        <f t="shared" si="467"/>
        <v>3.9842574638713608</v>
      </c>
      <c r="U1929" s="23">
        <f t="shared" si="468"/>
        <v>4.6074459584104961</v>
      </c>
      <c r="V1929" s="24">
        <f t="shared" si="464"/>
        <v>3.839341565852088</v>
      </c>
      <c r="W1929" s="24">
        <f t="shared" si="464"/>
        <v>4.2946500949414892</v>
      </c>
      <c r="X1929" s="24">
        <f t="shared" si="464"/>
        <v>3.4989306940970764</v>
      </c>
      <c r="Y1929" s="24">
        <f t="shared" si="464"/>
        <v>3.6836565316941083</v>
      </c>
      <c r="Z1929" s="24">
        <f t="shared" si="464"/>
        <v>3.7996226577368692</v>
      </c>
      <c r="AA1929" s="20">
        <v>-1.03</v>
      </c>
      <c r="AB1929" s="20">
        <v>-0.184999999999999</v>
      </c>
      <c r="AC1929" s="17">
        <v>314.23799747422902</v>
      </c>
      <c r="AD1929" s="17">
        <f t="shared" si="461"/>
        <v>314.74096612000977</v>
      </c>
      <c r="AE1929" s="21">
        <v>59.027000000000001</v>
      </c>
      <c r="AF1929" s="21">
        <v>159.32123655913981</v>
      </c>
      <c r="AG1929" s="19">
        <v>2.9181048387096764</v>
      </c>
      <c r="AH1929" s="21">
        <v>206.3</v>
      </c>
      <c r="AI1929" s="22">
        <v>-0.499999999999999</v>
      </c>
      <c r="AJ1929" s="21">
        <v>1187.1381417523844</v>
      </c>
      <c r="AK1929" s="21" t="e">
        <f>VLOOKUP($B1929,'[3]Rotoma level Monthly'!$C$2:$N$538,10,FALSE)</f>
        <v>#N/A</v>
      </c>
      <c r="AL1929" s="21" t="e">
        <f>VLOOKUP($B1929,'[3]Rotoma level Monthly'!$C$2:$N$538,11,FALSE)</f>
        <v>#N/A</v>
      </c>
      <c r="AM1929" s="20">
        <v>3.5896927544488069</v>
      </c>
      <c r="AN1929" s="21">
        <v>199.98333333333335</v>
      </c>
    </row>
    <row r="1930" spans="1:40" x14ac:dyDescent="0.25">
      <c r="A1930" s="39" t="s">
        <v>90</v>
      </c>
      <c r="B1930" s="15">
        <v>42095</v>
      </c>
      <c r="C1930" s="16" t="s">
        <v>77</v>
      </c>
      <c r="D1930" s="17">
        <v>2015</v>
      </c>
      <c r="E1930" s="18" t="str">
        <f t="shared" si="470"/>
        <v>Rotokakahi Outlet 2014/15</v>
      </c>
      <c r="F1930" s="18" t="s">
        <v>72</v>
      </c>
      <c r="G1930" s="19">
        <v>7.1999997999999996</v>
      </c>
      <c r="H1930" s="20">
        <v>4.125</v>
      </c>
      <c r="I1930" s="21">
        <v>340</v>
      </c>
      <c r="J1930" s="19">
        <v>13.628106925534745</v>
      </c>
      <c r="K1930" s="19">
        <v>1.2665764305743052</v>
      </c>
      <c r="L1930" s="19">
        <v>4.0000002000000006</v>
      </c>
      <c r="M1930" s="19">
        <v>28.999998999999999</v>
      </c>
      <c r="N1930" s="19">
        <v>7.4000000999999997</v>
      </c>
      <c r="Q1930" s="19">
        <f t="shared" si="463"/>
        <v>4.3976245102935323</v>
      </c>
      <c r="R1930" s="19">
        <f t="shared" si="471"/>
        <v>3.8370007103731703</v>
      </c>
      <c r="S1930" s="19">
        <f t="shared" si="466"/>
        <v>4.0097515402971862</v>
      </c>
      <c r="T1930" s="19">
        <f t="shared" si="467"/>
        <v>3.5305517545053342</v>
      </c>
      <c r="U1930" s="23">
        <f t="shared" si="468"/>
        <v>3.9437321288673055</v>
      </c>
      <c r="V1930" s="24">
        <f t="shared" si="464"/>
        <v>3.8980894137593243</v>
      </c>
      <c r="W1930" s="24">
        <f t="shared" si="464"/>
        <v>4.3223524704612899</v>
      </c>
      <c r="X1930" s="24">
        <f t="shared" si="464"/>
        <v>3.560053049582443</v>
      </c>
      <c r="Y1930" s="24">
        <f t="shared" si="464"/>
        <v>3.7000114278295118</v>
      </c>
      <c r="Z1930" s="24">
        <f t="shared" si="464"/>
        <v>3.8394502608521623</v>
      </c>
      <c r="AA1930" s="20">
        <v>-0.22</v>
      </c>
      <c r="AB1930" s="20">
        <v>-0.19166666666666601</v>
      </c>
      <c r="AC1930" s="17">
        <v>314.09221320006998</v>
      </c>
      <c r="AD1930" s="17">
        <f t="shared" si="461"/>
        <v>314.6776485857564</v>
      </c>
      <c r="AE1930" s="21">
        <v>129.94800000000001</v>
      </c>
      <c r="AF1930" s="21">
        <v>159.13194444444437</v>
      </c>
      <c r="AG1930" s="19">
        <v>3.1295833333333336</v>
      </c>
      <c r="AH1930" s="21">
        <v>164.6</v>
      </c>
      <c r="AI1930" s="22">
        <v>-0.499999999999999</v>
      </c>
      <c r="AJ1930" s="21">
        <v>1206.2981417523843</v>
      </c>
      <c r="AK1930" s="21" t="e">
        <f>VLOOKUP($B1930,'[3]Rotoma level Monthly'!$C$2:$N$538,10,FALSE)</f>
        <v>#N/A</v>
      </c>
      <c r="AL1930" s="21" t="e">
        <f>VLOOKUP($B1930,'[3]Rotoma level Monthly'!$C$2:$N$538,11,FALSE)</f>
        <v>#N/A</v>
      </c>
      <c r="AM1930" s="20">
        <v>3.5601021406495241</v>
      </c>
      <c r="AN1930" s="21">
        <v>198.95000000000002</v>
      </c>
    </row>
    <row r="1931" spans="1:40" x14ac:dyDescent="0.25">
      <c r="A1931" s="39" t="s">
        <v>90</v>
      </c>
      <c r="B1931" s="15">
        <v>42125</v>
      </c>
      <c r="C1931" s="16" t="s">
        <v>77</v>
      </c>
      <c r="D1931" s="17">
        <v>2015</v>
      </c>
      <c r="E1931" s="18" t="str">
        <f t="shared" si="470"/>
        <v>Rotokakahi Outlet 2014/15</v>
      </c>
      <c r="F1931" s="18" t="s">
        <v>72</v>
      </c>
      <c r="G1931" s="19">
        <v>5</v>
      </c>
      <c r="H1931" s="20">
        <v>8.0000001249999997</v>
      </c>
      <c r="I1931" s="21">
        <v>349.00001000000003</v>
      </c>
      <c r="J1931" s="19">
        <v>17.536105948534743</v>
      </c>
      <c r="K1931" s="19">
        <v>2.2435761374743044</v>
      </c>
      <c r="L1931" s="19">
        <v>16.000001000000001</v>
      </c>
      <c r="M1931" s="19">
        <v>56.000002000000002</v>
      </c>
      <c r="N1931" s="19">
        <v>7.1999997999999996</v>
      </c>
      <c r="Q1931" s="19">
        <f t="shared" si="463"/>
        <v>3.9953838110134878</v>
      </c>
      <c r="R1931" s="19">
        <f t="shared" si="471"/>
        <v>2.9599999779459831</v>
      </c>
      <c r="S1931" s="19">
        <f t="shared" si="466"/>
        <v>4.0439045726034735</v>
      </c>
      <c r="T1931" s="19">
        <f t="shared" si="467"/>
        <v>3.8502848292589147</v>
      </c>
      <c r="U1931" s="23">
        <f t="shared" si="468"/>
        <v>3.7123932977054648</v>
      </c>
      <c r="V1931" s="24">
        <f t="shared" si="464"/>
        <v>3.958202042892228</v>
      </c>
      <c r="W1931" s="24">
        <f t="shared" si="464"/>
        <v>4.2096570633904271</v>
      </c>
      <c r="X1931" s="24">
        <f t="shared" si="464"/>
        <v>3.6207034067203505</v>
      </c>
      <c r="Y1931" s="24">
        <f t="shared" si="464"/>
        <v>3.7623685539090945</v>
      </c>
      <c r="Z1931" s="24">
        <f t="shared" si="464"/>
        <v>3.8617520791333315</v>
      </c>
      <c r="AA1931" s="20">
        <v>-1.24</v>
      </c>
      <c r="AB1931" s="20">
        <v>-0.53500000000000003</v>
      </c>
      <c r="AC1931" s="17">
        <v>314.05071347177301</v>
      </c>
      <c r="AD1931" s="17">
        <f t="shared" si="461"/>
        <v>314.61002051373566</v>
      </c>
      <c r="AE1931" s="21">
        <v>110.80800000000001</v>
      </c>
      <c r="AF1931" s="21">
        <v>164.6774193548388</v>
      </c>
      <c r="AG1931" s="19">
        <v>2.9121575268817192</v>
      </c>
      <c r="AH1931" s="21">
        <v>177.1</v>
      </c>
      <c r="AI1931" s="22">
        <v>-0.53749999999999953</v>
      </c>
      <c r="AJ1931" s="21">
        <v>1149.8071417523822</v>
      </c>
      <c r="AK1931" s="21" t="e">
        <f>VLOOKUP($B1931,'[3]Rotoma level Monthly'!$C$2:$N$538,10,FALSE)</f>
        <v>#N/A</v>
      </c>
      <c r="AL1931" s="21" t="e">
        <f>VLOOKUP($B1931,'[3]Rotoma level Monthly'!$C$2:$N$538,11,FALSE)</f>
        <v>#N/A</v>
      </c>
      <c r="AM1931" s="20">
        <v>3.5565992471310057</v>
      </c>
      <c r="AN1931" s="21">
        <v>196.49166666666665</v>
      </c>
    </row>
    <row r="1932" spans="1:40" x14ac:dyDescent="0.25">
      <c r="A1932" s="39" t="s">
        <v>90</v>
      </c>
      <c r="B1932" s="15">
        <v>42156</v>
      </c>
      <c r="C1932" s="16" t="s">
        <v>77</v>
      </c>
      <c r="D1932" s="17">
        <v>2015</v>
      </c>
      <c r="E1932" s="18" t="str">
        <f t="shared" si="470"/>
        <v>Rotokakahi Outlet 2014/15</v>
      </c>
      <c r="F1932" s="18" t="s">
        <v>72</v>
      </c>
      <c r="G1932" s="19">
        <v>9.5</v>
      </c>
      <c r="H1932" s="20">
        <v>4.4000000000000004</v>
      </c>
      <c r="I1932" s="21">
        <v>289</v>
      </c>
      <c r="J1932" s="19">
        <v>20.467105948534744</v>
      </c>
      <c r="K1932" s="19">
        <v>3.220576332874304</v>
      </c>
      <c r="L1932" s="19">
        <v>22.500000999999997</v>
      </c>
      <c r="M1932" s="19">
        <v>97.000003000000007</v>
      </c>
      <c r="N1932" s="19">
        <v>7.5999999000000003</v>
      </c>
      <c r="Q1932" s="19">
        <f t="shared" si="463"/>
        <v>4.7034179574336736</v>
      </c>
      <c r="R1932" s="19">
        <f t="shared" si="471"/>
        <v>3.7554370584126855</v>
      </c>
      <c r="S1932" s="19">
        <f t="shared" si="466"/>
        <v>3.7973025066972084</v>
      </c>
      <c r="T1932" s="19">
        <f t="shared" si="467"/>
        <v>4.0462847981045611</v>
      </c>
      <c r="U1932" s="23">
        <f t="shared" si="468"/>
        <v>4.0756105801620324</v>
      </c>
      <c r="V1932" s="24">
        <f t="shared" si="464"/>
        <v>3.9728575391428471</v>
      </c>
      <c r="W1932" s="24">
        <f t="shared" si="464"/>
        <v>4.1683643356651778</v>
      </c>
      <c r="X1932" s="24">
        <f t="shared" si="464"/>
        <v>3.6494350778537492</v>
      </c>
      <c r="Y1932" s="24">
        <f t="shared" si="464"/>
        <v>3.7980294809526907</v>
      </c>
      <c r="Z1932" s="24">
        <f t="shared" si="464"/>
        <v>3.8792077350050547</v>
      </c>
      <c r="AA1932" s="20">
        <v>-1.1100000000000001</v>
      </c>
      <c r="AB1932" s="20">
        <v>-1.105</v>
      </c>
      <c r="AC1932" s="17">
        <v>314.06963334459198</v>
      </c>
      <c r="AD1932" s="17">
        <f t="shared" si="461"/>
        <v>314.54175251698871</v>
      </c>
      <c r="AE1932" s="21">
        <v>107.40600000000001</v>
      </c>
      <c r="AF1932" s="21">
        <v>194.96527777777771</v>
      </c>
      <c r="AG1932" s="19">
        <v>4.225938888888888</v>
      </c>
      <c r="AH1932" s="21">
        <v>115.2</v>
      </c>
      <c r="AI1932" s="22">
        <v>-0.57333333333333303</v>
      </c>
      <c r="AJ1932" s="21">
        <v>1173.876141752382</v>
      </c>
      <c r="AK1932" s="21" t="e">
        <f>VLOOKUP($B1932,'[3]Rotoma level Monthly'!$C$2:$N$538,10,FALSE)</f>
        <v>#N/A</v>
      </c>
      <c r="AL1932" s="21" t="e">
        <f>VLOOKUP($B1932,'[3]Rotoma level Monthly'!$C$2:$N$538,11,FALSE)</f>
        <v>#N/A</v>
      </c>
      <c r="AM1932" s="20">
        <v>3.5639010168442677</v>
      </c>
      <c r="AN1932" s="21">
        <v>197.06666666666663</v>
      </c>
    </row>
    <row r="1933" spans="1:40" x14ac:dyDescent="0.25">
      <c r="A1933" s="39" t="s">
        <v>90</v>
      </c>
      <c r="B1933" s="15">
        <v>42186</v>
      </c>
      <c r="C1933" s="16" t="s">
        <v>78</v>
      </c>
      <c r="D1933" s="17">
        <v>2016</v>
      </c>
      <c r="E1933" s="18" t="str">
        <f t="shared" si="470"/>
        <v>Rotokakahi Outlet 2015/16</v>
      </c>
      <c r="F1933" s="18" t="s">
        <v>72</v>
      </c>
      <c r="G1933" s="19">
        <v>8</v>
      </c>
      <c r="I1933" s="21">
        <v>274</v>
      </c>
      <c r="J1933" s="19">
        <v>15.582105948534743</v>
      </c>
      <c r="K1933" s="19">
        <v>0.28957623517430475</v>
      </c>
      <c r="L1933" s="19">
        <v>33</v>
      </c>
      <c r="M1933" s="19">
        <v>25</v>
      </c>
      <c r="N1933" s="19">
        <v>7.74</v>
      </c>
      <c r="Q1933" s="19">
        <f t="shared" si="463"/>
        <v>4.5138485669595365</v>
      </c>
      <c r="S1933" s="19">
        <f t="shared" si="466"/>
        <v>3.7276291940893675</v>
      </c>
      <c r="T1933" s="19">
        <f t="shared" si="467"/>
        <v>3.700468366621946</v>
      </c>
      <c r="U1933" s="23">
        <f t="shared" si="468"/>
        <v>3.9806487092236167</v>
      </c>
      <c r="V1933" s="24">
        <f t="shared" si="464"/>
        <v>3.9387013120031109</v>
      </c>
      <c r="X1933" s="24">
        <f t="shared" si="464"/>
        <v>3.6474651191355698</v>
      </c>
      <c r="Y1933" s="24">
        <f t="shared" si="464"/>
        <v>3.7279703840714835</v>
      </c>
      <c r="Z1933" s="24">
        <f t="shared" si="464"/>
        <v>3.8187979542187427</v>
      </c>
      <c r="AA1933" s="20">
        <v>-1.45</v>
      </c>
      <c r="AB1933" s="20">
        <v>-1.02833333333333</v>
      </c>
      <c r="AC1933" s="17">
        <v>313.99861222550601</v>
      </c>
      <c r="AD1933" s="17">
        <f t="shared" si="461"/>
        <v>314.4615388908436</v>
      </c>
      <c r="AE1933" s="21">
        <v>153.09</v>
      </c>
      <c r="AF1933" s="21">
        <v>166.81451612903228</v>
      </c>
      <c r="AG1933" s="19">
        <v>3.2360846774193557</v>
      </c>
      <c r="AH1933" s="21">
        <v>148.30000000000001</v>
      </c>
      <c r="AI1933" s="22">
        <v>-0.63083333333333302</v>
      </c>
      <c r="AJ1933" s="21">
        <v>1185.5701417523815</v>
      </c>
      <c r="AK1933" s="21" t="e">
        <f>VLOOKUP($B1933,'[3]Rotoma level Monthly'!$C$2:$N$538,10,FALSE)</f>
        <v>#N/A</v>
      </c>
      <c r="AL1933" s="21" t="e">
        <f>VLOOKUP($B1933,'[3]Rotoma level Monthly'!$C$2:$N$538,11,FALSE)</f>
        <v>#N/A</v>
      </c>
      <c r="AM1933" s="20">
        <v>3.6478739335109349</v>
      </c>
      <c r="AN1933" s="21">
        <v>195.07500000000002</v>
      </c>
    </row>
    <row r="1934" spans="1:40" x14ac:dyDescent="0.25">
      <c r="A1934" s="39" t="s">
        <v>90</v>
      </c>
      <c r="B1934" s="15">
        <v>42217</v>
      </c>
      <c r="C1934" s="16" t="s">
        <v>78</v>
      </c>
      <c r="D1934" s="17">
        <v>2016</v>
      </c>
      <c r="E1934" s="18" t="str">
        <f t="shared" si="470"/>
        <v>Rotokakahi Outlet 2015/16</v>
      </c>
      <c r="F1934" s="18" t="s">
        <v>72</v>
      </c>
      <c r="G1934" s="19">
        <v>3.5</v>
      </c>
      <c r="I1934" s="21">
        <v>265</v>
      </c>
      <c r="J1934" s="19">
        <v>12.651105948534743</v>
      </c>
      <c r="K1934" s="19">
        <v>2.2435762351743045</v>
      </c>
      <c r="L1934" s="19">
        <v>33</v>
      </c>
      <c r="M1934" s="19">
        <v>12</v>
      </c>
      <c r="N1934" s="19">
        <v>7.92</v>
      </c>
      <c r="Q1934" s="19">
        <f t="shared" si="463"/>
        <v>3.6019328326497</v>
      </c>
      <c r="S1934" s="19">
        <f t="shared" si="466"/>
        <v>3.6839700805497917</v>
      </c>
      <c r="T1934" s="19">
        <f t="shared" si="467"/>
        <v>3.4362151990120116</v>
      </c>
      <c r="U1934" s="23">
        <f t="shared" si="468"/>
        <v>3.5740393707371676</v>
      </c>
      <c r="V1934" s="24">
        <f t="shared" si="464"/>
        <v>3.9096663156491842</v>
      </c>
      <c r="X1934" s="24">
        <f t="shared" si="464"/>
        <v>3.6872041552431605</v>
      </c>
      <c r="Y1934" s="24">
        <f t="shared" si="464"/>
        <v>3.7127921778573669</v>
      </c>
      <c r="Z1934" s="24">
        <f t="shared" si="464"/>
        <v>3.8017779965979912</v>
      </c>
      <c r="AA1934" s="20">
        <v>-1.93</v>
      </c>
      <c r="AB1934" s="20">
        <v>-1.0549999999999999</v>
      </c>
      <c r="AC1934" s="17">
        <v>314.03165422950502</v>
      </c>
      <c r="AD1934" s="17">
        <f t="shared" si="461"/>
        <v>314.38996208156402</v>
      </c>
      <c r="AE1934" s="21">
        <v>159.13849999999999</v>
      </c>
      <c r="AF1934" s="21">
        <v>164.69086021505373</v>
      </c>
      <c r="AG1934" s="19">
        <v>3.0041263440860191</v>
      </c>
      <c r="AH1934" s="21">
        <v>152.30000000000001</v>
      </c>
      <c r="AI1934" s="22">
        <v>-0.64249999999999952</v>
      </c>
      <c r="AJ1934" s="21">
        <v>1281.3326417523813</v>
      </c>
      <c r="AK1934" s="21" t="e">
        <f>VLOOKUP($B1934,'[3]Rotoma level Monthly'!$C$2:$N$538,10,FALSE)</f>
        <v>#N/A</v>
      </c>
      <c r="AL1934" s="21" t="e">
        <f>VLOOKUP($B1934,'[3]Rotoma level Monthly'!$C$2:$N$538,11,FALSE)</f>
        <v>#N/A</v>
      </c>
      <c r="AM1934" s="20">
        <v>3.628299784765415</v>
      </c>
      <c r="AN1934" s="21">
        <v>192.08333333333334</v>
      </c>
    </row>
    <row r="1935" spans="1:40" x14ac:dyDescent="0.25">
      <c r="A1935" s="39" t="s">
        <v>90</v>
      </c>
      <c r="B1935" s="15">
        <v>42248</v>
      </c>
      <c r="C1935" s="16" t="s">
        <v>78</v>
      </c>
      <c r="D1935" s="17">
        <v>2016</v>
      </c>
      <c r="E1935" s="18" t="str">
        <f t="shared" si="470"/>
        <v>Rotokakahi Outlet 2015/16</v>
      </c>
      <c r="F1935" s="18" t="s">
        <v>72</v>
      </c>
      <c r="G1935" s="19">
        <v>3.2</v>
      </c>
      <c r="I1935" s="21">
        <v>255</v>
      </c>
      <c r="J1935" s="19">
        <v>9.7201059485347443</v>
      </c>
      <c r="K1935" s="19">
        <v>2.2435762351743045</v>
      </c>
      <c r="L1935" s="19">
        <v>27</v>
      </c>
      <c r="M1935" s="19">
        <v>9</v>
      </c>
      <c r="N1935" s="19">
        <v>7.69</v>
      </c>
      <c r="Q1935" s="19">
        <f t="shared" si="463"/>
        <v>3.5030809449325613</v>
      </c>
      <c r="S1935" s="19">
        <f t="shared" si="466"/>
        <v>3.6336859431062041</v>
      </c>
      <c r="T1935" s="19">
        <f t="shared" si="467"/>
        <v>3.1019993163039237</v>
      </c>
      <c r="U1935" s="23">
        <f t="shared" si="468"/>
        <v>3.4129220681142294</v>
      </c>
      <c r="V1935" s="24">
        <f t="shared" si="464"/>
        <v>3.8891536962291458</v>
      </c>
      <c r="X1935" s="24">
        <f t="shared" si="464"/>
        <v>3.7221624086275882</v>
      </c>
      <c r="Y1935" s="24">
        <f t="shared" si="464"/>
        <v>3.6629197636235769</v>
      </c>
      <c r="Z1935" s="24">
        <f t="shared" si="464"/>
        <v>3.7541866690639285</v>
      </c>
      <c r="AA1935" s="20">
        <v>-1.81</v>
      </c>
      <c r="AB1935" s="20">
        <v>-1.29</v>
      </c>
      <c r="AC1935" s="17">
        <v>314.06993303724698</v>
      </c>
      <c r="AD1935" s="17">
        <f t="shared" si="461"/>
        <v>314.31902396130204</v>
      </c>
      <c r="AE1935" s="21">
        <v>183.16900000000101</v>
      </c>
      <c r="AF1935" s="21">
        <v>175.76388888888886</v>
      </c>
      <c r="AG1935" s="19">
        <v>3.5814930555555557</v>
      </c>
      <c r="AH1935" s="21">
        <v>158.4</v>
      </c>
      <c r="AI1935" s="22">
        <v>-0.68916666666666648</v>
      </c>
      <c r="AJ1935" s="21">
        <v>1239.5756417523794</v>
      </c>
      <c r="AK1935" s="21" t="e">
        <f>VLOOKUP($B1935,'[3]Rotoma level Monthly'!$C$2:$N$538,10,FALSE)</f>
        <v>#N/A</v>
      </c>
      <c r="AL1935" s="21" t="e">
        <f>VLOOKUP($B1935,'[3]Rotoma level Monthly'!$C$2:$N$538,11,FALSE)</f>
        <v>#N/A</v>
      </c>
      <c r="AM1935" s="20">
        <v>3.5614981494607552</v>
      </c>
      <c r="AN1935" s="21">
        <v>191.64999999999998</v>
      </c>
    </row>
    <row r="1936" spans="1:40" x14ac:dyDescent="0.25">
      <c r="A1936" s="39" t="s">
        <v>90</v>
      </c>
      <c r="B1936" s="15">
        <v>42278</v>
      </c>
      <c r="C1936" s="16" t="s">
        <v>78</v>
      </c>
      <c r="D1936" s="17">
        <v>2016</v>
      </c>
      <c r="E1936" s="18" t="str">
        <f t="shared" si="470"/>
        <v>Rotokakahi Outlet 2015/16</v>
      </c>
      <c r="F1936" s="18" t="s">
        <v>72</v>
      </c>
      <c r="G1936" s="19">
        <v>1.7</v>
      </c>
      <c r="I1936" s="21">
        <v>219</v>
      </c>
      <c r="J1936" s="19">
        <v>10.697105948534743</v>
      </c>
      <c r="K1936" s="19">
        <v>0.28957623517430475</v>
      </c>
      <c r="L1936" s="19">
        <v>5</v>
      </c>
      <c r="M1936" s="19">
        <v>4</v>
      </c>
      <c r="N1936" s="19">
        <v>7.83</v>
      </c>
      <c r="Q1936" s="19">
        <f t="shared" si="463"/>
        <v>2.8053402603008157</v>
      </c>
      <c r="S1936" s="19">
        <f t="shared" si="466"/>
        <v>3.4347367856687563</v>
      </c>
      <c r="T1936" s="19">
        <f t="shared" si="467"/>
        <v>3.2234575879891487</v>
      </c>
      <c r="U1936" s="23">
        <f t="shared" si="468"/>
        <v>3.1545115446529071</v>
      </c>
      <c r="V1936" s="24">
        <f t="shared" si="464"/>
        <v>3.8838993710073475</v>
      </c>
      <c r="X1936" s="24">
        <f t="shared" si="464"/>
        <v>3.7536671422146868</v>
      </c>
      <c r="Y1936" s="24">
        <f t="shared" si="464"/>
        <v>3.6730412862640116</v>
      </c>
      <c r="Z1936" s="24">
        <f t="shared" si="464"/>
        <v>3.752793343308674</v>
      </c>
      <c r="AA1936" s="20">
        <v>-1.96</v>
      </c>
      <c r="AB1936" s="20">
        <v>-1.3099999999999901</v>
      </c>
      <c r="AC1936" s="17">
        <v>314.04241884682898</v>
      </c>
      <c r="AD1936" s="17">
        <f t="shared" si="461"/>
        <v>314.24792118507173</v>
      </c>
      <c r="AE1936" s="21">
        <v>32.591999999999999</v>
      </c>
      <c r="AF1936" s="21">
        <v>217.38772928526251</v>
      </c>
      <c r="AG1936" s="19">
        <v>4.0597939059139794</v>
      </c>
      <c r="AI1936" s="22">
        <v>-0.72249999999999948</v>
      </c>
      <c r="AJ1936" s="21">
        <v>1280.5336417523793</v>
      </c>
      <c r="AK1936" s="21" t="e">
        <f>VLOOKUP($B1936,'[3]Rotoma level Monthly'!$C$2:$N$538,10,FALSE)</f>
        <v>#N/A</v>
      </c>
      <c r="AL1936" s="21" t="e">
        <f>VLOOKUP($B1936,'[3]Rotoma level Monthly'!$C$2:$N$538,11,FALSE)</f>
        <v>#N/A</v>
      </c>
      <c r="AM1936" s="20">
        <v>3.5272369408837569</v>
      </c>
    </row>
    <row r="1937" spans="1:40" x14ac:dyDescent="0.25">
      <c r="A1937" s="39" t="s">
        <v>90</v>
      </c>
      <c r="B1937" s="15">
        <v>42309</v>
      </c>
      <c r="C1937" s="16" t="s">
        <v>78</v>
      </c>
      <c r="D1937" s="17">
        <v>2016</v>
      </c>
      <c r="E1937" s="18" t="str">
        <f t="shared" si="470"/>
        <v>Rotokakahi Outlet 2015/16</v>
      </c>
      <c r="F1937" s="18" t="s">
        <v>72</v>
      </c>
      <c r="G1937" s="19">
        <v>2</v>
      </c>
      <c r="I1937" s="21">
        <v>228</v>
      </c>
      <c r="J1937" s="19">
        <v>11.674105948534743</v>
      </c>
      <c r="K1937" s="19">
        <v>-0.68742376482569534</v>
      </c>
      <c r="L1937" s="19">
        <v>2</v>
      </c>
      <c r="M1937" s="19">
        <v>4</v>
      </c>
      <c r="N1937" s="19">
        <v>7.53</v>
      </c>
      <c r="Q1937" s="19">
        <f t="shared" si="463"/>
        <v>2.9846161889865122</v>
      </c>
      <c r="S1937" s="19">
        <f t="shared" si="466"/>
        <v>3.4873838894713658</v>
      </c>
      <c r="T1937" s="19">
        <f t="shared" si="467"/>
        <v>3.3342930008804901</v>
      </c>
      <c r="U1937" s="23">
        <f t="shared" si="468"/>
        <v>3.2687643597794556</v>
      </c>
      <c r="V1937" s="24">
        <f t="shared" si="464"/>
        <v>3.8671393367636977</v>
      </c>
      <c r="X1937" s="24">
        <f t="shared" si="464"/>
        <v>3.7695871879417679</v>
      </c>
      <c r="Y1937" s="24">
        <f t="shared" si="464"/>
        <v>3.6645477615918907</v>
      </c>
      <c r="Z1937" s="24">
        <f t="shared" si="464"/>
        <v>3.7496821722457767</v>
      </c>
      <c r="AA1937" s="20">
        <v>-0.6</v>
      </c>
      <c r="AB1937" s="20">
        <v>-1.4766666666666599</v>
      </c>
      <c r="AC1937" s="17">
        <v>313.912353296638</v>
      </c>
      <c r="AD1937" s="17">
        <f t="shared" si="461"/>
        <v>314.17432762871022</v>
      </c>
      <c r="AE1937" s="21">
        <v>105.85899999999999</v>
      </c>
      <c r="AF1937" s="21">
        <v>204.09722222222223</v>
      </c>
      <c r="AG1937" s="19">
        <v>4.211652925000001</v>
      </c>
      <c r="AH1937" s="21">
        <v>256.60000000000002</v>
      </c>
      <c r="AI1937" s="22">
        <v>-0.89999999999999791</v>
      </c>
      <c r="AJ1937" s="21">
        <v>1216.9409444542575</v>
      </c>
      <c r="AK1937" s="21" t="e">
        <f>VLOOKUP($B1937,'[3]Rotoma level Monthly'!$C$2:$N$538,10,FALSE)</f>
        <v>#N/A</v>
      </c>
      <c r="AL1937" s="21" t="e">
        <f>VLOOKUP($B1937,'[3]Rotoma level Monthly'!$C$2:$N$538,11,FALSE)</f>
        <v>#N/A</v>
      </c>
      <c r="AM1937" s="20">
        <v>3.4950963228899981</v>
      </c>
      <c r="AN1937" s="21">
        <v>197.0333333333333</v>
      </c>
    </row>
    <row r="1938" spans="1:40" x14ac:dyDescent="0.25">
      <c r="A1938" s="39" t="s">
        <v>90</v>
      </c>
      <c r="B1938" s="15">
        <v>42339</v>
      </c>
      <c r="C1938" s="16" t="s">
        <v>78</v>
      </c>
      <c r="D1938" s="17">
        <v>2016</v>
      </c>
      <c r="E1938" s="18" t="str">
        <f t="shared" si="470"/>
        <v>Rotokakahi Outlet 2015/16</v>
      </c>
      <c r="F1938" s="18" t="s">
        <v>72</v>
      </c>
      <c r="G1938" s="19">
        <v>2.1</v>
      </c>
      <c r="I1938" s="21">
        <v>253</v>
      </c>
      <c r="J1938" s="19">
        <v>17.536105948534743</v>
      </c>
      <c r="K1938" s="19">
        <v>1.2665762351743046</v>
      </c>
      <c r="L1938" s="19">
        <v>2</v>
      </c>
      <c r="M1938" s="19">
        <v>4</v>
      </c>
      <c r="N1938" s="19">
        <v>7.89</v>
      </c>
      <c r="Q1938" s="19">
        <f t="shared" si="463"/>
        <v>3.0384370086241552</v>
      </c>
      <c r="S1938" s="19">
        <f t="shared" si="466"/>
        <v>3.6233927687392113</v>
      </c>
      <c r="T1938" s="19">
        <f t="shared" si="467"/>
        <v>3.8502848292589147</v>
      </c>
      <c r="U1938" s="23">
        <f t="shared" si="468"/>
        <v>3.5040382022074272</v>
      </c>
      <c r="V1938" s="24">
        <f t="shared" si="464"/>
        <v>3.8548643708231847</v>
      </c>
      <c r="X1938" s="24">
        <f t="shared" si="464"/>
        <v>3.7853085198643055</v>
      </c>
      <c r="Y1938" s="24">
        <f t="shared" si="464"/>
        <v>3.6770324734376825</v>
      </c>
      <c r="Z1938" s="24">
        <f t="shared" si="464"/>
        <v>3.7504604385617619</v>
      </c>
      <c r="AA1938" s="20">
        <v>-1</v>
      </c>
      <c r="AB1938" s="20">
        <v>-1.4583333333333299</v>
      </c>
      <c r="AC1938" s="17">
        <v>313.776393440449</v>
      </c>
      <c r="AD1938" s="17">
        <f t="shared" si="461"/>
        <v>314.09849670471101</v>
      </c>
      <c r="AE1938" s="21">
        <v>45.260710000000003</v>
      </c>
      <c r="AF1938" s="21">
        <v>186.60618279569897</v>
      </c>
      <c r="AG1938" s="19">
        <v>3.9188219086021499</v>
      </c>
      <c r="AH1938" s="21">
        <v>253.1</v>
      </c>
      <c r="AI1938" s="22">
        <v>-1.041666666666665</v>
      </c>
      <c r="AJ1938" s="21">
        <v>1259.0486417523798</v>
      </c>
      <c r="AK1938" s="21" t="e">
        <f>VLOOKUP($B1938,'[3]Rotoma level Monthly'!$C$2:$N$538,10,FALSE)</f>
        <v>#N/A</v>
      </c>
      <c r="AL1938" s="21" t="e">
        <f>VLOOKUP($B1938,'[3]Rotoma level Monthly'!$C$2:$N$538,11,FALSE)</f>
        <v>#N/A</v>
      </c>
      <c r="AM1938" s="20">
        <v>3.4455095296029614</v>
      </c>
      <c r="AN1938" s="21">
        <v>198.57499999999996</v>
      </c>
    </row>
    <row r="1939" spans="1:40" x14ac:dyDescent="0.25">
      <c r="A1939" s="39" t="s">
        <v>90</v>
      </c>
      <c r="B1939" s="15">
        <v>42370</v>
      </c>
      <c r="C1939" s="16" t="s">
        <v>78</v>
      </c>
      <c r="D1939" s="17">
        <v>2016</v>
      </c>
      <c r="E1939" s="18" t="str">
        <f t="shared" si="470"/>
        <v>Rotokakahi Outlet 2015/16</v>
      </c>
      <c r="F1939" s="18" t="s">
        <v>72</v>
      </c>
      <c r="G1939" s="19">
        <v>1.2</v>
      </c>
      <c r="I1939" s="21">
        <v>209</v>
      </c>
      <c r="J1939" s="19">
        <v>12.651105948534743</v>
      </c>
      <c r="K1939" s="19">
        <v>1.2665762351743046</v>
      </c>
      <c r="L1939" s="19">
        <v>1</v>
      </c>
      <c r="M1939" s="19">
        <v>2</v>
      </c>
      <c r="N1939" s="19">
        <v>8.0299999999999994</v>
      </c>
      <c r="Q1939" s="19">
        <f t="shared" si="463"/>
        <v>2.4211203649609674</v>
      </c>
      <c r="S1939" s="19">
        <f t="shared" si="466"/>
        <v>3.3736403211942725</v>
      </c>
      <c r="T1939" s="19">
        <f t="shared" si="467"/>
        <v>3.4362151990120116</v>
      </c>
      <c r="U1939" s="23">
        <f t="shared" si="468"/>
        <v>3.0769919617224168</v>
      </c>
      <c r="V1939" s="24">
        <f t="shared" si="464"/>
        <v>3.7538737077943476</v>
      </c>
      <c r="X1939" s="24">
        <f t="shared" si="464"/>
        <v>3.7627869881948954</v>
      </c>
      <c r="Y1939" s="24">
        <f t="shared" si="464"/>
        <v>3.6425266709171074</v>
      </c>
      <c r="Z1939" s="24">
        <f t="shared" si="464"/>
        <v>3.7005629882486417</v>
      </c>
      <c r="AA1939" s="20">
        <v>-1.91</v>
      </c>
      <c r="AB1939" s="20">
        <v>-1.04666666666666</v>
      </c>
      <c r="AC1939" s="17">
        <v>313.69987259050299</v>
      </c>
      <c r="AD1939" s="17">
        <f t="shared" si="461"/>
        <v>314.02745141191508</v>
      </c>
      <c r="AE1939" s="21">
        <v>134.50847999999999</v>
      </c>
      <c r="AF1939" s="21">
        <v>154.36155913978484</v>
      </c>
      <c r="AG1939" s="19">
        <v>3.8225000000000016</v>
      </c>
      <c r="AH1939" s="21">
        <v>210.7</v>
      </c>
      <c r="AI1939" s="22">
        <v>-1.05083333333333</v>
      </c>
      <c r="AJ1939" s="21">
        <v>1182.21432871092</v>
      </c>
      <c r="AK1939" s="21" t="e">
        <f>VLOOKUP($B1939,'[3]Rotoma level Monthly'!$C$2:$N$538,10,FALSE)</f>
        <v>#N/A</v>
      </c>
      <c r="AL1939" s="21" t="e">
        <f>VLOOKUP($B1939,'[3]Rotoma level Monthly'!$C$2:$N$538,11,FALSE)</f>
        <v>#N/A</v>
      </c>
      <c r="AM1939" s="20">
        <v>3.4679421572911333</v>
      </c>
      <c r="AN1939" s="21">
        <v>199.34166666666667</v>
      </c>
    </row>
    <row r="1940" spans="1:40" x14ac:dyDescent="0.25">
      <c r="A1940" s="39" t="s">
        <v>90</v>
      </c>
      <c r="B1940" s="15">
        <v>42401</v>
      </c>
      <c r="C1940" s="16" t="s">
        <v>78</v>
      </c>
      <c r="D1940" s="17">
        <v>2016</v>
      </c>
      <c r="E1940" s="18" t="str">
        <f t="shared" si="470"/>
        <v>Rotokakahi Outlet 2015/16</v>
      </c>
      <c r="F1940" s="18" t="s">
        <v>72</v>
      </c>
      <c r="G1940" s="19">
        <v>1.5</v>
      </c>
      <c r="I1940" s="21">
        <v>212</v>
      </c>
      <c r="J1940" s="19">
        <v>13.628105948534742</v>
      </c>
      <c r="K1940" s="19">
        <v>1.2665762351743046</v>
      </c>
      <c r="L1940" s="19">
        <v>3</v>
      </c>
      <c r="M1940" s="19">
        <v>4</v>
      </c>
      <c r="N1940" s="19">
        <v>7.69</v>
      </c>
      <c r="Q1940" s="19">
        <f t="shared" si="463"/>
        <v>2.6672717980014307</v>
      </c>
      <c r="S1940" s="19">
        <f t="shared" si="466"/>
        <v>3.3922709413955405</v>
      </c>
      <c r="T1940" s="19">
        <f t="shared" si="467"/>
        <v>3.5305516635922873</v>
      </c>
      <c r="U1940" s="23">
        <f t="shared" si="468"/>
        <v>3.1966981343297527</v>
      </c>
      <c r="V1940" s="24">
        <f t="shared" si="464"/>
        <v>3.6488856482764702</v>
      </c>
      <c r="X1940" s="24">
        <f t="shared" si="464"/>
        <v>3.7033030610580924</v>
      </c>
      <c r="Y1940" s="24">
        <f t="shared" si="464"/>
        <v>3.5854053340342418</v>
      </c>
      <c r="Z1940" s="24">
        <f t="shared" si="464"/>
        <v>3.6256496929926882</v>
      </c>
      <c r="AA1940" s="20">
        <v>-1.77</v>
      </c>
      <c r="AB1940" s="20">
        <v>-1.1583333333333301</v>
      </c>
      <c r="AC1940" s="17">
        <v>313.74452368259398</v>
      </c>
      <c r="AD1940" s="17">
        <f t="shared" si="461"/>
        <v>313.97719323666121</v>
      </c>
      <c r="AE1940" s="21">
        <v>147.47473049999999</v>
      </c>
      <c r="AF1940" s="21">
        <v>144.94971264367811</v>
      </c>
      <c r="AG1940" s="19">
        <v>3.4419181034482764</v>
      </c>
      <c r="AH1940" s="21">
        <v>171.1</v>
      </c>
      <c r="AI1940" s="22">
        <v>-1.08</v>
      </c>
      <c r="AJ1940" s="21">
        <v>1283.2631905198211</v>
      </c>
      <c r="AK1940" s="21" t="e">
        <f>VLOOKUP($B1940,'[3]Rotoma level Monthly'!$C$2:$N$538,10,FALSE)</f>
        <v>#N/A</v>
      </c>
      <c r="AL1940" s="21" t="e">
        <f>VLOOKUP($B1940,'[3]Rotoma level Monthly'!$C$2:$N$538,11,FALSE)</f>
        <v>#N/A</v>
      </c>
      <c r="AM1940" s="20">
        <v>3.5230956071119217</v>
      </c>
      <c r="AN1940" s="21">
        <v>186.30833333333331</v>
      </c>
    </row>
    <row r="1941" spans="1:40" x14ac:dyDescent="0.25">
      <c r="A1941" s="39" t="s">
        <v>90</v>
      </c>
      <c r="B1941" s="15">
        <v>42430</v>
      </c>
      <c r="C1941" s="16" t="s">
        <v>78</v>
      </c>
      <c r="D1941" s="17">
        <v>2016</v>
      </c>
      <c r="E1941" s="18" t="str">
        <f t="shared" si="470"/>
        <v>Rotokakahi Outlet 2015/16</v>
      </c>
      <c r="F1941" s="18" t="s">
        <v>72</v>
      </c>
      <c r="G1941" s="19">
        <v>1.5</v>
      </c>
      <c r="I1941" s="21">
        <v>208</v>
      </c>
      <c r="J1941" s="19">
        <v>13.628105948534742</v>
      </c>
      <c r="K1941" s="19">
        <v>0.28957623517430475</v>
      </c>
      <c r="L1941" s="19">
        <v>5</v>
      </c>
      <c r="M1941" s="19">
        <v>2</v>
      </c>
      <c r="N1941" s="19">
        <v>7.95</v>
      </c>
      <c r="Q1941" s="19">
        <f t="shared" si="463"/>
        <v>2.6672717980014307</v>
      </c>
      <c r="S1941" s="19">
        <f t="shared" si="466"/>
        <v>3.3673706382379121</v>
      </c>
      <c r="T1941" s="19">
        <f t="shared" si="467"/>
        <v>3.5305516635922873</v>
      </c>
      <c r="U1941" s="23">
        <f t="shared" si="468"/>
        <v>3.1883980332772102</v>
      </c>
      <c r="V1941" s="24">
        <f t="shared" si="464"/>
        <v>3.4416121701798175</v>
      </c>
      <c r="X1941" s="24">
        <f t="shared" si="464"/>
        <v>3.6312532651708573</v>
      </c>
      <c r="Y1941" s="24">
        <f t="shared" si="464"/>
        <v>3.5475965173443189</v>
      </c>
      <c r="Z1941" s="24">
        <f t="shared" si="464"/>
        <v>3.5073956992315822</v>
      </c>
      <c r="AA1941" s="20">
        <v>-0.4</v>
      </c>
      <c r="AB1941" s="20">
        <v>-1.0916666666666599</v>
      </c>
      <c r="AC1941" s="17">
        <v>313.79343185180301</v>
      </c>
      <c r="AD1941" s="17">
        <f t="shared" si="461"/>
        <v>313.94014610145905</v>
      </c>
      <c r="AE1941" s="21">
        <v>166.72928999999999</v>
      </c>
      <c r="AF1941" s="21">
        <v>156.83467741935488</v>
      </c>
      <c r="AG1941" s="19">
        <v>3.2158736559139776</v>
      </c>
      <c r="AH1941" s="21">
        <v>171.6</v>
      </c>
      <c r="AI1941" s="22">
        <v>-1.0983333333333301</v>
      </c>
      <c r="AJ1941" s="21">
        <v>1368.2814205000011</v>
      </c>
      <c r="AK1941" s="21">
        <f>VLOOKUP($B1941,'[3]Rotoma level Monthly'!$C$2:$N$538,10,FALSE)</f>
        <v>1283.2631905198211</v>
      </c>
      <c r="AL1941" s="21">
        <f>VLOOKUP($B1941,'[3]Rotoma level Monthly'!$C$2:$N$538,11,FALSE)</f>
        <v>1220.4665616213695</v>
      </c>
      <c r="AM1941" s="20">
        <v>3.5385146256532458</v>
      </c>
      <c r="AN1941" s="21">
        <v>182.10833333333335</v>
      </c>
    </row>
    <row r="1942" spans="1:40" x14ac:dyDescent="0.25">
      <c r="A1942" s="39" t="s">
        <v>90</v>
      </c>
      <c r="B1942" s="15">
        <v>42461</v>
      </c>
      <c r="C1942" s="16" t="s">
        <v>78</v>
      </c>
      <c r="D1942" s="17">
        <v>2016</v>
      </c>
      <c r="E1942" s="18" t="str">
        <f t="shared" si="470"/>
        <v>Rotokakahi Outlet 2015/16</v>
      </c>
      <c r="F1942" s="18" t="s">
        <v>72</v>
      </c>
      <c r="G1942" s="19">
        <v>5</v>
      </c>
      <c r="I1942" s="21">
        <v>219</v>
      </c>
      <c r="J1942" s="19">
        <v>10.697105948534743</v>
      </c>
      <c r="K1942" s="19">
        <v>-0.68742376482569534</v>
      </c>
      <c r="L1942" s="19">
        <v>2</v>
      </c>
      <c r="M1942" s="19">
        <v>6</v>
      </c>
      <c r="N1942" s="19">
        <v>7.6</v>
      </c>
      <c r="Q1942" s="19">
        <f t="shared" si="463"/>
        <v>3.9953838110134878</v>
      </c>
      <c r="S1942" s="19">
        <f t="shared" si="466"/>
        <v>3.4347367856687563</v>
      </c>
      <c r="T1942" s="19">
        <f t="shared" si="467"/>
        <v>3.2234575879891487</v>
      </c>
      <c r="U1942" s="23">
        <f t="shared" si="468"/>
        <v>3.5511927282237976</v>
      </c>
      <c r="V1942" s="24">
        <f t="shared" si="464"/>
        <v>3.40809211190648</v>
      </c>
      <c r="X1942" s="24">
        <f t="shared" si="464"/>
        <v>3.5833353689518215</v>
      </c>
      <c r="Y1942" s="24">
        <f t="shared" si="464"/>
        <v>3.5220053368013033</v>
      </c>
      <c r="Z1942" s="24">
        <f t="shared" si="464"/>
        <v>3.4746840825112901</v>
      </c>
      <c r="AA1942" s="20">
        <v>-1.84</v>
      </c>
      <c r="AB1942" s="20">
        <v>-1.26833333333333</v>
      </c>
      <c r="AC1942" s="17">
        <v>313.87494918735098</v>
      </c>
      <c r="AD1942" s="17">
        <f t="shared" si="461"/>
        <v>313.92204076706582</v>
      </c>
      <c r="AE1942" s="21">
        <v>80.3840000000001</v>
      </c>
      <c r="AF1942" s="21">
        <v>172.0486111111112</v>
      </c>
      <c r="AG1942" s="19">
        <v>2.3990625000000003</v>
      </c>
      <c r="AH1942" s="21">
        <v>166.6</v>
      </c>
      <c r="AI1942" s="22">
        <v>-1.131666666666665</v>
      </c>
      <c r="AJ1942" s="21">
        <v>1475.9837105000011</v>
      </c>
      <c r="AK1942" s="21" t="e">
        <f>VLOOKUP($B1942,'[3]Rotoma level Monthly'!$C$2:$N$538,10,FALSE)</f>
        <v>#N/A</v>
      </c>
      <c r="AL1942" s="21" t="e">
        <f>VLOOKUP($B1942,'[3]Rotoma level Monthly'!$C$2:$N$538,11,FALSE)</f>
        <v>#N/A</v>
      </c>
      <c r="AM1942" s="20">
        <v>3.5633286937536042</v>
      </c>
      <c r="AN1942" s="21">
        <v>178.79999999999998</v>
      </c>
    </row>
    <row r="1943" spans="1:40" x14ac:dyDescent="0.25">
      <c r="A1943" s="39" t="s">
        <v>90</v>
      </c>
      <c r="B1943" s="15">
        <v>42491</v>
      </c>
      <c r="C1943" s="16" t="s">
        <v>78</v>
      </c>
      <c r="D1943" s="17">
        <v>2016</v>
      </c>
      <c r="E1943" s="18" t="str">
        <f t="shared" si="470"/>
        <v>Rotokakahi Outlet 2015/16</v>
      </c>
      <c r="F1943" s="18" t="s">
        <v>72</v>
      </c>
      <c r="G1943" s="19">
        <v>9.5</v>
      </c>
      <c r="I1943" s="21">
        <v>236</v>
      </c>
      <c r="J1943" s="19">
        <v>12.651105948534743</v>
      </c>
      <c r="K1943" s="19">
        <v>0.28957623517430475</v>
      </c>
      <c r="L1943" s="19">
        <v>2</v>
      </c>
      <c r="M1943" s="19">
        <v>10</v>
      </c>
      <c r="N1943" s="19">
        <v>7.71</v>
      </c>
      <c r="Q1943" s="19">
        <f t="shared" si="463"/>
        <v>4.7034179574336736</v>
      </c>
      <c r="S1943" s="19">
        <f t="shared" si="466"/>
        <v>3.5324651289400211</v>
      </c>
      <c r="T1943" s="19">
        <f t="shared" si="467"/>
        <v>3.4362151990120116</v>
      </c>
      <c r="U1943" s="23">
        <f t="shared" si="468"/>
        <v>3.8906994284619021</v>
      </c>
      <c r="V1943" s="24">
        <f t="shared" si="464"/>
        <v>3.4670949574414949</v>
      </c>
      <c r="X1943" s="24">
        <f t="shared" si="464"/>
        <v>3.5407154153132008</v>
      </c>
      <c r="Y1943" s="24">
        <f t="shared" si="464"/>
        <v>3.4874995342807282</v>
      </c>
      <c r="Z1943" s="24">
        <f t="shared" si="464"/>
        <v>3.489542926740993</v>
      </c>
      <c r="AA1943" s="20">
        <v>0.4</v>
      </c>
      <c r="AB1943" s="20">
        <v>-1.02666666666666</v>
      </c>
      <c r="AC1943" s="17">
        <v>313.77803115191199</v>
      </c>
      <c r="AD1943" s="17">
        <f t="shared" si="461"/>
        <v>313.89931724041077</v>
      </c>
      <c r="AE1943" s="21">
        <v>132.096</v>
      </c>
      <c r="AF1943" s="21">
        <v>204.46236559139777</v>
      </c>
      <c r="AG1943" s="19">
        <v>3.3755779569892468</v>
      </c>
      <c r="AH1943" s="21">
        <v>118.6</v>
      </c>
      <c r="AI1943" s="22">
        <v>-1.131666666666665</v>
      </c>
      <c r="AJ1943" s="21">
        <v>1426.4197105000012</v>
      </c>
      <c r="AK1943" s="21" t="e">
        <f>VLOOKUP($B1943,'[3]Rotoma level Monthly'!$C$2:$N$538,10,FALSE)</f>
        <v>#N/A</v>
      </c>
      <c r="AL1943" s="21" t="e">
        <f>VLOOKUP($B1943,'[3]Rotoma level Monthly'!$C$2:$N$538,11,FALSE)</f>
        <v>#N/A</v>
      </c>
      <c r="AM1943" s="20">
        <v>3.5024519576424935</v>
      </c>
      <c r="AN1943" s="21">
        <v>174.96666666666667</v>
      </c>
    </row>
    <row r="1944" spans="1:40" x14ac:dyDescent="0.25">
      <c r="A1944" s="39" t="s">
        <v>90</v>
      </c>
      <c r="B1944" s="15">
        <v>42522</v>
      </c>
      <c r="C1944" s="16" t="s">
        <v>78</v>
      </c>
      <c r="D1944" s="17">
        <v>2016</v>
      </c>
      <c r="E1944" s="18" t="str">
        <f t="shared" si="470"/>
        <v>Rotokakahi Outlet 2015/16</v>
      </c>
      <c r="F1944" s="18" t="s">
        <v>72</v>
      </c>
      <c r="G1944" s="19">
        <v>5</v>
      </c>
      <c r="H1944" s="20">
        <v>5.125</v>
      </c>
      <c r="I1944" s="21">
        <v>243.4</v>
      </c>
      <c r="J1944" s="19">
        <v>16.520025948534741</v>
      </c>
      <c r="K1944" s="19">
        <v>0.28957623517430475</v>
      </c>
      <c r="L1944" s="19">
        <v>6</v>
      </c>
      <c r="M1944" s="19">
        <v>30</v>
      </c>
      <c r="N1944" s="19">
        <v>7.63</v>
      </c>
      <c r="Q1944" s="19">
        <f t="shared" si="463"/>
        <v>3.9953838110134878</v>
      </c>
      <c r="R1944" s="19">
        <f t="shared" ref="R1944:R1945" si="472">5.56+2.6*LOG(((1/$H1944)-(1/40)),10)</f>
        <v>3.5599769235873389</v>
      </c>
      <c r="S1944" s="19">
        <f t="shared" si="466"/>
        <v>3.5728249274210779</v>
      </c>
      <c r="T1944" s="19">
        <f t="shared" si="467"/>
        <v>3.774591317423909</v>
      </c>
      <c r="U1944" s="23">
        <f t="shared" si="468"/>
        <v>3.7256942448614532</v>
      </c>
      <c r="V1944" s="24">
        <f t="shared" si="464"/>
        <v>3.4080921119064791</v>
      </c>
      <c r="W1944" s="24">
        <f t="shared" si="464"/>
        <v>3.5599769235873389</v>
      </c>
      <c r="X1944" s="24">
        <f t="shared" si="464"/>
        <v>3.522008950373523</v>
      </c>
      <c r="Y1944" s="24">
        <f t="shared" si="464"/>
        <v>3.4648584108906739</v>
      </c>
      <c r="Z1944" s="24">
        <f t="shared" si="464"/>
        <v>3.4603832321326107</v>
      </c>
      <c r="AA1944" s="20">
        <v>0.69</v>
      </c>
      <c r="AB1944" s="20">
        <v>0.15</v>
      </c>
      <c r="AC1944" s="17">
        <v>313.81925576246499</v>
      </c>
      <c r="AD1944" s="17">
        <f t="shared" ref="AD1944:AD2007" si="473">AVERAGE(AC1933:AC1944)</f>
        <v>313.87845244190015</v>
      </c>
      <c r="AE1944" s="21">
        <v>174.08</v>
      </c>
      <c r="AF1944" s="21">
        <v>167.61111111111111</v>
      </c>
      <c r="AG1944" s="19">
        <v>3.2871597222222224</v>
      </c>
      <c r="AH1944" s="21">
        <v>121.1</v>
      </c>
      <c r="AI1944" s="22">
        <v>-1.1249999999999951</v>
      </c>
      <c r="AJ1944" s="21">
        <v>1447.707710500001</v>
      </c>
      <c r="AK1944" s="21" t="e">
        <f>VLOOKUP($B1944,'[3]Rotoma level Monthly'!$C$2:$N$538,10,FALSE)</f>
        <v>#N/A</v>
      </c>
      <c r="AL1944" s="21" t="e">
        <f>VLOOKUP($B1944,'[3]Rotoma level Monthly'!$C$2:$N$538,11,FALSE)</f>
        <v>#N/A</v>
      </c>
      <c r="AM1944" s="20">
        <v>3.541070326818121</v>
      </c>
      <c r="AN1944" s="21">
        <v>170.29999999999998</v>
      </c>
    </row>
    <row r="1945" spans="1:40" x14ac:dyDescent="0.25">
      <c r="A1945" s="39" t="s">
        <v>90</v>
      </c>
      <c r="B1945" s="15">
        <v>42552</v>
      </c>
      <c r="C1945" s="16" t="s">
        <v>79</v>
      </c>
      <c r="D1945" s="17">
        <v>2017</v>
      </c>
      <c r="E1945" s="18" t="str">
        <f t="shared" si="470"/>
        <v>Rotokakahi Outlet 2016/17</v>
      </c>
      <c r="F1945" s="18" t="s">
        <v>72</v>
      </c>
      <c r="G1945" s="19">
        <v>7.3</v>
      </c>
      <c r="H1945" s="20">
        <v>2.25</v>
      </c>
      <c r="I1945" s="21">
        <v>278</v>
      </c>
      <c r="J1945" s="19">
        <v>15.582105948534743</v>
      </c>
      <c r="K1945" s="19">
        <v>1.2665762351743046</v>
      </c>
      <c r="L1945" s="19">
        <v>23.5</v>
      </c>
      <c r="M1945" s="19">
        <v>46</v>
      </c>
      <c r="N1945" s="19">
        <v>7.7650000000000006</v>
      </c>
      <c r="Q1945" s="19">
        <f t="shared" si="463"/>
        <v>4.412840064705958</v>
      </c>
      <c r="R1945" s="19">
        <f t="shared" si="472"/>
        <v>4.5789535609672933</v>
      </c>
      <c r="S1945" s="19">
        <f t="shared" si="466"/>
        <v>3.746574835713409</v>
      </c>
      <c r="T1945" s="19">
        <f t="shared" si="467"/>
        <v>3.700468366621946</v>
      </c>
      <c r="U1945" s="23">
        <f t="shared" si="468"/>
        <v>4.109709207002151</v>
      </c>
      <c r="V1945" s="24">
        <f t="shared" si="464"/>
        <v>3.3996747367186817</v>
      </c>
      <c r="W1945" s="24">
        <f t="shared" si="464"/>
        <v>4.0694652422773157</v>
      </c>
      <c r="X1945" s="24">
        <f t="shared" si="464"/>
        <v>3.5235877538421936</v>
      </c>
      <c r="Y1945" s="24">
        <f t="shared" si="464"/>
        <v>3.4648584108906744</v>
      </c>
      <c r="Z1945" s="24">
        <f t="shared" si="464"/>
        <v>3.4711382736141552</v>
      </c>
      <c r="AA1945" s="20">
        <v>0.47</v>
      </c>
      <c r="AB1945" s="20">
        <v>0.20333333333333301</v>
      </c>
      <c r="AC1945" s="17">
        <v>314.04521075145902</v>
      </c>
      <c r="AD1945" s="17">
        <f t="shared" si="473"/>
        <v>313.88233565239619</v>
      </c>
      <c r="AE1945" s="21">
        <v>153.34199999999899</v>
      </c>
      <c r="AF1945" s="21">
        <v>184.64381720430111</v>
      </c>
      <c r="AG1945" s="19">
        <v>4.1435473118279571</v>
      </c>
      <c r="AH1945" s="21">
        <v>150.1</v>
      </c>
      <c r="AI1945" s="22">
        <v>-1.1249999999999951</v>
      </c>
      <c r="AJ1945" s="21">
        <v>1514.381710500001</v>
      </c>
      <c r="AK1945" s="21" t="e">
        <f>VLOOKUP($B1945,'[3]Rotoma level Monthly'!$C$2:$N$538,10,FALSE)</f>
        <v>#N/A</v>
      </c>
      <c r="AL1945" s="21" t="e">
        <f>VLOOKUP($B1945,'[3]Rotoma level Monthly'!$C$2:$N$538,11,FALSE)</f>
        <v>#N/A</v>
      </c>
      <c r="AM1945" s="20">
        <v>3.4628387295958984</v>
      </c>
      <c r="AN1945" s="21">
        <v>173.20833333333329</v>
      </c>
    </row>
    <row r="1946" spans="1:40" x14ac:dyDescent="0.25">
      <c r="A1946" s="39" t="s">
        <v>90</v>
      </c>
      <c r="B1946" s="15">
        <v>42583</v>
      </c>
      <c r="C1946" s="16" t="s">
        <v>79</v>
      </c>
      <c r="D1946" s="17">
        <v>2017</v>
      </c>
      <c r="E1946" s="18" t="str">
        <f t="shared" si="470"/>
        <v>Rotokakahi Outlet 2016/17</v>
      </c>
      <c r="F1946" s="18" t="s">
        <v>72</v>
      </c>
      <c r="G1946" s="19">
        <v>5.8</v>
      </c>
      <c r="I1946" s="21">
        <v>246</v>
      </c>
      <c r="J1946" s="19">
        <v>9.7201059485347443</v>
      </c>
      <c r="K1946" s="19">
        <v>0.28957623517430475</v>
      </c>
      <c r="L1946" s="19">
        <v>13</v>
      </c>
      <c r="M1946" s="19">
        <v>30</v>
      </c>
      <c r="N1946" s="19">
        <v>7.81</v>
      </c>
      <c r="Q1946" s="19">
        <f t="shared" si="463"/>
        <v>4.1591071036498608</v>
      </c>
      <c r="S1946" s="19">
        <f t="shared" si="466"/>
        <v>3.5867146723811714</v>
      </c>
      <c r="T1946" s="19">
        <f t="shared" si="467"/>
        <v>3.1019993163039237</v>
      </c>
      <c r="U1946" s="23">
        <f t="shared" si="468"/>
        <v>3.6159403641116525</v>
      </c>
      <c r="V1946" s="24">
        <f t="shared" si="464"/>
        <v>3.4461059259686948</v>
      </c>
      <c r="X1946" s="24">
        <f t="shared" si="464"/>
        <v>3.5154831364948085</v>
      </c>
      <c r="Y1946" s="24">
        <f t="shared" si="464"/>
        <v>3.4370070873316672</v>
      </c>
      <c r="Z1946" s="24">
        <f t="shared" si="464"/>
        <v>3.4746300230620286</v>
      </c>
      <c r="AA1946" s="20">
        <v>0.56000000000000005</v>
      </c>
      <c r="AB1946" s="20">
        <v>0.33333333333333298</v>
      </c>
      <c r="AC1946" s="17">
        <v>314.11581606128999</v>
      </c>
      <c r="AD1946" s="17">
        <f t="shared" si="473"/>
        <v>313.88934913837829</v>
      </c>
      <c r="AE1946" s="21">
        <v>94.162999999999798</v>
      </c>
      <c r="AF1946" s="21">
        <v>180.57123655913975</v>
      </c>
      <c r="AG1946" s="19">
        <v>3.0704172912446235</v>
      </c>
      <c r="AH1946" s="21">
        <v>166.3</v>
      </c>
      <c r="AI1946" s="22">
        <v>-1.1249999999999951</v>
      </c>
      <c r="AJ1946" s="21">
        <v>1514.6337104999998</v>
      </c>
      <c r="AK1946" s="21" t="e">
        <f>VLOOKUP($B1946,'[3]Rotoma level Monthly'!$C$2:$N$538,10,FALSE)</f>
        <v>#N/A</v>
      </c>
      <c r="AL1946" s="21" t="e">
        <f>VLOOKUP($B1946,'[3]Rotoma level Monthly'!$C$2:$N$538,11,FALSE)</f>
        <v>#N/A</v>
      </c>
      <c r="AM1946" s="20">
        <v>3.5384606157966156</v>
      </c>
      <c r="AN1946" s="21">
        <v>174.70833333333329</v>
      </c>
    </row>
    <row r="1947" spans="1:40" x14ac:dyDescent="0.25">
      <c r="A1947" s="39" t="s">
        <v>90</v>
      </c>
      <c r="B1947" s="15">
        <v>42614</v>
      </c>
      <c r="C1947" s="16" t="s">
        <v>79</v>
      </c>
      <c r="D1947" s="17">
        <v>2017</v>
      </c>
      <c r="E1947" s="18" t="str">
        <f t="shared" si="470"/>
        <v>Rotokakahi Outlet 2016/17</v>
      </c>
      <c r="F1947" s="18" t="s">
        <v>72</v>
      </c>
      <c r="G1947" s="19">
        <v>8.6999999999999993</v>
      </c>
      <c r="I1947" s="21">
        <v>235</v>
      </c>
      <c r="J1947" s="19">
        <v>9.7201059485347443</v>
      </c>
      <c r="K1947" s="19">
        <v>-0.68742376482569534</v>
      </c>
      <c r="L1947" s="19">
        <v>10</v>
      </c>
      <c r="M1947" s="19">
        <v>17</v>
      </c>
      <c r="N1947" s="19">
        <v>7.56</v>
      </c>
      <c r="Q1947" s="19">
        <f t="shared" si="463"/>
        <v>4.6063789016512908</v>
      </c>
      <c r="S1947" s="19">
        <f t="shared" si="466"/>
        <v>3.526914265437926</v>
      </c>
      <c r="T1947" s="19">
        <f t="shared" si="467"/>
        <v>3.1019993163039237</v>
      </c>
      <c r="U1947" s="23">
        <f t="shared" si="468"/>
        <v>3.7450974944643804</v>
      </c>
      <c r="V1947" s="24">
        <f t="shared" si="464"/>
        <v>3.5380474223619225</v>
      </c>
      <c r="X1947" s="24">
        <f t="shared" si="464"/>
        <v>3.5065854966891181</v>
      </c>
      <c r="Y1947" s="24">
        <f t="shared" si="464"/>
        <v>3.4370070873316667</v>
      </c>
      <c r="Z1947" s="24">
        <f t="shared" si="464"/>
        <v>3.5023113085912088</v>
      </c>
      <c r="AA1947" s="20">
        <v>1.28</v>
      </c>
      <c r="AB1947" s="20">
        <v>0.45500000000000002</v>
      </c>
      <c r="AC1947" s="17">
        <v>314.11827228511299</v>
      </c>
      <c r="AD1947" s="17">
        <f t="shared" si="473"/>
        <v>313.8933774090338</v>
      </c>
      <c r="AE1947" s="21">
        <v>132.665999999999</v>
      </c>
      <c r="AF1947" s="21">
        <v>163.91666666666666</v>
      </c>
      <c r="AG1947" s="19">
        <v>3.6925678979972205</v>
      </c>
      <c r="AH1947" s="21">
        <v>97.5</v>
      </c>
      <c r="AI1947" s="22">
        <v>-1.0691666666666599</v>
      </c>
      <c r="AJ1947" s="21">
        <v>1449.6582104999998</v>
      </c>
      <c r="AK1947" s="21" t="e">
        <f>VLOOKUP($B1947,'[3]Rotoma level Monthly'!$C$2:$N$538,10,FALSE)</f>
        <v>#N/A</v>
      </c>
      <c r="AL1947" s="21" t="e">
        <f>VLOOKUP($B1947,'[3]Rotoma level Monthly'!$C$2:$N$538,11,FALSE)</f>
        <v>#N/A</v>
      </c>
      <c r="AM1947" s="20">
        <v>3.5439848613931662</v>
      </c>
      <c r="AN1947" s="21">
        <v>170.14166666666662</v>
      </c>
    </row>
    <row r="1948" spans="1:40" x14ac:dyDescent="0.25">
      <c r="A1948" s="39" t="s">
        <v>90</v>
      </c>
      <c r="B1948" s="15">
        <v>42644</v>
      </c>
      <c r="C1948" s="16" t="s">
        <v>79</v>
      </c>
      <c r="D1948" s="17">
        <v>2017</v>
      </c>
      <c r="E1948" s="18" t="str">
        <f t="shared" si="470"/>
        <v>Rotokakahi Outlet 2016/17</v>
      </c>
      <c r="F1948" s="18" t="s">
        <v>72</v>
      </c>
      <c r="G1948" s="19">
        <v>3.3</v>
      </c>
      <c r="H1948" s="20">
        <v>3</v>
      </c>
      <c r="I1948" s="21">
        <v>221</v>
      </c>
      <c r="J1948" s="19">
        <v>15.582105948534743</v>
      </c>
      <c r="K1948" s="19">
        <v>0.28957623517430475</v>
      </c>
      <c r="L1948" s="19">
        <v>1</v>
      </c>
      <c r="M1948" s="19">
        <v>5</v>
      </c>
      <c r="N1948" s="19">
        <v>7.82</v>
      </c>
      <c r="Q1948" s="19">
        <f t="shared" si="463"/>
        <v>3.5370254072898342</v>
      </c>
      <c r="R1948" s="19">
        <f t="shared" ref="R1948" si="474">5.56+2.6*LOG(((1/$H1948)-(1/40)),10)</f>
        <v>4.2314532428503622</v>
      </c>
      <c r="S1948" s="19">
        <f t="shared" si="466"/>
        <v>3.4466207437921823</v>
      </c>
      <c r="T1948" s="19">
        <f t="shared" si="467"/>
        <v>3.700468366621946</v>
      </c>
      <c r="U1948" s="23">
        <f t="shared" si="468"/>
        <v>3.7288919401385812</v>
      </c>
      <c r="V1948" s="24">
        <f t="shared" si="464"/>
        <v>3.5990211846110074</v>
      </c>
      <c r="W1948" s="24">
        <f>AVERAGE(R1937:R1948)</f>
        <v>4.1234612424683315</v>
      </c>
      <c r="X1948" s="24">
        <f t="shared" si="464"/>
        <v>3.507575826532737</v>
      </c>
      <c r="Y1948" s="24">
        <f t="shared" si="464"/>
        <v>3.4767579855510671</v>
      </c>
      <c r="Z1948" s="24">
        <f t="shared" ref="Z1948:Z2007" si="475">AVERAGE(U1937:U1948)</f>
        <v>3.5501763415483487</v>
      </c>
      <c r="AA1948" s="20">
        <v>-0.42</v>
      </c>
      <c r="AB1948" s="20">
        <v>0.45833333333333298</v>
      </c>
      <c r="AC1948" s="17">
        <v>314.23518944632201</v>
      </c>
      <c r="AD1948" s="17">
        <f t="shared" si="473"/>
        <v>313.90944162565825</v>
      </c>
      <c r="AE1948" s="21">
        <v>118.807</v>
      </c>
      <c r="AF1948" s="21">
        <v>193.92591714105001</v>
      </c>
      <c r="AG1948" s="19">
        <v>4.0829756975083793</v>
      </c>
      <c r="AH1948" s="21">
        <v>176.6</v>
      </c>
      <c r="AI1948" s="22">
        <v>-1.03666666666666</v>
      </c>
      <c r="AJ1948" s="21">
        <v>1399.155210499998</v>
      </c>
      <c r="AK1948" s="21" t="e">
        <f>VLOOKUP($B1948,'[3]Rotoma level Monthly'!$C$2:$N$538,10,FALSE)</f>
        <v>#N/A</v>
      </c>
      <c r="AL1948" s="21" t="e">
        <f>VLOOKUP($B1948,'[3]Rotoma level Monthly'!$C$2:$N$538,11,FALSE)</f>
        <v>#N/A</v>
      </c>
      <c r="AM1948" s="20">
        <v>3.5532410982633049</v>
      </c>
      <c r="AN1948" s="21">
        <v>171.6583333333333</v>
      </c>
    </row>
    <row r="1949" spans="1:40" x14ac:dyDescent="0.25">
      <c r="A1949" s="39" t="s">
        <v>90</v>
      </c>
      <c r="B1949" s="15">
        <v>42675</v>
      </c>
      <c r="C1949" s="16" t="s">
        <v>79</v>
      </c>
      <c r="D1949" s="17">
        <v>2017</v>
      </c>
      <c r="E1949" s="18" t="str">
        <f t="shared" si="470"/>
        <v>Rotokakahi Outlet 2016/17</v>
      </c>
      <c r="F1949" s="18" t="s">
        <v>72</v>
      </c>
      <c r="G1949" s="19">
        <v>1.6</v>
      </c>
      <c r="I1949" s="21">
        <v>189</v>
      </c>
      <c r="J1949" s="19">
        <v>7.7661059485347437</v>
      </c>
      <c r="K1949" s="19">
        <v>2.2435762351743045</v>
      </c>
      <c r="L1949" s="19">
        <v>3</v>
      </c>
      <c r="M1949" s="19">
        <v>3</v>
      </c>
      <c r="N1949" s="19">
        <v>7.74</v>
      </c>
      <c r="Q1949" s="19">
        <f t="shared" si="463"/>
        <v>2.7384647559460493</v>
      </c>
      <c r="S1949" s="19">
        <f t="shared" si="466"/>
        <v>3.2421500305614646</v>
      </c>
      <c r="T1949" s="19">
        <f t="shared" si="467"/>
        <v>2.8173936683573384</v>
      </c>
      <c r="U1949" s="23">
        <f t="shared" si="468"/>
        <v>2.9326694849549511</v>
      </c>
      <c r="V1949" s="24">
        <f t="shared" ref="V1949:Y2009" si="476">AVERAGE(Q1938:Q1949)</f>
        <v>3.5785085651909685</v>
      </c>
      <c r="X1949" s="24">
        <f t="shared" ref="X1949:Y1983" si="477">AVERAGE(S1938:S1949)</f>
        <v>3.4871396716235785</v>
      </c>
      <c r="Y1949" s="24">
        <f t="shared" si="477"/>
        <v>3.4336830411741377</v>
      </c>
      <c r="Z1949" s="24">
        <f t="shared" si="475"/>
        <v>3.5221684353129725</v>
      </c>
      <c r="AA1949" s="20">
        <v>-0.15</v>
      </c>
      <c r="AB1949" s="20">
        <v>0.40500000000000003</v>
      </c>
      <c r="AC1949" s="17">
        <v>314.23822141348398</v>
      </c>
      <c r="AD1949" s="17">
        <f t="shared" si="473"/>
        <v>313.93659730206213</v>
      </c>
      <c r="AE1949" s="21">
        <v>132.75599999999901</v>
      </c>
      <c r="AF1949" s="21">
        <v>212.04861111111114</v>
      </c>
      <c r="AG1949" s="19">
        <v>4.9822515389055546</v>
      </c>
      <c r="AH1949" s="21">
        <v>205.1</v>
      </c>
      <c r="AI1949" s="22">
        <v>-0.43833333333333002</v>
      </c>
      <c r="AJ1949" s="21">
        <v>1485.3702104999979</v>
      </c>
      <c r="AK1949" s="21" t="e">
        <f>VLOOKUP($B1949,'[3]Rotoma level Monthly'!$C$2:$N$538,10,FALSE)</f>
        <v>#N/A</v>
      </c>
      <c r="AL1949" s="21" t="e">
        <f>VLOOKUP($B1949,'[3]Rotoma level Monthly'!$C$2:$N$538,11,FALSE)</f>
        <v>#N/A</v>
      </c>
      <c r="AM1949" s="20">
        <v>3.5551729142295052</v>
      </c>
      <c r="AN1949" s="21">
        <v>167.36666666666665</v>
      </c>
    </row>
    <row r="1950" spans="1:40" x14ac:dyDescent="0.25">
      <c r="A1950" s="39" t="s">
        <v>90</v>
      </c>
      <c r="B1950" s="15">
        <v>42705</v>
      </c>
      <c r="C1950" s="16" t="s">
        <v>79</v>
      </c>
      <c r="D1950" s="17">
        <v>2017</v>
      </c>
      <c r="E1950" s="18" t="str">
        <f t="shared" si="470"/>
        <v>Rotokakahi Outlet 2016/17</v>
      </c>
      <c r="F1950" s="18" t="s">
        <v>72</v>
      </c>
      <c r="G1950" s="19">
        <v>1.6</v>
      </c>
      <c r="H1950" s="20">
        <v>6.375</v>
      </c>
      <c r="I1950" s="21">
        <v>213</v>
      </c>
      <c r="J1950" s="19">
        <v>10.697105948534743</v>
      </c>
      <c r="K1950" s="19">
        <v>-0.68742376482569534</v>
      </c>
      <c r="L1950" s="19">
        <v>2</v>
      </c>
      <c r="M1950" s="19">
        <v>5</v>
      </c>
      <c r="N1950" s="19">
        <v>7.63</v>
      </c>
      <c r="Q1950" s="19">
        <f t="shared" si="463"/>
        <v>2.7384647559460493</v>
      </c>
      <c r="R1950" s="19">
        <f t="shared" ref="R1950" si="478">5.56+2.6*LOG(((1/$H1950)-(1/40)),10)</f>
        <v>3.2723174926989236</v>
      </c>
      <c r="S1950" s="19">
        <f t="shared" si="466"/>
        <v>3.3984226063505996</v>
      </c>
      <c r="T1950" s="19">
        <f t="shared" si="467"/>
        <v>3.2234575879891487</v>
      </c>
      <c r="U1950" s="23">
        <f t="shared" si="468"/>
        <v>3.1581656107461802</v>
      </c>
      <c r="V1950" s="24">
        <f t="shared" si="476"/>
        <v>3.5535108774677933</v>
      </c>
      <c r="W1950" s="24">
        <f>AVERAGE(R1939:R1950)</f>
        <v>3.910675305025979</v>
      </c>
      <c r="X1950" s="24">
        <f t="shared" si="477"/>
        <v>3.4683921580911945</v>
      </c>
      <c r="Y1950" s="24">
        <f t="shared" si="477"/>
        <v>3.381447437734991</v>
      </c>
      <c r="Z1950" s="24">
        <f t="shared" si="475"/>
        <v>3.493345719357869</v>
      </c>
      <c r="AA1950" s="20">
        <v>0.18</v>
      </c>
      <c r="AB1950" s="20">
        <v>0.32</v>
      </c>
      <c r="AC1950" s="17">
        <v>314.16008040988697</v>
      </c>
      <c r="AD1950" s="17">
        <f t="shared" si="473"/>
        <v>313.96857121618194</v>
      </c>
      <c r="AE1950" s="21">
        <v>48.052500000000101</v>
      </c>
      <c r="AF1950" s="21">
        <v>186.20967741935479</v>
      </c>
      <c r="AG1950" s="19">
        <v>4.0305062689193552</v>
      </c>
      <c r="AH1950" s="21">
        <v>227.2</v>
      </c>
      <c r="AI1950" s="22">
        <v>0.1766666666666665</v>
      </c>
      <c r="AJ1950" s="21">
        <v>1512.267210499997</v>
      </c>
      <c r="AK1950" s="21" t="e">
        <f>VLOOKUP($B1950,'[3]Rotoma level Monthly'!$C$2:$N$538,10,FALSE)</f>
        <v>#N/A</v>
      </c>
      <c r="AL1950" s="21" t="e">
        <f>VLOOKUP($B1950,'[3]Rotoma level Monthly'!$C$2:$N$538,11,FALSE)</f>
        <v>#N/A</v>
      </c>
      <c r="AM1950" s="20">
        <v>3.6193894653883008</v>
      </c>
      <c r="AN1950" s="21">
        <v>165.20833333333331</v>
      </c>
    </row>
    <row r="1951" spans="1:40" x14ac:dyDescent="0.25">
      <c r="A1951" s="39" t="s">
        <v>90</v>
      </c>
      <c r="B1951" s="15">
        <v>42736</v>
      </c>
      <c r="C1951" s="16" t="s">
        <v>79</v>
      </c>
      <c r="D1951" s="17">
        <v>2017</v>
      </c>
      <c r="E1951" s="18" t="str">
        <f t="shared" si="470"/>
        <v>Rotokakahi Outlet 2016/17</v>
      </c>
      <c r="F1951" s="18" t="s">
        <v>72</v>
      </c>
      <c r="G1951" s="19">
        <v>1.7</v>
      </c>
      <c r="I1951" s="21">
        <v>247</v>
      </c>
      <c r="J1951" s="19">
        <v>16.559105948534743</v>
      </c>
      <c r="K1951" s="19">
        <v>2.2435762351743045</v>
      </c>
      <c r="L1951" s="19">
        <v>2</v>
      </c>
      <c r="M1951" s="19">
        <v>6</v>
      </c>
      <c r="N1951" s="19">
        <v>8.06</v>
      </c>
      <c r="Q1951" s="19">
        <f t="shared" si="463"/>
        <v>2.8053402603008157</v>
      </c>
      <c r="S1951" s="19">
        <f t="shared" si="466"/>
        <v>3.5920178293115934</v>
      </c>
      <c r="T1951" s="19">
        <f t="shared" si="467"/>
        <v>3.7775877037862404</v>
      </c>
      <c r="U1951" s="23">
        <f t="shared" si="468"/>
        <v>3.3916485977995499</v>
      </c>
      <c r="V1951" s="24">
        <f t="shared" si="476"/>
        <v>3.5855292020794471</v>
      </c>
      <c r="X1951" s="24">
        <f t="shared" si="477"/>
        <v>3.4865902837676379</v>
      </c>
      <c r="Y1951" s="24">
        <f t="shared" si="477"/>
        <v>3.4098951464661766</v>
      </c>
      <c r="Z1951" s="24">
        <f t="shared" si="475"/>
        <v>3.5195671056976301</v>
      </c>
      <c r="AA1951" s="20">
        <v>0.15</v>
      </c>
      <c r="AB1951" s="20">
        <v>-1.19166666666666</v>
      </c>
      <c r="AC1951" s="17">
        <v>314.01353393098901</v>
      </c>
      <c r="AD1951" s="17">
        <f t="shared" si="473"/>
        <v>313.99470966122249</v>
      </c>
      <c r="AE1951" s="21">
        <v>48.497500000000002</v>
      </c>
      <c r="AF1951" s="21">
        <v>214.83870967741939</v>
      </c>
      <c r="AG1951" s="19">
        <v>4.7050231440833317</v>
      </c>
      <c r="AH1951" s="21">
        <v>255</v>
      </c>
      <c r="AI1951" s="22">
        <v>0.1766666666666665</v>
      </c>
      <c r="AJ1951" s="21">
        <v>1515.059000499997</v>
      </c>
      <c r="AK1951" s="21" t="e">
        <f>VLOOKUP($B1951,'[3]Rotoma level Monthly'!$C$2:$N$538,10,FALSE)</f>
        <v>#N/A</v>
      </c>
      <c r="AL1951" s="21" t="e">
        <f>VLOOKUP($B1951,'[3]Rotoma level Monthly'!$C$2:$N$538,11,FALSE)</f>
        <v>#N/A</v>
      </c>
      <c r="AM1951" s="20">
        <v>3.6286964954147352</v>
      </c>
      <c r="AN1951" s="21">
        <v>168.9</v>
      </c>
    </row>
    <row r="1952" spans="1:40" x14ac:dyDescent="0.25">
      <c r="A1952" s="39" t="s">
        <v>90</v>
      </c>
      <c r="B1952" s="15">
        <v>42767</v>
      </c>
      <c r="C1952" s="16" t="s">
        <v>79</v>
      </c>
      <c r="D1952" s="17">
        <v>2017</v>
      </c>
      <c r="E1952" s="18" t="str">
        <f t="shared" si="470"/>
        <v>Rotokakahi Outlet 2016/17</v>
      </c>
      <c r="F1952" s="18" t="s">
        <v>72</v>
      </c>
      <c r="G1952" s="19">
        <v>1.4</v>
      </c>
      <c r="H1952" s="20">
        <v>5.1875</v>
      </c>
      <c r="I1952" s="21">
        <v>258</v>
      </c>
      <c r="J1952" s="19">
        <v>14.605105948534742</v>
      </c>
      <c r="K1952" s="19">
        <v>1.2431282351743049</v>
      </c>
      <c r="L1952" s="19">
        <v>1</v>
      </c>
      <c r="M1952" s="19">
        <v>10.91</v>
      </c>
      <c r="N1952" s="19">
        <v>7.99</v>
      </c>
      <c r="Q1952" s="19">
        <f t="shared" si="463"/>
        <v>2.5911652106227248</v>
      </c>
      <c r="R1952" s="19">
        <f t="shared" ref="R1952:R1953" si="479">5.56+2.6*LOG(((1/$H1952)-(1/40)),10)</f>
        <v>3.5442644898212006</v>
      </c>
      <c r="S1952" s="19">
        <f t="shared" si="466"/>
        <v>3.6489753149493223</v>
      </c>
      <c r="T1952" s="19">
        <f t="shared" si="467"/>
        <v>3.6183537584128866</v>
      </c>
      <c r="U1952" s="23">
        <f t="shared" si="468"/>
        <v>3.3506896934515336</v>
      </c>
      <c r="V1952" s="24">
        <f t="shared" si="476"/>
        <v>3.5791869864645549</v>
      </c>
      <c r="W1952" s="24">
        <f t="shared" si="476"/>
        <v>3.8373931419850238</v>
      </c>
      <c r="X1952" s="24">
        <f t="shared" si="477"/>
        <v>3.5079823148971196</v>
      </c>
      <c r="Y1952" s="24">
        <f t="shared" si="477"/>
        <v>3.4172119877012261</v>
      </c>
      <c r="Z1952" s="24">
        <f t="shared" si="475"/>
        <v>3.5323997356244452</v>
      </c>
      <c r="AA1952" s="20">
        <v>-0.22</v>
      </c>
      <c r="AB1952" s="20">
        <v>-0.90666666666666595</v>
      </c>
      <c r="AC1952" s="17">
        <v>313.94155319139901</v>
      </c>
      <c r="AD1952" s="17">
        <f t="shared" si="473"/>
        <v>314.01112878695625</v>
      </c>
      <c r="AE1952" s="21">
        <v>226.15150000000099</v>
      </c>
      <c r="AF1952" s="21">
        <v>189.9702380952381</v>
      </c>
      <c r="AG1952" s="19">
        <v>3.1260920938601191</v>
      </c>
      <c r="AH1952" s="21">
        <v>168.3</v>
      </c>
      <c r="AI1952" s="22">
        <v>0.1766666666666665</v>
      </c>
      <c r="AJ1952" s="21">
        <v>1429.0480204999967</v>
      </c>
      <c r="AK1952" s="21" t="e">
        <f>VLOOKUP($B1952,'[3]Rotoma level Monthly'!$C$2:$N$538,10,FALSE)</f>
        <v>#N/A</v>
      </c>
      <c r="AL1952" s="21" t="e">
        <f>VLOOKUP($B1952,'[3]Rotoma level Monthly'!$C$2:$N$538,11,FALSE)</f>
        <v>#N/A</v>
      </c>
      <c r="AM1952" s="20">
        <v>3.7022400907550126</v>
      </c>
      <c r="AN1952" s="21">
        <v>168.66666666666666</v>
      </c>
    </row>
    <row r="1953" spans="1:40" x14ac:dyDescent="0.25">
      <c r="A1953" s="39" t="s">
        <v>90</v>
      </c>
      <c r="B1953" s="15">
        <v>42795</v>
      </c>
      <c r="C1953" s="16" t="s">
        <v>79</v>
      </c>
      <c r="D1953" s="17">
        <v>2017</v>
      </c>
      <c r="E1953" s="18" t="str">
        <f t="shared" si="470"/>
        <v>Rotokakahi Outlet 2016/17</v>
      </c>
      <c r="F1953" s="18" t="s">
        <v>72</v>
      </c>
      <c r="G1953" s="19">
        <v>3.2</v>
      </c>
      <c r="H1953" s="20">
        <v>5.5</v>
      </c>
      <c r="I1953" s="21">
        <v>404</v>
      </c>
      <c r="J1953" s="19">
        <v>14.605105948534742</v>
      </c>
      <c r="K1953" s="19">
        <v>1.2665762351743046</v>
      </c>
      <c r="L1953" s="19">
        <v>2</v>
      </c>
      <c r="M1953" s="19">
        <v>8</v>
      </c>
      <c r="N1953" s="19">
        <v>7.43</v>
      </c>
      <c r="Q1953" s="19">
        <f t="shared" si="463"/>
        <v>3.5030809449325613</v>
      </c>
      <c r="R1953" s="19">
        <f t="shared" si="479"/>
        <v>3.4680306770527762</v>
      </c>
      <c r="S1953" s="19">
        <f t="shared" si="466"/>
        <v>4.2352079089829218</v>
      </c>
      <c r="T1953" s="19">
        <f t="shared" si="467"/>
        <v>3.6183537584128866</v>
      </c>
      <c r="U1953" s="23">
        <f t="shared" si="468"/>
        <v>3.7061683223452864</v>
      </c>
      <c r="V1953" s="24">
        <f t="shared" si="476"/>
        <v>3.6488377487088166</v>
      </c>
      <c r="W1953" s="24">
        <f t="shared" si="476"/>
        <v>3.7758327311629825</v>
      </c>
      <c r="X1953" s="24">
        <f t="shared" si="477"/>
        <v>3.580302087459204</v>
      </c>
      <c r="Y1953" s="24">
        <f t="shared" si="477"/>
        <v>3.4245288289362761</v>
      </c>
      <c r="Z1953" s="24">
        <f t="shared" si="475"/>
        <v>3.5755472597134514</v>
      </c>
      <c r="AA1953" s="20">
        <v>0.55000000000000004</v>
      </c>
      <c r="AB1953" s="20">
        <v>-0.51333333333333298</v>
      </c>
      <c r="AC1953" s="17">
        <v>314.12007309546198</v>
      </c>
      <c r="AD1953" s="17">
        <f t="shared" si="473"/>
        <v>314.03834889059442</v>
      </c>
      <c r="AE1953" s="21">
        <v>388.58699999999698</v>
      </c>
      <c r="AF1953" s="21">
        <v>168.77688172043017</v>
      </c>
      <c r="AG1953" s="19">
        <v>3.5699955166290329</v>
      </c>
      <c r="AH1953" s="21">
        <v>183.9</v>
      </c>
      <c r="AI1953" s="22">
        <v>0.1766666666666665</v>
      </c>
      <c r="AJ1953" s="21">
        <v>1507.7247899999979</v>
      </c>
      <c r="AK1953" s="21" t="e">
        <f>VLOOKUP($B1953,'[3]Rotoma level Monthly'!$C$2:$N$538,10,FALSE)</f>
        <v>#N/A</v>
      </c>
      <c r="AL1953" s="21" t="e">
        <f>VLOOKUP($B1953,'[3]Rotoma level Monthly'!$C$2:$N$538,11,FALSE)</f>
        <v>#N/A</v>
      </c>
      <c r="AM1953" s="20">
        <v>3.6759212566226651</v>
      </c>
      <c r="AN1953" s="21">
        <v>169.69166666666669</v>
      </c>
    </row>
    <row r="1954" spans="1:40" x14ac:dyDescent="0.25">
      <c r="A1954" s="39" t="s">
        <v>90</v>
      </c>
      <c r="B1954" s="15">
        <v>42826</v>
      </c>
      <c r="C1954" s="16" t="s">
        <v>79</v>
      </c>
      <c r="D1954" s="17">
        <v>2017</v>
      </c>
      <c r="E1954" s="18" t="str">
        <f t="shared" si="470"/>
        <v>Rotokakahi Outlet 2016/17</v>
      </c>
      <c r="F1954" s="18" t="s">
        <v>72</v>
      </c>
      <c r="G1954" s="19">
        <v>3.3</v>
      </c>
      <c r="I1954" s="21">
        <v>196</v>
      </c>
      <c r="J1954" s="19">
        <v>11.674105948534743</v>
      </c>
      <c r="K1954" s="19">
        <v>0.28957623517430475</v>
      </c>
      <c r="L1954" s="19">
        <v>1</v>
      </c>
      <c r="M1954" s="19">
        <v>3</v>
      </c>
      <c r="N1954" s="19">
        <v>7.64</v>
      </c>
      <c r="Q1954" s="19">
        <f t="shared" si="463"/>
        <v>3.5370254072898342</v>
      </c>
      <c r="S1954" s="19">
        <f t="shared" si="466"/>
        <v>3.2896907747829922</v>
      </c>
      <c r="T1954" s="19">
        <f t="shared" si="467"/>
        <v>3.3342930008804901</v>
      </c>
      <c r="U1954" s="23">
        <f t="shared" si="468"/>
        <v>3.3870030609844388</v>
      </c>
      <c r="V1954" s="24">
        <f t="shared" si="476"/>
        <v>3.6106412150651788</v>
      </c>
      <c r="X1954" s="24">
        <f t="shared" si="477"/>
        <v>3.5682149198853903</v>
      </c>
      <c r="Y1954" s="24">
        <f t="shared" si="477"/>
        <v>3.4337651133438882</v>
      </c>
      <c r="Z1954" s="24">
        <f t="shared" si="475"/>
        <v>3.5618647874435054</v>
      </c>
      <c r="AA1954" s="20">
        <v>-0.44</v>
      </c>
      <c r="AB1954" s="20">
        <v>-0.25999999999999901</v>
      </c>
      <c r="AC1954" s="17">
        <v>314.56617612494603</v>
      </c>
      <c r="AD1954" s="17">
        <f t="shared" si="473"/>
        <v>314.09595113539405</v>
      </c>
      <c r="AE1954" s="21">
        <v>329.31500000000301</v>
      </c>
      <c r="AF1954" s="21">
        <v>158.05555555555557</v>
      </c>
      <c r="AG1954" s="19">
        <v>2.873029318505556</v>
      </c>
      <c r="AH1954" s="21">
        <v>166.9</v>
      </c>
      <c r="AI1954" s="22">
        <v>0.1766666666666665</v>
      </c>
      <c r="AJ1954" s="21">
        <v>1729.582499999995</v>
      </c>
      <c r="AK1954" s="21" t="e">
        <f>VLOOKUP($B1954,'[3]Rotoma level Monthly'!$C$2:$N$538,10,FALSE)</f>
        <v>#N/A</v>
      </c>
      <c r="AL1954" s="21" t="e">
        <f>VLOOKUP($B1954,'[3]Rotoma level Monthly'!$C$2:$N$538,11,FALSE)</f>
        <v>#N/A</v>
      </c>
      <c r="AM1954" s="20">
        <v>3.705431411682254</v>
      </c>
      <c r="AN1954" s="21">
        <v>169.71666666666667</v>
      </c>
    </row>
    <row r="1955" spans="1:40" x14ac:dyDescent="0.25">
      <c r="A1955" s="39" t="s">
        <v>90</v>
      </c>
      <c r="B1955" s="15">
        <v>42856</v>
      </c>
      <c r="C1955" s="16" t="s">
        <v>79</v>
      </c>
      <c r="D1955" s="17">
        <v>2017</v>
      </c>
      <c r="E1955" s="18" t="str">
        <f t="shared" si="470"/>
        <v>Rotokakahi Outlet 2016/17</v>
      </c>
      <c r="F1955" s="18" t="s">
        <v>72</v>
      </c>
      <c r="G1955" s="19">
        <v>7.8</v>
      </c>
      <c r="H1955" s="20">
        <v>4.375</v>
      </c>
      <c r="I1955" s="21">
        <v>175</v>
      </c>
      <c r="J1955" s="19">
        <v>11.674105948534743</v>
      </c>
      <c r="K1955" s="19">
        <v>0.28957623517430475</v>
      </c>
      <c r="L1955" s="19">
        <v>8</v>
      </c>
      <c r="M1955" s="19">
        <v>4</v>
      </c>
      <c r="N1955" s="19">
        <v>7.04</v>
      </c>
      <c r="Q1955" s="19">
        <f t="shared" si="463"/>
        <v>4.4859202908338203</v>
      </c>
      <c r="R1955" s="19">
        <f t="shared" ref="R1955" si="480">5.56+2.6*LOG(((1/$H1955)-(1/40)),10)</f>
        <v>3.7626637432587073</v>
      </c>
      <c r="S1955" s="19">
        <f t="shared" si="466"/>
        <v>3.1415445265457458</v>
      </c>
      <c r="T1955" s="19">
        <f t="shared" si="467"/>
        <v>3.3342930008804901</v>
      </c>
      <c r="U1955" s="23">
        <f t="shared" si="468"/>
        <v>3.6811053903796909</v>
      </c>
      <c r="V1955" s="24">
        <f t="shared" si="476"/>
        <v>3.5925164095151909</v>
      </c>
      <c r="W1955" s="24">
        <f>AVERAGE(R1944:R1955)</f>
        <v>3.7739514471766573</v>
      </c>
      <c r="X1955" s="24">
        <f t="shared" si="477"/>
        <v>3.5356382030192002</v>
      </c>
      <c r="Y1955" s="24">
        <f t="shared" si="477"/>
        <v>3.4252715968329284</v>
      </c>
      <c r="Z1955" s="24">
        <f t="shared" si="475"/>
        <v>3.5443986176033206</v>
      </c>
      <c r="AA1955" s="20">
        <v>0.17</v>
      </c>
      <c r="AB1955" s="20">
        <v>-0.13166666666666599</v>
      </c>
      <c r="AC1955" s="17">
        <v>314.801047149429</v>
      </c>
      <c r="AD1955" s="17">
        <f t="shared" si="473"/>
        <v>314.18120246852044</v>
      </c>
      <c r="AE1955" s="21">
        <v>185.622999999999</v>
      </c>
      <c r="AF1955" s="21">
        <v>163.78360215053755</v>
      </c>
      <c r="AG1955" s="19">
        <v>3.4500276254543016</v>
      </c>
      <c r="AH1955" s="21">
        <v>146.30000000000001</v>
      </c>
      <c r="AI1955" s="22">
        <v>0.1766666666666665</v>
      </c>
      <c r="AJ1955" s="21">
        <v>1978.5134999999982</v>
      </c>
      <c r="AK1955" s="21" t="e">
        <f>VLOOKUP($B1955,'[3]Rotoma level Monthly'!$C$2:$N$538,10,FALSE)</f>
        <v>#N/A</v>
      </c>
      <c r="AL1955" s="21" t="e">
        <f>VLOOKUP($B1955,'[3]Rotoma level Monthly'!$C$2:$N$538,11,FALSE)</f>
        <v>#N/A</v>
      </c>
      <c r="AM1955" s="20">
        <v>3.7449286465577174</v>
      </c>
      <c r="AN1955" s="21">
        <v>172.02500000000001</v>
      </c>
    </row>
    <row r="1956" spans="1:40" x14ac:dyDescent="0.25">
      <c r="A1956" s="39" t="s">
        <v>90</v>
      </c>
      <c r="B1956" s="15">
        <v>42887</v>
      </c>
      <c r="C1956" s="16" t="s">
        <v>79</v>
      </c>
      <c r="D1956" s="17">
        <v>2017</v>
      </c>
      <c r="E1956" s="18" t="str">
        <f t="shared" si="470"/>
        <v>Rotokakahi Outlet 2016/17</v>
      </c>
      <c r="F1956" s="18" t="s">
        <v>72</v>
      </c>
      <c r="G1956" s="19">
        <v>14.8</v>
      </c>
      <c r="I1956" s="21">
        <v>249</v>
      </c>
      <c r="J1956" s="19">
        <v>17.536105948534743</v>
      </c>
      <c r="K1956" s="19">
        <v>0.28957623517430475</v>
      </c>
      <c r="L1956" s="19">
        <v>2</v>
      </c>
      <c r="M1956" s="19">
        <v>4</v>
      </c>
      <c r="N1956" s="19">
        <v>7.62</v>
      </c>
      <c r="Q1956" s="19">
        <f t="shared" si="463"/>
        <v>5.1924647571031919</v>
      </c>
      <c r="S1956" s="19">
        <f t="shared" si="466"/>
        <v>3.6025600347581661</v>
      </c>
      <c r="T1956" s="19">
        <f t="shared" si="467"/>
        <v>3.8502848292589147</v>
      </c>
      <c r="U1956" s="23">
        <f t="shared" si="468"/>
        <v>4.2151032070400909</v>
      </c>
      <c r="V1956" s="24">
        <f t="shared" si="476"/>
        <v>3.6922731550226664</v>
      </c>
      <c r="X1956" s="24">
        <f t="shared" si="477"/>
        <v>3.5381161286306244</v>
      </c>
      <c r="Y1956" s="24">
        <f t="shared" si="477"/>
        <v>3.4315793894858455</v>
      </c>
      <c r="Z1956" s="24">
        <f t="shared" si="475"/>
        <v>3.5851826977848744</v>
      </c>
      <c r="AA1956" s="20">
        <v>-0.95</v>
      </c>
      <c r="AB1956" s="20">
        <v>0.21833333333333299</v>
      </c>
      <c r="AC1956" s="17">
        <v>314.89886175458298</v>
      </c>
      <c r="AD1956" s="17">
        <f t="shared" si="473"/>
        <v>314.27116963453028</v>
      </c>
      <c r="AE1956" s="21">
        <v>86.071000000000296</v>
      </c>
      <c r="AF1956" s="21">
        <v>172.93749999999994</v>
      </c>
      <c r="AG1956" s="19">
        <v>2.6933310161916659</v>
      </c>
      <c r="AH1956" s="21">
        <v>157.30000000000001</v>
      </c>
      <c r="AI1956" s="22">
        <v>0.21083333333333298</v>
      </c>
      <c r="AJ1956" s="21">
        <v>2032.0404999999971</v>
      </c>
      <c r="AK1956" s="21" t="e">
        <f>VLOOKUP($B1956,'[3]Rotoma level Monthly'!$C$2:$N$538,10,FALSE)</f>
        <v>#N/A</v>
      </c>
      <c r="AL1956" s="21" t="e">
        <f>VLOOKUP($B1956,'[3]Rotoma level Monthly'!$C$2:$N$538,11,FALSE)</f>
        <v>#N/A</v>
      </c>
      <c r="AM1956" s="20">
        <v>3.7511327855964716</v>
      </c>
      <c r="AN1956" s="21">
        <v>175.04166666666666</v>
      </c>
    </row>
    <row r="1957" spans="1:40" x14ac:dyDescent="0.25">
      <c r="A1957" s="39" t="s">
        <v>90</v>
      </c>
      <c r="B1957" s="15">
        <v>42917</v>
      </c>
      <c r="C1957" s="16" t="s">
        <v>80</v>
      </c>
      <c r="D1957" s="17">
        <v>2018</v>
      </c>
      <c r="E1957" s="18" t="str">
        <f t="shared" si="470"/>
        <v>Rotokakahi Outlet 2017/18</v>
      </c>
      <c r="F1957" s="18" t="s">
        <v>72</v>
      </c>
      <c r="G1957" s="19">
        <v>5.7</v>
      </c>
      <c r="H1957" s="20">
        <v>3.375</v>
      </c>
      <c r="I1957" s="21">
        <v>181</v>
      </c>
      <c r="J1957" s="19">
        <v>14.605105948534742</v>
      </c>
      <c r="K1957" s="19">
        <v>-0.68742376482569534</v>
      </c>
      <c r="L1957" s="19">
        <v>1</v>
      </c>
      <c r="M1957" s="19">
        <v>2</v>
      </c>
      <c r="N1957" s="19">
        <v>7.8100000000000005</v>
      </c>
      <c r="Q1957" s="19">
        <f t="shared" si="463"/>
        <v>4.1399221334081284</v>
      </c>
      <c r="R1957" s="19">
        <f t="shared" ref="R1957:R1960" si="481">5.56+2.6*LOG(((1/$H1957)-(1/40)),10)</f>
        <v>4.086954048654615</v>
      </c>
      <c r="S1957" s="19">
        <f t="shared" si="466"/>
        <v>3.1856125103562447</v>
      </c>
      <c r="T1957" s="19">
        <f t="shared" si="467"/>
        <v>3.6183537584128866</v>
      </c>
      <c r="U1957" s="23">
        <f t="shared" si="468"/>
        <v>3.7577106127079687</v>
      </c>
      <c r="V1957" s="24">
        <f t="shared" si="476"/>
        <v>3.6695299940811803</v>
      </c>
      <c r="W1957" s="24">
        <f t="shared" si="476"/>
        <v>3.7276139490560976</v>
      </c>
      <c r="X1957" s="24">
        <f t="shared" si="477"/>
        <v>3.4913692681841937</v>
      </c>
      <c r="Y1957" s="24">
        <f t="shared" si="477"/>
        <v>3.4247365054684233</v>
      </c>
      <c r="Z1957" s="24">
        <f t="shared" si="475"/>
        <v>3.5558494815936919</v>
      </c>
      <c r="AA1957" s="20">
        <v>0.87</v>
      </c>
      <c r="AB1957" s="20">
        <v>0.21333333333333299</v>
      </c>
      <c r="AC1957" s="17">
        <v>315.05479383813503</v>
      </c>
      <c r="AD1957" s="17">
        <f t="shared" si="473"/>
        <v>314.35530155841997</v>
      </c>
      <c r="AE1957" s="21">
        <v>194.39599999999999</v>
      </c>
      <c r="AF1957" s="21">
        <v>166.2029569892473</v>
      </c>
      <c r="AG1957" s="19">
        <v>3.2429360784408594</v>
      </c>
      <c r="AH1957" s="21">
        <v>108.7</v>
      </c>
      <c r="AI1957" s="22">
        <v>0.21583333333333299</v>
      </c>
      <c r="AJ1957" s="21">
        <v>1944.0314999999971</v>
      </c>
      <c r="AK1957" s="21" t="e">
        <f>VLOOKUP($B1957,'[3]Rotoma level Monthly'!$C$2:$N$538,10,FALSE)</f>
        <v>#N/A</v>
      </c>
      <c r="AL1957" s="21" t="e">
        <f>VLOOKUP($B1957,'[3]Rotoma level Monthly'!$C$2:$N$538,11,FALSE)</f>
        <v>#N/A</v>
      </c>
      <c r="AM1957" s="20">
        <v>3.7016470600939253</v>
      </c>
      <c r="AN1957" s="21">
        <v>171.59166666666667</v>
      </c>
    </row>
    <row r="1958" spans="1:40" x14ac:dyDescent="0.25">
      <c r="A1958" s="39" t="s">
        <v>90</v>
      </c>
      <c r="B1958" s="15">
        <v>42948</v>
      </c>
      <c r="C1958" s="16" t="s">
        <v>80</v>
      </c>
      <c r="D1958" s="17">
        <v>2018</v>
      </c>
      <c r="E1958" s="18" t="str">
        <f t="shared" si="470"/>
        <v>Rotokakahi Outlet 2017/18</v>
      </c>
      <c r="F1958" s="18" t="s">
        <v>72</v>
      </c>
      <c r="G1958" s="19">
        <v>4.8</v>
      </c>
      <c r="H1958" s="20">
        <v>3.875</v>
      </c>
      <c r="I1958" s="21">
        <v>178</v>
      </c>
      <c r="J1958" s="19">
        <v>12.651105948534743</v>
      </c>
      <c r="K1958" s="19">
        <v>0.28957623517430475</v>
      </c>
      <c r="L1958" s="19">
        <v>3</v>
      </c>
      <c r="M1958" s="19">
        <v>-3</v>
      </c>
      <c r="N1958" s="19">
        <v>7.69</v>
      </c>
      <c r="Q1958" s="19">
        <f t="shared" si="463"/>
        <v>3.9503527429339917</v>
      </c>
      <c r="R1958" s="19">
        <f t="shared" si="481"/>
        <v>3.9154380097452131</v>
      </c>
      <c r="S1958" s="19">
        <f t="shared" si="466"/>
        <v>3.1637642069497711</v>
      </c>
      <c r="T1958" s="19">
        <f t="shared" si="467"/>
        <v>3.4362151990120116</v>
      </c>
      <c r="U1958" s="23">
        <f t="shared" si="468"/>
        <v>3.6164425396602469</v>
      </c>
      <c r="V1958" s="24">
        <f t="shared" si="476"/>
        <v>3.6521337973548582</v>
      </c>
      <c r="W1958" s="24">
        <f t="shared" si="476"/>
        <v>3.754445957725971</v>
      </c>
      <c r="X1958" s="24">
        <f t="shared" si="477"/>
        <v>3.4561233960649109</v>
      </c>
      <c r="Y1958" s="24">
        <f t="shared" si="477"/>
        <v>3.4525878290274306</v>
      </c>
      <c r="Z1958" s="24">
        <f t="shared" si="475"/>
        <v>3.5558913295560752</v>
      </c>
      <c r="AA1958" s="20">
        <v>0.37</v>
      </c>
      <c r="AB1958" s="20">
        <v>0.36666666666666597</v>
      </c>
      <c r="AC1958" s="17">
        <v>315.18700173261902</v>
      </c>
      <c r="AD1958" s="17">
        <f t="shared" si="473"/>
        <v>314.44456703103072</v>
      </c>
      <c r="AE1958" s="21">
        <v>208.99349999999899</v>
      </c>
      <c r="AF1958" s="21">
        <v>153.48118279569889</v>
      </c>
      <c r="AG1958" s="19">
        <v>3.004037482470431</v>
      </c>
      <c r="AH1958" s="21">
        <v>124</v>
      </c>
      <c r="AI1958" s="22">
        <v>0.21583333333333299</v>
      </c>
      <c r="AJ1958" s="21">
        <v>1985.0854999999981</v>
      </c>
      <c r="AK1958" s="21" t="e">
        <f>VLOOKUP($B1958,'[3]Rotoma level Monthly'!$C$2:$N$538,10,FALSE)</f>
        <v>#N/A</v>
      </c>
      <c r="AL1958" s="21" t="e">
        <f>VLOOKUP($B1958,'[3]Rotoma level Monthly'!$C$2:$N$538,11,FALSE)</f>
        <v>#N/A</v>
      </c>
      <c r="AM1958" s="20">
        <v>3.6265961239783331</v>
      </c>
      <c r="AN1958" s="21">
        <v>168.06666666666669</v>
      </c>
    </row>
    <row r="1959" spans="1:40" x14ac:dyDescent="0.25">
      <c r="A1959" s="39" t="s">
        <v>90</v>
      </c>
      <c r="B1959" s="15">
        <v>42979</v>
      </c>
      <c r="C1959" s="16" t="s">
        <v>80</v>
      </c>
      <c r="D1959" s="17">
        <v>2018</v>
      </c>
      <c r="E1959" s="18" t="str">
        <f t="shared" si="470"/>
        <v>Rotokakahi Outlet 2017/18</v>
      </c>
      <c r="F1959" s="18" t="s">
        <v>72</v>
      </c>
      <c r="G1959" s="19">
        <v>1.6</v>
      </c>
      <c r="H1959" s="20">
        <v>5.25</v>
      </c>
      <c r="I1959" s="21">
        <v>170</v>
      </c>
      <c r="J1959" s="19">
        <v>8.743105948534744</v>
      </c>
      <c r="K1959" s="19">
        <v>-0.68742376482569534</v>
      </c>
      <c r="L1959" s="19">
        <v>2</v>
      </c>
      <c r="M1959" s="19">
        <v>8</v>
      </c>
      <c r="N1959" s="19">
        <v>7.76</v>
      </c>
      <c r="Q1959" s="19">
        <f t="shared" ref="Q1959:Q2007" si="482">2.22+2.54*LOG($G1959,10)</f>
        <v>2.7384647559460493</v>
      </c>
      <c r="R1959" s="19">
        <f t="shared" si="481"/>
        <v>3.5287123368997544</v>
      </c>
      <c r="S1959" s="19">
        <f t="shared" si="466"/>
        <v>3.1036512533486049</v>
      </c>
      <c r="T1959" s="19">
        <f t="shared" si="467"/>
        <v>2.9676639642449945</v>
      </c>
      <c r="U1959" s="23">
        <f t="shared" si="468"/>
        <v>3.0846230776098511</v>
      </c>
      <c r="V1959" s="24">
        <f t="shared" si="476"/>
        <v>3.4964742852127544</v>
      </c>
      <c r="W1959" s="24">
        <f t="shared" si="476"/>
        <v>3.7262292551226941</v>
      </c>
      <c r="X1959" s="24">
        <f t="shared" si="477"/>
        <v>3.4208514783908011</v>
      </c>
      <c r="Y1959" s="24">
        <f t="shared" si="477"/>
        <v>3.441393216355852</v>
      </c>
      <c r="Z1959" s="24">
        <f t="shared" si="475"/>
        <v>3.5008517948181979</v>
      </c>
      <c r="AA1959" s="20">
        <v>0.63</v>
      </c>
      <c r="AB1959" s="20">
        <v>0.293333333333333</v>
      </c>
      <c r="AC1959" s="17">
        <v>315.421096302715</v>
      </c>
      <c r="AD1959" s="17">
        <f t="shared" si="473"/>
        <v>314.55313569916416</v>
      </c>
      <c r="AE1959" s="21">
        <v>133.227</v>
      </c>
      <c r="AF1959" s="21">
        <v>197.59722222222229</v>
      </c>
      <c r="AG1959" s="19">
        <v>3.9451458299250004</v>
      </c>
      <c r="AH1959" s="21">
        <v>132.5</v>
      </c>
      <c r="AI1959" s="22">
        <v>0.21583333333333299</v>
      </c>
      <c r="AJ1959" s="21">
        <v>2099.9159999999974</v>
      </c>
      <c r="AK1959" s="21" t="e">
        <f>VLOOKUP($B1959,'[3]Rotoma level Monthly'!$C$2:$N$538,10,FALSE)</f>
        <v>#N/A</v>
      </c>
      <c r="AL1959" s="21" t="e">
        <f>VLOOKUP($B1959,'[3]Rotoma level Monthly'!$C$2:$N$538,11,FALSE)</f>
        <v>#N/A</v>
      </c>
      <c r="AM1959" s="20">
        <v>3.6210644732471504</v>
      </c>
      <c r="AN1959" s="21">
        <v>170.98333333333335</v>
      </c>
    </row>
    <row r="1960" spans="1:40" x14ac:dyDescent="0.25">
      <c r="A1960" s="39" t="s">
        <v>90</v>
      </c>
      <c r="B1960" s="15">
        <v>43009</v>
      </c>
      <c r="C1960" s="16" t="s">
        <v>80</v>
      </c>
      <c r="D1960" s="17">
        <v>2018</v>
      </c>
      <c r="E1960" s="18" t="str">
        <f t="shared" si="470"/>
        <v>Rotokakahi Outlet 2017/18</v>
      </c>
      <c r="F1960" s="18" t="s">
        <v>72</v>
      </c>
      <c r="G1960" s="19">
        <v>4.0999999999999996</v>
      </c>
      <c r="H1960" s="20">
        <v>5.375</v>
      </c>
      <c r="I1960" s="21">
        <v>189</v>
      </c>
      <c r="J1960" s="19">
        <v>10.697105948534743</v>
      </c>
      <c r="K1960" s="19">
        <v>-1.6644237648256954</v>
      </c>
      <c r="L1960" s="19">
        <v>0</v>
      </c>
      <c r="M1960" s="19">
        <v>3</v>
      </c>
      <c r="N1960" s="19">
        <v>7.58</v>
      </c>
      <c r="Q1960" s="19">
        <f t="shared" si="482"/>
        <v>3.7764709960681282</v>
      </c>
      <c r="R1960" s="19">
        <f t="shared" si="481"/>
        <v>3.498073437607939</v>
      </c>
      <c r="S1960" s="19">
        <f t="shared" si="466"/>
        <v>3.2421500305614646</v>
      </c>
      <c r="T1960" s="19">
        <f t="shared" si="467"/>
        <v>3.2234575879891487</v>
      </c>
      <c r="U1960" s="23">
        <f t="shared" si="468"/>
        <v>3.43503801305667</v>
      </c>
      <c r="V1960" s="24">
        <f t="shared" si="476"/>
        <v>3.5164280842776119</v>
      </c>
      <c r="W1960" s="24">
        <f t="shared" si="476"/>
        <v>3.6345567794673914</v>
      </c>
      <c r="X1960" s="24">
        <f t="shared" si="477"/>
        <v>3.4038122522882404</v>
      </c>
      <c r="Y1960" s="24">
        <f t="shared" si="477"/>
        <v>3.401642318136453</v>
      </c>
      <c r="Z1960" s="24">
        <f t="shared" si="475"/>
        <v>3.4763639675613711</v>
      </c>
      <c r="AA1960" s="20">
        <v>0.89</v>
      </c>
      <c r="AB1960" s="20">
        <v>0.35499999999999998</v>
      </c>
      <c r="AC1960" s="17">
        <v>315.557359709823</v>
      </c>
      <c r="AD1960" s="17">
        <f t="shared" si="473"/>
        <v>314.66331655445589</v>
      </c>
      <c r="AE1960" s="21">
        <v>98.180499999999995</v>
      </c>
      <c r="AF1960" s="21">
        <v>172.65456989247306</v>
      </c>
      <c r="AG1960" s="19">
        <v>4.113481179241937</v>
      </c>
      <c r="AH1960" s="21">
        <v>174.6</v>
      </c>
      <c r="AI1960" s="22">
        <v>0.21583333333333299</v>
      </c>
      <c r="AJ1960" s="21">
        <v>2100.476999999998</v>
      </c>
      <c r="AK1960" s="21" t="e">
        <f>VLOOKUP($B1960,'[3]Rotoma level Monthly'!$C$2:$N$538,10,FALSE)</f>
        <v>#N/A</v>
      </c>
      <c r="AL1960" s="21" t="e">
        <f>VLOOKUP($B1960,'[3]Rotoma level Monthly'!$C$2:$N$538,11,FALSE)</f>
        <v>#N/A</v>
      </c>
      <c r="AM1960" s="20">
        <v>3.6421126342411321</v>
      </c>
      <c r="AN1960" s="21">
        <v>170.81666666666669</v>
      </c>
    </row>
    <row r="1961" spans="1:40" x14ac:dyDescent="0.25">
      <c r="A1961" s="39" t="s">
        <v>90</v>
      </c>
      <c r="B1961" s="15">
        <v>43040</v>
      </c>
      <c r="C1961" s="16" t="s">
        <v>80</v>
      </c>
      <c r="D1961" s="17">
        <v>2018</v>
      </c>
      <c r="E1961" s="18" t="str">
        <f t="shared" si="470"/>
        <v>Rotokakahi Outlet 2017/18</v>
      </c>
      <c r="F1961" s="18" t="s">
        <v>72</v>
      </c>
      <c r="G1961" s="19">
        <v>2.1</v>
      </c>
      <c r="I1961" s="21">
        <v>193</v>
      </c>
      <c r="J1961" s="19">
        <v>9.7201059485347443</v>
      </c>
      <c r="K1961" s="19">
        <v>-1.6644237648256954</v>
      </c>
      <c r="L1961" s="19">
        <v>1</v>
      </c>
      <c r="M1961" s="19">
        <v>1</v>
      </c>
      <c r="N1961" s="19">
        <v>7.71</v>
      </c>
      <c r="Q1961" s="19">
        <f t="shared" si="482"/>
        <v>3.0384370086241552</v>
      </c>
      <c r="S1961" s="19">
        <f t="shared" si="466"/>
        <v>3.2695275001133992</v>
      </c>
      <c r="T1961" s="19">
        <f t="shared" si="467"/>
        <v>3.1019993163039237</v>
      </c>
      <c r="U1961" s="23">
        <f t="shared" si="468"/>
        <v>3.1366546083471594</v>
      </c>
      <c r="V1961" s="24">
        <f t="shared" si="476"/>
        <v>3.5414257720007876</v>
      </c>
      <c r="X1961" s="24">
        <f t="shared" si="477"/>
        <v>3.4060937080842351</v>
      </c>
      <c r="Y1961" s="24">
        <f t="shared" si="477"/>
        <v>3.425359455465335</v>
      </c>
      <c r="Z1961" s="24">
        <f t="shared" si="475"/>
        <v>3.4933627278440547</v>
      </c>
      <c r="AA1961" s="20">
        <v>1.08</v>
      </c>
      <c r="AB1961" s="20">
        <v>0.48166666666666602</v>
      </c>
      <c r="AC1961" s="17">
        <v>315.59448072262899</v>
      </c>
      <c r="AD1961" s="17">
        <f t="shared" si="473"/>
        <v>314.77633816355132</v>
      </c>
      <c r="AE1961" s="21">
        <v>75.331999999999994</v>
      </c>
      <c r="AF1961" s="21">
        <v>154.47557471264378</v>
      </c>
      <c r="AG1961" s="19">
        <v>3.9573786683563221</v>
      </c>
      <c r="AH1961" s="21">
        <v>170.9</v>
      </c>
      <c r="AI1961" s="22">
        <v>0.21583333333333299</v>
      </c>
      <c r="AJ1961" s="21">
        <v>2079.8504999999982</v>
      </c>
      <c r="AK1961" s="21" t="e">
        <f>VLOOKUP($B1961,'[3]Rotoma level Monthly'!$C$2:$N$538,10,FALSE)</f>
        <v>#N/A</v>
      </c>
      <c r="AL1961" s="21" t="e">
        <f>VLOOKUP($B1961,'[3]Rotoma level Monthly'!$C$2:$N$538,11,FALSE)</f>
        <v>#N/A</v>
      </c>
      <c r="AM1961" s="20">
        <v>3.644654757718929</v>
      </c>
      <c r="AN1961" s="21">
        <v>167.96666666666667</v>
      </c>
    </row>
    <row r="1962" spans="1:40" x14ac:dyDescent="0.25">
      <c r="A1962" s="39" t="s">
        <v>90</v>
      </c>
      <c r="B1962" s="15">
        <v>43070</v>
      </c>
      <c r="C1962" s="16" t="s">
        <v>80</v>
      </c>
      <c r="D1962" s="17">
        <v>2018</v>
      </c>
      <c r="E1962" s="18" t="str">
        <f t="shared" si="470"/>
        <v>Rotokakahi Outlet 2017/18</v>
      </c>
      <c r="F1962" s="18" t="s">
        <v>72</v>
      </c>
      <c r="G1962" s="19">
        <v>2.4</v>
      </c>
      <c r="I1962" s="21">
        <v>207</v>
      </c>
      <c r="J1962" s="19">
        <v>11.674105948534743</v>
      </c>
      <c r="K1962" s="19">
        <v>1.2665762351743046</v>
      </c>
      <c r="L1962" s="19">
        <v>2</v>
      </c>
      <c r="M1962" s="19">
        <v>1</v>
      </c>
      <c r="N1962" s="19">
        <v>7.85</v>
      </c>
      <c r="Q1962" s="19">
        <f t="shared" si="482"/>
        <v>3.1857365539474793</v>
      </c>
      <c r="S1962" s="19">
        <f t="shared" si="466"/>
        <v>3.3610707398253221</v>
      </c>
      <c r="T1962" s="19">
        <f t="shared" si="467"/>
        <v>3.3342930008804901</v>
      </c>
      <c r="U1962" s="23">
        <f t="shared" si="468"/>
        <v>3.2937000982177635</v>
      </c>
      <c r="V1962" s="24">
        <f t="shared" si="476"/>
        <v>3.5786984218342397</v>
      </c>
      <c r="X1962" s="24">
        <f t="shared" si="477"/>
        <v>3.4029810525404618</v>
      </c>
      <c r="Y1962" s="24">
        <f t="shared" si="477"/>
        <v>3.4345957398729472</v>
      </c>
      <c r="Z1962" s="24">
        <f t="shared" si="475"/>
        <v>3.504657268466687</v>
      </c>
      <c r="AA1962" s="20">
        <v>-0.23</v>
      </c>
      <c r="AB1962" s="20">
        <v>0.60166666666666602</v>
      </c>
      <c r="AC1962" s="17">
        <v>315.46102580459097</v>
      </c>
      <c r="AD1962" s="17">
        <f t="shared" si="473"/>
        <v>314.8847502797766</v>
      </c>
      <c r="AE1962" s="21">
        <v>33.085000000000001</v>
      </c>
      <c r="AF1962" s="21">
        <v>171.78763440860217</v>
      </c>
      <c r="AG1962" s="19">
        <v>3.6415613767822586</v>
      </c>
      <c r="AH1962" s="21">
        <v>284.39999999999998</v>
      </c>
      <c r="AI1962" s="22">
        <v>0.21583333333333299</v>
      </c>
      <c r="AJ1962" s="21">
        <v>2022.4264999999991</v>
      </c>
      <c r="AK1962" s="21" t="e">
        <f>VLOOKUP($B1962,'[3]Rotoma level Monthly'!$C$2:$N$538,10,FALSE)</f>
        <v>#N/A</v>
      </c>
      <c r="AL1962" s="21" t="e">
        <f>VLOOKUP($B1962,'[3]Rotoma level Monthly'!$C$2:$N$538,11,FALSE)</f>
        <v>#N/A</v>
      </c>
      <c r="AM1962" s="20">
        <v>3.5592486851731593</v>
      </c>
      <c r="AN1962" s="21">
        <v>172.73333333333335</v>
      </c>
    </row>
    <row r="1963" spans="1:40" x14ac:dyDescent="0.25">
      <c r="A1963" s="39" t="s">
        <v>90</v>
      </c>
      <c r="B1963" s="15">
        <v>43101</v>
      </c>
      <c r="C1963" s="16" t="s">
        <v>80</v>
      </c>
      <c r="D1963" s="17">
        <v>2018</v>
      </c>
      <c r="E1963" s="18" t="str">
        <f t="shared" si="470"/>
        <v>Rotokakahi Outlet 2017/18</v>
      </c>
      <c r="F1963" s="18" t="s">
        <v>72</v>
      </c>
      <c r="G1963" s="19">
        <v>7.6</v>
      </c>
      <c r="H1963" s="20">
        <v>6.0625</v>
      </c>
      <c r="I1963" s="21">
        <v>226</v>
      </c>
      <c r="J1963" s="19">
        <v>17.536105948534743</v>
      </c>
      <c r="K1963" s="19">
        <v>0.28957623517430475</v>
      </c>
      <c r="L1963" s="19">
        <v>1</v>
      </c>
      <c r="M1963" s="19">
        <v>21</v>
      </c>
      <c r="N1963" s="19">
        <v>7.59</v>
      </c>
      <c r="Q1963" s="19">
        <f t="shared" si="482"/>
        <v>4.4572665243932104</v>
      </c>
      <c r="R1963" s="19">
        <f t="shared" ref="R1963" si="483">5.56+2.6*LOG(((1/$H1963)-(1/40)),10)</f>
        <v>3.339517070386063</v>
      </c>
      <c r="S1963" s="19">
        <f t="shared" si="466"/>
        <v>3.475866401833676</v>
      </c>
      <c r="T1963" s="19">
        <f t="shared" si="467"/>
        <v>3.8502848292589147</v>
      </c>
      <c r="U1963" s="23">
        <f t="shared" si="468"/>
        <v>3.780733706467966</v>
      </c>
      <c r="V1963" s="24">
        <f t="shared" si="476"/>
        <v>3.7163589438419393</v>
      </c>
      <c r="W1963" s="24">
        <f>AVERAGE(R1952:R1963)</f>
        <v>3.6429567266782836</v>
      </c>
      <c r="X1963" s="24">
        <f t="shared" si="477"/>
        <v>3.3933017669173027</v>
      </c>
      <c r="Y1963" s="24">
        <f t="shared" si="477"/>
        <v>3.4406538336623367</v>
      </c>
      <c r="Z1963" s="24">
        <f t="shared" si="475"/>
        <v>3.5370810275223885</v>
      </c>
      <c r="AA1963" s="20">
        <v>0.9</v>
      </c>
      <c r="AB1963" s="20">
        <v>0.391666666666666</v>
      </c>
      <c r="AC1963" s="17">
        <v>315.55624467496602</v>
      </c>
      <c r="AD1963" s="17">
        <f t="shared" si="473"/>
        <v>315.01330950844135</v>
      </c>
      <c r="AE1963" s="21">
        <v>249.627999999998</v>
      </c>
      <c r="AF1963" s="21">
        <v>131.35080645161287</v>
      </c>
      <c r="AG1963" s="19">
        <v>3.6823573743575255</v>
      </c>
      <c r="AH1963" s="21">
        <v>158</v>
      </c>
      <c r="AI1963" s="22">
        <v>0.25583333333333302</v>
      </c>
      <c r="AJ1963" s="21">
        <v>2007.4589999999994</v>
      </c>
      <c r="AK1963" s="21" t="e">
        <f>VLOOKUP($B1963,'[3]Rotoma level Monthly'!$C$2:$N$538,10,FALSE)</f>
        <v>#N/A</v>
      </c>
      <c r="AL1963" s="21" t="e">
        <f>VLOOKUP($B1963,'[3]Rotoma level Monthly'!$C$2:$N$538,11,FALSE)</f>
        <v>#N/A</v>
      </c>
      <c r="AM1963" s="20">
        <v>3.5268366108284006</v>
      </c>
      <c r="AN1963" s="21">
        <v>164.65</v>
      </c>
    </row>
    <row r="1964" spans="1:40" x14ac:dyDescent="0.25">
      <c r="A1964" s="39" t="s">
        <v>90</v>
      </c>
      <c r="B1964" s="15">
        <v>43132</v>
      </c>
      <c r="C1964" s="16" t="s">
        <v>80</v>
      </c>
      <c r="D1964" s="17">
        <v>2018</v>
      </c>
      <c r="E1964" s="18" t="str">
        <f t="shared" si="470"/>
        <v>Rotokakahi Outlet 2017/18</v>
      </c>
      <c r="F1964" s="18" t="s">
        <v>72</v>
      </c>
      <c r="G1964" s="19">
        <v>3.5</v>
      </c>
      <c r="I1964" s="21">
        <v>231</v>
      </c>
      <c r="J1964" s="19">
        <v>12.651105948534743</v>
      </c>
      <c r="K1964" s="19">
        <v>-0.68742376482569534</v>
      </c>
      <c r="L1964" s="19">
        <v>2</v>
      </c>
      <c r="M1964" s="19">
        <v>5</v>
      </c>
      <c r="N1964" s="19">
        <v>7.5</v>
      </c>
      <c r="Q1964" s="19">
        <f t="shared" si="482"/>
        <v>3.6019328326497</v>
      </c>
      <c r="S1964" s="19">
        <f t="shared" si="466"/>
        <v>3.5044720594753547</v>
      </c>
      <c r="T1964" s="19">
        <f t="shared" si="467"/>
        <v>3.4362151990120116</v>
      </c>
      <c r="U1964" s="23">
        <f t="shared" si="468"/>
        <v>3.5142066970456884</v>
      </c>
      <c r="V1964" s="24">
        <f t="shared" si="476"/>
        <v>3.8005895790108544</v>
      </c>
      <c r="X1964" s="24">
        <f t="shared" si="477"/>
        <v>3.3812598289611384</v>
      </c>
      <c r="Y1964" s="24">
        <f t="shared" si="477"/>
        <v>3.4254756203789305</v>
      </c>
      <c r="Z1964" s="24">
        <f t="shared" si="475"/>
        <v>3.5507074444885678</v>
      </c>
      <c r="AA1964" s="20">
        <v>-0.55000000000000004</v>
      </c>
      <c r="AB1964" s="20">
        <v>0.206666666666666</v>
      </c>
      <c r="AC1964" s="17">
        <v>315.69406006697</v>
      </c>
      <c r="AD1964" s="17">
        <f t="shared" si="473"/>
        <v>315.15935174807231</v>
      </c>
      <c r="AE1964" s="21">
        <v>243.43199999999899</v>
      </c>
      <c r="AF1964" s="21">
        <v>156.40625000000003</v>
      </c>
      <c r="AG1964" s="19">
        <v>3.507714944059523</v>
      </c>
      <c r="AH1964" s="21">
        <v>135.6</v>
      </c>
      <c r="AI1964" s="22">
        <v>0.25583333333333302</v>
      </c>
      <c r="AJ1964" s="21">
        <v>2208.5894999999973</v>
      </c>
      <c r="AK1964" s="21" t="e">
        <f>VLOOKUP($B1964,'[3]Rotoma level Monthly'!$C$2:$N$538,10,FALSE)</f>
        <v>#N/A</v>
      </c>
      <c r="AL1964" s="21" t="e">
        <f>VLOOKUP($B1964,'[3]Rotoma level Monthly'!$C$2:$N$538,11,FALSE)</f>
        <v>#N/A</v>
      </c>
      <c r="AM1964" s="20">
        <v>3.4416144633512502</v>
      </c>
      <c r="AN1964" s="21">
        <v>161.92499999999998</v>
      </c>
    </row>
    <row r="1965" spans="1:40" x14ac:dyDescent="0.25">
      <c r="A1965" s="39" t="s">
        <v>90</v>
      </c>
      <c r="B1965" s="15">
        <v>43160</v>
      </c>
      <c r="C1965" s="16" t="s">
        <v>80</v>
      </c>
      <c r="D1965" s="17">
        <v>2018</v>
      </c>
      <c r="E1965" s="18" t="str">
        <f t="shared" si="470"/>
        <v>Rotokakahi Outlet 2017/18</v>
      </c>
      <c r="F1965" s="18" t="s">
        <v>72</v>
      </c>
      <c r="G1965" s="19">
        <v>6.6</v>
      </c>
      <c r="H1965" s="20">
        <v>4.3125</v>
      </c>
      <c r="I1965" s="21">
        <v>215</v>
      </c>
      <c r="J1965" s="19">
        <v>13.628105948534742</v>
      </c>
      <c r="K1965" s="19">
        <v>-0.68742376482569534</v>
      </c>
      <c r="L1965" s="19">
        <v>1</v>
      </c>
      <c r="M1965" s="19">
        <v>1</v>
      </c>
      <c r="N1965" s="19">
        <v>7.6</v>
      </c>
      <c r="Q1965" s="19">
        <f t="shared" si="482"/>
        <v>4.3016415962763457</v>
      </c>
      <c r="R1965" s="19">
        <f t="shared" ref="R1965" si="484">5.56+2.6*LOG(((1/$H1965)-(1/40)),10)</f>
        <v>3.7808902680696388</v>
      </c>
      <c r="S1965" s="19">
        <f t="shared" si="466"/>
        <v>3.4106397643459716</v>
      </c>
      <c r="T1965" s="19">
        <f t="shared" si="467"/>
        <v>3.5305516635922873</v>
      </c>
      <c r="U1965" s="23">
        <f t="shared" si="468"/>
        <v>3.7559308230710609</v>
      </c>
      <c r="V1965" s="24">
        <f t="shared" si="476"/>
        <v>3.86713629995617</v>
      </c>
      <c r="W1965" s="24">
        <f>AVERAGE(R1954:R1965)</f>
        <v>3.7017498449459896</v>
      </c>
      <c r="X1965" s="24">
        <f t="shared" si="477"/>
        <v>3.3125458169080595</v>
      </c>
      <c r="Y1965" s="24">
        <f t="shared" si="477"/>
        <v>3.4181587791438801</v>
      </c>
      <c r="Z1965" s="24">
        <f t="shared" si="475"/>
        <v>3.5548543195490492</v>
      </c>
      <c r="AA1965" s="20">
        <v>1.07</v>
      </c>
      <c r="AB1965" s="20">
        <v>0.171666666666666</v>
      </c>
      <c r="AC1965" s="17">
        <v>315.68441448335699</v>
      </c>
      <c r="AD1965" s="17">
        <f t="shared" si="473"/>
        <v>315.28971353039691</v>
      </c>
      <c r="AE1965" s="21">
        <v>73.680000000000007</v>
      </c>
      <c r="AF1965" s="21">
        <v>143.80314009661831</v>
      </c>
      <c r="AG1965" s="19">
        <v>3.1756226824416673</v>
      </c>
      <c r="AH1965" s="21">
        <v>191.1</v>
      </c>
      <c r="AI1965" s="22">
        <v>0.25583333333333302</v>
      </c>
      <c r="AJ1965" s="21">
        <v>2225.8699999999949</v>
      </c>
      <c r="AK1965" s="21" t="e">
        <f>VLOOKUP($B1965,'[3]Rotoma level Monthly'!$C$2:$N$538,10,FALSE)</f>
        <v>#N/A</v>
      </c>
      <c r="AL1965" s="21" t="e">
        <f>VLOOKUP($B1965,'[3]Rotoma level Monthly'!$C$2:$N$538,11,FALSE)</f>
        <v>#N/A</v>
      </c>
      <c r="AM1965" s="20">
        <v>3.4734163675345342</v>
      </c>
      <c r="AN1965" s="21">
        <v>162.52499999999998</v>
      </c>
    </row>
    <row r="1966" spans="1:40" x14ac:dyDescent="0.25">
      <c r="A1966" s="39" t="s">
        <v>90</v>
      </c>
      <c r="B1966" s="15">
        <v>43191</v>
      </c>
      <c r="C1966" s="16" t="s">
        <v>80</v>
      </c>
      <c r="D1966" s="17">
        <v>2018</v>
      </c>
      <c r="E1966" s="18" t="str">
        <f t="shared" si="470"/>
        <v>Rotokakahi Outlet 2017/18</v>
      </c>
      <c r="F1966" s="18" t="s">
        <v>72</v>
      </c>
      <c r="G1966" s="19">
        <v>7.2</v>
      </c>
      <c r="I1966" s="21">
        <v>208</v>
      </c>
      <c r="J1966" s="19">
        <v>14.605105948534742</v>
      </c>
      <c r="K1966" s="19">
        <v>0.28957623517430475</v>
      </c>
      <c r="L1966" s="19">
        <v>0</v>
      </c>
      <c r="M1966" s="19">
        <v>-1</v>
      </c>
      <c r="N1966" s="19">
        <v>7.58</v>
      </c>
      <c r="Q1966" s="19">
        <f t="shared" si="482"/>
        <v>4.3976245409354213</v>
      </c>
      <c r="S1966" s="19">
        <f t="shared" si="466"/>
        <v>3.3673706382379121</v>
      </c>
      <c r="T1966" s="19">
        <f t="shared" si="467"/>
        <v>3.6183537584128866</v>
      </c>
      <c r="U1966" s="23">
        <f t="shared" si="468"/>
        <v>3.7944496458620733</v>
      </c>
      <c r="V1966" s="24">
        <f t="shared" si="476"/>
        <v>3.9388528944266348</v>
      </c>
      <c r="X1966" s="24">
        <f t="shared" si="477"/>
        <v>3.3190191388626364</v>
      </c>
      <c r="Y1966" s="24">
        <f t="shared" si="477"/>
        <v>3.4418305089382462</v>
      </c>
      <c r="Z1966" s="24">
        <f t="shared" si="475"/>
        <v>3.5888082016221854</v>
      </c>
      <c r="AA1966" s="20">
        <v>0.52</v>
      </c>
      <c r="AB1966" s="20">
        <v>0.32833333333333298</v>
      </c>
      <c r="AC1966" s="17">
        <v>315.58768783670399</v>
      </c>
      <c r="AD1966" s="17">
        <f t="shared" si="473"/>
        <v>315.37483950637676</v>
      </c>
      <c r="AE1966" s="21">
        <v>285.34800000000098</v>
      </c>
      <c r="AF1966" s="21">
        <v>187.6875</v>
      </c>
      <c r="AG1966" s="19">
        <v>3.8429714472972223</v>
      </c>
      <c r="AH1966" s="21">
        <v>147.30000000000001</v>
      </c>
      <c r="AI1966" s="22">
        <v>0.31083333333333296</v>
      </c>
      <c r="AJ1966" s="21">
        <v>1910.9629999999981</v>
      </c>
      <c r="AK1966" s="21" t="e">
        <f>VLOOKUP($B1966,'[3]Rotoma level Monthly'!$C$2:$N$538,10,FALSE)</f>
        <v>#N/A</v>
      </c>
      <c r="AL1966" s="21" t="e">
        <f>VLOOKUP($B1966,'[3]Rotoma level Monthly'!$C$2:$N$538,11,FALSE)</f>
        <v>#N/A</v>
      </c>
      <c r="AM1966" s="20">
        <v>3.4405519646855875</v>
      </c>
      <c r="AN1966" s="21">
        <v>160.89166666666662</v>
      </c>
    </row>
    <row r="1967" spans="1:40" x14ac:dyDescent="0.25">
      <c r="A1967" s="39" t="s">
        <v>90</v>
      </c>
      <c r="B1967" s="15">
        <v>43221</v>
      </c>
      <c r="C1967" s="16" t="s">
        <v>80</v>
      </c>
      <c r="D1967" s="17">
        <v>2018</v>
      </c>
      <c r="E1967" s="18" t="str">
        <f t="shared" si="470"/>
        <v>Rotokakahi Outlet 2017/18</v>
      </c>
      <c r="F1967" s="18" t="s">
        <v>72</v>
      </c>
      <c r="G1967" s="19">
        <v>4.3</v>
      </c>
      <c r="I1967" s="21">
        <v>204</v>
      </c>
      <c r="J1967" s="19">
        <v>11.674105948534743</v>
      </c>
      <c r="K1967" s="19">
        <v>1.2665762351743046</v>
      </c>
      <c r="L1967" s="19">
        <v>3</v>
      </c>
      <c r="M1967" s="19">
        <v>23</v>
      </c>
      <c r="N1967" s="19">
        <v>7.23</v>
      </c>
      <c r="Q1967" s="19">
        <f t="shared" si="482"/>
        <v>3.8290098771721497</v>
      </c>
      <c r="S1967" s="19">
        <f t="shared" si="466"/>
        <v>3.3419868039519547</v>
      </c>
      <c r="T1967" s="19">
        <f t="shared" si="467"/>
        <v>3.3342930008804901</v>
      </c>
      <c r="U1967" s="23">
        <f t="shared" si="468"/>
        <v>3.5017632273348647</v>
      </c>
      <c r="V1967" s="24">
        <f t="shared" si="476"/>
        <v>3.8841103599548288</v>
      </c>
      <c r="X1967" s="24">
        <f t="shared" si="477"/>
        <v>3.3357226619798204</v>
      </c>
      <c r="Y1967" s="24">
        <f t="shared" si="477"/>
        <v>3.441830508938247</v>
      </c>
      <c r="Z1967" s="24">
        <f t="shared" si="475"/>
        <v>3.5738630213684499</v>
      </c>
      <c r="AA1967" s="20">
        <v>0.32</v>
      </c>
      <c r="AB1967" s="20">
        <v>0.40666666666666601</v>
      </c>
      <c r="AC1967" s="17">
        <v>315.77129124856799</v>
      </c>
      <c r="AD1967" s="17">
        <f t="shared" si="473"/>
        <v>315.45569318130498</v>
      </c>
      <c r="AE1967" s="21">
        <v>134.67599999999999</v>
      </c>
      <c r="AF1967" s="21">
        <v>185.36290322580646</v>
      </c>
      <c r="AG1967" s="19">
        <v>3.2972154989435483</v>
      </c>
      <c r="AI1967" s="22">
        <v>0.34166666666666645</v>
      </c>
      <c r="AJ1967" s="21">
        <v>1866.9959999999965</v>
      </c>
      <c r="AK1967" s="21" t="e">
        <f>VLOOKUP($B1967,'[3]Rotoma level Monthly'!$C$2:$N$538,10,FALSE)</f>
        <v>#N/A</v>
      </c>
      <c r="AL1967" s="21" t="e">
        <f>VLOOKUP($B1967,'[3]Rotoma level Monthly'!$C$2:$N$538,11,FALSE)</f>
        <v>#N/A</v>
      </c>
      <c r="AM1967" s="20">
        <v>3.5213804754182267</v>
      </c>
    </row>
    <row r="1968" spans="1:40" x14ac:dyDescent="0.25">
      <c r="A1968" s="39" t="s">
        <v>90</v>
      </c>
      <c r="B1968" s="15">
        <v>43252</v>
      </c>
      <c r="C1968" s="16" t="s">
        <v>80</v>
      </c>
      <c r="D1968" s="17">
        <v>2018</v>
      </c>
      <c r="E1968" s="18" t="str">
        <f t="shared" si="470"/>
        <v>Rotokakahi Outlet 2017/18</v>
      </c>
      <c r="F1968" s="18" t="s">
        <v>72</v>
      </c>
      <c r="G1968" s="19">
        <v>8.3000000000000007</v>
      </c>
      <c r="I1968" s="21">
        <v>258</v>
      </c>
      <c r="J1968" s="19">
        <v>16.559105948534743</v>
      </c>
      <c r="K1968" s="19">
        <v>3.2205762351743048</v>
      </c>
      <c r="L1968" s="19">
        <v>11</v>
      </c>
      <c r="M1968" s="19">
        <v>64</v>
      </c>
      <c r="N1968" s="19">
        <v>7.33</v>
      </c>
      <c r="Q1968" s="19">
        <f t="shared" si="482"/>
        <v>4.5544583546352282</v>
      </c>
      <c r="S1968" s="19">
        <f t="shared" si="466"/>
        <v>3.6489753149493223</v>
      </c>
      <c r="T1968" s="19">
        <f t="shared" si="467"/>
        <v>3.7775877037862404</v>
      </c>
      <c r="U1968" s="23">
        <f t="shared" si="468"/>
        <v>3.9936737911235967</v>
      </c>
      <c r="V1968" s="24">
        <f t="shared" si="476"/>
        <v>3.830943159749165</v>
      </c>
      <c r="X1968" s="24">
        <f t="shared" si="477"/>
        <v>3.3395906019957504</v>
      </c>
      <c r="Y1968" s="24">
        <f t="shared" si="477"/>
        <v>3.4357724151488571</v>
      </c>
      <c r="Z1968" s="24">
        <f t="shared" si="475"/>
        <v>3.5554105700420759</v>
      </c>
      <c r="AA1968" s="20">
        <v>-0.46</v>
      </c>
      <c r="AB1968" s="20">
        <v>-0.51666666666666605</v>
      </c>
      <c r="AC1968" s="17">
        <v>315.820866074398</v>
      </c>
      <c r="AD1968" s="17">
        <f t="shared" si="473"/>
        <v>315.53252687462293</v>
      </c>
      <c r="AE1968" s="21">
        <v>151.73099999999999</v>
      </c>
      <c r="AF1968" s="21">
        <v>171.04166666666669</v>
      </c>
      <c r="AG1968" s="19">
        <v>3.1774089478722218</v>
      </c>
      <c r="AH1968" s="21">
        <v>121.6</v>
      </c>
      <c r="AI1968" s="22">
        <v>0.34166666666666645</v>
      </c>
      <c r="AJ1968" s="21">
        <v>1816.0489999999972</v>
      </c>
      <c r="AK1968" s="21" t="e">
        <f>VLOOKUP($B1968,'[3]Rotoma level Monthly'!$C$2:$N$538,10,FALSE)</f>
        <v>#N/A</v>
      </c>
      <c r="AL1968" s="21" t="e">
        <f>VLOOKUP($B1968,'[3]Rotoma level Monthly'!$C$2:$N$538,11,FALSE)</f>
        <v>#N/A</v>
      </c>
      <c r="AM1968" s="20">
        <v>3.508646131542331</v>
      </c>
      <c r="AN1968" s="21">
        <v>158.83333333333331</v>
      </c>
    </row>
    <row r="1969" spans="1:40" x14ac:dyDescent="0.25">
      <c r="A1969" s="39" t="s">
        <v>90</v>
      </c>
      <c r="B1969" s="15">
        <v>43282</v>
      </c>
      <c r="C1969" s="16" t="s">
        <v>81</v>
      </c>
      <c r="D1969" s="17">
        <v>2019</v>
      </c>
      <c r="E1969" s="18" t="str">
        <f t="shared" si="470"/>
        <v>Rotokakahi Outlet 2018/19</v>
      </c>
      <c r="F1969" s="18" t="s">
        <v>72</v>
      </c>
      <c r="G1969" s="19">
        <v>8.3000000000000007</v>
      </c>
      <c r="H1969" s="20">
        <v>4.75</v>
      </c>
      <c r="I1969" s="21">
        <v>244</v>
      </c>
      <c r="J1969" s="19">
        <v>12.651105948534743</v>
      </c>
      <c r="K1969" s="19">
        <v>-0.68742376482569534</v>
      </c>
      <c r="L1969" s="19">
        <v>14.499999999999998</v>
      </c>
      <c r="M1969" s="19">
        <v>26</v>
      </c>
      <c r="N1969" s="19">
        <v>7.22</v>
      </c>
      <c r="Q1969" s="19">
        <f t="shared" si="482"/>
        <v>4.5544583546352282</v>
      </c>
      <c r="R1969" s="19">
        <f t="shared" ref="R1969:R1978" si="485">5.56+2.6*LOG(((1/$H1969)-(1/40)),10)</f>
        <v>3.65785435297393</v>
      </c>
      <c r="S1969" s="19">
        <f t="shared" si="466"/>
        <v>3.5760433772795746</v>
      </c>
      <c r="T1969" s="19">
        <f t="shared" si="467"/>
        <v>3.4362151990120116</v>
      </c>
      <c r="U1969" s="23">
        <f t="shared" si="468"/>
        <v>3.806142820975186</v>
      </c>
      <c r="V1969" s="24">
        <f t="shared" si="476"/>
        <v>3.8654878448514243</v>
      </c>
      <c r="W1969" s="24">
        <f t="shared" si="476"/>
        <v>3.6200809126137568</v>
      </c>
      <c r="X1969" s="24">
        <f t="shared" si="477"/>
        <v>3.3721265075726947</v>
      </c>
      <c r="Y1969" s="24">
        <f t="shared" si="477"/>
        <v>3.4205942018654505</v>
      </c>
      <c r="Z1969" s="24">
        <f t="shared" si="475"/>
        <v>3.5594465873976779</v>
      </c>
      <c r="AA1969" s="20">
        <v>0.2</v>
      </c>
      <c r="AB1969" s="20">
        <v>-0.478333333333333</v>
      </c>
      <c r="AC1969" s="17">
        <v>315.82266995125298</v>
      </c>
      <c r="AD1969" s="17">
        <f t="shared" si="473"/>
        <v>315.5965165507161</v>
      </c>
      <c r="AE1969" s="21">
        <v>98.460500000000394</v>
      </c>
      <c r="AF1969" s="21">
        <v>169.07930107526883</v>
      </c>
      <c r="AG1969" s="19">
        <v>3.1260797464032262</v>
      </c>
      <c r="AI1969" s="22">
        <v>0.34166666666666645</v>
      </c>
      <c r="AJ1969" s="21">
        <v>1881.7089999999969</v>
      </c>
      <c r="AK1969" s="21" t="e">
        <f>VLOOKUP($B1969,'[3]Rotoma level Monthly'!$C$2:$N$538,10,FALSE)</f>
        <v>#N/A</v>
      </c>
      <c r="AL1969" s="21" t="e">
        <f>VLOOKUP($B1969,'[3]Rotoma level Monthly'!$C$2:$N$538,11,FALSE)</f>
        <v>#N/A</v>
      </c>
      <c r="AM1969" s="20">
        <v>3.5489859591823767</v>
      </c>
    </row>
    <row r="1970" spans="1:40" x14ac:dyDescent="0.25">
      <c r="A1970" s="39" t="s">
        <v>90</v>
      </c>
      <c r="B1970" s="15">
        <v>43313</v>
      </c>
      <c r="C1970" s="16" t="s">
        <v>81</v>
      </c>
      <c r="D1970" s="17">
        <v>2019</v>
      </c>
      <c r="E1970" s="18" t="str">
        <f t="shared" si="470"/>
        <v>Rotokakahi Outlet 2018/19</v>
      </c>
      <c r="F1970" s="18" t="s">
        <v>72</v>
      </c>
      <c r="G1970" s="19">
        <v>4.7</v>
      </c>
      <c r="H1970" s="20">
        <v>3.375</v>
      </c>
      <c r="I1970" s="21">
        <v>206</v>
      </c>
      <c r="J1970" s="19">
        <v>11.674105948534743</v>
      </c>
      <c r="K1970" s="19">
        <v>0.28957623517430475</v>
      </c>
      <c r="L1970" s="19">
        <v>20</v>
      </c>
      <c r="M1970" s="19">
        <v>31</v>
      </c>
      <c r="N1970" s="19">
        <v>7.38</v>
      </c>
      <c r="Q1970" s="19">
        <f t="shared" si="482"/>
        <v>3.9271285591567224</v>
      </c>
      <c r="R1970" s="19">
        <f t="shared" si="485"/>
        <v>4.086954048654615</v>
      </c>
      <c r="S1970" s="19">
        <f t="shared" si="466"/>
        <v>3.3547403333111512</v>
      </c>
      <c r="T1970" s="19">
        <f t="shared" si="467"/>
        <v>3.3342930008804901</v>
      </c>
      <c r="U1970" s="23">
        <f t="shared" si="468"/>
        <v>3.6757789855007443</v>
      </c>
      <c r="V1970" s="24">
        <f t="shared" si="476"/>
        <v>3.8635524962033188</v>
      </c>
      <c r="W1970" s="24">
        <f t="shared" si="476"/>
        <v>3.6486669190986567</v>
      </c>
      <c r="X1970" s="24">
        <f t="shared" si="477"/>
        <v>3.3880411847694756</v>
      </c>
      <c r="Y1970" s="24">
        <f t="shared" si="477"/>
        <v>3.4121006853544906</v>
      </c>
      <c r="Z1970" s="24">
        <f t="shared" si="475"/>
        <v>3.5643912912177185</v>
      </c>
      <c r="AA1970" s="20">
        <v>-0.65</v>
      </c>
      <c r="AB1970" s="20">
        <v>-0.38166666666666599</v>
      </c>
      <c r="AC1970" s="17">
        <v>315.91357671033302</v>
      </c>
      <c r="AD1970" s="17">
        <f t="shared" si="473"/>
        <v>315.65706446552559</v>
      </c>
      <c r="AE1970" s="21">
        <v>134.545500000001</v>
      </c>
      <c r="AF1970" s="21">
        <v>175.72172619047618</v>
      </c>
      <c r="AG1970" s="19">
        <v>3.0162367698809516</v>
      </c>
      <c r="AH1970" s="21">
        <v>130.69999999999999</v>
      </c>
      <c r="AI1970" s="22">
        <v>0.31083333333333296</v>
      </c>
      <c r="AJ1970" s="21">
        <v>1785.7734999999975</v>
      </c>
      <c r="AK1970" s="21" t="e">
        <f>VLOOKUP($B1970,'[3]Rotoma level Monthly'!$C$2:$N$538,10,FALSE)</f>
        <v>#N/A</v>
      </c>
      <c r="AL1970" s="21" t="e">
        <f>VLOOKUP($B1970,'[3]Rotoma level Monthly'!$C$2:$N$538,11,FALSE)</f>
        <v>#N/A</v>
      </c>
      <c r="AM1970" s="20">
        <v>3.5392479315125738</v>
      </c>
      <c r="AN1970" s="21">
        <v>156.61666666666665</v>
      </c>
    </row>
    <row r="1971" spans="1:40" x14ac:dyDescent="0.25">
      <c r="A1971" s="39" t="s">
        <v>90</v>
      </c>
      <c r="B1971" s="15">
        <v>43344</v>
      </c>
      <c r="C1971" s="16" t="s">
        <v>81</v>
      </c>
      <c r="D1971" s="17">
        <v>2019</v>
      </c>
      <c r="E1971" s="18" t="str">
        <f t="shared" si="470"/>
        <v>Rotokakahi Outlet 2018/19</v>
      </c>
      <c r="F1971" s="18" t="s">
        <v>72</v>
      </c>
      <c r="G1971" s="19">
        <v>6</v>
      </c>
      <c r="H1971" s="20">
        <v>4.75</v>
      </c>
      <c r="I1971" s="21">
        <v>197</v>
      </c>
      <c r="J1971" s="19">
        <v>8.743105948534744</v>
      </c>
      <c r="K1971" s="19">
        <v>-0.68742376482569534</v>
      </c>
      <c r="L1971" s="19">
        <v>15.450000000000001</v>
      </c>
      <c r="M1971" s="19">
        <v>25</v>
      </c>
      <c r="N1971" s="19">
        <v>7.52</v>
      </c>
      <c r="Q1971" s="19">
        <f t="shared" si="482"/>
        <v>4.1965041759744546</v>
      </c>
      <c r="R1971" s="19">
        <f t="shared" si="485"/>
        <v>3.65785435297393</v>
      </c>
      <c r="S1971" s="19">
        <f t="shared" si="466"/>
        <v>3.2963433407463945</v>
      </c>
      <c r="T1971" s="19">
        <f t="shared" si="467"/>
        <v>2.9676639642449945</v>
      </c>
      <c r="U1971" s="23">
        <f t="shared" si="468"/>
        <v>3.5295914584849437</v>
      </c>
      <c r="V1971" s="24">
        <f t="shared" si="476"/>
        <v>3.9850557812056855</v>
      </c>
      <c r="W1971" s="24">
        <f t="shared" si="476"/>
        <v>3.6701905884443531</v>
      </c>
      <c r="X1971" s="24">
        <f t="shared" si="477"/>
        <v>3.4040988587192911</v>
      </c>
      <c r="Y1971" s="24">
        <f t="shared" si="477"/>
        <v>3.4121006853544906</v>
      </c>
      <c r="Z1971" s="24">
        <f t="shared" si="475"/>
        <v>3.6014719896239762</v>
      </c>
      <c r="AA1971" s="20">
        <v>-1.04</v>
      </c>
      <c r="AB1971" s="20">
        <v>-0.45333333333333298</v>
      </c>
      <c r="AC1971" s="17">
        <v>315.95358849108402</v>
      </c>
      <c r="AD1971" s="17">
        <f t="shared" si="473"/>
        <v>315.7014388145563</v>
      </c>
      <c r="AE1971" s="21">
        <v>65.541500000000099</v>
      </c>
      <c r="AF1971" s="21">
        <v>194.90972222222217</v>
      </c>
      <c r="AG1971" s="19">
        <v>3.8858418176305549</v>
      </c>
      <c r="AH1971" s="21">
        <v>193.9</v>
      </c>
      <c r="AI1971" s="22">
        <v>0.26749999999999952</v>
      </c>
      <c r="AJ1971" s="21">
        <v>1711.3254999999995</v>
      </c>
      <c r="AK1971" s="21" t="e">
        <f>VLOOKUP($B1971,'[3]Rotoma level Monthly'!$C$2:$N$538,10,FALSE)</f>
        <v>#N/A</v>
      </c>
      <c r="AL1971" s="21" t="e">
        <f>VLOOKUP($B1971,'[3]Rotoma level Monthly'!$C$2:$N$538,11,FALSE)</f>
        <v>#N/A</v>
      </c>
      <c r="AM1971" s="20">
        <v>3.5402645387967842</v>
      </c>
      <c r="AN1971" s="21">
        <v>163.71666666666667</v>
      </c>
    </row>
    <row r="1972" spans="1:40" x14ac:dyDescent="0.25">
      <c r="A1972" s="39" t="s">
        <v>90</v>
      </c>
      <c r="B1972" s="15">
        <v>43374</v>
      </c>
      <c r="C1972" s="16" t="s">
        <v>81</v>
      </c>
      <c r="D1972" s="17">
        <v>2019</v>
      </c>
      <c r="E1972" s="18" t="str">
        <f t="shared" si="470"/>
        <v>Rotokakahi Outlet 2018/19</v>
      </c>
      <c r="F1972" s="18" t="s">
        <v>72</v>
      </c>
      <c r="G1972" s="19">
        <v>2.2999999999999998</v>
      </c>
      <c r="H1972" s="20">
        <v>2.25</v>
      </c>
      <c r="I1972" s="21">
        <v>211</v>
      </c>
      <c r="J1972" s="19">
        <v>9.7201059485347443</v>
      </c>
      <c r="K1972" s="19">
        <v>-1.6644237648256954</v>
      </c>
      <c r="L1972" s="19">
        <v>1</v>
      </c>
      <c r="M1972" s="19">
        <v>3</v>
      </c>
      <c r="N1972" s="19">
        <v>7.61</v>
      </c>
      <c r="Q1972" s="19">
        <f t="shared" si="482"/>
        <v>3.138788703484686</v>
      </c>
      <c r="R1972" s="19">
        <f t="shared" si="485"/>
        <v>4.5789535609672933</v>
      </c>
      <c r="S1972" s="19">
        <f t="shared" si="466"/>
        <v>3.3860901904460543</v>
      </c>
      <c r="T1972" s="19">
        <f t="shared" si="467"/>
        <v>3.1019993163039237</v>
      </c>
      <c r="U1972" s="23">
        <f t="shared" si="468"/>
        <v>3.5514579428004893</v>
      </c>
      <c r="V1972" s="24">
        <f t="shared" si="476"/>
        <v>3.931915590157065</v>
      </c>
      <c r="W1972" s="24">
        <f t="shared" si="476"/>
        <v>3.8503372756709116</v>
      </c>
      <c r="X1972" s="24">
        <f t="shared" si="477"/>
        <v>3.4160938720430072</v>
      </c>
      <c r="Y1972" s="24">
        <f t="shared" si="477"/>
        <v>3.401979162714055</v>
      </c>
      <c r="Z1972" s="24">
        <f t="shared" si="475"/>
        <v>3.6111736504359615</v>
      </c>
      <c r="AA1972" s="20">
        <v>0.28999999999999998</v>
      </c>
      <c r="AB1972" s="20">
        <v>-0.40500000000000003</v>
      </c>
      <c r="AC1972" s="17">
        <v>315.85145155309101</v>
      </c>
      <c r="AD1972" s="17">
        <f t="shared" si="473"/>
        <v>315.72594646816202</v>
      </c>
      <c r="AE1972" s="21">
        <v>94.728710079275501</v>
      </c>
      <c r="AF1972" s="21">
        <v>201.88844086021507</v>
      </c>
      <c r="AG1972" s="19">
        <v>3.4534849133844094</v>
      </c>
      <c r="AH1972" s="21">
        <v>229.6</v>
      </c>
      <c r="AI1972" s="22">
        <v>0.18916666666666598</v>
      </c>
      <c r="AJ1972" s="21">
        <v>1643.6399999999992</v>
      </c>
      <c r="AK1972" s="21" t="e">
        <f>VLOOKUP($B1972,'[3]Rotoma level Monthly'!$C$2:$N$538,10,FALSE)</f>
        <v>#N/A</v>
      </c>
      <c r="AL1972" s="21" t="e">
        <f>VLOOKUP($B1972,'[3]Rotoma level Monthly'!$C$2:$N$538,11,FALSE)</f>
        <v>#N/A</v>
      </c>
      <c r="AM1972" s="20">
        <v>3.535322537772247</v>
      </c>
      <c r="AN1972" s="21">
        <v>172.51666666666665</v>
      </c>
    </row>
    <row r="1973" spans="1:40" x14ac:dyDescent="0.25">
      <c r="A1973" s="39" t="s">
        <v>90</v>
      </c>
      <c r="B1973" s="15">
        <v>43405</v>
      </c>
      <c r="C1973" s="16" t="s">
        <v>81</v>
      </c>
      <c r="D1973" s="17">
        <v>2019</v>
      </c>
      <c r="E1973" s="18" t="str">
        <f t="shared" si="470"/>
        <v>Rotokakahi Outlet 2018/19</v>
      </c>
      <c r="F1973" s="18" t="s">
        <v>72</v>
      </c>
      <c r="G1973" s="19">
        <v>2.2000000000000002</v>
      </c>
      <c r="H1973" s="20">
        <v>5.375</v>
      </c>
      <c r="I1973" s="21">
        <v>184</v>
      </c>
      <c r="J1973" s="19">
        <v>7.7661059485347437</v>
      </c>
      <c r="K1973" s="19">
        <v>-0.68742376482569534</v>
      </c>
      <c r="L1973" s="19">
        <v>1</v>
      </c>
      <c r="M1973" s="19">
        <v>3</v>
      </c>
      <c r="N1973" s="19">
        <v>7.85</v>
      </c>
      <c r="Q1973" s="19">
        <f t="shared" si="482"/>
        <v>3.0897536092884041</v>
      </c>
      <c r="R1973" s="19">
        <f t="shared" si="485"/>
        <v>3.498073437607939</v>
      </c>
      <c r="S1973" s="19">
        <f t="shared" si="466"/>
        <v>3.2071016472587037</v>
      </c>
      <c r="T1973" s="19">
        <f t="shared" si="467"/>
        <v>2.8173936683573384</v>
      </c>
      <c r="U1973" s="23">
        <f t="shared" si="468"/>
        <v>3.1530805906280963</v>
      </c>
      <c r="V1973" s="24">
        <f t="shared" si="476"/>
        <v>3.936191973545752</v>
      </c>
      <c r="W1973" s="24">
        <f t="shared" si="476"/>
        <v>3.8000138702333439</v>
      </c>
      <c r="X1973" s="24">
        <f t="shared" si="477"/>
        <v>3.4108917176384494</v>
      </c>
      <c r="Y1973" s="24">
        <f t="shared" si="477"/>
        <v>3.378262025385173</v>
      </c>
      <c r="Z1973" s="24">
        <f t="shared" si="475"/>
        <v>3.6125424822927061</v>
      </c>
      <c r="AA1973" s="20">
        <v>-0.08</v>
      </c>
      <c r="AB1973" s="20">
        <v>-0.28999999999999998</v>
      </c>
      <c r="AC1973" s="17">
        <v>315.79321365983799</v>
      </c>
      <c r="AD1973" s="17">
        <f t="shared" si="473"/>
        <v>315.74250754626274</v>
      </c>
      <c r="AE1973" s="21">
        <v>123.733861834655</v>
      </c>
      <c r="AF1973" s="21">
        <v>163.74305555555551</v>
      </c>
      <c r="AG1973" s="19">
        <v>3.5600270030972223</v>
      </c>
      <c r="AH1973" s="21">
        <v>196.2</v>
      </c>
      <c r="AI1973" s="22">
        <v>-5.9166666666666978E-2</v>
      </c>
      <c r="AJ1973" s="21">
        <v>1640.188210079275</v>
      </c>
      <c r="AK1973" s="21" t="e">
        <f>VLOOKUP($B1973,'[3]Rotoma level Monthly'!$C$2:$N$538,10,FALSE)</f>
        <v>#N/A</v>
      </c>
      <c r="AL1973" s="21" t="e">
        <f>VLOOKUP($B1973,'[3]Rotoma level Monthly'!$C$2:$N$538,11,FALSE)</f>
        <v>#N/A</v>
      </c>
      <c r="AM1973" s="20">
        <v>3.4803228489507863</v>
      </c>
      <c r="AN1973" s="21">
        <v>177.82499999999996</v>
      </c>
    </row>
    <row r="1974" spans="1:40" x14ac:dyDescent="0.25">
      <c r="A1974" s="39" t="s">
        <v>90</v>
      </c>
      <c r="B1974" s="15">
        <v>43435</v>
      </c>
      <c r="C1974" s="16" t="s">
        <v>81</v>
      </c>
      <c r="D1974" s="17">
        <v>2019</v>
      </c>
      <c r="E1974" s="18" t="str">
        <f t="shared" si="470"/>
        <v>Rotokakahi Outlet 2018/19</v>
      </c>
      <c r="F1974" s="18" t="s">
        <v>72</v>
      </c>
      <c r="G1974" s="19">
        <v>1.2</v>
      </c>
      <c r="H1974" s="20">
        <v>9.125</v>
      </c>
      <c r="I1974" s="21">
        <v>174</v>
      </c>
      <c r="J1974" s="19">
        <v>10.697105948534743</v>
      </c>
      <c r="K1974" s="19">
        <v>0.28957623517430475</v>
      </c>
      <c r="L1974" s="19">
        <v>1</v>
      </c>
      <c r="M1974" s="19">
        <v>3</v>
      </c>
      <c r="N1974" s="19">
        <v>7.79</v>
      </c>
      <c r="Q1974" s="19">
        <f t="shared" si="482"/>
        <v>2.4211203649609674</v>
      </c>
      <c r="R1974" s="19">
        <f t="shared" si="485"/>
        <v>2.7710166647092431</v>
      </c>
      <c r="S1974" s="19">
        <f t="shared" si="466"/>
        <v>3.1340532373306256</v>
      </c>
      <c r="T1974" s="19">
        <f t="shared" si="467"/>
        <v>3.2234575879891487</v>
      </c>
      <c r="U1974" s="23">
        <f t="shared" si="468"/>
        <v>2.8874119637474962</v>
      </c>
      <c r="V1974" s="24">
        <f t="shared" si="476"/>
        <v>3.8724739577968763</v>
      </c>
      <c r="W1974" s="24">
        <f t="shared" si="476"/>
        <v>3.6713892195428315</v>
      </c>
      <c r="X1974" s="24">
        <f t="shared" si="477"/>
        <v>3.3919735924305581</v>
      </c>
      <c r="Y1974" s="24">
        <f t="shared" si="477"/>
        <v>3.3690257409775612</v>
      </c>
      <c r="Z1974" s="24">
        <f t="shared" si="475"/>
        <v>3.5786851377535172</v>
      </c>
      <c r="AA1974" s="20">
        <v>0.85</v>
      </c>
      <c r="AB1974" s="20">
        <v>-7.1666666666666601E-2</v>
      </c>
      <c r="AC1974" s="17">
        <v>315.89719619892497</v>
      </c>
      <c r="AD1974" s="17">
        <f t="shared" si="473"/>
        <v>315.7788550791239</v>
      </c>
      <c r="AE1974" s="21">
        <v>231.283125707816</v>
      </c>
      <c r="AF1974" s="21">
        <v>153.91522988505747</v>
      </c>
      <c r="AG1974" s="19">
        <v>3.7456138217959749</v>
      </c>
      <c r="AH1974" s="21">
        <v>204.6</v>
      </c>
      <c r="AI1974" s="22">
        <v>-0.18083333333333329</v>
      </c>
      <c r="AJ1974" s="21">
        <v>1688.5900719139302</v>
      </c>
      <c r="AK1974" s="21" t="e">
        <f>VLOOKUP($B1974,'[3]Rotoma level Monthly'!$C$2:$N$538,10,FALSE)</f>
        <v>#N/A</v>
      </c>
      <c r="AL1974" s="21" t="e">
        <f>VLOOKUP($B1974,'[3]Rotoma level Monthly'!$C$2:$N$538,11,FALSE)</f>
        <v>#N/A</v>
      </c>
      <c r="AM1974" s="20">
        <v>3.4472102101791946</v>
      </c>
      <c r="AN1974" s="21">
        <v>180.32500000000002</v>
      </c>
    </row>
    <row r="1975" spans="1:40" x14ac:dyDescent="0.25">
      <c r="A1975" s="39" t="s">
        <v>90</v>
      </c>
      <c r="B1975" s="15">
        <v>43466</v>
      </c>
      <c r="C1975" s="16" t="s">
        <v>81</v>
      </c>
      <c r="D1975" s="17">
        <v>2019</v>
      </c>
      <c r="E1975" s="18" t="str">
        <f t="shared" si="470"/>
        <v>Rotokakahi Outlet 2018/19</v>
      </c>
      <c r="F1975" s="18" t="s">
        <v>72</v>
      </c>
      <c r="G1975" s="19">
        <v>3.5</v>
      </c>
      <c r="H1975" s="20">
        <v>4</v>
      </c>
      <c r="I1975" s="21">
        <v>227</v>
      </c>
      <c r="J1975" s="19">
        <v>14.800505948534742</v>
      </c>
      <c r="K1975" s="19">
        <v>1.2665762351743046</v>
      </c>
      <c r="L1975" s="19">
        <v>1</v>
      </c>
      <c r="M1975" s="19">
        <v>6</v>
      </c>
      <c r="N1975" s="19">
        <v>7.74</v>
      </c>
      <c r="Q1975" s="19">
        <f t="shared" si="482"/>
        <v>3.6019328326497</v>
      </c>
      <c r="R1975" s="19">
        <f t="shared" si="485"/>
        <v>3.8756745470895422</v>
      </c>
      <c r="S1975" s="19">
        <f t="shared" si="466"/>
        <v>3.4816378301512985</v>
      </c>
      <c r="T1975" s="19">
        <f t="shared" si="467"/>
        <v>3.6352075604769909</v>
      </c>
      <c r="U1975" s="23">
        <f t="shared" si="468"/>
        <v>3.6486131925918825</v>
      </c>
      <c r="V1975" s="24">
        <f t="shared" si="476"/>
        <v>3.8011961501515841</v>
      </c>
      <c r="W1975" s="24">
        <f t="shared" si="476"/>
        <v>3.7384089041307664</v>
      </c>
      <c r="X1975" s="24">
        <f t="shared" si="477"/>
        <v>3.3924545447903598</v>
      </c>
      <c r="Y1975" s="24">
        <f t="shared" si="477"/>
        <v>3.3511026352457347</v>
      </c>
      <c r="Z1975" s="24">
        <f t="shared" si="475"/>
        <v>3.5676750949305096</v>
      </c>
      <c r="AA1975" s="20">
        <v>-0.03</v>
      </c>
      <c r="AB1975" s="20">
        <v>0.45166666666666599</v>
      </c>
      <c r="AC1975" s="17">
        <v>315.869057694388</v>
      </c>
      <c r="AD1975" s="17">
        <f t="shared" si="473"/>
        <v>315.80492283074238</v>
      </c>
      <c r="AE1975" s="21">
        <v>61.279733750804901</v>
      </c>
      <c r="AF1975" s="21">
        <v>199.34139784946237</v>
      </c>
      <c r="AG1975" s="19">
        <v>4.1269646021693545</v>
      </c>
      <c r="AH1975" s="21">
        <v>294.60000000000002</v>
      </c>
      <c r="AI1975" s="22">
        <v>-0.18083333333333329</v>
      </c>
      <c r="AJ1975" s="21">
        <v>1886.7881976217461</v>
      </c>
      <c r="AK1975" s="21" t="e">
        <f>VLOOKUP($B1975,'[3]Rotoma level Monthly'!$C$2:$N$538,10,FALSE)</f>
        <v>#N/A</v>
      </c>
      <c r="AL1975" s="21" t="e">
        <f>VLOOKUP($B1975,'[3]Rotoma level Monthly'!$C$2:$N$538,11,FALSE)</f>
        <v>#N/A</v>
      </c>
      <c r="AM1975" s="20">
        <v>3.4558812472636711</v>
      </c>
      <c r="AN1975" s="21">
        <v>190.63333333333333</v>
      </c>
    </row>
    <row r="1976" spans="1:40" x14ac:dyDescent="0.25">
      <c r="A1976" s="39" t="s">
        <v>90</v>
      </c>
      <c r="B1976" s="15">
        <v>43497</v>
      </c>
      <c r="C1976" s="16" t="s">
        <v>81</v>
      </c>
      <c r="D1976" s="17">
        <v>2019</v>
      </c>
      <c r="E1976" s="18" t="str">
        <f t="shared" si="470"/>
        <v>Rotokakahi Outlet 2018/19</v>
      </c>
      <c r="F1976" s="18" t="s">
        <v>72</v>
      </c>
      <c r="G1976" s="19">
        <v>1.9</v>
      </c>
      <c r="H1976" s="20">
        <v>4.25</v>
      </c>
      <c r="I1976" s="21">
        <v>199</v>
      </c>
      <c r="J1976" s="19">
        <v>12.748805948534745</v>
      </c>
      <c r="K1976" s="19">
        <v>0.28957623517430475</v>
      </c>
      <c r="L1976" s="19">
        <v>1.73</v>
      </c>
      <c r="M1976" s="19">
        <v>4</v>
      </c>
      <c r="N1976" s="19">
        <v>7.75</v>
      </c>
      <c r="Q1976" s="19">
        <f t="shared" si="482"/>
        <v>2.9280341464201856</v>
      </c>
      <c r="R1976" s="19">
        <f t="shared" si="485"/>
        <v>3.799350524372946</v>
      </c>
      <c r="S1976" s="19">
        <f t="shared" si="466"/>
        <v>3.3095477599932175</v>
      </c>
      <c r="T1976" s="19">
        <f t="shared" si="467"/>
        <v>3.4459709712774047</v>
      </c>
      <c r="U1976" s="23">
        <f t="shared" si="468"/>
        <v>3.3707258505159383</v>
      </c>
      <c r="V1976" s="24">
        <f t="shared" si="476"/>
        <v>3.7450379262991245</v>
      </c>
      <c r="W1976" s="24">
        <f t="shared" si="476"/>
        <v>3.7451801952687864</v>
      </c>
      <c r="X1976" s="24">
        <f t="shared" si="477"/>
        <v>3.3762108531668482</v>
      </c>
      <c r="Y1976" s="24">
        <f t="shared" si="477"/>
        <v>3.351915616267851</v>
      </c>
      <c r="Z1976" s="24">
        <f t="shared" si="475"/>
        <v>3.5557183577196976</v>
      </c>
      <c r="AA1976" s="20">
        <v>-1.23</v>
      </c>
      <c r="AB1976" s="20">
        <v>0.185</v>
      </c>
      <c r="AC1976" s="17">
        <v>315.64084996621602</v>
      </c>
      <c r="AD1976" s="17">
        <f t="shared" si="473"/>
        <v>315.8004886556796</v>
      </c>
      <c r="AE1976" s="21">
        <v>22.823529411764699</v>
      </c>
      <c r="AF1976" s="21">
        <v>169.82142857142858</v>
      </c>
      <c r="AG1976" s="19">
        <v>3.7381431846011899</v>
      </c>
      <c r="AH1976" s="21">
        <v>248.8</v>
      </c>
      <c r="AI1976" s="22">
        <v>-0.18083333333333329</v>
      </c>
      <c r="AJ1976" s="21">
        <v>1698.439931372553</v>
      </c>
      <c r="AK1976" s="21" t="e">
        <f>VLOOKUP($B1976,'[3]Rotoma level Monthly'!$C$2:$N$538,10,FALSE)</f>
        <v>#N/A</v>
      </c>
      <c r="AL1976" s="21" t="e">
        <f>VLOOKUP($B1976,'[3]Rotoma level Monthly'!$C$2:$N$538,11,FALSE)</f>
        <v>#N/A</v>
      </c>
      <c r="AM1976" s="20">
        <v>3.4929318495813235</v>
      </c>
      <c r="AN1976" s="21">
        <v>187.66666666666666</v>
      </c>
    </row>
    <row r="1977" spans="1:40" x14ac:dyDescent="0.25">
      <c r="A1977" s="39" t="s">
        <v>90</v>
      </c>
      <c r="B1977" s="15">
        <v>43525</v>
      </c>
      <c r="C1977" s="16" t="s">
        <v>81</v>
      </c>
      <c r="D1977" s="17">
        <v>2019</v>
      </c>
      <c r="E1977" s="18" t="str">
        <f t="shared" si="470"/>
        <v>Rotokakahi Outlet 2018/19</v>
      </c>
      <c r="F1977" s="18" t="s">
        <v>72</v>
      </c>
      <c r="G1977" s="19">
        <v>4.7</v>
      </c>
      <c r="H1977" s="20">
        <v>5</v>
      </c>
      <c r="I1977" s="21">
        <v>256.29999999999995</v>
      </c>
      <c r="J1977" s="19">
        <v>16.168305948534741</v>
      </c>
      <c r="K1977" s="19">
        <v>1.2665762351743046</v>
      </c>
      <c r="L1977" s="19">
        <v>1.6</v>
      </c>
      <c r="M1977" s="19">
        <v>9.4</v>
      </c>
      <c r="N1977" s="19">
        <v>7.71</v>
      </c>
      <c r="Q1977" s="19">
        <f t="shared" si="482"/>
        <v>3.9271285591567224</v>
      </c>
      <c r="R1977" s="19">
        <f t="shared" si="485"/>
        <v>3.5918989265843653</v>
      </c>
      <c r="S1977" s="19">
        <f t="shared" si="466"/>
        <v>3.6403333046145732</v>
      </c>
      <c r="T1977" s="19">
        <f t="shared" si="467"/>
        <v>3.7473003943805581</v>
      </c>
      <c r="U1977" s="23">
        <f t="shared" si="468"/>
        <v>3.7266652961840547</v>
      </c>
      <c r="V1977" s="24">
        <f t="shared" si="476"/>
        <v>3.7138285065391554</v>
      </c>
      <c r="W1977" s="24">
        <f t="shared" si="476"/>
        <v>3.7241811573259778</v>
      </c>
      <c r="X1977" s="24">
        <f t="shared" si="477"/>
        <v>3.3953519815225648</v>
      </c>
      <c r="Y1977" s="24">
        <f t="shared" si="477"/>
        <v>3.3699780105002066</v>
      </c>
      <c r="Z1977" s="24">
        <f t="shared" si="475"/>
        <v>3.5532795638124473</v>
      </c>
      <c r="AA1977" s="20">
        <v>-0.61</v>
      </c>
      <c r="AB1977" s="20">
        <v>-2.1666666666666601E-2</v>
      </c>
      <c r="AC1977" s="17">
        <v>315.45451661636798</v>
      </c>
      <c r="AD1977" s="17">
        <f t="shared" si="473"/>
        <v>315.78133050009717</v>
      </c>
      <c r="AE1977" s="21">
        <v>41.843137254901997</v>
      </c>
      <c r="AF1977" s="21">
        <v>147.40591397849465</v>
      </c>
      <c r="AG1977" s="19">
        <v>2.9732676198924728</v>
      </c>
      <c r="AH1977" s="21">
        <v>190.7</v>
      </c>
      <c r="AI1977" s="22">
        <v>-0.18083333333333329</v>
      </c>
      <c r="AJ1977" s="21">
        <v>1477.8314607843186</v>
      </c>
      <c r="AK1977" s="21" t="e">
        <f>VLOOKUP($B1977,'[3]Rotoma level Monthly'!$C$2:$N$538,10,FALSE)</f>
        <v>#N/A</v>
      </c>
      <c r="AL1977" s="21" t="e">
        <f>VLOOKUP($B1977,'[3]Rotoma level Monthly'!$C$2:$N$538,11,FALSE)</f>
        <v>#N/A</v>
      </c>
      <c r="AM1977" s="20">
        <v>3.5121342029597948</v>
      </c>
      <c r="AN1977" s="21">
        <v>190.39166666666665</v>
      </c>
    </row>
    <row r="1978" spans="1:40" x14ac:dyDescent="0.25">
      <c r="A1978" s="39" t="s">
        <v>90</v>
      </c>
      <c r="B1978" s="15">
        <v>43556</v>
      </c>
      <c r="C1978" s="16" t="s">
        <v>81</v>
      </c>
      <c r="D1978" s="17">
        <v>2019</v>
      </c>
      <c r="E1978" s="18" t="str">
        <f t="shared" si="470"/>
        <v>Rotokakahi Outlet 2018/19</v>
      </c>
      <c r="F1978" s="18" t="s">
        <v>72</v>
      </c>
      <c r="G1978" s="19">
        <v>4.7</v>
      </c>
      <c r="H1978" s="20">
        <v>2.625</v>
      </c>
      <c r="I1978" s="21">
        <v>252.1</v>
      </c>
      <c r="J1978" s="19">
        <v>14.605105948534742</v>
      </c>
      <c r="K1978" s="19">
        <v>0.9734762351743047</v>
      </c>
      <c r="L1978" s="19">
        <v>1.5</v>
      </c>
      <c r="M1978" s="19">
        <v>9</v>
      </c>
      <c r="N1978" s="19">
        <v>7.8</v>
      </c>
      <c r="Q1978" s="19">
        <f t="shared" si="482"/>
        <v>3.9271285591567224</v>
      </c>
      <c r="R1978" s="19">
        <f t="shared" si="485"/>
        <v>4.3936189458826238</v>
      </c>
      <c r="S1978" s="19">
        <f t="shared" si="466"/>
        <v>3.6187342654861019</v>
      </c>
      <c r="T1978" s="19">
        <f t="shared" si="467"/>
        <v>3.6183537584128866</v>
      </c>
      <c r="U1978" s="23">
        <f t="shared" si="468"/>
        <v>3.8894588822345839</v>
      </c>
      <c r="V1978" s="24">
        <f t="shared" si="476"/>
        <v>3.6746205080575973</v>
      </c>
      <c r="W1978" s="24">
        <f t="shared" si="476"/>
        <v>3.7911249361816424</v>
      </c>
      <c r="X1978" s="24">
        <f t="shared" si="477"/>
        <v>3.4162989504599146</v>
      </c>
      <c r="Y1978" s="24">
        <f t="shared" si="477"/>
        <v>3.3699780105002071</v>
      </c>
      <c r="Z1978" s="24">
        <f t="shared" si="475"/>
        <v>3.5611970001768225</v>
      </c>
      <c r="AA1978" s="20">
        <v>0</v>
      </c>
      <c r="AB1978" s="20">
        <v>-0.16999999999999901</v>
      </c>
      <c r="AC1978" s="17">
        <v>315.38509600694402</v>
      </c>
      <c r="AD1978" s="17">
        <f t="shared" si="473"/>
        <v>315.76444784761719</v>
      </c>
      <c r="AE1978" s="21">
        <v>78.598122299767397</v>
      </c>
      <c r="AF1978" s="21">
        <v>179.52083333333334</v>
      </c>
      <c r="AG1978" s="19">
        <v>3.3328140403305553</v>
      </c>
      <c r="AI1978" s="22">
        <v>-0.22999999999999948</v>
      </c>
      <c r="AJ1978" s="21">
        <v>1445.9945980392208</v>
      </c>
      <c r="AK1978" s="21" t="e">
        <f>VLOOKUP($B1978,'[3]Rotoma level Monthly'!$C$2:$N$538,10,FALSE)</f>
        <v>#N/A</v>
      </c>
      <c r="AL1978" s="21" t="e">
        <f>VLOOKUP($B1978,'[3]Rotoma level Monthly'!$C$2:$N$538,11,FALSE)</f>
        <v>#N/A</v>
      </c>
      <c r="AM1978" s="20">
        <v>3.4952712810806958</v>
      </c>
    </row>
    <row r="1979" spans="1:40" x14ac:dyDescent="0.25">
      <c r="A1979" s="39" t="s">
        <v>90</v>
      </c>
      <c r="B1979" s="15">
        <v>43586</v>
      </c>
      <c r="C1979" s="16" t="s">
        <v>81</v>
      </c>
      <c r="D1979" s="17">
        <v>2019</v>
      </c>
      <c r="E1979" s="18" t="str">
        <f t="shared" si="470"/>
        <v>Rotokakahi Outlet 2018/19</v>
      </c>
      <c r="F1979" s="18" t="s">
        <v>72</v>
      </c>
      <c r="G1979" s="19">
        <v>8.4</v>
      </c>
      <c r="I1979" s="21">
        <v>323.2</v>
      </c>
      <c r="J1979" s="19">
        <v>34.633605948534743</v>
      </c>
      <c r="K1979" s="19">
        <v>9.0825762351743045</v>
      </c>
      <c r="L1979" s="19">
        <v>2.2000000000000002</v>
      </c>
      <c r="M1979" s="19">
        <v>4.2</v>
      </c>
      <c r="N1979" s="19">
        <v>7.52</v>
      </c>
      <c r="Q1979" s="19">
        <f t="shared" si="482"/>
        <v>4.5676693865971796</v>
      </c>
      <c r="S1979" s="19">
        <f t="shared" si="466"/>
        <v>3.9435087698286702</v>
      </c>
      <c r="T1979" s="19">
        <f t="shared" si="467"/>
        <v>4.7133333171697629</v>
      </c>
      <c r="U1979" s="23">
        <f t="shared" si="468"/>
        <v>4.4081704911985371</v>
      </c>
      <c r="V1979" s="24">
        <f t="shared" si="476"/>
        <v>3.7361754671763503</v>
      </c>
      <c r="X1979" s="24">
        <f t="shared" si="477"/>
        <v>3.4664257809496406</v>
      </c>
      <c r="Y1979" s="24">
        <f t="shared" si="477"/>
        <v>3.4848980368576457</v>
      </c>
      <c r="Z1979" s="24">
        <f t="shared" si="475"/>
        <v>3.6367309388321289</v>
      </c>
      <c r="AA1979" s="20">
        <v>-0.77</v>
      </c>
      <c r="AB1979" s="20">
        <v>-0.478333333333333</v>
      </c>
      <c r="AC1979" s="17">
        <v>315.269030745968</v>
      </c>
      <c r="AD1979" s="17">
        <f t="shared" si="473"/>
        <v>315.72259280573388</v>
      </c>
      <c r="AE1979" s="21">
        <v>79.956416464891007</v>
      </c>
      <c r="AF1979" s="21">
        <v>179.22222222222223</v>
      </c>
      <c r="AG1979" s="19">
        <v>3.0820223738805557</v>
      </c>
      <c r="AH1979" s="21">
        <v>165</v>
      </c>
      <c r="AI1979" s="22">
        <v>-0.33583333333333298</v>
      </c>
      <c r="AJ1979" s="21">
        <v>1239.244720338987</v>
      </c>
      <c r="AK1979" s="21" t="e">
        <f>VLOOKUP($B1979,'[3]Rotoma level Monthly'!$C$2:$N$538,10,FALSE)</f>
        <v>#N/A</v>
      </c>
      <c r="AL1979" s="21" t="e">
        <f>VLOOKUP($B1979,'[3]Rotoma level Monthly'!$C$2:$N$538,11,FALSE)</f>
        <v>#N/A</v>
      </c>
      <c r="AM1979" s="20">
        <v>3.4527581638334737</v>
      </c>
      <c r="AN1979" s="21">
        <v>192.84166666666667</v>
      </c>
    </row>
    <row r="1980" spans="1:40" x14ac:dyDescent="0.25">
      <c r="A1980" s="39" t="s">
        <v>90</v>
      </c>
      <c r="B1980" s="15">
        <v>43617</v>
      </c>
      <c r="C1980" s="16" t="s">
        <v>81</v>
      </c>
      <c r="D1980" s="17">
        <v>2019</v>
      </c>
      <c r="E1980" s="18" t="str">
        <f t="shared" si="470"/>
        <v>Rotokakahi Outlet 2018/19</v>
      </c>
      <c r="F1980" s="18" t="s">
        <v>72</v>
      </c>
      <c r="G1980" s="19">
        <v>9.6999999999999993</v>
      </c>
      <c r="I1980" s="21">
        <v>261</v>
      </c>
      <c r="J1980" s="19">
        <v>15.582105948534743</v>
      </c>
      <c r="K1980" s="19">
        <v>0.28957623517430475</v>
      </c>
      <c r="L1980" s="19">
        <v>4</v>
      </c>
      <c r="M1980" s="19">
        <v>21</v>
      </c>
      <c r="N1980" s="19">
        <v>7.59</v>
      </c>
      <c r="Q1980" s="19">
        <f t="shared" si="482"/>
        <v>4.7264002050362617</v>
      </c>
      <c r="S1980" s="19">
        <f t="shared" si="466"/>
        <v>3.6640879270882247</v>
      </c>
      <c r="T1980" s="19">
        <f t="shared" si="467"/>
        <v>3.700468366621946</v>
      </c>
      <c r="U1980" s="23">
        <f t="shared" si="468"/>
        <v>4.0303188329154773</v>
      </c>
      <c r="V1980" s="24">
        <f t="shared" si="476"/>
        <v>3.7505039547097696</v>
      </c>
      <c r="X1980" s="24">
        <f t="shared" si="477"/>
        <v>3.4676851652945491</v>
      </c>
      <c r="Y1980" s="24">
        <f t="shared" si="477"/>
        <v>3.4784714254272884</v>
      </c>
      <c r="Z1980" s="24">
        <f t="shared" si="475"/>
        <v>3.6397846923147856</v>
      </c>
      <c r="AA1980" s="20">
        <v>-0.95</v>
      </c>
      <c r="AB1980" s="20">
        <v>-0.26333333333333298</v>
      </c>
      <c r="AC1980" s="17">
        <v>315.20124270833298</v>
      </c>
      <c r="AD1980" s="17">
        <f t="shared" si="473"/>
        <v>315.67095752522846</v>
      </c>
      <c r="AE1980" s="21">
        <v>79.967301715573896</v>
      </c>
      <c r="AF1980" s="21">
        <v>196.90972222222217</v>
      </c>
      <c r="AG1980" s="19">
        <v>2.8415910469277765</v>
      </c>
      <c r="AH1980" s="21">
        <v>158.6</v>
      </c>
      <c r="AI1980" s="22">
        <v>-0.27666666666666651</v>
      </c>
      <c r="AJ1980" s="21">
        <v>1184.525136803878</v>
      </c>
      <c r="AK1980" s="21" t="e">
        <f>VLOOKUP($B1980,'[3]Rotoma level Monthly'!$C$2:$N$538,10,FALSE)</f>
        <v>#N/A</v>
      </c>
      <c r="AL1980" s="21" t="e">
        <f>VLOOKUP($B1980,'[3]Rotoma level Monthly'!$C$2:$N$538,11,FALSE)</f>
        <v>#N/A</v>
      </c>
      <c r="AM1980" s="20">
        <v>3.4348254034115571</v>
      </c>
      <c r="AN1980" s="21">
        <v>190.13333333333333</v>
      </c>
    </row>
    <row r="1981" spans="1:40" x14ac:dyDescent="0.25">
      <c r="A1981" s="39" t="s">
        <v>90</v>
      </c>
      <c r="B1981" s="15">
        <v>43647</v>
      </c>
      <c r="C1981" s="16" t="s">
        <v>82</v>
      </c>
      <c r="D1981" s="17">
        <v>2020</v>
      </c>
      <c r="E1981" s="18" t="str">
        <f t="shared" si="470"/>
        <v>Rotokakahi Outlet 2019/20</v>
      </c>
      <c r="F1981" s="18" t="s">
        <v>72</v>
      </c>
      <c r="G1981" s="19">
        <v>11.8</v>
      </c>
      <c r="H1981" s="20">
        <v>1.6875</v>
      </c>
      <c r="I1981" s="21">
        <v>269</v>
      </c>
      <c r="J1981" s="19">
        <v>24.375105948534742</v>
      </c>
      <c r="K1981" s="19">
        <v>0.28957623517430475</v>
      </c>
      <c r="L1981" s="19">
        <v>5</v>
      </c>
      <c r="M1981" s="19">
        <v>1</v>
      </c>
      <c r="N1981" s="19">
        <v>7.6749999999999998</v>
      </c>
      <c r="Q1981" s="19">
        <f t="shared" si="482"/>
        <v>4.9425802985575586</v>
      </c>
      <c r="R1981" s="19">
        <f t="shared" ref="R1981:R1987" si="486">5.56+2.6*LOG(((1/$H1981)-(1/40)),10)</f>
        <v>4.9204954694818097</v>
      </c>
      <c r="S1981" s="19">
        <f t="shared" ref="S1981:S2009" si="487">-3.61+3.01*LOG($I1981)</f>
        <v>3.7035543628072483</v>
      </c>
      <c r="T1981" s="19">
        <f t="shared" ref="T1981:T2009" si="488">0.218+2.92*LOG($J1981,10)</f>
        <v>4.2678838152552414</v>
      </c>
      <c r="U1981" s="23">
        <f t="shared" si="468"/>
        <v>4.4586284865254644</v>
      </c>
      <c r="V1981" s="24">
        <f t="shared" si="476"/>
        <v>3.7828474500366305</v>
      </c>
      <c r="W1981" s="24">
        <f t="shared" si="476"/>
        <v>3.9173890478324305</v>
      </c>
      <c r="X1981" s="24">
        <f t="shared" si="477"/>
        <v>3.4783110807551885</v>
      </c>
      <c r="Y1981" s="24">
        <f t="shared" si="477"/>
        <v>3.5477771434475573</v>
      </c>
      <c r="Z1981" s="24">
        <f t="shared" si="475"/>
        <v>3.694158497777309</v>
      </c>
      <c r="AA1981" s="20">
        <v>-0.53</v>
      </c>
      <c r="AB1981" s="20">
        <v>-0.24333333333333301</v>
      </c>
      <c r="AC1981" s="17">
        <v>315.29873493503601</v>
      </c>
      <c r="AD1981" s="17">
        <f t="shared" si="473"/>
        <v>315.62729627387699</v>
      </c>
      <c r="AE1981" s="21">
        <v>208.843161856964</v>
      </c>
      <c r="AF1981" s="21">
        <v>166.16935483870978</v>
      </c>
      <c r="AG1981" s="19">
        <v>3.2972154989435492</v>
      </c>
      <c r="AH1981" s="21">
        <v>119.5</v>
      </c>
      <c r="AI1981" s="22">
        <v>-0.25333333333333297</v>
      </c>
      <c r="AJ1981" s="21">
        <v>1112.761438519452</v>
      </c>
      <c r="AK1981" s="21" t="e">
        <f>VLOOKUP($B1981,'[3]Rotoma level Monthly'!$C$2:$N$538,10,FALSE)</f>
        <v>#N/A</v>
      </c>
      <c r="AL1981" s="21" t="e">
        <f>VLOOKUP($B1981,'[3]Rotoma level Monthly'!$C$2:$N$538,11,FALSE)</f>
        <v>#N/A</v>
      </c>
      <c r="AM1981" s="20">
        <v>3.406840578332853</v>
      </c>
      <c r="AN1981" s="21">
        <v>187.81666666666663</v>
      </c>
    </row>
    <row r="1982" spans="1:40" x14ac:dyDescent="0.25">
      <c r="A1982" s="39" t="s">
        <v>90</v>
      </c>
      <c r="B1982" s="15">
        <v>43709</v>
      </c>
      <c r="C1982" s="16" t="s">
        <v>82</v>
      </c>
      <c r="D1982" s="17">
        <v>2020</v>
      </c>
      <c r="E1982" s="18" t="str">
        <f t="shared" si="470"/>
        <v>Rotokakahi Outlet 2019/20</v>
      </c>
      <c r="F1982" s="18" t="s">
        <v>72</v>
      </c>
      <c r="G1982" s="19">
        <v>1.4</v>
      </c>
      <c r="H1982" s="20">
        <v>2.625</v>
      </c>
      <c r="I1982" s="21">
        <v>200</v>
      </c>
      <c r="J1982" s="19">
        <v>14.605105948534742</v>
      </c>
      <c r="K1982" s="19">
        <v>2.2435762351743045</v>
      </c>
      <c r="L1982" s="19">
        <v>1</v>
      </c>
      <c r="M1982" s="19">
        <v>2</v>
      </c>
      <c r="N1982" s="19">
        <v>7.48</v>
      </c>
      <c r="Q1982" s="19">
        <f t="shared" si="482"/>
        <v>2.5911652106227248</v>
      </c>
      <c r="R1982" s="19">
        <f t="shared" si="486"/>
        <v>4.3936189458826238</v>
      </c>
      <c r="S1982" s="19">
        <f t="shared" si="487"/>
        <v>3.3161002869485832</v>
      </c>
      <c r="T1982" s="19">
        <f t="shared" si="488"/>
        <v>3.6183537584128866</v>
      </c>
      <c r="U1982" s="23">
        <f t="shared" ref="U1982:U2006" si="489">AVERAGE(Q1982:T1982)</f>
        <v>3.4798095504667046</v>
      </c>
      <c r="V1982" s="24">
        <f t="shared" si="476"/>
        <v>3.6715171709921308</v>
      </c>
      <c r="W1982" s="24">
        <f t="shared" si="476"/>
        <v>3.9480555375552315</v>
      </c>
      <c r="X1982" s="24">
        <f t="shared" si="477"/>
        <v>3.475091076891641</v>
      </c>
      <c r="Y1982" s="24">
        <f t="shared" si="477"/>
        <v>3.5714488732419234</v>
      </c>
      <c r="Z1982" s="24">
        <f t="shared" si="475"/>
        <v>3.6778277115244724</v>
      </c>
      <c r="AA1982" s="20">
        <v>-1.28</v>
      </c>
      <c r="AB1982" s="20">
        <v>-0.39833333333333298</v>
      </c>
      <c r="AC1982" s="17">
        <v>315.30990636574103</v>
      </c>
      <c r="AD1982" s="17">
        <f t="shared" si="473"/>
        <v>315.57699041182764</v>
      </c>
      <c r="AE1982" s="21">
        <v>125.904944846104</v>
      </c>
      <c r="AF1982" s="21">
        <v>193.85296934865897</v>
      </c>
      <c r="AG1982" s="19">
        <v>4.3530672589042148</v>
      </c>
      <c r="AH1982" s="21">
        <v>178.1</v>
      </c>
      <c r="AI1982" s="22">
        <v>-0.206666666666666</v>
      </c>
      <c r="AJ1982" s="21">
        <v>1216.7993531995016</v>
      </c>
      <c r="AK1982" s="21" t="e">
        <f>VLOOKUP($B1982,'[3]Rotoma level Monthly'!$C$2:$N$538,10,FALSE)</f>
        <v>#N/A</v>
      </c>
      <c r="AL1982" s="21" t="e">
        <f>VLOOKUP($B1982,'[3]Rotoma level Monthly'!$C$2:$N$538,11,FALSE)</f>
        <v>#N/A</v>
      </c>
      <c r="AM1982" s="20">
        <v>3.5232853284740471</v>
      </c>
      <c r="AN1982" s="21">
        <v>196.21666666666667</v>
      </c>
    </row>
    <row r="1983" spans="1:40" x14ac:dyDescent="0.25">
      <c r="A1983" s="39" t="s">
        <v>90</v>
      </c>
      <c r="B1983" s="15">
        <v>43739</v>
      </c>
      <c r="C1983" s="16" t="s">
        <v>82</v>
      </c>
      <c r="D1983" s="17">
        <v>2020</v>
      </c>
      <c r="E1983" s="18" t="str">
        <f t="shared" si="470"/>
        <v>Rotokakahi Outlet 2019/20</v>
      </c>
      <c r="F1983" s="18" t="s">
        <v>72</v>
      </c>
      <c r="G1983" s="19">
        <v>2.2999999999999998</v>
      </c>
      <c r="H1983" s="20">
        <v>3.25</v>
      </c>
      <c r="I1983" s="21">
        <v>203</v>
      </c>
      <c r="J1983" s="19">
        <v>12</v>
      </c>
      <c r="K1983" s="19">
        <v>3</v>
      </c>
      <c r="L1983" s="19">
        <v>0</v>
      </c>
      <c r="M1983" s="19">
        <v>3</v>
      </c>
      <c r="N1983" s="19">
        <v>7.87</v>
      </c>
      <c r="Q1983" s="19">
        <f t="shared" si="482"/>
        <v>3.138788703484686</v>
      </c>
      <c r="R1983" s="19">
        <f t="shared" si="486"/>
        <v>4.1334163768947798</v>
      </c>
      <c r="S1983" s="19">
        <f t="shared" si="487"/>
        <v>3.3355630741187707</v>
      </c>
      <c r="T1983" s="19">
        <f t="shared" si="488"/>
        <v>3.3692092384590637</v>
      </c>
      <c r="U1983" s="23">
        <f t="shared" si="489"/>
        <v>3.4942443482393251</v>
      </c>
      <c r="V1983" s="24">
        <f t="shared" si="476"/>
        <v>3.5833742149513168</v>
      </c>
      <c r="W1983" s="24">
        <f t="shared" si="476"/>
        <v>3.9956117399473166</v>
      </c>
      <c r="X1983" s="24">
        <f t="shared" si="477"/>
        <v>3.4783593880060057</v>
      </c>
      <c r="Y1983" s="24">
        <f t="shared" si="477"/>
        <v>3.6049109794264296</v>
      </c>
      <c r="Z1983" s="24">
        <f t="shared" si="475"/>
        <v>3.6748821190040046</v>
      </c>
      <c r="AA1983" s="20">
        <v>-0.54</v>
      </c>
      <c r="AB1983" s="20">
        <v>-0.47499999999999998</v>
      </c>
      <c r="AC1983" s="17">
        <v>315.32485735887099</v>
      </c>
      <c r="AD1983" s="17">
        <f t="shared" si="473"/>
        <v>315.52459615080988</v>
      </c>
      <c r="AE1983" s="21">
        <v>137.41368078175901</v>
      </c>
      <c r="AF1983" s="21">
        <v>204.52956989247312</v>
      </c>
      <c r="AG1983" s="19">
        <v>4.6808221285725802</v>
      </c>
      <c r="AH1983" s="21">
        <v>209.8</v>
      </c>
      <c r="AI1983" s="22">
        <v>-0.206666666666666</v>
      </c>
      <c r="AJ1983" s="21">
        <v>1277.1627980456053</v>
      </c>
      <c r="AK1983" s="21" t="e">
        <f>VLOOKUP($B1983,'[3]Rotoma level Monthly'!$C$2:$N$538,10,FALSE)</f>
        <v>#N/A</v>
      </c>
      <c r="AL1983" s="21" t="e">
        <f>VLOOKUP($B1983,'[3]Rotoma level Monthly'!$C$2:$N$538,11,FALSE)</f>
        <v>#N/A</v>
      </c>
      <c r="AM1983" s="20">
        <v>3.5622207819135183</v>
      </c>
      <c r="AN1983" s="21">
        <v>197.54166666666666</v>
      </c>
    </row>
    <row r="1984" spans="1:40" x14ac:dyDescent="0.25">
      <c r="A1984" s="39" t="s">
        <v>90</v>
      </c>
      <c r="B1984" s="15">
        <v>43770</v>
      </c>
      <c r="C1984" s="16" t="s">
        <v>82</v>
      </c>
      <c r="D1984" s="17">
        <v>2020</v>
      </c>
      <c r="E1984" s="18" t="str">
        <f t="shared" si="470"/>
        <v>Rotokakahi Outlet 2019/20</v>
      </c>
      <c r="F1984" s="18" t="s">
        <v>72</v>
      </c>
      <c r="G1984" s="19">
        <v>1.2</v>
      </c>
      <c r="H1984" s="20">
        <v>8</v>
      </c>
      <c r="I1984" s="21">
        <v>171</v>
      </c>
      <c r="J1984" s="19">
        <v>6</v>
      </c>
      <c r="K1984" s="19">
        <v>1</v>
      </c>
      <c r="L1984" s="19">
        <v>2</v>
      </c>
      <c r="M1984" s="19">
        <v>3</v>
      </c>
      <c r="N1984" s="19">
        <v>7.84</v>
      </c>
      <c r="Q1984" s="19">
        <f t="shared" si="482"/>
        <v>2.4211203649609674</v>
      </c>
      <c r="R1984" s="19">
        <f t="shared" si="486"/>
        <v>2.96</v>
      </c>
      <c r="S1984" s="19">
        <f t="shared" si="487"/>
        <v>3.1113182922803824</v>
      </c>
      <c r="T1984" s="19">
        <f t="shared" si="488"/>
        <v>2.4902016511202389</v>
      </c>
      <c r="U1984" s="23">
        <f t="shared" si="489"/>
        <v>2.7456600770903972</v>
      </c>
      <c r="V1984" s="24">
        <f t="shared" si="476"/>
        <v>3.5235685200743405</v>
      </c>
      <c r="W1984" s="24">
        <f t="shared" si="476"/>
        <v>3.8337163838505872</v>
      </c>
      <c r="X1984" s="24">
        <f t="shared" si="476"/>
        <v>3.4554617298255335</v>
      </c>
      <c r="Y1984" s="24">
        <f t="shared" si="476"/>
        <v>3.5539278406611223</v>
      </c>
      <c r="Z1984" s="24">
        <f t="shared" si="475"/>
        <v>3.6077322968614971</v>
      </c>
      <c r="AA1984" s="20">
        <v>-0.99</v>
      </c>
      <c r="AB1984" s="20">
        <v>-0.78166666666666595</v>
      </c>
      <c r="AC1984" s="17">
        <v>315.29632552083302</v>
      </c>
      <c r="AD1984" s="17">
        <f t="shared" si="473"/>
        <v>315.47833564812169</v>
      </c>
      <c r="AE1984" s="21">
        <v>72.566775244299805</v>
      </c>
      <c r="AF1984" s="21">
        <v>188.48611111111114</v>
      </c>
      <c r="AG1984" s="19">
        <v>4.0801874964750002</v>
      </c>
      <c r="AI1984" s="22">
        <v>-0.206666666666666</v>
      </c>
      <c r="AJ1984" s="21">
        <v>1319.8477687480888</v>
      </c>
      <c r="AK1984" s="21" t="e">
        <f>VLOOKUP($B1984,'[3]Rotoma level Monthly'!$C$2:$N$538,10,FALSE)</f>
        <v>#N/A</v>
      </c>
      <c r="AL1984" s="21" t="e">
        <f>VLOOKUP($B1984,'[3]Rotoma level Monthly'!$C$2:$N$538,11,FALSE)</f>
        <v>#N/A</v>
      </c>
      <c r="AM1984" s="20">
        <v>3.6644988831791996</v>
      </c>
    </row>
    <row r="1985" spans="1:40" x14ac:dyDescent="0.25">
      <c r="A1985" s="39" t="s">
        <v>90</v>
      </c>
      <c r="B1985" s="15">
        <v>43800</v>
      </c>
      <c r="C1985" s="16" t="s">
        <v>82</v>
      </c>
      <c r="D1985" s="17">
        <v>2020</v>
      </c>
      <c r="E1985" s="18" t="str">
        <f t="shared" si="470"/>
        <v>Rotokakahi Outlet 2019/20</v>
      </c>
      <c r="F1985" s="18" t="s">
        <v>72</v>
      </c>
      <c r="G1985" s="19">
        <v>0.5</v>
      </c>
      <c r="H1985" s="20">
        <v>7.75</v>
      </c>
      <c r="I1985" s="21">
        <v>181</v>
      </c>
      <c r="J1985" s="19">
        <v>9</v>
      </c>
      <c r="K1985" s="19">
        <v>2</v>
      </c>
      <c r="L1985" s="19">
        <v>1</v>
      </c>
      <c r="M1985" s="19">
        <v>6</v>
      </c>
      <c r="N1985" s="19">
        <v>8.75</v>
      </c>
      <c r="Q1985" s="19">
        <f t="shared" si="482"/>
        <v>1.4553838110134882</v>
      </c>
      <c r="R1985" s="19">
        <f t="shared" si="486"/>
        <v>3.0046368653562356</v>
      </c>
      <c r="S1985" s="19">
        <f t="shared" si="487"/>
        <v>3.1856125103562447</v>
      </c>
      <c r="T1985" s="19">
        <f t="shared" si="488"/>
        <v>3.0043881275628284</v>
      </c>
      <c r="U1985" s="23">
        <f t="shared" si="489"/>
        <v>2.6625053285721991</v>
      </c>
      <c r="V1985" s="24">
        <f t="shared" si="476"/>
        <v>3.387371036884764</v>
      </c>
      <c r="W1985" s="24">
        <f t="shared" si="476"/>
        <v>3.784372726625417</v>
      </c>
      <c r="X1985" s="24">
        <f t="shared" si="476"/>
        <v>3.4536709684169953</v>
      </c>
      <c r="Y1985" s="24">
        <f t="shared" si="476"/>
        <v>3.5695107122615792</v>
      </c>
      <c r="Z1985" s="24">
        <f t="shared" si="475"/>
        <v>3.5668510250235053</v>
      </c>
      <c r="AA1985" s="20">
        <v>-0.6</v>
      </c>
      <c r="AB1985" s="20">
        <v>-0.72333333333333305</v>
      </c>
      <c r="AC1985" s="17">
        <v>315.25864919354802</v>
      </c>
      <c r="AD1985" s="17">
        <f t="shared" si="473"/>
        <v>315.43378860926424</v>
      </c>
      <c r="AE1985" s="21">
        <v>194.15839709112899</v>
      </c>
      <c r="AF1985" s="21">
        <v>176.50537634408605</v>
      </c>
      <c r="AG1985" s="19">
        <v>4.6939598227069901</v>
      </c>
      <c r="AH1985" s="21">
        <v>277.7</v>
      </c>
      <c r="AI1985" s="22">
        <v>-0.25333333333333297</v>
      </c>
      <c r="AJ1985" s="21">
        <v>1268.6806821577336</v>
      </c>
      <c r="AK1985" s="21" t="e">
        <f>VLOOKUP($B1985,'[3]Rotoma level Monthly'!$C$2:$N$538,10,FALSE)</f>
        <v>#N/A</v>
      </c>
      <c r="AL1985" s="21" t="e">
        <f>VLOOKUP($B1985,'[3]Rotoma level Monthly'!$C$2:$N$538,11,FALSE)</f>
        <v>#N/A</v>
      </c>
      <c r="AM1985" s="20">
        <v>3.7078455909606807</v>
      </c>
      <c r="AN1985" s="21">
        <v>201.54999999999998</v>
      </c>
    </row>
    <row r="1986" spans="1:40" x14ac:dyDescent="0.25">
      <c r="A1986" s="39" t="s">
        <v>90</v>
      </c>
      <c r="B1986" s="15">
        <v>43831</v>
      </c>
      <c r="C1986" s="16" t="s">
        <v>82</v>
      </c>
      <c r="D1986" s="17">
        <v>2020</v>
      </c>
      <c r="E1986" s="18" t="str">
        <f t="shared" si="470"/>
        <v>Rotokakahi Outlet 2019/20</v>
      </c>
      <c r="F1986" s="18" t="s">
        <v>72</v>
      </c>
      <c r="G1986" s="19">
        <v>0.8</v>
      </c>
      <c r="H1986" s="20">
        <v>8.75</v>
      </c>
      <c r="I1986" s="21">
        <v>209</v>
      </c>
      <c r="J1986" s="19">
        <v>13</v>
      </c>
      <c r="K1986" s="19">
        <v>1</v>
      </c>
      <c r="L1986" s="19">
        <v>3</v>
      </c>
      <c r="M1986" s="19">
        <v>12</v>
      </c>
      <c r="N1986" s="19">
        <v>8</v>
      </c>
      <c r="Q1986" s="19">
        <f t="shared" si="482"/>
        <v>1.9738485669595369</v>
      </c>
      <c r="R1986" s="19">
        <f t="shared" si="486"/>
        <v>2.832033141057527</v>
      </c>
      <c r="S1986" s="19">
        <f t="shared" si="487"/>
        <v>3.3736403211942725</v>
      </c>
      <c r="T1986" s="19">
        <f t="shared" si="488"/>
        <v>3.4707145887359632</v>
      </c>
      <c r="U1986" s="23">
        <f t="shared" si="489"/>
        <v>2.912559154486825</v>
      </c>
      <c r="V1986" s="24">
        <f t="shared" si="476"/>
        <v>3.3500983870513115</v>
      </c>
      <c r="W1986" s="24">
        <f t="shared" si="476"/>
        <v>3.7904743742602447</v>
      </c>
      <c r="X1986" s="24">
        <f t="shared" si="476"/>
        <v>3.4736365587389657</v>
      </c>
      <c r="Y1986" s="24">
        <f t="shared" si="476"/>
        <v>3.5901154623238152</v>
      </c>
      <c r="Z1986" s="24">
        <f t="shared" si="475"/>
        <v>3.5689466242517831</v>
      </c>
      <c r="AA1986" s="20"/>
      <c r="AB1986" s="20"/>
      <c r="AC1986" s="17">
        <v>315.10756093190003</v>
      </c>
      <c r="AD1986" s="17">
        <f t="shared" si="473"/>
        <v>315.36798567034549</v>
      </c>
      <c r="AE1986" s="21">
        <v>13.1511627906977</v>
      </c>
      <c r="AF1986" s="21">
        <v>198.17204301075262</v>
      </c>
      <c r="AG1986" s="19">
        <v>4.1079495185537649</v>
      </c>
      <c r="AH1986" s="21">
        <v>335.8</v>
      </c>
      <c r="AI1986" s="22">
        <v>-0.26333333333333298</v>
      </c>
      <c r="AJ1986" s="21">
        <v>1231.5559535410468</v>
      </c>
      <c r="AK1986" s="21" t="e">
        <f>VLOOKUP($B1986,'[3]Rotoma level Monthly'!$C$2:$N$538,10,FALSE)</f>
        <v>#N/A</v>
      </c>
      <c r="AL1986" s="21" t="e">
        <f>VLOOKUP($B1986,'[3]Rotoma level Monthly'!$C$2:$N$538,11,FALSE)</f>
        <v>#N/A</v>
      </c>
      <c r="AM1986" s="20">
        <v>3.7868744243699317</v>
      </c>
      <c r="AN1986" s="21">
        <v>213.18333333333331</v>
      </c>
    </row>
    <row r="1987" spans="1:40" x14ac:dyDescent="0.25">
      <c r="A1987" s="39" t="s">
        <v>90</v>
      </c>
      <c r="B1987" s="15">
        <v>43862</v>
      </c>
      <c r="C1987" s="16" t="s">
        <v>82</v>
      </c>
      <c r="D1987" s="17">
        <v>2020</v>
      </c>
      <c r="E1987" s="18" t="str">
        <f t="shared" ref="E1987:E2050" si="490">CONCATENATE(A1987," ",C1987)</f>
        <v>Rotokakahi Outlet 2019/20</v>
      </c>
      <c r="F1987" s="18" t="s">
        <v>72</v>
      </c>
      <c r="G1987" s="19">
        <v>0.9</v>
      </c>
      <c r="H1987" s="20">
        <v>5.25</v>
      </c>
      <c r="I1987" s="21">
        <v>179.10000000000002</v>
      </c>
      <c r="J1987" s="19">
        <v>12</v>
      </c>
      <c r="K1987" s="19">
        <v>1.5</v>
      </c>
      <c r="L1987" s="19">
        <v>1</v>
      </c>
      <c r="M1987" s="19">
        <v>0.6</v>
      </c>
      <c r="N1987" s="19">
        <v>7.78</v>
      </c>
      <c r="Q1987" s="19">
        <f t="shared" si="482"/>
        <v>2.1037759739758854</v>
      </c>
      <c r="R1987" s="19">
        <f t="shared" si="486"/>
        <v>3.5287123368997544</v>
      </c>
      <c r="S1987" s="19">
        <f t="shared" si="487"/>
        <v>3.1718177134055847</v>
      </c>
      <c r="T1987" s="19">
        <f t="shared" si="488"/>
        <v>3.3692092384590637</v>
      </c>
      <c r="U1987" s="23">
        <f t="shared" si="489"/>
        <v>3.0433788156850721</v>
      </c>
      <c r="V1987" s="24">
        <f t="shared" si="476"/>
        <v>3.2252519821618271</v>
      </c>
      <c r="W1987" s="24">
        <f t="shared" si="476"/>
        <v>3.7557781532412662</v>
      </c>
      <c r="X1987" s="24">
        <f t="shared" si="476"/>
        <v>3.4478182156768233</v>
      </c>
      <c r="Y1987" s="24">
        <f t="shared" si="476"/>
        <v>3.5679489354889871</v>
      </c>
      <c r="Z1987" s="24">
        <f t="shared" si="475"/>
        <v>3.5185104261762148</v>
      </c>
      <c r="AA1987" s="20"/>
      <c r="AB1987" s="20"/>
      <c r="AC1987" s="17">
        <v>314.87465846503801</v>
      </c>
      <c r="AD1987" s="17">
        <f t="shared" si="473"/>
        <v>315.28511906789964</v>
      </c>
      <c r="AE1987" s="21">
        <v>6.5755813953488298</v>
      </c>
      <c r="AF1987" s="21">
        <v>175.86206896551727</v>
      </c>
      <c r="AG1987" s="19">
        <v>3.6029589687902295</v>
      </c>
      <c r="AH1987" s="21">
        <v>283.3</v>
      </c>
      <c r="AI1987" s="22">
        <v>-0.33083333333333298</v>
      </c>
      <c r="AJ1987" s="21">
        <v>1183.4273825809396</v>
      </c>
      <c r="AK1987" s="21" t="e">
        <f>VLOOKUP($B1987,'[3]Rotoma level Monthly'!$C$2:$N$538,10,FALSE)</f>
        <v>#N/A</v>
      </c>
      <c r="AL1987" s="21" t="e">
        <f>VLOOKUP($B1987,'[3]Rotoma level Monthly'!$C$2:$N$538,11,FALSE)</f>
        <v>#N/A</v>
      </c>
      <c r="AM1987" s="20">
        <v>3.785289834068633</v>
      </c>
      <c r="AN1987" s="21">
        <v>219.74166666666667</v>
      </c>
    </row>
    <row r="1988" spans="1:40" x14ac:dyDescent="0.25">
      <c r="A1988" s="39" t="s">
        <v>90</v>
      </c>
      <c r="B1988" s="15">
        <v>43983</v>
      </c>
      <c r="C1988" s="16" t="s">
        <v>82</v>
      </c>
      <c r="D1988" s="17">
        <v>2020</v>
      </c>
      <c r="E1988" s="18" t="str">
        <f t="shared" si="490"/>
        <v>Rotokakahi Outlet 2019/20</v>
      </c>
      <c r="F1988" s="18" t="s">
        <v>72</v>
      </c>
      <c r="G1988" s="19">
        <v>5.5</v>
      </c>
      <c r="I1988" s="21">
        <v>258.2</v>
      </c>
      <c r="J1988" s="19">
        <v>17</v>
      </c>
      <c r="K1988" s="19">
        <v>1.7</v>
      </c>
      <c r="L1988" s="19">
        <v>6.1000000000000005</v>
      </c>
      <c r="M1988" s="19">
        <v>50</v>
      </c>
      <c r="N1988" s="19">
        <v>7.33</v>
      </c>
      <c r="Q1988" s="19">
        <f t="shared" si="482"/>
        <v>4.1005212313153798</v>
      </c>
      <c r="S1988" s="19">
        <f t="shared" si="487"/>
        <v>3.6499882761705087</v>
      </c>
      <c r="T1988" s="19">
        <f t="shared" si="488"/>
        <v>3.8109108504245595</v>
      </c>
      <c r="U1988" s="23">
        <f t="shared" si="489"/>
        <v>3.8538067859701495</v>
      </c>
      <c r="V1988" s="24">
        <f t="shared" si="476"/>
        <v>3.3229592392364267</v>
      </c>
      <c r="X1988" s="24">
        <f t="shared" si="476"/>
        <v>3.4761882586915971</v>
      </c>
      <c r="Y1988" s="24">
        <f t="shared" si="476"/>
        <v>3.5983605920845836</v>
      </c>
      <c r="Z1988" s="24">
        <f t="shared" si="475"/>
        <v>3.5587671707973989</v>
      </c>
      <c r="AA1988" s="20"/>
      <c r="AB1988" s="20"/>
      <c r="AC1988" s="17">
        <v>314.49346116340399</v>
      </c>
      <c r="AD1988" s="17">
        <f t="shared" si="473"/>
        <v>315.18950333433196</v>
      </c>
      <c r="AE1988" s="21">
        <v>185.69897475667199</v>
      </c>
      <c r="AF1988" s="21">
        <v>149.72916666666666</v>
      </c>
      <c r="AG1988" s="19">
        <v>3.516442126591667</v>
      </c>
      <c r="AH1988" s="21">
        <v>112.2</v>
      </c>
      <c r="AI1988" s="22">
        <v>-0.43666666666666648</v>
      </c>
      <c r="AJ1988" s="21">
        <v>1156.6745374115164</v>
      </c>
      <c r="AK1988" s="21" t="e">
        <f>VLOOKUP($B1988,'[3]Rotoma level Monthly'!$C$2:$N$538,10,FALSE)</f>
        <v>#N/A</v>
      </c>
      <c r="AL1988" s="21" t="e">
        <f>VLOOKUP($B1988,'[3]Rotoma level Monthly'!$C$2:$N$538,11,FALSE)</f>
        <v>#N/A</v>
      </c>
      <c r="AM1988" s="20">
        <v>3.7880773978291811</v>
      </c>
      <c r="AN1988" s="21">
        <v>206.39166666666665</v>
      </c>
    </row>
    <row r="1989" spans="1:40" x14ac:dyDescent="0.25">
      <c r="A1989" s="39" t="s">
        <v>90</v>
      </c>
      <c r="B1989" s="15">
        <v>44013</v>
      </c>
      <c r="C1989" s="16" t="s">
        <v>83</v>
      </c>
      <c r="D1989" s="17">
        <v>2021</v>
      </c>
      <c r="E1989" s="18" t="str">
        <f t="shared" si="490"/>
        <v>Rotokakahi Outlet 2020/21</v>
      </c>
      <c r="F1989" s="18" t="s">
        <v>72</v>
      </c>
      <c r="G1989" s="19">
        <v>6.7</v>
      </c>
      <c r="H1989" s="20">
        <v>1.75</v>
      </c>
      <c r="I1989" s="21">
        <v>203.3</v>
      </c>
      <c r="J1989" s="19">
        <v>11</v>
      </c>
      <c r="K1989" s="19">
        <v>1.3</v>
      </c>
      <c r="L1989" s="19">
        <v>12.6</v>
      </c>
      <c r="M1989" s="19">
        <v>28.299999999999997</v>
      </c>
      <c r="N1989" s="19">
        <v>7.3550000000000004</v>
      </c>
      <c r="Q1989" s="19">
        <f t="shared" si="482"/>
        <v>4.3182299988600992</v>
      </c>
      <c r="R1989" s="19">
        <f t="shared" ref="R1989:R2002" si="491">5.56+2.6*LOG(((1/$H1989)-(1/40)),10)</f>
        <v>4.8775868386359864</v>
      </c>
      <c r="S1989" s="19">
        <f t="shared" si="487"/>
        <v>3.3374935097004959</v>
      </c>
      <c r="T1989" s="19">
        <f t="shared" si="488"/>
        <v>3.2588666406620166</v>
      </c>
      <c r="U1989" s="23">
        <f t="shared" si="489"/>
        <v>3.9480442469646495</v>
      </c>
      <c r="V1989" s="24">
        <f t="shared" si="476"/>
        <v>3.3555510258783738</v>
      </c>
      <c r="W1989" s="24">
        <f t="shared" si="476"/>
        <v>3.8937909911212603</v>
      </c>
      <c r="X1989" s="24">
        <f t="shared" si="476"/>
        <v>3.4509516091154242</v>
      </c>
      <c r="Y1989" s="24">
        <f t="shared" si="476"/>
        <v>3.5576577792747046</v>
      </c>
      <c r="Z1989" s="24">
        <f t="shared" si="475"/>
        <v>3.5772154166957821</v>
      </c>
      <c r="AA1989" s="20"/>
      <c r="AB1989" s="20"/>
      <c r="AC1989" s="17">
        <v>314.62044283862502</v>
      </c>
      <c r="AD1989" s="17">
        <f t="shared" si="473"/>
        <v>315.11999718618677</v>
      </c>
      <c r="AE1989" s="21">
        <v>142.96658097686401</v>
      </c>
      <c r="AF1989" s="21">
        <v>176.29704301075267</v>
      </c>
      <c r="AG1989" s="19">
        <v>3.2681742803306451</v>
      </c>
      <c r="AH1989" s="21">
        <v>129</v>
      </c>
      <c r="AI1989" s="22">
        <v>-0.47499999999999998</v>
      </c>
      <c r="AJ1989" s="21">
        <v>1262.4062104526145</v>
      </c>
      <c r="AK1989" s="21" t="e">
        <f>VLOOKUP($B1989,'[3]Rotoma level Monthly'!$C$2:$N$538,10,FALSE)</f>
        <v>#N/A</v>
      </c>
      <c r="AL1989" s="21" t="e">
        <f>VLOOKUP($B1989,'[3]Rotoma level Monthly'!$C$2:$N$538,11,FALSE)</f>
        <v>#N/A</v>
      </c>
      <c r="AM1989" s="20">
        <v>3.8443149878011726</v>
      </c>
      <c r="AN1989" s="21">
        <v>203.92499999999998</v>
      </c>
    </row>
    <row r="1990" spans="1:40" x14ac:dyDescent="0.25">
      <c r="A1990" s="39" t="s">
        <v>90</v>
      </c>
      <c r="B1990" s="15">
        <v>44044</v>
      </c>
      <c r="C1990" s="16" t="s">
        <v>83</v>
      </c>
      <c r="D1990" s="17">
        <v>2021</v>
      </c>
      <c r="E1990" s="18" t="str">
        <f t="shared" si="490"/>
        <v>Rotokakahi Outlet 2020/21</v>
      </c>
      <c r="F1990" s="18" t="s">
        <v>72</v>
      </c>
      <c r="G1990" s="19">
        <v>5.8</v>
      </c>
      <c r="H1990" s="20">
        <v>3.6788867500000002</v>
      </c>
      <c r="I1990" s="21">
        <v>212.5</v>
      </c>
      <c r="J1990" s="19">
        <v>9.2999999999999989</v>
      </c>
      <c r="K1990" s="19">
        <v>1.1000000000000001</v>
      </c>
      <c r="L1990" s="19">
        <v>14.1</v>
      </c>
      <c r="M1990" s="19">
        <v>20.2</v>
      </c>
      <c r="N1990" s="19">
        <v>7.62</v>
      </c>
      <c r="Q1990" s="19">
        <f t="shared" si="482"/>
        <v>4.1591071036498608</v>
      </c>
      <c r="R1990" s="19">
        <f t="shared" si="491"/>
        <v>3.9801951269361426</v>
      </c>
      <c r="S1990" s="19">
        <f t="shared" si="487"/>
        <v>3.3953503925028543</v>
      </c>
      <c r="T1990" s="19">
        <f t="shared" si="488"/>
        <v>3.0459702097774897</v>
      </c>
      <c r="U1990" s="23">
        <f t="shared" si="489"/>
        <v>3.6451557082165871</v>
      </c>
      <c r="V1990" s="24">
        <f t="shared" si="476"/>
        <v>3.3748825712528014</v>
      </c>
      <c r="W1990" s="24">
        <f t="shared" si="476"/>
        <v>3.8478550112383179</v>
      </c>
      <c r="X1990" s="24">
        <f t="shared" si="476"/>
        <v>3.4323362863668199</v>
      </c>
      <c r="Y1990" s="24">
        <f t="shared" si="476"/>
        <v>3.5099591502217549</v>
      </c>
      <c r="Z1990" s="24">
        <f t="shared" si="475"/>
        <v>3.5568568188609486</v>
      </c>
      <c r="AA1990" s="20"/>
      <c r="AB1990" s="20"/>
      <c r="AC1990" s="17">
        <v>314.63354366636099</v>
      </c>
      <c r="AD1990" s="17">
        <f t="shared" si="473"/>
        <v>315.05736782447144</v>
      </c>
      <c r="AE1990" s="21">
        <v>121.683022242093</v>
      </c>
      <c r="AF1990" s="21">
        <v>182.69489247311833</v>
      </c>
      <c r="AG1990" s="19">
        <v>3.4393100328709671</v>
      </c>
      <c r="AH1990" s="21">
        <v>167.8</v>
      </c>
      <c r="AI1990" s="22">
        <v>-0.59916666666666651</v>
      </c>
      <c r="AJ1990" s="21">
        <v>1196.5296295725143</v>
      </c>
      <c r="AK1990" s="21" t="e">
        <f>VLOOKUP($B1990,'[3]Rotoma level Monthly'!$C$2:$N$538,10,FALSE)</f>
        <v>#N/A</v>
      </c>
      <c r="AL1990" s="21" t="e">
        <f>VLOOKUP($B1990,'[3]Rotoma level Monthly'!$C$2:$N$538,11,FALSE)</f>
        <v>#N/A</v>
      </c>
      <c r="AM1990" s="20">
        <v>3.8418948862500972</v>
      </c>
      <c r="AN1990" s="21">
        <v>207.95000000000002</v>
      </c>
    </row>
    <row r="1991" spans="1:40" x14ac:dyDescent="0.25">
      <c r="A1991" s="39" t="s">
        <v>90</v>
      </c>
      <c r="B1991" s="15">
        <v>44075</v>
      </c>
      <c r="C1991" s="16" t="s">
        <v>83</v>
      </c>
      <c r="D1991" s="17">
        <v>2021</v>
      </c>
      <c r="E1991" s="18" t="str">
        <f t="shared" si="490"/>
        <v>Rotokakahi Outlet 2020/21</v>
      </c>
      <c r="F1991" s="18" t="s">
        <v>72</v>
      </c>
      <c r="G1991" s="19">
        <v>5.3</v>
      </c>
      <c r="H1991" s="20">
        <v>3.2257205</v>
      </c>
      <c r="I1991" s="21">
        <v>183</v>
      </c>
      <c r="J1991" s="19">
        <v>9.2999999999999989</v>
      </c>
      <c r="K1991" s="19">
        <v>1</v>
      </c>
      <c r="L1991" s="19">
        <v>8.5</v>
      </c>
      <c r="M1991" s="19">
        <v>2.2999999999999998</v>
      </c>
      <c r="N1991" s="19">
        <v>7.68</v>
      </c>
      <c r="Q1991" s="19">
        <f t="shared" si="482"/>
        <v>4.0596607087860042</v>
      </c>
      <c r="R1991" s="19">
        <f t="shared" si="491"/>
        <v>4.142629362215791</v>
      </c>
      <c r="S1991" s="19">
        <f t="shared" si="487"/>
        <v>3.199977780088592</v>
      </c>
      <c r="T1991" s="19">
        <f t="shared" si="488"/>
        <v>3.0459702097774897</v>
      </c>
      <c r="U1991" s="23">
        <f t="shared" si="489"/>
        <v>3.612059515216969</v>
      </c>
      <c r="V1991" s="24">
        <f t="shared" si="476"/>
        <v>3.3325485147685376</v>
      </c>
      <c r="W1991" s="24">
        <f t="shared" si="476"/>
        <v>3.877332446336065</v>
      </c>
      <c r="X1991" s="24">
        <f t="shared" si="476"/>
        <v>3.3703753705551467</v>
      </c>
      <c r="Y1991" s="24">
        <f t="shared" si="476"/>
        <v>3.3710122246057312</v>
      </c>
      <c r="Z1991" s="24">
        <f t="shared" si="475"/>
        <v>3.4905142375291516</v>
      </c>
      <c r="AA1991" s="20"/>
      <c r="AB1991" s="20"/>
      <c r="AC1991" s="17">
        <v>314.58757158552299</v>
      </c>
      <c r="AD1991" s="17">
        <f t="shared" si="473"/>
        <v>315.00057956110112</v>
      </c>
      <c r="AE1991" s="21">
        <v>59.347826086956701</v>
      </c>
      <c r="AF1991" s="21">
        <v>219.06250000000006</v>
      </c>
      <c r="AG1991" s="19">
        <v>4.8522114155611105</v>
      </c>
      <c r="AH1991" s="21">
        <v>217.2</v>
      </c>
      <c r="AI1991" s="22">
        <v>-0.72333333333333305</v>
      </c>
      <c r="AJ1991" s="21">
        <v>1190.0118989915206</v>
      </c>
      <c r="AK1991" s="21" t="e">
        <f>VLOOKUP($B1991,'[3]Rotoma level Monthly'!$C$2:$N$538,10,FALSE)</f>
        <v>#N/A</v>
      </c>
      <c r="AL1991" s="21" t="e">
        <f>VLOOKUP($B1991,'[3]Rotoma level Monthly'!$C$2:$N$538,11,FALSE)</f>
        <v>#N/A</v>
      </c>
      <c r="AM1991" s="20">
        <v>3.7749675540697658</v>
      </c>
      <c r="AN1991" s="21">
        <v>211.46666666666661</v>
      </c>
    </row>
    <row r="1992" spans="1:40" x14ac:dyDescent="0.25">
      <c r="A1992" s="39" t="s">
        <v>90</v>
      </c>
      <c r="B1992" s="15">
        <v>44105</v>
      </c>
      <c r="C1992" s="16" t="s">
        <v>83</v>
      </c>
      <c r="D1992" s="17">
        <v>2021</v>
      </c>
      <c r="E1992" s="18" t="str">
        <f t="shared" si="490"/>
        <v>Rotokakahi Outlet 2020/21</v>
      </c>
      <c r="F1992" s="18" t="s">
        <v>72</v>
      </c>
      <c r="G1992" s="19">
        <v>2.9</v>
      </c>
      <c r="H1992" s="20">
        <v>3.0927336249999997</v>
      </c>
      <c r="I1992" s="21">
        <v>210</v>
      </c>
      <c r="J1992" s="19">
        <v>11</v>
      </c>
      <c r="K1992" s="19">
        <v>2</v>
      </c>
      <c r="L1992" s="19">
        <v>1</v>
      </c>
      <c r="M1992" s="19">
        <v>2</v>
      </c>
      <c r="N1992" s="19">
        <v>7.73</v>
      </c>
      <c r="Q1992" s="19">
        <f t="shared" si="482"/>
        <v>3.3944909146633488</v>
      </c>
      <c r="R1992" s="19">
        <f t="shared" si="491"/>
        <v>4.1942443668545835</v>
      </c>
      <c r="S1992" s="19">
        <f t="shared" si="487"/>
        <v>3.3798800771490964</v>
      </c>
      <c r="T1992" s="19">
        <f t="shared" si="488"/>
        <v>3.2588666406620166</v>
      </c>
      <c r="U1992" s="23">
        <f t="shared" si="489"/>
        <v>3.5568704998322613</v>
      </c>
      <c r="V1992" s="24">
        <f t="shared" si="476"/>
        <v>3.2215560739041287</v>
      </c>
      <c r="W1992" s="24">
        <f t="shared" si="476"/>
        <v>3.9061426209286578</v>
      </c>
      <c r="X1992" s="24">
        <f t="shared" si="476"/>
        <v>3.3466913830602198</v>
      </c>
      <c r="Y1992" s="24">
        <f t="shared" si="476"/>
        <v>3.3342120807757376</v>
      </c>
      <c r="Z1992" s="24">
        <f t="shared" si="475"/>
        <v>3.4510602097722174</v>
      </c>
      <c r="AA1992" s="20"/>
      <c r="AB1992" s="20"/>
      <c r="AC1992" s="17">
        <v>314.51140411987302</v>
      </c>
      <c r="AD1992" s="17">
        <f t="shared" si="473"/>
        <v>314.94309301206277</v>
      </c>
      <c r="AE1992" s="21">
        <v>63.9600000000001</v>
      </c>
      <c r="AF1992" s="21">
        <v>143.62903225806451</v>
      </c>
      <c r="AG1992" s="19">
        <v>3.5976538200698922</v>
      </c>
      <c r="AH1992" s="21">
        <v>174.7</v>
      </c>
      <c r="AI1992" s="22">
        <v>-0.7524999999999995</v>
      </c>
      <c r="AJ1992" s="21">
        <v>1123.4547802323732</v>
      </c>
      <c r="AK1992" s="21" t="e">
        <f>VLOOKUP($B1992,'[3]Rotoma level Monthly'!$C$2:$N$538,10,FALSE)</f>
        <v>#N/A</v>
      </c>
      <c r="AL1992" s="21" t="e">
        <f>VLOOKUP($B1992,'[3]Rotoma level Monthly'!$C$2:$N$538,11,FALSE)</f>
        <v>#N/A</v>
      </c>
      <c r="AM1992" s="20">
        <v>3.816562900457841</v>
      </c>
      <c r="AN1992" s="21">
        <v>211.18333333333328</v>
      </c>
    </row>
    <row r="1993" spans="1:40" x14ac:dyDescent="0.25">
      <c r="A1993" s="39" t="s">
        <v>90</v>
      </c>
      <c r="B1993" s="15">
        <v>44136</v>
      </c>
      <c r="C1993" s="16" t="s">
        <v>83</v>
      </c>
      <c r="D1993" s="17">
        <v>2021</v>
      </c>
      <c r="E1993" s="18" t="str">
        <f t="shared" si="490"/>
        <v>Rotokakahi Outlet 2020/21</v>
      </c>
      <c r="F1993" s="18" t="s">
        <v>72</v>
      </c>
      <c r="G1993" s="19">
        <v>1.9</v>
      </c>
      <c r="H1993" s="20">
        <v>6.6036662499999998</v>
      </c>
      <c r="I1993" s="21">
        <v>192</v>
      </c>
      <c r="J1993" s="19">
        <v>10</v>
      </c>
      <c r="K1993" s="19">
        <v>2</v>
      </c>
      <c r="L1993" s="19">
        <v>5</v>
      </c>
      <c r="M1993" s="19">
        <v>1</v>
      </c>
      <c r="N1993" s="19">
        <v>7.76</v>
      </c>
      <c r="Q1993" s="19">
        <f t="shared" si="482"/>
        <v>2.9280341464201856</v>
      </c>
      <c r="R1993" s="19">
        <f t="shared" si="491"/>
        <v>3.2248195820144638</v>
      </c>
      <c r="S1993" s="19">
        <f t="shared" si="487"/>
        <v>3.2627366983976844</v>
      </c>
      <c r="T1993" s="19">
        <f t="shared" si="488"/>
        <v>3.1379999999999999</v>
      </c>
      <c r="U1993" s="23">
        <f t="shared" si="489"/>
        <v>3.1383976067080837</v>
      </c>
      <c r="V1993" s="24">
        <f t="shared" si="476"/>
        <v>3.0536772278926811</v>
      </c>
      <c r="W1993" s="24">
        <f t="shared" si="476"/>
        <v>3.7519902675225349</v>
      </c>
      <c r="X1993" s="24">
        <f t="shared" si="476"/>
        <v>3.3099565776927555</v>
      </c>
      <c r="Y1993" s="24">
        <f t="shared" si="476"/>
        <v>3.2400550961711345</v>
      </c>
      <c r="Z1993" s="24">
        <f t="shared" si="475"/>
        <v>3.3410409697874353</v>
      </c>
      <c r="AA1993" s="20"/>
      <c r="AB1993" s="20"/>
      <c r="AC1993" s="17">
        <v>314.54144288194402</v>
      </c>
      <c r="AD1993" s="17">
        <f t="shared" si="473"/>
        <v>314.87998534097176</v>
      </c>
      <c r="AE1993" s="21">
        <v>189.69306122448901</v>
      </c>
      <c r="AF1993" s="21">
        <v>174.94444444444449</v>
      </c>
      <c r="AG1993" s="19">
        <v>4.3656327122777778</v>
      </c>
      <c r="AH1993" s="21">
        <v>228.1</v>
      </c>
      <c r="AI1993" s="22">
        <v>-0.72333333333333305</v>
      </c>
      <c r="AJ1993" s="21">
        <v>1050.0010994506142</v>
      </c>
      <c r="AK1993" s="21" t="e">
        <f>VLOOKUP($B1993,'[3]Rotoma level Monthly'!$C$2:$N$538,10,FALSE)</f>
        <v>#N/A</v>
      </c>
      <c r="AL1993" s="21" t="e">
        <f>VLOOKUP($B1993,'[3]Rotoma level Monthly'!$C$2:$N$538,11,FALSE)</f>
        <v>#N/A</v>
      </c>
      <c r="AM1993" s="20">
        <v>3.7262988747492831</v>
      </c>
      <c r="AN1993" s="21">
        <v>212.70833333333329</v>
      </c>
    </row>
    <row r="1994" spans="1:40" x14ac:dyDescent="0.25">
      <c r="A1994" s="39" t="s">
        <v>90</v>
      </c>
      <c r="B1994" s="15">
        <v>44166</v>
      </c>
      <c r="C1994" s="16" t="s">
        <v>83</v>
      </c>
      <c r="D1994" s="17">
        <v>2021</v>
      </c>
      <c r="E1994" s="18" t="str">
        <f t="shared" si="490"/>
        <v>Rotokakahi Outlet 2020/21</v>
      </c>
      <c r="F1994" s="18" t="s">
        <v>72</v>
      </c>
      <c r="G1994" s="19">
        <v>0.9</v>
      </c>
      <c r="H1994" s="20">
        <v>7.2467368750000007</v>
      </c>
      <c r="I1994" s="21">
        <v>179</v>
      </c>
      <c r="J1994" s="19">
        <v>12</v>
      </c>
      <c r="K1994" s="19">
        <v>1</v>
      </c>
      <c r="L1994" s="19">
        <v>5</v>
      </c>
      <c r="M1994" s="19">
        <v>5</v>
      </c>
      <c r="N1994" s="19">
        <v>7.74</v>
      </c>
      <c r="Q1994" s="19">
        <f t="shared" si="482"/>
        <v>2.1037759739758854</v>
      </c>
      <c r="R1994" s="19">
        <f t="shared" si="491"/>
        <v>3.0979354345372663</v>
      </c>
      <c r="S1994" s="19">
        <f t="shared" si="487"/>
        <v>3.1710876232494782</v>
      </c>
      <c r="T1994" s="19">
        <f t="shared" si="488"/>
        <v>3.3692092384590637</v>
      </c>
      <c r="U1994" s="23">
        <f t="shared" si="489"/>
        <v>2.9355020675554235</v>
      </c>
      <c r="V1994" s="24">
        <f t="shared" si="476"/>
        <v>3.0130614581721109</v>
      </c>
      <c r="W1994" s="24">
        <f t="shared" si="476"/>
        <v>3.6342008574002294</v>
      </c>
      <c r="X1994" s="24">
        <f t="shared" si="476"/>
        <v>3.2978721890511635</v>
      </c>
      <c r="Y1994" s="24">
        <f t="shared" si="476"/>
        <v>3.2192930528416492</v>
      </c>
      <c r="Z1994" s="24">
        <f t="shared" si="475"/>
        <v>3.2956820128781619</v>
      </c>
      <c r="AA1994" s="20"/>
      <c r="AB1994" s="20"/>
      <c r="AC1994" s="17">
        <v>314.47627021729397</v>
      </c>
      <c r="AD1994" s="17">
        <f t="shared" si="473"/>
        <v>314.81051566193452</v>
      </c>
      <c r="AE1994" s="21">
        <v>63.240816326530698</v>
      </c>
      <c r="AF1994" s="21">
        <v>190.10080645161287</v>
      </c>
      <c r="AG1994" s="19">
        <v>4.4007818062338719</v>
      </c>
      <c r="AH1994" s="21">
        <v>320.8</v>
      </c>
      <c r="AI1994" s="22">
        <v>0</v>
      </c>
      <c r="AJ1994" s="21">
        <v>1167.1273854308033</v>
      </c>
      <c r="AK1994" s="21" t="e">
        <f>VLOOKUP($B1994,'[3]Rotoma level Monthly'!$C$2:$N$538,10,FALSE)</f>
        <v>#N/A</v>
      </c>
      <c r="AL1994" s="21" t="e">
        <f>VLOOKUP($B1994,'[3]Rotoma level Monthly'!$C$2:$N$538,11,FALSE)</f>
        <v>#N/A</v>
      </c>
      <c r="AM1994" s="20">
        <v>3.7500859760661811</v>
      </c>
      <c r="AN1994" s="21">
        <v>216.30000000000004</v>
      </c>
    </row>
    <row r="1995" spans="1:40" x14ac:dyDescent="0.25">
      <c r="A1995" s="39" t="s">
        <v>90</v>
      </c>
      <c r="B1995" s="15">
        <v>44197</v>
      </c>
      <c r="C1995" s="16" t="s">
        <v>83</v>
      </c>
      <c r="D1995" s="17">
        <v>2021</v>
      </c>
      <c r="E1995" s="18" t="str">
        <f t="shared" si="490"/>
        <v>Rotokakahi Outlet 2020/21</v>
      </c>
      <c r="F1995" s="18" t="s">
        <v>72</v>
      </c>
      <c r="G1995" s="19">
        <v>2.2999999999999998</v>
      </c>
      <c r="H1995" s="20">
        <v>2.6739125000000001</v>
      </c>
      <c r="I1995" s="21">
        <v>198</v>
      </c>
      <c r="J1995" s="19">
        <v>13</v>
      </c>
      <c r="K1995" s="19">
        <v>1</v>
      </c>
      <c r="L1995" s="19">
        <v>3</v>
      </c>
      <c r="M1995" s="19">
        <v>4</v>
      </c>
      <c r="N1995" s="19">
        <v>7.73</v>
      </c>
      <c r="Q1995" s="19">
        <f t="shared" si="482"/>
        <v>3.138788703484686</v>
      </c>
      <c r="R1995" s="19">
        <f t="shared" si="491"/>
        <v>4.3712937461694503</v>
      </c>
      <c r="S1995" s="19">
        <f t="shared" si="487"/>
        <v>3.3029622226872077</v>
      </c>
      <c r="T1995" s="19">
        <f t="shared" si="488"/>
        <v>3.4707145887359632</v>
      </c>
      <c r="U1995" s="23">
        <f t="shared" si="489"/>
        <v>3.5709398152693268</v>
      </c>
      <c r="V1995" s="24">
        <f t="shared" si="476"/>
        <v>3.0130614581721109</v>
      </c>
      <c r="W1995" s="24">
        <f t="shared" si="476"/>
        <v>3.6558260727888365</v>
      </c>
      <c r="X1995" s="24">
        <f t="shared" si="476"/>
        <v>3.2951554514318668</v>
      </c>
      <c r="Y1995" s="24">
        <f t="shared" si="476"/>
        <v>3.2277518320313914</v>
      </c>
      <c r="Z1995" s="24">
        <f t="shared" si="475"/>
        <v>3.3020733017973289</v>
      </c>
      <c r="AA1995" s="20"/>
      <c r="AB1995" s="20"/>
      <c r="AC1995" s="17">
        <v>314.35821807795702</v>
      </c>
      <c r="AD1995" s="17">
        <f t="shared" si="473"/>
        <v>314.72996238852505</v>
      </c>
      <c r="AE1995" s="21">
        <v>76.187755102041095</v>
      </c>
      <c r="AF1995" s="21">
        <v>186.68010752688173</v>
      </c>
      <c r="AG1995" s="19">
        <v>3.9700037301424747</v>
      </c>
      <c r="AH1995" s="21">
        <v>301</v>
      </c>
      <c r="AI1995" s="22">
        <v>0</v>
      </c>
      <c r="AJ1995" s="21">
        <v>1036.2098046662052</v>
      </c>
      <c r="AK1995" s="21" t="e">
        <f>VLOOKUP($B1995,'[3]Rotoma level Monthly'!$C$2:$N$538,10,FALSE)</f>
        <v>#N/A</v>
      </c>
      <c r="AL1995" s="21" t="e">
        <f>VLOOKUP($B1995,'[3]Rotoma level Monthly'!$C$2:$N$538,11,FALSE)</f>
        <v>#N/A</v>
      </c>
      <c r="AM1995" s="20">
        <v>3.725654474693421</v>
      </c>
      <c r="AN1995" s="21">
        <v>213.4</v>
      </c>
    </row>
    <row r="1996" spans="1:40" x14ac:dyDescent="0.25">
      <c r="A1996" s="39" t="s">
        <v>90</v>
      </c>
      <c r="B1996" s="15">
        <v>44228</v>
      </c>
      <c r="C1996" s="16" t="s">
        <v>83</v>
      </c>
      <c r="D1996" s="17">
        <v>2021</v>
      </c>
      <c r="E1996" s="18" t="str">
        <f t="shared" si="490"/>
        <v>Rotokakahi Outlet 2020/21</v>
      </c>
      <c r="F1996" s="18" t="s">
        <v>72</v>
      </c>
      <c r="G1996" s="19">
        <v>1.5</v>
      </c>
      <c r="H1996" s="20">
        <v>6.7285396249999998</v>
      </c>
      <c r="I1996" s="21">
        <v>179</v>
      </c>
      <c r="J1996" s="19">
        <v>10</v>
      </c>
      <c r="K1996" s="19">
        <v>3</v>
      </c>
      <c r="L1996" s="19">
        <v>4</v>
      </c>
      <c r="M1996" s="19">
        <v>11</v>
      </c>
      <c r="N1996" s="19">
        <v>7.55</v>
      </c>
      <c r="Q1996" s="19">
        <f t="shared" si="482"/>
        <v>2.6672717980014307</v>
      </c>
      <c r="R1996" s="19">
        <f t="shared" si="491"/>
        <v>3.1994367507296353</v>
      </c>
      <c r="S1996" s="19">
        <f t="shared" si="487"/>
        <v>3.1710876232494782</v>
      </c>
      <c r="T1996" s="19">
        <f t="shared" si="488"/>
        <v>3.1379999999999999</v>
      </c>
      <c r="U1996" s="23">
        <f t="shared" si="489"/>
        <v>3.0439490429951359</v>
      </c>
      <c r="V1996" s="24">
        <f t="shared" si="476"/>
        <v>3.0335740775921494</v>
      </c>
      <c r="W1996" s="24">
        <f t="shared" si="476"/>
        <v>3.6775930501278937</v>
      </c>
      <c r="X1996" s="24">
        <f t="shared" si="476"/>
        <v>3.3001362290126246</v>
      </c>
      <c r="Y1996" s="24">
        <f t="shared" si="476"/>
        <v>3.2817350277713717</v>
      </c>
      <c r="Z1996" s="24">
        <f t="shared" si="475"/>
        <v>3.3269307156227241</v>
      </c>
      <c r="AA1996" s="20"/>
      <c r="AB1996" s="20"/>
      <c r="AC1996" s="17">
        <v>314.15395758928599</v>
      </c>
      <c r="AD1996" s="17">
        <f t="shared" si="473"/>
        <v>314.63476506089609</v>
      </c>
      <c r="AE1996" s="21">
        <v>59.382870389534901</v>
      </c>
      <c r="AF1996" s="21">
        <v>141.44345238095244</v>
      </c>
      <c r="AG1996" s="19">
        <v>3.5766137535238101</v>
      </c>
      <c r="AH1996" s="21">
        <v>259.3</v>
      </c>
      <c r="AI1996" s="22">
        <v>0</v>
      </c>
      <c r="AJ1996" s="21">
        <v>1099.2463969775483</v>
      </c>
      <c r="AK1996" s="21" t="e">
        <f>VLOOKUP($B1996,'[3]Rotoma level Monthly'!$C$2:$N$538,10,FALSE)</f>
        <v>#N/A</v>
      </c>
      <c r="AL1996" s="21" t="e">
        <f>VLOOKUP($B1996,'[3]Rotoma level Monthly'!$C$2:$N$538,11,FALSE)</f>
        <v>#N/A</v>
      </c>
      <c r="AM1996" s="20">
        <v>3.7141589923258138</v>
      </c>
      <c r="AN1996" s="21">
        <v>211.4</v>
      </c>
    </row>
    <row r="1997" spans="1:40" x14ac:dyDescent="0.25">
      <c r="A1997" s="39" t="s">
        <v>90</v>
      </c>
      <c r="B1997" s="15">
        <v>44256</v>
      </c>
      <c r="C1997" s="16" t="s">
        <v>83</v>
      </c>
      <c r="D1997" s="17">
        <v>2021</v>
      </c>
      <c r="E1997" s="18" t="str">
        <f t="shared" si="490"/>
        <v>Rotokakahi Outlet 2020/21</v>
      </c>
      <c r="F1997" s="18" t="s">
        <v>72</v>
      </c>
      <c r="G1997" s="19">
        <v>1.7</v>
      </c>
      <c r="H1997" s="20">
        <v>5.1621435000000009</v>
      </c>
      <c r="I1997" s="21">
        <v>226.8</v>
      </c>
      <c r="J1997" s="19">
        <v>14.3</v>
      </c>
      <c r="K1997" s="19">
        <v>3</v>
      </c>
      <c r="L1997" s="19">
        <v>5.6</v>
      </c>
      <c r="M1997" s="19">
        <v>6.1000000000000005</v>
      </c>
      <c r="N1997" s="19">
        <v>8.09</v>
      </c>
      <c r="Q1997" s="19">
        <f t="shared" si="482"/>
        <v>2.8053402603008157</v>
      </c>
      <c r="R1997" s="19">
        <f t="shared" si="491"/>
        <v>3.5506195398489067</v>
      </c>
      <c r="S1997" s="19">
        <f t="shared" si="487"/>
        <v>3.4804855811648152</v>
      </c>
      <c r="T1997" s="19">
        <f t="shared" si="488"/>
        <v>3.5915812293979799</v>
      </c>
      <c r="U1997" s="23">
        <f t="shared" si="489"/>
        <v>3.3570066526781295</v>
      </c>
      <c r="V1997" s="24">
        <f t="shared" si="476"/>
        <v>3.146070448366094</v>
      </c>
      <c r="W1997" s="24">
        <f t="shared" si="476"/>
        <v>3.7272278387181372</v>
      </c>
      <c r="X1997" s="24">
        <f t="shared" si="476"/>
        <v>3.3247089849133391</v>
      </c>
      <c r="Y1997" s="24">
        <f t="shared" si="476"/>
        <v>3.3306677862576337</v>
      </c>
      <c r="Z1997" s="24">
        <f t="shared" si="475"/>
        <v>3.3848058259648841</v>
      </c>
      <c r="AA1997" s="20"/>
      <c r="AB1997" s="20"/>
      <c r="AC1997" s="17">
        <v>314.00009643817202</v>
      </c>
      <c r="AD1997" s="17">
        <f t="shared" si="473"/>
        <v>314.52988566461477</v>
      </c>
      <c r="AE1997" s="21">
        <v>131.894523326572</v>
      </c>
      <c r="AF1997" s="21">
        <v>145.83333333333331</v>
      </c>
      <c r="AG1997" s="19">
        <v>3.4099230854650537</v>
      </c>
      <c r="AH1997" s="21">
        <v>217</v>
      </c>
      <c r="AI1997" s="22">
        <v>0</v>
      </c>
      <c r="AJ1997" s="21">
        <v>1152.0536859717345</v>
      </c>
      <c r="AK1997" s="21" t="e">
        <f>VLOOKUP($B1997,'[3]Rotoma level Monthly'!$C$2:$N$538,10,FALSE)</f>
        <v>#N/A</v>
      </c>
      <c r="AL1997" s="21" t="e">
        <f>VLOOKUP($B1997,'[3]Rotoma level Monthly'!$C$2:$N$538,11,FALSE)</f>
        <v>#N/A</v>
      </c>
      <c r="AM1997" s="20">
        <v>3.7119635577202783</v>
      </c>
      <c r="AN1997" s="21">
        <v>210.02500000000001</v>
      </c>
    </row>
    <row r="1998" spans="1:40" x14ac:dyDescent="0.25">
      <c r="A1998" s="39" t="s">
        <v>90</v>
      </c>
      <c r="B1998" s="15">
        <v>44287</v>
      </c>
      <c r="C1998" s="16" t="s">
        <v>83</v>
      </c>
      <c r="D1998" s="17">
        <v>2021</v>
      </c>
      <c r="E1998" s="18" t="str">
        <f t="shared" si="490"/>
        <v>Rotokakahi Outlet 2020/21</v>
      </c>
      <c r="F1998" s="18" t="s">
        <v>72</v>
      </c>
      <c r="G1998" s="19">
        <v>2.6</v>
      </c>
      <c r="H1998" s="20">
        <v>6.413661125</v>
      </c>
      <c r="I1998" s="21">
        <v>182.9</v>
      </c>
      <c r="J1998" s="19">
        <v>10.9</v>
      </c>
      <c r="K1998" s="19">
        <v>1.8</v>
      </c>
      <c r="L1998" s="19">
        <v>2.2999999999999998</v>
      </c>
      <c r="M1998" s="19">
        <v>3.8</v>
      </c>
      <c r="N1998" s="19">
        <v>7.49</v>
      </c>
      <c r="Q1998" s="19">
        <f t="shared" si="482"/>
        <v>3.2740323038458774</v>
      </c>
      <c r="R1998" s="19">
        <f t="shared" si="491"/>
        <v>3.2641913279639754</v>
      </c>
      <c r="S1998" s="19">
        <f t="shared" si="487"/>
        <v>3.1992632534840149</v>
      </c>
      <c r="T1998" s="19">
        <f t="shared" si="488"/>
        <v>3.2472853739866205</v>
      </c>
      <c r="U1998" s="23">
        <f t="shared" si="489"/>
        <v>3.246193064820122</v>
      </c>
      <c r="V1998" s="24">
        <f t="shared" si="476"/>
        <v>3.2544190931066219</v>
      </c>
      <c r="W1998" s="24">
        <f t="shared" si="476"/>
        <v>3.7665149466187242</v>
      </c>
      <c r="X1998" s="24">
        <f t="shared" si="476"/>
        <v>3.3101775626041507</v>
      </c>
      <c r="Y1998" s="24">
        <f t="shared" si="476"/>
        <v>3.3120486850285222</v>
      </c>
      <c r="Z1998" s="24">
        <f t="shared" si="475"/>
        <v>3.4126086518259924</v>
      </c>
      <c r="AA1998" s="20"/>
      <c r="AB1998" s="20"/>
      <c r="AC1998" s="17">
        <v>313.90777494213</v>
      </c>
      <c r="AD1998" s="17">
        <f t="shared" si="473"/>
        <v>314.42990349880057</v>
      </c>
      <c r="AE1998" s="21">
        <v>84.640973630831596</v>
      </c>
      <c r="AF1998" s="21">
        <v>184.99305555555563</v>
      </c>
      <c r="AG1998" s="19">
        <v>3.2474305527500014</v>
      </c>
      <c r="AH1998" s="21">
        <v>194.1</v>
      </c>
      <c r="AI1998" s="22">
        <v>0</v>
      </c>
      <c r="AJ1998" s="21">
        <v>1200.2819836388173</v>
      </c>
      <c r="AK1998" s="21" t="e">
        <f>VLOOKUP($B1998,'[3]Rotoma level Monthly'!$C$2:$N$538,10,FALSE)</f>
        <v>#N/A</v>
      </c>
      <c r="AL1998" s="21" t="e">
        <f>VLOOKUP($B1998,'[3]Rotoma level Monthly'!$C$2:$N$538,11,FALSE)</f>
        <v>#N/A</v>
      </c>
      <c r="AM1998" s="20">
        <v>3.7046168208688002</v>
      </c>
      <c r="AN1998" s="21">
        <v>208.64999999999998</v>
      </c>
    </row>
    <row r="1999" spans="1:40" x14ac:dyDescent="0.25">
      <c r="A1999" s="39" t="s">
        <v>90</v>
      </c>
      <c r="B1999" s="15">
        <v>44317</v>
      </c>
      <c r="C1999" s="16" t="s">
        <v>83</v>
      </c>
      <c r="D1999" s="17">
        <v>2021</v>
      </c>
      <c r="E1999" s="18" t="str">
        <f t="shared" si="490"/>
        <v>Rotokakahi Outlet 2020/21</v>
      </c>
      <c r="F1999" s="18" t="s">
        <v>72</v>
      </c>
      <c r="G1999" s="19">
        <v>5.7</v>
      </c>
      <c r="H1999" s="20">
        <v>4.213637125</v>
      </c>
      <c r="I1999" s="21">
        <v>212.7</v>
      </c>
      <c r="J1999" s="19">
        <v>15.7</v>
      </c>
      <c r="K1999" s="19">
        <v>1.8</v>
      </c>
      <c r="L1999" s="19">
        <v>3.5</v>
      </c>
      <c r="M1999" s="19">
        <v>2.7</v>
      </c>
      <c r="N1999" s="19">
        <v>7.63</v>
      </c>
      <c r="Q1999" s="19">
        <f t="shared" si="482"/>
        <v>4.1399221334081284</v>
      </c>
      <c r="R1999" s="19">
        <f t="shared" si="491"/>
        <v>3.8102011394682065</v>
      </c>
      <c r="S1999" s="19">
        <f t="shared" si="487"/>
        <v>3.396580144607213</v>
      </c>
      <c r="T1999" s="19">
        <f t="shared" si="488"/>
        <v>3.7100269850349621</v>
      </c>
      <c r="U1999" s="23">
        <f t="shared" si="489"/>
        <v>3.7641826006296277</v>
      </c>
      <c r="V1999" s="24">
        <f t="shared" si="476"/>
        <v>3.424097939725975</v>
      </c>
      <c r="W1999" s="24">
        <f t="shared" si="476"/>
        <v>3.7921048377613102</v>
      </c>
      <c r="X1999" s="24">
        <f t="shared" si="476"/>
        <v>3.3289077652042862</v>
      </c>
      <c r="Y1999" s="24">
        <f t="shared" si="476"/>
        <v>3.3404501639098476</v>
      </c>
      <c r="Z1999" s="24">
        <f t="shared" si="475"/>
        <v>3.4726756339047049</v>
      </c>
      <c r="AA1999" s="20"/>
      <c r="AB1999" s="20"/>
      <c r="AC1999" s="17">
        <v>313.78864902553801</v>
      </c>
      <c r="AD1999" s="17">
        <f t="shared" si="473"/>
        <v>314.33940271217563</v>
      </c>
      <c r="AE1999" s="21">
        <v>78.4575999999999</v>
      </c>
      <c r="AF1999" s="21">
        <v>165.23521505376348</v>
      </c>
      <c r="AG1999" s="19">
        <v>3.3774245789220432</v>
      </c>
      <c r="AH1999" s="21">
        <v>169</v>
      </c>
      <c r="AI1999" s="22">
        <v>0</v>
      </c>
      <c r="AJ1999" s="21">
        <v>1243.2265532070633</v>
      </c>
      <c r="AK1999" s="21" t="e">
        <f>VLOOKUP($B1999,'[3]Rotoma level Monthly'!$C$2:$N$538,10,FALSE)</f>
        <v>#N/A</v>
      </c>
      <c r="AL1999" s="21" t="e">
        <f>VLOOKUP($B1999,'[3]Rotoma level Monthly'!$C$2:$N$538,11,FALSE)</f>
        <v>#N/A</v>
      </c>
      <c r="AM1999" s="20">
        <v>3.7176267874213469</v>
      </c>
      <c r="AN1999" s="21">
        <v>207.51666666666665</v>
      </c>
    </row>
    <row r="2000" spans="1:40" x14ac:dyDescent="0.25">
      <c r="A2000" s="39" t="s">
        <v>90</v>
      </c>
      <c r="B2000" s="15">
        <v>44348</v>
      </c>
      <c r="C2000" s="16" t="s">
        <v>83</v>
      </c>
      <c r="D2000" s="17">
        <v>2021</v>
      </c>
      <c r="E2000" s="18" t="str">
        <f t="shared" si="490"/>
        <v>Rotokakahi Outlet 2020/21</v>
      </c>
      <c r="F2000" s="18" t="s">
        <v>72</v>
      </c>
      <c r="G2000" s="19">
        <v>6.6</v>
      </c>
      <c r="H2000" s="20">
        <v>4.0222544999999998</v>
      </c>
      <c r="I2000" s="21">
        <v>219.20000000000002</v>
      </c>
      <c r="J2000" s="19">
        <v>14.1</v>
      </c>
      <c r="K2000" s="19">
        <v>1.6</v>
      </c>
      <c r="L2000" s="19">
        <v>5.1000000000000005</v>
      </c>
      <c r="M2000" s="19">
        <v>14.3</v>
      </c>
      <c r="N2000" s="19">
        <v>7.23</v>
      </c>
      <c r="Q2000" s="19">
        <f t="shared" si="482"/>
        <v>4.3016415962763457</v>
      </c>
      <c r="R2000" s="19">
        <f t="shared" si="491"/>
        <v>3.8687114602428561</v>
      </c>
      <c r="S2000" s="19">
        <f t="shared" si="487"/>
        <v>3.4359300549351182</v>
      </c>
      <c r="T2000" s="19">
        <f t="shared" si="488"/>
        <v>3.5737198089537086</v>
      </c>
      <c r="U2000" s="23">
        <f t="shared" si="489"/>
        <v>3.7950007301020072</v>
      </c>
      <c r="V2000" s="24">
        <f t="shared" si="476"/>
        <v>3.4408579701393891</v>
      </c>
      <c r="W2000" s="24">
        <f t="shared" si="476"/>
        <v>3.7984887229681057</v>
      </c>
      <c r="X2000" s="24">
        <f t="shared" si="476"/>
        <v>3.311069580101337</v>
      </c>
      <c r="Y2000" s="24">
        <f t="shared" si="476"/>
        <v>3.3206842437872766</v>
      </c>
      <c r="Z2000" s="24">
        <f t="shared" si="475"/>
        <v>3.4677751292490258</v>
      </c>
      <c r="AA2000" s="20"/>
      <c r="AB2000" s="20"/>
      <c r="AC2000" s="17">
        <v>313.81448912037001</v>
      </c>
      <c r="AD2000" s="17">
        <f t="shared" si="473"/>
        <v>314.28282170858944</v>
      </c>
      <c r="AE2000" s="21">
        <v>157.87199999999899</v>
      </c>
      <c r="AF2000" s="21">
        <v>165.09722222222223</v>
      </c>
      <c r="AG2000" s="19">
        <v>3.2549328675583329</v>
      </c>
      <c r="AH2000" s="21">
        <v>127</v>
      </c>
      <c r="AI2000" s="22">
        <v>0</v>
      </c>
      <c r="AJ2000" s="21">
        <v>1257.1540040625853</v>
      </c>
      <c r="AK2000" s="21" t="e">
        <f>VLOOKUP($B2000,'[3]Rotoma level Monthly'!$C$2:$N$538,10,FALSE)</f>
        <v>#N/A</v>
      </c>
      <c r="AL2000" s="21" t="e">
        <f>VLOOKUP($B2000,'[3]Rotoma level Monthly'!$C$2:$N$538,11,FALSE)</f>
        <v>#N/A</v>
      </c>
      <c r="AM2000" s="20">
        <v>3.7518001578949431</v>
      </c>
      <c r="AN2000" s="21">
        <v>208.75</v>
      </c>
    </row>
    <row r="2001" spans="1:40" x14ac:dyDescent="0.25">
      <c r="A2001" s="39" t="s">
        <v>90</v>
      </c>
      <c r="B2001" s="15">
        <v>44378</v>
      </c>
      <c r="C2001" s="16" t="s">
        <v>84</v>
      </c>
      <c r="D2001" s="17">
        <v>2022</v>
      </c>
      <c r="E2001" s="18" t="str">
        <f t="shared" si="490"/>
        <v>Rotokakahi Outlet 2021/22</v>
      </c>
      <c r="F2001" s="18" t="s">
        <v>72</v>
      </c>
      <c r="G2001" s="19">
        <v>9.6999999999999993</v>
      </c>
      <c r="H2001" s="20">
        <v>1.9186518750000001</v>
      </c>
      <c r="I2001" s="21">
        <v>235.5</v>
      </c>
      <c r="J2001" s="19">
        <v>13.5</v>
      </c>
      <c r="K2001" s="19">
        <v>2</v>
      </c>
      <c r="L2001" s="19">
        <v>3.6</v>
      </c>
      <c r="M2001" s="19">
        <v>2.2999999999999998</v>
      </c>
      <c r="N2001" s="19">
        <v>7.99</v>
      </c>
      <c r="Q2001" s="19">
        <f t="shared" si="482"/>
        <v>4.7264002050362617</v>
      </c>
      <c r="R2001" s="19">
        <f t="shared" si="491"/>
        <v>4.768705966060212</v>
      </c>
      <c r="S2001" s="19">
        <f t="shared" si="487"/>
        <v>3.5296926435093936</v>
      </c>
      <c r="T2001" s="19">
        <f t="shared" si="488"/>
        <v>3.5185746040054169</v>
      </c>
      <c r="U2001" s="23">
        <f t="shared" si="489"/>
        <v>4.1358433546528213</v>
      </c>
      <c r="V2001" s="24">
        <f t="shared" si="476"/>
        <v>3.4748721539874032</v>
      </c>
      <c r="W2001" s="24">
        <f t="shared" si="476"/>
        <v>3.7894153169201239</v>
      </c>
      <c r="X2001" s="24">
        <f t="shared" si="476"/>
        <v>3.3270861745854119</v>
      </c>
      <c r="Y2001" s="24">
        <f t="shared" si="476"/>
        <v>3.342326574065893</v>
      </c>
      <c r="Z2001" s="24">
        <f t="shared" si="475"/>
        <v>3.4834250548897074</v>
      </c>
      <c r="AA2001" s="20"/>
      <c r="AB2001" s="20"/>
      <c r="AC2001" s="17">
        <v>313.88659475806497</v>
      </c>
      <c r="AD2001" s="17">
        <f t="shared" si="473"/>
        <v>314.22166770187607</v>
      </c>
      <c r="AE2001" s="21">
        <v>123.364723144104</v>
      </c>
      <c r="AF2001" s="21">
        <v>176.2836021505376</v>
      </c>
      <c r="AG2001" s="19">
        <v>3.5627352119758053</v>
      </c>
      <c r="AH2001" s="21">
        <v>157.69999999999999</v>
      </c>
      <c r="AI2001" s="22">
        <v>0</v>
      </c>
      <c r="AJ2001" s="21">
        <v>1229.3270293059118</v>
      </c>
      <c r="AK2001" s="21" t="e">
        <f>VLOOKUP($B2001,'[3]Rotoma level Monthly'!$C$2:$N$538,10,FALSE)</f>
        <v>#N/A</v>
      </c>
      <c r="AL2001" s="21" t="e">
        <f>VLOOKUP($B2001,'[3]Rotoma level Monthly'!$C$2:$N$538,11,FALSE)</f>
        <v>#N/A</v>
      </c>
      <c r="AM2001" s="20">
        <v>3.730007719642165</v>
      </c>
      <c r="AN2001" s="21">
        <v>211.14166666666665</v>
      </c>
    </row>
    <row r="2002" spans="1:40" x14ac:dyDescent="0.25">
      <c r="A2002" s="39" t="s">
        <v>90</v>
      </c>
      <c r="B2002" s="15">
        <v>44440</v>
      </c>
      <c r="C2002" s="16" t="s">
        <v>84</v>
      </c>
      <c r="D2002" s="17">
        <v>2022</v>
      </c>
      <c r="E2002" s="18" t="str">
        <f t="shared" si="490"/>
        <v>Rotokakahi Outlet 2021/22</v>
      </c>
      <c r="F2002" s="18" t="s">
        <v>72</v>
      </c>
      <c r="G2002" s="19">
        <v>3.3</v>
      </c>
      <c r="H2002" s="20">
        <v>4.2373133750000003</v>
      </c>
      <c r="I2002" s="21">
        <v>214.29999999999998</v>
      </c>
      <c r="J2002" s="19">
        <v>10.5</v>
      </c>
      <c r="K2002" s="19">
        <v>1.8</v>
      </c>
      <c r="L2002" s="19">
        <v>3.3</v>
      </c>
      <c r="M2002" s="19">
        <v>8.6999999999999993</v>
      </c>
      <c r="N2002" s="19">
        <v>7.52</v>
      </c>
      <c r="Q2002" s="19">
        <f t="shared" si="482"/>
        <v>3.5370254072898342</v>
      </c>
      <c r="R2002" s="19">
        <f t="shared" si="491"/>
        <v>3.8031268610138929</v>
      </c>
      <c r="S2002" s="19">
        <f t="shared" si="487"/>
        <v>3.4063767348359035</v>
      </c>
      <c r="T2002" s="19">
        <f t="shared" si="488"/>
        <v>3.1998727532842191</v>
      </c>
      <c r="U2002" s="23">
        <f t="shared" si="489"/>
        <v>3.4866004391059624</v>
      </c>
      <c r="V2002" s="24">
        <f t="shared" si="476"/>
        <v>3.4230320126240668</v>
      </c>
      <c r="W2002" s="24">
        <f t="shared" si="476"/>
        <v>3.7746596280932696</v>
      </c>
      <c r="X2002" s="24">
        <f t="shared" si="476"/>
        <v>3.3280050364464997</v>
      </c>
      <c r="Y2002" s="24">
        <f t="shared" si="476"/>
        <v>3.3551517860247864</v>
      </c>
      <c r="Z2002" s="24">
        <f t="shared" si="475"/>
        <v>3.4702121157971564</v>
      </c>
      <c r="AA2002" s="20"/>
      <c r="AB2002" s="20"/>
      <c r="AC2002" s="17">
        <v>313.93716718749999</v>
      </c>
      <c r="AD2002" s="17">
        <f t="shared" si="473"/>
        <v>314.16363632863766</v>
      </c>
      <c r="AE2002" s="21">
        <v>178.86026200873201</v>
      </c>
      <c r="AF2002" s="21">
        <v>197.31944444444446</v>
      </c>
      <c r="AG2002" s="19">
        <v>4.0798302433888889</v>
      </c>
      <c r="AH2002" s="21">
        <v>185.2</v>
      </c>
      <c r="AI2002" s="22">
        <v>0</v>
      </c>
      <c r="AJ2002" s="21">
        <v>1183.1120182266916</v>
      </c>
      <c r="AK2002" s="21" t="e">
        <f>VLOOKUP($B2002,'[3]Rotoma level Monthly'!$C$2:$N$538,10,FALSE)</f>
        <v>#N/A</v>
      </c>
      <c r="AL2002" s="21" t="e">
        <f>VLOOKUP($B2002,'[3]Rotoma level Monthly'!$C$2:$N$538,11,FALSE)</f>
        <v>#N/A</v>
      </c>
      <c r="AM2002" s="20">
        <v>3.7520364059034996</v>
      </c>
      <c r="AN2002" s="21">
        <v>208.23333333333332</v>
      </c>
    </row>
    <row r="2003" spans="1:40" x14ac:dyDescent="0.25">
      <c r="A2003" s="39" t="s">
        <v>90</v>
      </c>
      <c r="B2003" s="15">
        <v>44470</v>
      </c>
      <c r="C2003" s="16" t="s">
        <v>84</v>
      </c>
      <c r="D2003" s="17">
        <v>2022</v>
      </c>
      <c r="E2003" s="18" t="str">
        <f t="shared" si="490"/>
        <v>Rotokakahi Outlet 2021/22</v>
      </c>
      <c r="F2003" s="18" t="s">
        <v>72</v>
      </c>
      <c r="G2003" s="19">
        <v>2.6</v>
      </c>
      <c r="H2003" s="20">
        <v>4.6678616249999996</v>
      </c>
      <c r="I2003" s="21">
        <v>186.5</v>
      </c>
      <c r="J2003" s="19">
        <v>10.8</v>
      </c>
      <c r="K2003" s="19">
        <v>1.2</v>
      </c>
      <c r="L2003" s="19">
        <v>1.5</v>
      </c>
      <c r="M2003" s="19">
        <v>4.7</v>
      </c>
      <c r="N2003" s="19">
        <v>7.51</v>
      </c>
      <c r="Q2003" s="19">
        <f t="shared" si="482"/>
        <v>3.2740323038458774</v>
      </c>
      <c r="R2003" s="19">
        <f>5.56+2.6*LOG(((1/$H2003)-(1/40)),10)</f>
        <v>3.6801790909557406</v>
      </c>
      <c r="S2003" s="19">
        <f t="shared" si="487"/>
        <v>3.2247432967955665</v>
      </c>
      <c r="T2003" s="19">
        <f t="shared" si="488"/>
        <v>3.2355973660218931</v>
      </c>
      <c r="U2003" s="23">
        <f t="shared" si="489"/>
        <v>3.3536380144047691</v>
      </c>
      <c r="V2003" s="24">
        <f t="shared" si="476"/>
        <v>3.3575629788790562</v>
      </c>
      <c r="W2003" s="24">
        <f t="shared" si="476"/>
        <v>3.7361221054882652</v>
      </c>
      <c r="X2003" s="24">
        <f t="shared" si="476"/>
        <v>3.3300688295054139</v>
      </c>
      <c r="Y2003" s="24">
        <f t="shared" si="476"/>
        <v>3.3709540490451535</v>
      </c>
      <c r="Z2003" s="24">
        <f t="shared" si="475"/>
        <v>3.448676990729473</v>
      </c>
      <c r="AA2003" s="20"/>
      <c r="AB2003" s="20"/>
      <c r="AC2003" s="17">
        <v>314.01965585797501</v>
      </c>
      <c r="AD2003" s="17">
        <f t="shared" si="473"/>
        <v>314.11631001800868</v>
      </c>
      <c r="AE2003" s="21">
        <v>130.87554585152799</v>
      </c>
      <c r="AF2003" s="21">
        <v>152.35887096774198</v>
      </c>
      <c r="AG2003" s="19">
        <v>3.9980077623763433</v>
      </c>
      <c r="AH2003" s="21">
        <v>190.7</v>
      </c>
      <c r="AI2003" s="22">
        <v>0</v>
      </c>
      <c r="AJ2003" s="21">
        <v>1302.6244541484671</v>
      </c>
      <c r="AK2003" s="21" t="e">
        <f>VLOOKUP($B2003,'[3]Rotoma level Monthly'!$C$2:$N$538,10,FALSE)</f>
        <v>#N/A</v>
      </c>
      <c r="AL2003" s="21" t="e">
        <f>VLOOKUP($B2003,'[3]Rotoma level Monthly'!$C$2:$N$538,11,FALSE)</f>
        <v>#N/A</v>
      </c>
      <c r="AM2003" s="20">
        <v>3.6876713082224817</v>
      </c>
      <c r="AN2003" s="21">
        <v>209.56666666666663</v>
      </c>
    </row>
    <row r="2004" spans="1:40" x14ac:dyDescent="0.25">
      <c r="A2004" s="39" t="s">
        <v>90</v>
      </c>
      <c r="B2004" s="15">
        <v>44501</v>
      </c>
      <c r="C2004" s="16" t="s">
        <v>84</v>
      </c>
      <c r="D2004" s="17">
        <v>2022</v>
      </c>
      <c r="E2004" s="18" t="str">
        <f t="shared" si="490"/>
        <v>Rotokakahi Outlet 2021/22</v>
      </c>
      <c r="F2004" s="18" t="s">
        <v>72</v>
      </c>
      <c r="G2004" s="19">
        <v>2.8</v>
      </c>
      <c r="I2004" s="21">
        <v>212.9</v>
      </c>
      <c r="J2004" s="19">
        <v>12.6</v>
      </c>
      <c r="K2004" s="19">
        <v>1.2</v>
      </c>
      <c r="L2004" s="19">
        <v>1.5</v>
      </c>
      <c r="M2004" s="19">
        <v>5.3</v>
      </c>
      <c r="N2004" s="19">
        <v>7.71</v>
      </c>
      <c r="Q2004" s="19">
        <f t="shared" si="482"/>
        <v>3.3557813996092367</v>
      </c>
      <c r="S2004" s="19">
        <f t="shared" si="487"/>
        <v>3.3978087409293507</v>
      </c>
      <c r="T2004" s="19">
        <f t="shared" si="488"/>
        <v>3.4310819917432829</v>
      </c>
      <c r="U2004" s="23">
        <f t="shared" si="489"/>
        <v>3.3948907107606239</v>
      </c>
      <c r="V2004" s="24">
        <f t="shared" si="476"/>
        <v>3.3543371859578808</v>
      </c>
      <c r="X2004" s="24">
        <f t="shared" si="476"/>
        <v>3.3315628848204351</v>
      </c>
      <c r="Y2004" s="24">
        <f t="shared" si="476"/>
        <v>3.3853053283019254</v>
      </c>
      <c r="Z2004" s="24">
        <f t="shared" si="475"/>
        <v>3.435178674973502</v>
      </c>
      <c r="AA2004" s="20"/>
      <c r="AB2004" s="20"/>
      <c r="AC2004" s="17">
        <v>314.01168634259301</v>
      </c>
      <c r="AD2004" s="17">
        <f t="shared" si="473"/>
        <v>314.07466686990199</v>
      </c>
      <c r="AE2004" s="21">
        <v>57</v>
      </c>
      <c r="AF2004" s="21">
        <v>190.86769005847961</v>
      </c>
      <c r="AG2004" s="19">
        <v>4.0108741301714455</v>
      </c>
      <c r="AH2004" s="21">
        <v>228.7</v>
      </c>
      <c r="AI2004" s="22">
        <v>0</v>
      </c>
      <c r="AJ2004" s="21">
        <v>1369.539999999995</v>
      </c>
      <c r="AK2004" s="21" t="e">
        <f>VLOOKUP($B2004,'[3]Rotoma level Monthly'!$C$2:$N$538,10,FALSE)</f>
        <v>#N/A</v>
      </c>
      <c r="AL2004" s="21" t="e">
        <f>VLOOKUP($B2004,'[3]Rotoma level Monthly'!$C$2:$N$538,11,FALSE)</f>
        <v>#N/A</v>
      </c>
      <c r="AM2004" s="20">
        <v>3.7210341367480191</v>
      </c>
      <c r="AN2004" s="21">
        <v>209.61666666666665</v>
      </c>
    </row>
    <row r="2005" spans="1:40" x14ac:dyDescent="0.25">
      <c r="A2005" s="39" t="s">
        <v>90</v>
      </c>
      <c r="B2005" s="15">
        <v>44531</v>
      </c>
      <c r="C2005" s="16" t="s">
        <v>84</v>
      </c>
      <c r="D2005" s="17">
        <v>2022</v>
      </c>
      <c r="E2005" s="18" t="str">
        <f t="shared" si="490"/>
        <v>Rotokakahi Outlet 2021/22</v>
      </c>
      <c r="F2005" s="18" t="s">
        <v>72</v>
      </c>
      <c r="G2005" s="19">
        <v>2.2000000000000002</v>
      </c>
      <c r="H2005" s="20">
        <v>4.9437863750000002</v>
      </c>
      <c r="I2005" s="21">
        <v>227.20000000000002</v>
      </c>
      <c r="J2005" s="19">
        <v>15.100000000000001</v>
      </c>
      <c r="K2005" s="19">
        <v>3.5</v>
      </c>
      <c r="L2005" s="19">
        <v>1.2</v>
      </c>
      <c r="M2005" s="19">
        <v>4.3</v>
      </c>
      <c r="N2005" s="19">
        <v>7.62</v>
      </c>
      <c r="Q2005" s="19">
        <f t="shared" si="482"/>
        <v>3.0897536092884041</v>
      </c>
      <c r="R2005" s="19">
        <f t="shared" ref="R2005:R2009" si="492">5.56+2.6*LOG(((1/$H2005)-(1/40)),10)</f>
        <v>3.6064778297185272</v>
      </c>
      <c r="S2005" s="19">
        <f t="shared" si="487"/>
        <v>3.4827890643873336</v>
      </c>
      <c r="T2005" s="19">
        <f t="shared" si="488"/>
        <v>3.6606126860960546</v>
      </c>
      <c r="U2005" s="23">
        <f t="shared" si="489"/>
        <v>3.4599082973725799</v>
      </c>
      <c r="V2005" s="24">
        <f t="shared" si="476"/>
        <v>3.3678138078635649</v>
      </c>
      <c r="W2005" s="24">
        <f t="shared" si="476"/>
        <v>3.7291708315189696</v>
      </c>
      <c r="X2005" s="24">
        <f t="shared" si="476"/>
        <v>3.3499005819862391</v>
      </c>
      <c r="Y2005" s="24">
        <f t="shared" si="476"/>
        <v>3.4288563854765965</v>
      </c>
      <c r="Z2005" s="24">
        <f t="shared" si="475"/>
        <v>3.4619712325288767</v>
      </c>
      <c r="AA2005" s="20"/>
      <c r="AB2005" s="20"/>
      <c r="AC2005" s="17">
        <v>314.01168634259301</v>
      </c>
      <c r="AD2005" s="17">
        <f t="shared" si="473"/>
        <v>314.03052049162272</v>
      </c>
      <c r="AE2005" s="21"/>
      <c r="AF2005" s="21"/>
      <c r="AG2005" s="19"/>
      <c r="AH2005" s="21">
        <v>240.7</v>
      </c>
    </row>
    <row r="2006" spans="1:40" x14ac:dyDescent="0.25">
      <c r="A2006" s="39" t="s">
        <v>90</v>
      </c>
      <c r="B2006" s="15">
        <v>44562</v>
      </c>
      <c r="C2006" s="16" t="s">
        <v>84</v>
      </c>
      <c r="D2006" s="17">
        <v>2022</v>
      </c>
      <c r="E2006" s="18" t="str">
        <f t="shared" si="490"/>
        <v>Rotokakahi Outlet 2021/22</v>
      </c>
      <c r="F2006" s="18" t="s">
        <v>72</v>
      </c>
      <c r="G2006" s="19">
        <v>3.5</v>
      </c>
      <c r="H2006" s="20">
        <v>4.699904375</v>
      </c>
      <c r="I2006" s="21">
        <v>253.6</v>
      </c>
      <c r="J2006" s="19">
        <v>15</v>
      </c>
      <c r="K2006" s="19">
        <v>3.5</v>
      </c>
      <c r="L2006" s="19">
        <v>2.1</v>
      </c>
      <c r="M2006" s="19">
        <v>2</v>
      </c>
      <c r="N2006" s="19">
        <v>8.61</v>
      </c>
      <c r="Q2006" s="19">
        <f t="shared" si="482"/>
        <v>3.6019328326497</v>
      </c>
      <c r="R2006" s="19">
        <f t="shared" si="492"/>
        <v>3.6714298586918037</v>
      </c>
      <c r="S2006" s="19">
        <f t="shared" si="487"/>
        <v>3.6264892401211815</v>
      </c>
      <c r="T2006" s="19">
        <f t="shared" si="488"/>
        <v>3.6521864764425889</v>
      </c>
      <c r="U2006" s="23">
        <f t="shared" si="489"/>
        <v>3.6380096019763184</v>
      </c>
      <c r="V2006" s="24">
        <f t="shared" si="476"/>
        <v>3.4926602127530502</v>
      </c>
      <c r="W2006" s="24">
        <f t="shared" si="476"/>
        <v>3.7813066882602913</v>
      </c>
      <c r="X2006" s="24">
        <f t="shared" si="476"/>
        <v>3.3878507167255472</v>
      </c>
      <c r="Y2006" s="24">
        <f t="shared" si="476"/>
        <v>3.4524378219752236</v>
      </c>
      <c r="Z2006" s="24">
        <f t="shared" si="475"/>
        <v>3.5205135270639523</v>
      </c>
      <c r="AA2006" s="20"/>
      <c r="AB2006" s="20"/>
      <c r="AC2006" s="17">
        <v>314.01168634259301</v>
      </c>
      <c r="AD2006" s="17">
        <f t="shared" si="473"/>
        <v>313.99180516873099</v>
      </c>
      <c r="AE2006" s="21"/>
      <c r="AF2006" s="21"/>
      <c r="AG2006" s="19"/>
      <c r="AH2006" s="21">
        <v>336</v>
      </c>
    </row>
    <row r="2007" spans="1:40" x14ac:dyDescent="0.25">
      <c r="A2007" s="39" t="s">
        <v>90</v>
      </c>
      <c r="B2007" s="15">
        <v>44593</v>
      </c>
      <c r="C2007" s="16" t="s">
        <v>84</v>
      </c>
      <c r="D2007" s="17">
        <v>2022</v>
      </c>
      <c r="E2007" s="18" t="str">
        <f t="shared" si="490"/>
        <v>Rotokakahi Outlet 2021/22</v>
      </c>
      <c r="F2007" s="18" t="s">
        <v>72</v>
      </c>
      <c r="G2007" s="19">
        <v>4.0999999999999996</v>
      </c>
      <c r="H2007" s="20">
        <v>5.2531147499999999</v>
      </c>
      <c r="I2007" s="21">
        <v>246.2</v>
      </c>
      <c r="J2007" s="19">
        <v>15.299999999999999</v>
      </c>
      <c r="K2007" s="19">
        <v>1.7</v>
      </c>
      <c r="L2007" s="19">
        <v>6</v>
      </c>
      <c r="M2007" s="19">
        <v>6.8999999999999995</v>
      </c>
      <c r="N2007" s="19">
        <v>7.86</v>
      </c>
      <c r="Q2007" s="19">
        <f t="shared" si="482"/>
        <v>3.7764709960681282</v>
      </c>
      <c r="R2007" s="19">
        <f t="shared" si="492"/>
        <v>3.5279414025498204</v>
      </c>
      <c r="S2007" s="19">
        <f t="shared" si="487"/>
        <v>3.5877770262718447</v>
      </c>
      <c r="T2007" s="19">
        <f t="shared" si="488"/>
        <v>3.6772989779873879</v>
      </c>
      <c r="U2007" s="23">
        <f>AVERAGE(Q2007:T2007)</f>
        <v>3.6423721007192951</v>
      </c>
      <c r="V2007" s="24">
        <f t="shared" si="476"/>
        <v>3.5458004038016706</v>
      </c>
      <c r="W2007" s="24">
        <f t="shared" si="476"/>
        <v>3.7046382933857798</v>
      </c>
      <c r="X2007" s="24">
        <f t="shared" si="476"/>
        <v>3.4115852836909344</v>
      </c>
      <c r="Y2007" s="24">
        <f t="shared" si="476"/>
        <v>3.4696531877461756</v>
      </c>
      <c r="Z2007" s="24">
        <f t="shared" si="475"/>
        <v>3.5264662175181161</v>
      </c>
      <c r="AA2007" s="20"/>
      <c r="AB2007" s="20"/>
      <c r="AC2007" s="17">
        <v>314.01168634259301</v>
      </c>
      <c r="AD2007" s="17">
        <f t="shared" si="473"/>
        <v>313.96292752411728</v>
      </c>
      <c r="AE2007" s="21"/>
      <c r="AF2007" s="21"/>
      <c r="AG2007" s="19"/>
      <c r="AH2007" s="21">
        <v>201.4</v>
      </c>
    </row>
    <row r="2008" spans="1:40" x14ac:dyDescent="0.25">
      <c r="A2008" s="39" t="s">
        <v>90</v>
      </c>
      <c r="B2008" s="15">
        <v>44621</v>
      </c>
      <c r="C2008" s="16" t="s">
        <v>84</v>
      </c>
      <c r="D2008" s="17">
        <v>2022</v>
      </c>
      <c r="E2008" s="18" t="str">
        <f t="shared" si="490"/>
        <v>Rotokakahi Outlet 2021/22</v>
      </c>
      <c r="F2008" s="18" t="s">
        <v>72</v>
      </c>
      <c r="H2008" s="20">
        <v>5.7806317500000004</v>
      </c>
      <c r="I2008" s="21">
        <v>219.1</v>
      </c>
      <c r="J2008" s="19">
        <v>11.9</v>
      </c>
      <c r="K2008" s="19">
        <v>0.8</v>
      </c>
      <c r="L2008" s="19">
        <v>1.4</v>
      </c>
      <c r="M2008" s="19">
        <v>3.2</v>
      </c>
      <c r="N2008" s="19">
        <v>7.83</v>
      </c>
      <c r="R2008" s="19">
        <f t="shared" si="492"/>
        <v>3.4026153997062574</v>
      </c>
      <c r="S2008" s="19">
        <f t="shared" si="487"/>
        <v>3.4353335564577221</v>
      </c>
      <c r="T2008" s="19">
        <f t="shared" si="488"/>
        <v>3.3585971272661892</v>
      </c>
      <c r="W2008" s="24">
        <f t="shared" si="476"/>
        <v>3.7231090796563819</v>
      </c>
      <c r="X2008" s="24">
        <f t="shared" si="476"/>
        <v>3.4336057781249547</v>
      </c>
      <c r="Y2008" s="24">
        <f t="shared" si="476"/>
        <v>3.4880362816850252</v>
      </c>
      <c r="AA2008" s="20"/>
      <c r="AB2008" s="20"/>
      <c r="AC2008" s="17">
        <v>314.01168634259301</v>
      </c>
      <c r="AD2008" s="17">
        <f t="shared" ref="AD2008:AD2071" si="493">AVERAGE(AC1997:AC2008)</f>
        <v>313.95107158689285</v>
      </c>
      <c r="AE2008" s="21"/>
      <c r="AF2008" s="21"/>
      <c r="AG2008" s="19"/>
      <c r="AH2008" s="21">
        <v>272.60000000000002</v>
      </c>
    </row>
    <row r="2009" spans="1:40" x14ac:dyDescent="0.25">
      <c r="A2009" s="39" t="s">
        <v>90</v>
      </c>
      <c r="B2009" s="15">
        <v>44652</v>
      </c>
      <c r="C2009" s="16" t="s">
        <v>84</v>
      </c>
      <c r="D2009" s="17">
        <v>2022</v>
      </c>
      <c r="E2009" s="18" t="str">
        <f t="shared" si="490"/>
        <v>Rotokakahi Outlet 2021/22</v>
      </c>
      <c r="F2009" s="18" t="s">
        <v>72</v>
      </c>
      <c r="H2009" s="20">
        <v>5.3169361249999998</v>
      </c>
      <c r="I2009" s="21">
        <v>209.3</v>
      </c>
      <c r="J2009" s="19">
        <v>12.1</v>
      </c>
      <c r="K2009" s="19">
        <v>2.5</v>
      </c>
      <c r="L2009" s="19">
        <v>2.2999999999999998</v>
      </c>
      <c r="M2009" s="19">
        <v>17.7</v>
      </c>
      <c r="N2009" s="19">
        <v>7.33</v>
      </c>
      <c r="R2009" s="19">
        <f t="shared" si="492"/>
        <v>3.5122296557941759</v>
      </c>
      <c r="S2009" s="19">
        <f t="shared" si="487"/>
        <v>3.3755153772994455</v>
      </c>
      <c r="T2009" s="19">
        <f t="shared" si="488"/>
        <v>3.3797332813240342</v>
      </c>
      <c r="W2009" s="24">
        <f t="shared" si="476"/>
        <v>3.7196190901968604</v>
      </c>
      <c r="X2009" s="24">
        <f t="shared" si="476"/>
        <v>3.424858261136174</v>
      </c>
      <c r="Y2009" s="24">
        <f t="shared" si="476"/>
        <v>3.4703822860121964</v>
      </c>
      <c r="AA2009" s="20"/>
      <c r="AB2009" s="20"/>
      <c r="AC2009" s="17">
        <v>314.01168634259301</v>
      </c>
      <c r="AD2009" s="17">
        <f t="shared" si="493"/>
        <v>313.95203741226129</v>
      </c>
      <c r="AE2009" s="21"/>
      <c r="AF2009" s="21"/>
      <c r="AG2009" s="19"/>
    </row>
    <row r="2010" spans="1:40" x14ac:dyDescent="0.25">
      <c r="A2010" t="s">
        <v>91</v>
      </c>
      <c r="B2010" s="15">
        <v>32082</v>
      </c>
      <c r="C2010" s="16" t="s">
        <v>47</v>
      </c>
      <c r="D2010" s="17">
        <v>1988</v>
      </c>
      <c r="E2010" s="18" t="str">
        <f t="shared" si="490"/>
        <v>Rotomā 1987/88</v>
      </c>
      <c r="F2010" s="18" t="s">
        <v>48</v>
      </c>
      <c r="I2010" s="21">
        <v>10.050000499999999</v>
      </c>
      <c r="K2010" s="19">
        <v>2.0000001000000003</v>
      </c>
      <c r="M2010" s="19">
        <v>6.0000000999999994</v>
      </c>
      <c r="S2010" s="19"/>
      <c r="AA2010" s="20">
        <v>-0.21</v>
      </c>
      <c r="AB2010" s="20">
        <v>-1.17333333333333</v>
      </c>
      <c r="AC2010" s="17">
        <v>314.22251822916701</v>
      </c>
      <c r="AE2010" s="21">
        <v>100.41666666666301</v>
      </c>
      <c r="AF2010" s="21">
        <v>154.18381344308648</v>
      </c>
      <c r="AG2010" s="19">
        <v>3.8571347736637565</v>
      </c>
      <c r="AH2010" s="21">
        <v>203.7</v>
      </c>
      <c r="AI2010" s="22">
        <v>-0.75833333333333297</v>
      </c>
      <c r="AJ2010" s="21">
        <v>1119.5699999999445</v>
      </c>
      <c r="AK2010" s="21" t="e">
        <f>VLOOKUP($B2010,'[3]Rotoma level Monthly'!$C$2:$N$538,10,FALSE)</f>
        <v>#N/A</v>
      </c>
      <c r="AL2010" s="21" t="e">
        <f>VLOOKUP($B2010,'[3]Rotoma level Monthly'!$C$2:$N$538,11,FALSE)</f>
        <v>#N/A</v>
      </c>
      <c r="AM2010" s="20">
        <v>3.074619739509195</v>
      </c>
      <c r="AN2010" s="21">
        <v>187.03333333333339</v>
      </c>
    </row>
    <row r="2011" spans="1:40" x14ac:dyDescent="0.25">
      <c r="A2011" t="s">
        <v>91</v>
      </c>
      <c r="B2011" s="15">
        <v>32143</v>
      </c>
      <c r="C2011" s="16" t="s">
        <v>47</v>
      </c>
      <c r="D2011" s="17">
        <v>1988</v>
      </c>
      <c r="E2011" s="18" t="str">
        <f t="shared" si="490"/>
        <v>Rotomā 1987/88</v>
      </c>
      <c r="F2011" s="18" t="s">
        <v>48</v>
      </c>
      <c r="J2011" s="19">
        <v>4.0000002000000006</v>
      </c>
      <c r="M2011" s="19">
        <v>4.9999998999999997</v>
      </c>
      <c r="T2011" s="19">
        <f t="shared" ref="T2011:T2012" si="494">0.218+2.92*LOG($J2011,10)</f>
        <v>1.976015238084643</v>
      </c>
      <c r="AA2011" s="20">
        <v>-0.08</v>
      </c>
      <c r="AB2011" s="20">
        <v>-0.61166666666666603</v>
      </c>
      <c r="AC2011" s="17">
        <v>314.00701495295698</v>
      </c>
      <c r="AE2011" s="21">
        <v>7.3333333333333304</v>
      </c>
      <c r="AF2011" s="21">
        <v>162.88978494627165</v>
      </c>
      <c r="AG2011" s="19">
        <v>3.8084386200729492</v>
      </c>
      <c r="AH2011" s="21">
        <v>302.39999999999998</v>
      </c>
      <c r="AI2011" s="22">
        <v>-0.87583333333333302</v>
      </c>
      <c r="AJ2011" s="21">
        <v>1335.7191228069712</v>
      </c>
      <c r="AK2011" s="21" t="e">
        <f>VLOOKUP($B2011,'[3]Rotoma level Monthly'!$C$2:$N$538,10,FALSE)</f>
        <v>#N/A</v>
      </c>
      <c r="AL2011" s="21" t="e">
        <f>VLOOKUP($B2011,'[3]Rotoma level Monthly'!$C$2:$N$538,11,FALSE)</f>
        <v>#N/A</v>
      </c>
      <c r="AM2011" s="20">
        <v>3.1506561969429772</v>
      </c>
      <c r="AN2011" s="21">
        <v>187.19166666666669</v>
      </c>
    </row>
    <row r="2012" spans="1:40" x14ac:dyDescent="0.25">
      <c r="A2012" t="s">
        <v>91</v>
      </c>
      <c r="B2012" s="15">
        <v>32203</v>
      </c>
      <c r="C2012" s="16" t="s">
        <v>47</v>
      </c>
      <c r="D2012" s="17">
        <v>1988</v>
      </c>
      <c r="E2012" s="18" t="str">
        <f t="shared" si="490"/>
        <v>Rotomā 1987/88</v>
      </c>
      <c r="F2012" s="18" t="s">
        <v>48</v>
      </c>
      <c r="J2012" s="19">
        <v>2.0000001000000003</v>
      </c>
      <c r="T2012" s="19">
        <f t="shared" si="494"/>
        <v>1.097007650745818</v>
      </c>
      <c r="AA2012" s="20">
        <v>0.28000000000000003</v>
      </c>
      <c r="AB2012" s="20">
        <v>-0.43</v>
      </c>
      <c r="AC2012" s="17">
        <v>313.99018177083298</v>
      </c>
      <c r="AE2012" s="21">
        <v>173.85</v>
      </c>
      <c r="AF2012" s="21">
        <v>130.5843953023639</v>
      </c>
      <c r="AG2012" s="19">
        <v>3.8760733175081543</v>
      </c>
      <c r="AH2012" s="21">
        <v>182.7</v>
      </c>
      <c r="AI2012" s="22">
        <v>-0.65249999999999941</v>
      </c>
      <c r="AJ2012" s="21">
        <v>1454.0755555555104</v>
      </c>
      <c r="AK2012" s="21">
        <f>VLOOKUP($B2012,'[3]Rotoma level Monthly'!$C$2:$N$538,10,FALSE)</f>
        <v>1208.4199999999535</v>
      </c>
      <c r="AL2012" s="21">
        <f>VLOOKUP($B2012,'[3]Rotoma level Monthly'!$C$2:$N$538,11,FALSE)</f>
        <v>1225.857797270912</v>
      </c>
      <c r="AM2012" s="20">
        <v>3.2695673499855804</v>
      </c>
      <c r="AN2012" s="21">
        <v>178.47499999999999</v>
      </c>
    </row>
    <row r="2013" spans="1:40" x14ac:dyDescent="0.25">
      <c r="A2013" t="s">
        <v>91</v>
      </c>
      <c r="B2013" s="15">
        <v>32234</v>
      </c>
      <c r="C2013" s="16" t="s">
        <v>47</v>
      </c>
      <c r="D2013" s="17">
        <v>1988</v>
      </c>
      <c r="E2013" s="18" t="str">
        <f t="shared" si="490"/>
        <v>Rotomā 1987/88</v>
      </c>
      <c r="F2013" s="18" t="s">
        <v>48</v>
      </c>
      <c r="M2013" s="19">
        <v>1.5</v>
      </c>
      <c r="AA2013" s="20">
        <v>0</v>
      </c>
      <c r="AB2013" s="20">
        <v>-0.52833333333333299</v>
      </c>
      <c r="AC2013" s="17">
        <v>313.86399306180903</v>
      </c>
      <c r="AE2013" s="21">
        <v>37.6</v>
      </c>
      <c r="AF2013" s="21">
        <v>126.2936507936508</v>
      </c>
      <c r="AG2013" s="19">
        <v>2.5600595238095236</v>
      </c>
      <c r="AH2013" s="21">
        <v>183.5</v>
      </c>
      <c r="AI2013" s="22">
        <v>-0.63833333333333298</v>
      </c>
      <c r="AJ2013" s="21">
        <v>1420.1366666666374</v>
      </c>
      <c r="AK2013" s="21" t="e">
        <f>VLOOKUP($B2013,'[3]Rotoma level Monthly'!$C$2:$N$538,10,FALSE)</f>
        <v>#N/A</v>
      </c>
      <c r="AL2013" s="21" t="e">
        <f>VLOOKUP($B2013,'[3]Rotoma level Monthly'!$C$2:$N$538,11,FALSE)</f>
        <v>#N/A</v>
      </c>
      <c r="AM2013" s="20">
        <v>3.3285640351747516</v>
      </c>
      <c r="AN2013" s="21">
        <v>178.5333333333333</v>
      </c>
    </row>
    <row r="2014" spans="1:40" x14ac:dyDescent="0.25">
      <c r="A2014" t="s">
        <v>91</v>
      </c>
      <c r="B2014" s="15">
        <v>32356</v>
      </c>
      <c r="C2014" s="16" t="s">
        <v>49</v>
      </c>
      <c r="D2014" s="17">
        <v>1989</v>
      </c>
      <c r="E2014" s="18" t="str">
        <f t="shared" si="490"/>
        <v>Rotomā 1988/89</v>
      </c>
      <c r="F2014" s="18" t="s">
        <v>48</v>
      </c>
      <c r="J2014" s="19">
        <v>4.0000002000000006</v>
      </c>
      <c r="M2014" s="19">
        <v>1</v>
      </c>
      <c r="T2014" s="19">
        <f t="shared" ref="T2014:T2045" si="495">0.218+2.92*LOG($J2014,10)</f>
        <v>1.976015238084643</v>
      </c>
      <c r="AA2014" s="20">
        <v>1.52</v>
      </c>
      <c r="AB2014" s="20">
        <v>1.115</v>
      </c>
      <c r="AC2014" s="17">
        <v>313.74287685085801</v>
      </c>
      <c r="AE2014" s="21">
        <v>203.01666666666699</v>
      </c>
      <c r="AF2014" s="21">
        <v>139.1935483870968</v>
      </c>
      <c r="AG2014" s="19">
        <v>3.4117271505376348</v>
      </c>
      <c r="AH2014" s="21">
        <v>131.69999999999999</v>
      </c>
      <c r="AI2014" s="22">
        <v>-0.59083333333333299</v>
      </c>
      <c r="AJ2014" s="21">
        <v>1493.3033333333212</v>
      </c>
      <c r="AK2014" s="21" t="e">
        <f>VLOOKUP($B2014,'[3]Rotoma level Monthly'!$C$2:$N$538,10,FALSE)</f>
        <v>#N/A</v>
      </c>
      <c r="AL2014" s="21" t="e">
        <f>VLOOKUP($B2014,'[3]Rotoma level Monthly'!$C$2:$N$538,11,FALSE)</f>
        <v>#N/A</v>
      </c>
      <c r="AM2014" s="20">
        <v>3.4472487515548926</v>
      </c>
      <c r="AN2014" s="21">
        <v>165.9</v>
      </c>
    </row>
    <row r="2015" spans="1:40" x14ac:dyDescent="0.25">
      <c r="A2015" t="s">
        <v>91</v>
      </c>
      <c r="B2015" s="15">
        <v>33055</v>
      </c>
      <c r="C2015" s="16" t="s">
        <v>50</v>
      </c>
      <c r="D2015" s="17">
        <v>1991</v>
      </c>
      <c r="E2015" s="18" t="str">
        <f t="shared" si="490"/>
        <v>Rotomā 1990/91</v>
      </c>
      <c r="F2015" s="18" t="s">
        <v>51</v>
      </c>
      <c r="G2015" s="19">
        <v>1.3</v>
      </c>
      <c r="H2015" s="20">
        <v>12.465867042541504</v>
      </c>
      <c r="I2015" s="21">
        <v>160.99999899999997</v>
      </c>
      <c r="J2015" s="19">
        <v>7.0000002000000006</v>
      </c>
      <c r="K2015" s="19">
        <v>2.0000001000000003</v>
      </c>
      <c r="M2015" s="19">
        <v>2.0000001000000003</v>
      </c>
      <c r="Q2015" s="19">
        <f t="shared" ref="Q2015:Q2031" si="496">2.22+2.54*LOG($G2015,10)</f>
        <v>2.5094161148593654</v>
      </c>
      <c r="R2015" s="19">
        <f t="shared" ref="R2015:R2028" si="497">5.56+2.6*LOG(((1/$H2015)-(1/40)),10)</f>
        <v>2.2894312007612063</v>
      </c>
      <c r="S2015" s="19">
        <f t="shared" ref="S2015:S2024" si="498">-3.61+3.01*LOG($I2015)</f>
        <v>3.0325458787364483</v>
      </c>
      <c r="T2015" s="19">
        <f t="shared" si="495"/>
        <v>2.6856863130741973</v>
      </c>
      <c r="U2015" s="23">
        <f t="shared" ref="U2015:U2024" si="499">AVERAGE(Q2015:T2015)</f>
        <v>2.629269876857804</v>
      </c>
      <c r="AA2015" s="20">
        <v>0.6</v>
      </c>
      <c r="AB2015" s="20">
        <v>-0.49333333333333301</v>
      </c>
      <c r="AC2015" s="17">
        <v>315.04213961618899</v>
      </c>
      <c r="AE2015" s="21">
        <v>137.43888888888901</v>
      </c>
      <c r="AF2015" s="21">
        <v>130.10057471264369</v>
      </c>
      <c r="AG2015" s="19">
        <v>2.7419971264367811</v>
      </c>
      <c r="AH2015" s="21">
        <v>117.6</v>
      </c>
      <c r="AI2015" s="22">
        <v>0.331666666666666</v>
      </c>
      <c r="AJ2015" s="21">
        <v>1501.1611111110774</v>
      </c>
      <c r="AK2015" s="21" t="e">
        <f>VLOOKUP($B2015,'[3]Rotoma level Monthly'!$C$2:$N$538,10,FALSE)</f>
        <v>#N/A</v>
      </c>
      <c r="AL2015" s="21" t="e">
        <f>VLOOKUP($B2015,'[3]Rotoma level Monthly'!$C$2:$N$538,11,FALSE)</f>
        <v>#N/A</v>
      </c>
      <c r="AM2015" s="20">
        <v>3.250575661232709</v>
      </c>
      <c r="AN2015" s="21">
        <v>164.47499999999999</v>
      </c>
    </row>
    <row r="2016" spans="1:40" x14ac:dyDescent="0.25">
      <c r="A2016" t="s">
        <v>91</v>
      </c>
      <c r="B2016" s="15">
        <v>33117</v>
      </c>
      <c r="C2016" s="16" t="s">
        <v>50</v>
      </c>
      <c r="D2016" s="17">
        <v>1991</v>
      </c>
      <c r="E2016" s="18" t="str">
        <f t="shared" si="490"/>
        <v>Rotomā 1990/91</v>
      </c>
      <c r="F2016" s="18" t="s">
        <v>51</v>
      </c>
      <c r="G2016" s="19">
        <v>1.2</v>
      </c>
      <c r="H2016" s="20">
        <v>12.406505584716797</v>
      </c>
      <c r="I2016" s="21">
        <v>230.00000019999999</v>
      </c>
      <c r="J2016" s="19">
        <v>8.9999995999999989</v>
      </c>
      <c r="K2016" s="19">
        <v>3</v>
      </c>
      <c r="M2016" s="19">
        <v>8.0000004000000011</v>
      </c>
      <c r="Q2016" s="19">
        <f t="shared" si="496"/>
        <v>2.4211203649609674</v>
      </c>
      <c r="R2016" s="19">
        <f t="shared" si="497"/>
        <v>2.2972528133914163</v>
      </c>
      <c r="S2016" s="19">
        <f t="shared" si="498"/>
        <v>3.4988007875496732</v>
      </c>
      <c r="T2016" s="19">
        <f t="shared" si="495"/>
        <v>3.004388071201054</v>
      </c>
      <c r="U2016" s="23">
        <f t="shared" si="499"/>
        <v>2.8053905092757776</v>
      </c>
      <c r="AA2016" s="20">
        <v>-0.8</v>
      </c>
      <c r="AB2016" s="20">
        <v>-0.54666666666666597</v>
      </c>
      <c r="AC2016" s="17">
        <v>315.45738194444402</v>
      </c>
      <c r="AE2016" s="21">
        <v>71.566666666654598</v>
      </c>
      <c r="AF2016" s="21">
        <v>135.54315476190476</v>
      </c>
      <c r="AG2016" s="19">
        <v>2.7956090561224491</v>
      </c>
      <c r="AH2016" s="21">
        <v>180.2</v>
      </c>
      <c r="AI2016" s="22">
        <v>0.25083333333333252</v>
      </c>
      <c r="AJ2016" s="21">
        <v>1699.6611111110885</v>
      </c>
      <c r="AK2016" s="21" t="e">
        <f>VLOOKUP($B2016,'[3]Rotoma level Monthly'!$C$2:$N$538,10,FALSE)</f>
        <v>#N/A</v>
      </c>
      <c r="AL2016" s="21" t="e">
        <f>VLOOKUP($B2016,'[3]Rotoma level Monthly'!$C$2:$N$538,11,FALSE)</f>
        <v>#N/A</v>
      </c>
      <c r="AM2016" s="20">
        <v>3.3121807586715892</v>
      </c>
      <c r="AN2016" s="21">
        <v>167.85833333333332</v>
      </c>
    </row>
    <row r="2017" spans="1:40" x14ac:dyDescent="0.25">
      <c r="A2017" t="s">
        <v>91</v>
      </c>
      <c r="B2017" s="15">
        <v>33178</v>
      </c>
      <c r="C2017" s="16" t="s">
        <v>50</v>
      </c>
      <c r="D2017" s="17">
        <v>1991</v>
      </c>
      <c r="E2017" s="18" t="str">
        <f t="shared" si="490"/>
        <v>Rotomā 1990/91</v>
      </c>
      <c r="F2017" s="18" t="s">
        <v>51</v>
      </c>
      <c r="G2017" s="19">
        <v>3.0999998999999998</v>
      </c>
      <c r="H2017" s="20">
        <v>9.7352485656738281</v>
      </c>
      <c r="I2017" s="21">
        <v>353.00000899999998</v>
      </c>
      <c r="J2017" s="19">
        <v>3</v>
      </c>
      <c r="K2017" s="19">
        <v>6.0000000999999994</v>
      </c>
      <c r="M2017" s="19">
        <v>8.0000004000000011</v>
      </c>
      <c r="Q2017" s="19">
        <f t="shared" si="496"/>
        <v>3.4680586667549234</v>
      </c>
      <c r="R2017" s="19">
        <f t="shared" si="497"/>
        <v>2.6753781960799192</v>
      </c>
      <c r="S2017" s="19">
        <f t="shared" si="498"/>
        <v>4.058801896546063</v>
      </c>
      <c r="T2017" s="19">
        <f t="shared" si="495"/>
        <v>1.6111940637814142</v>
      </c>
      <c r="U2017" s="23">
        <f t="shared" si="499"/>
        <v>2.9533582057905798</v>
      </c>
      <c r="AA2017" s="20">
        <v>-0.6</v>
      </c>
      <c r="AB2017" s="20">
        <v>-0.14833333333333301</v>
      </c>
      <c r="AC2017" s="17">
        <v>315.59086088279099</v>
      </c>
      <c r="AE2017" s="21">
        <v>158.47777777777799</v>
      </c>
      <c r="AF2017" s="21">
        <v>125.60352115995352</v>
      </c>
      <c r="AG2017" s="19">
        <v>3.521264690014505</v>
      </c>
      <c r="AH2017" s="21">
        <v>195.1</v>
      </c>
      <c r="AI2017" s="22">
        <v>-6.666666666666661E-2</v>
      </c>
      <c r="AJ2017" s="21">
        <v>1485.7833333333033</v>
      </c>
      <c r="AK2017" s="21" t="e">
        <f>VLOOKUP($B2017,'[3]Rotoma level Monthly'!$C$2:$N$538,10,FALSE)</f>
        <v>#N/A</v>
      </c>
      <c r="AL2017" s="21" t="e">
        <f>VLOOKUP($B2017,'[3]Rotoma level Monthly'!$C$2:$N$538,11,FALSE)</f>
        <v>#N/A</v>
      </c>
      <c r="AM2017" s="20">
        <v>3.2122709732743862</v>
      </c>
      <c r="AN2017" s="21">
        <v>172.29999999999998</v>
      </c>
    </row>
    <row r="2018" spans="1:40" x14ac:dyDescent="0.25">
      <c r="A2018" t="s">
        <v>91</v>
      </c>
      <c r="B2018" s="15">
        <v>33239</v>
      </c>
      <c r="C2018" s="16" t="s">
        <v>50</v>
      </c>
      <c r="D2018" s="17">
        <v>1991</v>
      </c>
      <c r="E2018" s="18" t="str">
        <f t="shared" si="490"/>
        <v>Rotomā 1990/91</v>
      </c>
      <c r="F2018" s="18" t="s">
        <v>51</v>
      </c>
      <c r="G2018" s="19">
        <v>2.8</v>
      </c>
      <c r="H2018" s="20">
        <v>8.6667461395263672</v>
      </c>
      <c r="I2018" s="21">
        <v>199</v>
      </c>
      <c r="J2018" s="19">
        <v>1</v>
      </c>
      <c r="K2018" s="19">
        <v>1</v>
      </c>
      <c r="M2018" s="19">
        <v>4.0000002000000006</v>
      </c>
      <c r="Q2018" s="19">
        <f t="shared" si="496"/>
        <v>3.3557813996092367</v>
      </c>
      <c r="R2018" s="19">
        <f t="shared" si="497"/>
        <v>2.8458325188594267</v>
      </c>
      <c r="S2018" s="19">
        <f t="shared" si="498"/>
        <v>3.3095477599932175</v>
      </c>
      <c r="T2018" s="19">
        <f t="shared" si="495"/>
        <v>0.218</v>
      </c>
      <c r="U2018" s="23">
        <f t="shared" si="499"/>
        <v>2.43229041961547</v>
      </c>
      <c r="AA2018" s="20">
        <v>0.53</v>
      </c>
      <c r="AB2018" s="20">
        <v>4.83333333333332E-2</v>
      </c>
      <c r="AC2018" s="17">
        <v>315.38459747257002</v>
      </c>
      <c r="AE2018" s="21">
        <v>108.866666666667</v>
      </c>
      <c r="AF2018" s="21">
        <v>171.07217524154635</v>
      </c>
      <c r="AG2018" s="19">
        <v>3.9264441137600468</v>
      </c>
      <c r="AH2018" s="21">
        <v>211.9</v>
      </c>
      <c r="AI2018" s="22">
        <v>-6.666666666666661E-2</v>
      </c>
      <c r="AJ2018" s="21">
        <v>1524.8499999999765</v>
      </c>
      <c r="AK2018" s="21" t="e">
        <f>VLOOKUP($B2018,'[3]Rotoma level Monthly'!$C$2:$N$538,10,FALSE)</f>
        <v>#N/A</v>
      </c>
      <c r="AL2018" s="21" t="e">
        <f>VLOOKUP($B2018,'[3]Rotoma level Monthly'!$C$2:$N$538,11,FALSE)</f>
        <v>#N/A</v>
      </c>
      <c r="AM2018" s="20">
        <v>3.1704634999052153</v>
      </c>
      <c r="AN2018" s="21">
        <v>178.21666666666667</v>
      </c>
    </row>
    <row r="2019" spans="1:40" x14ac:dyDescent="0.25">
      <c r="A2019" t="s">
        <v>91</v>
      </c>
      <c r="B2019" s="15">
        <v>33298</v>
      </c>
      <c r="C2019" s="16" t="s">
        <v>50</v>
      </c>
      <c r="D2019" s="17">
        <v>1991</v>
      </c>
      <c r="E2019" s="18" t="str">
        <f t="shared" si="490"/>
        <v>Rotomā 1990/91</v>
      </c>
      <c r="F2019" s="18" t="s">
        <v>51</v>
      </c>
      <c r="G2019" s="19">
        <v>5.6999997999999996</v>
      </c>
      <c r="H2019" s="20">
        <v>13.653092384338379</v>
      </c>
      <c r="I2019" s="21">
        <v>154.00000000000003</v>
      </c>
      <c r="J2019" s="19">
        <v>6.0000000999999994</v>
      </c>
      <c r="K2019" s="19">
        <v>1</v>
      </c>
      <c r="M2019" s="19">
        <v>3</v>
      </c>
      <c r="Q2019" s="19">
        <f t="shared" si="496"/>
        <v>4.1399220947025839</v>
      </c>
      <c r="R2019" s="19">
        <f t="shared" si="497"/>
        <v>2.1369404337598668</v>
      </c>
      <c r="S2019" s="19">
        <f t="shared" si="498"/>
        <v>2.9744373697177537</v>
      </c>
      <c r="T2019" s="19">
        <f t="shared" si="495"/>
        <v>2.4902016722559037</v>
      </c>
      <c r="U2019" s="23">
        <f t="shared" si="499"/>
        <v>2.9353753926090267</v>
      </c>
      <c r="AA2019" s="20">
        <v>-0.98</v>
      </c>
      <c r="AB2019" s="20">
        <v>-9.5000000000000001E-2</v>
      </c>
      <c r="AC2019" s="17">
        <v>315.27871706989202</v>
      </c>
      <c r="AE2019" s="21">
        <v>45.288888888888899</v>
      </c>
      <c r="AF2019" s="21">
        <v>115.44771792932822</v>
      </c>
      <c r="AG2019" s="19">
        <v>2.6752349646037015</v>
      </c>
      <c r="AH2019" s="21">
        <v>199.1</v>
      </c>
      <c r="AI2019" s="22">
        <v>-0.12166666666666651</v>
      </c>
      <c r="AJ2019" s="21">
        <v>1507.4166666666338</v>
      </c>
      <c r="AK2019" s="21" t="e">
        <f>VLOOKUP($B2019,'[3]Rotoma level Monthly'!$C$2:$N$538,10,FALSE)</f>
        <v>#N/A</v>
      </c>
      <c r="AL2019" s="21" t="e">
        <f>VLOOKUP($B2019,'[3]Rotoma level Monthly'!$C$2:$N$538,11,FALSE)</f>
        <v>#N/A</v>
      </c>
      <c r="AM2019" s="20">
        <v>3.2306516585485059</v>
      </c>
      <c r="AN2019" s="21">
        <v>178.69166666666663</v>
      </c>
    </row>
    <row r="2020" spans="1:40" x14ac:dyDescent="0.25">
      <c r="A2020" t="s">
        <v>91</v>
      </c>
      <c r="B2020" s="15">
        <v>33359</v>
      </c>
      <c r="C2020" s="16" t="s">
        <v>50</v>
      </c>
      <c r="D2020" s="17">
        <v>1991</v>
      </c>
      <c r="E2020" s="18" t="str">
        <f t="shared" si="490"/>
        <v>Rotomā 1990/91</v>
      </c>
      <c r="F2020" s="18" t="s">
        <v>51</v>
      </c>
      <c r="G2020" s="19">
        <v>2.7</v>
      </c>
      <c r="H2020" s="20">
        <v>12.34714412689209</v>
      </c>
      <c r="I2020" s="21">
        <v>203.99999</v>
      </c>
      <c r="J2020" s="19">
        <v>13</v>
      </c>
      <c r="K2020" s="19">
        <v>1</v>
      </c>
      <c r="M2020" s="19">
        <v>2.0000001000000003</v>
      </c>
      <c r="Q2020" s="19">
        <f t="shared" si="496"/>
        <v>3.3156639609638279</v>
      </c>
      <c r="R2020" s="19">
        <f t="shared" si="497"/>
        <v>2.3050950509315435</v>
      </c>
      <c r="S2020" s="19">
        <f t="shared" si="498"/>
        <v>3.3419867398722283</v>
      </c>
      <c r="T2020" s="19">
        <f t="shared" si="495"/>
        <v>3.4707145887359632</v>
      </c>
      <c r="U2020" s="23">
        <f t="shared" si="499"/>
        <v>3.1083650851258904</v>
      </c>
      <c r="AA2020" s="20">
        <v>-1.79</v>
      </c>
      <c r="AB2020" s="20">
        <v>-0.63666666666666605</v>
      </c>
      <c r="AC2020" s="17">
        <v>315.032909946237</v>
      </c>
      <c r="AE2020" s="21">
        <v>51.649999999998499</v>
      </c>
      <c r="AF2020" s="21">
        <v>138.40725806451613</v>
      </c>
      <c r="AG2020" s="19">
        <v>2.3472173667114702</v>
      </c>
      <c r="AH2020" s="21">
        <v>155.80000000000001</v>
      </c>
      <c r="AI2020" s="22">
        <v>-0.36583333333333301</v>
      </c>
      <c r="AJ2020" s="21">
        <v>1408.5916666666153</v>
      </c>
      <c r="AK2020" s="21" t="e">
        <f>VLOOKUP($B2020,'[3]Rotoma level Monthly'!$C$2:$N$538,10,FALSE)</f>
        <v>#N/A</v>
      </c>
      <c r="AL2020" s="21" t="e">
        <f>VLOOKUP($B2020,'[3]Rotoma level Monthly'!$C$2:$N$538,11,FALSE)</f>
        <v>#N/A</v>
      </c>
      <c r="AM2020" s="20">
        <v>3.1733144455229092</v>
      </c>
      <c r="AN2020" s="21">
        <v>176.375</v>
      </c>
    </row>
    <row r="2021" spans="1:40" x14ac:dyDescent="0.25">
      <c r="A2021" t="s">
        <v>91</v>
      </c>
      <c r="B2021" s="15">
        <v>33482</v>
      </c>
      <c r="C2021" s="16" t="s">
        <v>52</v>
      </c>
      <c r="D2021" s="17">
        <v>1992</v>
      </c>
      <c r="E2021" s="18" t="str">
        <f t="shared" si="490"/>
        <v>Rotomā 1991/92</v>
      </c>
      <c r="F2021" s="18" t="s">
        <v>51</v>
      </c>
      <c r="G2021" s="19">
        <v>0.89999998000000003</v>
      </c>
      <c r="H2021" s="20">
        <v>11.278641700744629</v>
      </c>
      <c r="I2021" s="21">
        <v>91.00000399999999</v>
      </c>
      <c r="J2021" s="19">
        <v>17.999998999999999</v>
      </c>
      <c r="K2021" s="19">
        <v>1</v>
      </c>
      <c r="M2021" s="19">
        <v>3</v>
      </c>
      <c r="Q2021" s="19">
        <f t="shared" si="496"/>
        <v>2.1037759494623742</v>
      </c>
      <c r="R2021" s="19">
        <f t="shared" si="497"/>
        <v>2.4501092765335923</v>
      </c>
      <c r="S2021" s="19">
        <f t="shared" si="498"/>
        <v>2.2867146483469907</v>
      </c>
      <c r="T2021" s="19">
        <f t="shared" si="495"/>
        <v>3.8833956444494353</v>
      </c>
      <c r="U2021" s="23">
        <f t="shared" si="499"/>
        <v>2.6809988796980981</v>
      </c>
      <c r="V2021" s="24">
        <f t="shared" ref="V2021:Z2036" si="500">AVERAGE(Q2010:Q2021)</f>
        <v>3.0448197930447543</v>
      </c>
      <c r="W2021" s="24">
        <f t="shared" si="500"/>
        <v>2.4285770700452813</v>
      </c>
      <c r="X2021" s="24">
        <f t="shared" si="500"/>
        <v>3.2146907258231963</v>
      </c>
      <c r="Y2021" s="24">
        <f t="shared" si="500"/>
        <v>2.2412618480413071</v>
      </c>
      <c r="Z2021" s="24">
        <f t="shared" si="500"/>
        <v>2.7921497669960926</v>
      </c>
      <c r="AA2021" s="20">
        <v>-1.69</v>
      </c>
      <c r="AB2021" s="20">
        <v>-0.72833333333333306</v>
      </c>
      <c r="AC2021" s="17">
        <v>314.89731235995401</v>
      </c>
      <c r="AD2021" s="17">
        <f t="shared" si="493"/>
        <v>314.7092086798084</v>
      </c>
      <c r="AE2021" s="21">
        <v>176.45555555553901</v>
      </c>
      <c r="AF2021" s="21">
        <v>159.51388888888889</v>
      </c>
      <c r="AG2021" s="19">
        <v>3.47</v>
      </c>
      <c r="AH2021" s="21">
        <v>148.1</v>
      </c>
      <c r="AI2021" s="22">
        <v>-0.46583333333333299</v>
      </c>
      <c r="AJ2021" s="21">
        <v>1250.4013333332682</v>
      </c>
      <c r="AK2021" s="21" t="e">
        <f>VLOOKUP($B2021,'[3]Rotoma level Monthly'!$C$2:$N$538,10,FALSE)</f>
        <v>#N/A</v>
      </c>
      <c r="AL2021" s="21" t="e">
        <f>VLOOKUP($B2021,'[3]Rotoma level Monthly'!$C$2:$N$538,11,FALSE)</f>
        <v>#N/A</v>
      </c>
      <c r="AM2021" s="20">
        <v>3.2055653693498498</v>
      </c>
      <c r="AN2021" s="21">
        <v>174.63333333333333</v>
      </c>
    </row>
    <row r="2022" spans="1:40" x14ac:dyDescent="0.25">
      <c r="A2022" t="s">
        <v>91</v>
      </c>
      <c r="B2022" s="15">
        <v>33543</v>
      </c>
      <c r="C2022" s="16" t="s">
        <v>52</v>
      </c>
      <c r="D2022" s="17">
        <v>1992</v>
      </c>
      <c r="E2022" s="18" t="str">
        <f t="shared" si="490"/>
        <v>Rotomā 1991/92</v>
      </c>
      <c r="F2022" s="18" t="s">
        <v>51</v>
      </c>
      <c r="G2022" s="19">
        <v>4.3000002000000004</v>
      </c>
      <c r="H2022" s="20">
        <v>10.328861236572266</v>
      </c>
      <c r="I2022" s="21">
        <v>158.00001000000003</v>
      </c>
      <c r="J2022" s="19">
        <v>6.0000000999999994</v>
      </c>
      <c r="K2022" s="19">
        <v>1</v>
      </c>
      <c r="M2022" s="19">
        <v>4.0000002000000006</v>
      </c>
      <c r="Q2022" s="19">
        <f t="shared" si="496"/>
        <v>3.8290099284794969</v>
      </c>
      <c r="R2022" s="19">
        <f t="shared" si="497"/>
        <v>2.5861766290224129</v>
      </c>
      <c r="S2022" s="19">
        <f t="shared" si="498"/>
        <v>3.007957914468657</v>
      </c>
      <c r="T2022" s="19">
        <f t="shared" si="495"/>
        <v>2.4902016722559037</v>
      </c>
      <c r="U2022" s="23">
        <f t="shared" si="499"/>
        <v>2.9783365360566174</v>
      </c>
      <c r="V2022" s="24">
        <f t="shared" si="500"/>
        <v>3.1428435599740969</v>
      </c>
      <c r="W2022" s="24">
        <f t="shared" si="500"/>
        <v>2.4482770149174229</v>
      </c>
      <c r="X2022" s="24">
        <f t="shared" si="500"/>
        <v>3.188849124403879</v>
      </c>
      <c r="Y2022" s="24">
        <f t="shared" si="500"/>
        <v>2.2638927411517247</v>
      </c>
      <c r="Z2022" s="24">
        <f t="shared" si="500"/>
        <v>2.815423113128658</v>
      </c>
      <c r="AA2022" s="20">
        <v>-0.79</v>
      </c>
      <c r="AB2022" s="20">
        <v>-0.84</v>
      </c>
      <c r="AC2022" s="17">
        <v>314.930254959938</v>
      </c>
      <c r="AD2022" s="17">
        <f t="shared" si="493"/>
        <v>314.76818674070597</v>
      </c>
      <c r="AE2022" s="21">
        <v>58.555555555551699</v>
      </c>
      <c r="AF2022" s="21">
        <v>212.61656746031861</v>
      </c>
      <c r="AG2022" s="19">
        <v>4.2045013434193388</v>
      </c>
      <c r="AH2022" s="21">
        <v>203.8</v>
      </c>
      <c r="AI2022" s="22">
        <v>-0.65833333333333299</v>
      </c>
      <c r="AJ2022" s="21">
        <v>1334.7346666665974</v>
      </c>
      <c r="AK2022" s="21" t="e">
        <f>VLOOKUP($B2022,'[3]Rotoma level Monthly'!$C$2:$N$538,10,FALSE)</f>
        <v>#N/A</v>
      </c>
      <c r="AL2022" s="21" t="e">
        <f>VLOOKUP($B2022,'[3]Rotoma level Monthly'!$C$2:$N$538,11,FALSE)</f>
        <v>#N/A</v>
      </c>
      <c r="AM2022" s="20">
        <v>3.2910981040627934</v>
      </c>
      <c r="AN2022" s="21">
        <v>178.19166666666669</v>
      </c>
    </row>
    <row r="2023" spans="1:40" x14ac:dyDescent="0.25">
      <c r="A2023" t="s">
        <v>91</v>
      </c>
      <c r="B2023" s="15">
        <v>33604</v>
      </c>
      <c r="C2023" s="16" t="s">
        <v>52</v>
      </c>
      <c r="D2023" s="17">
        <v>1992</v>
      </c>
      <c r="E2023" s="18" t="str">
        <f t="shared" si="490"/>
        <v>Rotomā 1991/92</v>
      </c>
      <c r="F2023" s="18" t="s">
        <v>51</v>
      </c>
      <c r="G2023" s="19">
        <v>0.30000000999999998</v>
      </c>
      <c r="H2023" s="20">
        <v>14.009260177612305</v>
      </c>
      <c r="I2023" s="21">
        <v>200.99999999999997</v>
      </c>
      <c r="J2023" s="19">
        <v>4.0000002000000006</v>
      </c>
      <c r="K2023" s="19">
        <v>2.0000001000000003</v>
      </c>
      <c r="M2023" s="19">
        <v>2.0000001000000003</v>
      </c>
      <c r="N2023" s="19">
        <v>7.5999999000000003</v>
      </c>
      <c r="Q2023" s="19">
        <f t="shared" si="496"/>
        <v>0.8918880237582083</v>
      </c>
      <c r="R2023" s="19">
        <f t="shared" si="497"/>
        <v>2.0924929686182567</v>
      </c>
      <c r="S2023" s="19">
        <f t="shared" si="498"/>
        <v>3.3226201328356706</v>
      </c>
      <c r="T2023" s="19">
        <f t="shared" si="495"/>
        <v>1.976015238084643</v>
      </c>
      <c r="U2023" s="23">
        <f t="shared" si="499"/>
        <v>2.0707540908241944</v>
      </c>
      <c r="V2023" s="24">
        <f t="shared" si="500"/>
        <v>2.8927373892834427</v>
      </c>
      <c r="W2023" s="24">
        <f t="shared" si="500"/>
        <v>2.4087454542175153</v>
      </c>
      <c r="X2023" s="24">
        <f t="shared" si="500"/>
        <v>3.2037125697851891</v>
      </c>
      <c r="Y2023" s="24">
        <f t="shared" si="500"/>
        <v>2.2638927411517247</v>
      </c>
      <c r="Z2023" s="24">
        <f t="shared" si="500"/>
        <v>2.7326821106503845</v>
      </c>
      <c r="AA2023" s="20">
        <v>-2.48</v>
      </c>
      <c r="AB2023" s="20">
        <v>-0.75</v>
      </c>
      <c r="AC2023" s="17">
        <v>314.709378506571</v>
      </c>
      <c r="AD2023" s="17">
        <f t="shared" si="493"/>
        <v>314.82671703684048</v>
      </c>
      <c r="AE2023" s="21">
        <v>127.71111111111099</v>
      </c>
      <c r="AF2023" s="21">
        <v>163.4968873797431</v>
      </c>
      <c r="AG2023" s="19">
        <v>3.36975018565651</v>
      </c>
      <c r="AI2023" s="22">
        <v>-0.73916666666666653</v>
      </c>
      <c r="AJ2023" s="21">
        <v>1273.3013333332328</v>
      </c>
      <c r="AK2023" s="21" t="e">
        <f>VLOOKUP($B2023,'[3]Rotoma level Monthly'!$C$2:$N$538,10,FALSE)</f>
        <v>#N/A</v>
      </c>
      <c r="AL2023" s="21" t="e">
        <f>VLOOKUP($B2023,'[3]Rotoma level Monthly'!$C$2:$N$538,11,FALSE)</f>
        <v>#N/A</v>
      </c>
      <c r="AM2023" s="20">
        <v>3.3234193038683864</v>
      </c>
    </row>
    <row r="2024" spans="1:40" x14ac:dyDescent="0.25">
      <c r="A2024" t="s">
        <v>91</v>
      </c>
      <c r="B2024" s="15">
        <v>33695</v>
      </c>
      <c r="C2024" s="16" t="s">
        <v>52</v>
      </c>
      <c r="D2024" s="17">
        <v>1992</v>
      </c>
      <c r="E2024" s="18" t="str">
        <f t="shared" si="490"/>
        <v>Rotomā 1991/92</v>
      </c>
      <c r="F2024" s="18" t="s">
        <v>51</v>
      </c>
      <c r="G2024" s="19">
        <v>2.2000000000000002</v>
      </c>
      <c r="H2024" s="20">
        <v>11.397364616394043</v>
      </c>
      <c r="I2024" s="21">
        <v>160.0000004</v>
      </c>
      <c r="J2024" s="19">
        <v>4.9999998999999997</v>
      </c>
      <c r="K2024" s="19">
        <v>1</v>
      </c>
      <c r="M2024" s="19">
        <v>0.50000001999999999</v>
      </c>
      <c r="N2024" s="19">
        <v>7.6999997999999996</v>
      </c>
      <c r="Q2024" s="19">
        <f t="shared" si="496"/>
        <v>3.0897536092884041</v>
      </c>
      <c r="R2024" s="19">
        <f t="shared" si="497"/>
        <v>2.4336082027467834</v>
      </c>
      <c r="S2024" s="19">
        <f t="shared" si="498"/>
        <v>3.0244011510623987</v>
      </c>
      <c r="T2024" s="19">
        <f t="shared" si="495"/>
        <v>2.2589923872983766</v>
      </c>
      <c r="U2024" s="23">
        <f t="shared" si="499"/>
        <v>2.7016888375989909</v>
      </c>
      <c r="V2024" s="24">
        <f t="shared" si="500"/>
        <v>2.9124390112839391</v>
      </c>
      <c r="W2024" s="24">
        <f t="shared" si="500"/>
        <v>2.4112317290704421</v>
      </c>
      <c r="X2024" s="24">
        <f t="shared" si="500"/>
        <v>3.18578142791291</v>
      </c>
      <c r="Y2024" s="24">
        <f t="shared" si="500"/>
        <v>2.3695277172019575</v>
      </c>
      <c r="Z2024" s="24">
        <f t="shared" si="500"/>
        <v>2.7295827833452448</v>
      </c>
      <c r="AA2024" s="20">
        <v>-1.54</v>
      </c>
      <c r="AB2024" s="20">
        <v>-1.3499999999999901</v>
      </c>
      <c r="AC2024" s="17">
        <v>314.27264861111098</v>
      </c>
      <c r="AD2024" s="17">
        <f t="shared" si="493"/>
        <v>314.85025594019697</v>
      </c>
      <c r="AE2024" s="21">
        <v>73.400000000000006</v>
      </c>
      <c r="AF2024" s="21">
        <v>178.68990940515872</v>
      </c>
      <c r="AG2024" s="19">
        <v>2.8371738899536867</v>
      </c>
      <c r="AH2024" s="21">
        <v>177.4</v>
      </c>
      <c r="AI2024" s="22">
        <v>-0.83499999999999996</v>
      </c>
      <c r="AJ2024" s="21">
        <v>1301.9124444443535</v>
      </c>
      <c r="AK2024" s="21" t="e">
        <f>VLOOKUP($B2024,'[3]Rotoma level Monthly'!$C$2:$N$538,10,FALSE)</f>
        <v>#N/A</v>
      </c>
      <c r="AL2024" s="21" t="e">
        <f>VLOOKUP($B2024,'[3]Rotoma level Monthly'!$C$2:$N$538,11,FALSE)</f>
        <v>#N/A</v>
      </c>
      <c r="AM2024" s="20">
        <v>3.415142162987415</v>
      </c>
      <c r="AN2024" s="21">
        <v>168.29166666666666</v>
      </c>
    </row>
    <row r="2025" spans="1:40" x14ac:dyDescent="0.25">
      <c r="A2025" t="s">
        <v>91</v>
      </c>
      <c r="B2025" s="15">
        <v>33756</v>
      </c>
      <c r="C2025" s="16" t="s">
        <v>52</v>
      </c>
      <c r="D2025" s="17">
        <v>1992</v>
      </c>
      <c r="E2025" s="18" t="str">
        <f t="shared" si="490"/>
        <v>Rotomā 1991/92</v>
      </c>
      <c r="F2025" s="18" t="s">
        <v>51</v>
      </c>
      <c r="G2025" s="19">
        <v>0.40000001000000002</v>
      </c>
      <c r="H2025" s="20">
        <v>11.872254371643066</v>
      </c>
      <c r="J2025" s="19">
        <v>4.9999998999999997</v>
      </c>
      <c r="K2025" s="19">
        <v>1</v>
      </c>
      <c r="M2025" s="19">
        <v>1</v>
      </c>
      <c r="N2025" s="19">
        <v>7.3000002000000004</v>
      </c>
      <c r="Q2025" s="19">
        <f t="shared" si="496"/>
        <v>1.209232405550724</v>
      </c>
      <c r="R2025" s="19">
        <f t="shared" si="497"/>
        <v>2.3686085277912032</v>
      </c>
      <c r="T2025" s="19">
        <f t="shared" si="495"/>
        <v>2.2589923872983766</v>
      </c>
      <c r="V2025" s="24">
        <f t="shared" si="500"/>
        <v>2.7576020471263742</v>
      </c>
      <c r="W2025" s="24">
        <f t="shared" si="500"/>
        <v>2.4073568925905113</v>
      </c>
      <c r="X2025" s="24">
        <f t="shared" si="500"/>
        <v>3.18578142791291</v>
      </c>
      <c r="Y2025" s="24">
        <f t="shared" si="500"/>
        <v>2.3603164397099925</v>
      </c>
      <c r="Z2025" s="24">
        <f t="shared" si="500"/>
        <v>2.7295827833452448</v>
      </c>
      <c r="AA2025" s="20">
        <v>-1.19</v>
      </c>
      <c r="AB2025" s="20">
        <v>-0.98666666666666603</v>
      </c>
      <c r="AC2025" s="17">
        <v>313.99841366550902</v>
      </c>
      <c r="AD2025" s="17">
        <f t="shared" si="493"/>
        <v>314.86145765717197</v>
      </c>
      <c r="AE2025" s="21">
        <v>84.4583333333333</v>
      </c>
      <c r="AF2025" s="21">
        <v>185.42720959595698</v>
      </c>
      <c r="AG2025" s="19">
        <v>2.9573949515286837</v>
      </c>
      <c r="AH2025" s="21">
        <v>108.5</v>
      </c>
      <c r="AI2025" s="22">
        <v>-0.84583333333333299</v>
      </c>
      <c r="AJ2025" s="21">
        <v>1228.1596666666035</v>
      </c>
      <c r="AK2025" s="21" t="e">
        <f>VLOOKUP($B2025,'[3]Rotoma level Monthly'!$C$2:$N$538,10,FALSE)</f>
        <v>#N/A</v>
      </c>
      <c r="AL2025" s="21" t="e">
        <f>VLOOKUP($B2025,'[3]Rotoma level Monthly'!$C$2:$N$538,11,FALSE)</f>
        <v>#N/A</v>
      </c>
      <c r="AM2025" s="20">
        <v>3.4669843421983835</v>
      </c>
      <c r="AN2025" s="21">
        <v>158.18333333333334</v>
      </c>
    </row>
    <row r="2026" spans="1:40" x14ac:dyDescent="0.25">
      <c r="A2026" t="s">
        <v>91</v>
      </c>
      <c r="B2026" s="15">
        <v>33848</v>
      </c>
      <c r="C2026" s="16" t="s">
        <v>53</v>
      </c>
      <c r="D2026" s="17">
        <v>1993</v>
      </c>
      <c r="E2026" s="18" t="str">
        <f t="shared" si="490"/>
        <v>Rotomā 1992/93</v>
      </c>
      <c r="F2026" s="18" t="s">
        <v>51</v>
      </c>
      <c r="G2026" s="19">
        <v>1.1200000000000001</v>
      </c>
      <c r="H2026" s="20">
        <v>14.959041595458984</v>
      </c>
      <c r="I2026" s="21">
        <v>159.00000019999999</v>
      </c>
      <c r="J2026" s="19">
        <v>1</v>
      </c>
      <c r="K2026" s="19">
        <v>1</v>
      </c>
      <c r="M2026" s="19">
        <v>4.9999998999999997</v>
      </c>
      <c r="N2026" s="19">
        <v>6.9000000999999997</v>
      </c>
      <c r="Q2026" s="19">
        <f t="shared" si="496"/>
        <v>2.3450137775822615</v>
      </c>
      <c r="R2026" s="19">
        <f t="shared" si="497"/>
        <v>1.9763866828173247</v>
      </c>
      <c r="S2026" s="19">
        <f t="shared" ref="S2026:S2045" si="501">-3.61+3.01*LOG($I2026)</f>
        <v>3.0162053458488685</v>
      </c>
      <c r="T2026" s="19">
        <f t="shared" si="495"/>
        <v>0.218</v>
      </c>
      <c r="U2026" s="23">
        <f t="shared" ref="U2026:U2031" si="502">AVERAGE(Q2026:T2026)</f>
        <v>1.8889014515621136</v>
      </c>
      <c r="V2026" s="24">
        <f t="shared" si="500"/>
        <v>2.7232196913310314</v>
      </c>
      <c r="W2026" s="24">
        <f t="shared" si="500"/>
        <v>2.3714427084427459</v>
      </c>
      <c r="X2026" s="24">
        <f t="shared" si="500"/>
        <v>3.1703654204525424</v>
      </c>
      <c r="Y2026" s="24">
        <f t="shared" si="500"/>
        <v>2.2138151698696058</v>
      </c>
      <c r="Z2026" s="24">
        <f t="shared" si="500"/>
        <v>2.6531572077285968</v>
      </c>
      <c r="AA2026" s="20">
        <v>0.03</v>
      </c>
      <c r="AB2026" s="20">
        <v>-0.68166666666666598</v>
      </c>
      <c r="AC2026" s="17">
        <v>314.00608636363597</v>
      </c>
      <c r="AD2026" s="17">
        <f t="shared" si="493"/>
        <v>314.88339178323679</v>
      </c>
      <c r="AE2026" s="21">
        <v>86.3</v>
      </c>
      <c r="AF2026" s="21">
        <v>186.65200138027382</v>
      </c>
      <c r="AG2026" s="19">
        <v>3.3961315797148925</v>
      </c>
      <c r="AH2026" s="21">
        <v>133.4</v>
      </c>
      <c r="AI2026" s="22">
        <v>-0.90249999999999997</v>
      </c>
      <c r="AJ2026" s="21">
        <v>1207.1222222221697</v>
      </c>
      <c r="AK2026" s="21" t="e">
        <f>VLOOKUP($B2026,'[3]Rotoma level Monthly'!$C$2:$N$538,10,FALSE)</f>
        <v>#N/A</v>
      </c>
      <c r="AL2026" s="21" t="e">
        <f>VLOOKUP($B2026,'[3]Rotoma level Monthly'!$C$2:$N$538,11,FALSE)</f>
        <v>#N/A</v>
      </c>
      <c r="AM2026" s="20">
        <v>3.5535644209555475</v>
      </c>
      <c r="AN2026" s="21">
        <v>152.54166666666666</v>
      </c>
    </row>
    <row r="2027" spans="1:40" x14ac:dyDescent="0.25">
      <c r="A2027" t="s">
        <v>91</v>
      </c>
      <c r="B2027" s="15">
        <v>33878</v>
      </c>
      <c r="C2027" s="16" t="s">
        <v>53</v>
      </c>
      <c r="D2027" s="17">
        <v>1993</v>
      </c>
      <c r="E2027" s="18" t="str">
        <f t="shared" si="490"/>
        <v>Rotomā 1992/93</v>
      </c>
      <c r="F2027" s="18" t="s">
        <v>51</v>
      </c>
      <c r="G2027" s="19">
        <v>2.0299999999999998</v>
      </c>
      <c r="H2027" s="20">
        <v>15.077762603759766</v>
      </c>
      <c r="I2027" s="21">
        <v>170.00000990000001</v>
      </c>
      <c r="J2027" s="19">
        <v>1</v>
      </c>
      <c r="K2027" s="19">
        <v>1</v>
      </c>
      <c r="M2027" s="19">
        <v>3</v>
      </c>
      <c r="N2027" s="19">
        <v>7.5999999000000003</v>
      </c>
      <c r="Q2027" s="19">
        <f t="shared" si="496"/>
        <v>3.001039936299561</v>
      </c>
      <c r="R2027" s="19">
        <f t="shared" si="497"/>
        <v>1.9620943538191669</v>
      </c>
      <c r="S2027" s="19">
        <f t="shared" si="501"/>
        <v>3.1036513294753152</v>
      </c>
      <c r="T2027" s="19">
        <f t="shared" si="495"/>
        <v>0.218</v>
      </c>
      <c r="U2027" s="23">
        <f t="shared" si="502"/>
        <v>2.0711964048985108</v>
      </c>
      <c r="V2027" s="24">
        <f t="shared" si="500"/>
        <v>2.7641883431177146</v>
      </c>
      <c r="W2027" s="24">
        <f t="shared" si="500"/>
        <v>2.3441646378642425</v>
      </c>
      <c r="X2027" s="24">
        <f t="shared" si="500"/>
        <v>3.1768295523378938</v>
      </c>
      <c r="Y2027" s="24">
        <f t="shared" si="500"/>
        <v>2.0081746437800891</v>
      </c>
      <c r="Z2027" s="24">
        <f t="shared" si="500"/>
        <v>2.602423255732297</v>
      </c>
      <c r="AA2027" s="20">
        <v>-1.67</v>
      </c>
      <c r="AB2027" s="20">
        <v>-0.66666666666666596</v>
      </c>
      <c r="AC2027" s="17">
        <v>314.07933020833298</v>
      </c>
      <c r="AD2027" s="17">
        <f t="shared" si="493"/>
        <v>314.80315766591548</v>
      </c>
      <c r="AE2027" s="21">
        <v>183.5</v>
      </c>
      <c r="AF2027" s="21">
        <v>146.43095835908147</v>
      </c>
      <c r="AG2027" s="19">
        <v>3.2963449798212308</v>
      </c>
      <c r="AH2027" s="21">
        <v>157.9</v>
      </c>
      <c r="AI2027" s="22">
        <v>-0.90249999999999997</v>
      </c>
      <c r="AJ2027" s="21">
        <v>1116.9666666666308</v>
      </c>
      <c r="AK2027" s="21" t="e">
        <f>VLOOKUP($B2027,'[3]Rotoma level Monthly'!$C$2:$N$538,10,FALSE)</f>
        <v>#N/A</v>
      </c>
      <c r="AL2027" s="21" t="e">
        <f>VLOOKUP($B2027,'[3]Rotoma level Monthly'!$C$2:$N$538,11,FALSE)</f>
        <v>#N/A</v>
      </c>
      <c r="AM2027" s="20">
        <v>3.5474087192651211</v>
      </c>
      <c r="AN2027" s="21">
        <v>155.33333333333334</v>
      </c>
    </row>
    <row r="2028" spans="1:40" x14ac:dyDescent="0.25">
      <c r="A2028" t="s">
        <v>91</v>
      </c>
      <c r="B2028" s="15">
        <v>33909</v>
      </c>
      <c r="C2028" s="16" t="s">
        <v>53</v>
      </c>
      <c r="D2028" s="17">
        <v>1993</v>
      </c>
      <c r="E2028" s="18" t="str">
        <f t="shared" si="490"/>
        <v>Rotomā 1992/93</v>
      </c>
      <c r="F2028" s="18" t="s">
        <v>51</v>
      </c>
      <c r="G2028" s="19">
        <v>3.6700001000000002</v>
      </c>
      <c r="H2028" s="20">
        <v>12.228422164916992</v>
      </c>
      <c r="I2028" s="21">
        <v>164</v>
      </c>
      <c r="J2028" s="19">
        <v>3</v>
      </c>
      <c r="K2028" s="19">
        <v>1</v>
      </c>
      <c r="M2028" s="19">
        <v>1</v>
      </c>
      <c r="N2028" s="19">
        <v>7.6999997999999996</v>
      </c>
      <c r="Q2028" s="19">
        <f t="shared" si="496"/>
        <v>3.6542518332577449</v>
      </c>
      <c r="R2028" s="19">
        <f t="shared" si="497"/>
        <v>2.3208423636924711</v>
      </c>
      <c r="S2028" s="19">
        <f t="shared" si="501"/>
        <v>3.0566799826235704</v>
      </c>
      <c r="T2028" s="19">
        <f t="shared" si="495"/>
        <v>1.6111940637814142</v>
      </c>
      <c r="U2028" s="23">
        <f t="shared" si="502"/>
        <v>2.6607420608388006</v>
      </c>
      <c r="V2028" s="24">
        <f t="shared" si="500"/>
        <v>2.8669492988091125</v>
      </c>
      <c r="W2028" s="24">
        <f t="shared" si="500"/>
        <v>2.3461304337226641</v>
      </c>
      <c r="X2028" s="24">
        <f t="shared" si="500"/>
        <v>3.1366367518900664</v>
      </c>
      <c r="Y2028" s="24">
        <f t="shared" si="500"/>
        <v>1.8920751431617859</v>
      </c>
      <c r="Z2028" s="24">
        <f t="shared" si="500"/>
        <v>2.5892733967834811</v>
      </c>
      <c r="AA2028" s="20">
        <v>-0.79</v>
      </c>
      <c r="AB2028" s="20">
        <v>-0.68333333333333302</v>
      </c>
      <c r="AC2028" s="17">
        <v>314.07933020833298</v>
      </c>
      <c r="AD2028" s="17">
        <f t="shared" si="493"/>
        <v>314.68832002123958</v>
      </c>
      <c r="AE2028" s="21">
        <v>107.966666666634</v>
      </c>
      <c r="AF2028" s="21">
        <v>164.64050925926372</v>
      </c>
      <c r="AG2028" s="19">
        <v>3.8865536373963829</v>
      </c>
      <c r="AH2028" s="21">
        <v>130.9</v>
      </c>
    </row>
    <row r="2029" spans="1:40" x14ac:dyDescent="0.25">
      <c r="A2029" t="s">
        <v>91</v>
      </c>
      <c r="B2029" s="15">
        <v>33970</v>
      </c>
      <c r="C2029" s="16" t="s">
        <v>53</v>
      </c>
      <c r="D2029" s="17">
        <v>1993</v>
      </c>
      <c r="E2029" s="18" t="str">
        <f t="shared" si="490"/>
        <v>Rotomā 1992/93</v>
      </c>
      <c r="F2029" s="18" t="s">
        <v>51</v>
      </c>
      <c r="G2029" s="19">
        <v>0.64999998000000003</v>
      </c>
      <c r="I2029" s="21">
        <v>171.0000004</v>
      </c>
      <c r="J2029" s="19">
        <v>6.0000000999999994</v>
      </c>
      <c r="K2029" s="19">
        <v>1</v>
      </c>
      <c r="M2029" s="19">
        <v>2.0000001000000003</v>
      </c>
      <c r="N2029" s="19">
        <v>7.6999997999999996</v>
      </c>
      <c r="Q2029" s="19">
        <f t="shared" si="496"/>
        <v>1.7447998919310688</v>
      </c>
      <c r="S2029" s="19">
        <f t="shared" si="501"/>
        <v>3.1113182953382217</v>
      </c>
      <c r="T2029" s="19">
        <f t="shared" si="495"/>
        <v>2.4902016722559037</v>
      </c>
      <c r="U2029" s="23">
        <f t="shared" si="502"/>
        <v>2.448773286508398</v>
      </c>
      <c r="V2029" s="24">
        <f t="shared" si="500"/>
        <v>2.7233444009071248</v>
      </c>
      <c r="W2029" s="24">
        <f t="shared" si="500"/>
        <v>2.3161988189629135</v>
      </c>
      <c r="X2029" s="24">
        <f t="shared" si="500"/>
        <v>3.0505018790529901</v>
      </c>
      <c r="Y2029" s="24">
        <f t="shared" si="500"/>
        <v>1.9653257772013266</v>
      </c>
      <c r="Z2029" s="24">
        <f t="shared" si="500"/>
        <v>2.543402040485101</v>
      </c>
      <c r="AA2029" s="20">
        <v>-0.79</v>
      </c>
      <c r="AB2029" s="20">
        <v>-1.1683333333333299</v>
      </c>
      <c r="AC2029" s="17">
        <v>314.09740549395201</v>
      </c>
      <c r="AD2029" s="17">
        <f t="shared" si="493"/>
        <v>314.56386540550295</v>
      </c>
      <c r="AE2029" s="21">
        <v>12.5</v>
      </c>
      <c r="AF2029" s="21">
        <v>226.18145161290391</v>
      </c>
      <c r="AG2029" s="19">
        <v>4.1501205891900659</v>
      </c>
      <c r="AH2029" s="21">
        <v>297.8</v>
      </c>
      <c r="AI2029" s="22">
        <v>-0.8899999999999999</v>
      </c>
      <c r="AJ2029" s="21">
        <v>1405.7666666666294</v>
      </c>
      <c r="AK2029" s="21" t="e">
        <f>VLOOKUP($B2029,'[3]Rotoma level Monthly'!$C$2:$N$538,10,FALSE)</f>
        <v>#N/A</v>
      </c>
      <c r="AL2029" s="21" t="e">
        <f>VLOOKUP($B2029,'[3]Rotoma level Monthly'!$C$2:$N$538,11,FALSE)</f>
        <v>#N/A</v>
      </c>
      <c r="AM2029" s="20">
        <v>3.4829704531485395</v>
      </c>
      <c r="AN2029" s="21">
        <v>160.69166666666669</v>
      </c>
    </row>
    <row r="2030" spans="1:40" x14ac:dyDescent="0.25">
      <c r="A2030" t="s">
        <v>91</v>
      </c>
      <c r="B2030" s="15">
        <v>34060</v>
      </c>
      <c r="C2030" s="16" t="s">
        <v>53</v>
      </c>
      <c r="D2030" s="17">
        <v>1993</v>
      </c>
      <c r="E2030" s="18" t="str">
        <f t="shared" si="490"/>
        <v>Rotomā 1992/93</v>
      </c>
      <c r="F2030" s="18" t="s">
        <v>51</v>
      </c>
      <c r="G2030" s="19">
        <v>5.5869999000000004</v>
      </c>
      <c r="H2030" s="20">
        <v>14.009260177612305</v>
      </c>
      <c r="I2030" s="21">
        <v>166.99999999999997</v>
      </c>
      <c r="J2030" s="19">
        <v>4.0000002000000006</v>
      </c>
      <c r="K2030" s="19">
        <v>8.0000004000000011</v>
      </c>
      <c r="M2030" s="19">
        <v>13</v>
      </c>
      <c r="N2030" s="19">
        <v>7.5</v>
      </c>
      <c r="Q2030" s="19">
        <f t="shared" si="496"/>
        <v>4.1178338055106263</v>
      </c>
      <c r="R2030" s="19">
        <f t="shared" ref="R2030:R2093" si="503">5.56+2.6*LOG(((1/$H2030)-(1/40)),10)</f>
        <v>2.0924929686182567</v>
      </c>
      <c r="S2030" s="19">
        <f t="shared" si="501"/>
        <v>3.0803765781542256</v>
      </c>
      <c r="T2030" s="19">
        <f t="shared" si="495"/>
        <v>1.976015238084643</v>
      </c>
      <c r="U2030" s="23">
        <f t="shared" si="502"/>
        <v>2.816679647591938</v>
      </c>
      <c r="V2030" s="24">
        <f t="shared" si="500"/>
        <v>2.7868487680655734</v>
      </c>
      <c r="W2030" s="24">
        <f t="shared" si="500"/>
        <v>2.247713405304625</v>
      </c>
      <c r="X2030" s="24">
        <f t="shared" si="500"/>
        <v>3.029668135249445</v>
      </c>
      <c r="Y2030" s="24">
        <f t="shared" si="500"/>
        <v>2.1118270470417135</v>
      </c>
      <c r="Z2030" s="24">
        <f t="shared" si="500"/>
        <v>2.5783465157556891</v>
      </c>
      <c r="AA2030" s="20">
        <v>-1.76</v>
      </c>
      <c r="AB2030" s="20">
        <v>-1.1000000000000001</v>
      </c>
      <c r="AC2030" s="17">
        <v>313.64936041666698</v>
      </c>
      <c r="AD2030" s="17">
        <f t="shared" si="493"/>
        <v>314.41926231751108</v>
      </c>
      <c r="AE2030" s="21">
        <v>64.5</v>
      </c>
      <c r="AF2030" s="21">
        <v>175.08194444445172</v>
      </c>
      <c r="AG2030" s="19">
        <v>2.8501795301485644</v>
      </c>
      <c r="AH2030" s="21">
        <v>160.19999999999999</v>
      </c>
      <c r="AI2030" s="22">
        <v>-1.000833333333333</v>
      </c>
      <c r="AJ2030" s="21">
        <v>1308.5999999999631</v>
      </c>
      <c r="AK2030" s="21" t="e">
        <f>VLOOKUP($B2030,'[3]Rotoma level Monthly'!$C$2:$N$538,10,FALSE)</f>
        <v>#N/A</v>
      </c>
      <c r="AL2030" s="21" t="e">
        <f>VLOOKUP($B2030,'[3]Rotoma level Monthly'!$C$2:$N$538,11,FALSE)</f>
        <v>#N/A</v>
      </c>
      <c r="AM2030" s="20">
        <v>3.5067793700596828</v>
      </c>
      <c r="AN2030" s="21">
        <v>156.69166666666666</v>
      </c>
    </row>
    <row r="2031" spans="1:40" x14ac:dyDescent="0.25">
      <c r="A2031" t="s">
        <v>91</v>
      </c>
      <c r="B2031" s="15">
        <v>34121</v>
      </c>
      <c r="C2031" s="16" t="s">
        <v>53</v>
      </c>
      <c r="D2031" s="17">
        <v>1993</v>
      </c>
      <c r="E2031" s="18" t="str">
        <f t="shared" si="490"/>
        <v>Rotomā 1992/93</v>
      </c>
      <c r="F2031" s="18" t="s">
        <v>51</v>
      </c>
      <c r="G2031" s="19">
        <v>2.0630000000000002</v>
      </c>
      <c r="H2031" s="20">
        <v>11.872254371643066</v>
      </c>
      <c r="I2031" s="21">
        <v>124</v>
      </c>
      <c r="J2031" s="19">
        <v>4.9999998999999997</v>
      </c>
      <c r="K2031" s="19">
        <v>3</v>
      </c>
      <c r="L2031" s="19">
        <v>2.0000001000000003</v>
      </c>
      <c r="M2031" s="19">
        <v>24</v>
      </c>
      <c r="N2031" s="19">
        <v>7.4000000999999997</v>
      </c>
      <c r="Q2031" s="19">
        <f t="shared" si="496"/>
        <v>3.0188280390518054</v>
      </c>
      <c r="R2031" s="19">
        <f t="shared" si="503"/>
        <v>2.3686085277912032</v>
      </c>
      <c r="S2031" s="19">
        <f t="shared" si="501"/>
        <v>2.6911992723383276</v>
      </c>
      <c r="T2031" s="19">
        <f t="shared" si="495"/>
        <v>2.2589923872983766</v>
      </c>
      <c r="U2031" s="23">
        <f t="shared" si="502"/>
        <v>2.584407056619928</v>
      </c>
      <c r="V2031" s="24">
        <f t="shared" si="500"/>
        <v>2.6934242634280086</v>
      </c>
      <c r="W2031" s="24">
        <f t="shared" si="500"/>
        <v>2.2687741411256557</v>
      </c>
      <c r="X2031" s="24">
        <f t="shared" si="500"/>
        <v>3.003919217305862</v>
      </c>
      <c r="Y2031" s="24">
        <f t="shared" si="500"/>
        <v>2.0925596066285865</v>
      </c>
      <c r="Z2031" s="24">
        <f t="shared" si="500"/>
        <v>2.5464403033930432</v>
      </c>
      <c r="AA2031" s="20">
        <v>-1.52</v>
      </c>
      <c r="AB2031" s="20">
        <v>-0.94333333333333302</v>
      </c>
      <c r="AC2031" s="17">
        <v>313.61678003472201</v>
      </c>
      <c r="AD2031" s="17">
        <f t="shared" si="493"/>
        <v>314.28076756458023</v>
      </c>
      <c r="AE2031" s="21">
        <v>237.9</v>
      </c>
      <c r="AF2031" s="21">
        <v>175.4757511595096</v>
      </c>
      <c r="AG2031" s="19">
        <v>4.2579943801408691</v>
      </c>
      <c r="AH2031" s="21">
        <v>92</v>
      </c>
      <c r="AI2031" s="22">
        <v>-0.975833333333333</v>
      </c>
      <c r="AJ2031" s="21">
        <v>1405.9583333332964</v>
      </c>
      <c r="AK2031" s="21" t="e">
        <f>VLOOKUP($B2031,'[3]Rotoma level Monthly'!$C$2:$N$538,10,FALSE)</f>
        <v>#N/A</v>
      </c>
      <c r="AL2031" s="21" t="e">
        <f>VLOOKUP($B2031,'[3]Rotoma level Monthly'!$C$2:$N$538,11,FALSE)</f>
        <v>#N/A</v>
      </c>
      <c r="AM2031" s="20">
        <v>3.4916445882176994</v>
      </c>
      <c r="AN2031" s="21">
        <v>156.07500000000002</v>
      </c>
    </row>
    <row r="2032" spans="1:40" x14ac:dyDescent="0.25">
      <c r="A2032" t="s">
        <v>91</v>
      </c>
      <c r="B2032" s="15">
        <v>34182</v>
      </c>
      <c r="C2032" s="16" t="s">
        <v>54</v>
      </c>
      <c r="D2032" s="17">
        <v>1994</v>
      </c>
      <c r="E2032" s="18" t="str">
        <f t="shared" si="490"/>
        <v>Rotomā 1993/94</v>
      </c>
      <c r="F2032" s="18" t="s">
        <v>51</v>
      </c>
      <c r="H2032" s="20">
        <v>13.178202629089355</v>
      </c>
      <c r="I2032" s="21">
        <v>103.00000000000001</v>
      </c>
      <c r="J2032" s="19">
        <v>2.0000001000000003</v>
      </c>
      <c r="K2032" s="19">
        <v>1</v>
      </c>
      <c r="M2032" s="19">
        <v>3</v>
      </c>
      <c r="N2032" s="19">
        <v>7.3000002000000004</v>
      </c>
      <c r="R2032" s="19">
        <f t="shared" si="503"/>
        <v>2.1970864327689674</v>
      </c>
      <c r="S2032" s="19">
        <f t="shared" si="501"/>
        <v>2.4486400463625686</v>
      </c>
      <c r="T2032" s="19">
        <f t="shared" si="495"/>
        <v>1.097007650745818</v>
      </c>
      <c r="V2032" s="24">
        <f t="shared" si="500"/>
        <v>2.63685701819748</v>
      </c>
      <c r="W2032" s="24">
        <f t="shared" si="500"/>
        <v>2.2589551758381488</v>
      </c>
      <c r="X2032" s="24">
        <f t="shared" si="500"/>
        <v>2.9227058815322562</v>
      </c>
      <c r="Y2032" s="24">
        <f t="shared" si="500"/>
        <v>1.8947506951294077</v>
      </c>
      <c r="Z2032" s="24">
        <f t="shared" si="500"/>
        <v>2.4902478252197584</v>
      </c>
      <c r="AA2032" s="20">
        <v>-1.48</v>
      </c>
      <c r="AB2032" s="20">
        <v>-1.3516666666666599</v>
      </c>
      <c r="AC2032" s="17">
        <v>313.446265878877</v>
      </c>
      <c r="AD2032" s="17">
        <f t="shared" si="493"/>
        <v>314.14854722563359</v>
      </c>
      <c r="AE2032" s="21">
        <v>64.250999999999905</v>
      </c>
      <c r="AF2032" s="21">
        <v>176.68579840773754</v>
      </c>
      <c r="AG2032" s="19">
        <v>3.0491451388921229</v>
      </c>
      <c r="AH2032" s="21">
        <v>172.2</v>
      </c>
      <c r="AI2032" s="22">
        <v>-1.049166666666665</v>
      </c>
      <c r="AJ2032" s="21">
        <v>1447.1088888888519</v>
      </c>
      <c r="AK2032" s="21" t="e">
        <f>VLOOKUP($B2032,'[3]Rotoma level Monthly'!$C$2:$N$538,10,FALSE)</f>
        <v>#N/A</v>
      </c>
      <c r="AL2032" s="21" t="e">
        <f>VLOOKUP($B2032,'[3]Rotoma level Monthly'!$C$2:$N$538,11,FALSE)</f>
        <v>#N/A</v>
      </c>
      <c r="AM2032" s="20">
        <v>3.5055621291496841</v>
      </c>
      <c r="AN2032" s="21">
        <v>163.60833333333335</v>
      </c>
    </row>
    <row r="2033" spans="1:40" x14ac:dyDescent="0.25">
      <c r="A2033" t="s">
        <v>91</v>
      </c>
      <c r="B2033" s="15">
        <v>34243</v>
      </c>
      <c r="C2033" s="16" t="s">
        <v>54</v>
      </c>
      <c r="D2033" s="17">
        <v>1994</v>
      </c>
      <c r="E2033" s="18" t="str">
        <f t="shared" si="490"/>
        <v>Rotomā 1993/94</v>
      </c>
      <c r="F2033" s="18" t="s">
        <v>51</v>
      </c>
      <c r="G2033" s="19">
        <v>0.80000000999999998</v>
      </c>
      <c r="H2033" s="20">
        <v>12.34714412689209</v>
      </c>
      <c r="I2033" s="21">
        <v>108.000001</v>
      </c>
      <c r="J2033" s="19">
        <v>4.0000002000000006</v>
      </c>
      <c r="K2033" s="19">
        <v>1</v>
      </c>
      <c r="M2033" s="19">
        <v>0.50000001999999999</v>
      </c>
      <c r="N2033" s="19">
        <v>7.6999997999999996</v>
      </c>
      <c r="Q2033" s="19">
        <f t="shared" ref="Q2033:Q2096" si="504">2.22+2.54*LOG($G2033,10)</f>
        <v>1.9738485807483865</v>
      </c>
      <c r="R2033" s="19">
        <f t="shared" si="503"/>
        <v>2.3050950509315435</v>
      </c>
      <c r="S2033" s="19">
        <f t="shared" si="501"/>
        <v>2.5106055161196665</v>
      </c>
      <c r="T2033" s="19">
        <f t="shared" si="495"/>
        <v>1.976015238084643</v>
      </c>
      <c r="U2033" s="23">
        <f t="shared" ref="U2033:U2045" si="505">AVERAGE(Q2033:T2033)</f>
        <v>2.1913910964710599</v>
      </c>
      <c r="V2033" s="24">
        <f t="shared" si="500"/>
        <v>2.6250454392234812</v>
      </c>
      <c r="W2033" s="24">
        <f t="shared" si="500"/>
        <v>2.2457720644197807</v>
      </c>
      <c r="X2033" s="24">
        <f t="shared" si="500"/>
        <v>2.9430595967843174</v>
      </c>
      <c r="Y2033" s="24">
        <f t="shared" si="500"/>
        <v>1.7358023279323416</v>
      </c>
      <c r="Z2033" s="24">
        <f t="shared" si="500"/>
        <v>2.4412870468970551</v>
      </c>
      <c r="AA2033" s="20">
        <v>-1.31</v>
      </c>
      <c r="AB2033" s="20">
        <v>-1.22166666666666</v>
      </c>
      <c r="AC2033" s="17">
        <v>312.99227604865399</v>
      </c>
      <c r="AD2033" s="17">
        <f t="shared" si="493"/>
        <v>313.98979419969191</v>
      </c>
      <c r="AE2033" s="21">
        <v>63.488</v>
      </c>
      <c r="AF2033" s="21">
        <v>191.84881954184306</v>
      </c>
      <c r="AG2033" s="19">
        <v>3.5626589794816961</v>
      </c>
      <c r="AH2033" s="21">
        <v>189.4</v>
      </c>
      <c r="AI2033" s="22">
        <v>-1.0991666666666651</v>
      </c>
      <c r="AJ2033" s="21">
        <v>1305.085999999967</v>
      </c>
      <c r="AK2033" s="21" t="e">
        <f>VLOOKUP($B2033,'[3]Rotoma level Monthly'!$C$2:$N$538,10,FALSE)</f>
        <v>#N/A</v>
      </c>
      <c r="AL2033" s="21" t="e">
        <f>VLOOKUP($B2033,'[3]Rotoma level Monthly'!$C$2:$N$538,11,FALSE)</f>
        <v>#N/A</v>
      </c>
      <c r="AM2033" s="20">
        <v>3.4512462561908386</v>
      </c>
      <c r="AN2033" s="21">
        <v>167.90000000000003</v>
      </c>
    </row>
    <row r="2034" spans="1:40" x14ac:dyDescent="0.25">
      <c r="A2034" t="s">
        <v>91</v>
      </c>
      <c r="B2034" s="15">
        <v>34304</v>
      </c>
      <c r="C2034" s="16" t="s">
        <v>54</v>
      </c>
      <c r="D2034" s="17">
        <v>1994</v>
      </c>
      <c r="E2034" s="18" t="str">
        <f t="shared" si="490"/>
        <v>Rotomā 1993/94</v>
      </c>
      <c r="F2034" s="18" t="s">
        <v>51</v>
      </c>
      <c r="G2034" s="19">
        <v>0.60000001999999997</v>
      </c>
      <c r="H2034" s="20">
        <v>11.872254371643066</v>
      </c>
      <c r="I2034" s="21">
        <v>130.999999</v>
      </c>
      <c r="J2034" s="19">
        <v>3</v>
      </c>
      <c r="K2034" s="19">
        <v>1</v>
      </c>
      <c r="M2034" s="19">
        <v>0.50000001999999999</v>
      </c>
      <c r="N2034" s="19">
        <v>7.9000000999999997</v>
      </c>
      <c r="Q2034" s="19">
        <f t="shared" si="504"/>
        <v>1.6565042127447205</v>
      </c>
      <c r="R2034" s="19">
        <f t="shared" si="503"/>
        <v>2.3686085277912032</v>
      </c>
      <c r="S2034" s="19">
        <f t="shared" si="501"/>
        <v>2.7629865899450219</v>
      </c>
      <c r="T2034" s="19">
        <f t="shared" si="495"/>
        <v>1.6111940637814142</v>
      </c>
      <c r="U2034" s="23">
        <f t="shared" si="505"/>
        <v>2.0998233485655904</v>
      </c>
      <c r="V2034" s="24">
        <f t="shared" si="500"/>
        <v>2.4275449196112286</v>
      </c>
      <c r="W2034" s="24">
        <f t="shared" si="500"/>
        <v>2.2259931461260343</v>
      </c>
      <c r="X2034" s="24">
        <f t="shared" si="500"/>
        <v>2.920789476373078</v>
      </c>
      <c r="Y2034" s="24">
        <f t="shared" si="500"/>
        <v>1.6625516938928009</v>
      </c>
      <c r="Z2034" s="24">
        <f t="shared" si="500"/>
        <v>2.3534357281479528</v>
      </c>
      <c r="AA2034" s="20">
        <v>0.08</v>
      </c>
      <c r="AB2034" s="20">
        <v>-0.76500000000000001</v>
      </c>
      <c r="AC2034" s="17">
        <v>312.99227604865399</v>
      </c>
      <c r="AD2034" s="17">
        <f t="shared" si="493"/>
        <v>313.82829595708489</v>
      </c>
      <c r="AE2034" s="21">
        <v>74.751000000000005</v>
      </c>
      <c r="AF2034" s="21">
        <v>189.76488095238096</v>
      </c>
      <c r="AG2034" s="19">
        <v>3.61039943211764</v>
      </c>
      <c r="AH2034" s="21">
        <v>207</v>
      </c>
      <c r="AI2034" s="22">
        <v>-1.0991666666666651</v>
      </c>
      <c r="AJ2034" s="21">
        <v>1247.0883333333329</v>
      </c>
      <c r="AK2034" s="21" t="e">
        <f>VLOOKUP($B2034,'[3]Rotoma level Monthly'!$C$2:$N$538,10,FALSE)</f>
        <v>#N/A</v>
      </c>
      <c r="AL2034" s="21" t="e">
        <f>VLOOKUP($B2034,'[3]Rotoma level Monthly'!$C$2:$N$538,11,FALSE)</f>
        <v>#N/A</v>
      </c>
      <c r="AM2034" s="20">
        <v>3.4599183308111048</v>
      </c>
      <c r="AN2034" s="21">
        <v>174.19166666666669</v>
      </c>
    </row>
    <row r="2035" spans="1:40" x14ac:dyDescent="0.25">
      <c r="A2035" t="s">
        <v>91</v>
      </c>
      <c r="B2035" s="15">
        <v>34366</v>
      </c>
      <c r="C2035" s="16" t="s">
        <v>54</v>
      </c>
      <c r="D2035" s="17">
        <v>1994</v>
      </c>
      <c r="E2035" s="18" t="str">
        <f t="shared" si="490"/>
        <v>Rotomā 1993/94</v>
      </c>
      <c r="F2035" s="18" t="s">
        <v>51</v>
      </c>
      <c r="G2035" s="19">
        <v>0.80000000999999998</v>
      </c>
      <c r="H2035" s="20">
        <v>11.872254371643066</v>
      </c>
      <c r="I2035" s="21">
        <v>83.999997000000008</v>
      </c>
      <c r="J2035" s="19">
        <v>3</v>
      </c>
      <c r="K2035" s="19">
        <v>1</v>
      </c>
      <c r="L2035" s="19">
        <v>1</v>
      </c>
      <c r="M2035" s="19">
        <v>11</v>
      </c>
      <c r="N2035" s="19">
        <v>7.9000000999999997</v>
      </c>
      <c r="Q2035" s="19">
        <f t="shared" si="504"/>
        <v>1.9738485807483865</v>
      </c>
      <c r="R2035" s="19">
        <f t="shared" si="503"/>
        <v>2.3686085277912032</v>
      </c>
      <c r="S2035" s="19">
        <f t="shared" si="501"/>
        <v>2.1820806043596064</v>
      </c>
      <c r="T2035" s="19">
        <f t="shared" si="495"/>
        <v>1.6111940637814142</v>
      </c>
      <c r="U2035" s="23">
        <f t="shared" si="505"/>
        <v>2.0339329441701528</v>
      </c>
      <c r="V2035" s="24">
        <f t="shared" si="500"/>
        <v>2.5259049702466991</v>
      </c>
      <c r="W2035" s="24">
        <f t="shared" si="500"/>
        <v>2.251094560596302</v>
      </c>
      <c r="X2035" s="24">
        <f t="shared" si="500"/>
        <v>2.8171040646934356</v>
      </c>
      <c r="Y2035" s="24">
        <f t="shared" si="500"/>
        <v>1.6321499293675321</v>
      </c>
      <c r="Z2035" s="24">
        <f t="shared" si="500"/>
        <v>2.3497536134825485</v>
      </c>
      <c r="AA2035" s="20">
        <v>0.04</v>
      </c>
      <c r="AB2035" s="20">
        <v>-0.52666666666666595</v>
      </c>
      <c r="AC2035" s="17">
        <v>312.59714295775399</v>
      </c>
      <c r="AD2035" s="17">
        <f t="shared" si="493"/>
        <v>313.6522763280168</v>
      </c>
      <c r="AE2035" s="21">
        <v>97.159000000000006</v>
      </c>
      <c r="AF2035" s="21">
        <v>126.14182692307762</v>
      </c>
      <c r="AG2035" s="19">
        <v>2.8666801745870245</v>
      </c>
      <c r="AH2035" s="21">
        <v>198.4</v>
      </c>
      <c r="AI2035" s="22">
        <v>-1.0833333333333299</v>
      </c>
      <c r="AJ2035" s="21">
        <v>1105.0619999999999</v>
      </c>
      <c r="AK2035" s="21" t="e">
        <f>VLOOKUP($B2035,'[3]Rotoma level Monthly'!$C$2:$N$538,10,FALSE)</f>
        <v>#N/A</v>
      </c>
      <c r="AL2035" s="21" t="e">
        <f>VLOOKUP($B2035,'[3]Rotoma level Monthly'!$C$2:$N$538,11,FALSE)</f>
        <v>#N/A</v>
      </c>
      <c r="AM2035" s="20">
        <v>3.3950851491600607</v>
      </c>
      <c r="AN2035" s="21">
        <v>170.37500000000003</v>
      </c>
    </row>
    <row r="2036" spans="1:40" x14ac:dyDescent="0.25">
      <c r="A2036" t="s">
        <v>91</v>
      </c>
      <c r="B2036" s="15">
        <v>34425</v>
      </c>
      <c r="C2036" s="16" t="s">
        <v>54</v>
      </c>
      <c r="D2036" s="17">
        <v>1994</v>
      </c>
      <c r="E2036" s="18" t="str">
        <f t="shared" si="490"/>
        <v>Rotomā 1993/94</v>
      </c>
      <c r="F2036" s="18" t="s">
        <v>51</v>
      </c>
      <c r="G2036" s="19">
        <v>1.2</v>
      </c>
      <c r="H2036" s="20">
        <v>11.397364616394043</v>
      </c>
      <c r="I2036" s="21">
        <v>155.50000001999999</v>
      </c>
      <c r="J2036" s="19">
        <v>2.0000001000000003</v>
      </c>
      <c r="K2036" s="19">
        <v>1</v>
      </c>
      <c r="L2036" s="19">
        <v>0.50000001999999999</v>
      </c>
      <c r="M2036" s="19">
        <v>0.50000001999999999</v>
      </c>
      <c r="N2036" s="19">
        <v>7.8000002000000004</v>
      </c>
      <c r="Q2036" s="19">
        <f t="shared" si="504"/>
        <v>2.4211203649609674</v>
      </c>
      <c r="R2036" s="19">
        <f t="shared" si="503"/>
        <v>2.4336082027467834</v>
      </c>
      <c r="S2036" s="19">
        <f t="shared" si="501"/>
        <v>2.9871084841903293</v>
      </c>
      <c r="T2036" s="19">
        <f t="shared" si="495"/>
        <v>1.097007650745818</v>
      </c>
      <c r="U2036" s="23">
        <f t="shared" si="505"/>
        <v>2.2347111756609745</v>
      </c>
      <c r="V2036" s="24">
        <f t="shared" si="500"/>
        <v>2.4651201298532959</v>
      </c>
      <c r="W2036" s="24">
        <f t="shared" si="500"/>
        <v>2.251094560596302</v>
      </c>
      <c r="X2036" s="24">
        <f t="shared" si="500"/>
        <v>2.8137138222505205</v>
      </c>
      <c r="Y2036" s="24">
        <f t="shared" si="500"/>
        <v>1.5353178679881523</v>
      </c>
      <c r="Z2036" s="24">
        <f t="shared" si="500"/>
        <v>2.3030558472887463</v>
      </c>
      <c r="AA2036" s="20">
        <v>-1.91</v>
      </c>
      <c r="AB2036" s="20">
        <v>-0.73499999999999999</v>
      </c>
      <c r="AC2036" s="17">
        <v>312.48596005566299</v>
      </c>
      <c r="AD2036" s="17">
        <f t="shared" si="493"/>
        <v>313.50338561506277</v>
      </c>
      <c r="AE2036" s="21">
        <v>194.00899999999999</v>
      </c>
      <c r="AF2036" s="21">
        <v>170.77843108402183</v>
      </c>
      <c r="AG2036" s="19">
        <v>2.7839170145986309</v>
      </c>
      <c r="AH2036" s="21">
        <v>167.8</v>
      </c>
      <c r="AI2036" s="22">
        <v>-1.057499999999995</v>
      </c>
      <c r="AJ2036" s="21">
        <v>1134.2649999999999</v>
      </c>
      <c r="AK2036" s="21" t="e">
        <f>VLOOKUP($B2036,'[3]Rotoma level Monthly'!$C$2:$N$538,10,FALSE)</f>
        <v>#N/A</v>
      </c>
      <c r="AL2036" s="21" t="e">
        <f>VLOOKUP($B2036,'[3]Rotoma level Monthly'!$C$2:$N$538,11,FALSE)</f>
        <v>#N/A</v>
      </c>
      <c r="AM2036" s="20">
        <v>3.333811664725943</v>
      </c>
      <c r="AN2036" s="21">
        <v>176.12500000000003</v>
      </c>
    </row>
    <row r="2037" spans="1:40" x14ac:dyDescent="0.25">
      <c r="A2037" t="s">
        <v>91</v>
      </c>
      <c r="B2037" s="15">
        <v>34486</v>
      </c>
      <c r="C2037" s="16" t="s">
        <v>54</v>
      </c>
      <c r="D2037" s="17">
        <v>1994</v>
      </c>
      <c r="E2037" s="18" t="str">
        <f t="shared" si="490"/>
        <v>Rotomā 1993/94</v>
      </c>
      <c r="F2037" s="18" t="s">
        <v>51</v>
      </c>
      <c r="G2037" s="19">
        <v>1.5</v>
      </c>
      <c r="H2037" s="20">
        <v>11.278641700744629</v>
      </c>
      <c r="I2037" s="21">
        <v>186.999999</v>
      </c>
      <c r="J2037" s="19">
        <v>3</v>
      </c>
      <c r="K2037" s="19">
        <v>1</v>
      </c>
      <c r="M2037" s="19">
        <v>2.0000001000000003</v>
      </c>
      <c r="N2037" s="19">
        <v>7.5</v>
      </c>
      <c r="Q2037" s="19">
        <f t="shared" si="504"/>
        <v>2.6672717980014307</v>
      </c>
      <c r="R2037" s="19">
        <f t="shared" si="503"/>
        <v>2.4501092765335923</v>
      </c>
      <c r="S2037" s="19">
        <f t="shared" si="501"/>
        <v>3.2282432286843465</v>
      </c>
      <c r="T2037" s="19">
        <f t="shared" si="495"/>
        <v>1.6111940637814142</v>
      </c>
      <c r="U2037" s="23">
        <f t="shared" si="505"/>
        <v>2.4892045917501964</v>
      </c>
      <c r="V2037" s="24">
        <f t="shared" ref="V2037:Z2087" si="506">AVERAGE(Q2026:Q2037)</f>
        <v>2.597669165530633</v>
      </c>
      <c r="W2037" s="24">
        <f t="shared" si="506"/>
        <v>2.2585037195728828</v>
      </c>
      <c r="X2037" s="24">
        <f t="shared" si="506"/>
        <v>2.8482579394533389</v>
      </c>
      <c r="Y2037" s="24">
        <f t="shared" si="506"/>
        <v>1.4813346743617386</v>
      </c>
      <c r="Z2037" s="24">
        <f t="shared" si="506"/>
        <v>2.3199784604216052</v>
      </c>
      <c r="AA2037" s="20">
        <v>-0.95</v>
      </c>
      <c r="AB2037" s="20">
        <v>-0.53500000000000003</v>
      </c>
      <c r="AC2037" s="17">
        <v>312.26122731675599</v>
      </c>
      <c r="AD2037" s="17">
        <f t="shared" si="493"/>
        <v>313.35862008600003</v>
      </c>
      <c r="AE2037" s="21">
        <v>205</v>
      </c>
      <c r="AF2037" s="21">
        <v>176.13781454900254</v>
      </c>
      <c r="AG2037" s="19">
        <v>3.5229896469547626</v>
      </c>
      <c r="AH2037" s="21">
        <v>131.1</v>
      </c>
      <c r="AI2037" s="22">
        <v>-1.0233333333333299</v>
      </c>
      <c r="AJ2037" s="21">
        <v>1198.2739999999997</v>
      </c>
      <c r="AK2037" s="21" t="e">
        <f>VLOOKUP($B2037,'[3]Rotoma level Monthly'!$C$2:$N$538,10,FALSE)</f>
        <v>#N/A</v>
      </c>
      <c r="AL2037" s="21" t="e">
        <f>VLOOKUP($B2037,'[3]Rotoma level Monthly'!$C$2:$N$538,11,FALSE)</f>
        <v>#N/A</v>
      </c>
      <c r="AM2037" s="20">
        <v>3.3885958600040653</v>
      </c>
      <c r="AN2037" s="21">
        <v>181.10833333333335</v>
      </c>
    </row>
    <row r="2038" spans="1:40" x14ac:dyDescent="0.25">
      <c r="A2038" t="s">
        <v>91</v>
      </c>
      <c r="B2038" s="15">
        <v>34578</v>
      </c>
      <c r="C2038" s="16" t="s">
        <v>55</v>
      </c>
      <c r="D2038" s="17">
        <v>1995</v>
      </c>
      <c r="E2038" s="18" t="str">
        <f t="shared" si="490"/>
        <v>Rotomā 1994/95</v>
      </c>
      <c r="F2038" s="18" t="s">
        <v>51</v>
      </c>
      <c r="G2038" s="19">
        <v>1.03</v>
      </c>
      <c r="H2038" s="20">
        <v>10.922473907470703</v>
      </c>
      <c r="I2038" s="21">
        <v>199.00000019999999</v>
      </c>
      <c r="J2038" s="19">
        <v>4.0000002000000006</v>
      </c>
      <c r="K2038" s="19">
        <v>1</v>
      </c>
      <c r="M2038" s="19">
        <v>2.0000001000000003</v>
      </c>
      <c r="N2038" s="19">
        <v>7.5999999000000003</v>
      </c>
      <c r="Q2038" s="19">
        <f t="shared" si="504"/>
        <v>2.2526065507511377</v>
      </c>
      <c r="R2038" s="19">
        <f t="shared" si="503"/>
        <v>2.500258761885386</v>
      </c>
      <c r="S2038" s="19">
        <f t="shared" si="501"/>
        <v>3.3095477613070119</v>
      </c>
      <c r="T2038" s="19">
        <f t="shared" si="495"/>
        <v>1.976015238084643</v>
      </c>
      <c r="U2038" s="23">
        <f t="shared" si="505"/>
        <v>2.5096070780070443</v>
      </c>
      <c r="V2038" s="24">
        <f t="shared" si="506"/>
        <v>2.5892685085459854</v>
      </c>
      <c r="W2038" s="24">
        <f t="shared" si="506"/>
        <v>2.3061284540336158</v>
      </c>
      <c r="X2038" s="24">
        <f t="shared" si="506"/>
        <v>2.8727031407415176</v>
      </c>
      <c r="Y2038" s="24">
        <f t="shared" si="506"/>
        <v>1.6278359442021253</v>
      </c>
      <c r="Z2038" s="24">
        <f t="shared" si="506"/>
        <v>2.3764062446438725</v>
      </c>
      <c r="AA2038" s="20">
        <v>-1.75</v>
      </c>
      <c r="AB2038" s="20">
        <v>-1.3499999999999901</v>
      </c>
      <c r="AC2038" s="17">
        <v>312.57953414450702</v>
      </c>
      <c r="AD2038" s="17">
        <f t="shared" si="493"/>
        <v>313.23974073440598</v>
      </c>
      <c r="AE2038" s="21">
        <v>40.457999999999998</v>
      </c>
      <c r="AF2038" s="21">
        <v>193.59027777777777</v>
      </c>
      <c r="AG2038" s="19">
        <v>4.0760415895061719</v>
      </c>
      <c r="AH2038" s="21">
        <v>126.3</v>
      </c>
      <c r="AI2038" s="22">
        <v>-0.97249999999999659</v>
      </c>
      <c r="AJ2038" s="21">
        <v>1426.838</v>
      </c>
      <c r="AK2038" s="21" t="e">
        <f>VLOOKUP($B2038,'[3]Rotoma level Monthly'!$C$2:$N$538,10,FALSE)</f>
        <v>#N/A</v>
      </c>
      <c r="AL2038" s="21" t="e">
        <f>VLOOKUP($B2038,'[3]Rotoma level Monthly'!$C$2:$N$538,11,FALSE)</f>
        <v>#N/A</v>
      </c>
      <c r="AM2038" s="20">
        <v>3.4296504676431003</v>
      </c>
      <c r="AN2038" s="21">
        <v>180.09166666666667</v>
      </c>
    </row>
    <row r="2039" spans="1:40" x14ac:dyDescent="0.25">
      <c r="A2039" t="s">
        <v>91</v>
      </c>
      <c r="B2039" s="15">
        <v>34608</v>
      </c>
      <c r="C2039" s="16" t="s">
        <v>55</v>
      </c>
      <c r="D2039" s="17">
        <v>1995</v>
      </c>
      <c r="E2039" s="18" t="str">
        <f t="shared" si="490"/>
        <v>Rotomā 1994/95</v>
      </c>
      <c r="F2039" s="18" t="s">
        <v>51</v>
      </c>
      <c r="G2039" s="19">
        <v>0.95999997999999997</v>
      </c>
      <c r="H2039" s="20">
        <v>12.228422164916992</v>
      </c>
      <c r="I2039" s="21">
        <v>125.999999</v>
      </c>
      <c r="J2039" s="19">
        <v>2.0000001000000003</v>
      </c>
      <c r="K2039" s="19">
        <v>1</v>
      </c>
      <c r="M2039" s="19">
        <v>3</v>
      </c>
      <c r="N2039" s="19">
        <v>7.6999997999999996</v>
      </c>
      <c r="Q2039" s="19">
        <f t="shared" si="504"/>
        <v>2.1749689089390873</v>
      </c>
      <c r="R2039" s="19">
        <f t="shared" si="503"/>
        <v>2.3208423636924711</v>
      </c>
      <c r="S2039" s="19">
        <f t="shared" si="501"/>
        <v>2.7121153304290515</v>
      </c>
      <c r="T2039" s="19">
        <f t="shared" si="495"/>
        <v>1.097007650745818</v>
      </c>
      <c r="U2039" s="23">
        <f t="shared" si="505"/>
        <v>2.0762335634516069</v>
      </c>
      <c r="V2039" s="24">
        <f t="shared" si="506"/>
        <v>2.5141711424223057</v>
      </c>
      <c r="W2039" s="24">
        <f t="shared" si="506"/>
        <v>2.338741909476644</v>
      </c>
      <c r="X2039" s="24">
        <f t="shared" si="506"/>
        <v>2.8400751408209959</v>
      </c>
      <c r="Y2039" s="24">
        <f t="shared" si="506"/>
        <v>1.7010865817642769</v>
      </c>
      <c r="Z2039" s="24">
        <f t="shared" si="506"/>
        <v>2.3768641681486988</v>
      </c>
      <c r="AA2039" s="20">
        <v>-1.37</v>
      </c>
      <c r="AB2039" s="20">
        <v>-1.38333333333333</v>
      </c>
      <c r="AC2039" s="17">
        <v>312.66518856918498</v>
      </c>
      <c r="AD2039" s="17">
        <f t="shared" si="493"/>
        <v>313.12189559781029</v>
      </c>
      <c r="AE2039" s="21">
        <v>89</v>
      </c>
      <c r="AF2039" s="21">
        <v>186.29194595727748</v>
      </c>
      <c r="AG2039" s="19">
        <v>4.2531314216883498</v>
      </c>
      <c r="AH2039" s="21">
        <v>160</v>
      </c>
      <c r="AI2039" s="22">
        <v>-0.97249999999999659</v>
      </c>
      <c r="AJ2039" s="21">
        <v>1421.9810000000002</v>
      </c>
      <c r="AK2039" s="21" t="e">
        <f>VLOOKUP($B2039,'[3]Rotoma level Monthly'!$C$2:$N$538,10,FALSE)</f>
        <v>#N/A</v>
      </c>
      <c r="AL2039" s="21" t="e">
        <f>VLOOKUP($B2039,'[3]Rotoma level Monthly'!$C$2:$N$538,11,FALSE)</f>
        <v>#N/A</v>
      </c>
      <c r="AM2039" s="20">
        <v>3.457887391423121</v>
      </c>
      <c r="AN2039" s="21">
        <v>180.64166666666665</v>
      </c>
    </row>
    <row r="2040" spans="1:40" x14ac:dyDescent="0.25">
      <c r="A2040" t="s">
        <v>91</v>
      </c>
      <c r="B2040" s="15">
        <v>34669</v>
      </c>
      <c r="C2040" s="16" t="s">
        <v>55</v>
      </c>
      <c r="D2040" s="17">
        <v>1995</v>
      </c>
      <c r="E2040" s="18" t="str">
        <f t="shared" si="490"/>
        <v>Rotomā 1994/95</v>
      </c>
      <c r="F2040" s="18" t="s">
        <v>51</v>
      </c>
      <c r="G2040" s="19">
        <v>0.73000001999999997</v>
      </c>
      <c r="H2040" s="20">
        <v>12.465867042541504</v>
      </c>
      <c r="I2040" s="21">
        <v>120.00000009999999</v>
      </c>
      <c r="J2040" s="19">
        <v>1</v>
      </c>
      <c r="K2040" s="19">
        <v>1</v>
      </c>
      <c r="L2040" s="19">
        <v>2.0000001000000003</v>
      </c>
      <c r="M2040" s="19">
        <v>0.50000001999999999</v>
      </c>
      <c r="N2040" s="19">
        <v>7.6999997999999996</v>
      </c>
      <c r="Q2040" s="19">
        <f t="shared" si="504"/>
        <v>1.8728400949280943</v>
      </c>
      <c r="R2040" s="19">
        <f t="shared" si="503"/>
        <v>2.2894312007612063</v>
      </c>
      <c r="S2040" s="19">
        <f t="shared" si="501"/>
        <v>2.6483355516927056</v>
      </c>
      <c r="T2040" s="19">
        <f t="shared" si="495"/>
        <v>0.218</v>
      </c>
      <c r="U2040" s="23">
        <f t="shared" si="505"/>
        <v>1.7571517118455016</v>
      </c>
      <c r="V2040" s="24">
        <f t="shared" si="506"/>
        <v>2.3522246207559743</v>
      </c>
      <c r="W2040" s="24">
        <f t="shared" si="506"/>
        <v>2.3358863492101651</v>
      </c>
      <c r="X2040" s="24">
        <f t="shared" si="506"/>
        <v>2.8060464382434236</v>
      </c>
      <c r="Y2040" s="24">
        <f t="shared" si="506"/>
        <v>1.5849870764491589</v>
      </c>
      <c r="Z2040" s="24">
        <f t="shared" si="506"/>
        <v>2.2947195909674898</v>
      </c>
      <c r="AA2040" s="20">
        <v>-1.25</v>
      </c>
      <c r="AB2040" s="20">
        <v>-1.4366666666666601</v>
      </c>
      <c r="AC2040" s="17">
        <v>312.51185709595899</v>
      </c>
      <c r="AD2040" s="17">
        <f t="shared" si="493"/>
        <v>312.99127283844581</v>
      </c>
      <c r="AE2040" s="21">
        <v>62.5</v>
      </c>
      <c r="AF2040" s="21">
        <v>192.21774193548563</v>
      </c>
      <c r="AG2040" s="19">
        <v>3.8106173648447088</v>
      </c>
      <c r="AH2040" s="21">
        <v>272.10000000000002</v>
      </c>
      <c r="AI2040" s="22">
        <v>-1.0166666666666599</v>
      </c>
      <c r="AJ2040" s="21">
        <v>1391.5120000000002</v>
      </c>
      <c r="AK2040" s="21" t="e">
        <f>VLOOKUP($B2040,'[3]Rotoma level Monthly'!$C$2:$N$538,10,FALSE)</f>
        <v>#N/A</v>
      </c>
      <c r="AL2040" s="21" t="e">
        <f>VLOOKUP($B2040,'[3]Rotoma level Monthly'!$C$2:$N$538,11,FALSE)</f>
        <v>#N/A</v>
      </c>
      <c r="AM2040" s="20">
        <v>3.6035238682249537</v>
      </c>
      <c r="AN2040" s="21">
        <v>191.85833333333332</v>
      </c>
    </row>
    <row r="2041" spans="1:40" x14ac:dyDescent="0.25">
      <c r="A2041" t="s">
        <v>91</v>
      </c>
      <c r="B2041" s="15">
        <v>34731</v>
      </c>
      <c r="C2041" s="16" t="s">
        <v>55</v>
      </c>
      <c r="D2041" s="17">
        <v>1995</v>
      </c>
      <c r="E2041" s="18" t="str">
        <f t="shared" si="490"/>
        <v>Rotomā 1994/95</v>
      </c>
      <c r="F2041" s="18" t="s">
        <v>51</v>
      </c>
      <c r="G2041" s="19">
        <v>0.75999998999999996</v>
      </c>
      <c r="H2041" s="20">
        <v>13.427520751953125</v>
      </c>
      <c r="I2041" s="21">
        <v>140</v>
      </c>
      <c r="J2041" s="19">
        <v>4.0000002000000006</v>
      </c>
      <c r="K2041" s="19">
        <v>2.0000001000000003</v>
      </c>
      <c r="L2041" s="19">
        <v>1</v>
      </c>
      <c r="M2041" s="19">
        <v>2.0000001000000003</v>
      </c>
      <c r="N2041" s="19">
        <v>7.5999999000000003</v>
      </c>
      <c r="Q2041" s="19">
        <f t="shared" si="504"/>
        <v>1.9172665098786315</v>
      </c>
      <c r="R2041" s="19">
        <f t="shared" si="503"/>
        <v>2.1653782577760508</v>
      </c>
      <c r="S2041" s="19">
        <f t="shared" si="501"/>
        <v>2.8498453873914964</v>
      </c>
      <c r="T2041" s="19">
        <f t="shared" si="495"/>
        <v>1.976015238084643</v>
      </c>
      <c r="U2041" s="23">
        <f t="shared" si="505"/>
        <v>2.2271263482827051</v>
      </c>
      <c r="V2041" s="24">
        <f t="shared" si="506"/>
        <v>2.3679034042057521</v>
      </c>
      <c r="W2041" s="24">
        <f t="shared" si="506"/>
        <v>2.321677341590656</v>
      </c>
      <c r="X2041" s="24">
        <f t="shared" si="506"/>
        <v>2.784257029247863</v>
      </c>
      <c r="Y2041" s="24">
        <f t="shared" si="506"/>
        <v>1.5421382069348868</v>
      </c>
      <c r="Z2041" s="24">
        <f t="shared" si="506"/>
        <v>2.2745698693106089</v>
      </c>
      <c r="AA2041" s="20">
        <v>-0.3</v>
      </c>
      <c r="AB2041" s="20">
        <v>-0.45166666666666599</v>
      </c>
      <c r="AC2041" s="17">
        <v>312.31736216783202</v>
      </c>
      <c r="AD2041" s="17">
        <f t="shared" si="493"/>
        <v>312.84293589460248</v>
      </c>
      <c r="AE2041" s="21">
        <v>67.421000000000006</v>
      </c>
      <c r="AF2041" s="21">
        <v>171.47321428571601</v>
      </c>
      <c r="AG2041" s="19">
        <v>3.4777524801588027</v>
      </c>
      <c r="AH2041" s="21">
        <v>195.6</v>
      </c>
      <c r="AI2041" s="22">
        <v>-0.77333333333333298</v>
      </c>
      <c r="AJ2041" s="21">
        <v>1459.9</v>
      </c>
      <c r="AK2041" s="21" t="e">
        <f>VLOOKUP($B2041,'[3]Rotoma level Monthly'!$C$2:$N$538,10,FALSE)</f>
        <v>#N/A</v>
      </c>
      <c r="AL2041" s="21" t="e">
        <f>VLOOKUP($B2041,'[3]Rotoma level Monthly'!$C$2:$N$538,11,FALSE)</f>
        <v>#N/A</v>
      </c>
      <c r="AM2041" s="20">
        <v>3.6241491999826372</v>
      </c>
      <c r="AN2041" s="21">
        <v>190.68333333333331</v>
      </c>
    </row>
    <row r="2042" spans="1:40" x14ac:dyDescent="0.25">
      <c r="A2042" t="s">
        <v>91</v>
      </c>
      <c r="B2042" s="15">
        <v>34820</v>
      </c>
      <c r="C2042" s="16" t="s">
        <v>55</v>
      </c>
      <c r="D2042" s="17">
        <v>1995</v>
      </c>
      <c r="E2042" s="18" t="str">
        <f t="shared" si="490"/>
        <v>Rotomā 1994/95</v>
      </c>
      <c r="F2042" s="18" t="s">
        <v>51</v>
      </c>
      <c r="G2042" s="19">
        <v>1.1799999000000001</v>
      </c>
      <c r="H2042" s="20">
        <v>14.484149932861328</v>
      </c>
      <c r="I2042" s="21">
        <v>99.999999000000003</v>
      </c>
      <c r="J2042" s="19">
        <v>4.0000002000000006</v>
      </c>
      <c r="K2042" s="19">
        <v>1</v>
      </c>
      <c r="L2042" s="19">
        <v>1</v>
      </c>
      <c r="M2042" s="19">
        <v>0.50000001999999999</v>
      </c>
      <c r="N2042" s="19">
        <v>7.0999999000000003</v>
      </c>
      <c r="Q2042" s="19">
        <f t="shared" si="504"/>
        <v>2.4025802050738272</v>
      </c>
      <c r="R2042" s="19">
        <f t="shared" si="503"/>
        <v>2.0340282999469421</v>
      </c>
      <c r="S2042" s="19">
        <f t="shared" si="501"/>
        <v>2.4099999869277355</v>
      </c>
      <c r="T2042" s="19">
        <f t="shared" si="495"/>
        <v>1.976015238084643</v>
      </c>
      <c r="U2042" s="23">
        <f t="shared" si="505"/>
        <v>2.2056559325082867</v>
      </c>
      <c r="V2042" s="24">
        <f t="shared" si="506"/>
        <v>2.2119712587114972</v>
      </c>
      <c r="W2042" s="24">
        <f t="shared" si="506"/>
        <v>2.3168052858680461</v>
      </c>
      <c r="X2042" s="24">
        <f t="shared" si="506"/>
        <v>2.7283923133123227</v>
      </c>
      <c r="Y2042" s="24">
        <f t="shared" si="506"/>
        <v>1.5421382069348868</v>
      </c>
      <c r="Z2042" s="24">
        <f t="shared" si="506"/>
        <v>2.2190222588484585</v>
      </c>
      <c r="AA2042" s="20">
        <v>-0.77</v>
      </c>
      <c r="AB2042" s="20">
        <v>-0.36333333333333301</v>
      </c>
      <c r="AC2042" s="17">
        <v>312.47414284813902</v>
      </c>
      <c r="AD2042" s="17">
        <f t="shared" si="493"/>
        <v>312.74500109722516</v>
      </c>
      <c r="AE2042" s="21">
        <v>150.56</v>
      </c>
      <c r="AF2042" s="21">
        <v>145.52776338452531</v>
      </c>
      <c r="AG2042" s="19">
        <v>3.2003222924446986</v>
      </c>
      <c r="AH2042" s="21">
        <v>162.69999999999999</v>
      </c>
      <c r="AI2042" s="22">
        <v>-0.71083333333333298</v>
      </c>
      <c r="AJ2042" s="21">
        <v>1522.5920000000001</v>
      </c>
      <c r="AK2042" s="21" t="e">
        <f>VLOOKUP($B2042,'[3]Rotoma level Monthly'!$C$2:$N$538,10,FALSE)</f>
        <v>#N/A</v>
      </c>
      <c r="AL2042" s="21" t="e">
        <f>VLOOKUP($B2042,'[3]Rotoma level Monthly'!$C$2:$N$538,11,FALSE)</f>
        <v>#N/A</v>
      </c>
      <c r="AM2042" s="20">
        <v>3.7576937568409661</v>
      </c>
      <c r="AN2042" s="21">
        <v>177.00833333333333</v>
      </c>
    </row>
    <row r="2043" spans="1:40" x14ac:dyDescent="0.25">
      <c r="A2043" t="s">
        <v>91</v>
      </c>
      <c r="B2043" s="15">
        <v>34881</v>
      </c>
      <c r="C2043" s="16" t="s">
        <v>56</v>
      </c>
      <c r="D2043" s="17">
        <v>1996</v>
      </c>
      <c r="E2043" s="18" t="str">
        <f t="shared" si="490"/>
        <v>Rotomā 1995/96</v>
      </c>
      <c r="F2043" s="18" t="s">
        <v>51</v>
      </c>
      <c r="G2043" s="19">
        <v>1.27</v>
      </c>
      <c r="H2043" s="20">
        <v>12.465867042541504</v>
      </c>
      <c r="I2043" s="21">
        <v>156.99999009999999</v>
      </c>
      <c r="J2043" s="19">
        <v>2.0000001000000003</v>
      </c>
      <c r="K2043" s="19">
        <v>1</v>
      </c>
      <c r="L2043" s="19">
        <v>6.0000000999999994</v>
      </c>
      <c r="M2043" s="19">
        <v>3</v>
      </c>
      <c r="N2043" s="19">
        <v>7.1999997999999996</v>
      </c>
      <c r="Q2043" s="19">
        <f t="shared" si="504"/>
        <v>2.4836614512281305</v>
      </c>
      <c r="R2043" s="19">
        <f t="shared" si="503"/>
        <v>2.2894312007612063</v>
      </c>
      <c r="S2043" s="19">
        <f t="shared" si="501"/>
        <v>2.9996578713215913</v>
      </c>
      <c r="T2043" s="19">
        <f t="shared" si="495"/>
        <v>1.097007650745818</v>
      </c>
      <c r="U2043" s="23">
        <f t="shared" si="505"/>
        <v>2.2174395435141867</v>
      </c>
      <c r="V2043" s="24">
        <f t="shared" si="506"/>
        <v>2.1633197507275272</v>
      </c>
      <c r="W2043" s="24">
        <f t="shared" si="506"/>
        <v>2.3102071752822133</v>
      </c>
      <c r="X2043" s="24">
        <f t="shared" si="506"/>
        <v>2.7540971965609278</v>
      </c>
      <c r="Y2043" s="24">
        <f t="shared" si="506"/>
        <v>1.4453061455555074</v>
      </c>
      <c r="Z2043" s="24">
        <f t="shared" si="506"/>
        <v>2.185661575838846</v>
      </c>
      <c r="AA2043" s="20">
        <v>0.47</v>
      </c>
      <c r="AB2043" s="20">
        <v>0.36166666666666603</v>
      </c>
      <c r="AC2043" s="17">
        <v>312.789720928343</v>
      </c>
      <c r="AD2043" s="17">
        <f t="shared" si="493"/>
        <v>312.67607950502685</v>
      </c>
      <c r="AE2043" s="21">
        <v>219.09300000000101</v>
      </c>
      <c r="AF2043" s="21">
        <v>187.75224014337081</v>
      </c>
      <c r="AG2043" s="19">
        <v>3.8411520075732413</v>
      </c>
      <c r="AH2043" s="21">
        <v>126.8</v>
      </c>
      <c r="AI2043" s="22">
        <v>-0.54999999999999949</v>
      </c>
      <c r="AJ2043" s="21">
        <v>1546.163</v>
      </c>
      <c r="AK2043" s="21" t="e">
        <f>VLOOKUP($B2043,'[3]Rotoma level Monthly'!$C$2:$N$538,10,FALSE)</f>
        <v>#N/A</v>
      </c>
      <c r="AL2043" s="21" t="e">
        <f>VLOOKUP($B2043,'[3]Rotoma level Monthly'!$C$2:$N$538,11,FALSE)</f>
        <v>#N/A</v>
      </c>
      <c r="AM2043" s="20">
        <v>3.6513343717339715</v>
      </c>
      <c r="AN2043" s="21">
        <v>175.625</v>
      </c>
    </row>
    <row r="2044" spans="1:40" x14ac:dyDescent="0.25">
      <c r="A2044" t="s">
        <v>91</v>
      </c>
      <c r="B2044" s="15">
        <v>34973</v>
      </c>
      <c r="C2044" s="16" t="s">
        <v>56</v>
      </c>
      <c r="D2044" s="17">
        <v>1996</v>
      </c>
      <c r="E2044" s="18" t="str">
        <f t="shared" si="490"/>
        <v>Rotomā 1995/96</v>
      </c>
      <c r="F2044" s="18" t="s">
        <v>51</v>
      </c>
      <c r="G2044" s="19">
        <v>0.56000000000000005</v>
      </c>
      <c r="H2044" s="20">
        <v>15.315207481384277</v>
      </c>
      <c r="I2044" s="21">
        <v>125.00000010000001</v>
      </c>
      <c r="J2044" s="19">
        <v>4.0000002000000006</v>
      </c>
      <c r="L2044" s="19">
        <v>2.0000001000000003</v>
      </c>
      <c r="M2044" s="19">
        <v>4.9999998999999997</v>
      </c>
      <c r="N2044" s="19">
        <v>7.3000002000000004</v>
      </c>
      <c r="Q2044" s="19">
        <f t="shared" si="504"/>
        <v>1.5803975885957495</v>
      </c>
      <c r="R2044" s="19">
        <f t="shared" si="503"/>
        <v>1.933641173389792</v>
      </c>
      <c r="S2044" s="19">
        <f t="shared" si="501"/>
        <v>2.7016991402000312</v>
      </c>
      <c r="T2044" s="19">
        <f t="shared" si="495"/>
        <v>1.976015238084643</v>
      </c>
      <c r="U2044" s="23">
        <f t="shared" si="505"/>
        <v>2.0479382850675538</v>
      </c>
      <c r="V2044" s="24">
        <f t="shared" si="506"/>
        <v>2.114742903883212</v>
      </c>
      <c r="W2044" s="24">
        <f t="shared" si="506"/>
        <v>2.2882534036672819</v>
      </c>
      <c r="X2044" s="24">
        <f t="shared" si="506"/>
        <v>2.7751854543807166</v>
      </c>
      <c r="Y2044" s="24">
        <f t="shared" si="506"/>
        <v>1.5185567778337425</v>
      </c>
      <c r="Z2044" s="24">
        <f t="shared" si="506"/>
        <v>2.1741846349412381</v>
      </c>
      <c r="AA2044" s="20">
        <v>-0.12</v>
      </c>
      <c r="AB2044" s="20">
        <v>0.14499999999999899</v>
      </c>
      <c r="AC2044" s="17">
        <v>313.24928587508299</v>
      </c>
      <c r="AD2044" s="17">
        <f t="shared" si="493"/>
        <v>312.65966450471075</v>
      </c>
      <c r="AE2044" s="21">
        <v>141.65</v>
      </c>
      <c r="AF2044" s="21">
        <v>161.27419354838707</v>
      </c>
      <c r="AG2044" s="19">
        <v>3.8945834042712062</v>
      </c>
      <c r="AH2044" s="21">
        <v>171.2</v>
      </c>
    </row>
    <row r="2045" spans="1:40" x14ac:dyDescent="0.25">
      <c r="A2045" t="s">
        <v>91</v>
      </c>
      <c r="B2045" s="15">
        <v>35034</v>
      </c>
      <c r="C2045" s="16" t="s">
        <v>56</v>
      </c>
      <c r="D2045" s="17">
        <v>1996</v>
      </c>
      <c r="E2045" s="18" t="str">
        <f t="shared" si="490"/>
        <v>Rotomā 1995/96</v>
      </c>
      <c r="F2045" s="18" t="s">
        <v>51</v>
      </c>
      <c r="G2045" s="19">
        <v>0.51999998000000003</v>
      </c>
      <c r="H2045" s="20">
        <v>18.936244964599609</v>
      </c>
      <c r="I2045" s="21">
        <v>125.50000002</v>
      </c>
      <c r="J2045" s="19">
        <v>2.0000001000000003</v>
      </c>
      <c r="L2045" s="19">
        <v>0.50000001999999999</v>
      </c>
      <c r="M2045" s="19">
        <v>1</v>
      </c>
      <c r="N2045" s="19">
        <v>7.6999997999999996</v>
      </c>
      <c r="Q2045" s="19">
        <f t="shared" si="504"/>
        <v>1.4986484504051591</v>
      </c>
      <c r="R2045" s="19">
        <f t="shared" si="503"/>
        <v>1.5148730465561533</v>
      </c>
      <c r="S2045" s="19">
        <f t="shared" si="501"/>
        <v>2.7069176149176637</v>
      </c>
      <c r="T2045" s="19">
        <f t="shared" si="495"/>
        <v>1.097007650745818</v>
      </c>
      <c r="U2045" s="23">
        <f t="shared" si="505"/>
        <v>1.7043616906561985</v>
      </c>
      <c r="V2045" s="24">
        <f t="shared" si="506"/>
        <v>2.075142893021277</v>
      </c>
      <c r="W2045" s="24">
        <f t="shared" si="506"/>
        <v>2.2224015699693327</v>
      </c>
      <c r="X2045" s="24">
        <f t="shared" si="506"/>
        <v>2.7915447959472162</v>
      </c>
      <c r="Y2045" s="24">
        <f t="shared" si="506"/>
        <v>1.4453061455555074</v>
      </c>
      <c r="Z2045" s="24">
        <f t="shared" si="506"/>
        <v>2.1335988511233328</v>
      </c>
      <c r="AA2045" s="20">
        <v>-0.59</v>
      </c>
      <c r="AB2045" s="20">
        <v>2.1666666666666501E-2</v>
      </c>
      <c r="AC2045" s="17">
        <v>313.44189406436101</v>
      </c>
      <c r="AD2045" s="17">
        <f t="shared" si="493"/>
        <v>312.69713267268628</v>
      </c>
      <c r="AE2045" s="21">
        <v>195.94900000000001</v>
      </c>
      <c r="AF2045" s="21">
        <v>149.55645161290505</v>
      </c>
      <c r="AG2045" s="19">
        <v>4.4533599910395072</v>
      </c>
      <c r="AH2045" s="21">
        <v>225</v>
      </c>
      <c r="AI2045" s="22">
        <v>-0.10833333333333325</v>
      </c>
      <c r="AJ2045" s="21">
        <v>1657.421000000001</v>
      </c>
      <c r="AK2045" s="21" t="e">
        <f>VLOOKUP($B2045,'[3]Rotoma level Monthly'!$C$2:$N$538,10,FALSE)</f>
        <v>#N/A</v>
      </c>
      <c r="AL2045" s="21" t="e">
        <f>VLOOKUP($B2045,'[3]Rotoma level Monthly'!$C$2:$N$538,11,FALSE)</f>
        <v>#N/A</v>
      </c>
      <c r="AM2045" s="20">
        <v>3.5655395278329896</v>
      </c>
      <c r="AN2045" s="21">
        <v>174.52500000000001</v>
      </c>
    </row>
    <row r="2046" spans="1:40" x14ac:dyDescent="0.25">
      <c r="A2046" t="s">
        <v>91</v>
      </c>
      <c r="B2046" s="15">
        <v>35125</v>
      </c>
      <c r="C2046" s="16" t="s">
        <v>56</v>
      </c>
      <c r="D2046" s="17">
        <v>1996</v>
      </c>
      <c r="E2046" s="18" t="str">
        <f t="shared" si="490"/>
        <v>Rotomā 1995/96</v>
      </c>
      <c r="F2046" s="18" t="s">
        <v>51</v>
      </c>
      <c r="G2046" s="19">
        <v>1.05</v>
      </c>
      <c r="H2046" s="20">
        <v>15.730737686157227</v>
      </c>
      <c r="Q2046" s="19">
        <f t="shared" si="504"/>
        <v>2.2738208196376428</v>
      </c>
      <c r="R2046" s="19">
        <f t="shared" si="503"/>
        <v>1.884243487723321</v>
      </c>
      <c r="V2046" s="24">
        <f t="shared" si="506"/>
        <v>2.1265859435956869</v>
      </c>
      <c r="W2046" s="24">
        <f t="shared" si="506"/>
        <v>2.1820378166303427</v>
      </c>
      <c r="X2046" s="24">
        <f t="shared" si="506"/>
        <v>2.7941409964928705</v>
      </c>
      <c r="Y2046" s="24">
        <f t="shared" si="506"/>
        <v>1.4302254257167883</v>
      </c>
      <c r="Z2046" s="24">
        <f t="shared" si="506"/>
        <v>2.1366693513558555</v>
      </c>
      <c r="AA2046" s="20">
        <v>0.65</v>
      </c>
      <c r="AB2046" s="20">
        <v>-0.31</v>
      </c>
      <c r="AC2046" s="17">
        <v>313.618602173618</v>
      </c>
      <c r="AD2046" s="17">
        <f t="shared" si="493"/>
        <v>312.74932651643331</v>
      </c>
      <c r="AE2046" s="21">
        <v>135.613</v>
      </c>
      <c r="AF2046" s="21">
        <v>176.01724137931038</v>
      </c>
      <c r="AG2046" s="19">
        <v>3.671675154212203</v>
      </c>
      <c r="AH2046" s="21">
        <v>226.1</v>
      </c>
      <c r="AI2046" s="22">
        <v>-0.10833333333333325</v>
      </c>
      <c r="AJ2046" s="21">
        <v>1828.536000000001</v>
      </c>
      <c r="AK2046" s="21">
        <f>VLOOKUP($B2046,'[3]Rotoma level Monthly'!$C$2:$N$538,10,FALSE)</f>
        <v>1739.889000000001</v>
      </c>
      <c r="AL2046" s="21">
        <f>VLOOKUP($B2046,'[3]Rotoma level Monthly'!$C$2:$N$538,11,FALSE)</f>
        <v>1574.2332500000005</v>
      </c>
      <c r="AM2046" s="20">
        <v>3.6320864143062526</v>
      </c>
      <c r="AN2046" s="21">
        <v>177.20833333333334</v>
      </c>
    </row>
    <row r="2047" spans="1:40" x14ac:dyDescent="0.25">
      <c r="A2047" t="s">
        <v>91</v>
      </c>
      <c r="B2047" s="15">
        <v>36708</v>
      </c>
      <c r="C2047" s="16" t="s">
        <v>62</v>
      </c>
      <c r="D2047" s="17">
        <v>2001</v>
      </c>
      <c r="E2047" s="18" t="str">
        <f t="shared" si="490"/>
        <v>Rotomā 2000/01</v>
      </c>
      <c r="F2047" s="18" t="s">
        <v>61</v>
      </c>
      <c r="G2047" s="19">
        <v>1.3</v>
      </c>
      <c r="H2047" s="20">
        <v>11.029999732971191</v>
      </c>
      <c r="Q2047" s="19">
        <f t="shared" si="504"/>
        <v>2.5094161148593654</v>
      </c>
      <c r="R2047" s="19">
        <f t="shared" si="503"/>
        <v>2.485013815476917</v>
      </c>
      <c r="V2047" s="24">
        <f t="shared" si="506"/>
        <v>2.1712165714382685</v>
      </c>
      <c r="W2047" s="24">
        <f t="shared" si="506"/>
        <v>2.1917382572708188</v>
      </c>
      <c r="X2047" s="24">
        <f t="shared" si="506"/>
        <v>2.8553470357061963</v>
      </c>
      <c r="Y2047" s="24">
        <f t="shared" si="506"/>
        <v>1.4121285619103257</v>
      </c>
      <c r="Z2047" s="24">
        <f t="shared" si="506"/>
        <v>2.1469429920744254</v>
      </c>
      <c r="AA2047" s="20">
        <v>-0.33</v>
      </c>
      <c r="AB2047" s="20">
        <v>5.6666666666666497E-2</v>
      </c>
      <c r="AC2047" s="17">
        <v>314.52931720430098</v>
      </c>
      <c r="AD2047" s="17">
        <f t="shared" si="493"/>
        <v>312.91034103697888</v>
      </c>
      <c r="AE2047" s="21">
        <v>139.5</v>
      </c>
      <c r="AF2047" s="21">
        <v>149.4856866629101</v>
      </c>
      <c r="AG2047" s="19">
        <v>3.8302406045224151</v>
      </c>
      <c r="AH2047" s="21">
        <v>105.4</v>
      </c>
      <c r="AI2047" s="22">
        <v>0.66749999999999909</v>
      </c>
      <c r="AJ2047" s="21">
        <v>1299.5</v>
      </c>
      <c r="AK2047" s="21" t="e">
        <f>VLOOKUP($B2047,'[3]Rotoma level Monthly'!$C$2:$N$538,10,FALSE)</f>
        <v>#N/A</v>
      </c>
      <c r="AL2047" s="21" t="e">
        <f>VLOOKUP($B2047,'[3]Rotoma level Monthly'!$C$2:$N$538,11,FALSE)</f>
        <v>#N/A</v>
      </c>
      <c r="AM2047" s="20">
        <v>3.5274198594843971</v>
      </c>
      <c r="AN2047" s="21">
        <v>171.9083333333333</v>
      </c>
    </row>
    <row r="2048" spans="1:40" x14ac:dyDescent="0.25">
      <c r="A2048" t="s">
        <v>91</v>
      </c>
      <c r="B2048" s="15">
        <v>36739</v>
      </c>
      <c r="C2048" s="16" t="s">
        <v>62</v>
      </c>
      <c r="D2048" s="17">
        <v>2001</v>
      </c>
      <c r="E2048" s="18" t="str">
        <f t="shared" si="490"/>
        <v>Rotomā 2000/01</v>
      </c>
      <c r="F2048" s="18" t="s">
        <v>61</v>
      </c>
      <c r="G2048" s="19">
        <v>2.2000000000000002</v>
      </c>
      <c r="H2048" s="20">
        <v>9.3100004196166992</v>
      </c>
      <c r="I2048" s="21">
        <v>96.999999599999995</v>
      </c>
      <c r="J2048" s="19">
        <v>6.0000000999999994</v>
      </c>
      <c r="K2048" s="19">
        <v>0.5</v>
      </c>
      <c r="L2048" s="19">
        <v>8.9999995999999989</v>
      </c>
      <c r="M2048" s="19">
        <v>3</v>
      </c>
      <c r="N2048" s="19">
        <v>7.0999999000000003</v>
      </c>
      <c r="O2048" s="19">
        <v>0.76999998000000003</v>
      </c>
      <c r="Q2048" s="19">
        <f t="shared" si="504"/>
        <v>3.0897536092884041</v>
      </c>
      <c r="R2048" s="19">
        <f t="shared" si="503"/>
        <v>2.7415666955864317</v>
      </c>
      <c r="S2048" s="19">
        <f t="shared" ref="S2048:S2072" si="507">-3.61+3.01*LOG($I2048)</f>
        <v>2.3701829147507723</v>
      </c>
      <c r="T2048" s="19">
        <f t="shared" ref="T2048:T2094" si="508">0.218+2.92*LOG($J2048,10)</f>
        <v>2.4902016722559037</v>
      </c>
      <c r="U2048" s="23">
        <f t="shared" ref="U2048:U2072" si="509">AVERAGE(Q2048:T2048)</f>
        <v>2.6729262229703781</v>
      </c>
      <c r="V2048" s="24">
        <f t="shared" si="506"/>
        <v>2.2269360084655552</v>
      </c>
      <c r="W2048" s="24">
        <f t="shared" si="506"/>
        <v>2.2174014650074563</v>
      </c>
      <c r="X2048" s="24">
        <f t="shared" si="506"/>
        <v>2.7936544787622406</v>
      </c>
      <c r="Y2048" s="24">
        <f t="shared" si="506"/>
        <v>1.5514479640613343</v>
      </c>
      <c r="Z2048" s="24">
        <f t="shared" si="506"/>
        <v>2.1907644968053659</v>
      </c>
      <c r="AA2048" s="20">
        <v>0.56000000000000005</v>
      </c>
      <c r="AB2048" s="20">
        <v>-2.5000000000000099E-2</v>
      </c>
      <c r="AC2048" s="17">
        <v>314.62876108871001</v>
      </c>
      <c r="AD2048" s="17">
        <f t="shared" si="493"/>
        <v>313.08890778973279</v>
      </c>
      <c r="AE2048" s="21">
        <v>127</v>
      </c>
      <c r="AF2048" s="21">
        <v>172.29467317488741</v>
      </c>
      <c r="AG2048" s="19">
        <v>3.2900062040712661</v>
      </c>
      <c r="AH2048" s="21">
        <v>172.4</v>
      </c>
      <c r="AI2048" s="22">
        <v>0.57916666666666605</v>
      </c>
      <c r="AJ2048" s="21">
        <v>1266</v>
      </c>
      <c r="AK2048" s="21" t="e">
        <f>VLOOKUP($B2048,'[3]Rotoma level Monthly'!$C$2:$N$538,10,FALSE)</f>
        <v>#N/A</v>
      </c>
      <c r="AL2048" s="21" t="e">
        <f>VLOOKUP($B2048,'[3]Rotoma level Monthly'!$C$2:$N$538,11,FALSE)</f>
        <v>#N/A</v>
      </c>
      <c r="AM2048" s="20">
        <v>3.5757466329010765</v>
      </c>
      <c r="AN2048" s="21">
        <v>171.25</v>
      </c>
    </row>
    <row r="2049" spans="1:40" x14ac:dyDescent="0.25">
      <c r="A2049" t="s">
        <v>91</v>
      </c>
      <c r="B2049" s="15">
        <v>36770</v>
      </c>
      <c r="C2049" s="16" t="s">
        <v>62</v>
      </c>
      <c r="D2049" s="17">
        <v>2001</v>
      </c>
      <c r="E2049" s="18" t="str">
        <f t="shared" si="490"/>
        <v>Rotomā 2000/01</v>
      </c>
      <c r="F2049" s="18" t="s">
        <v>61</v>
      </c>
      <c r="G2049" s="19">
        <v>1.4</v>
      </c>
      <c r="H2049" s="20">
        <v>8.7899999618530273</v>
      </c>
      <c r="I2049" s="21">
        <v>114</v>
      </c>
      <c r="J2049" s="19">
        <v>4.0000002000000006</v>
      </c>
      <c r="K2049" s="19">
        <v>0.5</v>
      </c>
      <c r="L2049" s="19">
        <v>1</v>
      </c>
      <c r="M2049" s="19">
        <v>3</v>
      </c>
      <c r="N2049" s="19">
        <v>7.3000002000000004</v>
      </c>
      <c r="O2049" s="19">
        <v>0.5</v>
      </c>
      <c r="Q2049" s="19">
        <f t="shared" si="504"/>
        <v>2.5911652106227248</v>
      </c>
      <c r="R2049" s="19">
        <f t="shared" si="503"/>
        <v>2.8254367521658685</v>
      </c>
      <c r="S2049" s="19">
        <f t="shared" si="507"/>
        <v>2.5812836025227823</v>
      </c>
      <c r="T2049" s="19">
        <f t="shared" si="508"/>
        <v>1.976015238084643</v>
      </c>
      <c r="U2049" s="23">
        <f t="shared" si="509"/>
        <v>2.4934752008490051</v>
      </c>
      <c r="V2049" s="24">
        <f t="shared" si="506"/>
        <v>2.2205937928506625</v>
      </c>
      <c r="W2049" s="24">
        <f t="shared" si="506"/>
        <v>2.2486787546434788</v>
      </c>
      <c r="X2049" s="24">
        <f t="shared" si="506"/>
        <v>2.7289585161460836</v>
      </c>
      <c r="Y2049" s="24">
        <f t="shared" si="506"/>
        <v>1.5879300814916573</v>
      </c>
      <c r="Z2049" s="24">
        <f t="shared" si="506"/>
        <v>2.1911915577152468</v>
      </c>
      <c r="AA2049" s="20">
        <v>0.93</v>
      </c>
      <c r="AB2049" s="20">
        <v>1.33333333333331E-2</v>
      </c>
      <c r="AC2049" s="17">
        <v>314.79327881944403</v>
      </c>
      <c r="AD2049" s="17">
        <f t="shared" si="493"/>
        <v>313.29991208162352</v>
      </c>
      <c r="AE2049" s="21">
        <v>84.5</v>
      </c>
      <c r="AF2049" s="21">
        <v>199.21425552105111</v>
      </c>
      <c r="AG2049" s="19">
        <v>3.6886777243654136</v>
      </c>
      <c r="AH2049" s="21">
        <v>172.5</v>
      </c>
      <c r="AI2049" s="22">
        <v>0.57333333333333258</v>
      </c>
      <c r="AJ2049" s="21">
        <v>1296</v>
      </c>
      <c r="AK2049" s="21" t="e">
        <f>VLOOKUP($B2049,'[3]Rotoma level Monthly'!$C$2:$N$538,10,FALSE)</f>
        <v>#N/A</v>
      </c>
      <c r="AL2049" s="21" t="e">
        <f>VLOOKUP($B2049,'[3]Rotoma level Monthly'!$C$2:$N$538,11,FALSE)</f>
        <v>#N/A</v>
      </c>
      <c r="AM2049" s="20">
        <v>3.5869916469140297</v>
      </c>
      <c r="AN2049" s="21">
        <v>169.43333333333337</v>
      </c>
    </row>
    <row r="2050" spans="1:40" x14ac:dyDescent="0.25">
      <c r="A2050" t="s">
        <v>91</v>
      </c>
      <c r="B2050" s="15">
        <v>36800</v>
      </c>
      <c r="C2050" s="16" t="s">
        <v>62</v>
      </c>
      <c r="D2050" s="17">
        <v>2001</v>
      </c>
      <c r="E2050" s="18" t="str">
        <f t="shared" si="490"/>
        <v>Rotomā 2000/01</v>
      </c>
      <c r="F2050" s="18" t="s">
        <v>61</v>
      </c>
      <c r="G2050" s="19">
        <v>1.1000000000000001</v>
      </c>
      <c r="H2050" s="20">
        <v>7.2699999809265137</v>
      </c>
      <c r="I2050" s="21">
        <v>146.00000020000002</v>
      </c>
      <c r="J2050" s="19">
        <v>4.0000002000000006</v>
      </c>
      <c r="K2050" s="19">
        <v>1</v>
      </c>
      <c r="L2050" s="19">
        <v>7.0000002000000006</v>
      </c>
      <c r="M2050" s="19">
        <v>16.000001000000001</v>
      </c>
      <c r="N2050" s="19">
        <v>7.4000000999999997</v>
      </c>
      <c r="O2050" s="19">
        <v>0.40000001000000002</v>
      </c>
      <c r="Q2050" s="19">
        <f t="shared" si="504"/>
        <v>2.3251374203018917</v>
      </c>
      <c r="R2050" s="19">
        <f t="shared" si="503"/>
        <v>3.0935141717351002</v>
      </c>
      <c r="S2050" s="19">
        <f t="shared" si="507"/>
        <v>2.9047020977018767</v>
      </c>
      <c r="T2050" s="19">
        <f t="shared" si="508"/>
        <v>1.976015238084643</v>
      </c>
      <c r="U2050" s="23">
        <f t="shared" si="509"/>
        <v>2.5748422319558779</v>
      </c>
      <c r="V2050" s="24">
        <f t="shared" si="506"/>
        <v>2.2266380319798924</v>
      </c>
      <c r="W2050" s="24">
        <f t="shared" si="506"/>
        <v>2.2981167054642886</v>
      </c>
      <c r="X2050" s="24">
        <f t="shared" si="506"/>
        <v>2.6884739497855703</v>
      </c>
      <c r="Y2050" s="24">
        <f t="shared" si="506"/>
        <v>1.5879300814916573</v>
      </c>
      <c r="Z2050" s="24">
        <f t="shared" si="506"/>
        <v>2.19771507311013</v>
      </c>
      <c r="AA2050" s="20">
        <v>0.95</v>
      </c>
      <c r="AB2050" s="20">
        <v>0.146666666666666</v>
      </c>
      <c r="AC2050" s="17">
        <v>314.77683602150501</v>
      </c>
      <c r="AD2050" s="17">
        <f t="shared" si="493"/>
        <v>313.48302057137334</v>
      </c>
      <c r="AE2050" s="21">
        <v>93</v>
      </c>
      <c r="AF2050" s="21">
        <v>196.81720430107521</v>
      </c>
      <c r="AG2050" s="19">
        <v>4.4884535372356016</v>
      </c>
      <c r="AH2050" s="21">
        <v>216.6</v>
      </c>
      <c r="AI2050" s="22">
        <v>0.57333333333333258</v>
      </c>
      <c r="AJ2050" s="21">
        <v>1293.5</v>
      </c>
      <c r="AK2050" s="21" t="e">
        <f>VLOOKUP($B2050,'[3]Rotoma level Monthly'!$C$2:$N$538,10,FALSE)</f>
        <v>#N/A</v>
      </c>
      <c r="AL2050" s="21" t="e">
        <f>VLOOKUP($B2050,'[3]Rotoma level Monthly'!$C$2:$N$538,11,FALSE)</f>
        <v>#N/A</v>
      </c>
      <c r="AM2050" s="20">
        <v>3.6105943145351218</v>
      </c>
      <c r="AN2050" s="21">
        <v>170.88333333333335</v>
      </c>
    </row>
    <row r="2051" spans="1:40" x14ac:dyDescent="0.25">
      <c r="A2051" t="s">
        <v>91</v>
      </c>
      <c r="B2051" s="15">
        <v>36831</v>
      </c>
      <c r="C2051" s="16" t="s">
        <v>62</v>
      </c>
      <c r="D2051" s="17">
        <v>2001</v>
      </c>
      <c r="E2051" s="18" t="str">
        <f t="shared" ref="E2051:E2114" si="510">CONCATENATE(A2051," ",C2051)</f>
        <v>Rotomā 2000/01</v>
      </c>
      <c r="F2051" s="18" t="s">
        <v>61</v>
      </c>
      <c r="G2051" s="19">
        <v>0.60000001999999997</v>
      </c>
      <c r="H2051" s="20">
        <v>9.8900003433227539</v>
      </c>
      <c r="I2051" s="21">
        <v>140.50000002000002</v>
      </c>
      <c r="J2051" s="19">
        <v>0.5</v>
      </c>
      <c r="K2051" s="19">
        <v>0.5</v>
      </c>
      <c r="L2051" s="19">
        <v>0.50000001999999999</v>
      </c>
      <c r="M2051" s="19">
        <v>4.0000002000000006</v>
      </c>
      <c r="N2051" s="19">
        <v>7.4000000999999997</v>
      </c>
      <c r="O2051" s="19">
        <v>0.87</v>
      </c>
      <c r="Q2051" s="19">
        <f t="shared" si="504"/>
        <v>1.6565042127447205</v>
      </c>
      <c r="R2051" s="19">
        <f t="shared" si="503"/>
        <v>2.6517815766547344</v>
      </c>
      <c r="S2051" s="19">
        <f t="shared" si="507"/>
        <v>2.8545057361517894</v>
      </c>
      <c r="T2051" s="19">
        <v>0</v>
      </c>
      <c r="U2051" s="23">
        <f t="shared" si="509"/>
        <v>1.7906978813878109</v>
      </c>
      <c r="V2051" s="24">
        <f t="shared" si="506"/>
        <v>2.1834326406303624</v>
      </c>
      <c r="W2051" s="24">
        <f t="shared" si="506"/>
        <v>2.3256949732111436</v>
      </c>
      <c r="X2051" s="24">
        <f t="shared" si="506"/>
        <v>2.7027129903578442</v>
      </c>
      <c r="Y2051" s="24">
        <f t="shared" si="506"/>
        <v>1.4782293164170752</v>
      </c>
      <c r="Z2051" s="24">
        <f t="shared" si="506"/>
        <v>2.1691615049037507</v>
      </c>
      <c r="AA2051" s="20">
        <v>2.11</v>
      </c>
      <c r="AB2051" s="20">
        <v>0.62666666666666604</v>
      </c>
      <c r="AC2051" s="17">
        <v>314.69264687499998</v>
      </c>
      <c r="AD2051" s="17">
        <f t="shared" si="493"/>
        <v>313.65197543019121</v>
      </c>
      <c r="AE2051" s="21">
        <v>94.5</v>
      </c>
      <c r="AF2051" s="21">
        <v>194.40972222223226</v>
      </c>
      <c r="AG2051" s="19">
        <v>4.2284715663584969</v>
      </c>
      <c r="AH2051" s="21">
        <v>205.4</v>
      </c>
      <c r="AI2051" s="22">
        <v>0.64583333333333259</v>
      </c>
      <c r="AJ2051" s="21">
        <v>1350</v>
      </c>
      <c r="AK2051" s="21" t="e">
        <f>VLOOKUP($B2051,'[3]Rotoma level Monthly'!$C$2:$N$538,10,FALSE)</f>
        <v>#N/A</v>
      </c>
      <c r="AL2051" s="21" t="e">
        <f>VLOOKUP($B2051,'[3]Rotoma level Monthly'!$C$2:$N$538,11,FALSE)</f>
        <v>#N/A</v>
      </c>
      <c r="AM2051" s="20">
        <v>3.6759961065389111</v>
      </c>
      <c r="AN2051" s="21">
        <v>175.75833333333333</v>
      </c>
    </row>
    <row r="2052" spans="1:40" x14ac:dyDescent="0.25">
      <c r="A2052" t="s">
        <v>91</v>
      </c>
      <c r="B2052" s="15">
        <v>36861</v>
      </c>
      <c r="C2052" s="16" t="s">
        <v>62</v>
      </c>
      <c r="D2052" s="17">
        <v>2001</v>
      </c>
      <c r="E2052" s="18" t="str">
        <f t="shared" si="510"/>
        <v>Rotomā 2000/01</v>
      </c>
      <c r="F2052" s="18" t="s">
        <v>61</v>
      </c>
      <c r="G2052" s="19">
        <v>1.2</v>
      </c>
      <c r="H2052" s="20">
        <v>11.489999771118164</v>
      </c>
      <c r="I2052" s="21">
        <v>175.50000001999999</v>
      </c>
      <c r="J2052" s="19">
        <v>4.0000002000000006</v>
      </c>
      <c r="K2052" s="19">
        <v>4</v>
      </c>
      <c r="L2052" s="19">
        <v>0.50000001999999999</v>
      </c>
      <c r="M2052" s="19">
        <v>3</v>
      </c>
      <c r="N2052" s="19">
        <v>7.6999997999999996</v>
      </c>
      <c r="O2052" s="19">
        <v>0.46000001000000001</v>
      </c>
      <c r="Q2052" s="19">
        <f t="shared" si="504"/>
        <v>2.4211203649609674</v>
      </c>
      <c r="R2052" s="19">
        <f t="shared" si="503"/>
        <v>2.4208047445205163</v>
      </c>
      <c r="S2052" s="19">
        <f t="shared" si="507"/>
        <v>3.1452741337625176</v>
      </c>
      <c r="T2052" s="19">
        <f t="shared" si="508"/>
        <v>1.976015238084643</v>
      </c>
      <c r="U2052" s="23">
        <f t="shared" si="509"/>
        <v>2.4908036203321613</v>
      </c>
      <c r="V2052" s="24">
        <f t="shared" si="506"/>
        <v>2.2291226631331016</v>
      </c>
      <c r="W2052" s="24">
        <f t="shared" si="506"/>
        <v>2.3366427685244195</v>
      </c>
      <c r="X2052" s="24">
        <f t="shared" si="506"/>
        <v>2.7524068485648252</v>
      </c>
      <c r="Y2052" s="24">
        <f t="shared" si="506"/>
        <v>1.6540308402255395</v>
      </c>
      <c r="Z2052" s="24">
        <f t="shared" si="506"/>
        <v>2.2425266957524164</v>
      </c>
      <c r="AA2052" s="20">
        <v>0.69</v>
      </c>
      <c r="AB2052" s="20">
        <v>0.81833333333333302</v>
      </c>
      <c r="AC2052" s="17">
        <v>314.63058098118302</v>
      </c>
      <c r="AD2052" s="17">
        <f t="shared" si="493"/>
        <v>313.8285357539599</v>
      </c>
      <c r="AE2052" s="21">
        <v>163</v>
      </c>
      <c r="AF2052" s="21">
        <v>183.65591397849639</v>
      </c>
      <c r="AG2052" s="19">
        <v>3.615722909301295</v>
      </c>
      <c r="AH2052" s="21">
        <v>176.7</v>
      </c>
      <c r="AI2052" s="22">
        <v>0.72249999999999948</v>
      </c>
      <c r="AJ2052" s="21">
        <v>1201.5</v>
      </c>
      <c r="AK2052" s="21" t="e">
        <f>VLOOKUP($B2052,'[3]Rotoma level Monthly'!$C$2:$N$538,10,FALSE)</f>
        <v>#N/A</v>
      </c>
      <c r="AL2052" s="21" t="e">
        <f>VLOOKUP($B2052,'[3]Rotoma level Monthly'!$C$2:$N$538,11,FALSE)</f>
        <v>#N/A</v>
      </c>
      <c r="AM2052" s="20">
        <v>3.6716440987585748</v>
      </c>
      <c r="AN2052" s="21">
        <v>171.89166666666668</v>
      </c>
    </row>
    <row r="2053" spans="1:40" x14ac:dyDescent="0.25">
      <c r="A2053" t="s">
        <v>91</v>
      </c>
      <c r="B2053" s="15">
        <v>36892</v>
      </c>
      <c r="C2053" s="16" t="s">
        <v>62</v>
      </c>
      <c r="D2053" s="17">
        <v>2001</v>
      </c>
      <c r="E2053" s="18" t="str">
        <f t="shared" si="510"/>
        <v>Rotomā 2000/01</v>
      </c>
      <c r="F2053" s="18" t="s">
        <v>61</v>
      </c>
      <c r="G2053" s="19">
        <v>8.6999998000000005</v>
      </c>
      <c r="H2053" s="20">
        <v>9.9399995803833008</v>
      </c>
      <c r="I2053" s="21">
        <v>167.50000002000002</v>
      </c>
      <c r="J2053" s="19">
        <v>2.0000001000000003</v>
      </c>
      <c r="K2053" s="19">
        <v>4.0000002000000006</v>
      </c>
      <c r="L2053" s="19">
        <v>0.50000001999999999</v>
      </c>
      <c r="M2053" s="19">
        <v>4.0000002000000006</v>
      </c>
      <c r="N2053" s="19">
        <v>7.52</v>
      </c>
      <c r="O2053" s="19">
        <v>0.98000001999999997</v>
      </c>
      <c r="Q2053" s="19">
        <f t="shared" si="504"/>
        <v>4.6063788762924869</v>
      </c>
      <c r="R2053" s="19">
        <f t="shared" si="503"/>
        <v>2.6442108247966463</v>
      </c>
      <c r="S2053" s="19">
        <f t="shared" si="507"/>
        <v>3.0842845823884075</v>
      </c>
      <c r="T2053" s="19">
        <f t="shared" si="508"/>
        <v>1.097007650745818</v>
      </c>
      <c r="U2053" s="23">
        <f t="shared" si="509"/>
        <v>2.8579704835558397</v>
      </c>
      <c r="V2053" s="24">
        <f t="shared" si="506"/>
        <v>2.4532153603342555</v>
      </c>
      <c r="W2053" s="24">
        <f t="shared" si="506"/>
        <v>2.3765454824428023</v>
      </c>
      <c r="X2053" s="24">
        <f t="shared" si="506"/>
        <v>2.7758507680645166</v>
      </c>
      <c r="Y2053" s="24">
        <f t="shared" si="506"/>
        <v>1.566130081491657</v>
      </c>
      <c r="Z2053" s="24">
        <f t="shared" si="506"/>
        <v>2.30561110927973</v>
      </c>
      <c r="AA2053" s="20">
        <v>0.86</v>
      </c>
      <c r="AB2053" s="20">
        <v>0.70833333333333304</v>
      </c>
      <c r="AC2053" s="17">
        <v>314.46086794354801</v>
      </c>
      <c r="AD2053" s="17">
        <f t="shared" si="493"/>
        <v>314.00716123526951</v>
      </c>
      <c r="AE2053" s="21">
        <v>23.5</v>
      </c>
      <c r="AF2053" s="21">
        <v>189.73118279570511</v>
      </c>
      <c r="AG2053" s="19">
        <v>3.881586618877062</v>
      </c>
      <c r="AH2053" s="21">
        <v>243</v>
      </c>
      <c r="AI2053" s="22">
        <v>0.66749999999999954</v>
      </c>
      <c r="AJ2053" s="21">
        <v>1284.5</v>
      </c>
      <c r="AK2053" s="21" t="e">
        <f>VLOOKUP($B2053,'[3]Rotoma level Monthly'!$C$2:$N$538,10,FALSE)</f>
        <v>#N/A</v>
      </c>
      <c r="AL2053" s="21" t="e">
        <f>VLOOKUP($B2053,'[3]Rotoma level Monthly'!$C$2:$N$538,11,FALSE)</f>
        <v>#N/A</v>
      </c>
      <c r="AM2053" s="20">
        <v>3.6412677077002455</v>
      </c>
      <c r="AN2053" s="21">
        <v>176.38333333333335</v>
      </c>
    </row>
    <row r="2054" spans="1:40" x14ac:dyDescent="0.25">
      <c r="A2054" t="s">
        <v>91</v>
      </c>
      <c r="B2054" s="15">
        <v>36923</v>
      </c>
      <c r="C2054" s="16" t="s">
        <v>62</v>
      </c>
      <c r="D2054" s="17">
        <v>2001</v>
      </c>
      <c r="E2054" s="18" t="str">
        <f t="shared" si="510"/>
        <v>Rotomā 2000/01</v>
      </c>
      <c r="F2054" s="18" t="s">
        <v>61</v>
      </c>
      <c r="G2054" s="19">
        <v>0.80000000999999998</v>
      </c>
      <c r="H2054" s="20">
        <v>11.729999542236328</v>
      </c>
      <c r="I2054" s="21">
        <v>146.50000001999999</v>
      </c>
      <c r="J2054" s="19">
        <v>4.0000002000000006</v>
      </c>
      <c r="K2054" s="19">
        <v>0.5</v>
      </c>
      <c r="L2054" s="19">
        <v>0.50000001999999999</v>
      </c>
      <c r="M2054" s="19">
        <v>2.0000001000000003</v>
      </c>
      <c r="N2054" s="19">
        <v>7.3600000999999997</v>
      </c>
      <c r="O2054" s="19">
        <v>0.56999999000000001</v>
      </c>
      <c r="Q2054" s="19">
        <f t="shared" si="504"/>
        <v>1.9738485807483865</v>
      </c>
      <c r="R2054" s="19">
        <f t="shared" si="503"/>
        <v>2.387916355469486</v>
      </c>
      <c r="S2054" s="19">
        <f t="shared" si="507"/>
        <v>2.909171250495747</v>
      </c>
      <c r="T2054" s="19">
        <f t="shared" si="508"/>
        <v>1.976015238084643</v>
      </c>
      <c r="U2054" s="23">
        <f t="shared" si="509"/>
        <v>2.3117378561995654</v>
      </c>
      <c r="V2054" s="24">
        <f t="shared" si="506"/>
        <v>2.4174877249738027</v>
      </c>
      <c r="W2054" s="24">
        <f t="shared" si="506"/>
        <v>2.4060361537363479</v>
      </c>
      <c r="X2054" s="24">
        <f t="shared" si="506"/>
        <v>2.8257678944213174</v>
      </c>
      <c r="Y2054" s="24">
        <f t="shared" si="506"/>
        <v>1.5661300814916572</v>
      </c>
      <c r="Z2054" s="24">
        <f t="shared" si="506"/>
        <v>2.3162193016488581</v>
      </c>
      <c r="AA2054" s="20">
        <v>1.05</v>
      </c>
      <c r="AB2054" s="20">
        <v>0.84333333333333305</v>
      </c>
      <c r="AC2054" s="17">
        <v>314.39119233630998</v>
      </c>
      <c r="AD2054" s="17">
        <f t="shared" si="493"/>
        <v>314.16691535928379</v>
      </c>
      <c r="AE2054" s="21">
        <v>177.5</v>
      </c>
      <c r="AF2054" s="21">
        <v>133.22252058719096</v>
      </c>
      <c r="AG2054" s="19">
        <v>3.0689398461841493</v>
      </c>
      <c r="AH2054" s="21">
        <v>169.3</v>
      </c>
      <c r="AI2054" s="22">
        <v>0.66749999999999954</v>
      </c>
      <c r="AJ2054" s="21">
        <v>1175</v>
      </c>
      <c r="AK2054" s="21" t="e">
        <f>VLOOKUP($B2054,'[3]Rotoma level Monthly'!$C$2:$N$538,10,FALSE)</f>
        <v>#N/A</v>
      </c>
      <c r="AL2054" s="21" t="e">
        <f>VLOOKUP($B2054,'[3]Rotoma level Monthly'!$C$2:$N$538,11,FALSE)</f>
        <v>#N/A</v>
      </c>
      <c r="AM2054" s="20">
        <v>3.6595696992499214</v>
      </c>
      <c r="AN2054" s="21">
        <v>169.60833333333332</v>
      </c>
    </row>
    <row r="2055" spans="1:40" x14ac:dyDescent="0.25">
      <c r="A2055" t="s">
        <v>91</v>
      </c>
      <c r="B2055" s="15">
        <v>36951</v>
      </c>
      <c r="C2055" s="16" t="s">
        <v>62</v>
      </c>
      <c r="D2055" s="17">
        <v>2001</v>
      </c>
      <c r="E2055" s="18" t="str">
        <f t="shared" si="510"/>
        <v>Rotomā 2000/01</v>
      </c>
      <c r="F2055" s="18" t="s">
        <v>61</v>
      </c>
      <c r="G2055" s="19">
        <v>1</v>
      </c>
      <c r="H2055" s="20">
        <v>10.220000267028809</v>
      </c>
      <c r="I2055" s="21">
        <v>111.50000002</v>
      </c>
      <c r="J2055" s="19">
        <v>1</v>
      </c>
      <c r="L2055" s="19">
        <v>0.50000001999999999</v>
      </c>
      <c r="M2055" s="19">
        <v>4.0000002000000006</v>
      </c>
      <c r="N2055" s="19">
        <v>7.3000002000000004</v>
      </c>
      <c r="O2055" s="19">
        <v>0.41999998999999999</v>
      </c>
      <c r="Q2055" s="19">
        <f t="shared" si="504"/>
        <v>2.2200000000000002</v>
      </c>
      <c r="R2055" s="19">
        <f t="shared" si="503"/>
        <v>2.6022758567248836</v>
      </c>
      <c r="S2055" s="19">
        <f t="shared" si="507"/>
        <v>2.5522973510608602</v>
      </c>
      <c r="T2055" s="19">
        <f t="shared" si="508"/>
        <v>0.218</v>
      </c>
      <c r="U2055" s="23">
        <f t="shared" si="509"/>
        <v>1.898143301946436</v>
      </c>
      <c r="V2055" s="24">
        <f t="shared" si="506"/>
        <v>2.3955159373714583</v>
      </c>
      <c r="W2055" s="24">
        <f t="shared" si="506"/>
        <v>2.432106541733321</v>
      </c>
      <c r="X2055" s="24">
        <f t="shared" si="506"/>
        <v>2.7810318423952447</v>
      </c>
      <c r="Y2055" s="24">
        <f t="shared" si="506"/>
        <v>1.4782293164170757</v>
      </c>
      <c r="Z2055" s="24">
        <f t="shared" si="506"/>
        <v>2.2842896774920827</v>
      </c>
      <c r="AA2055" s="20">
        <v>0.7</v>
      </c>
      <c r="AB2055" s="20">
        <v>0.97499999999999898</v>
      </c>
      <c r="AC2055" s="17">
        <v>314.365256963749</v>
      </c>
      <c r="AD2055" s="17">
        <f t="shared" si="493"/>
        <v>314.298210028901</v>
      </c>
      <c r="AE2055" s="21">
        <v>55</v>
      </c>
      <c r="AF2055" s="21">
        <v>175.38218530196454</v>
      </c>
      <c r="AG2055" s="19">
        <v>2.7188330792912625</v>
      </c>
      <c r="AH2055" s="21">
        <v>215.5</v>
      </c>
      <c r="AI2055" s="22">
        <v>0.66749999999999954</v>
      </c>
      <c r="AJ2055" s="21">
        <v>1346</v>
      </c>
      <c r="AK2055" s="21" t="e">
        <f>VLOOKUP($B2055,'[3]Rotoma level Monthly'!$C$2:$N$538,10,FALSE)</f>
        <v>#N/A</v>
      </c>
      <c r="AL2055" s="21" t="e">
        <f>VLOOKUP($B2055,'[3]Rotoma level Monthly'!$C$2:$N$538,11,FALSE)</f>
        <v>#N/A</v>
      </c>
      <c r="AM2055" s="20">
        <v>3.6271767849249272</v>
      </c>
      <c r="AN2055" s="21">
        <v>169.53333333333333</v>
      </c>
    </row>
    <row r="2056" spans="1:40" x14ac:dyDescent="0.25">
      <c r="A2056" t="s">
        <v>91</v>
      </c>
      <c r="B2056" s="15">
        <v>36982</v>
      </c>
      <c r="C2056" s="16" t="s">
        <v>62</v>
      </c>
      <c r="D2056" s="17">
        <v>2001</v>
      </c>
      <c r="E2056" s="18" t="str">
        <f t="shared" si="510"/>
        <v>Rotomā 2000/01</v>
      </c>
      <c r="F2056" s="18" t="s">
        <v>61</v>
      </c>
      <c r="G2056" s="19">
        <v>1.2</v>
      </c>
      <c r="H2056" s="20">
        <v>8.4499998092651367</v>
      </c>
      <c r="I2056" s="21">
        <v>101.50000002</v>
      </c>
      <c r="J2056" s="19">
        <v>4.0000002000000006</v>
      </c>
      <c r="L2056" s="19">
        <v>0.50000001999999999</v>
      </c>
      <c r="M2056" s="19">
        <v>8.0000004000000011</v>
      </c>
      <c r="N2056" s="19">
        <v>7.5999999000000003</v>
      </c>
      <c r="O2056" s="19">
        <v>0.81999999000000001</v>
      </c>
      <c r="Q2056" s="19">
        <f t="shared" si="504"/>
        <v>2.4211203649609674</v>
      </c>
      <c r="R2056" s="19">
        <f t="shared" si="503"/>
        <v>2.8822149569005657</v>
      </c>
      <c r="S2056" s="19">
        <f t="shared" si="507"/>
        <v>2.4294627874277679</v>
      </c>
      <c r="T2056" s="19">
        <f t="shared" si="508"/>
        <v>1.976015238084643</v>
      </c>
      <c r="U2056" s="23">
        <f t="shared" si="509"/>
        <v>2.427203336843486</v>
      </c>
      <c r="V2056" s="24">
        <f t="shared" si="506"/>
        <v>2.4655761687352262</v>
      </c>
      <c r="W2056" s="24">
        <f t="shared" si="506"/>
        <v>2.5111543570258852</v>
      </c>
      <c r="X2056" s="24">
        <f t="shared" si="506"/>
        <v>2.7538082071180181</v>
      </c>
      <c r="Y2056" s="24">
        <f t="shared" si="506"/>
        <v>1.4782293164170752</v>
      </c>
      <c r="Z2056" s="24">
        <f t="shared" si="506"/>
        <v>2.3222161826696763</v>
      </c>
      <c r="AA2056" s="20">
        <v>0.15</v>
      </c>
      <c r="AB2056" s="20">
        <v>0.85166666666666602</v>
      </c>
      <c r="AC2056" s="17">
        <v>314.37227289636201</v>
      </c>
      <c r="AD2056" s="17">
        <f t="shared" si="493"/>
        <v>314.39179228067422</v>
      </c>
      <c r="AE2056" s="21">
        <v>119</v>
      </c>
      <c r="AF2056" s="21">
        <v>150.64398293278299</v>
      </c>
      <c r="AG2056" s="19">
        <v>3.2526501036012396</v>
      </c>
      <c r="AH2056" s="21">
        <v>175.4</v>
      </c>
      <c r="AI2056" s="22">
        <v>0.66749999999999954</v>
      </c>
      <c r="AJ2056" s="21">
        <v>1363.5</v>
      </c>
      <c r="AK2056" s="21" t="e">
        <f>VLOOKUP($B2056,'[3]Rotoma level Monthly'!$C$2:$N$538,10,FALSE)</f>
        <v>#N/A</v>
      </c>
      <c r="AL2056" s="21" t="e">
        <f>VLOOKUP($B2056,'[3]Rotoma level Monthly'!$C$2:$N$538,11,FALSE)</f>
        <v>#N/A</v>
      </c>
      <c r="AM2056" s="20">
        <v>3.5667894735919679</v>
      </c>
      <c r="AN2056" s="21">
        <v>174.93333333333331</v>
      </c>
    </row>
    <row r="2057" spans="1:40" x14ac:dyDescent="0.25">
      <c r="A2057" t="s">
        <v>91</v>
      </c>
      <c r="B2057" s="15">
        <v>37012</v>
      </c>
      <c r="C2057" s="16" t="s">
        <v>62</v>
      </c>
      <c r="D2057" s="17">
        <v>2001</v>
      </c>
      <c r="E2057" s="18" t="str">
        <f t="shared" si="510"/>
        <v>Rotomā 2000/01</v>
      </c>
      <c r="F2057" s="18" t="s">
        <v>61</v>
      </c>
      <c r="G2057" s="19">
        <v>1.9</v>
      </c>
      <c r="H2057" s="20">
        <v>9.9300003051757813</v>
      </c>
      <c r="I2057" s="21">
        <v>141.00000010000002</v>
      </c>
      <c r="J2057" s="19">
        <v>4.0000002000000006</v>
      </c>
      <c r="L2057" s="19">
        <v>2.0000001000000003</v>
      </c>
      <c r="M2057" s="19">
        <v>15</v>
      </c>
      <c r="N2057" s="19">
        <v>7.5999999000000003</v>
      </c>
      <c r="O2057" s="19">
        <v>0.5</v>
      </c>
      <c r="Q2057" s="19">
        <f t="shared" si="504"/>
        <v>2.9280341464201856</v>
      </c>
      <c r="R2057" s="19">
        <f t="shared" si="503"/>
        <v>2.645722843358608</v>
      </c>
      <c r="S2057" s="19">
        <f t="shared" si="507"/>
        <v>2.859149530019804</v>
      </c>
      <c r="T2057" s="19">
        <f t="shared" si="508"/>
        <v>1.976015238084643</v>
      </c>
      <c r="U2057" s="23">
        <f t="shared" si="509"/>
        <v>2.6022304394708105</v>
      </c>
      <c r="V2057" s="24">
        <f t="shared" si="506"/>
        <v>2.5846916434031453</v>
      </c>
      <c r="W2057" s="24">
        <f t="shared" si="506"/>
        <v>2.6053918400927563</v>
      </c>
      <c r="X2057" s="24">
        <f t="shared" si="506"/>
        <v>2.7690313986282322</v>
      </c>
      <c r="Y2057" s="24">
        <f t="shared" si="506"/>
        <v>1.5661300751509579</v>
      </c>
      <c r="Z2057" s="24">
        <f t="shared" si="506"/>
        <v>2.4120030575511371</v>
      </c>
      <c r="AA2057" s="20">
        <v>-0.77</v>
      </c>
      <c r="AB2057" s="20">
        <v>0.53333333333333299</v>
      </c>
      <c r="AC2057" s="17">
        <v>314.56123575464898</v>
      </c>
      <c r="AD2057" s="17">
        <f t="shared" si="493"/>
        <v>314.48507075486492</v>
      </c>
      <c r="AE2057" s="21">
        <v>219.5</v>
      </c>
      <c r="AF2057" s="21">
        <v>168.02287304282601</v>
      </c>
      <c r="AG2057" s="19">
        <v>4.0556562360781339</v>
      </c>
      <c r="AH2057" s="21">
        <v>110.8</v>
      </c>
      <c r="AI2057" s="22">
        <v>0.57999999999999952</v>
      </c>
      <c r="AJ2057" s="21">
        <v>1287.5</v>
      </c>
      <c r="AK2057" s="21" t="e">
        <f>VLOOKUP($B2057,'[3]Rotoma level Monthly'!$C$2:$N$538,10,FALSE)</f>
        <v>#N/A</v>
      </c>
      <c r="AL2057" s="21" t="e">
        <f>VLOOKUP($B2057,'[3]Rotoma level Monthly'!$C$2:$N$538,11,FALSE)</f>
        <v>#N/A</v>
      </c>
      <c r="AM2057" s="20">
        <v>3.5741401773037627</v>
      </c>
      <c r="AN2057" s="21">
        <v>172.00833333333333</v>
      </c>
    </row>
    <row r="2058" spans="1:40" x14ac:dyDescent="0.25">
      <c r="A2058" t="s">
        <v>91</v>
      </c>
      <c r="B2058" s="15">
        <v>37043</v>
      </c>
      <c r="C2058" s="16" t="s">
        <v>62</v>
      </c>
      <c r="D2058" s="17">
        <v>2001</v>
      </c>
      <c r="E2058" s="18" t="str">
        <f t="shared" si="510"/>
        <v>Rotomā 2000/01</v>
      </c>
      <c r="F2058" s="18" t="s">
        <v>61</v>
      </c>
      <c r="G2058" s="19">
        <v>2.0999998999999998</v>
      </c>
      <c r="H2058" s="20">
        <v>9.6599998474121094</v>
      </c>
      <c r="I2058" s="21">
        <v>147.00001019999999</v>
      </c>
      <c r="J2058" s="19">
        <v>4.9999998999999997</v>
      </c>
      <c r="K2058" s="19">
        <v>3</v>
      </c>
      <c r="L2058" s="19">
        <v>4.0000002000000006</v>
      </c>
      <c r="M2058" s="19">
        <v>4.9999998999999997</v>
      </c>
      <c r="N2058" s="19">
        <v>7.1999997999999996</v>
      </c>
      <c r="O2058" s="19">
        <v>0.46000001000000001</v>
      </c>
      <c r="Q2058" s="19">
        <f t="shared" si="504"/>
        <v>3.038436956095202</v>
      </c>
      <c r="R2058" s="19">
        <f t="shared" si="503"/>
        <v>2.6869440161538667</v>
      </c>
      <c r="S2058" s="19">
        <f t="shared" si="507"/>
        <v>2.9136252682975115</v>
      </c>
      <c r="T2058" s="19">
        <f t="shared" si="508"/>
        <v>2.2589923872983766</v>
      </c>
      <c r="U2058" s="23">
        <f t="shared" si="509"/>
        <v>2.724499656961239</v>
      </c>
      <c r="V2058" s="24">
        <f t="shared" si="506"/>
        <v>2.6484096547746088</v>
      </c>
      <c r="W2058" s="24">
        <f t="shared" si="506"/>
        <v>2.6722835507953024</v>
      </c>
      <c r="X2058" s="24">
        <f t="shared" si="506"/>
        <v>2.7821762958708942</v>
      </c>
      <c r="Y2058" s="24">
        <f t="shared" si="506"/>
        <v>1.6291175580734505</v>
      </c>
      <c r="Z2058" s="24">
        <f t="shared" si="506"/>
        <v>2.4404118393156917</v>
      </c>
      <c r="AA2058" s="20">
        <v>0.28000000000000003</v>
      </c>
      <c r="AB2058" s="20">
        <v>-0.125</v>
      </c>
      <c r="AC2058" s="17">
        <v>314.57575762500397</v>
      </c>
      <c r="AD2058" s="17">
        <f t="shared" si="493"/>
        <v>314.56483370914702</v>
      </c>
      <c r="AE2058" s="21">
        <v>31.5</v>
      </c>
      <c r="AF2058" s="21">
        <v>155.31336500975482</v>
      </c>
      <c r="AG2058" s="19">
        <v>2.3459306912407683</v>
      </c>
      <c r="AH2058" s="21">
        <v>142.5</v>
      </c>
      <c r="AI2058" s="22">
        <v>0.57999999999999952</v>
      </c>
      <c r="AJ2058" s="21">
        <v>1433.5</v>
      </c>
      <c r="AK2058" s="21" t="e">
        <f>VLOOKUP($B2058,'[3]Rotoma level Monthly'!$C$2:$N$538,10,FALSE)</f>
        <v>#N/A</v>
      </c>
      <c r="AL2058" s="21" t="e">
        <f>VLOOKUP($B2058,'[3]Rotoma level Monthly'!$C$2:$N$538,11,FALSE)</f>
        <v>#N/A</v>
      </c>
      <c r="AM2058" s="20">
        <v>3.6472953065515745</v>
      </c>
      <c r="AN2058" s="21">
        <v>175.45833333333334</v>
      </c>
    </row>
    <row r="2059" spans="1:40" x14ac:dyDescent="0.25">
      <c r="A2059" t="s">
        <v>91</v>
      </c>
      <c r="B2059" s="15">
        <v>37438</v>
      </c>
      <c r="C2059" s="16" t="s">
        <v>64</v>
      </c>
      <c r="D2059" s="17">
        <v>2003</v>
      </c>
      <c r="E2059" s="18" t="str">
        <f t="shared" si="510"/>
        <v>Rotomā 2002/03</v>
      </c>
      <c r="F2059" s="18" t="s">
        <v>61</v>
      </c>
      <c r="G2059" s="19">
        <v>1.8</v>
      </c>
      <c r="H2059" s="20">
        <v>9.8900003433227539</v>
      </c>
      <c r="I2059" s="21">
        <v>151.9999904</v>
      </c>
      <c r="J2059" s="19">
        <v>4.0000002000000006</v>
      </c>
      <c r="K2059" s="19">
        <v>4.0000002000000006</v>
      </c>
      <c r="L2059" s="19">
        <v>8.0000004000000011</v>
      </c>
      <c r="M2059" s="19">
        <v>3</v>
      </c>
      <c r="N2059" s="19">
        <v>6.9699998000000001</v>
      </c>
      <c r="O2059" s="19">
        <v>1.1000000000000001</v>
      </c>
      <c r="Q2059" s="19">
        <f t="shared" si="504"/>
        <v>2.8683921629623974</v>
      </c>
      <c r="R2059" s="19">
        <f t="shared" si="503"/>
        <v>2.6517815766547344</v>
      </c>
      <c r="S2059" s="19">
        <f t="shared" si="507"/>
        <v>2.9573491171520954</v>
      </c>
      <c r="T2059" s="19">
        <f t="shared" si="508"/>
        <v>1.976015238084643</v>
      </c>
      <c r="U2059" s="23">
        <f t="shared" si="509"/>
        <v>2.6133845237134672</v>
      </c>
      <c r="V2059" s="24">
        <f t="shared" si="506"/>
        <v>2.6783243254498608</v>
      </c>
      <c r="W2059" s="24">
        <f t="shared" si="506"/>
        <v>2.6861808642267868</v>
      </c>
      <c r="X2059" s="24">
        <f t="shared" si="506"/>
        <v>2.796774030977661</v>
      </c>
      <c r="Y2059" s="24">
        <f t="shared" si="506"/>
        <v>1.6580256980743833</v>
      </c>
      <c r="Z2059" s="24">
        <f t="shared" si="506"/>
        <v>2.454826229682173</v>
      </c>
      <c r="AA2059" s="20">
        <v>-0.73</v>
      </c>
      <c r="AB2059" s="20">
        <v>-0.59</v>
      </c>
      <c r="AC2059" s="17">
        <v>314.51668098456099</v>
      </c>
      <c r="AD2059" s="17">
        <f t="shared" si="493"/>
        <v>314.56378069083536</v>
      </c>
      <c r="AE2059" s="21">
        <v>103.5</v>
      </c>
      <c r="AF2059" s="21">
        <v>185.86304470854603</v>
      </c>
      <c r="AG2059" s="19">
        <v>3.7529458822909425</v>
      </c>
      <c r="AH2059" s="21">
        <v>118.2</v>
      </c>
      <c r="AI2059" s="22">
        <v>-0.1766666666666665</v>
      </c>
      <c r="AJ2059" s="21">
        <v>1372</v>
      </c>
      <c r="AK2059" s="21" t="e">
        <f>VLOOKUP($B2059,'[3]Rotoma level Monthly'!$C$2:$N$538,10,FALSE)</f>
        <v>#N/A</v>
      </c>
      <c r="AL2059" s="21" t="e">
        <f>VLOOKUP($B2059,'[3]Rotoma level Monthly'!$C$2:$N$538,11,FALSE)</f>
        <v>#N/A</v>
      </c>
      <c r="AM2059" s="20">
        <v>3.5401416414245799</v>
      </c>
      <c r="AN2059" s="21">
        <v>167.85833333333332</v>
      </c>
    </row>
    <row r="2060" spans="1:40" x14ac:dyDescent="0.25">
      <c r="A2060" t="s">
        <v>91</v>
      </c>
      <c r="B2060" s="15">
        <v>37469</v>
      </c>
      <c r="C2060" s="16" t="s">
        <v>64</v>
      </c>
      <c r="D2060" s="17">
        <v>2003</v>
      </c>
      <c r="E2060" s="18" t="str">
        <f t="shared" si="510"/>
        <v>Rotomā 2002/03</v>
      </c>
      <c r="F2060" s="18" t="s">
        <v>61</v>
      </c>
      <c r="G2060" s="19">
        <v>2.5</v>
      </c>
      <c r="H2060" s="20">
        <v>9.8100004196166992</v>
      </c>
      <c r="I2060" s="21">
        <v>92.000000200000002</v>
      </c>
      <c r="J2060" s="19">
        <v>4.0000002000000006</v>
      </c>
      <c r="K2060" s="19">
        <v>2.0000001000000003</v>
      </c>
      <c r="L2060" s="19">
        <v>4.0000002000000006</v>
      </c>
      <c r="M2060" s="19">
        <v>4.9999998999999997</v>
      </c>
      <c r="N2060" s="19">
        <v>7.5100002000000003</v>
      </c>
      <c r="O2060" s="19">
        <v>0.49000000999999999</v>
      </c>
      <c r="Q2060" s="19">
        <f t="shared" si="504"/>
        <v>3.2307676220269759</v>
      </c>
      <c r="R2060" s="19">
        <f t="shared" si="503"/>
        <v>2.6639486332256284</v>
      </c>
      <c r="S2060" s="19">
        <f t="shared" si="507"/>
        <v>2.3010013631519173</v>
      </c>
      <c r="T2060" s="19">
        <f t="shared" si="508"/>
        <v>1.976015238084643</v>
      </c>
      <c r="U2060" s="23">
        <f t="shared" si="509"/>
        <v>2.5429332141222911</v>
      </c>
      <c r="V2060" s="24">
        <f t="shared" si="506"/>
        <v>2.690075493178075</v>
      </c>
      <c r="W2060" s="24">
        <f t="shared" si="506"/>
        <v>2.6797126923633865</v>
      </c>
      <c r="X2060" s="24">
        <f t="shared" si="506"/>
        <v>2.7910089016777562</v>
      </c>
      <c r="Y2060" s="24">
        <f t="shared" si="506"/>
        <v>1.6151768285601114</v>
      </c>
      <c r="Z2060" s="24">
        <f t="shared" si="506"/>
        <v>2.4439934789448325</v>
      </c>
      <c r="AA2060" s="20">
        <v>-1.42</v>
      </c>
      <c r="AB2060" s="20">
        <v>-0.71333333333333304</v>
      </c>
      <c r="AC2060" s="17">
        <v>314.49153713196398</v>
      </c>
      <c r="AD2060" s="17">
        <f t="shared" si="493"/>
        <v>314.55234536110657</v>
      </c>
      <c r="AE2060" s="21">
        <v>52.722000000000001</v>
      </c>
      <c r="AF2060" s="21">
        <v>181.40581965667192</v>
      </c>
      <c r="AG2060" s="19">
        <v>3.868514288352674</v>
      </c>
      <c r="AH2060" s="21">
        <v>179.2</v>
      </c>
      <c r="AI2060" s="22">
        <v>-0.25083333333333302</v>
      </c>
      <c r="AJ2060" s="21">
        <v>1409.5</v>
      </c>
      <c r="AK2060" s="21" t="e">
        <f>VLOOKUP($B2060,'[3]Rotoma level Monthly'!$C$2:$N$538,10,FALSE)</f>
        <v>#N/A</v>
      </c>
      <c r="AL2060" s="21" t="e">
        <f>VLOOKUP($B2060,'[3]Rotoma level Monthly'!$C$2:$N$538,11,FALSE)</f>
        <v>#N/A</v>
      </c>
      <c r="AM2060" s="20">
        <v>3.6363925327579985</v>
      </c>
      <c r="AN2060" s="21">
        <v>169.95</v>
      </c>
    </row>
    <row r="2061" spans="1:40" x14ac:dyDescent="0.25">
      <c r="A2061" t="s">
        <v>91</v>
      </c>
      <c r="B2061" s="15">
        <v>37500</v>
      </c>
      <c r="C2061" s="16" t="s">
        <v>64</v>
      </c>
      <c r="D2061" s="17">
        <v>2003</v>
      </c>
      <c r="E2061" s="18" t="str">
        <f t="shared" si="510"/>
        <v>Rotomā 2002/03</v>
      </c>
      <c r="F2061" s="18" t="s">
        <v>61</v>
      </c>
      <c r="G2061" s="19">
        <v>1.9</v>
      </c>
      <c r="H2061" s="20">
        <v>8.369999885559082</v>
      </c>
      <c r="I2061" s="21">
        <v>117.50000002000002</v>
      </c>
      <c r="J2061" s="19">
        <v>4.0000002000000006</v>
      </c>
      <c r="K2061" s="19">
        <v>2.0000001000000003</v>
      </c>
      <c r="L2061" s="19">
        <v>0.50000001999999999</v>
      </c>
      <c r="M2061" s="19">
        <v>7.0000002000000006</v>
      </c>
      <c r="N2061" s="19">
        <v>7.4899997999999997</v>
      </c>
      <c r="O2061" s="19">
        <v>1</v>
      </c>
      <c r="Q2061" s="19">
        <f t="shared" si="504"/>
        <v>2.9280341464201856</v>
      </c>
      <c r="R2061" s="19">
        <f t="shared" si="503"/>
        <v>2.89581575026995</v>
      </c>
      <c r="S2061" s="19">
        <f t="shared" si="507"/>
        <v>2.6208139787118498</v>
      </c>
      <c r="T2061" s="19">
        <f t="shared" si="508"/>
        <v>1.976015238084643</v>
      </c>
      <c r="U2061" s="23">
        <f t="shared" si="509"/>
        <v>2.605169778371657</v>
      </c>
      <c r="V2061" s="24">
        <f t="shared" si="506"/>
        <v>2.7181479044945309</v>
      </c>
      <c r="W2061" s="24">
        <f t="shared" si="506"/>
        <v>2.6855776088720602</v>
      </c>
      <c r="X2061" s="24">
        <f t="shared" si="506"/>
        <v>2.7943030996935119</v>
      </c>
      <c r="Y2061" s="24">
        <f t="shared" si="506"/>
        <v>1.6151768285601114</v>
      </c>
      <c r="Z2061" s="24">
        <f t="shared" si="506"/>
        <v>2.453301360405054</v>
      </c>
      <c r="AA2061" s="20">
        <v>-0.8</v>
      </c>
      <c r="AB2061" s="20">
        <v>-0.745</v>
      </c>
      <c r="AC2061" s="17">
        <v>314.42815408971501</v>
      </c>
      <c r="AD2061" s="17">
        <f t="shared" si="493"/>
        <v>314.52191830029579</v>
      </c>
      <c r="AE2061" s="21">
        <v>217.34</v>
      </c>
      <c r="AF2061" s="21">
        <v>205.46037507562829</v>
      </c>
      <c r="AG2061" s="19">
        <v>4.0986292202899861</v>
      </c>
      <c r="AH2061" s="21">
        <v>173.3</v>
      </c>
      <c r="AI2061" s="22">
        <v>-0.32833333333333303</v>
      </c>
      <c r="AJ2061" s="21">
        <v>1393.722</v>
      </c>
      <c r="AK2061" s="21" t="e">
        <f>VLOOKUP($B2061,'[3]Rotoma level Monthly'!$C$2:$N$538,10,FALSE)</f>
        <v>#N/A</v>
      </c>
      <c r="AL2061" s="21" t="e">
        <f>VLOOKUP($B2061,'[3]Rotoma level Monthly'!$C$2:$N$538,11,FALSE)</f>
        <v>#N/A</v>
      </c>
      <c r="AM2061" s="20">
        <v>3.7012051529264962</v>
      </c>
      <c r="AN2061" s="21">
        <v>169.52500000000001</v>
      </c>
    </row>
    <row r="2062" spans="1:40" x14ac:dyDescent="0.25">
      <c r="A2062" t="s">
        <v>91</v>
      </c>
      <c r="B2062" s="15">
        <v>37530</v>
      </c>
      <c r="C2062" s="16" t="s">
        <v>64</v>
      </c>
      <c r="D2062" s="17">
        <v>2003</v>
      </c>
      <c r="E2062" s="18" t="str">
        <f t="shared" si="510"/>
        <v>Rotomā 2002/03</v>
      </c>
      <c r="F2062" s="18" t="s">
        <v>61</v>
      </c>
      <c r="G2062" s="19">
        <v>1</v>
      </c>
      <c r="H2062" s="20">
        <v>9.5900001525878906</v>
      </c>
      <c r="I2062" s="21">
        <v>117</v>
      </c>
      <c r="J2062" s="19">
        <v>4.0000002000000006</v>
      </c>
      <c r="K2062" s="19">
        <v>2.0000001000000003</v>
      </c>
      <c r="M2062" s="19">
        <v>3</v>
      </c>
      <c r="N2062" s="19">
        <v>7.3499999000000003</v>
      </c>
      <c r="O2062" s="19">
        <v>0.49000000999999999</v>
      </c>
      <c r="Q2062" s="19">
        <f t="shared" si="504"/>
        <v>2.2200000000000002</v>
      </c>
      <c r="R2062" s="19">
        <f t="shared" si="503"/>
        <v>2.6977583126461955</v>
      </c>
      <c r="S2062" s="19">
        <f t="shared" si="507"/>
        <v>2.6152394438559461</v>
      </c>
      <c r="T2062" s="19">
        <f t="shared" si="508"/>
        <v>1.976015238084643</v>
      </c>
      <c r="U2062" s="23">
        <f t="shared" si="509"/>
        <v>2.3772532486466966</v>
      </c>
      <c r="V2062" s="24">
        <f t="shared" si="506"/>
        <v>2.7093864528027063</v>
      </c>
      <c r="W2062" s="24">
        <f t="shared" si="506"/>
        <v>2.6525979539479843</v>
      </c>
      <c r="X2062" s="24">
        <f t="shared" si="506"/>
        <v>2.7701812118730178</v>
      </c>
      <c r="Y2062" s="24">
        <f t="shared" si="506"/>
        <v>1.6151768285601111</v>
      </c>
      <c r="Z2062" s="24">
        <f t="shared" si="506"/>
        <v>2.4368356117959555</v>
      </c>
      <c r="AA2062" s="20">
        <v>-0.72</v>
      </c>
      <c r="AB2062" s="20">
        <v>-0.80333333333333301</v>
      </c>
      <c r="AC2062" s="17">
        <v>314.34304943008101</v>
      </c>
      <c r="AD2062" s="17">
        <f t="shared" si="493"/>
        <v>314.48576941767715</v>
      </c>
      <c r="AE2062" s="21">
        <v>47.5</v>
      </c>
      <c r="AF2062" s="21">
        <v>215.27688172043005</v>
      </c>
      <c r="AG2062" s="19">
        <v>4.6009409125214678</v>
      </c>
      <c r="AH2062" s="21">
        <v>268.8</v>
      </c>
      <c r="AI2062" s="22">
        <v>-0.32833333333333303</v>
      </c>
      <c r="AJ2062" s="21">
        <v>1528.5619999999999</v>
      </c>
      <c r="AK2062" s="21" t="e">
        <f>VLOOKUP($B2062,'[3]Rotoma level Monthly'!$C$2:$N$538,10,FALSE)</f>
        <v>#N/A</v>
      </c>
      <c r="AL2062" s="21" t="e">
        <f>VLOOKUP($B2062,'[3]Rotoma level Monthly'!$C$2:$N$538,11,FALSE)</f>
        <v>#N/A</v>
      </c>
      <c r="AM2062" s="20">
        <v>3.790581655594691</v>
      </c>
      <c r="AN2062" s="21">
        <v>179.17499999999998</v>
      </c>
    </row>
    <row r="2063" spans="1:40" x14ac:dyDescent="0.25">
      <c r="A2063" t="s">
        <v>91</v>
      </c>
      <c r="B2063" s="15">
        <v>37561</v>
      </c>
      <c r="C2063" s="16" t="s">
        <v>64</v>
      </c>
      <c r="D2063" s="17">
        <v>2003</v>
      </c>
      <c r="E2063" s="18" t="str">
        <f t="shared" si="510"/>
        <v>Rotomā 2002/03</v>
      </c>
      <c r="F2063" s="18" t="s">
        <v>61</v>
      </c>
      <c r="G2063" s="19">
        <v>1</v>
      </c>
      <c r="H2063" s="20">
        <v>8.8000001907348633</v>
      </c>
      <c r="I2063" s="21">
        <v>115.50000002</v>
      </c>
      <c r="J2063" s="19">
        <v>4.0000002000000006</v>
      </c>
      <c r="K2063" s="19">
        <v>0.5</v>
      </c>
      <c r="L2063" s="19">
        <v>0.50000001999999999</v>
      </c>
      <c r="M2063" s="19">
        <v>8.0000004000000011</v>
      </c>
      <c r="N2063" s="19">
        <v>7.6999997999999996</v>
      </c>
      <c r="O2063" s="19">
        <v>0.31</v>
      </c>
      <c r="Q2063" s="19">
        <f t="shared" si="504"/>
        <v>2.2200000000000002</v>
      </c>
      <c r="R2063" s="19">
        <f t="shared" si="503"/>
        <v>2.8237909880278798</v>
      </c>
      <c r="S2063" s="19">
        <f t="shared" si="507"/>
        <v>2.5983717727531306</v>
      </c>
      <c r="T2063" s="19">
        <f t="shared" si="508"/>
        <v>1.976015238084643</v>
      </c>
      <c r="U2063" s="23">
        <f t="shared" si="509"/>
        <v>2.4045444997164136</v>
      </c>
      <c r="V2063" s="24">
        <f t="shared" si="506"/>
        <v>2.7563444350739794</v>
      </c>
      <c r="W2063" s="24">
        <f t="shared" si="506"/>
        <v>2.6669320715624134</v>
      </c>
      <c r="X2063" s="24">
        <f t="shared" si="506"/>
        <v>2.7488367149231294</v>
      </c>
      <c r="Y2063" s="24">
        <f t="shared" si="506"/>
        <v>1.7798447650671647</v>
      </c>
      <c r="Z2063" s="24">
        <f t="shared" si="506"/>
        <v>2.4879894966566716</v>
      </c>
      <c r="AA2063" s="20">
        <v>-0.66</v>
      </c>
      <c r="AB2063" s="20">
        <v>-0.81166666666666598</v>
      </c>
      <c r="AC2063" s="17">
        <v>314.23595507510697</v>
      </c>
      <c r="AD2063" s="17">
        <f t="shared" si="493"/>
        <v>314.44771176768609</v>
      </c>
      <c r="AE2063" s="21">
        <v>47</v>
      </c>
      <c r="AF2063" s="21">
        <v>213.71388888888967</v>
      </c>
      <c r="AG2063" s="19">
        <v>4.4376105640707681</v>
      </c>
      <c r="AH2063" s="21">
        <v>210.7</v>
      </c>
      <c r="AI2063" s="22">
        <v>-0.32833333333333303</v>
      </c>
      <c r="AJ2063" s="21">
        <v>1401.0619999999999</v>
      </c>
      <c r="AK2063" s="21" t="e">
        <f>VLOOKUP($B2063,'[3]Rotoma level Monthly'!$C$2:$N$538,10,FALSE)</f>
        <v>#N/A</v>
      </c>
      <c r="AL2063" s="21" t="e">
        <f>VLOOKUP($B2063,'[3]Rotoma level Monthly'!$C$2:$N$538,11,FALSE)</f>
        <v>#N/A</v>
      </c>
      <c r="AM2063" s="20">
        <v>3.8283939811521024</v>
      </c>
      <c r="AN2063" s="21">
        <v>183.00833333333333</v>
      </c>
    </row>
    <row r="2064" spans="1:40" x14ac:dyDescent="0.25">
      <c r="A2064" t="s">
        <v>91</v>
      </c>
      <c r="B2064" s="15">
        <v>37591</v>
      </c>
      <c r="C2064" s="16" t="s">
        <v>64</v>
      </c>
      <c r="D2064" s="17">
        <v>2003</v>
      </c>
      <c r="E2064" s="18" t="str">
        <f t="shared" si="510"/>
        <v>Rotomā 2002/03</v>
      </c>
      <c r="F2064" s="18" t="s">
        <v>61</v>
      </c>
      <c r="G2064" s="19">
        <v>0.89999998000000003</v>
      </c>
      <c r="H2064" s="20">
        <v>9.5399999618530273</v>
      </c>
      <c r="I2064" s="21">
        <v>92.500000020000002</v>
      </c>
      <c r="J2064" s="19">
        <v>3</v>
      </c>
      <c r="K2064" s="19">
        <v>1</v>
      </c>
      <c r="L2064" s="19">
        <v>0.50000001999999999</v>
      </c>
      <c r="M2064" s="19">
        <v>7.0000002000000006</v>
      </c>
      <c r="N2064" s="19">
        <v>7.8000002000000004</v>
      </c>
      <c r="O2064" s="19">
        <v>0.46000001000000001</v>
      </c>
      <c r="Q2064" s="19">
        <f t="shared" si="504"/>
        <v>2.1037759494623742</v>
      </c>
      <c r="R2064" s="19">
        <f t="shared" si="503"/>
        <v>2.7055159916459579</v>
      </c>
      <c r="S2064" s="19">
        <f t="shared" si="507"/>
        <v>2.3080866158271314</v>
      </c>
      <c r="T2064" s="19">
        <f t="shared" si="508"/>
        <v>1.6111940637814142</v>
      </c>
      <c r="U2064" s="23">
        <f t="shared" si="509"/>
        <v>2.1821431551792196</v>
      </c>
      <c r="V2064" s="24">
        <f t="shared" si="506"/>
        <v>2.7298990671157632</v>
      </c>
      <c r="W2064" s="24">
        <f t="shared" si="506"/>
        <v>2.6906580088228669</v>
      </c>
      <c r="X2064" s="24">
        <f t="shared" si="506"/>
        <v>2.6790710884285143</v>
      </c>
      <c r="Y2064" s="24">
        <f t="shared" si="506"/>
        <v>1.7494430005418957</v>
      </c>
      <c r="Z2064" s="24">
        <f t="shared" si="506"/>
        <v>2.4622677912272599</v>
      </c>
      <c r="AA2064" s="20">
        <v>-1.1499999999999999</v>
      </c>
      <c r="AB2064" s="20">
        <v>-0.913333333333333</v>
      </c>
      <c r="AC2064" s="17">
        <v>314.13084264217599</v>
      </c>
      <c r="AD2064" s="17">
        <f t="shared" si="493"/>
        <v>314.40606690610218</v>
      </c>
      <c r="AE2064" s="21">
        <v>118.5</v>
      </c>
      <c r="AF2064" s="21">
        <v>189.78763440860493</v>
      </c>
      <c r="AG2064" s="19">
        <v>4.1771736067290215</v>
      </c>
      <c r="AH2064" s="21">
        <v>231.6</v>
      </c>
      <c r="AI2064" s="22">
        <v>-0.38583333333333303</v>
      </c>
      <c r="AJ2064" s="21">
        <v>1279.5619999999999</v>
      </c>
      <c r="AK2064" s="21" t="e">
        <f>VLOOKUP($B2064,'[3]Rotoma level Monthly'!$C$2:$N$538,10,FALSE)</f>
        <v>#N/A</v>
      </c>
      <c r="AL2064" s="21" t="e">
        <f>VLOOKUP($B2064,'[3]Rotoma level Monthly'!$C$2:$N$538,11,FALSE)</f>
        <v>#N/A</v>
      </c>
      <c r="AM2064" s="20">
        <v>3.8530170444484129</v>
      </c>
      <c r="AN2064" s="21">
        <v>188.70000000000002</v>
      </c>
    </row>
    <row r="2065" spans="1:40" x14ac:dyDescent="0.25">
      <c r="A2065" t="s">
        <v>91</v>
      </c>
      <c r="B2065" s="15">
        <v>37622</v>
      </c>
      <c r="C2065" s="16" t="s">
        <v>64</v>
      </c>
      <c r="D2065" s="17">
        <v>2003</v>
      </c>
      <c r="E2065" s="18" t="str">
        <f t="shared" si="510"/>
        <v>Rotomā 2002/03</v>
      </c>
      <c r="F2065" s="18" t="s">
        <v>61</v>
      </c>
      <c r="G2065" s="19">
        <v>0.89999998000000003</v>
      </c>
      <c r="H2065" s="20">
        <v>11.109999656677246</v>
      </c>
      <c r="I2065" s="21">
        <v>97.500003020000008</v>
      </c>
      <c r="J2065" s="19">
        <v>4.0000002000000006</v>
      </c>
      <c r="K2065" s="19">
        <v>2.0000001000000003</v>
      </c>
      <c r="L2065" s="19">
        <v>0.50000001999999999</v>
      </c>
      <c r="M2065" s="19">
        <v>0.50000001999999999</v>
      </c>
      <c r="N2065" s="19">
        <v>7.9000000999999997</v>
      </c>
      <c r="O2065" s="19">
        <v>1</v>
      </c>
      <c r="Q2065" s="19">
        <f t="shared" si="504"/>
        <v>2.1037759494623742</v>
      </c>
      <c r="R2065" s="19">
        <f t="shared" si="503"/>
        <v>2.473731126408357</v>
      </c>
      <c r="S2065" s="19">
        <f t="shared" si="507"/>
        <v>2.3769039337430944</v>
      </c>
      <c r="T2065" s="19">
        <f t="shared" si="508"/>
        <v>1.976015238084643</v>
      </c>
      <c r="U2065" s="23">
        <f t="shared" si="509"/>
        <v>2.2326065619246167</v>
      </c>
      <c r="V2065" s="24">
        <f t="shared" si="506"/>
        <v>2.5213488232132542</v>
      </c>
      <c r="W2065" s="24">
        <f t="shared" si="506"/>
        <v>2.6764513672905093</v>
      </c>
      <c r="X2065" s="24">
        <f t="shared" si="506"/>
        <v>2.6201227010414048</v>
      </c>
      <c r="Y2065" s="24">
        <f t="shared" si="506"/>
        <v>1.8226936328201313</v>
      </c>
      <c r="Z2065" s="24">
        <f t="shared" si="506"/>
        <v>2.4101541310913244</v>
      </c>
      <c r="AA2065" s="20">
        <v>-0.18</v>
      </c>
      <c r="AB2065" s="20">
        <v>-0.24833333333333299</v>
      </c>
      <c r="AC2065" s="17">
        <v>314.05644106108502</v>
      </c>
      <c r="AD2065" s="17">
        <f t="shared" si="493"/>
        <v>314.3723646658969</v>
      </c>
      <c r="AE2065" s="21">
        <v>72</v>
      </c>
      <c r="AF2065" s="21">
        <v>175.58198924731673</v>
      </c>
      <c r="AG2065" s="19">
        <v>4.1257497588604988</v>
      </c>
      <c r="AH2065" s="21">
        <v>256.60000000000002</v>
      </c>
      <c r="AI2065" s="22">
        <v>-0.38583333333333303</v>
      </c>
      <c r="AJ2065" s="21">
        <v>1154.5619999999999</v>
      </c>
      <c r="AK2065" s="21" t="e">
        <f>VLOOKUP($B2065,'[3]Rotoma level Monthly'!$C$2:$N$538,10,FALSE)</f>
        <v>#N/A</v>
      </c>
      <c r="AL2065" s="21" t="e">
        <f>VLOOKUP($B2065,'[3]Rotoma level Monthly'!$C$2:$N$538,11,FALSE)</f>
        <v>#N/A</v>
      </c>
      <c r="AM2065" s="20">
        <v>3.8478778086411469</v>
      </c>
      <c r="AN2065" s="21">
        <v>189.54999999999998</v>
      </c>
    </row>
    <row r="2066" spans="1:40" x14ac:dyDescent="0.25">
      <c r="A2066" t="s">
        <v>91</v>
      </c>
      <c r="B2066" s="15">
        <v>37653</v>
      </c>
      <c r="C2066" s="16" t="s">
        <v>64</v>
      </c>
      <c r="D2066" s="17">
        <v>2003</v>
      </c>
      <c r="E2066" s="18" t="str">
        <f t="shared" si="510"/>
        <v>Rotomā 2002/03</v>
      </c>
      <c r="F2066" s="18" t="s">
        <v>61</v>
      </c>
      <c r="G2066" s="19">
        <v>0.80000000999999998</v>
      </c>
      <c r="H2066" s="20">
        <v>9.2799997329711914</v>
      </c>
      <c r="I2066" s="21">
        <v>141</v>
      </c>
      <c r="J2066" s="19">
        <v>12</v>
      </c>
      <c r="K2066" s="19">
        <v>1</v>
      </c>
      <c r="L2066" s="19">
        <v>1</v>
      </c>
      <c r="M2066" s="19">
        <v>1</v>
      </c>
      <c r="N2066" s="19">
        <v>7.6999997999999996</v>
      </c>
      <c r="O2066" s="19">
        <v>0.5</v>
      </c>
      <c r="Q2066" s="19">
        <f t="shared" si="504"/>
        <v>1.9738485807483865</v>
      </c>
      <c r="R2066" s="19">
        <f t="shared" si="503"/>
        <v>2.7463144762193394</v>
      </c>
      <c r="S2066" s="19">
        <f t="shared" si="507"/>
        <v>2.8591495290926923</v>
      </c>
      <c r="T2066" s="19">
        <f t="shared" si="508"/>
        <v>3.3692092384590637</v>
      </c>
      <c r="U2066" s="23">
        <f t="shared" si="509"/>
        <v>2.7371304561298704</v>
      </c>
      <c r="V2066" s="24">
        <f t="shared" si="506"/>
        <v>2.5213488232132537</v>
      </c>
      <c r="W2066" s="24">
        <f t="shared" si="506"/>
        <v>2.7063178773529972</v>
      </c>
      <c r="X2066" s="24">
        <f t="shared" si="506"/>
        <v>2.6159542242578167</v>
      </c>
      <c r="Y2066" s="24">
        <f t="shared" si="506"/>
        <v>1.938793132851333</v>
      </c>
      <c r="Z2066" s="24">
        <f t="shared" si="506"/>
        <v>2.4456035144188504</v>
      </c>
      <c r="AA2066" s="20">
        <v>-0.68</v>
      </c>
      <c r="AB2066" s="20">
        <v>-0.22166666666666601</v>
      </c>
      <c r="AC2066" s="17">
        <v>313.85493353737797</v>
      </c>
      <c r="AD2066" s="17">
        <f t="shared" si="493"/>
        <v>314.32767643265259</v>
      </c>
      <c r="AE2066" s="21">
        <v>19</v>
      </c>
      <c r="AF2066" s="21">
        <v>173.39062500000151</v>
      </c>
      <c r="AG2066" s="19">
        <v>3.4779148165232789</v>
      </c>
      <c r="AH2066" s="21">
        <v>204.7</v>
      </c>
      <c r="AI2066" s="22">
        <v>-0.37333333333333302</v>
      </c>
      <c r="AJ2066" s="21">
        <v>1125.5619999999999</v>
      </c>
      <c r="AK2066" s="21" t="e">
        <f>VLOOKUP($B2066,'[3]Rotoma level Monthly'!$C$2:$N$538,10,FALSE)</f>
        <v>#N/A</v>
      </c>
      <c r="AL2066" s="21" t="e">
        <f>VLOOKUP($B2066,'[3]Rotoma level Monthly'!$C$2:$N$538,11,FALSE)</f>
        <v>#N/A</v>
      </c>
      <c r="AM2066" s="20">
        <v>3.9244855107608658</v>
      </c>
      <c r="AN2066" s="21">
        <v>188.49999999999997</v>
      </c>
    </row>
    <row r="2067" spans="1:40" x14ac:dyDescent="0.25">
      <c r="A2067" t="s">
        <v>91</v>
      </c>
      <c r="B2067" s="15">
        <v>37681</v>
      </c>
      <c r="C2067" s="16" t="s">
        <v>64</v>
      </c>
      <c r="D2067" s="17">
        <v>2003</v>
      </c>
      <c r="E2067" s="18" t="str">
        <f t="shared" si="510"/>
        <v>Rotomā 2002/03</v>
      </c>
      <c r="F2067" s="18" t="s">
        <v>61</v>
      </c>
      <c r="G2067" s="19">
        <v>1</v>
      </c>
      <c r="H2067" s="20">
        <v>9.1599998474121094</v>
      </c>
      <c r="I2067" s="21">
        <v>277.00001000000003</v>
      </c>
      <c r="J2067" s="19">
        <v>4.0000002000000006</v>
      </c>
      <c r="K2067" s="19">
        <v>2.0000001000000003</v>
      </c>
      <c r="L2067" s="19">
        <v>14</v>
      </c>
      <c r="M2067" s="19">
        <v>12</v>
      </c>
      <c r="N2067" s="19">
        <v>7.1999997999999996</v>
      </c>
      <c r="O2067" s="19">
        <v>0.51999998000000003</v>
      </c>
      <c r="Q2067" s="19">
        <f t="shared" si="504"/>
        <v>2.2200000000000002</v>
      </c>
      <c r="R2067" s="19">
        <f t="shared" si="503"/>
        <v>2.765413175792597</v>
      </c>
      <c r="S2067" s="19">
        <f t="shared" si="507"/>
        <v>3.741864152076277</v>
      </c>
      <c r="T2067" s="19">
        <f t="shared" si="508"/>
        <v>1.976015238084643</v>
      </c>
      <c r="U2067" s="23">
        <f t="shared" si="509"/>
        <v>2.6758231414883795</v>
      </c>
      <c r="V2067" s="24">
        <f t="shared" si="506"/>
        <v>2.5213488232132537</v>
      </c>
      <c r="W2067" s="24">
        <f t="shared" si="506"/>
        <v>2.7199126539419729</v>
      </c>
      <c r="X2067" s="24">
        <f t="shared" si="506"/>
        <v>2.7150847910091014</v>
      </c>
      <c r="Y2067" s="24">
        <f t="shared" si="506"/>
        <v>2.0852944026917197</v>
      </c>
      <c r="Z2067" s="24">
        <f t="shared" si="506"/>
        <v>2.5104101677140123</v>
      </c>
      <c r="AA2067" s="20">
        <v>-0.61</v>
      </c>
      <c r="AB2067" s="20">
        <v>-0.33833333333333299</v>
      </c>
      <c r="AC2067" s="17">
        <v>313.83199187388601</v>
      </c>
      <c r="AD2067" s="17">
        <f t="shared" si="493"/>
        <v>314.283237675164</v>
      </c>
      <c r="AE2067" s="21">
        <v>148</v>
      </c>
      <c r="AF2067" s="21">
        <v>129.98456919425237</v>
      </c>
      <c r="AG2067" s="19">
        <v>3.0204532153170387</v>
      </c>
      <c r="AH2067" s="21">
        <v>165.5</v>
      </c>
      <c r="AI2067" s="22">
        <v>-0.418333333333333</v>
      </c>
      <c r="AJ2067" s="21">
        <v>1090.0619999999999</v>
      </c>
      <c r="AK2067" s="21" t="e">
        <f>VLOOKUP($B2067,'[3]Rotoma level Monthly'!$C$2:$N$538,10,FALSE)</f>
        <v>#N/A</v>
      </c>
      <c r="AL2067" s="21" t="e">
        <f>VLOOKUP($B2067,'[3]Rotoma level Monthly'!$C$2:$N$538,11,FALSE)</f>
        <v>#N/A</v>
      </c>
      <c r="AM2067" s="20">
        <v>3.8793181025836252</v>
      </c>
      <c r="AN2067" s="21">
        <v>182.57499999999996</v>
      </c>
    </row>
    <row r="2068" spans="1:40" x14ac:dyDescent="0.25">
      <c r="A2068" t="s">
        <v>91</v>
      </c>
      <c r="B2068" s="15">
        <v>37712</v>
      </c>
      <c r="C2068" s="16" t="s">
        <v>64</v>
      </c>
      <c r="D2068" s="17">
        <v>2003</v>
      </c>
      <c r="E2068" s="18" t="str">
        <f t="shared" si="510"/>
        <v>Rotomā 2002/03</v>
      </c>
      <c r="F2068" s="18" t="s">
        <v>61</v>
      </c>
      <c r="G2068" s="19">
        <v>1.8</v>
      </c>
      <c r="H2068" s="20">
        <v>9.3000001907348633</v>
      </c>
      <c r="I2068" s="21">
        <v>202.00000010000002</v>
      </c>
      <c r="J2068" s="19">
        <v>4.0000002000000006</v>
      </c>
      <c r="K2068" s="19">
        <v>2.0000001000000003</v>
      </c>
      <c r="L2068" s="19">
        <v>2.0000001000000003</v>
      </c>
      <c r="M2068" s="19">
        <v>4.9999998999999997</v>
      </c>
      <c r="N2068" s="19">
        <v>7.6999997999999996</v>
      </c>
      <c r="O2068" s="19">
        <v>0.40000001000000002</v>
      </c>
      <c r="Q2068" s="19">
        <f t="shared" si="504"/>
        <v>2.8683921629623974</v>
      </c>
      <c r="R2068" s="19">
        <f t="shared" si="503"/>
        <v>2.7431481023742013</v>
      </c>
      <c r="S2068" s="19">
        <f t="shared" si="507"/>
        <v>3.3291076226814798</v>
      </c>
      <c r="T2068" s="19">
        <f t="shared" si="508"/>
        <v>1.976015238084643</v>
      </c>
      <c r="U2068" s="23">
        <f t="shared" si="509"/>
        <v>2.7291657815256807</v>
      </c>
      <c r="V2068" s="24">
        <f t="shared" si="506"/>
        <v>2.5586214730467067</v>
      </c>
      <c r="W2068" s="24">
        <f t="shared" si="506"/>
        <v>2.7083237493981094</v>
      </c>
      <c r="X2068" s="24">
        <f t="shared" si="506"/>
        <v>2.7900551939469107</v>
      </c>
      <c r="Y2068" s="24">
        <f t="shared" si="506"/>
        <v>2.0852944026917197</v>
      </c>
      <c r="Z2068" s="24">
        <f t="shared" si="506"/>
        <v>2.5355737047708615</v>
      </c>
      <c r="AA2068" s="20">
        <v>-0.37</v>
      </c>
      <c r="AB2068" s="20">
        <v>-0.37</v>
      </c>
      <c r="AC2068" s="17">
        <v>313.96426754365302</v>
      </c>
      <c r="AD2068" s="17">
        <f t="shared" si="493"/>
        <v>314.24923722910495</v>
      </c>
      <c r="AE2068" s="21">
        <v>64</v>
      </c>
      <c r="AF2068" s="21">
        <v>148.8125000000089</v>
      </c>
      <c r="AG2068" s="19">
        <v>2.4255551697532329</v>
      </c>
      <c r="AH2068" s="21">
        <v>183.9</v>
      </c>
      <c r="AI2068" s="22">
        <v>-0.43416666666666648</v>
      </c>
      <c r="AJ2068" s="21">
        <v>1174.0619999999999</v>
      </c>
      <c r="AK2068" s="21" t="e">
        <f>VLOOKUP($B2068,'[3]Rotoma level Monthly'!$C$2:$N$538,10,FALSE)</f>
        <v>#N/A</v>
      </c>
      <c r="AL2068" s="21" t="e">
        <f>VLOOKUP($B2068,'[3]Rotoma level Monthly'!$C$2:$N$538,11,FALSE)</f>
        <v>#N/A</v>
      </c>
      <c r="AM2068" s="20">
        <v>3.8530758384774075</v>
      </c>
      <c r="AN2068" s="21">
        <v>182.89999999999998</v>
      </c>
    </row>
    <row r="2069" spans="1:40" x14ac:dyDescent="0.25">
      <c r="A2069" t="s">
        <v>91</v>
      </c>
      <c r="B2069" s="15">
        <v>37742</v>
      </c>
      <c r="C2069" s="16" t="s">
        <v>64</v>
      </c>
      <c r="D2069" s="17">
        <v>2003</v>
      </c>
      <c r="E2069" s="18" t="str">
        <f t="shared" si="510"/>
        <v>Rotomā 2002/03</v>
      </c>
      <c r="F2069" s="18" t="s">
        <v>61</v>
      </c>
      <c r="G2069" s="19">
        <v>1.9</v>
      </c>
      <c r="H2069" s="20">
        <v>8.25</v>
      </c>
      <c r="I2069" s="21">
        <v>160.50000002000002</v>
      </c>
      <c r="J2069" s="19">
        <v>4.0000002000000006</v>
      </c>
      <c r="K2069" s="19">
        <v>2.0000001000000003</v>
      </c>
      <c r="L2069" s="19">
        <v>0.50000001999999999</v>
      </c>
      <c r="M2069" s="19">
        <v>8.9999995999999989</v>
      </c>
      <c r="N2069" s="19">
        <v>7.5</v>
      </c>
      <c r="O2069" s="19">
        <v>0.40000001000000002</v>
      </c>
      <c r="Q2069" s="19">
        <f t="shared" si="504"/>
        <v>2.9280341464201856</v>
      </c>
      <c r="R2069" s="19">
        <f t="shared" si="503"/>
        <v>2.9163974533502777</v>
      </c>
      <c r="S2069" s="19">
        <f t="shared" si="507"/>
        <v>3.0284798607529759</v>
      </c>
      <c r="T2069" s="19">
        <f t="shared" si="508"/>
        <v>1.976015238084643</v>
      </c>
      <c r="U2069" s="23">
        <f t="shared" si="509"/>
        <v>2.7122316746520205</v>
      </c>
      <c r="V2069" s="24">
        <f t="shared" si="506"/>
        <v>2.5586214730467063</v>
      </c>
      <c r="W2069" s="24">
        <f t="shared" si="506"/>
        <v>2.7308799668974153</v>
      </c>
      <c r="X2069" s="24">
        <f t="shared" si="506"/>
        <v>2.8041660548413421</v>
      </c>
      <c r="Y2069" s="24">
        <f t="shared" si="506"/>
        <v>2.0852944026917197</v>
      </c>
      <c r="Z2069" s="24">
        <f t="shared" si="506"/>
        <v>2.5447404743692958</v>
      </c>
      <c r="AA2069" s="20">
        <v>-0.61</v>
      </c>
      <c r="AB2069" s="20">
        <v>-0.57499999999999996</v>
      </c>
      <c r="AC2069" s="17">
        <v>313.924078549706</v>
      </c>
      <c r="AD2069" s="17">
        <f t="shared" si="493"/>
        <v>314.19614079535967</v>
      </c>
      <c r="AE2069" s="21">
        <v>103</v>
      </c>
      <c r="AF2069" s="21">
        <v>151.74059139785157</v>
      </c>
      <c r="AG2069" s="19">
        <v>2.8312481518817267</v>
      </c>
      <c r="AH2069" s="21">
        <v>142.5</v>
      </c>
      <c r="AI2069" s="22">
        <v>-0.53666666666666651</v>
      </c>
      <c r="AJ2069" s="21">
        <v>1102.5619999999999</v>
      </c>
      <c r="AK2069" s="21" t="e">
        <f>VLOOKUP($B2069,'[3]Rotoma level Monthly'!$C$2:$N$538,10,FALSE)</f>
        <v>#N/A</v>
      </c>
      <c r="AL2069" s="21" t="e">
        <f>VLOOKUP($B2069,'[3]Rotoma level Monthly'!$C$2:$N$538,11,FALSE)</f>
        <v>#N/A</v>
      </c>
      <c r="AM2069" s="20">
        <v>3.8175398364264552</v>
      </c>
      <c r="AN2069" s="21">
        <v>185</v>
      </c>
    </row>
    <row r="2070" spans="1:40" x14ac:dyDescent="0.25">
      <c r="A2070" t="s">
        <v>91</v>
      </c>
      <c r="B2070" s="15">
        <v>37773</v>
      </c>
      <c r="C2070" s="16" t="s">
        <v>64</v>
      </c>
      <c r="D2070" s="17">
        <v>2003</v>
      </c>
      <c r="E2070" s="18" t="str">
        <f t="shared" si="510"/>
        <v>Rotomā 2002/03</v>
      </c>
      <c r="F2070" s="18" t="s">
        <v>61</v>
      </c>
      <c r="G2070" s="19">
        <v>2.2000000000000002</v>
      </c>
      <c r="H2070" s="20">
        <v>9.2100000381469727</v>
      </c>
      <c r="I2070" s="21">
        <v>148.9999899</v>
      </c>
      <c r="J2070" s="19">
        <v>2.0000001000000003</v>
      </c>
      <c r="K2070" s="19">
        <v>3</v>
      </c>
      <c r="L2070" s="19">
        <v>4.9999998999999997</v>
      </c>
      <c r="M2070" s="19">
        <v>4.0000002000000006</v>
      </c>
      <c r="N2070" s="19">
        <v>7.3000002000000004</v>
      </c>
      <c r="O2070" s="19">
        <v>0.5</v>
      </c>
      <c r="Q2070" s="19">
        <f t="shared" si="504"/>
        <v>3.0897536092884041</v>
      </c>
      <c r="R2070" s="19">
        <f t="shared" si="503"/>
        <v>2.7574341691079365</v>
      </c>
      <c r="S2070" s="19">
        <f t="shared" si="507"/>
        <v>2.9312905793102932</v>
      </c>
      <c r="T2070" s="19">
        <f t="shared" si="508"/>
        <v>1.097007650745818</v>
      </c>
      <c r="U2070" s="23">
        <f t="shared" si="509"/>
        <v>2.4688715021131129</v>
      </c>
      <c r="V2070" s="24">
        <f t="shared" si="506"/>
        <v>2.5628978608128068</v>
      </c>
      <c r="W2070" s="24">
        <f t="shared" si="506"/>
        <v>2.7367541463102545</v>
      </c>
      <c r="X2070" s="24">
        <f t="shared" si="506"/>
        <v>2.8056381640924073</v>
      </c>
      <c r="Y2070" s="24">
        <f t="shared" si="506"/>
        <v>1.9884623413123401</v>
      </c>
      <c r="Z2070" s="24">
        <f t="shared" si="506"/>
        <v>2.5234381281319522</v>
      </c>
      <c r="AA2070" s="20">
        <v>-1.19</v>
      </c>
      <c r="AB2070" s="20">
        <v>-0.211666666666666</v>
      </c>
      <c r="AC2070" s="17">
        <v>313.99271234927699</v>
      </c>
      <c r="AD2070" s="17">
        <f t="shared" si="493"/>
        <v>314.14755368904906</v>
      </c>
      <c r="AE2070" s="21">
        <v>143</v>
      </c>
      <c r="AF2070" s="21">
        <v>146.36111111111657</v>
      </c>
      <c r="AG2070" s="19">
        <v>3.5092357060186155</v>
      </c>
      <c r="AH2070" s="21">
        <v>104</v>
      </c>
      <c r="AI2070" s="22">
        <v>-0.58250000000000002</v>
      </c>
      <c r="AJ2070" s="21">
        <v>1123.5619999999999</v>
      </c>
      <c r="AK2070" s="21" t="e">
        <f>VLOOKUP($B2070,'[3]Rotoma level Monthly'!$C$2:$N$538,10,FALSE)</f>
        <v>#N/A</v>
      </c>
      <c r="AL2070" s="21" t="e">
        <f>VLOOKUP($B2070,'[3]Rotoma level Monthly'!$C$2:$N$538,11,FALSE)</f>
        <v>#N/A</v>
      </c>
      <c r="AM2070" s="20">
        <v>3.7408588483287111</v>
      </c>
      <c r="AN2070" s="21">
        <v>186.58333333333334</v>
      </c>
    </row>
    <row r="2071" spans="1:40" x14ac:dyDescent="0.25">
      <c r="A2071" t="s">
        <v>91</v>
      </c>
      <c r="B2071" s="15">
        <v>37803</v>
      </c>
      <c r="C2071" s="16" t="s">
        <v>65</v>
      </c>
      <c r="D2071" s="17">
        <v>2004</v>
      </c>
      <c r="E2071" s="18" t="str">
        <f t="shared" si="510"/>
        <v>Rotomā 2003/04</v>
      </c>
      <c r="F2071" s="18" t="s">
        <v>61</v>
      </c>
      <c r="G2071" s="19">
        <v>1.8</v>
      </c>
      <c r="H2071" s="20">
        <v>12.220000267028809</v>
      </c>
      <c r="I2071" s="21">
        <v>148.00000040000003</v>
      </c>
      <c r="J2071" s="19">
        <v>7.0000002000000006</v>
      </c>
      <c r="K2071" s="19">
        <v>2.0000001000000003</v>
      </c>
      <c r="L2071" s="19">
        <v>8.0000004000000011</v>
      </c>
      <c r="M2071" s="19">
        <v>4.0000002000000006</v>
      </c>
      <c r="N2071" s="19">
        <v>7.1999997999999996</v>
      </c>
      <c r="O2071" s="19">
        <v>0.60000001999999997</v>
      </c>
      <c r="Q2071" s="19">
        <f t="shared" si="504"/>
        <v>2.8683921629623974</v>
      </c>
      <c r="R2071" s="19">
        <f t="shared" si="503"/>
        <v>2.3219626793063295</v>
      </c>
      <c r="S2071" s="19">
        <f t="shared" si="507"/>
        <v>2.9224877668718663</v>
      </c>
      <c r="T2071" s="19">
        <f t="shared" si="508"/>
        <v>2.6856863130741973</v>
      </c>
      <c r="U2071" s="23">
        <f t="shared" si="509"/>
        <v>2.6996322305536973</v>
      </c>
      <c r="V2071" s="24">
        <f t="shared" si="506"/>
        <v>2.5628978608128068</v>
      </c>
      <c r="W2071" s="24">
        <f t="shared" si="506"/>
        <v>2.7092692381978876</v>
      </c>
      <c r="X2071" s="24">
        <f t="shared" si="506"/>
        <v>2.8027330515690547</v>
      </c>
      <c r="Y2071" s="24">
        <f t="shared" si="506"/>
        <v>2.0476015975614694</v>
      </c>
      <c r="Z2071" s="24">
        <f t="shared" si="506"/>
        <v>2.5306254370353045</v>
      </c>
      <c r="AA2071" s="20">
        <v>0.34</v>
      </c>
      <c r="AB2071" s="20">
        <v>2.9999999999999801E-2</v>
      </c>
      <c r="AC2071" s="17">
        <v>313.99923584418798</v>
      </c>
      <c r="AD2071" s="17">
        <f t="shared" si="493"/>
        <v>314.10443326068474</v>
      </c>
      <c r="AE2071" s="21">
        <v>28.5</v>
      </c>
      <c r="AF2071" s="21">
        <v>129.37500000000321</v>
      </c>
      <c r="AG2071" s="19">
        <v>2.5473772961470367</v>
      </c>
      <c r="AH2071" s="21">
        <v>143.80000000000001</v>
      </c>
      <c r="AI2071" s="22">
        <v>-0.47249999999999998</v>
      </c>
      <c r="AJ2071" s="21">
        <v>1135.5619999999999</v>
      </c>
      <c r="AK2071" s="21" t="e">
        <f>VLOOKUP($B2071,'[3]Rotoma level Monthly'!$C$2:$N$538,10,FALSE)</f>
        <v>#N/A</v>
      </c>
      <c r="AL2071" s="21" t="e">
        <f>VLOOKUP($B2071,'[3]Rotoma level Monthly'!$C$2:$N$538,11,FALSE)</f>
        <v>#N/A</v>
      </c>
      <c r="AM2071" s="20">
        <v>3.6938309410507704</v>
      </c>
      <c r="AN2071" s="21">
        <v>188.7166666666667</v>
      </c>
    </row>
    <row r="2072" spans="1:40" x14ac:dyDescent="0.25">
      <c r="A2072" t="s">
        <v>91</v>
      </c>
      <c r="B2072" s="15">
        <v>37834</v>
      </c>
      <c r="C2072" s="16" t="s">
        <v>65</v>
      </c>
      <c r="D2072" s="17">
        <v>2004</v>
      </c>
      <c r="E2072" s="18" t="str">
        <f t="shared" si="510"/>
        <v>Rotomā 2003/04</v>
      </c>
      <c r="F2072" s="18" t="s">
        <v>61</v>
      </c>
      <c r="G2072" s="19">
        <v>2.8</v>
      </c>
      <c r="H2072" s="20">
        <v>13.859999656677246</v>
      </c>
      <c r="I2072" s="21">
        <v>125.00000019999999</v>
      </c>
      <c r="J2072" s="19">
        <v>1</v>
      </c>
      <c r="K2072" s="19">
        <v>2.0000001000000003</v>
      </c>
      <c r="L2072" s="19">
        <v>4.0000002000000006</v>
      </c>
      <c r="M2072" s="19">
        <v>8.9999995999999989</v>
      </c>
      <c r="N2072" s="19">
        <v>7.4000000999999997</v>
      </c>
      <c r="O2072" s="19">
        <v>0.30000000999999998</v>
      </c>
      <c r="Q2072" s="19">
        <f t="shared" si="504"/>
        <v>3.3557813996092367</v>
      </c>
      <c r="R2072" s="19">
        <f t="shared" si="503"/>
        <v>2.11105418306677</v>
      </c>
      <c r="S2072" s="19">
        <f t="shared" si="507"/>
        <v>2.7016991412458116</v>
      </c>
      <c r="T2072" s="19">
        <f t="shared" si="508"/>
        <v>0.218</v>
      </c>
      <c r="U2072" s="23">
        <f t="shared" si="509"/>
        <v>2.0966336809804544</v>
      </c>
      <c r="V2072" s="24">
        <f t="shared" si="506"/>
        <v>2.5733156756113282</v>
      </c>
      <c r="W2072" s="24">
        <f t="shared" si="506"/>
        <v>2.6631947006846493</v>
      </c>
      <c r="X2072" s="24">
        <f t="shared" si="506"/>
        <v>2.836124533076879</v>
      </c>
      <c r="Y2072" s="24">
        <f t="shared" si="506"/>
        <v>1.9011003277210827</v>
      </c>
      <c r="Z2072" s="24">
        <f t="shared" si="506"/>
        <v>2.4934338092734847</v>
      </c>
      <c r="AA2072" s="20">
        <v>-0.14000000000000001</v>
      </c>
      <c r="AB2072" s="20">
        <v>-0.125</v>
      </c>
      <c r="AC2072" s="17">
        <v>313.922679752612</v>
      </c>
      <c r="AD2072" s="17">
        <f t="shared" ref="AD2072:AD2135" si="511">AVERAGE(AC2061:AC2072)</f>
        <v>314.05702847907202</v>
      </c>
      <c r="AE2072" s="21">
        <v>52</v>
      </c>
      <c r="AF2072" s="21">
        <v>122.89986559140273</v>
      </c>
      <c r="AG2072" s="19">
        <v>2.9426056600955284</v>
      </c>
      <c r="AH2072" s="21">
        <v>152.5</v>
      </c>
      <c r="AI2072" s="22">
        <v>-0.35416666666666652</v>
      </c>
      <c r="AJ2072" s="21">
        <v>1060.5619999999999</v>
      </c>
      <c r="AK2072" s="21" t="e">
        <f>VLOOKUP($B2072,'[3]Rotoma level Monthly'!$C$2:$N$538,10,FALSE)</f>
        <v>#N/A</v>
      </c>
      <c r="AL2072" s="21" t="e">
        <f>VLOOKUP($B2072,'[3]Rotoma level Monthly'!$C$2:$N$538,11,FALSE)</f>
        <v>#N/A</v>
      </c>
      <c r="AM2072" s="20">
        <v>3.5933668922054451</v>
      </c>
      <c r="AN2072" s="21">
        <v>186.49166666666667</v>
      </c>
    </row>
    <row r="2073" spans="1:40" x14ac:dyDescent="0.25">
      <c r="A2073" t="s">
        <v>91</v>
      </c>
      <c r="B2073" s="15">
        <v>37865</v>
      </c>
      <c r="C2073" s="16" t="s">
        <v>65</v>
      </c>
      <c r="D2073" s="17">
        <v>2004</v>
      </c>
      <c r="E2073" s="18" t="str">
        <f t="shared" si="510"/>
        <v>Rotomā 2003/04</v>
      </c>
      <c r="F2073" s="18" t="s">
        <v>61</v>
      </c>
      <c r="G2073" s="19">
        <v>1.8</v>
      </c>
      <c r="H2073" s="20">
        <v>12.720000267028809</v>
      </c>
      <c r="J2073" s="19">
        <v>8.9999995999999989</v>
      </c>
      <c r="K2073" s="19">
        <v>0.5</v>
      </c>
      <c r="L2073" s="19">
        <v>0.50000001999999999</v>
      </c>
      <c r="M2073" s="19">
        <v>0.50000001999999999</v>
      </c>
      <c r="N2073" s="19">
        <v>7.4000000999999997</v>
      </c>
      <c r="O2073" s="19">
        <v>0.69999999000000002</v>
      </c>
      <c r="Q2073" s="19">
        <f t="shared" si="504"/>
        <v>2.8683921629623974</v>
      </c>
      <c r="R2073" s="19">
        <f t="shared" si="503"/>
        <v>2.2561728499374576</v>
      </c>
      <c r="T2073" s="19">
        <f t="shared" si="508"/>
        <v>3.004388071201054</v>
      </c>
      <c r="V2073" s="24">
        <f t="shared" si="506"/>
        <v>2.5683455103231796</v>
      </c>
      <c r="W2073" s="24">
        <f t="shared" si="506"/>
        <v>2.6098911256569419</v>
      </c>
      <c r="X2073" s="24">
        <f t="shared" si="506"/>
        <v>2.8556982198373366</v>
      </c>
      <c r="Y2073" s="24">
        <f t="shared" si="506"/>
        <v>1.9867980638141169</v>
      </c>
      <c r="Z2073" s="24">
        <f t="shared" si="506"/>
        <v>2.4832759939009237</v>
      </c>
      <c r="AA2073" s="20">
        <v>-0.26</v>
      </c>
      <c r="AB2073" s="20">
        <v>-0.18</v>
      </c>
      <c r="AC2073" s="17">
        <v>313.973332638204</v>
      </c>
      <c r="AD2073" s="17">
        <f t="shared" si="511"/>
        <v>314.01912669144605</v>
      </c>
      <c r="AE2073" s="21">
        <v>222</v>
      </c>
      <c r="AF2073" s="21">
        <v>196.8845394736874</v>
      </c>
      <c r="AG2073" s="19">
        <v>4.3637373415503653</v>
      </c>
      <c r="AH2073" s="21">
        <v>139.80000000000001</v>
      </c>
      <c r="AI2073" s="22">
        <v>-0.293333333333333</v>
      </c>
      <c r="AJ2073" s="21">
        <v>1059.8400000000001</v>
      </c>
      <c r="AK2073" s="21" t="e">
        <f>VLOOKUP($B2073,'[3]Rotoma level Monthly'!$C$2:$N$538,10,FALSE)</f>
        <v>#N/A</v>
      </c>
      <c r="AL2073" s="21" t="e">
        <f>VLOOKUP($B2073,'[3]Rotoma level Monthly'!$C$2:$N$538,11,FALSE)</f>
        <v>#N/A</v>
      </c>
      <c r="AM2073" s="20">
        <v>3.5162078398506824</v>
      </c>
      <c r="AN2073" s="21">
        <v>183.70000000000005</v>
      </c>
    </row>
    <row r="2074" spans="1:40" x14ac:dyDescent="0.25">
      <c r="A2074" t="s">
        <v>91</v>
      </c>
      <c r="B2074" s="15">
        <v>37895</v>
      </c>
      <c r="C2074" s="16" t="s">
        <v>65</v>
      </c>
      <c r="D2074" s="17">
        <v>2004</v>
      </c>
      <c r="E2074" s="18" t="str">
        <f t="shared" si="510"/>
        <v>Rotomā 2003/04</v>
      </c>
      <c r="F2074" s="18" t="s">
        <v>61</v>
      </c>
      <c r="G2074" s="19">
        <v>1</v>
      </c>
      <c r="H2074" s="20">
        <v>13.289999961853027</v>
      </c>
      <c r="I2074" s="21">
        <v>158.50001001999999</v>
      </c>
      <c r="J2074" s="19">
        <v>4.0000002000000006</v>
      </c>
      <c r="K2074" s="19">
        <v>0.5</v>
      </c>
      <c r="L2074" s="19">
        <v>0.50000001999999999</v>
      </c>
      <c r="M2074" s="19">
        <v>7.0000002000000006</v>
      </c>
      <c r="N2074" s="19">
        <v>7.5</v>
      </c>
      <c r="O2074" s="19">
        <v>0.40000001000000002</v>
      </c>
      <c r="Q2074" s="19">
        <f t="shared" si="504"/>
        <v>2.2200000000000002</v>
      </c>
      <c r="R2074" s="19">
        <f t="shared" si="503"/>
        <v>2.1828311858055303</v>
      </c>
      <c r="S2074" s="19">
        <f t="shared" ref="S2074:S2104" si="512">-3.61+3.01*LOG($I2074)</f>
        <v>3.0120881749666464</v>
      </c>
      <c r="T2074" s="19">
        <f t="shared" si="508"/>
        <v>1.976015238084643</v>
      </c>
      <c r="U2074" s="23">
        <f t="shared" ref="U2074:U2094" si="513">AVERAGE(Q2074:T2074)</f>
        <v>2.347733649714205</v>
      </c>
      <c r="V2074" s="24">
        <f t="shared" si="506"/>
        <v>2.5683455103231796</v>
      </c>
      <c r="W2074" s="24">
        <f t="shared" si="506"/>
        <v>2.5669805317535528</v>
      </c>
      <c r="X2074" s="24">
        <f t="shared" si="506"/>
        <v>2.8917753772110362</v>
      </c>
      <c r="Y2074" s="24">
        <f t="shared" si="506"/>
        <v>1.9867980638141167</v>
      </c>
      <c r="Z2074" s="24">
        <f t="shared" si="506"/>
        <v>2.4805923939979699</v>
      </c>
      <c r="AA2074" s="20">
        <v>-0.18</v>
      </c>
      <c r="AB2074" s="20">
        <v>-1.66666666666677E-3</v>
      </c>
      <c r="AC2074" s="17">
        <v>314.14554336429802</v>
      </c>
      <c r="AD2074" s="17">
        <f t="shared" si="511"/>
        <v>314.00266785263085</v>
      </c>
      <c r="AE2074" s="21">
        <v>117.5</v>
      </c>
      <c r="AF2074" s="21">
        <v>178.26915377504818</v>
      </c>
      <c r="AG2074" s="19">
        <v>4.0476127983588226</v>
      </c>
      <c r="AH2074" s="21">
        <v>206.1</v>
      </c>
      <c r="AI2074" s="22">
        <v>-0.23499999999999949</v>
      </c>
      <c r="AJ2074" s="21">
        <v>1064.5</v>
      </c>
      <c r="AK2074" s="21" t="e">
        <f>VLOOKUP($B2074,'[3]Rotoma level Monthly'!$C$2:$N$538,10,FALSE)</f>
        <v>#N/A</v>
      </c>
      <c r="AL2074" s="21" t="e">
        <f>VLOOKUP($B2074,'[3]Rotoma level Monthly'!$C$2:$N$538,11,FALSE)</f>
        <v>#N/A</v>
      </c>
      <c r="AM2074" s="20">
        <v>3.5383001832890479</v>
      </c>
      <c r="AN2074" s="21">
        <v>178.47499999999999</v>
      </c>
    </row>
    <row r="2075" spans="1:40" x14ac:dyDescent="0.25">
      <c r="A2075" t="s">
        <v>91</v>
      </c>
      <c r="B2075" s="15">
        <v>37926</v>
      </c>
      <c r="C2075" s="16" t="s">
        <v>65</v>
      </c>
      <c r="D2075" s="17">
        <v>2004</v>
      </c>
      <c r="E2075" s="18" t="str">
        <f t="shared" si="510"/>
        <v>Rotomā 2003/04</v>
      </c>
      <c r="F2075" s="18" t="s">
        <v>61</v>
      </c>
      <c r="G2075" s="19">
        <v>0.89999998000000003</v>
      </c>
      <c r="H2075" s="20">
        <v>14.140000343322754</v>
      </c>
      <c r="I2075" s="21">
        <v>125.00000010000001</v>
      </c>
      <c r="J2075" s="19">
        <v>1</v>
      </c>
      <c r="K2075" s="19">
        <v>0.5</v>
      </c>
      <c r="L2075" s="19">
        <v>2.0000001000000003</v>
      </c>
      <c r="M2075" s="19">
        <v>15</v>
      </c>
      <c r="N2075" s="19">
        <v>7.6999997999999996</v>
      </c>
      <c r="O2075" s="19">
        <v>0.44999999000000002</v>
      </c>
      <c r="Q2075" s="19">
        <f t="shared" si="504"/>
        <v>2.1037759494623742</v>
      </c>
      <c r="R2075" s="19">
        <f t="shared" si="503"/>
        <v>2.0763096689569194</v>
      </c>
      <c r="S2075" s="19">
        <f t="shared" si="512"/>
        <v>2.7016991402000312</v>
      </c>
      <c r="T2075" s="19">
        <f t="shared" si="508"/>
        <v>0.218</v>
      </c>
      <c r="U2075" s="23">
        <f t="shared" si="513"/>
        <v>1.7749461896548313</v>
      </c>
      <c r="V2075" s="24">
        <f t="shared" si="506"/>
        <v>2.5586601727783771</v>
      </c>
      <c r="W2075" s="24">
        <f t="shared" si="506"/>
        <v>2.5046904218309725</v>
      </c>
      <c r="X2075" s="24">
        <f t="shared" si="506"/>
        <v>2.9011687742516639</v>
      </c>
      <c r="Y2075" s="24">
        <f t="shared" si="506"/>
        <v>1.8402967939737298</v>
      </c>
      <c r="Z2075" s="24">
        <f t="shared" si="506"/>
        <v>2.4233561839923712</v>
      </c>
      <c r="AA2075" s="20">
        <v>-0.41</v>
      </c>
      <c r="AB2075" s="20">
        <v>-0.30666666666666598</v>
      </c>
      <c r="AC2075" s="17">
        <v>314.15144006709397</v>
      </c>
      <c r="AD2075" s="17">
        <f t="shared" si="511"/>
        <v>313.99562493529646</v>
      </c>
      <c r="AE2075" s="21">
        <v>95</v>
      </c>
      <c r="AF2075" s="21">
        <v>218.20138888888897</v>
      </c>
      <c r="AG2075" s="19">
        <v>4.3430537422839519</v>
      </c>
      <c r="AH2075" s="21">
        <v>189.1</v>
      </c>
      <c r="AI2075" s="22">
        <v>-0.23499999999999949</v>
      </c>
      <c r="AJ2075" s="21">
        <v>1134.5</v>
      </c>
      <c r="AK2075" s="21" t="e">
        <f>VLOOKUP($B2075,'[3]Rotoma level Monthly'!$C$2:$N$538,10,FALSE)</f>
        <v>#N/A</v>
      </c>
      <c r="AL2075" s="21" t="e">
        <f>VLOOKUP($B2075,'[3]Rotoma level Monthly'!$C$2:$N$538,11,FALSE)</f>
        <v>#N/A</v>
      </c>
      <c r="AM2075" s="20">
        <v>3.4921895071088276</v>
      </c>
      <c r="AN2075" s="21">
        <v>176.67499999999998</v>
      </c>
    </row>
    <row r="2076" spans="1:40" x14ac:dyDescent="0.25">
      <c r="A2076" t="s">
        <v>91</v>
      </c>
      <c r="B2076" s="15">
        <v>37956</v>
      </c>
      <c r="C2076" s="16" t="s">
        <v>65</v>
      </c>
      <c r="D2076" s="17">
        <v>2004</v>
      </c>
      <c r="E2076" s="18" t="str">
        <f t="shared" si="510"/>
        <v>Rotomā 2003/04</v>
      </c>
      <c r="F2076" s="18" t="s">
        <v>61</v>
      </c>
      <c r="G2076" s="19">
        <v>0.89999998000000003</v>
      </c>
      <c r="H2076" s="20">
        <v>14.640000343322754</v>
      </c>
      <c r="I2076" s="21">
        <v>138.99999009999999</v>
      </c>
      <c r="J2076" s="19">
        <v>4.9999998999999997</v>
      </c>
      <c r="K2076" s="19">
        <v>3</v>
      </c>
      <c r="L2076" s="19">
        <v>2.0000001000000003</v>
      </c>
      <c r="M2076" s="19">
        <v>6.0000000999999994</v>
      </c>
      <c r="N2076" s="19">
        <v>7.5</v>
      </c>
      <c r="O2076" s="19">
        <v>0.34999998999999998</v>
      </c>
      <c r="Q2076" s="19">
        <f t="shared" si="504"/>
        <v>2.1037759494623742</v>
      </c>
      <c r="R2076" s="19">
        <f t="shared" si="503"/>
        <v>2.0150252292476587</v>
      </c>
      <c r="S2076" s="19">
        <f t="shared" si="512"/>
        <v>2.8404744556602082</v>
      </c>
      <c r="T2076" s="19">
        <f t="shared" si="508"/>
        <v>2.2589923872983766</v>
      </c>
      <c r="U2076" s="23">
        <f t="shared" si="513"/>
        <v>2.3045670054171543</v>
      </c>
      <c r="V2076" s="24">
        <f t="shared" si="506"/>
        <v>2.5586601727783771</v>
      </c>
      <c r="W2076" s="24">
        <f t="shared" si="506"/>
        <v>2.4471495249644479</v>
      </c>
      <c r="X2076" s="24">
        <f t="shared" si="506"/>
        <v>2.9495676687819437</v>
      </c>
      <c r="Y2076" s="24">
        <f t="shared" si="506"/>
        <v>1.8942799876001437</v>
      </c>
      <c r="Z2076" s="24">
        <f t="shared" si="506"/>
        <v>2.4344856249230928</v>
      </c>
      <c r="AA2076" s="20">
        <v>0.85</v>
      </c>
      <c r="AB2076" s="20">
        <v>3.3333333333333201E-2</v>
      </c>
      <c r="AC2076" s="17">
        <v>314.09459850824101</v>
      </c>
      <c r="AD2076" s="17">
        <f t="shared" si="511"/>
        <v>313.99260459080182</v>
      </c>
      <c r="AE2076" s="21">
        <v>218</v>
      </c>
      <c r="AF2076" s="21">
        <v>204.46550179211471</v>
      </c>
      <c r="AG2076" s="19">
        <v>3.9554719655194126</v>
      </c>
      <c r="AH2076" s="21">
        <v>217.3</v>
      </c>
      <c r="AI2076" s="22">
        <v>-0.21666666666666601</v>
      </c>
      <c r="AJ2076" s="21">
        <v>1182.5</v>
      </c>
      <c r="AK2076" s="21" t="e">
        <f>VLOOKUP($B2076,'[3]Rotoma level Monthly'!$C$2:$N$538,10,FALSE)</f>
        <v>#N/A</v>
      </c>
      <c r="AL2076" s="21" t="e">
        <f>VLOOKUP($B2076,'[3]Rotoma level Monthly'!$C$2:$N$538,11,FALSE)</f>
        <v>#N/A</v>
      </c>
      <c r="AM2076" s="20">
        <v>3.4843097719599263</v>
      </c>
      <c r="AN2076" s="21">
        <v>175.48333333333332</v>
      </c>
    </row>
    <row r="2077" spans="1:40" x14ac:dyDescent="0.25">
      <c r="A2077" t="s">
        <v>91</v>
      </c>
      <c r="B2077" s="15">
        <v>37987</v>
      </c>
      <c r="C2077" s="16" t="s">
        <v>65</v>
      </c>
      <c r="D2077" s="17">
        <v>2004</v>
      </c>
      <c r="E2077" s="18" t="str">
        <f t="shared" si="510"/>
        <v>Rotomā 2003/04</v>
      </c>
      <c r="F2077" s="18" t="s">
        <v>61</v>
      </c>
      <c r="G2077" s="19">
        <v>1.2</v>
      </c>
      <c r="H2077" s="20">
        <v>11.430000305175781</v>
      </c>
      <c r="I2077" s="21">
        <v>145.50000001999999</v>
      </c>
      <c r="J2077" s="19">
        <v>8.9999995999999989</v>
      </c>
      <c r="K2077" s="19">
        <v>0.5</v>
      </c>
      <c r="L2077" s="19">
        <v>0.50000001999999999</v>
      </c>
      <c r="M2077" s="19">
        <v>8.0000004000000011</v>
      </c>
      <c r="N2077" s="19">
        <v>7.8000002000000004</v>
      </c>
      <c r="O2077" s="19">
        <v>0.28000000000000003</v>
      </c>
      <c r="Q2077" s="19">
        <f t="shared" si="504"/>
        <v>2.4211203649609674</v>
      </c>
      <c r="R2077" s="19">
        <f t="shared" si="503"/>
        <v>2.4290904063050962</v>
      </c>
      <c r="S2077" s="19">
        <f t="shared" si="512"/>
        <v>2.9002176100786845</v>
      </c>
      <c r="T2077" s="19">
        <f t="shared" si="508"/>
        <v>3.004388071201054</v>
      </c>
      <c r="U2077" s="23">
        <f t="shared" si="513"/>
        <v>2.6887041131364504</v>
      </c>
      <c r="V2077" s="24">
        <f t="shared" si="506"/>
        <v>2.5851055407365933</v>
      </c>
      <c r="W2077" s="24">
        <f t="shared" si="506"/>
        <v>2.4434294649558428</v>
      </c>
      <c r="X2077" s="24">
        <f t="shared" si="506"/>
        <v>2.9971416393579058</v>
      </c>
      <c r="Y2077" s="24">
        <f t="shared" si="506"/>
        <v>1.9799777236931779</v>
      </c>
      <c r="Z2077" s="24">
        <f t="shared" si="506"/>
        <v>2.475949038669623</v>
      </c>
      <c r="AA2077" s="20">
        <v>-1.1100000000000001</v>
      </c>
      <c r="AB2077" s="20">
        <v>-0.97666666666666602</v>
      </c>
      <c r="AC2077" s="17">
        <v>313.97677124731098</v>
      </c>
      <c r="AD2077" s="17">
        <f t="shared" si="511"/>
        <v>313.98596543965397</v>
      </c>
      <c r="AE2077" s="21">
        <v>104.5</v>
      </c>
      <c r="AF2077" s="21">
        <v>168.66397849462277</v>
      </c>
      <c r="AG2077" s="19">
        <v>3.1927327681870334</v>
      </c>
      <c r="AH2077" s="21">
        <v>248.5</v>
      </c>
      <c r="AI2077" s="22">
        <v>-0.21666666666666601</v>
      </c>
      <c r="AJ2077" s="21">
        <v>1282</v>
      </c>
      <c r="AK2077" s="21" t="e">
        <f>VLOOKUP($B2077,'[3]Rotoma level Monthly'!$C$2:$N$538,10,FALSE)</f>
        <v>#N/A</v>
      </c>
      <c r="AL2077" s="21" t="e">
        <f>VLOOKUP($B2077,'[3]Rotoma level Monthly'!$C$2:$N$538,11,FALSE)</f>
        <v>#N/A</v>
      </c>
      <c r="AM2077" s="20">
        <v>3.4658346351924592</v>
      </c>
      <c r="AN2077" s="21">
        <v>174.80833333333331</v>
      </c>
    </row>
    <row r="2078" spans="1:40" x14ac:dyDescent="0.25">
      <c r="A2078" t="s">
        <v>91</v>
      </c>
      <c r="B2078" s="15">
        <v>38018</v>
      </c>
      <c r="C2078" s="16" t="s">
        <v>65</v>
      </c>
      <c r="D2078" s="17">
        <v>2004</v>
      </c>
      <c r="E2078" s="18" t="str">
        <f t="shared" si="510"/>
        <v>Rotomā 2003/04</v>
      </c>
      <c r="F2078" s="18" t="s">
        <v>61</v>
      </c>
      <c r="G2078" s="19">
        <v>0.89999998000000003</v>
      </c>
      <c r="H2078" s="20">
        <v>15.340000152587891</v>
      </c>
      <c r="I2078" s="21">
        <v>118.50000002</v>
      </c>
      <c r="J2078" s="19">
        <v>6.0000000999999994</v>
      </c>
      <c r="K2078" s="19">
        <v>0.5</v>
      </c>
      <c r="L2078" s="19">
        <v>0.50000001999999999</v>
      </c>
      <c r="M2078" s="19">
        <v>3</v>
      </c>
      <c r="N2078" s="19">
        <v>7.6999997999999996</v>
      </c>
      <c r="O2078" s="19">
        <v>0.36000000999999998</v>
      </c>
      <c r="Q2078" s="19">
        <f t="shared" si="504"/>
        <v>2.1037759494623742</v>
      </c>
      <c r="R2078" s="19">
        <f t="shared" si="503"/>
        <v>1.9306800572100697</v>
      </c>
      <c r="S2078" s="19">
        <f t="shared" si="512"/>
        <v>2.6318922347624585</v>
      </c>
      <c r="T2078" s="19">
        <f t="shared" si="508"/>
        <v>2.4902016722559037</v>
      </c>
      <c r="U2078" s="23">
        <f t="shared" si="513"/>
        <v>2.2891374784227017</v>
      </c>
      <c r="V2078" s="24">
        <f t="shared" si="506"/>
        <v>2.5959328214627591</v>
      </c>
      <c r="W2078" s="24">
        <f t="shared" si="506"/>
        <v>2.3754599300384034</v>
      </c>
      <c r="X2078" s="24">
        <f t="shared" si="506"/>
        <v>2.9764818853278849</v>
      </c>
      <c r="Y2078" s="24">
        <f t="shared" si="506"/>
        <v>1.9067270931762479</v>
      </c>
      <c r="Z2078" s="24">
        <f t="shared" si="506"/>
        <v>2.4352224043326078</v>
      </c>
      <c r="AA2078" s="20">
        <v>0.79</v>
      </c>
      <c r="AB2078" s="20">
        <v>-0.60833333333333295</v>
      </c>
      <c r="AC2078" s="17">
        <v>313.96244457728699</v>
      </c>
      <c r="AD2078" s="17">
        <f t="shared" si="511"/>
        <v>313.99492469297974</v>
      </c>
      <c r="AE2078" s="21">
        <v>293.5</v>
      </c>
      <c r="AF2078" s="21">
        <v>190.62068965517244</v>
      </c>
      <c r="AG2078" s="19">
        <v>5.1650688282962154</v>
      </c>
      <c r="AH2078" s="21">
        <v>155</v>
      </c>
      <c r="AI2078" s="22">
        <v>-0.25916666666666599</v>
      </c>
      <c r="AJ2078" s="21">
        <v>1314.5</v>
      </c>
      <c r="AK2078" s="21" t="e">
        <f>VLOOKUP($B2078,'[3]Rotoma level Monthly'!$C$2:$N$538,10,FALSE)</f>
        <v>#N/A</v>
      </c>
      <c r="AL2078" s="21" t="e">
        <f>VLOOKUP($B2078,'[3]Rotoma level Monthly'!$C$2:$N$538,11,FALSE)</f>
        <v>#N/A</v>
      </c>
      <c r="AM2078" s="20">
        <v>3.3880832193030042</v>
      </c>
      <c r="AN2078" s="21">
        <v>170.66666666666666</v>
      </c>
    </row>
    <row r="2079" spans="1:40" x14ac:dyDescent="0.25">
      <c r="A2079" t="s">
        <v>91</v>
      </c>
      <c r="B2079" s="15">
        <v>38047</v>
      </c>
      <c r="C2079" s="16" t="s">
        <v>65</v>
      </c>
      <c r="D2079" s="17">
        <v>2004</v>
      </c>
      <c r="E2079" s="18" t="str">
        <f t="shared" si="510"/>
        <v>Rotomā 2003/04</v>
      </c>
      <c r="F2079" s="18" t="s">
        <v>61</v>
      </c>
      <c r="G2079" s="19">
        <v>0.89999998000000003</v>
      </c>
      <c r="H2079" s="20">
        <v>15.779999732971191</v>
      </c>
      <c r="I2079" s="21">
        <v>209.50001002000002</v>
      </c>
      <c r="J2079" s="19">
        <v>7.0000002000000006</v>
      </c>
      <c r="K2079" s="19">
        <v>2.0000001000000003</v>
      </c>
      <c r="L2079" s="19">
        <v>0.50000001999999999</v>
      </c>
      <c r="M2079" s="19">
        <v>6.0000000999999994</v>
      </c>
      <c r="N2079" s="19">
        <v>6.9000000999999997</v>
      </c>
      <c r="O2079" s="19">
        <v>0.5</v>
      </c>
      <c r="Q2079" s="19">
        <f t="shared" si="504"/>
        <v>2.1037759494623742</v>
      </c>
      <c r="R2079" s="19">
        <f t="shared" si="503"/>
        <v>1.8784186179316626</v>
      </c>
      <c r="S2079" s="19">
        <f t="shared" si="512"/>
        <v>3.3767639847021997</v>
      </c>
      <c r="T2079" s="19">
        <f t="shared" si="508"/>
        <v>2.6856863130741973</v>
      </c>
      <c r="U2079" s="23">
        <f t="shared" si="513"/>
        <v>2.5111612162926082</v>
      </c>
      <c r="V2079" s="24">
        <f t="shared" si="506"/>
        <v>2.586247483917957</v>
      </c>
      <c r="W2079" s="24">
        <f t="shared" si="506"/>
        <v>2.3015437168833257</v>
      </c>
      <c r="X2079" s="24">
        <f t="shared" si="506"/>
        <v>2.94329096102115</v>
      </c>
      <c r="Y2079" s="24">
        <f t="shared" si="506"/>
        <v>1.9658663494253774</v>
      </c>
      <c r="Z2079" s="24">
        <f t="shared" si="506"/>
        <v>2.4202531384057195</v>
      </c>
      <c r="AA2079" s="20">
        <v>7.0000000000000007E-2</v>
      </c>
      <c r="AB2079" s="20">
        <v>-0.46333333333333299</v>
      </c>
      <c r="AC2079" s="17">
        <v>313.96645238770498</v>
      </c>
      <c r="AD2079" s="17">
        <f t="shared" si="511"/>
        <v>314.00612973579797</v>
      </c>
      <c r="AE2079" s="21">
        <v>13</v>
      </c>
      <c r="AF2079" s="21">
        <v>190.72715053763616</v>
      </c>
      <c r="AG2079" s="19">
        <v>3.3633303868483377</v>
      </c>
      <c r="AH2079" s="21">
        <v>273.2</v>
      </c>
      <c r="AI2079" s="22">
        <v>-0.25916666666666599</v>
      </c>
      <c r="AJ2079" s="21">
        <v>1589</v>
      </c>
      <c r="AK2079" s="21">
        <f>VLOOKUP($B2079,'[3]Rotoma level Monthly'!$C$2:$N$538,10,FALSE)</f>
        <v>1314.5</v>
      </c>
      <c r="AL2079" s="21">
        <f>VLOOKUP($B2079,'[3]Rotoma level Monthly'!$C$2:$N$538,11,FALSE)</f>
        <v>1143.6843333333334</v>
      </c>
      <c r="AM2079" s="20">
        <v>3.5286793869507487</v>
      </c>
      <c r="AN2079" s="21">
        <v>179.64166666666665</v>
      </c>
    </row>
    <row r="2080" spans="1:40" x14ac:dyDescent="0.25">
      <c r="A2080" t="s">
        <v>91</v>
      </c>
      <c r="B2080" s="15">
        <v>38078</v>
      </c>
      <c r="C2080" s="16" t="s">
        <v>65</v>
      </c>
      <c r="D2080" s="17">
        <v>2004</v>
      </c>
      <c r="E2080" s="18" t="str">
        <f t="shared" si="510"/>
        <v>Rotomā 2003/04</v>
      </c>
      <c r="F2080" s="18" t="s">
        <v>61</v>
      </c>
      <c r="G2080" s="19">
        <v>0.80000000999999998</v>
      </c>
      <c r="H2080" s="20">
        <v>16.770000457763672</v>
      </c>
      <c r="I2080" s="21">
        <v>136.00000010000002</v>
      </c>
      <c r="J2080" s="19">
        <v>4.0000002000000006</v>
      </c>
      <c r="K2080" s="19">
        <v>0.5</v>
      </c>
      <c r="L2080" s="19">
        <v>2.0000001000000003</v>
      </c>
      <c r="M2080" s="19">
        <v>14</v>
      </c>
      <c r="N2080" s="19">
        <v>7.5999999000000003</v>
      </c>
      <c r="O2080" s="19">
        <v>0.40000001000000002</v>
      </c>
      <c r="Q2080" s="19">
        <f t="shared" si="504"/>
        <v>1.9738485807483865</v>
      </c>
      <c r="R2080" s="19">
        <f t="shared" si="503"/>
        <v>1.7625859521787124</v>
      </c>
      <c r="S2080" s="19">
        <f t="shared" si="512"/>
        <v>2.8119521151555502</v>
      </c>
      <c r="T2080" s="19">
        <f t="shared" si="508"/>
        <v>1.976015238084643</v>
      </c>
      <c r="U2080" s="23">
        <f t="shared" si="513"/>
        <v>2.1311004715418234</v>
      </c>
      <c r="V2080" s="24">
        <f t="shared" si="506"/>
        <v>2.5117021854001229</v>
      </c>
      <c r="W2080" s="24">
        <f t="shared" si="506"/>
        <v>2.2198302043670348</v>
      </c>
      <c r="X2080" s="24">
        <f t="shared" si="506"/>
        <v>2.8962768239733383</v>
      </c>
      <c r="Y2080" s="24">
        <f t="shared" si="506"/>
        <v>1.9658663494253774</v>
      </c>
      <c r="Z2080" s="24">
        <f t="shared" si="506"/>
        <v>2.3658835647708236</v>
      </c>
      <c r="AA2080" s="20">
        <v>-1.25</v>
      </c>
      <c r="AB2080" s="20">
        <v>-0.55166666666666597</v>
      </c>
      <c r="AC2080" s="17">
        <v>313.76326442428302</v>
      </c>
      <c r="AD2080" s="17">
        <f t="shared" si="511"/>
        <v>313.98937947585046</v>
      </c>
      <c r="AE2080" s="21">
        <v>32.5</v>
      </c>
      <c r="AF2080" s="21">
        <v>170.83881150286851</v>
      </c>
      <c r="AG2080" s="19">
        <v>2.8307140028512352</v>
      </c>
      <c r="AH2080" s="21">
        <v>160.80000000000001</v>
      </c>
      <c r="AI2080" s="22">
        <v>-0.25916666666666599</v>
      </c>
      <c r="AJ2080" s="21">
        <v>1454</v>
      </c>
      <c r="AK2080" s="21" t="e">
        <f>VLOOKUP($B2080,'[3]Rotoma level Monthly'!$C$2:$N$538,10,FALSE)</f>
        <v>#N/A</v>
      </c>
      <c r="AL2080" s="21" t="e">
        <f>VLOOKUP($B2080,'[3]Rotoma level Monthly'!$C$2:$N$538,11,FALSE)</f>
        <v>#N/A</v>
      </c>
      <c r="AM2080" s="20">
        <v>3.5572524845783566</v>
      </c>
      <c r="AN2080" s="21">
        <v>177.71666666666667</v>
      </c>
    </row>
    <row r="2081" spans="1:40" x14ac:dyDescent="0.25">
      <c r="A2081" t="s">
        <v>91</v>
      </c>
      <c r="B2081" s="15">
        <v>38108</v>
      </c>
      <c r="C2081" s="16" t="s">
        <v>65</v>
      </c>
      <c r="D2081" s="17">
        <v>2004</v>
      </c>
      <c r="E2081" s="18" t="str">
        <f t="shared" si="510"/>
        <v>Rotomā 2003/04</v>
      </c>
      <c r="F2081" s="18" t="s">
        <v>61</v>
      </c>
      <c r="G2081" s="19">
        <v>1.6</v>
      </c>
      <c r="H2081" s="20">
        <v>14.779999732971191</v>
      </c>
      <c r="I2081" s="21">
        <v>136.50001002000002</v>
      </c>
      <c r="J2081" s="19">
        <v>2.0000001000000003</v>
      </c>
      <c r="K2081" s="19">
        <v>2.0000001000000003</v>
      </c>
      <c r="L2081" s="19">
        <v>0.50000001999999999</v>
      </c>
      <c r="M2081" s="19">
        <v>1</v>
      </c>
      <c r="N2081" s="19">
        <v>7.6999997999999996</v>
      </c>
      <c r="O2081" s="19">
        <v>1</v>
      </c>
      <c r="Q2081" s="19">
        <f t="shared" si="504"/>
        <v>2.7384647559460493</v>
      </c>
      <c r="R2081" s="19">
        <f t="shared" si="503"/>
        <v>1.9980277401668691</v>
      </c>
      <c r="S2081" s="19">
        <f t="shared" si="512"/>
        <v>2.816749376603124</v>
      </c>
      <c r="T2081" s="19">
        <f t="shared" si="508"/>
        <v>1.097007650745818</v>
      </c>
      <c r="U2081" s="23">
        <f t="shared" si="513"/>
        <v>2.1625623808654648</v>
      </c>
      <c r="V2081" s="24">
        <f t="shared" si="506"/>
        <v>2.4959047361939444</v>
      </c>
      <c r="W2081" s="24">
        <f t="shared" si="506"/>
        <v>2.143299394935084</v>
      </c>
      <c r="X2081" s="24">
        <f t="shared" si="506"/>
        <v>2.8770285981415338</v>
      </c>
      <c r="Y2081" s="24">
        <f t="shared" si="506"/>
        <v>1.8926157171471421</v>
      </c>
      <c r="Z2081" s="24">
        <f t="shared" si="506"/>
        <v>2.3159136289720461</v>
      </c>
      <c r="AA2081" s="20">
        <v>1.42</v>
      </c>
      <c r="AB2081" s="20">
        <v>-0.20499999999999999</v>
      </c>
      <c r="AC2081" s="17">
        <v>313.87295040799302</v>
      </c>
      <c r="AD2081" s="17">
        <f t="shared" si="511"/>
        <v>313.98511879737435</v>
      </c>
      <c r="AE2081" s="21">
        <v>122</v>
      </c>
      <c r="AF2081" s="21">
        <v>163.05852669308319</v>
      </c>
      <c r="AG2081" s="19">
        <v>3.7042517248114146</v>
      </c>
      <c r="AH2081" s="21">
        <v>150.30000000000001</v>
      </c>
      <c r="AI2081" s="22">
        <v>-0.20833333333333298</v>
      </c>
      <c r="AJ2081" s="21">
        <v>1422.5</v>
      </c>
      <c r="AK2081" s="21" t="e">
        <f>VLOOKUP($B2081,'[3]Rotoma level Monthly'!$C$2:$N$538,10,FALSE)</f>
        <v>#N/A</v>
      </c>
      <c r="AL2081" s="21" t="e">
        <f>VLOOKUP($B2081,'[3]Rotoma level Monthly'!$C$2:$N$538,11,FALSE)</f>
        <v>#N/A</v>
      </c>
      <c r="AM2081" s="20">
        <v>3.5910157206698567</v>
      </c>
      <c r="AN2081" s="21">
        <v>178.36666666666667</v>
      </c>
    </row>
    <row r="2082" spans="1:40" x14ac:dyDescent="0.25">
      <c r="A2082" t="s">
        <v>91</v>
      </c>
      <c r="B2082" s="15">
        <v>38139</v>
      </c>
      <c r="C2082" s="16" t="s">
        <v>65</v>
      </c>
      <c r="D2082" s="17">
        <v>2004</v>
      </c>
      <c r="E2082" s="18" t="str">
        <f t="shared" si="510"/>
        <v>Rotomā 2003/04</v>
      </c>
      <c r="F2082" s="18" t="s">
        <v>61</v>
      </c>
      <c r="G2082" s="19">
        <v>1.8</v>
      </c>
      <c r="H2082" s="20">
        <v>14.989999771118164</v>
      </c>
      <c r="I2082" s="21">
        <v>171</v>
      </c>
      <c r="J2082" s="19">
        <v>4.0000002000000006</v>
      </c>
      <c r="K2082" s="19">
        <v>0.5</v>
      </c>
      <c r="L2082" s="19">
        <v>1</v>
      </c>
      <c r="M2082" s="19">
        <v>4.9999998999999997</v>
      </c>
      <c r="N2082" s="19">
        <v>7.4000000999999997</v>
      </c>
      <c r="O2082" s="19">
        <v>0.80000000999999998</v>
      </c>
      <c r="Q2082" s="19">
        <f t="shared" si="504"/>
        <v>2.8683921629623974</v>
      </c>
      <c r="R2082" s="19">
        <f t="shared" si="503"/>
        <v>1.9726554032159584</v>
      </c>
      <c r="S2082" s="19">
        <f t="shared" si="512"/>
        <v>3.1113182922803824</v>
      </c>
      <c r="T2082" s="19">
        <f t="shared" si="508"/>
        <v>1.976015238084643</v>
      </c>
      <c r="U2082" s="23">
        <f t="shared" si="513"/>
        <v>2.4820952741358449</v>
      </c>
      <c r="V2082" s="24">
        <f t="shared" si="506"/>
        <v>2.4774579490001107</v>
      </c>
      <c r="W2082" s="24">
        <f t="shared" si="506"/>
        <v>2.0779011644440861</v>
      </c>
      <c r="X2082" s="24">
        <f t="shared" si="506"/>
        <v>2.8933947538660876</v>
      </c>
      <c r="Y2082" s="24">
        <f t="shared" si="506"/>
        <v>1.9658663494253776</v>
      </c>
      <c r="Z2082" s="24">
        <f t="shared" si="506"/>
        <v>2.3171157900650212</v>
      </c>
      <c r="AA2082" s="20">
        <v>-1.44</v>
      </c>
      <c r="AB2082" s="20">
        <v>-0.99</v>
      </c>
      <c r="AC2082" s="17">
        <v>313.94109511706199</v>
      </c>
      <c r="AD2082" s="17">
        <f t="shared" si="511"/>
        <v>313.98081736135651</v>
      </c>
      <c r="AE2082" s="21">
        <v>152.5</v>
      </c>
      <c r="AF2082" s="21">
        <v>183.86944444445231</v>
      </c>
      <c r="AG2082" s="19">
        <v>3.8186310757872985</v>
      </c>
      <c r="AH2082" s="21">
        <v>102.9</v>
      </c>
      <c r="AI2082" s="22">
        <v>-0.25583333333333297</v>
      </c>
      <c r="AJ2082" s="21">
        <v>1441.5</v>
      </c>
      <c r="AK2082" s="21" t="e">
        <f>VLOOKUP($B2082,'[3]Rotoma level Monthly'!$C$2:$N$538,10,FALSE)</f>
        <v>#N/A</v>
      </c>
      <c r="AL2082" s="21" t="e">
        <f>VLOOKUP($B2082,'[3]Rotoma level Monthly'!$C$2:$N$538,11,FALSE)</f>
        <v>#N/A</v>
      </c>
      <c r="AM2082" s="20">
        <v>3.6637660184139977</v>
      </c>
      <c r="AN2082" s="21">
        <v>178.27500000000001</v>
      </c>
    </row>
    <row r="2083" spans="1:40" x14ac:dyDescent="0.25">
      <c r="A2083" t="s">
        <v>91</v>
      </c>
      <c r="B2083" s="15">
        <v>38169</v>
      </c>
      <c r="C2083" s="16" t="s">
        <v>66</v>
      </c>
      <c r="D2083" s="17">
        <v>2005</v>
      </c>
      <c r="E2083" s="18" t="str">
        <f t="shared" si="510"/>
        <v>Rotomā 2004/05</v>
      </c>
      <c r="F2083" s="18" t="s">
        <v>61</v>
      </c>
      <c r="G2083" s="19">
        <v>2.4000001000000002</v>
      </c>
      <c r="H2083" s="20">
        <v>11.260000228881836</v>
      </c>
      <c r="I2083" s="21">
        <v>98.000000099999994</v>
      </c>
      <c r="J2083" s="19">
        <v>7.0000002000000006</v>
      </c>
      <c r="K2083" s="19">
        <v>0.5</v>
      </c>
      <c r="L2083" s="19">
        <v>6.0000000999999994</v>
      </c>
      <c r="M2083" s="19">
        <v>8.9999995999999989</v>
      </c>
      <c r="N2083" s="19">
        <v>7.0599999000000002</v>
      </c>
      <c r="O2083" s="19">
        <v>1.5</v>
      </c>
      <c r="Q2083" s="19">
        <f t="shared" si="504"/>
        <v>3.1857365999103111</v>
      </c>
      <c r="R2083" s="19">
        <f t="shared" si="503"/>
        <v>2.452709761137716</v>
      </c>
      <c r="S2083" s="19">
        <f t="shared" si="512"/>
        <v>2.3835904891683133</v>
      </c>
      <c r="T2083" s="19">
        <f t="shared" si="508"/>
        <v>2.6856863130741973</v>
      </c>
      <c r="U2083" s="23">
        <f t="shared" si="513"/>
        <v>2.6769307908226345</v>
      </c>
      <c r="V2083" s="24">
        <f t="shared" si="506"/>
        <v>2.50390331874577</v>
      </c>
      <c r="W2083" s="24">
        <f t="shared" si="506"/>
        <v>2.0887967545967014</v>
      </c>
      <c r="X2083" s="24">
        <f t="shared" si="506"/>
        <v>2.8444040922566738</v>
      </c>
      <c r="Y2083" s="24">
        <f t="shared" si="506"/>
        <v>1.9658663494253774</v>
      </c>
      <c r="Z2083" s="24">
        <f t="shared" si="506"/>
        <v>2.3150520228167428</v>
      </c>
      <c r="AA2083" s="20">
        <v>-0.66</v>
      </c>
      <c r="AB2083" s="20">
        <v>-1.13333333333333</v>
      </c>
      <c r="AC2083" s="17">
        <v>314.21124479924902</v>
      </c>
      <c r="AD2083" s="17">
        <f t="shared" si="511"/>
        <v>313.99848477427827</v>
      </c>
      <c r="AE2083" s="21">
        <v>209</v>
      </c>
      <c r="AF2083" s="21">
        <v>165.71908602151063</v>
      </c>
      <c r="AG2083" s="19">
        <v>3.3317869063621099</v>
      </c>
      <c r="AH2083" s="21">
        <v>140.4</v>
      </c>
      <c r="AI2083" s="22">
        <v>-0.38499999999999945</v>
      </c>
      <c r="AJ2083" s="21">
        <v>1451</v>
      </c>
      <c r="AK2083" s="21" t="e">
        <f>VLOOKUP($B2083,'[3]Rotoma level Monthly'!$C$2:$N$538,10,FALSE)</f>
        <v>#N/A</v>
      </c>
      <c r="AL2083" s="21" t="e">
        <f>VLOOKUP($B2083,'[3]Rotoma level Monthly'!$C$2:$N$538,11,FALSE)</f>
        <v>#N/A</v>
      </c>
      <c r="AM2083" s="20">
        <v>3.6895489658947214</v>
      </c>
      <c r="AN2083" s="21">
        <v>177.99166666666667</v>
      </c>
    </row>
    <row r="2084" spans="1:40" x14ac:dyDescent="0.25">
      <c r="A2084" t="s">
        <v>91</v>
      </c>
      <c r="B2084" s="15">
        <v>38200</v>
      </c>
      <c r="C2084" s="16" t="s">
        <v>66</v>
      </c>
      <c r="D2084" s="17">
        <v>2005</v>
      </c>
      <c r="E2084" s="18" t="str">
        <f t="shared" si="510"/>
        <v>Rotomā 2004/05</v>
      </c>
      <c r="F2084" s="18" t="s">
        <v>61</v>
      </c>
      <c r="G2084" s="19">
        <v>2.8</v>
      </c>
      <c r="H2084" s="20">
        <v>9.8999996185302734</v>
      </c>
      <c r="I2084" s="21">
        <v>91</v>
      </c>
      <c r="J2084" s="19">
        <v>3</v>
      </c>
      <c r="K2084" s="19">
        <v>0.5</v>
      </c>
      <c r="L2084" s="19">
        <v>3</v>
      </c>
      <c r="M2084" s="19">
        <v>4.0000002000000006</v>
      </c>
      <c r="N2084" s="19">
        <v>7.27</v>
      </c>
      <c r="O2084" s="19">
        <v>0.47999998999999999</v>
      </c>
      <c r="Q2084" s="19">
        <f t="shared" si="504"/>
        <v>3.3557813996092367</v>
      </c>
      <c r="R2084" s="19">
        <f t="shared" si="503"/>
        <v>2.6502654629573885</v>
      </c>
      <c r="S2084" s="19">
        <f t="shared" si="512"/>
        <v>2.2867145908864912</v>
      </c>
      <c r="T2084" s="19">
        <f t="shared" si="508"/>
        <v>1.6111940637814142</v>
      </c>
      <c r="U2084" s="23">
        <f t="shared" si="513"/>
        <v>2.4759888793086331</v>
      </c>
      <c r="V2084" s="24">
        <f t="shared" si="506"/>
        <v>2.50390331874577</v>
      </c>
      <c r="W2084" s="24">
        <f t="shared" si="506"/>
        <v>2.1337310279209198</v>
      </c>
      <c r="X2084" s="24">
        <f t="shared" si="506"/>
        <v>2.8066782240421899</v>
      </c>
      <c r="Y2084" s="24">
        <f t="shared" si="506"/>
        <v>2.0819658547404951</v>
      </c>
      <c r="Z2084" s="24">
        <f t="shared" si="506"/>
        <v>2.3495388590283954</v>
      </c>
      <c r="AA2084" s="20">
        <v>-0.72</v>
      </c>
      <c r="AB2084" s="20">
        <v>-0.82499999999999996</v>
      </c>
      <c r="AC2084" s="17">
        <v>314.432651745307</v>
      </c>
      <c r="AD2084" s="17">
        <f t="shared" si="511"/>
        <v>314.04098244033617</v>
      </c>
      <c r="AE2084" s="21">
        <v>73</v>
      </c>
      <c r="AF2084" s="21">
        <v>202.50000000000824</v>
      </c>
      <c r="AG2084" s="19">
        <v>3.6655899230886129</v>
      </c>
      <c r="AH2084" s="21">
        <v>170.5</v>
      </c>
      <c r="AI2084" s="22">
        <v>-0.50749999999999951</v>
      </c>
      <c r="AJ2084" s="21">
        <v>1631.5</v>
      </c>
      <c r="AK2084" s="21" t="e">
        <f>VLOOKUP($B2084,'[3]Rotoma level Monthly'!$C$2:$N$538,10,FALSE)</f>
        <v>#N/A</v>
      </c>
      <c r="AL2084" s="21" t="e">
        <f>VLOOKUP($B2084,'[3]Rotoma level Monthly'!$C$2:$N$538,11,FALSE)</f>
        <v>#N/A</v>
      </c>
      <c r="AM2084" s="20">
        <v>3.7549164334126441</v>
      </c>
      <c r="AN2084" s="21">
        <v>179.49166666666667</v>
      </c>
    </row>
    <row r="2085" spans="1:40" x14ac:dyDescent="0.25">
      <c r="A2085" t="s">
        <v>91</v>
      </c>
      <c r="B2085" s="15">
        <v>38261</v>
      </c>
      <c r="C2085" s="16" t="s">
        <v>66</v>
      </c>
      <c r="D2085" s="17">
        <v>2005</v>
      </c>
      <c r="E2085" s="18" t="str">
        <f t="shared" si="510"/>
        <v>Rotomā 2004/05</v>
      </c>
      <c r="F2085" s="18" t="s">
        <v>61</v>
      </c>
      <c r="G2085" s="19">
        <v>1.0499999899999999</v>
      </c>
      <c r="H2085" s="20">
        <v>12.039999961853027</v>
      </c>
      <c r="I2085" s="21">
        <v>165.50000000999998</v>
      </c>
      <c r="J2085" s="19">
        <v>4.0000001000000003</v>
      </c>
      <c r="K2085" s="19">
        <v>0.5</v>
      </c>
      <c r="L2085" s="19">
        <v>60.750000010000001</v>
      </c>
      <c r="M2085" s="19">
        <v>3.5000000499999997</v>
      </c>
      <c r="N2085" s="19">
        <v>7.33</v>
      </c>
      <c r="O2085" s="19">
        <v>0.52500000000000002</v>
      </c>
      <c r="Q2085" s="19">
        <f t="shared" si="504"/>
        <v>2.2738208091318524</v>
      </c>
      <c r="R2085" s="19">
        <f t="shared" si="503"/>
        <v>2.3460117960602394</v>
      </c>
      <c r="S2085" s="19">
        <f t="shared" si="512"/>
        <v>3.068581974395316</v>
      </c>
      <c r="T2085" s="19">
        <f t="shared" si="508"/>
        <v>1.9760152063811469</v>
      </c>
      <c r="U2085" s="23">
        <f t="shared" si="513"/>
        <v>2.4161074464921386</v>
      </c>
      <c r="V2085" s="24">
        <f t="shared" si="506"/>
        <v>2.4543557059265582</v>
      </c>
      <c r="W2085" s="24">
        <f t="shared" si="506"/>
        <v>2.1412176067644855</v>
      </c>
      <c r="X2085" s="24">
        <f t="shared" si="506"/>
        <v>2.8285035365716169</v>
      </c>
      <c r="Y2085" s="24">
        <f t="shared" si="506"/>
        <v>1.9962681160055029</v>
      </c>
      <c r="Z2085" s="24">
        <f t="shared" si="506"/>
        <v>2.3550862413170406</v>
      </c>
      <c r="AA2085" s="20">
        <v>-0.36</v>
      </c>
      <c r="AB2085" s="20">
        <v>-0.80333333333333301</v>
      </c>
      <c r="AC2085" s="17">
        <v>314.49776031667</v>
      </c>
      <c r="AD2085" s="17">
        <f t="shared" si="511"/>
        <v>314.08468474687498</v>
      </c>
      <c r="AE2085" s="21">
        <v>122</v>
      </c>
      <c r="AF2085" s="21">
        <v>184.15994623655919</v>
      </c>
      <c r="AG2085" s="19">
        <v>4.3271506309737147</v>
      </c>
      <c r="AH2085" s="21">
        <v>171.9</v>
      </c>
      <c r="AI2085" s="22">
        <v>-0.70583333333333298</v>
      </c>
      <c r="AJ2085" s="21">
        <v>1530.5</v>
      </c>
      <c r="AK2085" s="21" t="e">
        <f>VLOOKUP($B2085,'[3]Rotoma level Monthly'!$C$2:$N$538,10,FALSE)</f>
        <v>#N/A</v>
      </c>
      <c r="AL2085" s="21" t="e">
        <f>VLOOKUP($B2085,'[3]Rotoma level Monthly'!$C$2:$N$538,11,FALSE)</f>
        <v>#N/A</v>
      </c>
      <c r="AM2085" s="20">
        <v>3.8005795727892404</v>
      </c>
      <c r="AN2085" s="21">
        <v>178.03333333333333</v>
      </c>
    </row>
    <row r="2086" spans="1:40" x14ac:dyDescent="0.25">
      <c r="A2086" t="s">
        <v>91</v>
      </c>
      <c r="B2086" s="15">
        <v>38292</v>
      </c>
      <c r="C2086" s="16" t="s">
        <v>66</v>
      </c>
      <c r="D2086" s="17">
        <v>2005</v>
      </c>
      <c r="E2086" s="18" t="str">
        <f t="shared" si="510"/>
        <v>Rotomā 2004/05</v>
      </c>
      <c r="F2086" s="18" t="s">
        <v>61</v>
      </c>
      <c r="G2086" s="19">
        <v>1</v>
      </c>
      <c r="H2086" s="20">
        <v>10.680000305175781</v>
      </c>
      <c r="I2086" s="21">
        <v>118.00000010000001</v>
      </c>
      <c r="J2086" s="19">
        <v>4.0000002000000006</v>
      </c>
      <c r="K2086" s="19">
        <v>0.5</v>
      </c>
      <c r="L2086" s="19">
        <v>2.0000001000000003</v>
      </c>
      <c r="M2086" s="19">
        <v>3</v>
      </c>
      <c r="N2086" s="19">
        <v>7.4000000999999997</v>
      </c>
      <c r="O2086" s="19">
        <v>1.1000000000000001</v>
      </c>
      <c r="Q2086" s="19">
        <f t="shared" si="504"/>
        <v>2.2200000000000002</v>
      </c>
      <c r="R2086" s="19">
        <f t="shared" si="503"/>
        <v>2.534985033048113</v>
      </c>
      <c r="S2086" s="19">
        <f t="shared" si="512"/>
        <v>2.6263648430992563</v>
      </c>
      <c r="T2086" s="19">
        <f t="shared" si="508"/>
        <v>1.976015238084643</v>
      </c>
      <c r="U2086" s="23">
        <f t="shared" si="513"/>
        <v>2.3393412785580034</v>
      </c>
      <c r="V2086" s="24">
        <f t="shared" si="506"/>
        <v>2.4543557059265582</v>
      </c>
      <c r="W2086" s="24">
        <f t="shared" si="506"/>
        <v>2.1705637607013668</v>
      </c>
      <c r="X2086" s="24">
        <f t="shared" si="506"/>
        <v>2.7963599255826677</v>
      </c>
      <c r="Y2086" s="24">
        <f t="shared" si="506"/>
        <v>1.9962681160055027</v>
      </c>
      <c r="Z2086" s="24">
        <f t="shared" si="506"/>
        <v>2.3543868770540239</v>
      </c>
      <c r="AA2086" s="20">
        <v>-0.92</v>
      </c>
      <c r="AB2086" s="20">
        <v>-0.73666666666666603</v>
      </c>
      <c r="AC2086" s="17">
        <v>314.49510927057901</v>
      </c>
      <c r="AD2086" s="17">
        <f t="shared" si="511"/>
        <v>314.1138152390651</v>
      </c>
      <c r="AE2086" s="21">
        <v>38</v>
      </c>
      <c r="AF2086" s="21">
        <v>169.26388888889269</v>
      </c>
      <c r="AG2086" s="19">
        <v>4.0503239539413265</v>
      </c>
      <c r="AH2086" s="21">
        <v>171.3</v>
      </c>
      <c r="AI2086" s="22">
        <v>-0.76999999999999957</v>
      </c>
      <c r="AJ2086" s="21">
        <v>1535</v>
      </c>
      <c r="AK2086" s="21" t="e">
        <f>VLOOKUP($B2086,'[3]Rotoma level Monthly'!$C$2:$N$538,10,FALSE)</f>
        <v>#N/A</v>
      </c>
      <c r="AL2086" s="21" t="e">
        <f>VLOOKUP($B2086,'[3]Rotoma level Monthly'!$C$2:$N$538,11,FALSE)</f>
        <v>#N/A</v>
      </c>
      <c r="AM2086" s="20">
        <v>3.8238743921738148</v>
      </c>
      <c r="AN2086" s="21">
        <v>176.55000000000004</v>
      </c>
    </row>
    <row r="2087" spans="1:40" x14ac:dyDescent="0.25">
      <c r="A2087" t="s">
        <v>91</v>
      </c>
      <c r="B2087" s="15">
        <v>38322</v>
      </c>
      <c r="C2087" s="16" t="s">
        <v>66</v>
      </c>
      <c r="D2087" s="17">
        <v>2005</v>
      </c>
      <c r="E2087" s="18" t="str">
        <f t="shared" si="510"/>
        <v>Rotomā 2004/05</v>
      </c>
      <c r="F2087" s="18" t="s">
        <v>61</v>
      </c>
      <c r="G2087" s="19">
        <v>0.89999998000000003</v>
      </c>
      <c r="H2087" s="20">
        <v>14.770000457763672</v>
      </c>
      <c r="I2087" s="21">
        <v>111</v>
      </c>
      <c r="J2087" s="19">
        <v>4.0000002000000006</v>
      </c>
      <c r="K2087" s="19">
        <v>0.5</v>
      </c>
      <c r="L2087" s="19">
        <v>1</v>
      </c>
      <c r="M2087" s="19">
        <v>8.0000004000000011</v>
      </c>
      <c r="N2087" s="19">
        <v>7.5999999000000003</v>
      </c>
      <c r="O2087" s="19">
        <v>1</v>
      </c>
      <c r="Q2087" s="19">
        <f t="shared" si="504"/>
        <v>2.1037759494623742</v>
      </c>
      <c r="R2087" s="19">
        <f t="shared" si="503"/>
        <v>1.999239530598758</v>
      </c>
      <c r="S2087" s="19">
        <f t="shared" si="512"/>
        <v>2.5464221661478388</v>
      </c>
      <c r="T2087" s="19">
        <f t="shared" si="508"/>
        <v>1.976015238084643</v>
      </c>
      <c r="U2087" s="23">
        <f t="shared" si="513"/>
        <v>2.1563632210734038</v>
      </c>
      <c r="V2087" s="24">
        <f t="shared" si="506"/>
        <v>2.4543557059265582</v>
      </c>
      <c r="W2087" s="24">
        <f t="shared" si="506"/>
        <v>2.1641412491715202</v>
      </c>
      <c r="X2087" s="24">
        <f t="shared" si="506"/>
        <v>2.783420177744985</v>
      </c>
      <c r="Y2087" s="24">
        <f t="shared" si="506"/>
        <v>2.1427693858458894</v>
      </c>
      <c r="Z2087" s="24">
        <f t="shared" si="506"/>
        <v>2.3861716296722384</v>
      </c>
      <c r="AA2087" s="20">
        <v>-0.9</v>
      </c>
      <c r="AB2087" s="20">
        <v>-0.64666666666666595</v>
      </c>
      <c r="AC2087" s="17">
        <v>314.41393138803397</v>
      </c>
      <c r="AD2087" s="17">
        <f t="shared" si="511"/>
        <v>314.1356895158101</v>
      </c>
      <c r="AE2087" s="21">
        <v>193.5</v>
      </c>
      <c r="AF2087" s="21">
        <v>209.91263440860325</v>
      </c>
      <c r="AG2087" s="19">
        <v>5.0489912634409064</v>
      </c>
      <c r="AH2087" s="21">
        <v>182.6</v>
      </c>
      <c r="AI2087" s="22">
        <v>-0.76999999999999957</v>
      </c>
      <c r="AJ2087" s="21">
        <v>1478</v>
      </c>
      <c r="AK2087" s="21" t="e">
        <f>VLOOKUP($B2087,'[3]Rotoma level Monthly'!$C$2:$N$538,10,FALSE)</f>
        <v>#N/A</v>
      </c>
      <c r="AL2087" s="21" t="e">
        <f>VLOOKUP($B2087,'[3]Rotoma level Monthly'!$C$2:$N$538,11,FALSE)</f>
        <v>#N/A</v>
      </c>
      <c r="AM2087" s="20">
        <v>3.7994802431452626</v>
      </c>
      <c r="AN2087" s="21">
        <v>173.65833333333333</v>
      </c>
    </row>
    <row r="2088" spans="1:40" x14ac:dyDescent="0.25">
      <c r="A2088" t="s">
        <v>91</v>
      </c>
      <c r="B2088" s="15">
        <v>38353</v>
      </c>
      <c r="C2088" s="16" t="s">
        <v>66</v>
      </c>
      <c r="D2088" s="17">
        <v>2005</v>
      </c>
      <c r="E2088" s="18" t="str">
        <f t="shared" si="510"/>
        <v>Rotomā 2004/05</v>
      </c>
      <c r="F2088" s="18" t="s">
        <v>61</v>
      </c>
      <c r="G2088" s="19">
        <v>0.69999999000000002</v>
      </c>
      <c r="H2088" s="20">
        <v>13.819999694824219</v>
      </c>
      <c r="I2088" s="21">
        <v>157</v>
      </c>
      <c r="J2088" s="19">
        <v>4.0000002000000006</v>
      </c>
      <c r="K2088" s="19">
        <v>0.5</v>
      </c>
      <c r="L2088" s="19">
        <v>1</v>
      </c>
      <c r="M2088" s="19">
        <v>1</v>
      </c>
      <c r="N2088" s="19">
        <v>7.1999997999999996</v>
      </c>
      <c r="O2088" s="19">
        <v>0.38999999000000002</v>
      </c>
      <c r="Q2088" s="19">
        <f t="shared" si="504"/>
        <v>1.8265490058775271</v>
      </c>
      <c r="R2088" s="19">
        <f t="shared" si="503"/>
        <v>2.1160442185032813</v>
      </c>
      <c r="S2088" s="19">
        <f t="shared" si="512"/>
        <v>2.9996579537517927</v>
      </c>
      <c r="T2088" s="19">
        <f t="shared" si="508"/>
        <v>1.976015238084643</v>
      </c>
      <c r="U2088" s="23">
        <f t="shared" si="513"/>
        <v>2.2295666040543107</v>
      </c>
      <c r="V2088" s="24">
        <f t="shared" ref="V2088:Z2138" si="514">AVERAGE(Q2077:Q2088)</f>
        <v>2.4312534606278207</v>
      </c>
      <c r="W2088" s="24">
        <f t="shared" si="514"/>
        <v>2.1725594982761551</v>
      </c>
      <c r="X2088" s="24">
        <f t="shared" si="514"/>
        <v>2.7966854692526169</v>
      </c>
      <c r="Y2088" s="24">
        <f t="shared" si="514"/>
        <v>2.1191879567447454</v>
      </c>
      <c r="Z2088" s="24">
        <f t="shared" si="514"/>
        <v>2.3799215962253348</v>
      </c>
      <c r="AA2088" s="20">
        <v>0.2</v>
      </c>
      <c r="AB2088" s="20">
        <v>9.99999999999991E-3</v>
      </c>
      <c r="AC2088" s="17">
        <v>314.36943507373297</v>
      </c>
      <c r="AD2088" s="17">
        <f t="shared" si="511"/>
        <v>314.15859256293442</v>
      </c>
      <c r="AE2088" s="21">
        <v>35.5</v>
      </c>
      <c r="AF2088" s="21">
        <v>186.07930107526889</v>
      </c>
      <c r="AG2088" s="19">
        <v>3.7220547282464009</v>
      </c>
      <c r="AH2088" s="21">
        <v>290.89999999999998</v>
      </c>
      <c r="AI2088" s="22">
        <v>-0.69166666666666599</v>
      </c>
      <c r="AJ2088" s="21">
        <v>1453.5</v>
      </c>
      <c r="AK2088" s="21" t="e">
        <f>VLOOKUP($B2088,'[3]Rotoma level Monthly'!$C$2:$N$538,10,FALSE)</f>
        <v>#N/A</v>
      </c>
      <c r="AL2088" s="21" t="e">
        <f>VLOOKUP($B2088,'[3]Rotoma level Monthly'!$C$2:$N$538,11,FALSE)</f>
        <v>#N/A</v>
      </c>
      <c r="AM2088" s="20">
        <v>3.8906068513053871</v>
      </c>
      <c r="AN2088" s="21">
        <v>177.19166666666663</v>
      </c>
    </row>
    <row r="2089" spans="1:40" x14ac:dyDescent="0.25">
      <c r="A2089" t="s">
        <v>91</v>
      </c>
      <c r="B2089" s="15">
        <v>38384</v>
      </c>
      <c r="C2089" s="16" t="s">
        <v>66</v>
      </c>
      <c r="D2089" s="17">
        <v>2005</v>
      </c>
      <c r="E2089" s="18" t="str">
        <f t="shared" si="510"/>
        <v>Rotomā 2004/05</v>
      </c>
      <c r="F2089" s="18" t="s">
        <v>61</v>
      </c>
      <c r="G2089" s="19">
        <v>0.80000000999999998</v>
      </c>
      <c r="H2089" s="20">
        <v>12.979999542236328</v>
      </c>
      <c r="I2089" s="21">
        <v>424.99998999999997</v>
      </c>
      <c r="J2089" s="19">
        <v>2.0000001000000003</v>
      </c>
      <c r="K2089" s="19">
        <v>2.0000001000000003</v>
      </c>
      <c r="L2089" s="19">
        <v>1</v>
      </c>
      <c r="M2089" s="19">
        <v>7.0000002000000006</v>
      </c>
      <c r="N2089" s="19">
        <v>7.4000000999999997</v>
      </c>
      <c r="O2089" s="19">
        <v>0.38</v>
      </c>
      <c r="Q2089" s="19">
        <f t="shared" si="504"/>
        <v>1.9738485807483865</v>
      </c>
      <c r="R2089" s="19">
        <f t="shared" si="503"/>
        <v>2.2225117772756713</v>
      </c>
      <c r="S2089" s="19">
        <f t="shared" si="512"/>
        <v>4.3014506486931694</v>
      </c>
      <c r="T2089" s="19">
        <f t="shared" si="508"/>
        <v>1.097007650745818</v>
      </c>
      <c r="U2089" s="23">
        <f t="shared" si="513"/>
        <v>2.3987046643657615</v>
      </c>
      <c r="V2089" s="24">
        <f t="shared" si="514"/>
        <v>2.3939808119434391</v>
      </c>
      <c r="W2089" s="24">
        <f t="shared" si="514"/>
        <v>2.1553446125237028</v>
      </c>
      <c r="X2089" s="24">
        <f t="shared" si="514"/>
        <v>2.9134548891371579</v>
      </c>
      <c r="Y2089" s="24">
        <f t="shared" si="514"/>
        <v>1.9602395883734758</v>
      </c>
      <c r="Z2089" s="24">
        <f t="shared" si="514"/>
        <v>2.3557549754944445</v>
      </c>
      <c r="AA2089" s="20">
        <v>-2.57</v>
      </c>
      <c r="AB2089" s="20">
        <v>-0.39500000000000002</v>
      </c>
      <c r="AC2089" s="17">
        <v>314.36943507373297</v>
      </c>
      <c r="AD2089" s="17">
        <f t="shared" si="511"/>
        <v>314.19131454846956</v>
      </c>
      <c r="AE2089" s="21">
        <v>53.5</v>
      </c>
      <c r="AF2089" s="21">
        <v>168.59226190476528</v>
      </c>
      <c r="AG2089" s="19">
        <v>3.3910403034447145</v>
      </c>
      <c r="AH2089" s="21">
        <v>186.7</v>
      </c>
      <c r="AI2089" s="22">
        <v>-0.69166666666666599</v>
      </c>
      <c r="AJ2089" s="21">
        <v>1384.5</v>
      </c>
      <c r="AK2089" s="21" t="e">
        <f>VLOOKUP($B2089,'[3]Rotoma level Monthly'!$C$2:$N$538,10,FALSE)</f>
        <v>#N/A</v>
      </c>
      <c r="AL2089" s="21" t="e">
        <f>VLOOKUP($B2089,'[3]Rotoma level Monthly'!$C$2:$N$538,11,FALSE)</f>
        <v>#N/A</v>
      </c>
      <c r="AM2089" s="20">
        <v>3.9347170146436667</v>
      </c>
      <c r="AN2089" s="21">
        <v>179.83333333333329</v>
      </c>
    </row>
    <row r="2090" spans="1:40" x14ac:dyDescent="0.25">
      <c r="A2090" t="s">
        <v>91</v>
      </c>
      <c r="B2090" s="15">
        <v>38412</v>
      </c>
      <c r="C2090" s="16" t="s">
        <v>66</v>
      </c>
      <c r="D2090" s="17">
        <v>2005</v>
      </c>
      <c r="E2090" s="18" t="str">
        <f t="shared" si="510"/>
        <v>Rotomā 2004/05</v>
      </c>
      <c r="F2090" s="18" t="s">
        <v>61</v>
      </c>
      <c r="G2090" s="19">
        <v>1.1000000000000001</v>
      </c>
      <c r="H2090" s="20">
        <v>14.310000419616699</v>
      </c>
      <c r="I2090" s="21">
        <v>164.00000010000002</v>
      </c>
      <c r="J2090" s="19">
        <v>4.0000002000000006</v>
      </c>
      <c r="K2090" s="19">
        <v>0.5</v>
      </c>
      <c r="L2090" s="19">
        <v>2.0000001000000003</v>
      </c>
      <c r="M2090" s="19">
        <v>6.0000000999999994</v>
      </c>
      <c r="N2090" s="19">
        <v>7</v>
      </c>
      <c r="O2090" s="19">
        <v>0.70999997999999997</v>
      </c>
      <c r="Q2090" s="19">
        <f t="shared" si="504"/>
        <v>2.3251374203018917</v>
      </c>
      <c r="R2090" s="19">
        <f t="shared" si="503"/>
        <v>2.0553675943098679</v>
      </c>
      <c r="S2090" s="19">
        <f t="shared" si="512"/>
        <v>3.0566799834206591</v>
      </c>
      <c r="T2090" s="19">
        <f t="shared" si="508"/>
        <v>1.976015238084643</v>
      </c>
      <c r="U2090" s="23">
        <f t="shared" si="513"/>
        <v>2.3533000590292659</v>
      </c>
      <c r="V2090" s="24">
        <f t="shared" si="514"/>
        <v>2.4124276011800654</v>
      </c>
      <c r="W2090" s="24">
        <f t="shared" si="514"/>
        <v>2.1657352406153527</v>
      </c>
      <c r="X2090" s="24">
        <f t="shared" si="514"/>
        <v>2.9488538681920073</v>
      </c>
      <c r="Y2090" s="24">
        <f t="shared" si="514"/>
        <v>1.9173907188592041</v>
      </c>
      <c r="Z2090" s="24">
        <f t="shared" si="514"/>
        <v>2.3611018572116582</v>
      </c>
      <c r="AA2090" s="20">
        <v>7.0000000000000007E-2</v>
      </c>
      <c r="AB2090" s="20">
        <v>-0.34</v>
      </c>
      <c r="AC2090" s="17">
        <v>314.23415555158198</v>
      </c>
      <c r="AD2090" s="17">
        <f t="shared" si="511"/>
        <v>314.2139571296608</v>
      </c>
      <c r="AE2090" s="21">
        <v>148</v>
      </c>
      <c r="AF2090" s="21">
        <v>187.65013615417098</v>
      </c>
      <c r="AG2090" s="19">
        <v>3.1306054952390023</v>
      </c>
      <c r="AH2090" s="21">
        <v>208.4</v>
      </c>
      <c r="AI2090" s="22">
        <v>-0.64666666666666595</v>
      </c>
      <c r="AJ2090" s="21">
        <v>1144.5</v>
      </c>
      <c r="AK2090" s="21" t="e">
        <f>VLOOKUP($B2090,'[3]Rotoma level Monthly'!$C$2:$N$538,10,FALSE)</f>
        <v>#N/A</v>
      </c>
      <c r="AL2090" s="21" t="e">
        <f>VLOOKUP($B2090,'[3]Rotoma level Monthly'!$C$2:$N$538,11,FALSE)</f>
        <v>#N/A</v>
      </c>
      <c r="AM2090" s="20">
        <v>3.7868813042393756</v>
      </c>
      <c r="AN2090" s="21">
        <v>174.43333333333331</v>
      </c>
    </row>
    <row r="2091" spans="1:40" x14ac:dyDescent="0.25">
      <c r="A2091" t="s">
        <v>91</v>
      </c>
      <c r="B2091" s="15">
        <v>38443</v>
      </c>
      <c r="C2091" s="16" t="s">
        <v>66</v>
      </c>
      <c r="D2091" s="17">
        <v>2005</v>
      </c>
      <c r="E2091" s="18" t="str">
        <f t="shared" si="510"/>
        <v>Rotomā 2004/05</v>
      </c>
      <c r="F2091" s="18" t="s">
        <v>61</v>
      </c>
      <c r="G2091" s="19">
        <v>1.1000000000000001</v>
      </c>
      <c r="H2091" s="20">
        <v>14.890000343322754</v>
      </c>
      <c r="I2091" s="21">
        <v>159.00001</v>
      </c>
      <c r="J2091" s="19">
        <v>11</v>
      </c>
      <c r="K2091" s="19">
        <v>0.5</v>
      </c>
      <c r="L2091" s="19">
        <v>1</v>
      </c>
      <c r="M2091" s="19">
        <v>4.0000002000000006</v>
      </c>
      <c r="N2091" s="19">
        <v>7.4000000999999997</v>
      </c>
      <c r="O2091" s="19">
        <v>0.58999997000000004</v>
      </c>
      <c r="Q2091" s="19">
        <f t="shared" si="504"/>
        <v>2.3251374203018917</v>
      </c>
      <c r="R2091" s="19">
        <f t="shared" si="503"/>
        <v>1.9847192199709607</v>
      </c>
      <c r="S2091" s="19">
        <f t="shared" si="512"/>
        <v>3.016205426420052</v>
      </c>
      <c r="T2091" s="19">
        <f t="shared" si="508"/>
        <v>3.2588666406620166</v>
      </c>
      <c r="U2091" s="23">
        <f t="shared" si="513"/>
        <v>2.6462321768387302</v>
      </c>
      <c r="V2091" s="24">
        <f t="shared" si="514"/>
        <v>2.4308743904166921</v>
      </c>
      <c r="W2091" s="24">
        <f t="shared" si="514"/>
        <v>2.1745936241186281</v>
      </c>
      <c r="X2091" s="24">
        <f t="shared" si="514"/>
        <v>2.9188073216684955</v>
      </c>
      <c r="Y2091" s="24">
        <f t="shared" si="514"/>
        <v>1.965155746158189</v>
      </c>
      <c r="Z2091" s="24">
        <f t="shared" si="514"/>
        <v>2.3723577705905012</v>
      </c>
      <c r="AA2091" s="20">
        <v>-0.88</v>
      </c>
      <c r="AB2091" s="20">
        <v>-0.456666666666666</v>
      </c>
      <c r="AC2091" s="17">
        <v>314.22598237310598</v>
      </c>
      <c r="AD2091" s="17">
        <f t="shared" si="511"/>
        <v>314.2355846284442</v>
      </c>
      <c r="AE2091" s="21">
        <v>15</v>
      </c>
      <c r="AF2091" s="21">
        <v>181.41557017544025</v>
      </c>
      <c r="AG2091" s="19">
        <v>2.8411419358102017</v>
      </c>
      <c r="AH2091" s="21">
        <v>212.9</v>
      </c>
      <c r="AI2091" s="22">
        <v>-0.64666666666666595</v>
      </c>
      <c r="AJ2091" s="21">
        <v>1279.5</v>
      </c>
      <c r="AK2091" s="21" t="e">
        <f>VLOOKUP($B2091,'[3]Rotoma level Monthly'!$C$2:$N$538,10,FALSE)</f>
        <v>#N/A</v>
      </c>
      <c r="AL2091" s="21" t="e">
        <f>VLOOKUP($B2091,'[3]Rotoma level Monthly'!$C$2:$N$538,11,FALSE)</f>
        <v>#N/A</v>
      </c>
      <c r="AM2091" s="20">
        <v>3.7674875632719309</v>
      </c>
      <c r="AN2091" s="21">
        <v>178.77499999999998</v>
      </c>
    </row>
    <row r="2092" spans="1:40" x14ac:dyDescent="0.25">
      <c r="A2092" t="s">
        <v>91</v>
      </c>
      <c r="B2092" s="15">
        <v>38473</v>
      </c>
      <c r="C2092" s="16" t="s">
        <v>66</v>
      </c>
      <c r="D2092" s="17">
        <v>2005</v>
      </c>
      <c r="E2092" s="18" t="str">
        <f t="shared" si="510"/>
        <v>Rotomā 2004/05</v>
      </c>
      <c r="F2092" s="18" t="s">
        <v>61</v>
      </c>
      <c r="G2092" s="19">
        <v>1.3</v>
      </c>
      <c r="H2092" s="20">
        <v>13.949999809265137</v>
      </c>
      <c r="I2092" s="21">
        <v>177.50000001999999</v>
      </c>
      <c r="J2092" s="19">
        <v>8.9999995999999989</v>
      </c>
      <c r="K2092" s="19">
        <v>2.0000001000000003</v>
      </c>
      <c r="L2092" s="19">
        <v>0.50000001999999999</v>
      </c>
      <c r="M2092" s="19">
        <v>6.0000000999999994</v>
      </c>
      <c r="N2092" s="19">
        <v>7.3000002000000004</v>
      </c>
      <c r="O2092" s="19">
        <v>0.27</v>
      </c>
      <c r="Q2092" s="19">
        <f t="shared" si="504"/>
        <v>2.5094161148593654</v>
      </c>
      <c r="R2092" s="19">
        <f t="shared" si="503"/>
        <v>2.0998511983211179</v>
      </c>
      <c r="S2092" s="19">
        <f t="shared" si="512"/>
        <v>3.1600870558945426</v>
      </c>
      <c r="T2092" s="19">
        <f t="shared" si="508"/>
        <v>3.004388071201054</v>
      </c>
      <c r="U2092" s="23">
        <f t="shared" si="513"/>
        <v>2.6934356100690202</v>
      </c>
      <c r="V2092" s="24">
        <f t="shared" si="514"/>
        <v>2.4755050182592742</v>
      </c>
      <c r="W2092" s="24">
        <f t="shared" si="514"/>
        <v>2.2026990612971615</v>
      </c>
      <c r="X2092" s="24">
        <f t="shared" si="514"/>
        <v>2.9478185667300782</v>
      </c>
      <c r="Y2092" s="24">
        <f t="shared" si="514"/>
        <v>2.050853482251223</v>
      </c>
      <c r="Z2092" s="24">
        <f t="shared" si="514"/>
        <v>2.4192190321344342</v>
      </c>
      <c r="AA2092" s="20">
        <v>-1.32</v>
      </c>
      <c r="AB2092" s="20">
        <v>-0.60833333333333295</v>
      </c>
      <c r="AC2092" s="17">
        <v>314.15683838369802</v>
      </c>
      <c r="AD2092" s="17">
        <f t="shared" si="511"/>
        <v>314.26838245839542</v>
      </c>
      <c r="AE2092" s="21">
        <v>151.5</v>
      </c>
      <c r="AF2092" s="21">
        <v>162.61827956988665</v>
      </c>
      <c r="AG2092" s="19">
        <v>3.0298086515032847</v>
      </c>
      <c r="AH2092" s="21">
        <v>123.9</v>
      </c>
      <c r="AI2092" s="22">
        <v>-0.64666666666666595</v>
      </c>
      <c r="AJ2092" s="21">
        <v>1262</v>
      </c>
      <c r="AK2092" s="21" t="e">
        <f>VLOOKUP($B2092,'[3]Rotoma level Monthly'!$C$2:$N$538,10,FALSE)</f>
        <v>#N/A</v>
      </c>
      <c r="AL2092" s="21" t="e">
        <f>VLOOKUP($B2092,'[3]Rotoma level Monthly'!$C$2:$N$538,11,FALSE)</f>
        <v>#N/A</v>
      </c>
      <c r="AM2092" s="20">
        <v>3.7683565576851783</v>
      </c>
      <c r="AN2092" s="21">
        <v>176.57500000000002</v>
      </c>
    </row>
    <row r="2093" spans="1:40" x14ac:dyDescent="0.25">
      <c r="A2093" t="s">
        <v>91</v>
      </c>
      <c r="B2093" s="15">
        <v>38504</v>
      </c>
      <c r="C2093" s="16" t="s">
        <v>66</v>
      </c>
      <c r="D2093" s="17">
        <v>2005</v>
      </c>
      <c r="E2093" s="18" t="str">
        <f t="shared" si="510"/>
        <v>Rotomā 2004/05</v>
      </c>
      <c r="F2093" s="18" t="s">
        <v>61</v>
      </c>
      <c r="G2093" s="19">
        <v>1.8</v>
      </c>
      <c r="H2093" s="20">
        <v>15.420000076293945</v>
      </c>
      <c r="I2093" s="21">
        <v>113.50000002</v>
      </c>
      <c r="J2093" s="19">
        <v>4.0000002000000006</v>
      </c>
      <c r="K2093" s="19">
        <v>2.0000001000000003</v>
      </c>
      <c r="L2093" s="19">
        <v>0.50000001999999999</v>
      </c>
      <c r="M2093" s="19">
        <v>7.0000002000000006</v>
      </c>
      <c r="N2093" s="19">
        <v>7.3000002000000004</v>
      </c>
      <c r="O2093" s="19">
        <v>0.64999998000000003</v>
      </c>
      <c r="Q2093" s="19">
        <f t="shared" si="504"/>
        <v>2.8683921629623974</v>
      </c>
      <c r="R2093" s="19">
        <f t="shared" si="503"/>
        <v>1.9211375260279659</v>
      </c>
      <c r="S2093" s="19">
        <f t="shared" si="512"/>
        <v>2.575537543433065</v>
      </c>
      <c r="T2093" s="19">
        <f t="shared" si="508"/>
        <v>1.976015238084643</v>
      </c>
      <c r="U2093" s="23">
        <f t="shared" si="513"/>
        <v>2.3352706176270175</v>
      </c>
      <c r="V2093" s="24">
        <f t="shared" si="514"/>
        <v>2.4863323021773027</v>
      </c>
      <c r="W2093" s="24">
        <f t="shared" si="514"/>
        <v>2.196291543452253</v>
      </c>
      <c r="X2093" s="24">
        <f t="shared" si="514"/>
        <v>2.927717580632573</v>
      </c>
      <c r="Y2093" s="24">
        <f t="shared" si="514"/>
        <v>2.1241041145294584</v>
      </c>
      <c r="Z2093" s="24">
        <f t="shared" si="514"/>
        <v>2.4336113851978971</v>
      </c>
      <c r="AA2093" s="20">
        <v>0.36</v>
      </c>
      <c r="AB2093" s="20">
        <v>0.59499999999999897</v>
      </c>
      <c r="AC2093" s="17">
        <v>314.23013702421798</v>
      </c>
      <c r="AD2093" s="17">
        <f t="shared" si="511"/>
        <v>314.29814800974754</v>
      </c>
      <c r="AE2093" s="21">
        <v>102</v>
      </c>
      <c r="AF2093" s="21">
        <v>176.37606576829151</v>
      </c>
      <c r="AG2093" s="19">
        <v>3.5461060500989605</v>
      </c>
      <c r="AH2093" s="21">
        <v>144.6</v>
      </c>
      <c r="AI2093" s="22">
        <v>-0.64666666666666595</v>
      </c>
      <c r="AJ2093" s="21">
        <v>1291.5</v>
      </c>
      <c r="AK2093" s="21" t="e">
        <f>VLOOKUP($B2093,'[3]Rotoma level Monthly'!$C$2:$N$538,10,FALSE)</f>
        <v>#N/A</v>
      </c>
      <c r="AL2093" s="21" t="e">
        <f>VLOOKUP($B2093,'[3]Rotoma level Monthly'!$C$2:$N$538,11,FALSE)</f>
        <v>#N/A</v>
      </c>
      <c r="AM2093" s="20">
        <v>3.7121529682428345</v>
      </c>
      <c r="AN2093" s="21">
        <v>180.05000000000004</v>
      </c>
    </row>
    <row r="2094" spans="1:40" x14ac:dyDescent="0.25">
      <c r="A2094" t="s">
        <v>91</v>
      </c>
      <c r="B2094" s="15">
        <v>38534</v>
      </c>
      <c r="C2094" s="16" t="s">
        <v>67</v>
      </c>
      <c r="D2094" s="17">
        <v>2006</v>
      </c>
      <c r="E2094" s="18" t="str">
        <f t="shared" si="510"/>
        <v>Rotomā 2005/06</v>
      </c>
      <c r="F2094" s="18" t="s">
        <v>61</v>
      </c>
      <c r="G2094" s="19">
        <v>1.7</v>
      </c>
      <c r="H2094" s="20">
        <v>13.119999885559082</v>
      </c>
      <c r="I2094" s="21">
        <v>144.00000020000002</v>
      </c>
      <c r="J2094" s="19">
        <v>4.9999998999999997</v>
      </c>
      <c r="K2094" s="19">
        <v>0.5</v>
      </c>
      <c r="L2094" s="19">
        <v>4.0000002000000006</v>
      </c>
      <c r="M2094" s="19">
        <v>4.9999998999999997</v>
      </c>
      <c r="N2094" s="19">
        <v>7.0999999000000003</v>
      </c>
      <c r="O2094" s="19">
        <v>0.36000000999999998</v>
      </c>
      <c r="Q2094" s="19">
        <f t="shared" si="504"/>
        <v>2.8053402603008157</v>
      </c>
      <c r="R2094" s="19">
        <f t="shared" ref="R2094:R2117" si="515">5.56+2.6*LOG(((1/$H2094)-(1/40)),10)</f>
        <v>2.2045321534935671</v>
      </c>
      <c r="S2094" s="19">
        <f t="shared" si="512"/>
        <v>2.886671103022294</v>
      </c>
      <c r="T2094" s="19">
        <f t="shared" si="508"/>
        <v>2.2589923872983766</v>
      </c>
      <c r="U2094" s="23">
        <f t="shared" si="513"/>
        <v>2.5388839760287638</v>
      </c>
      <c r="V2094" s="24">
        <f t="shared" si="514"/>
        <v>2.4810779769555045</v>
      </c>
      <c r="W2094" s="24">
        <f t="shared" si="514"/>
        <v>2.2156146059753872</v>
      </c>
      <c r="X2094" s="24">
        <f t="shared" si="514"/>
        <v>2.9089969815277326</v>
      </c>
      <c r="Y2094" s="24">
        <f t="shared" si="514"/>
        <v>2.1476855436306033</v>
      </c>
      <c r="Z2094" s="24">
        <f t="shared" si="514"/>
        <v>2.4383437770223071</v>
      </c>
      <c r="AA2094" s="20">
        <v>0.14000000000000001</v>
      </c>
      <c r="AB2094" s="20">
        <v>0.40499999999999903</v>
      </c>
      <c r="AC2094" s="17">
        <v>314.28644292280302</v>
      </c>
      <c r="AD2094" s="17">
        <f t="shared" si="511"/>
        <v>314.32692699355931</v>
      </c>
      <c r="AE2094" s="21">
        <v>135</v>
      </c>
      <c r="AF2094" s="21">
        <v>159.0234153933319</v>
      </c>
      <c r="AG2094" s="19">
        <v>3.1789152579438738</v>
      </c>
      <c r="AH2094" s="21">
        <v>101.9</v>
      </c>
      <c r="AI2094" s="22">
        <v>-0.60833333333333295</v>
      </c>
      <c r="AJ2094" s="21">
        <v>1241</v>
      </c>
      <c r="AK2094" s="21" t="e">
        <f>VLOOKUP($B2094,'[3]Rotoma level Monthly'!$C$2:$N$538,10,FALSE)</f>
        <v>#N/A</v>
      </c>
      <c r="AL2094" s="21" t="e">
        <f>VLOOKUP($B2094,'[3]Rotoma level Monthly'!$C$2:$N$538,11,FALSE)</f>
        <v>#N/A</v>
      </c>
      <c r="AM2094" s="20">
        <v>3.6894425494354732</v>
      </c>
      <c r="AN2094" s="21">
        <v>176.8416666666667</v>
      </c>
    </row>
    <row r="2095" spans="1:40" x14ac:dyDescent="0.25">
      <c r="A2095" t="s">
        <v>91</v>
      </c>
      <c r="B2095" s="15">
        <v>38565</v>
      </c>
      <c r="C2095" s="16" t="s">
        <v>67</v>
      </c>
      <c r="D2095" s="17">
        <v>2006</v>
      </c>
      <c r="E2095" s="18" t="str">
        <f t="shared" si="510"/>
        <v>Rotomā 2005/06</v>
      </c>
      <c r="F2095" s="18" t="s">
        <v>61</v>
      </c>
      <c r="G2095" s="19">
        <v>1.7</v>
      </c>
      <c r="H2095" s="20">
        <v>13.050000190734863</v>
      </c>
      <c r="I2095" s="21">
        <v>135.50001002000002</v>
      </c>
      <c r="K2095" s="19">
        <v>0.5</v>
      </c>
      <c r="L2095" s="19">
        <v>0.50000001999999999</v>
      </c>
      <c r="M2095" s="19">
        <v>17.000001000000001</v>
      </c>
      <c r="N2095" s="19">
        <v>7.4000000999999997</v>
      </c>
      <c r="O2095" s="19">
        <v>0.44</v>
      </c>
      <c r="Q2095" s="19">
        <f t="shared" si="504"/>
        <v>2.8053402603008157</v>
      </c>
      <c r="R2095" s="19">
        <f t="shared" si="515"/>
        <v>2.213509468458231</v>
      </c>
      <c r="S2095" s="19">
        <f t="shared" si="512"/>
        <v>2.8071373752505955</v>
      </c>
      <c r="V2095" s="24">
        <f t="shared" si="514"/>
        <v>2.4493782819880465</v>
      </c>
      <c r="W2095" s="24">
        <f t="shared" si="514"/>
        <v>2.1956812482520967</v>
      </c>
      <c r="X2095" s="24">
        <f t="shared" si="514"/>
        <v>2.9442925553679227</v>
      </c>
      <c r="Y2095" s="24">
        <f t="shared" si="514"/>
        <v>2.0987763827720944</v>
      </c>
      <c r="Z2095" s="24">
        <f t="shared" si="514"/>
        <v>2.4166540484950043</v>
      </c>
      <c r="AA2095" s="20">
        <v>-0.65</v>
      </c>
      <c r="AB2095" s="20">
        <v>0.29833333333333301</v>
      </c>
      <c r="AC2095" s="17">
        <v>314.35320067531302</v>
      </c>
      <c r="AD2095" s="17">
        <f t="shared" si="511"/>
        <v>314.33875664989802</v>
      </c>
      <c r="AE2095" s="21">
        <v>113</v>
      </c>
      <c r="AF2095" s="21">
        <v>157.78512327090797</v>
      </c>
      <c r="AG2095" s="19">
        <v>2.3051482977718631</v>
      </c>
      <c r="AH2095" s="21">
        <v>187.5</v>
      </c>
      <c r="AI2095" s="22">
        <v>-0.456666666666666</v>
      </c>
      <c r="AJ2095" s="21">
        <v>1167</v>
      </c>
      <c r="AK2095" s="21" t="e">
        <f>VLOOKUP($B2095,'[3]Rotoma level Monthly'!$C$2:$N$538,10,FALSE)</f>
        <v>#N/A</v>
      </c>
      <c r="AL2095" s="21" t="e">
        <f>VLOOKUP($B2095,'[3]Rotoma level Monthly'!$C$2:$N$538,11,FALSE)</f>
        <v>#N/A</v>
      </c>
      <c r="AM2095" s="20">
        <v>3.6767032454006205</v>
      </c>
      <c r="AN2095" s="21">
        <v>178.25833333333335</v>
      </c>
    </row>
    <row r="2096" spans="1:40" x14ac:dyDescent="0.25">
      <c r="A2096" t="s">
        <v>91</v>
      </c>
      <c r="B2096" s="15">
        <v>38596</v>
      </c>
      <c r="C2096" s="16" t="s">
        <v>67</v>
      </c>
      <c r="D2096" s="17">
        <v>2006</v>
      </c>
      <c r="E2096" s="18" t="str">
        <f t="shared" si="510"/>
        <v>Rotomā 2005/06</v>
      </c>
      <c r="F2096" s="18" t="s">
        <v>61</v>
      </c>
      <c r="G2096" s="19">
        <v>1.2</v>
      </c>
      <c r="H2096" s="20">
        <v>11.829999923706055</v>
      </c>
      <c r="I2096" s="21">
        <v>215</v>
      </c>
      <c r="J2096" s="19">
        <v>4.9999998999999997</v>
      </c>
      <c r="N2096" s="19">
        <v>7.5999999000000003</v>
      </c>
      <c r="O2096" s="19">
        <v>0.60000001999999997</v>
      </c>
      <c r="Q2096" s="19">
        <f t="shared" si="504"/>
        <v>2.4211203649609674</v>
      </c>
      <c r="R2096" s="19">
        <f t="shared" si="515"/>
        <v>2.374329499018061</v>
      </c>
      <c r="S2096" s="19">
        <f t="shared" si="512"/>
        <v>3.4106397643459716</v>
      </c>
      <c r="T2096" s="19">
        <f t="shared" ref="T2096:T2159" si="516">0.218+2.92*LOG($J2096,10)</f>
        <v>2.2589923872983766</v>
      </c>
      <c r="U2096" s="23">
        <f t="shared" ref="U2096:U2104" si="517">AVERAGE(Q2096:T2096)</f>
        <v>2.6162705039058443</v>
      </c>
      <c r="V2096" s="24">
        <f t="shared" si="514"/>
        <v>2.3714898624340242</v>
      </c>
      <c r="W2096" s="24">
        <f t="shared" si="514"/>
        <v>2.1726865845904859</v>
      </c>
      <c r="X2096" s="24">
        <f t="shared" si="514"/>
        <v>3.0379529864895463</v>
      </c>
      <c r="Y2096" s="24">
        <f t="shared" si="514"/>
        <v>2.1576671394554547</v>
      </c>
      <c r="Z2096" s="24">
        <f t="shared" si="514"/>
        <v>2.4294069234583873</v>
      </c>
      <c r="AA2096" s="20">
        <v>0.33</v>
      </c>
      <c r="AB2096" s="20">
        <v>0.12166666666666601</v>
      </c>
      <c r="AC2096" s="17">
        <v>314.36449932703403</v>
      </c>
      <c r="AD2096" s="17">
        <f t="shared" si="511"/>
        <v>314.3330772817086</v>
      </c>
      <c r="AE2096" s="21">
        <v>108.5</v>
      </c>
      <c r="AF2096" s="21">
        <v>174.20833333333334</v>
      </c>
      <c r="AG2096" s="19">
        <v>3.2442361111111118</v>
      </c>
      <c r="AH2096" s="21">
        <v>144.30000000000001</v>
      </c>
      <c r="AI2096" s="22">
        <v>-0.39500000000000002</v>
      </c>
      <c r="AJ2096" s="21">
        <v>1207</v>
      </c>
      <c r="AK2096" s="21" t="e">
        <f>VLOOKUP($B2096,'[3]Rotoma level Monthly'!$C$2:$N$538,10,FALSE)</f>
        <v>#N/A</v>
      </c>
      <c r="AL2096" s="21" t="e">
        <f>VLOOKUP($B2096,'[3]Rotoma level Monthly'!$C$2:$N$538,11,FALSE)</f>
        <v>#N/A</v>
      </c>
      <c r="AM2096" s="20">
        <v>3.5633331099575578</v>
      </c>
      <c r="AN2096" s="21">
        <v>177.2416666666667</v>
      </c>
    </row>
    <row r="2097" spans="1:40" x14ac:dyDescent="0.25">
      <c r="A2097" t="s">
        <v>91</v>
      </c>
      <c r="B2097" s="15">
        <v>38626</v>
      </c>
      <c r="C2097" s="16" t="s">
        <v>67</v>
      </c>
      <c r="D2097" s="17">
        <v>2006</v>
      </c>
      <c r="E2097" s="18" t="str">
        <f t="shared" si="510"/>
        <v>Rotomā 2005/06</v>
      </c>
      <c r="F2097" s="18" t="s">
        <v>61</v>
      </c>
      <c r="G2097" s="19">
        <v>1.6</v>
      </c>
      <c r="H2097" s="20">
        <v>14.050000190734863</v>
      </c>
      <c r="I2097" s="21">
        <v>100.50000002</v>
      </c>
      <c r="J2097" s="19">
        <v>7.0000002000000006</v>
      </c>
      <c r="K2097" s="19">
        <v>2.0000001000000003</v>
      </c>
      <c r="L2097" s="19">
        <v>0.50000001999999999</v>
      </c>
      <c r="M2097" s="19">
        <v>6.0000000999999994</v>
      </c>
      <c r="N2097" s="19">
        <v>7.5999999000000003</v>
      </c>
      <c r="O2097" s="19">
        <v>0.41999998999999999</v>
      </c>
      <c r="Q2097" s="19">
        <f t="shared" ref="Q2097:Q2107" si="518">2.22+2.54*LOG($G2097,10)</f>
        <v>2.7384647559460493</v>
      </c>
      <c r="R2097" s="19">
        <f t="shared" si="515"/>
        <v>2.0874426975716953</v>
      </c>
      <c r="S2097" s="19">
        <f t="shared" si="512"/>
        <v>2.4165198461472328</v>
      </c>
      <c r="T2097" s="19">
        <f t="shared" si="516"/>
        <v>2.6856863130741973</v>
      </c>
      <c r="U2097" s="23">
        <f t="shared" si="517"/>
        <v>2.4820284031847937</v>
      </c>
      <c r="V2097" s="24">
        <f t="shared" si="514"/>
        <v>2.410210191335207</v>
      </c>
      <c r="W2097" s="24">
        <f t="shared" si="514"/>
        <v>2.1511391597164407</v>
      </c>
      <c r="X2097" s="24">
        <f t="shared" si="514"/>
        <v>2.9836144758022058</v>
      </c>
      <c r="Y2097" s="24">
        <f t="shared" si="514"/>
        <v>2.2221826946093688</v>
      </c>
      <c r="Z2097" s="24">
        <f t="shared" si="514"/>
        <v>2.4353997377031744</v>
      </c>
      <c r="AA2097" s="20">
        <v>1.07</v>
      </c>
      <c r="AB2097" s="20">
        <v>6.6666666666666499E-2</v>
      </c>
      <c r="AC2097" s="17">
        <v>314.48265333269802</v>
      </c>
      <c r="AD2097" s="17">
        <f t="shared" si="511"/>
        <v>314.3318183663776</v>
      </c>
      <c r="AE2097" s="21">
        <v>243</v>
      </c>
      <c r="AF2097" s="21">
        <v>163.92249103942657</v>
      </c>
      <c r="AG2097" s="19">
        <v>3.4815636200716855</v>
      </c>
      <c r="AH2097" s="21">
        <v>178.3</v>
      </c>
      <c r="AI2097" s="22">
        <v>-0.34</v>
      </c>
      <c r="AJ2097" s="21">
        <v>1215.5</v>
      </c>
      <c r="AK2097" s="21" t="e">
        <f>VLOOKUP($B2097,'[3]Rotoma level Monthly'!$C$2:$N$538,10,FALSE)</f>
        <v>#N/A</v>
      </c>
      <c r="AL2097" s="21" t="e">
        <f>VLOOKUP($B2097,'[3]Rotoma level Monthly'!$C$2:$N$538,11,FALSE)</f>
        <v>#N/A</v>
      </c>
      <c r="AM2097" s="20">
        <v>3.4846268899604471</v>
      </c>
      <c r="AN2097" s="21">
        <v>177.77500000000001</v>
      </c>
    </row>
    <row r="2098" spans="1:40" x14ac:dyDescent="0.25">
      <c r="A2098" t="s">
        <v>91</v>
      </c>
      <c r="B2098" s="15">
        <v>38657</v>
      </c>
      <c r="C2098" s="16" t="s">
        <v>67</v>
      </c>
      <c r="D2098" s="17">
        <v>2006</v>
      </c>
      <c r="E2098" s="18" t="str">
        <f t="shared" si="510"/>
        <v>Rotomā 2005/06</v>
      </c>
      <c r="F2098" s="18" t="s">
        <v>61</v>
      </c>
      <c r="G2098" s="19">
        <v>0.80000000999999998</v>
      </c>
      <c r="H2098" s="20">
        <v>14.819999694824219</v>
      </c>
      <c r="I2098" s="21">
        <v>133.50000002000002</v>
      </c>
      <c r="J2098" s="19">
        <v>7.0000002000000006</v>
      </c>
      <c r="K2098" s="19">
        <v>3</v>
      </c>
      <c r="L2098" s="19">
        <v>0.50000001999999999</v>
      </c>
      <c r="M2098" s="19">
        <v>11</v>
      </c>
      <c r="N2098" s="19">
        <v>7.5999999000000003</v>
      </c>
      <c r="O2098" s="19">
        <v>0.37</v>
      </c>
      <c r="Q2098" s="19">
        <f t="shared" si="518"/>
        <v>1.9738485807483865</v>
      </c>
      <c r="R2098" s="19">
        <f t="shared" si="515"/>
        <v>1.9931836170186719</v>
      </c>
      <c r="S2098" s="19">
        <f t="shared" si="512"/>
        <v>2.7876986099546266</v>
      </c>
      <c r="T2098" s="19">
        <f t="shared" si="516"/>
        <v>2.6856863130741973</v>
      </c>
      <c r="U2098" s="23">
        <f t="shared" si="517"/>
        <v>2.3601042801989705</v>
      </c>
      <c r="V2098" s="24">
        <f t="shared" si="514"/>
        <v>2.3896975730642396</v>
      </c>
      <c r="W2098" s="24">
        <f t="shared" si="514"/>
        <v>2.1059890417139875</v>
      </c>
      <c r="X2098" s="24">
        <f t="shared" si="514"/>
        <v>2.9970589563734866</v>
      </c>
      <c r="Y2098" s="24">
        <f t="shared" si="514"/>
        <v>2.2866982468811461</v>
      </c>
      <c r="Z2098" s="24">
        <f t="shared" si="514"/>
        <v>2.4372872833068979</v>
      </c>
      <c r="AA2098" s="20">
        <v>-0.28000000000000003</v>
      </c>
      <c r="AB2098" s="20">
        <v>0.16166666666666599</v>
      </c>
      <c r="AC2098" s="17">
        <v>314.48402620036899</v>
      </c>
      <c r="AD2098" s="17">
        <f t="shared" si="511"/>
        <v>314.33089477719346</v>
      </c>
      <c r="AE2098" s="21">
        <v>38</v>
      </c>
      <c r="AF2098" s="21">
        <v>192.9652777777778</v>
      </c>
      <c r="AG2098" s="19">
        <v>4.0140972222222224</v>
      </c>
      <c r="AH2098" s="21">
        <v>225.1</v>
      </c>
      <c r="AI2098" s="22">
        <v>9.99999999999991E-3</v>
      </c>
      <c r="AJ2098" s="21">
        <v>1336.5</v>
      </c>
      <c r="AK2098" s="21" t="e">
        <f>VLOOKUP($B2098,'[3]Rotoma level Monthly'!$C$2:$N$538,10,FALSE)</f>
        <v>#N/A</v>
      </c>
      <c r="AL2098" s="21" t="e">
        <f>VLOOKUP($B2098,'[3]Rotoma level Monthly'!$C$2:$N$538,11,FALSE)</f>
        <v>#N/A</v>
      </c>
      <c r="AM2098" s="20">
        <v>3.4141613057186113</v>
      </c>
      <c r="AN2098" s="21">
        <v>182.25833333333333</v>
      </c>
    </row>
    <row r="2099" spans="1:40" x14ac:dyDescent="0.25">
      <c r="A2099" t="s">
        <v>91</v>
      </c>
      <c r="B2099" s="15">
        <v>38687</v>
      </c>
      <c r="C2099" s="16" t="s">
        <v>67</v>
      </c>
      <c r="D2099" s="17">
        <v>2006</v>
      </c>
      <c r="E2099" s="18" t="str">
        <f t="shared" si="510"/>
        <v>Rotomā 2005/06</v>
      </c>
      <c r="F2099" s="18" t="s">
        <v>61</v>
      </c>
      <c r="G2099" s="19">
        <v>0.80000000999999998</v>
      </c>
      <c r="H2099" s="20">
        <v>16.139999389648438</v>
      </c>
      <c r="I2099" s="21">
        <v>282.50001002000005</v>
      </c>
      <c r="J2099" s="19">
        <v>4.0000002000000006</v>
      </c>
      <c r="K2099" s="19">
        <v>2.0000001000000003</v>
      </c>
      <c r="L2099" s="19">
        <v>0.50000001999999999</v>
      </c>
      <c r="M2099" s="19">
        <v>2.0000001000000003</v>
      </c>
      <c r="N2099" s="19">
        <v>7.5999999000000003</v>
      </c>
      <c r="O2099" s="19">
        <v>0.43000000999999999</v>
      </c>
      <c r="Q2099" s="19">
        <f t="shared" si="518"/>
        <v>1.9738485807483865</v>
      </c>
      <c r="R2099" s="19">
        <f t="shared" si="515"/>
        <v>1.8360380573980861</v>
      </c>
      <c r="S2099" s="19">
        <f t="shared" si="512"/>
        <v>3.7675655873539724</v>
      </c>
      <c r="T2099" s="19">
        <f t="shared" si="516"/>
        <v>1.976015238084643</v>
      </c>
      <c r="U2099" s="23">
        <f t="shared" si="517"/>
        <v>2.388366865896272</v>
      </c>
      <c r="V2099" s="24">
        <f t="shared" si="514"/>
        <v>2.3788702923380742</v>
      </c>
      <c r="W2099" s="24">
        <f t="shared" si="514"/>
        <v>2.0923889189472646</v>
      </c>
      <c r="X2099" s="24">
        <f t="shared" si="514"/>
        <v>3.0988209081406644</v>
      </c>
      <c r="Y2099" s="24">
        <f t="shared" si="514"/>
        <v>2.2866982468811461</v>
      </c>
      <c r="Z2099" s="24">
        <f t="shared" si="514"/>
        <v>2.4583785237453415</v>
      </c>
      <c r="AA2099" s="20">
        <v>-0.08</v>
      </c>
      <c r="AB2099" s="20">
        <v>8.8333333333333194E-2</v>
      </c>
      <c r="AC2099" s="17">
        <v>314.44811836568499</v>
      </c>
      <c r="AD2099" s="17">
        <f t="shared" si="511"/>
        <v>314.33374369199765</v>
      </c>
      <c r="AE2099" s="21">
        <v>206</v>
      </c>
      <c r="AF2099" s="21">
        <v>176.65322580645162</v>
      </c>
      <c r="AG2099" s="19">
        <v>4.0546370967741936</v>
      </c>
      <c r="AH2099" s="21">
        <v>197.8</v>
      </c>
      <c r="AI2099" s="22">
        <v>6.6666666666666499E-2</v>
      </c>
      <c r="AJ2099" s="21">
        <v>1336.5</v>
      </c>
      <c r="AK2099" s="21" t="e">
        <f>VLOOKUP($B2099,'[3]Rotoma level Monthly'!$C$2:$N$538,10,FALSE)</f>
        <v>#N/A</v>
      </c>
      <c r="AL2099" s="21" t="e">
        <f>VLOOKUP($B2099,'[3]Rotoma level Monthly'!$C$2:$N$538,11,FALSE)</f>
        <v>#N/A</v>
      </c>
      <c r="AM2099" s="20">
        <v>3.4111424114086852</v>
      </c>
      <c r="AN2099" s="21">
        <v>183.52499999999998</v>
      </c>
    </row>
    <row r="2100" spans="1:40" x14ac:dyDescent="0.25">
      <c r="A2100" t="s">
        <v>91</v>
      </c>
      <c r="B2100" s="15">
        <v>38718</v>
      </c>
      <c r="C2100" s="16" t="s">
        <v>67</v>
      </c>
      <c r="D2100" s="17">
        <v>2006</v>
      </c>
      <c r="E2100" s="18" t="str">
        <f t="shared" si="510"/>
        <v>Rotomā 2005/06</v>
      </c>
      <c r="F2100" s="18" t="s">
        <v>61</v>
      </c>
      <c r="G2100" s="19">
        <v>0.89999998000000003</v>
      </c>
      <c r="H2100" s="20">
        <v>14.329999923706055</v>
      </c>
      <c r="I2100" s="21">
        <v>189.99999990000001</v>
      </c>
      <c r="J2100" s="19">
        <v>4.9999998999999997</v>
      </c>
      <c r="K2100" s="19">
        <v>3</v>
      </c>
      <c r="L2100" s="19">
        <v>4.9999998999999997</v>
      </c>
      <c r="M2100" s="19">
        <v>1</v>
      </c>
      <c r="N2100" s="19">
        <v>7.5999999000000003</v>
      </c>
      <c r="O2100" s="19">
        <v>0.44</v>
      </c>
      <c r="Q2100" s="19">
        <f t="shared" si="518"/>
        <v>2.1037759494623742</v>
      </c>
      <c r="R2100" s="19">
        <f t="shared" si="515"/>
        <v>2.0529111954277131</v>
      </c>
      <c r="S2100" s="19">
        <f t="shared" si="512"/>
        <v>3.249048338180001</v>
      </c>
      <c r="T2100" s="19">
        <f t="shared" si="516"/>
        <v>2.2589923872983766</v>
      </c>
      <c r="U2100" s="23">
        <f t="shared" si="517"/>
        <v>2.4161819675921166</v>
      </c>
      <c r="V2100" s="24">
        <f t="shared" si="514"/>
        <v>2.4019725376368108</v>
      </c>
      <c r="W2100" s="24">
        <f t="shared" si="514"/>
        <v>2.0871278336909675</v>
      </c>
      <c r="X2100" s="24">
        <f t="shared" si="514"/>
        <v>3.1196034401763488</v>
      </c>
      <c r="Y2100" s="24">
        <f t="shared" si="514"/>
        <v>2.3124234422642127</v>
      </c>
      <c r="Z2100" s="24">
        <f t="shared" si="514"/>
        <v>2.4753435567942326</v>
      </c>
      <c r="AA2100" s="20">
        <v>1.28</v>
      </c>
      <c r="AB2100" s="20">
        <v>-0.32333333333333297</v>
      </c>
      <c r="AC2100" s="17">
        <v>314.39014364850698</v>
      </c>
      <c r="AD2100" s="17">
        <f t="shared" si="511"/>
        <v>314.3354694065622</v>
      </c>
      <c r="AE2100" s="21">
        <v>134.5</v>
      </c>
      <c r="AF2100" s="21">
        <v>180.93413978494624</v>
      </c>
      <c r="AG2100" s="19">
        <v>4.1580645161290324</v>
      </c>
      <c r="AH2100" s="21">
        <v>234.5</v>
      </c>
      <c r="AI2100" s="22">
        <v>6.6666666666666499E-2</v>
      </c>
      <c r="AJ2100" s="21">
        <v>1349</v>
      </c>
      <c r="AK2100" s="21" t="e">
        <f>VLOOKUP($B2100,'[3]Rotoma level Monthly'!$C$2:$N$538,10,FALSE)</f>
        <v>#N/A</v>
      </c>
      <c r="AL2100" s="21" t="e">
        <f>VLOOKUP($B2100,'[3]Rotoma level Monthly'!$C$2:$N$538,11,FALSE)</f>
        <v>#N/A</v>
      </c>
      <c r="AM2100" s="20">
        <v>3.3282795641864591</v>
      </c>
      <c r="AN2100" s="21">
        <v>178.82499999999996</v>
      </c>
    </row>
    <row r="2101" spans="1:40" x14ac:dyDescent="0.25">
      <c r="A2101" t="s">
        <v>91</v>
      </c>
      <c r="B2101" s="15">
        <v>38749</v>
      </c>
      <c r="C2101" s="16" t="s">
        <v>67</v>
      </c>
      <c r="D2101" s="17">
        <v>2006</v>
      </c>
      <c r="E2101" s="18" t="str">
        <f t="shared" si="510"/>
        <v>Rotomā 2005/06</v>
      </c>
      <c r="F2101" s="18" t="s">
        <v>61</v>
      </c>
      <c r="G2101" s="19">
        <v>1.3</v>
      </c>
      <c r="H2101" s="20">
        <v>13.020000457763672</v>
      </c>
      <c r="I2101" s="21">
        <v>143.00000020000002</v>
      </c>
      <c r="J2101" s="19">
        <v>8.9999995999999989</v>
      </c>
      <c r="K2101" s="19">
        <v>2.0000001000000003</v>
      </c>
      <c r="L2101" s="19">
        <v>4.0000002000000006</v>
      </c>
      <c r="M2101" s="19">
        <v>2.0000001000000003</v>
      </c>
      <c r="N2101" s="19">
        <v>7.5999999000000003</v>
      </c>
      <c r="O2101" s="19">
        <v>0.33000001000000001</v>
      </c>
      <c r="Q2101" s="19">
        <f t="shared" si="518"/>
        <v>2.5094161148593654</v>
      </c>
      <c r="R2101" s="19">
        <f t="shared" si="515"/>
        <v>2.2173644625588764</v>
      </c>
      <c r="S2101" s="19">
        <f t="shared" si="512"/>
        <v>2.8775614745981239</v>
      </c>
      <c r="T2101" s="19">
        <f t="shared" si="516"/>
        <v>3.004388071201054</v>
      </c>
      <c r="U2101" s="23">
        <f t="shared" si="517"/>
        <v>2.652182530804355</v>
      </c>
      <c r="V2101" s="24">
        <f t="shared" si="514"/>
        <v>2.4466031654793925</v>
      </c>
      <c r="W2101" s="24">
        <f t="shared" si="514"/>
        <v>2.0866988907979009</v>
      </c>
      <c r="X2101" s="24">
        <f t="shared" si="514"/>
        <v>3.0009460090017614</v>
      </c>
      <c r="Y2101" s="24">
        <f t="shared" si="514"/>
        <v>2.485821662305598</v>
      </c>
      <c r="Z2101" s="24">
        <f t="shared" si="514"/>
        <v>2.4983869991977414</v>
      </c>
      <c r="AA2101" s="20">
        <v>-0.01</v>
      </c>
      <c r="AB2101" s="20">
        <v>-0.20499999999999999</v>
      </c>
      <c r="AC2101" s="17">
        <v>314.669870385612</v>
      </c>
      <c r="AD2101" s="17">
        <f t="shared" si="511"/>
        <v>314.36050568255206</v>
      </c>
      <c r="AE2101" s="21">
        <v>184.5</v>
      </c>
      <c r="AF2101" s="21">
        <v>177.62648809523816</v>
      </c>
      <c r="AG2101" s="19">
        <v>3.1681547619047632</v>
      </c>
      <c r="AH2101" s="21">
        <v>253</v>
      </c>
      <c r="AI2101" s="22">
        <v>7.7499999999999847E-2</v>
      </c>
      <c r="AJ2101" s="21">
        <v>1448</v>
      </c>
      <c r="AK2101" s="21" t="e">
        <f>VLOOKUP($B2101,'[3]Rotoma level Monthly'!$C$2:$N$538,10,FALSE)</f>
        <v>#N/A</v>
      </c>
      <c r="AL2101" s="21" t="e">
        <f>VLOOKUP($B2101,'[3]Rotoma level Monthly'!$C$2:$N$538,11,FALSE)</f>
        <v>#N/A</v>
      </c>
      <c r="AM2101" s="20">
        <v>3.3646137131766789</v>
      </c>
      <c r="AN2101" s="21">
        <v>184.35</v>
      </c>
    </row>
    <row r="2102" spans="1:40" x14ac:dyDescent="0.25">
      <c r="A2102" t="s">
        <v>91</v>
      </c>
      <c r="B2102" s="15">
        <v>38777</v>
      </c>
      <c r="C2102" s="16" t="s">
        <v>67</v>
      </c>
      <c r="D2102" s="17">
        <v>2006</v>
      </c>
      <c r="E2102" s="18" t="str">
        <f t="shared" si="510"/>
        <v>Rotomā 2005/06</v>
      </c>
      <c r="F2102" s="18" t="s">
        <v>61</v>
      </c>
      <c r="G2102" s="19">
        <v>1.7</v>
      </c>
      <c r="H2102" s="20">
        <v>14.300000190734863</v>
      </c>
      <c r="I2102" s="21">
        <v>142</v>
      </c>
      <c r="J2102" s="19">
        <v>6.0000000999999994</v>
      </c>
      <c r="K2102" s="19">
        <v>2.0000001000000003</v>
      </c>
      <c r="L2102" s="19">
        <v>1</v>
      </c>
      <c r="M2102" s="19">
        <v>1</v>
      </c>
      <c r="N2102" s="19">
        <v>7.5999999000000003</v>
      </c>
      <c r="O2102" s="19">
        <v>0.41</v>
      </c>
      <c r="Q2102" s="19">
        <f t="shared" si="518"/>
        <v>2.8053402603008157</v>
      </c>
      <c r="R2102" s="19">
        <f t="shared" si="515"/>
        <v>2.0565964223583713</v>
      </c>
      <c r="S2102" s="19">
        <f t="shared" si="512"/>
        <v>2.8683879165929986</v>
      </c>
      <c r="T2102" s="19">
        <f t="shared" si="516"/>
        <v>2.4902016722559037</v>
      </c>
      <c r="U2102" s="23">
        <f t="shared" si="517"/>
        <v>2.5551315678770221</v>
      </c>
      <c r="V2102" s="24">
        <f t="shared" si="514"/>
        <v>2.4866200688126363</v>
      </c>
      <c r="W2102" s="24">
        <f t="shared" si="514"/>
        <v>2.0868012931352764</v>
      </c>
      <c r="X2102" s="24">
        <f t="shared" si="514"/>
        <v>2.98525500343279</v>
      </c>
      <c r="Y2102" s="24">
        <f t="shared" si="514"/>
        <v>2.532565883593894</v>
      </c>
      <c r="Z2102" s="24">
        <f t="shared" si="514"/>
        <v>2.5167353181839007</v>
      </c>
      <c r="AA2102" s="20">
        <v>1.39</v>
      </c>
      <c r="AB2102" s="20">
        <v>7.9999999999999793E-2</v>
      </c>
      <c r="AC2102" s="17">
        <v>314.65436409180302</v>
      </c>
      <c r="AD2102" s="17">
        <f t="shared" si="511"/>
        <v>314.39552306090383</v>
      </c>
      <c r="AE2102" s="21">
        <v>112</v>
      </c>
      <c r="AF2102" s="21">
        <v>175.30913978494621</v>
      </c>
      <c r="AG2102" s="19">
        <v>3.4807123655913967</v>
      </c>
      <c r="AH2102" s="21">
        <v>180.8</v>
      </c>
      <c r="AI2102" s="22">
        <v>8.4166666666666501E-2</v>
      </c>
      <c r="AJ2102" s="21">
        <v>1579</v>
      </c>
      <c r="AK2102" s="21" t="e">
        <f>VLOOKUP($B2102,'[3]Rotoma level Monthly'!$C$2:$N$538,10,FALSE)</f>
        <v>#N/A</v>
      </c>
      <c r="AL2102" s="21" t="e">
        <f>VLOOKUP($B2102,'[3]Rotoma level Monthly'!$C$2:$N$538,11,FALSE)</f>
        <v>#N/A</v>
      </c>
      <c r="AM2102" s="20">
        <v>3.3460399180483495</v>
      </c>
      <c r="AN2102" s="21">
        <v>182.04999999999998</v>
      </c>
    </row>
    <row r="2103" spans="1:40" x14ac:dyDescent="0.25">
      <c r="A2103" t="s">
        <v>91</v>
      </c>
      <c r="B2103" s="15">
        <v>38808</v>
      </c>
      <c r="C2103" s="16" t="s">
        <v>67</v>
      </c>
      <c r="D2103" s="17">
        <v>2006</v>
      </c>
      <c r="E2103" s="18" t="str">
        <f t="shared" si="510"/>
        <v>Rotomā 2005/06</v>
      </c>
      <c r="F2103" s="18" t="s">
        <v>61</v>
      </c>
      <c r="G2103" s="19">
        <v>0.89999998000000003</v>
      </c>
      <c r="H2103" s="20">
        <v>17.020000457763672</v>
      </c>
      <c r="I2103" s="21">
        <v>173.00000020000002</v>
      </c>
      <c r="J2103" s="19">
        <v>8.0000004000000011</v>
      </c>
      <c r="K2103" s="19">
        <v>0.5</v>
      </c>
      <c r="L2103" s="19">
        <v>4.0000002000000006</v>
      </c>
      <c r="M2103" s="19">
        <v>4.0000002000000006</v>
      </c>
      <c r="N2103" s="19">
        <v>7.5999999000000003</v>
      </c>
      <c r="O2103" s="19">
        <v>0.31999999000000001</v>
      </c>
      <c r="Q2103" s="19">
        <f t="shared" si="518"/>
        <v>2.1037759494623742</v>
      </c>
      <c r="R2103" s="19">
        <f t="shared" si="515"/>
        <v>1.7336591880542049</v>
      </c>
      <c r="S2103" s="19">
        <f t="shared" si="512"/>
        <v>3.1265187719289176</v>
      </c>
      <c r="T2103" s="19">
        <f t="shared" si="516"/>
        <v>2.8550228254234682</v>
      </c>
      <c r="U2103" s="23">
        <f t="shared" si="517"/>
        <v>2.4547441837172412</v>
      </c>
      <c r="V2103" s="24">
        <f t="shared" si="514"/>
        <v>2.4681732795760096</v>
      </c>
      <c r="W2103" s="24">
        <f t="shared" si="514"/>
        <v>2.0658796238088799</v>
      </c>
      <c r="X2103" s="24">
        <f t="shared" si="514"/>
        <v>2.9944477822251945</v>
      </c>
      <c r="Y2103" s="24">
        <f t="shared" si="514"/>
        <v>2.4958528094812986</v>
      </c>
      <c r="Z2103" s="24">
        <f t="shared" si="514"/>
        <v>2.49932731880922</v>
      </c>
      <c r="AA2103" s="20">
        <v>1.4</v>
      </c>
      <c r="AB2103" s="20">
        <v>0.37333333333333302</v>
      </c>
      <c r="AC2103" s="17">
        <v>314.74825934970698</v>
      </c>
      <c r="AD2103" s="17">
        <f t="shared" si="511"/>
        <v>314.43904614228722</v>
      </c>
      <c r="AE2103" s="21">
        <v>199</v>
      </c>
      <c r="AF2103" s="21">
        <v>165.16666666666663</v>
      </c>
      <c r="AG2103" s="19">
        <v>3.2061805555555565</v>
      </c>
      <c r="AH2103" s="21">
        <v>162.19999999999999</v>
      </c>
      <c r="AI2103" s="22">
        <v>0.10499999999999959</v>
      </c>
      <c r="AJ2103" s="21">
        <v>1543</v>
      </c>
      <c r="AK2103" s="21" t="e">
        <f>VLOOKUP($B2103,'[3]Rotoma level Monthly'!$C$2:$N$538,10,FALSE)</f>
        <v>#N/A</v>
      </c>
      <c r="AL2103" s="21" t="e">
        <f>VLOOKUP($B2103,'[3]Rotoma level Monthly'!$C$2:$N$538,11,FALSE)</f>
        <v>#N/A</v>
      </c>
      <c r="AM2103" s="20">
        <v>3.3752154905777161</v>
      </c>
      <c r="AN2103" s="21">
        <v>177.82499999999996</v>
      </c>
    </row>
    <row r="2104" spans="1:40" x14ac:dyDescent="0.25">
      <c r="A2104" t="s">
        <v>91</v>
      </c>
      <c r="B2104" s="15">
        <v>38838</v>
      </c>
      <c r="C2104" s="16" t="s">
        <v>67</v>
      </c>
      <c r="D2104" s="17">
        <v>2006</v>
      </c>
      <c r="E2104" s="18" t="str">
        <f t="shared" si="510"/>
        <v>Rotomā 2005/06</v>
      </c>
      <c r="F2104" s="18" t="s">
        <v>61</v>
      </c>
      <c r="G2104" s="19">
        <v>1.6</v>
      </c>
      <c r="H2104" s="20">
        <v>16.930000305175781</v>
      </c>
      <c r="I2104" s="21">
        <v>143.99999</v>
      </c>
      <c r="J2104" s="19">
        <v>4.9999998999999997</v>
      </c>
      <c r="K2104" s="19">
        <v>3</v>
      </c>
      <c r="L2104" s="19">
        <v>6.0000000999999994</v>
      </c>
      <c r="M2104" s="19">
        <v>8.0000004000000011</v>
      </c>
      <c r="N2104" s="19">
        <v>7.4000000999999997</v>
      </c>
      <c r="O2104" s="19">
        <v>0.34</v>
      </c>
      <c r="Q2104" s="19">
        <f t="shared" si="518"/>
        <v>2.7384647559460493</v>
      </c>
      <c r="R2104" s="19">
        <f t="shared" si="515"/>
        <v>1.7440596419279739</v>
      </c>
      <c r="S2104" s="19">
        <f t="shared" si="512"/>
        <v>2.886671010427087</v>
      </c>
      <c r="T2104" s="19">
        <f t="shared" si="516"/>
        <v>2.2589923872983766</v>
      </c>
      <c r="U2104" s="23">
        <f t="shared" si="517"/>
        <v>2.4070469488998718</v>
      </c>
      <c r="V2104" s="24">
        <f t="shared" si="514"/>
        <v>2.4872606663332335</v>
      </c>
      <c r="W2104" s="24">
        <f t="shared" si="514"/>
        <v>2.0362303274427851</v>
      </c>
      <c r="X2104" s="24">
        <f t="shared" si="514"/>
        <v>2.9716631117695731</v>
      </c>
      <c r="Y2104" s="24">
        <f t="shared" si="514"/>
        <v>2.4280895654901467</v>
      </c>
      <c r="Z2104" s="24">
        <f t="shared" si="514"/>
        <v>2.4732919859756604</v>
      </c>
      <c r="AA2104" s="20">
        <v>-0.85</v>
      </c>
      <c r="AB2104" s="20">
        <v>0.38499999999999901</v>
      </c>
      <c r="AC2104" s="17">
        <v>314.926235095962</v>
      </c>
      <c r="AD2104" s="17">
        <f t="shared" si="511"/>
        <v>314.50316253497596</v>
      </c>
      <c r="AE2104" s="21">
        <v>184.5</v>
      </c>
      <c r="AF2104" s="21">
        <v>160.88037634408607</v>
      </c>
      <c r="AG2104" s="19">
        <v>2.997647849462366</v>
      </c>
      <c r="AH2104" s="21">
        <v>142</v>
      </c>
      <c r="AI2104" s="22">
        <v>0.141666666666666</v>
      </c>
      <c r="AJ2104" s="21">
        <v>1727</v>
      </c>
      <c r="AK2104" s="21" t="e">
        <f>VLOOKUP($B2104,'[3]Rotoma level Monthly'!$C$2:$N$538,10,FALSE)</f>
        <v>#N/A</v>
      </c>
      <c r="AL2104" s="21" t="e">
        <f>VLOOKUP($B2104,'[3]Rotoma level Monthly'!$C$2:$N$538,11,FALSE)</f>
        <v>#N/A</v>
      </c>
      <c r="AM2104" s="20">
        <v>3.405635375556495</v>
      </c>
      <c r="AN2104" s="21">
        <v>179.33333333333334</v>
      </c>
    </row>
    <row r="2105" spans="1:40" x14ac:dyDescent="0.25">
      <c r="A2105" t="s">
        <v>91</v>
      </c>
      <c r="B2105" s="15">
        <v>38869</v>
      </c>
      <c r="C2105" s="16" t="s">
        <v>67</v>
      </c>
      <c r="D2105" s="17">
        <v>2006</v>
      </c>
      <c r="E2105" s="18" t="str">
        <f t="shared" si="510"/>
        <v>Rotomā 2005/06</v>
      </c>
      <c r="F2105" s="18" t="s">
        <v>61</v>
      </c>
      <c r="G2105" s="19">
        <v>1</v>
      </c>
      <c r="H2105" s="20">
        <v>12.930000305175781</v>
      </c>
      <c r="J2105" s="19">
        <v>4.0000002000000006</v>
      </c>
      <c r="K2105" s="19">
        <v>3</v>
      </c>
      <c r="L2105" s="19">
        <v>8.0000004000000011</v>
      </c>
      <c r="M2105" s="19">
        <v>6.0000000999999994</v>
      </c>
      <c r="N2105" s="19">
        <v>7.3000002000000004</v>
      </c>
      <c r="O2105" s="19">
        <v>0.61000001000000004</v>
      </c>
      <c r="Q2105" s="19">
        <f t="shared" si="518"/>
        <v>2.2200000000000002</v>
      </c>
      <c r="R2105" s="19">
        <f t="shared" si="515"/>
        <v>2.2289572834811171</v>
      </c>
      <c r="T2105" s="19">
        <f t="shared" si="516"/>
        <v>1.976015238084643</v>
      </c>
      <c r="V2105" s="24">
        <f t="shared" si="514"/>
        <v>2.4332279860863668</v>
      </c>
      <c r="W2105" s="24">
        <f t="shared" si="514"/>
        <v>2.0618819738972136</v>
      </c>
      <c r="X2105" s="24">
        <f t="shared" si="514"/>
        <v>3.0076745270728931</v>
      </c>
      <c r="Y2105" s="24">
        <f t="shared" si="514"/>
        <v>2.4280895654901467</v>
      </c>
      <c r="Z2105" s="24">
        <f t="shared" si="514"/>
        <v>2.4870941228105252</v>
      </c>
      <c r="AA2105" s="20">
        <v>-0.54</v>
      </c>
      <c r="AB2105" s="20">
        <v>-0.31166666666666598</v>
      </c>
      <c r="AC2105" s="17">
        <v>315.08739038970799</v>
      </c>
      <c r="AD2105" s="17">
        <f t="shared" si="511"/>
        <v>314.57460031543343</v>
      </c>
      <c r="AE2105" s="21">
        <v>88.5</v>
      </c>
      <c r="AF2105" s="21">
        <v>180.75694444444446</v>
      </c>
      <c r="AG2105" s="19">
        <v>3.414861111111112</v>
      </c>
      <c r="AH2105" s="21">
        <v>161.69999999999999</v>
      </c>
      <c r="AI2105" s="22">
        <v>0.10499999999999959</v>
      </c>
      <c r="AJ2105" s="21">
        <v>1760</v>
      </c>
      <c r="AK2105" s="21" t="e">
        <f>VLOOKUP($B2105,'[3]Rotoma level Monthly'!$C$2:$N$538,10,FALSE)</f>
        <v>#N/A</v>
      </c>
      <c r="AL2105" s="21" t="e">
        <f>VLOOKUP($B2105,'[3]Rotoma level Monthly'!$C$2:$N$538,11,FALSE)</f>
        <v>#N/A</v>
      </c>
      <c r="AM2105" s="20">
        <v>3.4029553087197524</v>
      </c>
      <c r="AN2105" s="21">
        <v>180.75833333333333</v>
      </c>
    </row>
    <row r="2106" spans="1:40" x14ac:dyDescent="0.25">
      <c r="A2106" t="s">
        <v>91</v>
      </c>
      <c r="B2106" s="15">
        <v>38899</v>
      </c>
      <c r="C2106" s="16" t="s">
        <v>68</v>
      </c>
      <c r="D2106" s="17">
        <v>2007</v>
      </c>
      <c r="E2106" s="18" t="str">
        <f t="shared" si="510"/>
        <v>Rotomā 2006/07</v>
      </c>
      <c r="F2106" s="18" t="s">
        <v>61</v>
      </c>
      <c r="G2106" s="19">
        <v>2.8</v>
      </c>
      <c r="H2106" s="20">
        <v>9.7299995422363281</v>
      </c>
      <c r="I2106" s="21">
        <v>100.50000002</v>
      </c>
      <c r="J2106" s="19">
        <v>4.0000002000000006</v>
      </c>
      <c r="K2106" s="19">
        <v>2.0000001000000003</v>
      </c>
      <c r="L2106" s="19">
        <v>0.50000001999999999</v>
      </c>
      <c r="M2106" s="19">
        <v>4.9999998999999997</v>
      </c>
      <c r="N2106" s="19">
        <v>7.1999997999999996</v>
      </c>
      <c r="O2106" s="19">
        <v>0.92000002000000003</v>
      </c>
      <c r="Q2106" s="19">
        <f t="shared" si="518"/>
        <v>3.3557813996092367</v>
      </c>
      <c r="R2106" s="19">
        <f t="shared" si="515"/>
        <v>2.6761830025361237</v>
      </c>
      <c r="S2106" s="19">
        <f t="shared" ref="S2106:S2117" si="519">-3.61+3.01*LOG($I2106)</f>
        <v>2.4165198461472328</v>
      </c>
      <c r="T2106" s="19">
        <f t="shared" si="516"/>
        <v>1.976015238084643</v>
      </c>
      <c r="U2106" s="23">
        <f t="shared" ref="U2106:U2107" si="520">AVERAGE(Q2106:T2106)</f>
        <v>2.6061248715943091</v>
      </c>
      <c r="V2106" s="24">
        <f t="shared" si="514"/>
        <v>2.4790980810287349</v>
      </c>
      <c r="W2106" s="24">
        <f t="shared" si="514"/>
        <v>2.1011862113174269</v>
      </c>
      <c r="X2106" s="24">
        <f t="shared" si="514"/>
        <v>2.9649335037206144</v>
      </c>
      <c r="Y2106" s="24">
        <f t="shared" si="514"/>
        <v>2.40236437010708</v>
      </c>
      <c r="Z2106" s="24">
        <f t="shared" si="514"/>
        <v>2.49381821236708</v>
      </c>
      <c r="AA2106" s="20">
        <v>-0.73</v>
      </c>
      <c r="AB2106" s="20">
        <v>-0.31833333333333302</v>
      </c>
      <c r="AC2106" s="17">
        <v>315.07053217538999</v>
      </c>
      <c r="AD2106" s="17">
        <f t="shared" si="511"/>
        <v>314.63994108648234</v>
      </c>
      <c r="AE2106" s="21">
        <v>98</v>
      </c>
      <c r="AF2106" s="21">
        <v>177.62096774193546</v>
      </c>
      <c r="AG2106" s="19">
        <v>3.0542338709677432</v>
      </c>
      <c r="AH2106" s="21">
        <v>140</v>
      </c>
      <c r="AI2106" s="22">
        <v>8.4166666666666501E-2</v>
      </c>
      <c r="AJ2106" s="21">
        <v>1746.5</v>
      </c>
      <c r="AK2106" s="21" t="e">
        <f>VLOOKUP($B2106,'[3]Rotoma level Monthly'!$C$2:$N$538,10,FALSE)</f>
        <v>#N/A</v>
      </c>
      <c r="AL2106" s="21" t="e">
        <f>VLOOKUP($B2106,'[3]Rotoma level Monthly'!$C$2:$N$538,11,FALSE)</f>
        <v>#N/A</v>
      </c>
      <c r="AM2106" s="20">
        <v>3.3920182304707649</v>
      </c>
      <c r="AN2106" s="21">
        <v>183.93333333333331</v>
      </c>
    </row>
    <row r="2107" spans="1:40" x14ac:dyDescent="0.25">
      <c r="A2107" t="s">
        <v>91</v>
      </c>
      <c r="B2107" s="15">
        <v>38930</v>
      </c>
      <c r="C2107" s="16" t="s">
        <v>68</v>
      </c>
      <c r="D2107" s="17">
        <v>2007</v>
      </c>
      <c r="E2107" s="18" t="str">
        <f t="shared" si="510"/>
        <v>Rotomā 2006/07</v>
      </c>
      <c r="F2107" s="18" t="s">
        <v>61</v>
      </c>
      <c r="G2107" s="19">
        <v>3.5</v>
      </c>
      <c r="H2107" s="20">
        <v>8.4899997711181641</v>
      </c>
      <c r="I2107" s="21">
        <v>403.99999000000003</v>
      </c>
      <c r="J2107" s="19">
        <v>0.5</v>
      </c>
      <c r="K2107" s="19">
        <v>2.0000001000000003</v>
      </c>
      <c r="L2107" s="19">
        <v>12</v>
      </c>
      <c r="M2107" s="19">
        <v>1</v>
      </c>
      <c r="N2107" s="19">
        <v>7</v>
      </c>
      <c r="O2107" s="19">
        <v>0.38999999000000002</v>
      </c>
      <c r="Q2107" s="19">
        <f t="shared" si="518"/>
        <v>3.6019328326497</v>
      </c>
      <c r="R2107" s="19">
        <f t="shared" si="515"/>
        <v>2.8754499148086023</v>
      </c>
      <c r="S2107" s="19">
        <f t="shared" si="519"/>
        <v>4.2352078766258305</v>
      </c>
      <c r="T2107" s="19">
        <v>0</v>
      </c>
      <c r="U2107" s="23">
        <f t="shared" si="520"/>
        <v>2.6781476560210331</v>
      </c>
      <c r="V2107" s="24">
        <f t="shared" si="514"/>
        <v>2.5454807953911422</v>
      </c>
      <c r="W2107" s="24">
        <f t="shared" si="514"/>
        <v>2.1563479151799583</v>
      </c>
      <c r="X2107" s="24">
        <f t="shared" si="514"/>
        <v>3.0947580947547264</v>
      </c>
      <c r="Y2107" s="24">
        <f t="shared" si="514"/>
        <v>2.2021673392648231</v>
      </c>
      <c r="Z2107" s="24">
        <f t="shared" si="514"/>
        <v>2.5105754345174391</v>
      </c>
      <c r="AA2107" s="20">
        <v>-1.55</v>
      </c>
      <c r="AB2107" s="20">
        <v>-0.53333333333333299</v>
      </c>
      <c r="AC2107" s="17">
        <v>315.210063785427</v>
      </c>
      <c r="AD2107" s="17">
        <f t="shared" si="511"/>
        <v>314.71134634565857</v>
      </c>
      <c r="AE2107" s="21">
        <v>121</v>
      </c>
      <c r="AF2107" s="21">
        <v>184.48252688172039</v>
      </c>
      <c r="AG2107" s="19">
        <v>3.2007392473118288</v>
      </c>
      <c r="AH2107" s="21">
        <v>153.9</v>
      </c>
      <c r="AI2107" s="22">
        <v>7.3333333333333139E-2</v>
      </c>
      <c r="AJ2107" s="21">
        <v>1709.5</v>
      </c>
      <c r="AK2107" s="21" t="e">
        <f>VLOOKUP($B2107,'[3]Rotoma level Monthly'!$C$2:$N$538,10,FALSE)</f>
        <v>#N/A</v>
      </c>
      <c r="AL2107" s="21" t="e">
        <f>VLOOKUP($B2107,'[3]Rotoma level Monthly'!$C$2:$N$538,11,FALSE)</f>
        <v>#N/A</v>
      </c>
      <c r="AM2107" s="20">
        <v>3.3816281148894212</v>
      </c>
      <c r="AN2107" s="21">
        <v>181.13333333333333</v>
      </c>
    </row>
    <row r="2108" spans="1:40" x14ac:dyDescent="0.25">
      <c r="A2108" t="s">
        <v>91</v>
      </c>
      <c r="B2108" s="15">
        <v>38961</v>
      </c>
      <c r="C2108" s="16" t="s">
        <v>68</v>
      </c>
      <c r="D2108" s="17">
        <v>2007</v>
      </c>
      <c r="E2108" s="18" t="str">
        <f t="shared" si="510"/>
        <v>Rotomā 2006/07</v>
      </c>
      <c r="F2108" s="18" t="s">
        <v>61</v>
      </c>
      <c r="H2108" s="20">
        <v>10.789999961853027</v>
      </c>
      <c r="I2108" s="21">
        <v>276.00001000000003</v>
      </c>
      <c r="J2108" s="19">
        <v>4.0000002000000006</v>
      </c>
      <c r="K2108" s="19">
        <v>2.0000001000000003</v>
      </c>
      <c r="L2108" s="19">
        <v>1</v>
      </c>
      <c r="M2108" s="19">
        <v>1</v>
      </c>
      <c r="N2108" s="19">
        <v>7.4000000999999997</v>
      </c>
      <c r="O2108" s="19">
        <v>0.47999998999999999</v>
      </c>
      <c r="R2108" s="19">
        <f t="shared" si="515"/>
        <v>2.519170319969652</v>
      </c>
      <c r="S2108" s="19">
        <f t="shared" si="519"/>
        <v>3.7371363843795797</v>
      </c>
      <c r="T2108" s="19">
        <f t="shared" si="516"/>
        <v>1.976015238084643</v>
      </c>
      <c r="V2108" s="24">
        <f t="shared" si="514"/>
        <v>2.5567862890666122</v>
      </c>
      <c r="W2108" s="24">
        <f t="shared" si="514"/>
        <v>2.1684179835925907</v>
      </c>
      <c r="X2108" s="24">
        <f t="shared" si="514"/>
        <v>3.1244396056668733</v>
      </c>
      <c r="Y2108" s="24">
        <f t="shared" si="514"/>
        <v>2.1785859101636786</v>
      </c>
      <c r="Z2108" s="24">
        <f t="shared" si="514"/>
        <v>2.5000059275785986</v>
      </c>
      <c r="AA2108" s="20">
        <v>-0.62</v>
      </c>
      <c r="AB2108" s="20">
        <v>-0.62166666666666603</v>
      </c>
      <c r="AC2108" s="17">
        <v>315.18984123419102</v>
      </c>
      <c r="AD2108" s="17">
        <f t="shared" si="511"/>
        <v>314.78012483792162</v>
      </c>
      <c r="AE2108" s="21">
        <v>32</v>
      </c>
      <c r="AF2108" s="21">
        <v>185.50287356321832</v>
      </c>
      <c r="AG2108" s="19">
        <v>3.2134339080459786</v>
      </c>
      <c r="AH2108" s="21">
        <v>195.2</v>
      </c>
      <c r="AI2108" s="22">
        <v>-6.9166666666666737E-2</v>
      </c>
      <c r="AJ2108" s="21">
        <v>1717.5</v>
      </c>
      <c r="AK2108" s="21" t="e">
        <f>VLOOKUP($B2108,'[3]Rotoma level Monthly'!$C$2:$N$538,10,FALSE)</f>
        <v>#N/A</v>
      </c>
      <c r="AL2108" s="21" t="e">
        <f>VLOOKUP($B2108,'[3]Rotoma level Monthly'!$C$2:$N$538,11,FALSE)</f>
        <v>#N/A</v>
      </c>
      <c r="AM2108" s="20">
        <v>3.4562606940177516</v>
      </c>
      <c r="AN2108" s="21">
        <v>185.375</v>
      </c>
    </row>
    <row r="2109" spans="1:40" x14ac:dyDescent="0.25">
      <c r="A2109" t="s">
        <v>91</v>
      </c>
      <c r="B2109" s="15">
        <v>38991</v>
      </c>
      <c r="C2109" s="16" t="s">
        <v>68</v>
      </c>
      <c r="D2109" s="17">
        <v>2007</v>
      </c>
      <c r="E2109" s="18" t="str">
        <f t="shared" si="510"/>
        <v>Rotomā 2006/07</v>
      </c>
      <c r="F2109" s="18" t="s">
        <v>61</v>
      </c>
      <c r="G2109" s="19">
        <v>0.69999999000000002</v>
      </c>
      <c r="H2109" s="20">
        <v>10.689999580383301</v>
      </c>
      <c r="I2109" s="21">
        <v>126</v>
      </c>
      <c r="J2109" s="19">
        <v>4.0000002000000006</v>
      </c>
      <c r="K2109" s="19">
        <v>2.0000001000000003</v>
      </c>
      <c r="L2109" s="19">
        <v>3</v>
      </c>
      <c r="M2109" s="19">
        <v>8.9999995999999989</v>
      </c>
      <c r="N2109" s="19">
        <v>7.5999999000000003</v>
      </c>
      <c r="O2109" s="19">
        <v>0.49000000999999999</v>
      </c>
      <c r="Q2109" s="19">
        <f t="shared" ref="Q2109:Q2114" si="521">2.22+2.54*LOG($G2109,10)</f>
        <v>1.8265490058775271</v>
      </c>
      <c r="R2109" s="19">
        <f t="shared" si="515"/>
        <v>2.5335431774334758</v>
      </c>
      <c r="S2109" s="19">
        <f t="shared" si="519"/>
        <v>2.7121153408038645</v>
      </c>
      <c r="T2109" s="19">
        <f t="shared" si="516"/>
        <v>1.976015238084643</v>
      </c>
      <c r="U2109" s="23">
        <f t="shared" ref="U2109:U2114" si="522">AVERAGE(Q2109:T2109)</f>
        <v>2.2620556905498779</v>
      </c>
      <c r="V2109" s="24">
        <f t="shared" si="514"/>
        <v>2.4738848572422012</v>
      </c>
      <c r="W2109" s="24">
        <f t="shared" si="514"/>
        <v>2.2055930235810721</v>
      </c>
      <c r="X2109" s="24">
        <f t="shared" si="514"/>
        <v>3.1513119233629308</v>
      </c>
      <c r="Y2109" s="24">
        <f t="shared" si="514"/>
        <v>2.1194466539145487</v>
      </c>
      <c r="Z2109" s="24">
        <f t="shared" si="514"/>
        <v>2.4780086563151071</v>
      </c>
      <c r="AA2109" s="20">
        <v>-1.55</v>
      </c>
      <c r="AB2109" s="20">
        <v>-0.85666666666666602</v>
      </c>
      <c r="AC2109" s="17">
        <v>315.08083667130597</v>
      </c>
      <c r="AD2109" s="17">
        <f t="shared" si="511"/>
        <v>314.82997344947222</v>
      </c>
      <c r="AE2109" s="21">
        <v>111</v>
      </c>
      <c r="AF2109" s="21">
        <v>207.3387096774193</v>
      </c>
      <c r="AG2109" s="19">
        <v>4.7618951612903215</v>
      </c>
      <c r="AH2109" s="21">
        <v>192.8</v>
      </c>
      <c r="AI2109" s="22">
        <v>-0.25833333333333297</v>
      </c>
      <c r="AJ2109" s="21">
        <v>1641</v>
      </c>
      <c r="AK2109" s="21" t="e">
        <f>VLOOKUP($B2109,'[3]Rotoma level Monthly'!$C$2:$N$538,10,FALSE)</f>
        <v>#N/A</v>
      </c>
      <c r="AL2109" s="21" t="e">
        <f>VLOOKUP($B2109,'[3]Rotoma level Monthly'!$C$2:$N$538,11,FALSE)</f>
        <v>#N/A</v>
      </c>
      <c r="AM2109" s="20">
        <v>3.4536938437623235</v>
      </c>
      <c r="AN2109" s="21">
        <v>186.58333333333337</v>
      </c>
    </row>
    <row r="2110" spans="1:40" x14ac:dyDescent="0.25">
      <c r="A2110" t="s">
        <v>91</v>
      </c>
      <c r="B2110" s="15">
        <v>39022</v>
      </c>
      <c r="C2110" s="16" t="s">
        <v>68</v>
      </c>
      <c r="D2110" s="17">
        <v>2007</v>
      </c>
      <c r="E2110" s="18" t="str">
        <f t="shared" si="510"/>
        <v>Rotomā 2006/07</v>
      </c>
      <c r="F2110" s="18" t="s">
        <v>61</v>
      </c>
      <c r="G2110" s="19">
        <v>0.69999999000000002</v>
      </c>
      <c r="H2110" s="20">
        <v>12.5</v>
      </c>
      <c r="I2110" s="21">
        <v>148.00000009999999</v>
      </c>
      <c r="J2110" s="19">
        <v>4.9999998999999997</v>
      </c>
      <c r="K2110" s="19">
        <v>3</v>
      </c>
      <c r="L2110" s="19">
        <v>2.0000001000000003</v>
      </c>
      <c r="M2110" s="19">
        <v>12</v>
      </c>
      <c r="N2110" s="19">
        <v>8.1000004000000008</v>
      </c>
      <c r="O2110" s="19">
        <v>0.51999998000000003</v>
      </c>
      <c r="Q2110" s="19">
        <f t="shared" si="521"/>
        <v>1.8265490058775271</v>
      </c>
      <c r="R2110" s="19">
        <f t="shared" si="515"/>
        <v>2.2849429926850338</v>
      </c>
      <c r="S2110" s="19">
        <f t="shared" si="519"/>
        <v>2.9224877642220828</v>
      </c>
      <c r="T2110" s="19">
        <f t="shared" si="516"/>
        <v>2.2589923872983766</v>
      </c>
      <c r="U2110" s="23">
        <f t="shared" si="522"/>
        <v>2.3232430375207551</v>
      </c>
      <c r="V2110" s="24">
        <f t="shared" si="514"/>
        <v>2.4604939867993965</v>
      </c>
      <c r="W2110" s="24">
        <f t="shared" si="514"/>
        <v>2.2299063048866028</v>
      </c>
      <c r="X2110" s="24">
        <f t="shared" si="514"/>
        <v>3.1635654828417898</v>
      </c>
      <c r="Y2110" s="24">
        <f t="shared" si="514"/>
        <v>2.0838888267665641</v>
      </c>
      <c r="Z2110" s="24">
        <f t="shared" si="514"/>
        <v>2.4743225320472853</v>
      </c>
      <c r="AA2110" s="20">
        <v>-0.21</v>
      </c>
      <c r="AB2110" s="20">
        <v>-0.86666666666666603</v>
      </c>
      <c r="AC2110" s="17">
        <v>315.01677262141499</v>
      </c>
      <c r="AD2110" s="17">
        <f t="shared" si="511"/>
        <v>314.8743689845594</v>
      </c>
      <c r="AE2110" s="21">
        <v>113</v>
      </c>
      <c r="AF2110" s="21">
        <v>206.5833333333334</v>
      </c>
      <c r="AG2110" s="19">
        <v>4.9511805555555561</v>
      </c>
      <c r="AH2110" s="21">
        <v>185.1</v>
      </c>
      <c r="AI2110" s="22">
        <v>-0.3149999999999995</v>
      </c>
      <c r="AJ2110" s="21">
        <v>1509</v>
      </c>
      <c r="AK2110" s="21" t="e">
        <f>VLOOKUP($B2110,'[3]Rotoma level Monthly'!$C$2:$N$538,10,FALSE)</f>
        <v>#N/A</v>
      </c>
      <c r="AL2110" s="21" t="e">
        <f>VLOOKUP($B2110,'[3]Rotoma level Monthly'!$C$2:$N$538,11,FALSE)</f>
        <v>#N/A</v>
      </c>
      <c r="AM2110" s="20">
        <v>3.5603881388638752</v>
      </c>
      <c r="AN2110" s="21">
        <v>183.25</v>
      </c>
    </row>
    <row r="2111" spans="1:40" x14ac:dyDescent="0.25">
      <c r="A2111" t="s">
        <v>91</v>
      </c>
      <c r="B2111" s="15">
        <v>39052</v>
      </c>
      <c r="C2111" s="16" t="s">
        <v>68</v>
      </c>
      <c r="D2111" s="17">
        <v>2007</v>
      </c>
      <c r="E2111" s="18" t="str">
        <f t="shared" si="510"/>
        <v>Rotomā 2006/07</v>
      </c>
      <c r="F2111" s="18" t="s">
        <v>61</v>
      </c>
      <c r="G2111" s="19">
        <v>0.30000000999999998</v>
      </c>
      <c r="H2111" s="20">
        <v>11.949999809265137</v>
      </c>
      <c r="I2111" s="21">
        <v>149.00000009999999</v>
      </c>
      <c r="J2111" s="19">
        <v>8.9999995999999989</v>
      </c>
      <c r="K2111" s="19">
        <v>2.0000001000000003</v>
      </c>
      <c r="L2111" s="19">
        <v>2.0000001000000003</v>
      </c>
      <c r="M2111" s="19">
        <v>4.9999998999999997</v>
      </c>
      <c r="N2111" s="19">
        <v>7.6999997999999996</v>
      </c>
      <c r="O2111" s="19">
        <v>0.40000001000000002</v>
      </c>
      <c r="Q2111" s="19">
        <f t="shared" si="521"/>
        <v>0.8918880237582083</v>
      </c>
      <c r="R2111" s="19">
        <f t="shared" si="515"/>
        <v>2.3581129450489784</v>
      </c>
      <c r="S2111" s="19">
        <f t="shared" si="519"/>
        <v>2.9312906687982774</v>
      </c>
      <c r="T2111" s="19">
        <f t="shared" si="516"/>
        <v>3.004388071201054</v>
      </c>
      <c r="U2111" s="23">
        <f t="shared" si="522"/>
        <v>2.2964199272016295</v>
      </c>
      <c r="V2111" s="24">
        <f t="shared" si="514"/>
        <v>2.3621339361639255</v>
      </c>
      <c r="W2111" s="24">
        <f t="shared" si="514"/>
        <v>2.2734125455241774</v>
      </c>
      <c r="X2111" s="24">
        <f t="shared" si="514"/>
        <v>3.0875404902458174</v>
      </c>
      <c r="Y2111" s="24">
        <f t="shared" si="514"/>
        <v>2.1695865628595983</v>
      </c>
      <c r="Z2111" s="24">
        <f t="shared" si="514"/>
        <v>2.4651278381778212</v>
      </c>
      <c r="AA2111" s="20">
        <v>-0.43</v>
      </c>
      <c r="AB2111" s="20">
        <v>-0.84833333333333305</v>
      </c>
      <c r="AC2111" s="17">
        <v>314.87586997385301</v>
      </c>
      <c r="AD2111" s="17">
        <f t="shared" si="511"/>
        <v>314.91001495190676</v>
      </c>
      <c r="AE2111" s="21">
        <v>75.5</v>
      </c>
      <c r="AF2111" s="21">
        <v>201.2634408602151</v>
      </c>
      <c r="AG2111" s="19">
        <v>4.1117607526881725</v>
      </c>
      <c r="AH2111" s="21">
        <v>242.4</v>
      </c>
      <c r="AI2111" s="22">
        <v>-0.32083333333333297</v>
      </c>
      <c r="AJ2111" s="21">
        <v>1584</v>
      </c>
      <c r="AK2111" s="21" t="e">
        <f>VLOOKUP($B2111,'[3]Rotoma level Monthly'!$C$2:$N$538,10,FALSE)</f>
        <v>#N/A</v>
      </c>
      <c r="AL2111" s="21" t="e">
        <f>VLOOKUP($B2111,'[3]Rotoma level Monthly'!$C$2:$N$538,11,FALSE)</f>
        <v>#N/A</v>
      </c>
      <c r="AM2111" s="20">
        <v>3.6384784166416537</v>
      </c>
      <c r="AN2111" s="21">
        <v>186.96666666666667</v>
      </c>
    </row>
    <row r="2112" spans="1:40" x14ac:dyDescent="0.25">
      <c r="A2112" t="s">
        <v>91</v>
      </c>
      <c r="B2112" s="15">
        <v>39083</v>
      </c>
      <c r="C2112" s="16" t="s">
        <v>68</v>
      </c>
      <c r="D2112" s="17">
        <v>2007</v>
      </c>
      <c r="E2112" s="18" t="str">
        <f t="shared" si="510"/>
        <v>Rotomā 2006/07</v>
      </c>
      <c r="F2112" s="18" t="s">
        <v>61</v>
      </c>
      <c r="G2112" s="19">
        <v>0.40000001000000002</v>
      </c>
      <c r="H2112" s="20">
        <v>9.9899997711181641</v>
      </c>
      <c r="I2112" s="21">
        <v>152.00000960000003</v>
      </c>
      <c r="J2112" s="19">
        <v>11</v>
      </c>
      <c r="K2112" s="19">
        <v>3</v>
      </c>
      <c r="L2112" s="19">
        <v>8.9999995999999989</v>
      </c>
      <c r="M2112" s="19">
        <v>20</v>
      </c>
      <c r="N2112" s="19">
        <v>7.5</v>
      </c>
      <c r="Q2112" s="19">
        <f t="shared" si="521"/>
        <v>1.209232405550724</v>
      </c>
      <c r="R2112" s="19">
        <f t="shared" si="515"/>
        <v>2.6366653757467611</v>
      </c>
      <c r="S2112" s="19">
        <f t="shared" si="519"/>
        <v>2.957349282275429</v>
      </c>
      <c r="T2112" s="19">
        <f t="shared" si="516"/>
        <v>3.2588666406620166</v>
      </c>
      <c r="U2112" s="23">
        <f t="shared" si="522"/>
        <v>2.5155284260587329</v>
      </c>
      <c r="V2112" s="24">
        <f t="shared" si="514"/>
        <v>2.2808117958083214</v>
      </c>
      <c r="W2112" s="24">
        <f t="shared" si="514"/>
        <v>2.3220587272174309</v>
      </c>
      <c r="X2112" s="24">
        <f t="shared" si="514"/>
        <v>3.061022394254493</v>
      </c>
      <c r="Y2112" s="24">
        <f t="shared" si="514"/>
        <v>2.2529094173065682</v>
      </c>
      <c r="Z2112" s="24">
        <f t="shared" si="514"/>
        <v>2.475062484024483</v>
      </c>
      <c r="AA2112" s="20">
        <v>-0.69</v>
      </c>
      <c r="AB2112" s="20">
        <v>-5.00000000000001E-2</v>
      </c>
      <c r="AC2112" s="17">
        <v>314.86613343872801</v>
      </c>
      <c r="AD2112" s="17">
        <f t="shared" si="511"/>
        <v>314.94968076775848</v>
      </c>
      <c r="AE2112" s="21">
        <v>175.5</v>
      </c>
      <c r="AF2112" s="21">
        <v>168.0645161290322</v>
      </c>
      <c r="AG2112" s="19">
        <v>3.9665322580645164</v>
      </c>
      <c r="AH2112" s="21">
        <v>214</v>
      </c>
      <c r="AI2112" s="22">
        <v>-0.3149999999999995</v>
      </c>
      <c r="AJ2112" s="21">
        <v>1453.5</v>
      </c>
      <c r="AK2112" s="21" t="e">
        <f>VLOOKUP($B2112,'[3]Rotoma level Monthly'!$C$2:$N$538,10,FALSE)</f>
        <v>#N/A</v>
      </c>
      <c r="AL2112" s="21" t="e">
        <f>VLOOKUP($B2112,'[3]Rotoma level Monthly'!$C$2:$N$538,11,FALSE)</f>
        <v>#N/A</v>
      </c>
      <c r="AM2112" s="20">
        <v>3.6432387213011523</v>
      </c>
      <c r="AN2112" s="21">
        <v>185.25833333333335</v>
      </c>
    </row>
    <row r="2113" spans="1:40" x14ac:dyDescent="0.25">
      <c r="A2113" t="s">
        <v>91</v>
      </c>
      <c r="B2113" s="15">
        <v>39114</v>
      </c>
      <c r="C2113" s="16" t="s">
        <v>68</v>
      </c>
      <c r="D2113" s="17">
        <v>2007</v>
      </c>
      <c r="E2113" s="18" t="str">
        <f t="shared" si="510"/>
        <v>Rotomā 2006/07</v>
      </c>
      <c r="F2113" s="18" t="s">
        <v>61</v>
      </c>
      <c r="G2113" s="19">
        <v>1</v>
      </c>
      <c r="H2113" s="20">
        <v>12.569999694824219</v>
      </c>
      <c r="I2113" s="21">
        <v>151.99999</v>
      </c>
      <c r="J2113" s="19">
        <v>4.0000002000000006</v>
      </c>
      <c r="K2113" s="19">
        <v>1</v>
      </c>
      <c r="L2113" s="19">
        <v>1</v>
      </c>
      <c r="M2113" s="19">
        <v>0.50000001999999999</v>
      </c>
      <c r="N2113" s="19">
        <v>7.5999999000000003</v>
      </c>
      <c r="O2113" s="19">
        <v>0.38999999000000002</v>
      </c>
      <c r="Q2113" s="19">
        <f t="shared" si="521"/>
        <v>2.2200000000000002</v>
      </c>
      <c r="R2113" s="19">
        <f t="shared" si="515"/>
        <v>2.2757594403122559</v>
      </c>
      <c r="S2113" s="19">
        <f t="shared" si="519"/>
        <v>2.9573491137120258</v>
      </c>
      <c r="T2113" s="19">
        <f t="shared" si="516"/>
        <v>1.976015238084643</v>
      </c>
      <c r="U2113" s="23">
        <f t="shared" si="522"/>
        <v>2.3572809480272312</v>
      </c>
      <c r="V2113" s="24">
        <f t="shared" si="514"/>
        <v>2.254501239912015</v>
      </c>
      <c r="W2113" s="24">
        <f t="shared" si="514"/>
        <v>2.3269249753635459</v>
      </c>
      <c r="X2113" s="24">
        <f t="shared" si="514"/>
        <v>3.0682758159921208</v>
      </c>
      <c r="Y2113" s="24">
        <f t="shared" si="514"/>
        <v>2.167211681213534</v>
      </c>
      <c r="Z2113" s="24">
        <f t="shared" si="514"/>
        <v>2.4455723257467703</v>
      </c>
      <c r="AA2113" s="20">
        <v>-0.26</v>
      </c>
      <c r="AB2113" s="20">
        <v>1.49999999999998E-2</v>
      </c>
      <c r="AC2113" s="17">
        <v>314.74204480765002</v>
      </c>
      <c r="AD2113" s="17">
        <f t="shared" si="511"/>
        <v>314.95569530292829</v>
      </c>
      <c r="AE2113" s="21">
        <v>38</v>
      </c>
      <c r="AF2113" s="21">
        <v>167.53720238095238</v>
      </c>
      <c r="AG2113" s="19">
        <v>2.9465773809523816</v>
      </c>
      <c r="AH2113" s="21">
        <v>235.7</v>
      </c>
      <c r="AI2113" s="22">
        <v>-0.3149999999999995</v>
      </c>
      <c r="AJ2113" s="21">
        <v>1494.5</v>
      </c>
      <c r="AK2113" s="21" t="e">
        <f>VLOOKUP($B2113,'[3]Rotoma level Monthly'!$C$2:$N$538,10,FALSE)</f>
        <v>#N/A</v>
      </c>
      <c r="AL2113" s="21" t="e">
        <f>VLOOKUP($B2113,'[3]Rotoma level Monthly'!$C$2:$N$538,11,FALSE)</f>
        <v>#N/A</v>
      </c>
      <c r="AM2113" s="20">
        <v>3.6272776997957763</v>
      </c>
      <c r="AN2113" s="21">
        <v>183.81666666666663</v>
      </c>
    </row>
    <row r="2114" spans="1:40" x14ac:dyDescent="0.25">
      <c r="A2114" t="s">
        <v>91</v>
      </c>
      <c r="B2114" s="15">
        <v>39142</v>
      </c>
      <c r="C2114" s="16" t="s">
        <v>68</v>
      </c>
      <c r="D2114" s="17">
        <v>2007</v>
      </c>
      <c r="E2114" s="18" t="str">
        <f t="shared" si="510"/>
        <v>Rotomā 2006/07</v>
      </c>
      <c r="F2114" s="18" t="s">
        <v>61</v>
      </c>
      <c r="G2114" s="19">
        <v>0.89999998000000003</v>
      </c>
      <c r="H2114" s="20">
        <v>11.43</v>
      </c>
      <c r="I2114" s="21">
        <v>155.50000001999999</v>
      </c>
      <c r="J2114" s="19">
        <v>4.9999998999999997</v>
      </c>
      <c r="K2114" s="19">
        <v>4.9999998999999997</v>
      </c>
      <c r="L2114" s="19">
        <v>0.50000001999999999</v>
      </c>
      <c r="M2114" s="19">
        <v>6.0000000999999994</v>
      </c>
      <c r="N2114" s="19">
        <v>7.5999999000000003</v>
      </c>
      <c r="O2114" s="19">
        <v>0.38999999000000002</v>
      </c>
      <c r="Q2114" s="19">
        <f t="shared" si="521"/>
        <v>2.1037759494623742</v>
      </c>
      <c r="R2114" s="19">
        <f t="shared" si="515"/>
        <v>2.4290904485146969</v>
      </c>
      <c r="S2114" s="19">
        <f t="shared" si="519"/>
        <v>2.9871084841903293</v>
      </c>
      <c r="T2114" s="19">
        <f t="shared" si="516"/>
        <v>2.2589923872983766</v>
      </c>
      <c r="U2114" s="23">
        <f t="shared" si="522"/>
        <v>2.4447418173664444</v>
      </c>
      <c r="V2114" s="24">
        <f t="shared" si="514"/>
        <v>2.1907226661994295</v>
      </c>
      <c r="W2114" s="24">
        <f t="shared" si="514"/>
        <v>2.357966144209906</v>
      </c>
      <c r="X2114" s="24">
        <f t="shared" si="514"/>
        <v>3.0790685948646055</v>
      </c>
      <c r="Y2114" s="24">
        <f t="shared" si="514"/>
        <v>2.1479442408004066</v>
      </c>
      <c r="Z2114" s="24">
        <f t="shared" si="514"/>
        <v>2.4345333506957125</v>
      </c>
      <c r="AA2114" s="20">
        <v>-0.09</v>
      </c>
      <c r="AB2114" s="20">
        <v>-5.5000000000000097E-2</v>
      </c>
      <c r="AC2114" s="17">
        <v>314.59273997073399</v>
      </c>
      <c r="AD2114" s="17">
        <f t="shared" si="511"/>
        <v>314.95055995950594</v>
      </c>
      <c r="AE2114" s="21">
        <v>160.5</v>
      </c>
      <c r="AF2114" s="21">
        <v>162.37903225806457</v>
      </c>
      <c r="AG2114" s="19">
        <v>3.7531586021505374</v>
      </c>
      <c r="AH2114" s="21">
        <v>172.5</v>
      </c>
      <c r="AI2114" s="22">
        <v>-0.3149999999999995</v>
      </c>
      <c r="AJ2114" s="21">
        <v>1348</v>
      </c>
      <c r="AK2114" s="21" t="e">
        <f>VLOOKUP($B2114,'[3]Rotoma level Monthly'!$C$2:$N$538,10,FALSE)</f>
        <v>#N/A</v>
      </c>
      <c r="AL2114" s="21" t="e">
        <f>VLOOKUP($B2114,'[3]Rotoma level Monthly'!$C$2:$N$538,11,FALSE)</f>
        <v>#N/A</v>
      </c>
      <c r="AM2114" s="20">
        <v>3.6088129180497446</v>
      </c>
      <c r="AN2114" s="21">
        <v>183.125</v>
      </c>
    </row>
    <row r="2115" spans="1:40" x14ac:dyDescent="0.25">
      <c r="A2115" t="s">
        <v>91</v>
      </c>
      <c r="B2115" s="15">
        <v>39173</v>
      </c>
      <c r="C2115" s="16" t="s">
        <v>68</v>
      </c>
      <c r="D2115" s="17">
        <v>2007</v>
      </c>
      <c r="E2115" s="18" t="str">
        <f t="shared" ref="E2115:E2178" si="523">CONCATENATE(A2115," ",C2115)</f>
        <v>Rotomā 2006/07</v>
      </c>
      <c r="F2115" s="18" t="s">
        <v>61</v>
      </c>
      <c r="H2115" s="20">
        <v>11.710000038146973</v>
      </c>
      <c r="I2115" s="21">
        <v>181.00000999999997</v>
      </c>
      <c r="J2115" s="19">
        <v>4.0000002000000006</v>
      </c>
      <c r="K2115" s="19">
        <v>4.9999998999999997</v>
      </c>
      <c r="L2115" s="19">
        <v>1</v>
      </c>
      <c r="M2115" s="19">
        <v>0.50000001999999999</v>
      </c>
      <c r="N2115" s="19">
        <v>7.5</v>
      </c>
      <c r="O2115" s="19">
        <v>0.40000001000000002</v>
      </c>
      <c r="R2115" s="19">
        <f t="shared" si="515"/>
        <v>2.3906417535463174</v>
      </c>
      <c r="S2115" s="19">
        <f t="shared" si="519"/>
        <v>3.185612582578695</v>
      </c>
      <c r="T2115" s="19">
        <f t="shared" si="516"/>
        <v>1.976015238084643</v>
      </c>
      <c r="V2115" s="24">
        <f t="shared" si="514"/>
        <v>2.1994173378731352</v>
      </c>
      <c r="W2115" s="24">
        <f t="shared" si="514"/>
        <v>2.4127146913342492</v>
      </c>
      <c r="X2115" s="24">
        <f t="shared" si="514"/>
        <v>3.0844407594691305</v>
      </c>
      <c r="Y2115" s="24">
        <f t="shared" si="514"/>
        <v>2.0746936085221717</v>
      </c>
      <c r="Z2115" s="24">
        <f t="shared" si="514"/>
        <v>2.4322877025822098</v>
      </c>
      <c r="AA2115" s="20">
        <v>-0.14000000000000001</v>
      </c>
      <c r="AB2115" s="20">
        <v>-0.25666666666666599</v>
      </c>
      <c r="AC2115" s="17">
        <v>314.550253340197</v>
      </c>
      <c r="AD2115" s="17">
        <f t="shared" si="511"/>
        <v>314.93405945871342</v>
      </c>
      <c r="AE2115" s="21">
        <v>55</v>
      </c>
      <c r="AF2115" s="21">
        <v>178.51388888888889</v>
      </c>
      <c r="AG2115" s="19">
        <v>2.430416666666666</v>
      </c>
      <c r="AH2115" s="21">
        <v>206.5</v>
      </c>
      <c r="AI2115" s="22">
        <v>-0.3149999999999995</v>
      </c>
      <c r="AJ2115" s="21">
        <v>1396.5</v>
      </c>
      <c r="AK2115" s="21" t="e">
        <f>VLOOKUP($B2115,'[3]Rotoma level Monthly'!$C$2:$N$538,10,FALSE)</f>
        <v>#N/A</v>
      </c>
      <c r="AL2115" s="21" t="e">
        <f>VLOOKUP($B2115,'[3]Rotoma level Monthly'!$C$2:$N$538,11,FALSE)</f>
        <v>#N/A</v>
      </c>
      <c r="AM2115" s="20">
        <v>3.6315167710963396</v>
      </c>
      <c r="AN2115" s="21">
        <v>186.81666666666669</v>
      </c>
    </row>
    <row r="2116" spans="1:40" x14ac:dyDescent="0.25">
      <c r="A2116" t="s">
        <v>91</v>
      </c>
      <c r="B2116" s="15">
        <v>39203</v>
      </c>
      <c r="C2116" s="16" t="s">
        <v>68</v>
      </c>
      <c r="D2116" s="17">
        <v>2007</v>
      </c>
      <c r="E2116" s="18" t="str">
        <f t="shared" si="523"/>
        <v>Rotomā 2006/07</v>
      </c>
      <c r="F2116" s="18" t="s">
        <v>61</v>
      </c>
      <c r="G2116" s="19">
        <v>0.89999998000000003</v>
      </c>
      <c r="H2116" s="20">
        <v>12.109999656677246</v>
      </c>
      <c r="I2116" s="21">
        <v>196.49999002000001</v>
      </c>
      <c r="J2116" s="19">
        <v>0.5</v>
      </c>
      <c r="K2116" s="19">
        <v>2.0000001000000003</v>
      </c>
      <c r="L2116" s="19">
        <v>0.50000001999999999</v>
      </c>
      <c r="M2116" s="19">
        <v>15</v>
      </c>
      <c r="N2116" s="19">
        <v>7.5999999000000003</v>
      </c>
      <c r="O2116" s="19">
        <v>0.64999998000000003</v>
      </c>
      <c r="Q2116" s="19">
        <f t="shared" ref="Q2116:Q2179" si="524">2.22+2.54*LOG($G2116,10)</f>
        <v>2.1037759494623742</v>
      </c>
      <c r="R2116" s="19">
        <f t="shared" si="515"/>
        <v>2.3366354333792363</v>
      </c>
      <c r="S2116" s="19">
        <f t="shared" si="519"/>
        <v>3.2930212232889837</v>
      </c>
      <c r="T2116" s="19">
        <v>0</v>
      </c>
      <c r="U2116" s="23">
        <f t="shared" ref="U2116:U2117" si="525">AVERAGE(Q2116:T2116)</f>
        <v>1.9333581515326483</v>
      </c>
      <c r="V2116" s="24">
        <f t="shared" si="514"/>
        <v>2.1359484572247673</v>
      </c>
      <c r="W2116" s="24">
        <f t="shared" si="514"/>
        <v>2.4620960072885207</v>
      </c>
      <c r="X2116" s="24">
        <f t="shared" si="514"/>
        <v>3.1213816879111209</v>
      </c>
      <c r="Y2116" s="24">
        <f t="shared" si="514"/>
        <v>1.8864442429139734</v>
      </c>
      <c r="Z2116" s="24">
        <f t="shared" si="514"/>
        <v>2.3796556139858516</v>
      </c>
      <c r="AA2116" s="20">
        <v>-0.15</v>
      </c>
      <c r="AB2116" s="20">
        <v>-0.23499999999999999</v>
      </c>
      <c r="AC2116" s="17">
        <v>314.44042414693598</v>
      </c>
      <c r="AD2116" s="17">
        <f t="shared" si="511"/>
        <v>314.8935752129612</v>
      </c>
      <c r="AE2116" s="21">
        <v>59</v>
      </c>
      <c r="AF2116" s="21">
        <v>179.16666666666669</v>
      </c>
      <c r="AG2116" s="19">
        <v>2.5378360215053766</v>
      </c>
      <c r="AH2116" s="21">
        <v>186.2</v>
      </c>
      <c r="AI2116" s="22">
        <v>-0.3149999999999995</v>
      </c>
      <c r="AJ2116" s="21">
        <v>1252.5</v>
      </c>
      <c r="AK2116" s="21" t="e">
        <f>VLOOKUP($B2116,'[3]Rotoma level Monthly'!$C$2:$N$538,10,FALSE)</f>
        <v>#N/A</v>
      </c>
      <c r="AL2116" s="21" t="e">
        <f>VLOOKUP($B2116,'[3]Rotoma level Monthly'!$C$2:$N$538,11,FALSE)</f>
        <v>#N/A</v>
      </c>
      <c r="AM2116" s="20">
        <v>3.566869780355598</v>
      </c>
      <c r="AN2116" s="21">
        <v>190.5</v>
      </c>
    </row>
    <row r="2117" spans="1:40" x14ac:dyDescent="0.25">
      <c r="A2117" t="s">
        <v>91</v>
      </c>
      <c r="B2117" s="15">
        <v>39234</v>
      </c>
      <c r="C2117" s="16" t="s">
        <v>68</v>
      </c>
      <c r="D2117" s="17">
        <v>2007</v>
      </c>
      <c r="E2117" s="18" t="str">
        <f t="shared" si="523"/>
        <v>Rotomā 2006/07</v>
      </c>
      <c r="F2117" s="18" t="s">
        <v>61</v>
      </c>
      <c r="G2117" s="19">
        <v>1.1000000000000001</v>
      </c>
      <c r="H2117" s="20">
        <v>12.829999923706055</v>
      </c>
      <c r="I2117" s="21">
        <v>50.500001020000006</v>
      </c>
      <c r="J2117" s="19">
        <v>2.0000001000000003</v>
      </c>
      <c r="K2117" s="19">
        <v>7.0000002000000006</v>
      </c>
      <c r="L2117" s="19">
        <v>0.50000001999999999</v>
      </c>
      <c r="M2117" s="19">
        <v>8.0000004000000011</v>
      </c>
      <c r="N2117" s="19">
        <v>7.1999997999999996</v>
      </c>
      <c r="O2117" s="19">
        <v>0.47999998999999999</v>
      </c>
      <c r="Q2117" s="19">
        <f t="shared" si="524"/>
        <v>2.3251374203018917</v>
      </c>
      <c r="R2117" s="19">
        <f t="shared" si="515"/>
        <v>2.2418877857443351</v>
      </c>
      <c r="S2117" s="19">
        <f t="shared" si="519"/>
        <v>1.5169070745405553</v>
      </c>
      <c r="T2117" s="19">
        <f t="shared" si="516"/>
        <v>1.097007650745818</v>
      </c>
      <c r="U2117" s="23">
        <f t="shared" si="525"/>
        <v>1.7952349828331498</v>
      </c>
      <c r="V2117" s="24">
        <f t="shared" si="514"/>
        <v>2.1464621992549566</v>
      </c>
      <c r="W2117" s="24">
        <f t="shared" si="514"/>
        <v>2.4631735491437889</v>
      </c>
      <c r="X2117" s="24">
        <f t="shared" si="514"/>
        <v>2.9876754701302404</v>
      </c>
      <c r="Y2117" s="24">
        <f t="shared" si="514"/>
        <v>1.8131936106357383</v>
      </c>
      <c r="Z2117" s="24">
        <f t="shared" si="514"/>
        <v>2.3212135508705813</v>
      </c>
      <c r="AA2117" s="20">
        <v>0.6</v>
      </c>
      <c r="AB2117" s="20">
        <v>0.90666666666666595</v>
      </c>
      <c r="AC2117" s="17">
        <v>314.29867986631001</v>
      </c>
      <c r="AD2117" s="17">
        <f t="shared" si="511"/>
        <v>314.82784933601141</v>
      </c>
      <c r="AE2117" s="21">
        <v>113</v>
      </c>
      <c r="AF2117" s="21">
        <v>187.7777777777778</v>
      </c>
      <c r="AG2117" s="19">
        <v>3.9652083333333326</v>
      </c>
      <c r="AH2117" s="21">
        <v>106</v>
      </c>
      <c r="AI2117" s="22">
        <v>-0.28749999999999953</v>
      </c>
      <c r="AJ2117" s="21">
        <v>1127</v>
      </c>
      <c r="AK2117" s="21" t="e">
        <f>VLOOKUP($B2117,'[3]Rotoma level Monthly'!$C$2:$N$538,10,FALSE)</f>
        <v>#N/A</v>
      </c>
      <c r="AL2117" s="21" t="e">
        <f>VLOOKUP($B2117,'[3]Rotoma level Monthly'!$C$2:$N$538,11,FALSE)</f>
        <v>#N/A</v>
      </c>
      <c r="AM2117" s="20">
        <v>3.5285521280258494</v>
      </c>
      <c r="AN2117" s="21">
        <v>185.85833333333335</v>
      </c>
    </row>
    <row r="2118" spans="1:40" x14ac:dyDescent="0.25">
      <c r="A2118" t="s">
        <v>91</v>
      </c>
      <c r="B2118" s="15">
        <v>39264</v>
      </c>
      <c r="C2118" s="16" t="s">
        <v>69</v>
      </c>
      <c r="D2118" s="17">
        <v>2008</v>
      </c>
      <c r="E2118" s="18" t="str">
        <f t="shared" si="523"/>
        <v>Rotomā 2007/08</v>
      </c>
      <c r="F2118" s="18" t="s">
        <v>61</v>
      </c>
      <c r="G2118" s="19">
        <v>1.8</v>
      </c>
      <c r="J2118" s="19">
        <v>4.0000002000000006</v>
      </c>
      <c r="K2118" s="19">
        <v>3</v>
      </c>
      <c r="N2118" s="19">
        <v>7.1999997999999996</v>
      </c>
      <c r="O2118" s="19">
        <v>0.43000000999999999</v>
      </c>
      <c r="Q2118" s="19">
        <f t="shared" si="524"/>
        <v>2.8683921629623974</v>
      </c>
      <c r="T2118" s="19">
        <f t="shared" si="516"/>
        <v>1.976015238084643</v>
      </c>
      <c r="V2118" s="24">
        <f t="shared" si="514"/>
        <v>2.0977232755902722</v>
      </c>
      <c r="W2118" s="24">
        <f t="shared" si="514"/>
        <v>2.4438090533808494</v>
      </c>
      <c r="X2118" s="24">
        <f t="shared" si="514"/>
        <v>3.0395987086741512</v>
      </c>
      <c r="Y2118" s="24">
        <f t="shared" si="514"/>
        <v>1.8131936106357383</v>
      </c>
      <c r="Z2118" s="24">
        <f t="shared" si="514"/>
        <v>2.2895567374568335</v>
      </c>
      <c r="AA2118" s="20">
        <v>-0.46</v>
      </c>
      <c r="AB2118" s="20">
        <v>0.59333333333333305</v>
      </c>
      <c r="AC2118" s="17">
        <v>314.353843874213</v>
      </c>
      <c r="AD2118" s="17">
        <f t="shared" si="511"/>
        <v>314.76812531091332</v>
      </c>
      <c r="AE2118" s="21">
        <v>216.5</v>
      </c>
      <c r="AF2118" s="21">
        <v>159.56989247311824</v>
      </c>
      <c r="AG2118" s="19">
        <v>3.4693548387096769</v>
      </c>
      <c r="AH2118" s="21">
        <v>93.5</v>
      </c>
      <c r="AI2118" s="22">
        <v>-0.24583333333333299</v>
      </c>
      <c r="AJ2118" s="21">
        <v>1151.5</v>
      </c>
      <c r="AK2118" s="21" t="e">
        <f>VLOOKUP($B2118,'[3]Rotoma level Monthly'!$C$2:$N$538,10,FALSE)</f>
        <v>#N/A</v>
      </c>
      <c r="AL2118" s="21" t="e">
        <f>VLOOKUP($B2118,'[3]Rotoma level Monthly'!$C$2:$N$538,11,FALSE)</f>
        <v>#N/A</v>
      </c>
      <c r="AM2118" s="20">
        <v>3.5744143965443675</v>
      </c>
      <c r="AN2118" s="21">
        <v>181.98333333333335</v>
      </c>
    </row>
    <row r="2119" spans="1:40" x14ac:dyDescent="0.25">
      <c r="A2119" t="s">
        <v>91</v>
      </c>
      <c r="B2119" s="15">
        <v>39295</v>
      </c>
      <c r="C2119" s="16" t="s">
        <v>69</v>
      </c>
      <c r="D2119" s="17">
        <v>2008</v>
      </c>
      <c r="E2119" s="18" t="str">
        <f t="shared" si="523"/>
        <v>Rotomā 2007/08</v>
      </c>
      <c r="F2119" s="18" t="s">
        <v>61</v>
      </c>
      <c r="G2119" s="19">
        <v>2.7</v>
      </c>
      <c r="H2119" s="20">
        <v>8.5600004196166992</v>
      </c>
      <c r="I2119" s="21">
        <v>189.50000002000002</v>
      </c>
      <c r="J2119" s="19">
        <v>11</v>
      </c>
      <c r="K2119" s="19">
        <v>2.0000001000000003</v>
      </c>
      <c r="L2119" s="19">
        <v>0.50000001999999999</v>
      </c>
      <c r="M2119" s="19">
        <v>9.9999997999999994</v>
      </c>
      <c r="N2119" s="19">
        <v>7.1900000999999998</v>
      </c>
      <c r="O2119" s="19">
        <v>0.62</v>
      </c>
      <c r="Q2119" s="19">
        <f t="shared" si="524"/>
        <v>3.3156639609638279</v>
      </c>
      <c r="R2119" s="19">
        <f t="shared" ref="R2119:R2123" si="526">5.56+2.6*LOG(((1/$H2119)-(1/40)),10)</f>
        <v>2.8636667611189295</v>
      </c>
      <c r="S2119" s="19">
        <f t="shared" ref="S2119:S2182" si="527">-3.61+3.01*LOG($I2119)</f>
        <v>3.24560373519328</v>
      </c>
      <c r="T2119" s="19">
        <f t="shared" si="516"/>
        <v>3.2588666406620166</v>
      </c>
      <c r="U2119" s="23">
        <f t="shared" ref="U2119:U2182" si="528">AVERAGE(Q2119:T2119)</f>
        <v>3.1709502744845137</v>
      </c>
      <c r="V2119" s="24">
        <f t="shared" si="514"/>
        <v>2.0690963884216851</v>
      </c>
      <c r="W2119" s="24">
        <f t="shared" si="514"/>
        <v>2.4427378575908794</v>
      </c>
      <c r="X2119" s="24">
        <f t="shared" si="514"/>
        <v>2.9496346958166457</v>
      </c>
      <c r="Y2119" s="24">
        <f t="shared" si="514"/>
        <v>2.0847658306909063</v>
      </c>
      <c r="Z2119" s="24">
        <f t="shared" si="514"/>
        <v>2.3443125839527763</v>
      </c>
      <c r="AA2119" s="20">
        <v>0.31</v>
      </c>
      <c r="AB2119" s="20">
        <v>0.32999999999999902</v>
      </c>
      <c r="AC2119" s="17">
        <v>314.43462985253001</v>
      </c>
      <c r="AD2119" s="17">
        <f t="shared" si="511"/>
        <v>314.70350581650524</v>
      </c>
      <c r="AE2119" s="21">
        <v>133.5</v>
      </c>
      <c r="AF2119" s="21">
        <v>205.45698924731184</v>
      </c>
      <c r="AG2119" s="19">
        <v>3.7325940860215066</v>
      </c>
      <c r="AH2119" s="21">
        <v>160.4</v>
      </c>
      <c r="AI2119" s="22">
        <v>-0.14500000000000005</v>
      </c>
      <c r="AJ2119" s="21">
        <v>1270</v>
      </c>
      <c r="AK2119" s="21" t="e">
        <f>VLOOKUP($B2119,'[3]Rotoma level Monthly'!$C$2:$N$538,10,FALSE)</f>
        <v>#N/A</v>
      </c>
      <c r="AL2119" s="21" t="e">
        <f>VLOOKUP($B2119,'[3]Rotoma level Monthly'!$C$2:$N$538,11,FALSE)</f>
        <v>#N/A</v>
      </c>
      <c r="AM2119" s="20">
        <v>3.6090078105228618</v>
      </c>
      <c r="AN2119" s="21">
        <v>182.52500000000001</v>
      </c>
    </row>
    <row r="2120" spans="1:40" x14ac:dyDescent="0.25">
      <c r="A2120" t="s">
        <v>91</v>
      </c>
      <c r="B2120" s="15">
        <v>39326</v>
      </c>
      <c r="C2120" s="16" t="s">
        <v>69</v>
      </c>
      <c r="D2120" s="17">
        <v>2008</v>
      </c>
      <c r="E2120" s="18" t="str">
        <f t="shared" si="523"/>
        <v>Rotomā 2007/08</v>
      </c>
      <c r="F2120" s="18" t="s">
        <v>61</v>
      </c>
      <c r="G2120" s="19">
        <v>0.80000000999999998</v>
      </c>
      <c r="H2120" s="20">
        <v>13.210000038146973</v>
      </c>
      <c r="I2120" s="21">
        <v>126.50000002</v>
      </c>
      <c r="J2120" s="19">
        <v>2.0000001000000003</v>
      </c>
      <c r="K2120" s="19">
        <v>3</v>
      </c>
      <c r="L2120" s="19">
        <v>0.50000001999999999</v>
      </c>
      <c r="M2120" s="19">
        <v>8.9999995999999989</v>
      </c>
      <c r="N2120" s="19">
        <v>7.4000000999999997</v>
      </c>
      <c r="O2120" s="19">
        <v>0.92000002000000003</v>
      </c>
      <c r="Q2120" s="19">
        <f t="shared" si="524"/>
        <v>1.9738485807483865</v>
      </c>
      <c r="R2120" s="19">
        <f t="shared" si="526"/>
        <v>2.1930257472622912</v>
      </c>
      <c r="S2120" s="19">
        <f t="shared" si="527"/>
        <v>2.7172924819973043</v>
      </c>
      <c r="T2120" s="19">
        <f t="shared" si="516"/>
        <v>1.097007650745818</v>
      </c>
      <c r="U2120" s="23">
        <f t="shared" si="528"/>
        <v>1.9952936151884502</v>
      </c>
      <c r="V2120" s="24">
        <f t="shared" si="514"/>
        <v>2.0604374968150214</v>
      </c>
      <c r="W2120" s="24">
        <f t="shared" si="514"/>
        <v>2.413088350981119</v>
      </c>
      <c r="X2120" s="24">
        <f t="shared" si="514"/>
        <v>2.8569216137818936</v>
      </c>
      <c r="Y2120" s="24">
        <f t="shared" si="514"/>
        <v>2.0115151984126709</v>
      </c>
      <c r="Z2120" s="24">
        <f t="shared" si="514"/>
        <v>2.3094106870763436</v>
      </c>
      <c r="AA2120" s="20">
        <v>0.09</v>
      </c>
      <c r="AB2120" s="20">
        <v>0.13999999999999899</v>
      </c>
      <c r="AC2120" s="17">
        <v>314.39995953023703</v>
      </c>
      <c r="AD2120" s="17">
        <f t="shared" si="511"/>
        <v>314.63768234117578</v>
      </c>
      <c r="AE2120" s="21">
        <v>84.5</v>
      </c>
      <c r="AF2120" s="21">
        <v>155.01388888888894</v>
      </c>
      <c r="AG2120" s="19">
        <v>3.0348842592592584</v>
      </c>
      <c r="AH2120" s="21">
        <v>143.4</v>
      </c>
      <c r="AI2120" s="22">
        <v>-5.2500000000000102E-2</v>
      </c>
      <c r="AJ2120" s="21">
        <v>1282.5</v>
      </c>
      <c r="AK2120" s="21" t="e">
        <f>VLOOKUP($B2120,'[3]Rotoma level Monthly'!$C$2:$N$538,10,FALSE)</f>
        <v>#N/A</v>
      </c>
      <c r="AL2120" s="21" t="e">
        <f>VLOOKUP($B2120,'[3]Rotoma level Monthly'!$C$2:$N$538,11,FALSE)</f>
        <v>#N/A</v>
      </c>
      <c r="AM2120" s="20">
        <v>3.6533290470820017</v>
      </c>
      <c r="AN2120" s="21">
        <v>178.20833333333334</v>
      </c>
    </row>
    <row r="2121" spans="1:40" x14ac:dyDescent="0.25">
      <c r="A2121" t="s">
        <v>91</v>
      </c>
      <c r="B2121" s="15">
        <v>39356</v>
      </c>
      <c r="C2121" s="16" t="s">
        <v>69</v>
      </c>
      <c r="D2121" s="17">
        <v>2008</v>
      </c>
      <c r="E2121" s="18" t="str">
        <f t="shared" si="523"/>
        <v>Rotomā 2007/08</v>
      </c>
      <c r="F2121" s="18" t="s">
        <v>61</v>
      </c>
      <c r="G2121" s="19">
        <v>1.2</v>
      </c>
      <c r="H2121" s="20">
        <v>10.875</v>
      </c>
      <c r="I2121" s="21">
        <v>162.50000002000002</v>
      </c>
      <c r="J2121" s="19">
        <v>0.5</v>
      </c>
      <c r="K2121" s="19">
        <v>3</v>
      </c>
      <c r="L2121" s="19">
        <v>0.50000001999999999</v>
      </c>
      <c r="M2121" s="19">
        <v>1</v>
      </c>
      <c r="N2121" s="19">
        <v>7.3000002000000004</v>
      </c>
      <c r="O2121" s="19">
        <v>0.60000001999999997</v>
      </c>
      <c r="Q2121" s="19">
        <f t="shared" si="524"/>
        <v>2.4211203649609674</v>
      </c>
      <c r="R2121" s="19">
        <f t="shared" si="526"/>
        <v>2.5070193604065385</v>
      </c>
      <c r="S2121" s="19">
        <f t="shared" si="527"/>
        <v>3.0446686297587173</v>
      </c>
      <c r="T2121" s="19">
        <v>0</v>
      </c>
      <c r="U2121" s="23">
        <f t="shared" si="528"/>
        <v>1.993202088781556</v>
      </c>
      <c r="V2121" s="24">
        <f t="shared" si="514"/>
        <v>2.1144894385498798</v>
      </c>
      <c r="W2121" s="24">
        <f t="shared" si="514"/>
        <v>2.4106770948877609</v>
      </c>
      <c r="X2121" s="24">
        <f t="shared" si="514"/>
        <v>2.8871537309596076</v>
      </c>
      <c r="Y2121" s="24">
        <f t="shared" si="514"/>
        <v>1.8468472619056173</v>
      </c>
      <c r="Z2121" s="24">
        <f t="shared" si="514"/>
        <v>2.2825253268995112</v>
      </c>
      <c r="AA2121" s="20">
        <v>0.53</v>
      </c>
      <c r="AB2121" s="20">
        <v>0.141666666666666</v>
      </c>
      <c r="AC2121" s="17">
        <v>314.37808519808698</v>
      </c>
      <c r="AD2121" s="17">
        <f t="shared" si="511"/>
        <v>314.57911971840753</v>
      </c>
      <c r="AE2121" s="21">
        <v>81.5</v>
      </c>
      <c r="AF2121" s="21">
        <v>222.91666666666671</v>
      </c>
      <c r="AG2121" s="19">
        <v>5.3009408602150518</v>
      </c>
      <c r="AH2121" s="21">
        <v>241</v>
      </c>
      <c r="AI2121" s="22">
        <v>-1.7500000000000147E-2</v>
      </c>
      <c r="AJ2121" s="21">
        <v>1335</v>
      </c>
      <c r="AK2121" s="21" t="e">
        <f>VLOOKUP($B2121,'[3]Rotoma level Monthly'!$C$2:$N$538,10,FALSE)</f>
        <v>#N/A</v>
      </c>
      <c r="AL2121" s="21" t="e">
        <f>VLOOKUP($B2121,'[3]Rotoma level Monthly'!$C$2:$N$538,11,FALSE)</f>
        <v>#N/A</v>
      </c>
      <c r="AM2121" s="20">
        <v>3.6384499096831084</v>
      </c>
      <c r="AN2121" s="21">
        <v>182.22500000000002</v>
      </c>
    </row>
    <row r="2122" spans="1:40" x14ac:dyDescent="0.25">
      <c r="A2122" t="s">
        <v>91</v>
      </c>
      <c r="B2122" s="15">
        <v>39387</v>
      </c>
      <c r="C2122" s="16" t="s">
        <v>69</v>
      </c>
      <c r="D2122" s="17">
        <v>2008</v>
      </c>
      <c r="E2122" s="18" t="str">
        <f t="shared" si="523"/>
        <v>Rotomā 2007/08</v>
      </c>
      <c r="F2122" s="18" t="s">
        <v>61</v>
      </c>
      <c r="G2122" s="19">
        <v>0.69999999000000002</v>
      </c>
      <c r="H2122" s="20">
        <v>13.569999694824219</v>
      </c>
      <c r="I2122" s="21">
        <v>139</v>
      </c>
      <c r="J2122" s="19">
        <v>13</v>
      </c>
      <c r="K2122" s="19">
        <v>4.9999998999999997</v>
      </c>
      <c r="L2122" s="19">
        <v>1</v>
      </c>
      <c r="M2122" s="19">
        <v>3</v>
      </c>
      <c r="N2122" s="19">
        <v>7.4000000999999997</v>
      </c>
      <c r="O2122" s="19">
        <v>0.52999996999999999</v>
      </c>
      <c r="Q2122" s="19">
        <f t="shared" si="524"/>
        <v>1.8265490058775271</v>
      </c>
      <c r="R2122" s="19">
        <f t="shared" si="526"/>
        <v>2.1473890812062266</v>
      </c>
      <c r="S2122" s="19">
        <f t="shared" si="527"/>
        <v>2.8404745487648255</v>
      </c>
      <c r="T2122" s="19">
        <f t="shared" si="516"/>
        <v>3.4707145887359632</v>
      </c>
      <c r="U2122" s="23">
        <f t="shared" si="528"/>
        <v>2.5712818061461356</v>
      </c>
      <c r="V2122" s="24">
        <f t="shared" si="514"/>
        <v>2.1144894385498798</v>
      </c>
      <c r="W2122" s="24">
        <f t="shared" si="514"/>
        <v>2.3981721938442329</v>
      </c>
      <c r="X2122" s="24">
        <f t="shared" si="514"/>
        <v>2.8796979840998564</v>
      </c>
      <c r="Y2122" s="24">
        <f t="shared" si="514"/>
        <v>1.9478241120254161</v>
      </c>
      <c r="Z2122" s="24">
        <f t="shared" si="514"/>
        <v>2.3073292037620492</v>
      </c>
      <c r="AA2122" s="20">
        <v>0.82</v>
      </c>
      <c r="AB2122" s="20">
        <v>0.314999999999999</v>
      </c>
      <c r="AC2122" s="17">
        <v>314.23142702857098</v>
      </c>
      <c r="AD2122" s="17">
        <f t="shared" si="511"/>
        <v>314.51367425233718</v>
      </c>
      <c r="AE2122" s="21">
        <v>27</v>
      </c>
      <c r="AF2122" s="21">
        <v>190.70138888888886</v>
      </c>
      <c r="AG2122" s="19">
        <v>3.4504861111111103</v>
      </c>
      <c r="AH2122" s="21">
        <v>245.3</v>
      </c>
      <c r="AI2122" s="22">
        <v>7.7499999999999389E-2</v>
      </c>
      <c r="AJ2122" s="21">
        <v>1305.5</v>
      </c>
      <c r="AK2122" s="21" t="e">
        <f>VLOOKUP($B2122,'[3]Rotoma level Monthly'!$C$2:$N$538,10,FALSE)</f>
        <v>#N/A</v>
      </c>
      <c r="AL2122" s="21" t="e">
        <f>VLOOKUP($B2122,'[3]Rotoma level Monthly'!$C$2:$N$538,11,FALSE)</f>
        <v>#N/A</v>
      </c>
      <c r="AM2122" s="20">
        <v>3.6833703845935033</v>
      </c>
      <c r="AN2122" s="21">
        <v>187.24166666666667</v>
      </c>
    </row>
    <row r="2123" spans="1:40" x14ac:dyDescent="0.25">
      <c r="A2123" t="s">
        <v>91</v>
      </c>
      <c r="B2123" s="15">
        <v>39417</v>
      </c>
      <c r="C2123" s="16" t="s">
        <v>69</v>
      </c>
      <c r="D2123" s="17">
        <v>2008</v>
      </c>
      <c r="E2123" s="18" t="str">
        <f t="shared" si="523"/>
        <v>Rotomā 2007/08</v>
      </c>
      <c r="F2123" s="18" t="s">
        <v>61</v>
      </c>
      <c r="G2123" s="19">
        <v>0.89999998000000003</v>
      </c>
      <c r="H2123" s="20">
        <v>16.415000915527344</v>
      </c>
      <c r="I2123" s="21">
        <v>175.50000001999999</v>
      </c>
      <c r="J2123" s="19">
        <v>11</v>
      </c>
      <c r="K2123" s="19">
        <v>3</v>
      </c>
      <c r="L2123" s="19">
        <v>0.50000001999999999</v>
      </c>
      <c r="M2123" s="19">
        <v>0.50000001999999999</v>
      </c>
      <c r="N2123" s="19">
        <v>7.1999997999999996</v>
      </c>
      <c r="O2123" s="19">
        <v>0.66000002999999996</v>
      </c>
      <c r="Q2123" s="19">
        <f t="shared" si="524"/>
        <v>2.1037759494623742</v>
      </c>
      <c r="R2123" s="19">
        <f t="shared" si="526"/>
        <v>1.8038708988797678</v>
      </c>
      <c r="S2123" s="19">
        <f t="shared" si="527"/>
        <v>3.1452741337625176</v>
      </c>
      <c r="T2123" s="19">
        <f t="shared" si="516"/>
        <v>3.2588666406620166</v>
      </c>
      <c r="U2123" s="23">
        <f t="shared" si="528"/>
        <v>2.5779469056916691</v>
      </c>
      <c r="V2123" s="24">
        <f t="shared" si="514"/>
        <v>2.2246610681593495</v>
      </c>
      <c r="W2123" s="24">
        <f t="shared" si="514"/>
        <v>2.3477865532833957</v>
      </c>
      <c r="X2123" s="24">
        <f t="shared" si="514"/>
        <v>2.8991510263693332</v>
      </c>
      <c r="Y2123" s="24">
        <f t="shared" si="514"/>
        <v>1.9690306594804963</v>
      </c>
      <c r="Z2123" s="24">
        <f t="shared" si="514"/>
        <v>2.3354819016110531</v>
      </c>
      <c r="AA2123" s="20">
        <v>1.36</v>
      </c>
      <c r="AB2123" s="20">
        <v>0.44166666666666599</v>
      </c>
      <c r="AC2123" s="17">
        <v>314.11589907859002</v>
      </c>
      <c r="AD2123" s="17">
        <f t="shared" si="511"/>
        <v>314.45034334439856</v>
      </c>
      <c r="AE2123" s="21">
        <v>110.5</v>
      </c>
      <c r="AF2123" s="21">
        <v>134.36155913978487</v>
      </c>
      <c r="AG2123" s="19">
        <v>3.8898521505376347</v>
      </c>
      <c r="AH2123" s="21">
        <v>150.1</v>
      </c>
      <c r="AI2123" s="22">
        <v>0.14083333333333248</v>
      </c>
      <c r="AJ2123" s="21">
        <v>1219.5</v>
      </c>
      <c r="AK2123" s="21" t="e">
        <f>VLOOKUP($B2123,'[3]Rotoma level Monthly'!$C$2:$N$538,10,FALSE)</f>
        <v>#N/A</v>
      </c>
      <c r="AL2123" s="21" t="e">
        <f>VLOOKUP($B2123,'[3]Rotoma level Monthly'!$C$2:$N$538,11,FALSE)</f>
        <v>#N/A</v>
      </c>
      <c r="AM2123" s="20">
        <v>3.5583125142231324</v>
      </c>
      <c r="AN2123" s="21">
        <v>179.55000000000004</v>
      </c>
    </row>
    <row r="2124" spans="1:40" x14ac:dyDescent="0.25">
      <c r="A2124" t="s">
        <v>91</v>
      </c>
      <c r="B2124" s="15">
        <v>39448</v>
      </c>
      <c r="C2124" s="16" t="s">
        <v>69</v>
      </c>
      <c r="D2124" s="17">
        <v>2008</v>
      </c>
      <c r="E2124" s="18" t="str">
        <f t="shared" si="523"/>
        <v>Rotomā 2007/08</v>
      </c>
      <c r="F2124" s="18" t="s">
        <v>61</v>
      </c>
      <c r="G2124" s="19">
        <v>0.60000001999999997</v>
      </c>
      <c r="I2124" s="21">
        <v>233.50000002000002</v>
      </c>
      <c r="J2124" s="19">
        <v>4.0000002000000006</v>
      </c>
      <c r="K2124" s="19">
        <v>2.0000001000000003</v>
      </c>
      <c r="L2124" s="19">
        <v>0.50000001999999999</v>
      </c>
      <c r="M2124" s="19">
        <v>14</v>
      </c>
      <c r="N2124" s="19">
        <v>7.5999999000000003</v>
      </c>
      <c r="O2124" s="19">
        <v>0.5</v>
      </c>
      <c r="Q2124" s="19">
        <f t="shared" si="524"/>
        <v>1.6565042127447205</v>
      </c>
      <c r="S2124" s="19">
        <f t="shared" si="527"/>
        <v>3.5185435236673821</v>
      </c>
      <c r="T2124" s="19">
        <f t="shared" si="516"/>
        <v>1.976015238084643</v>
      </c>
      <c r="U2124" s="23">
        <f t="shared" si="528"/>
        <v>2.3836876581655817</v>
      </c>
      <c r="V2124" s="24">
        <f t="shared" si="514"/>
        <v>2.2653221415406222</v>
      </c>
      <c r="W2124" s="24">
        <f t="shared" si="514"/>
        <v>2.3188986710370596</v>
      </c>
      <c r="X2124" s="24">
        <f t="shared" si="514"/>
        <v>2.950168684677692</v>
      </c>
      <c r="Y2124" s="24">
        <f t="shared" si="514"/>
        <v>1.8621263759323818</v>
      </c>
      <c r="Z2124" s="24">
        <f t="shared" si="514"/>
        <v>2.3222978248217379</v>
      </c>
      <c r="AA2124" s="20">
        <v>1.42</v>
      </c>
      <c r="AB2124" s="20">
        <v>-0.49</v>
      </c>
      <c r="AC2124" s="17">
        <v>313.96536046013199</v>
      </c>
      <c r="AD2124" s="17">
        <f t="shared" si="511"/>
        <v>314.37527892951556</v>
      </c>
      <c r="AE2124" s="21">
        <v>34</v>
      </c>
      <c r="AF2124" s="21">
        <v>163.24596774193546</v>
      </c>
      <c r="AG2124" s="19">
        <v>3.6786962365591389</v>
      </c>
      <c r="AH2124" s="21">
        <v>266.8</v>
      </c>
      <c r="AI2124" s="22">
        <v>0.14083333333333248</v>
      </c>
      <c r="AJ2124" s="21">
        <v>1254.5</v>
      </c>
      <c r="AK2124" s="21" t="e">
        <f>VLOOKUP($B2124,'[3]Rotoma level Monthly'!$C$2:$N$538,10,FALSE)</f>
        <v>#N/A</v>
      </c>
      <c r="AL2124" s="21" t="e">
        <f>VLOOKUP($B2124,'[3]Rotoma level Monthly'!$C$2:$N$538,11,FALSE)</f>
        <v>#N/A</v>
      </c>
      <c r="AM2124" s="20">
        <v>3.5398201307105879</v>
      </c>
      <c r="AN2124" s="21">
        <v>183.95000000000002</v>
      </c>
    </row>
    <row r="2125" spans="1:40" x14ac:dyDescent="0.25">
      <c r="A2125" t="s">
        <v>91</v>
      </c>
      <c r="B2125" s="15">
        <v>39479</v>
      </c>
      <c r="C2125" s="16" t="s">
        <v>69</v>
      </c>
      <c r="D2125" s="17">
        <v>2008</v>
      </c>
      <c r="E2125" s="18" t="str">
        <f t="shared" si="523"/>
        <v>Rotomā 2007/08</v>
      </c>
      <c r="F2125" s="18" t="s">
        <v>61</v>
      </c>
      <c r="G2125" s="19">
        <v>1.6</v>
      </c>
      <c r="H2125" s="20">
        <v>15.494999885559082</v>
      </c>
      <c r="I2125" s="21">
        <v>150.50001001999999</v>
      </c>
      <c r="J2125" s="19">
        <v>4.0000002000000006</v>
      </c>
      <c r="K2125" s="19">
        <v>0.5</v>
      </c>
      <c r="L2125" s="19">
        <v>0.50000001999999999</v>
      </c>
      <c r="M2125" s="19">
        <v>8.0000004000000011</v>
      </c>
      <c r="N2125" s="19">
        <v>7.5</v>
      </c>
      <c r="O2125" s="19">
        <v>0.40000001000000002</v>
      </c>
      <c r="Q2125" s="19">
        <f t="shared" si="524"/>
        <v>2.7384647559460493</v>
      </c>
      <c r="R2125" s="19">
        <f t="shared" ref="R2125:R2159" si="529">5.56+2.6*LOG(((1/$H2125)-(1/40)),10)</f>
        <v>1.9122081644709628</v>
      </c>
      <c r="S2125" s="19">
        <f t="shared" si="527"/>
        <v>2.9443849518214962</v>
      </c>
      <c r="T2125" s="19">
        <f t="shared" si="516"/>
        <v>1.976015238084643</v>
      </c>
      <c r="U2125" s="23">
        <f t="shared" si="528"/>
        <v>2.3927682775807879</v>
      </c>
      <c r="V2125" s="24">
        <f t="shared" si="514"/>
        <v>2.312455301172081</v>
      </c>
      <c r="W2125" s="24">
        <f t="shared" si="514"/>
        <v>2.2825435434529302</v>
      </c>
      <c r="X2125" s="24">
        <f t="shared" si="514"/>
        <v>2.9489901245058259</v>
      </c>
      <c r="Y2125" s="24">
        <f t="shared" si="514"/>
        <v>1.8621263759323814</v>
      </c>
      <c r="Z2125" s="24">
        <f t="shared" si="514"/>
        <v>2.3258465577770937</v>
      </c>
      <c r="AA2125" s="20">
        <v>1.89</v>
      </c>
      <c r="AB2125" s="20">
        <v>8.3333333333333107E-2</v>
      </c>
      <c r="AC2125" s="17">
        <v>313.83425039652298</v>
      </c>
      <c r="AD2125" s="17">
        <f t="shared" si="511"/>
        <v>314.29962939525495</v>
      </c>
      <c r="AE2125" s="21">
        <v>47.5</v>
      </c>
      <c r="AF2125" s="21">
        <v>156.21264367816093</v>
      </c>
      <c r="AG2125" s="19">
        <v>3.9029166666666661</v>
      </c>
      <c r="AH2125" s="21">
        <v>228.9</v>
      </c>
      <c r="AI2125" s="22">
        <v>0.14083333333333248</v>
      </c>
      <c r="AJ2125" s="21">
        <v>1113</v>
      </c>
      <c r="AK2125" s="21" t="e">
        <f>VLOOKUP($B2125,'[3]Rotoma level Monthly'!$C$2:$N$538,10,FALSE)</f>
        <v>#N/A</v>
      </c>
      <c r="AL2125" s="21" t="e">
        <f>VLOOKUP($B2125,'[3]Rotoma level Monthly'!$C$2:$N$538,11,FALSE)</f>
        <v>#N/A</v>
      </c>
      <c r="AM2125" s="20">
        <v>3.5158337955851398</v>
      </c>
      <c r="AN2125" s="21">
        <v>183.38333333333333</v>
      </c>
    </row>
    <row r="2126" spans="1:40" x14ac:dyDescent="0.25">
      <c r="A2126" t="s">
        <v>91</v>
      </c>
      <c r="B2126" s="15">
        <v>39508</v>
      </c>
      <c r="C2126" s="16" t="s">
        <v>69</v>
      </c>
      <c r="D2126" s="17">
        <v>2008</v>
      </c>
      <c r="E2126" s="18" t="str">
        <f t="shared" si="523"/>
        <v>Rotomā 2007/08</v>
      </c>
      <c r="F2126" s="18" t="s">
        <v>61</v>
      </c>
      <c r="G2126" s="19">
        <v>0.60000001999999997</v>
      </c>
      <c r="H2126" s="20">
        <v>14.149999618530273</v>
      </c>
      <c r="I2126" s="21">
        <v>145.00001010000003</v>
      </c>
      <c r="J2126" s="19">
        <v>0.5</v>
      </c>
      <c r="K2126" s="19">
        <v>0.5</v>
      </c>
      <c r="L2126" s="19">
        <v>2.0000001000000003</v>
      </c>
      <c r="M2126" s="19">
        <v>15</v>
      </c>
      <c r="N2126" s="19">
        <v>7.5999999000000003</v>
      </c>
      <c r="O2126" s="19">
        <v>0.34</v>
      </c>
      <c r="Q2126" s="19">
        <f t="shared" si="524"/>
        <v>1.6565042127447205</v>
      </c>
      <c r="R2126" s="19">
        <f t="shared" si="529"/>
        <v>2.075074749332714</v>
      </c>
      <c r="S2126" s="19">
        <f t="shared" si="527"/>
        <v>2.8957177777823504</v>
      </c>
      <c r="T2126" s="19">
        <v>0</v>
      </c>
      <c r="U2126" s="23">
        <f t="shared" si="528"/>
        <v>1.6568241849649463</v>
      </c>
      <c r="V2126" s="24">
        <f t="shared" si="514"/>
        <v>2.2717942341977491</v>
      </c>
      <c r="W2126" s="24">
        <f t="shared" si="514"/>
        <v>2.247141973534732</v>
      </c>
      <c r="X2126" s="24">
        <f t="shared" si="514"/>
        <v>2.940681878468737</v>
      </c>
      <c r="Y2126" s="24">
        <f t="shared" si="514"/>
        <v>1.6738770103241836</v>
      </c>
      <c r="Z2126" s="24">
        <f t="shared" si="514"/>
        <v>2.2470547945369441</v>
      </c>
      <c r="AA2126" s="20">
        <v>1.23</v>
      </c>
      <c r="AB2126" s="20">
        <v>0.391666666666666</v>
      </c>
      <c r="AC2126" s="17">
        <v>313.72171431558002</v>
      </c>
      <c r="AD2126" s="17">
        <f t="shared" si="511"/>
        <v>314.2270439239922</v>
      </c>
      <c r="AE2126" s="21">
        <v>47.5</v>
      </c>
      <c r="AF2126" s="21">
        <v>146.46505376344086</v>
      </c>
      <c r="AG2126" s="19">
        <v>3.2938172043010763</v>
      </c>
      <c r="AH2126" s="21">
        <v>209.9</v>
      </c>
      <c r="AI2126" s="22">
        <v>0.2283333333333325</v>
      </c>
      <c r="AJ2126" s="21">
        <v>1122.5</v>
      </c>
      <c r="AK2126" s="21">
        <f>VLOOKUP($B2126,'[3]Rotoma level Monthly'!$C$2:$N$538,10,FALSE)</f>
        <v>1113</v>
      </c>
      <c r="AL2126" s="21">
        <f>VLOOKUP($B2126,'[3]Rotoma level Monthly'!$C$2:$N$538,11,FALSE)</f>
        <v>1254.625</v>
      </c>
      <c r="AM2126" s="20">
        <v>3.5955287360613304</v>
      </c>
      <c r="AN2126" s="21">
        <v>186.5</v>
      </c>
    </row>
    <row r="2127" spans="1:40" x14ac:dyDescent="0.25">
      <c r="A2127" t="s">
        <v>91</v>
      </c>
      <c r="B2127" s="15">
        <v>39539</v>
      </c>
      <c r="C2127" s="16" t="s">
        <v>69</v>
      </c>
      <c r="D2127" s="17">
        <v>2008</v>
      </c>
      <c r="E2127" s="18" t="str">
        <f t="shared" si="523"/>
        <v>Rotomā 2007/08</v>
      </c>
      <c r="F2127" s="18" t="s">
        <v>61</v>
      </c>
      <c r="G2127" s="19">
        <v>1.2</v>
      </c>
      <c r="H2127" s="20">
        <v>12.579999923706055</v>
      </c>
      <c r="I2127" s="21">
        <v>145</v>
      </c>
      <c r="J2127" s="19">
        <v>4.9999998999999997</v>
      </c>
      <c r="K2127" s="19">
        <v>2.0000001000000003</v>
      </c>
      <c r="L2127" s="19">
        <v>3</v>
      </c>
      <c r="M2127" s="19">
        <v>8.0000004000000011</v>
      </c>
      <c r="N2127" s="19">
        <v>7.5</v>
      </c>
      <c r="O2127" s="19">
        <v>0.51999998000000003</v>
      </c>
      <c r="Q2127" s="19">
        <f t="shared" si="524"/>
        <v>2.4211203649609674</v>
      </c>
      <c r="R2127" s="19">
        <f t="shared" si="529"/>
        <v>2.2744497368321963</v>
      </c>
      <c r="S2127" s="19">
        <f t="shared" si="527"/>
        <v>2.895717686727274</v>
      </c>
      <c r="T2127" s="19">
        <f t="shared" si="516"/>
        <v>2.2589923872983766</v>
      </c>
      <c r="U2127" s="23">
        <f t="shared" si="528"/>
        <v>2.4625700439547034</v>
      </c>
      <c r="V2127" s="24">
        <f t="shared" si="514"/>
        <v>2.2842380784280172</v>
      </c>
      <c r="W2127" s="24">
        <f t="shared" si="514"/>
        <v>2.2355227718633195</v>
      </c>
      <c r="X2127" s="24">
        <f t="shared" si="514"/>
        <v>2.9143277970276995</v>
      </c>
      <c r="Y2127" s="24">
        <f t="shared" si="514"/>
        <v>1.697458439425328</v>
      </c>
      <c r="Z2127" s="24">
        <f t="shared" si="514"/>
        <v>2.2666470899385582</v>
      </c>
      <c r="AA2127" s="20">
        <v>0.52</v>
      </c>
      <c r="AB2127" s="20">
        <v>0.73666666666666603</v>
      </c>
      <c r="AC2127" s="17">
        <v>313.70416319131601</v>
      </c>
      <c r="AD2127" s="17">
        <f t="shared" si="511"/>
        <v>314.15653641158548</v>
      </c>
      <c r="AE2127" s="21">
        <v>257</v>
      </c>
      <c r="AF2127" s="21">
        <v>150.63194444444449</v>
      </c>
      <c r="AG2127" s="19">
        <v>3.6145833333333344</v>
      </c>
      <c r="AH2127" s="21">
        <v>142.30000000000001</v>
      </c>
      <c r="AI2127" s="22">
        <v>0.32249999999999901</v>
      </c>
      <c r="AJ2127" s="21">
        <v>1009.5</v>
      </c>
      <c r="AK2127" s="21" t="e">
        <f>VLOOKUP($B2127,'[3]Rotoma level Monthly'!$C$2:$N$538,10,FALSE)</f>
        <v>#N/A</v>
      </c>
      <c r="AL2127" s="21" t="e">
        <f>VLOOKUP($B2127,'[3]Rotoma level Monthly'!$C$2:$N$538,11,FALSE)</f>
        <v>#N/A</v>
      </c>
      <c r="AM2127" s="20">
        <v>3.5572502862405408</v>
      </c>
      <c r="AN2127" s="21">
        <v>181.15</v>
      </c>
    </row>
    <row r="2128" spans="1:40" x14ac:dyDescent="0.25">
      <c r="A2128" t="s">
        <v>91</v>
      </c>
      <c r="B2128" s="15">
        <v>39569</v>
      </c>
      <c r="C2128" s="16" t="s">
        <v>69</v>
      </c>
      <c r="D2128" s="17">
        <v>2008</v>
      </c>
      <c r="E2128" s="18" t="str">
        <f t="shared" si="523"/>
        <v>Rotomā 2007/08</v>
      </c>
      <c r="F2128" s="18" t="s">
        <v>61</v>
      </c>
      <c r="G2128" s="19">
        <v>1.4</v>
      </c>
      <c r="H2128" s="20">
        <v>12.100000381469727</v>
      </c>
      <c r="I2128" s="21">
        <v>307.50001001999999</v>
      </c>
      <c r="J2128" s="19">
        <v>9.9999997999999994</v>
      </c>
      <c r="K2128" s="19">
        <v>9.9999997999999994</v>
      </c>
      <c r="L2128" s="19">
        <v>0.50000001999999999</v>
      </c>
      <c r="M2128" s="19">
        <v>4.9999998999999997</v>
      </c>
      <c r="N2128" s="19">
        <v>7.4000000999999997</v>
      </c>
      <c r="O2128" s="19">
        <v>0.83999997000000004</v>
      </c>
      <c r="Q2128" s="19">
        <f t="shared" si="524"/>
        <v>2.5911652106227248</v>
      </c>
      <c r="R2128" s="19">
        <f t="shared" si="529"/>
        <v>2.3379729371985269</v>
      </c>
      <c r="S2128" s="19">
        <f t="shared" si="527"/>
        <v>3.8784138541318698</v>
      </c>
      <c r="T2128" s="19">
        <f t="shared" si="516"/>
        <v>3.1379999746372018</v>
      </c>
      <c r="U2128" s="23">
        <f t="shared" si="528"/>
        <v>2.9863879941475808</v>
      </c>
      <c r="V2128" s="24">
        <f t="shared" si="514"/>
        <v>2.3248538501913796</v>
      </c>
      <c r="W2128" s="24">
        <f t="shared" si="514"/>
        <v>2.2356565222452485</v>
      </c>
      <c r="X2128" s="24">
        <f t="shared" si="514"/>
        <v>2.967545308922507</v>
      </c>
      <c r="Y2128" s="24">
        <f t="shared" si="514"/>
        <v>1.9589584373117617</v>
      </c>
      <c r="Z2128" s="24">
        <f t="shared" si="514"/>
        <v>2.3623770756308251</v>
      </c>
      <c r="AA2128" s="20">
        <v>-0.22</v>
      </c>
      <c r="AB2128" s="20">
        <v>0.73499999999999899</v>
      </c>
      <c r="AC2128" s="17">
        <v>313.92990050791099</v>
      </c>
      <c r="AD2128" s="17">
        <f t="shared" si="511"/>
        <v>314.11399277499999</v>
      </c>
      <c r="AE2128" s="21">
        <v>89</v>
      </c>
      <c r="AF2128" s="21">
        <v>168.89784946236557</v>
      </c>
      <c r="AG2128" s="19">
        <v>2.5903225806451617</v>
      </c>
      <c r="AH2128" s="21">
        <v>178.7</v>
      </c>
      <c r="AI2128" s="22">
        <v>0.36083333333333251</v>
      </c>
      <c r="AJ2128" s="21">
        <v>1211.5</v>
      </c>
      <c r="AK2128" s="21" t="e">
        <f>VLOOKUP($B2128,'[3]Rotoma level Monthly'!$C$2:$N$538,10,FALSE)</f>
        <v>#N/A</v>
      </c>
      <c r="AL2128" s="21" t="e">
        <f>VLOOKUP($B2128,'[3]Rotoma level Monthly'!$C$2:$N$538,11,FALSE)</f>
        <v>#N/A</v>
      </c>
      <c r="AM2128" s="20">
        <v>3.6559308417960974</v>
      </c>
      <c r="AN2128" s="21">
        <v>180.52499999999998</v>
      </c>
    </row>
    <row r="2129" spans="1:40" x14ac:dyDescent="0.25">
      <c r="A2129" t="s">
        <v>91</v>
      </c>
      <c r="B2129" s="15">
        <v>39600</v>
      </c>
      <c r="C2129" s="16" t="s">
        <v>69</v>
      </c>
      <c r="D2129" s="17">
        <v>2008</v>
      </c>
      <c r="E2129" s="18" t="str">
        <f t="shared" si="523"/>
        <v>Rotomā 2007/08</v>
      </c>
      <c r="F2129" s="18" t="s">
        <v>61</v>
      </c>
      <c r="G2129" s="19">
        <v>1.6</v>
      </c>
      <c r="H2129" s="20">
        <v>15.319999694824219</v>
      </c>
      <c r="I2129" s="21">
        <v>171.00000010000002</v>
      </c>
      <c r="J2129" s="19">
        <v>4.0000002000000006</v>
      </c>
      <c r="K2129" s="19">
        <v>0.5</v>
      </c>
      <c r="L2129" s="19">
        <v>2.0000001000000003</v>
      </c>
      <c r="M2129" s="19">
        <v>0.50000001999999999</v>
      </c>
      <c r="N2129" s="19">
        <v>7.1999997999999996</v>
      </c>
      <c r="O2129" s="19">
        <v>0.34</v>
      </c>
      <c r="Q2129" s="19">
        <f t="shared" si="524"/>
        <v>2.7384647559460493</v>
      </c>
      <c r="R2129" s="19">
        <f t="shared" si="529"/>
        <v>1.9330686731708688</v>
      </c>
      <c r="S2129" s="19">
        <f t="shared" si="527"/>
        <v>3.1113182930448429</v>
      </c>
      <c r="T2129" s="19">
        <f t="shared" si="516"/>
        <v>1.976015238084643</v>
      </c>
      <c r="U2129" s="23">
        <f t="shared" si="528"/>
        <v>2.4397167400616011</v>
      </c>
      <c r="V2129" s="24">
        <f t="shared" si="514"/>
        <v>2.3592977948283926</v>
      </c>
      <c r="W2129" s="24">
        <f t="shared" si="514"/>
        <v>2.2047746109879021</v>
      </c>
      <c r="X2129" s="24">
        <f t="shared" si="514"/>
        <v>3.1124917833319881</v>
      </c>
      <c r="Y2129" s="24">
        <f t="shared" si="514"/>
        <v>2.0322090695899973</v>
      </c>
      <c r="Z2129" s="24">
        <f t="shared" si="514"/>
        <v>2.420966326287957</v>
      </c>
      <c r="AA2129" s="20">
        <v>0.52</v>
      </c>
      <c r="AB2129" s="20">
        <v>0.52999999999999903</v>
      </c>
      <c r="AC2129" s="17">
        <v>313.890627911872</v>
      </c>
      <c r="AD2129" s="17">
        <f t="shared" si="511"/>
        <v>314.07998844546353</v>
      </c>
      <c r="AE2129" s="21">
        <v>172</v>
      </c>
      <c r="AF2129" s="21">
        <v>185.22916666666666</v>
      </c>
      <c r="AG2129" s="19">
        <v>3.2428472222222222</v>
      </c>
      <c r="AH2129" s="21">
        <v>116.7</v>
      </c>
      <c r="AI2129" s="22">
        <v>0.36083333333333251</v>
      </c>
      <c r="AJ2129" s="21">
        <v>1241.5</v>
      </c>
      <c r="AK2129" s="21" t="e">
        <f>VLOOKUP($B2129,'[3]Rotoma level Monthly'!$C$2:$N$538,10,FALSE)</f>
        <v>#N/A</v>
      </c>
      <c r="AL2129" s="21" t="e">
        <f>VLOOKUP($B2129,'[3]Rotoma level Monthly'!$C$2:$N$538,11,FALSE)</f>
        <v>#N/A</v>
      </c>
      <c r="AM2129" s="20">
        <v>3.6603047217244136</v>
      </c>
      <c r="AN2129" s="21">
        <v>181.41666666666663</v>
      </c>
    </row>
    <row r="2130" spans="1:40" x14ac:dyDescent="0.25">
      <c r="A2130" t="s">
        <v>91</v>
      </c>
      <c r="B2130" s="15">
        <v>39661</v>
      </c>
      <c r="C2130" s="16" t="s">
        <v>70</v>
      </c>
      <c r="D2130" s="17">
        <v>2009</v>
      </c>
      <c r="E2130" s="18" t="str">
        <f t="shared" si="523"/>
        <v>Rotomā 2008/09</v>
      </c>
      <c r="F2130" s="18" t="s">
        <v>61</v>
      </c>
      <c r="G2130" s="19">
        <v>2.4499999499999996</v>
      </c>
      <c r="H2130" s="20">
        <v>11.304999828338623</v>
      </c>
      <c r="I2130" s="21">
        <v>112.00000039999999</v>
      </c>
      <c r="J2130" s="19">
        <v>8.9999995999999989</v>
      </c>
      <c r="K2130" s="19">
        <v>3.5</v>
      </c>
      <c r="L2130" s="19">
        <v>7.0000002500000003</v>
      </c>
      <c r="M2130" s="19">
        <v>9.0000000500000006</v>
      </c>
      <c r="N2130" s="19">
        <v>7.2049999000000007</v>
      </c>
      <c r="O2130" s="19">
        <v>0.46999998499999995</v>
      </c>
      <c r="Q2130" s="19">
        <f t="shared" si="524"/>
        <v>3.2084818317735042</v>
      </c>
      <c r="R2130" s="19">
        <f t="shared" si="529"/>
        <v>2.4464367686923096</v>
      </c>
      <c r="S2130" s="19">
        <f t="shared" si="527"/>
        <v>2.5581462529059116</v>
      </c>
      <c r="T2130" s="19">
        <f t="shared" si="516"/>
        <v>3.004388071201054</v>
      </c>
      <c r="U2130" s="23">
        <f t="shared" si="528"/>
        <v>2.8043632311431952</v>
      </c>
      <c r="V2130" s="24">
        <f t="shared" si="514"/>
        <v>2.3876386005626511</v>
      </c>
      <c r="W2130" s="24">
        <f t="shared" si="514"/>
        <v>2.226743898051939</v>
      </c>
      <c r="X2130" s="24">
        <f t="shared" si="514"/>
        <v>3.0662963224631485</v>
      </c>
      <c r="Y2130" s="24">
        <f t="shared" si="514"/>
        <v>2.1179068056830315</v>
      </c>
      <c r="Z2130" s="24">
        <f t="shared" si="514"/>
        <v>2.4529160683592268</v>
      </c>
      <c r="AA2130" s="20">
        <v>0.95</v>
      </c>
      <c r="AB2130" s="20">
        <v>0.358333333333333</v>
      </c>
      <c r="AC2130" s="17">
        <v>314.32363813554798</v>
      </c>
      <c r="AD2130" s="17">
        <f t="shared" si="511"/>
        <v>314.0774713005747</v>
      </c>
      <c r="AE2130" s="21">
        <v>191.5</v>
      </c>
      <c r="AF2130" s="21">
        <v>195.15456989247312</v>
      </c>
      <c r="AG2130" s="19">
        <v>3.5536290322580637</v>
      </c>
      <c r="AH2130" s="21">
        <v>164.1</v>
      </c>
      <c r="AI2130" s="22">
        <v>0.3749999999999995</v>
      </c>
      <c r="AJ2130" s="21">
        <v>1309</v>
      </c>
      <c r="AK2130" s="21" t="e">
        <f>VLOOKUP($B2130,'[3]Rotoma level Monthly'!$C$2:$N$538,10,FALSE)</f>
        <v>#N/A</v>
      </c>
      <c r="AL2130" s="21" t="e">
        <f>VLOOKUP($B2130,'[3]Rotoma level Monthly'!$C$2:$N$538,11,FALSE)</f>
        <v>#N/A</v>
      </c>
      <c r="AM2130" s="20">
        <v>3.6414946112106734</v>
      </c>
      <c r="AN2130" s="21">
        <v>183.55000000000004</v>
      </c>
    </row>
    <row r="2131" spans="1:40" x14ac:dyDescent="0.25">
      <c r="A2131" t="s">
        <v>91</v>
      </c>
      <c r="B2131" s="15">
        <v>39692</v>
      </c>
      <c r="C2131" s="16" t="s">
        <v>70</v>
      </c>
      <c r="D2131" s="17">
        <v>2009</v>
      </c>
      <c r="E2131" s="18" t="str">
        <f t="shared" si="523"/>
        <v>Rotomā 2008/09</v>
      </c>
      <c r="F2131" s="18" t="s">
        <v>61</v>
      </c>
      <c r="G2131" s="19">
        <v>1.5</v>
      </c>
      <c r="H2131" s="20">
        <v>12.359999656677246</v>
      </c>
      <c r="I2131" s="21">
        <v>137.49999001999998</v>
      </c>
      <c r="J2131" s="19">
        <v>7.0000002000000006</v>
      </c>
      <c r="K2131" s="19">
        <v>0.5</v>
      </c>
      <c r="L2131" s="19">
        <v>0.50000001999999999</v>
      </c>
      <c r="M2131" s="19">
        <v>0.50000001999999999</v>
      </c>
      <c r="N2131" s="19">
        <v>7.5300001999999999</v>
      </c>
      <c r="O2131" s="19">
        <v>1</v>
      </c>
      <c r="Q2131" s="19">
        <f t="shared" si="524"/>
        <v>2.6672717980014307</v>
      </c>
      <c r="R2131" s="19">
        <f t="shared" si="529"/>
        <v>2.3033949446060147</v>
      </c>
      <c r="S2131" s="19">
        <f t="shared" si="527"/>
        <v>2.8262910265996344</v>
      </c>
      <c r="T2131" s="19">
        <f t="shared" si="516"/>
        <v>2.6856863130741973</v>
      </c>
      <c r="U2131" s="23">
        <f t="shared" si="528"/>
        <v>2.6206610205703189</v>
      </c>
      <c r="V2131" s="24">
        <f t="shared" si="514"/>
        <v>2.3336059203157848</v>
      </c>
      <c r="W2131" s="24">
        <f t="shared" si="514"/>
        <v>2.1758100965507654</v>
      </c>
      <c r="X2131" s="24">
        <f t="shared" si="514"/>
        <v>3.0313535967470107</v>
      </c>
      <c r="Y2131" s="24">
        <f t="shared" si="514"/>
        <v>2.0701417783840461</v>
      </c>
      <c r="Z2131" s="24">
        <f t="shared" si="514"/>
        <v>2.4070586305330437</v>
      </c>
      <c r="AA2131" s="20">
        <v>1.28</v>
      </c>
      <c r="AB2131" s="20">
        <v>0.55999999999999905</v>
      </c>
      <c r="AC2131" s="17">
        <v>314.49951174246598</v>
      </c>
      <c r="AD2131" s="17">
        <f t="shared" si="511"/>
        <v>314.08287812473606</v>
      </c>
      <c r="AE2131" s="21">
        <v>106</v>
      </c>
      <c r="AF2131" s="21">
        <v>177.03472222222226</v>
      </c>
      <c r="AG2131" s="19">
        <v>3.5933333333333328</v>
      </c>
      <c r="AH2131" s="21">
        <v>193.3</v>
      </c>
      <c r="AI2131" s="22">
        <v>0.40416666666666601</v>
      </c>
      <c r="AJ2131" s="21">
        <v>1367</v>
      </c>
      <c r="AK2131" s="21" t="e">
        <f>VLOOKUP($B2131,'[3]Rotoma level Monthly'!$C$2:$N$538,10,FALSE)</f>
        <v>#N/A</v>
      </c>
      <c r="AL2131" s="21" t="e">
        <f>VLOOKUP($B2131,'[3]Rotoma level Monthly'!$C$2:$N$538,11,FALSE)</f>
        <v>#N/A</v>
      </c>
      <c r="AM2131" s="20">
        <v>3.6265808567303868</v>
      </c>
      <c r="AN2131" s="21">
        <v>187.70833333333337</v>
      </c>
    </row>
    <row r="2132" spans="1:40" x14ac:dyDescent="0.25">
      <c r="A2132" t="s">
        <v>91</v>
      </c>
      <c r="B2132" s="15">
        <v>39722</v>
      </c>
      <c r="C2132" s="16" t="s">
        <v>70</v>
      </c>
      <c r="D2132" s="17">
        <v>2009</v>
      </c>
      <c r="E2132" s="18" t="str">
        <f t="shared" si="523"/>
        <v>Rotomā 2008/09</v>
      </c>
      <c r="F2132" s="18" t="s">
        <v>61</v>
      </c>
      <c r="G2132" s="19">
        <v>1.5</v>
      </c>
      <c r="H2132" s="20">
        <v>10.539999961853027</v>
      </c>
      <c r="I2132" s="21">
        <v>132.00000010000002</v>
      </c>
      <c r="J2132" s="19">
        <v>2.0000001000000003</v>
      </c>
      <c r="K2132" s="19">
        <v>2.0000001000000003</v>
      </c>
      <c r="L2132" s="19">
        <v>2.0000001000000003</v>
      </c>
      <c r="M2132" s="19">
        <v>9.9999997999999994</v>
      </c>
      <c r="N2132" s="19">
        <v>7.46</v>
      </c>
      <c r="O2132" s="19">
        <v>1.3</v>
      </c>
      <c r="Q2132" s="19">
        <f t="shared" si="524"/>
        <v>2.6672717980014307</v>
      </c>
      <c r="R2132" s="19">
        <f t="shared" si="529"/>
        <v>2.5552635703343847</v>
      </c>
      <c r="S2132" s="19">
        <f t="shared" si="527"/>
        <v>2.7729275339199311</v>
      </c>
      <c r="T2132" s="19">
        <f t="shared" si="516"/>
        <v>1.097007650745818</v>
      </c>
      <c r="U2132" s="23">
        <f t="shared" si="528"/>
        <v>2.2731176382503913</v>
      </c>
      <c r="V2132" s="24">
        <f t="shared" si="514"/>
        <v>2.3913911884202048</v>
      </c>
      <c r="W2132" s="24">
        <f t="shared" si="514"/>
        <v>2.2087408077391375</v>
      </c>
      <c r="X2132" s="24">
        <f t="shared" si="514"/>
        <v>3.0359898510738965</v>
      </c>
      <c r="Y2132" s="24">
        <f t="shared" si="514"/>
        <v>2.0701417783840461</v>
      </c>
      <c r="Z2132" s="24">
        <f t="shared" si="514"/>
        <v>2.4302106324548727</v>
      </c>
      <c r="AA2132" s="20">
        <v>1.3</v>
      </c>
      <c r="AB2132" s="20">
        <v>0.63</v>
      </c>
      <c r="AC2132" s="17">
        <v>314.524333064438</v>
      </c>
      <c r="AD2132" s="17">
        <f t="shared" si="511"/>
        <v>314.09324258591954</v>
      </c>
      <c r="AE2132" s="21">
        <v>155</v>
      </c>
      <c r="AF2132" s="21">
        <v>190.35080645161295</v>
      </c>
      <c r="AG2132" s="19">
        <v>4.268830645161291</v>
      </c>
      <c r="AH2132" s="21">
        <v>198.8</v>
      </c>
      <c r="AI2132" s="22">
        <v>0.42916666666666603</v>
      </c>
      <c r="AJ2132" s="21">
        <v>1388.5</v>
      </c>
      <c r="AK2132" s="21" t="e">
        <f>VLOOKUP($B2132,'[3]Rotoma level Monthly'!$C$2:$N$538,10,FALSE)</f>
        <v>#N/A</v>
      </c>
      <c r="AL2132" s="21" t="e">
        <f>VLOOKUP($B2132,'[3]Rotoma level Monthly'!$C$2:$N$538,11,FALSE)</f>
        <v>#N/A</v>
      </c>
      <c r="AM2132" s="20">
        <v>3.6731182795698927</v>
      </c>
      <c r="AN2132" s="21">
        <v>184.19166666666669</v>
      </c>
    </row>
    <row r="2133" spans="1:40" x14ac:dyDescent="0.25">
      <c r="A2133" t="s">
        <v>91</v>
      </c>
      <c r="B2133" s="15">
        <v>39753</v>
      </c>
      <c r="C2133" s="16" t="s">
        <v>70</v>
      </c>
      <c r="D2133" s="17">
        <v>2009</v>
      </c>
      <c r="E2133" s="18" t="str">
        <f t="shared" si="523"/>
        <v>Rotomā 2008/09</v>
      </c>
      <c r="F2133" s="18" t="s">
        <v>61</v>
      </c>
      <c r="G2133" s="19">
        <v>1.2</v>
      </c>
      <c r="H2133" s="20">
        <v>13.689999580383301</v>
      </c>
      <c r="I2133" s="21">
        <v>50.500001020000006</v>
      </c>
      <c r="J2133" s="19">
        <v>2.0000001000000003</v>
      </c>
      <c r="L2133" s="19">
        <v>0.50000001999999999</v>
      </c>
      <c r="N2133" s="19">
        <v>8.1199998999999998</v>
      </c>
      <c r="O2133" s="19">
        <v>0.36000000999999998</v>
      </c>
      <c r="Q2133" s="19">
        <f t="shared" si="524"/>
        <v>2.4211203649609674</v>
      </c>
      <c r="R2133" s="19">
        <f t="shared" si="529"/>
        <v>2.1323093150411792</v>
      </c>
      <c r="S2133" s="19">
        <f t="shared" si="527"/>
        <v>1.5169070745405553</v>
      </c>
      <c r="T2133" s="19">
        <f t="shared" si="516"/>
        <v>1.097007650745818</v>
      </c>
      <c r="U2133" s="23">
        <f t="shared" si="528"/>
        <v>1.7918361013221298</v>
      </c>
      <c r="V2133" s="24">
        <f t="shared" si="514"/>
        <v>2.3913911884202053</v>
      </c>
      <c r="W2133" s="24">
        <f t="shared" si="514"/>
        <v>2.1746762581604688</v>
      </c>
      <c r="X2133" s="24">
        <f t="shared" si="514"/>
        <v>2.9086763881390492</v>
      </c>
      <c r="Y2133" s="24">
        <f t="shared" si="514"/>
        <v>2.1615590826128646</v>
      </c>
      <c r="Z2133" s="24">
        <f t="shared" si="514"/>
        <v>2.41343013349992</v>
      </c>
      <c r="AA2133" s="20">
        <v>1.59</v>
      </c>
      <c r="AB2133" s="20">
        <v>0.98499999999999999</v>
      </c>
      <c r="AC2133" s="17">
        <v>314.48741153246698</v>
      </c>
      <c r="AD2133" s="17">
        <f t="shared" si="511"/>
        <v>314.10235311378449</v>
      </c>
      <c r="AE2133" s="21">
        <v>54</v>
      </c>
      <c r="AF2133" s="21">
        <v>165.68055555555557</v>
      </c>
      <c r="AG2133" s="19">
        <v>4.0179861111111119</v>
      </c>
      <c r="AH2133" s="21">
        <v>234.8</v>
      </c>
      <c r="AI2133" s="22">
        <v>0.48583333333333251</v>
      </c>
      <c r="AJ2133" s="21">
        <v>1462</v>
      </c>
      <c r="AK2133" s="21" t="e">
        <f>VLOOKUP($B2133,'[3]Rotoma level Monthly'!$C$2:$N$538,10,FALSE)</f>
        <v>#N/A</v>
      </c>
      <c r="AL2133" s="21" t="e">
        <f>VLOOKUP($B2133,'[3]Rotoma level Monthly'!$C$2:$N$538,11,FALSE)</f>
        <v>#N/A</v>
      </c>
      <c r="AM2133" s="20">
        <v>3.587109094982079</v>
      </c>
      <c r="AN2133" s="21">
        <v>183.31666666666669</v>
      </c>
    </row>
    <row r="2134" spans="1:40" x14ac:dyDescent="0.25">
      <c r="A2134" t="s">
        <v>91</v>
      </c>
      <c r="B2134" s="15">
        <v>39783</v>
      </c>
      <c r="C2134" s="16" t="s">
        <v>70</v>
      </c>
      <c r="D2134" s="17">
        <v>2009</v>
      </c>
      <c r="E2134" s="18" t="str">
        <f t="shared" si="523"/>
        <v>Rotomā 2008/09</v>
      </c>
      <c r="F2134" s="18" t="s">
        <v>61</v>
      </c>
      <c r="G2134" s="19">
        <v>1.1000000000000001</v>
      </c>
      <c r="H2134" s="20">
        <v>14.300000190734863</v>
      </c>
      <c r="I2134" s="21">
        <v>59.000000600000007</v>
      </c>
      <c r="J2134" s="19">
        <v>2.0000001000000003</v>
      </c>
      <c r="K2134" s="19">
        <v>2.0000001000000003</v>
      </c>
      <c r="L2134" s="19">
        <v>8.9999995999999989</v>
      </c>
      <c r="M2134" s="19">
        <v>15</v>
      </c>
      <c r="N2134" s="19">
        <v>7.2800001999999999</v>
      </c>
      <c r="O2134" s="19">
        <v>0.46000001000000001</v>
      </c>
      <c r="Q2134" s="19">
        <f t="shared" si="524"/>
        <v>2.3251374203018917</v>
      </c>
      <c r="R2134" s="19">
        <f t="shared" si="529"/>
        <v>2.0565964223583713</v>
      </c>
      <c r="S2134" s="19">
        <f t="shared" si="527"/>
        <v>1.7202645683366815</v>
      </c>
      <c r="T2134" s="19">
        <f t="shared" si="516"/>
        <v>1.097007650745818</v>
      </c>
      <c r="U2134" s="23">
        <f t="shared" si="528"/>
        <v>1.7997515154356907</v>
      </c>
      <c r="V2134" s="24">
        <f t="shared" si="514"/>
        <v>2.432940222955569</v>
      </c>
      <c r="W2134" s="24">
        <f t="shared" si="514"/>
        <v>2.1664223800833908</v>
      </c>
      <c r="X2134" s="24">
        <f t="shared" si="514"/>
        <v>2.8153255564367039</v>
      </c>
      <c r="Y2134" s="24">
        <f t="shared" si="514"/>
        <v>1.963750171113686</v>
      </c>
      <c r="Z2134" s="24">
        <f t="shared" si="514"/>
        <v>2.3491359426073828</v>
      </c>
      <c r="AA2134" s="20">
        <v>1.21</v>
      </c>
      <c r="AB2134" s="20">
        <v>1.0999999999999901</v>
      </c>
      <c r="AC2134" s="17">
        <v>314.40889366313098</v>
      </c>
      <c r="AD2134" s="17">
        <f t="shared" si="511"/>
        <v>314.11714199999784</v>
      </c>
      <c r="AE2134" s="21">
        <v>128</v>
      </c>
      <c r="AF2134" s="21">
        <v>171.38440860215053</v>
      </c>
      <c r="AG2134" s="19">
        <v>3.7621639784946255</v>
      </c>
      <c r="AH2134" s="21">
        <v>210.9</v>
      </c>
      <c r="AI2134" s="22">
        <v>0.54499999999999904</v>
      </c>
      <c r="AJ2134" s="21">
        <v>1489</v>
      </c>
      <c r="AK2134" s="21" t="e">
        <f>VLOOKUP($B2134,'[3]Rotoma level Monthly'!$C$2:$N$538,10,FALSE)</f>
        <v>#N/A</v>
      </c>
      <c r="AL2134" s="21" t="e">
        <f>VLOOKUP($B2134,'[3]Rotoma level Monthly'!$C$2:$N$538,11,FALSE)</f>
        <v>#N/A</v>
      </c>
      <c r="AM2134" s="20">
        <v>3.6344007616487453</v>
      </c>
      <c r="AN2134" s="21">
        <v>188.38333333333335</v>
      </c>
    </row>
    <row r="2135" spans="1:40" x14ac:dyDescent="0.25">
      <c r="A2135" t="s">
        <v>91</v>
      </c>
      <c r="B2135" s="15">
        <v>39814</v>
      </c>
      <c r="C2135" s="16" t="s">
        <v>70</v>
      </c>
      <c r="D2135" s="17">
        <v>2009</v>
      </c>
      <c r="E2135" s="18" t="str">
        <f t="shared" si="523"/>
        <v>Rotomā 2008/09</v>
      </c>
      <c r="F2135" s="18" t="s">
        <v>61</v>
      </c>
      <c r="G2135" s="19">
        <v>0.60000001999999997</v>
      </c>
      <c r="H2135" s="20">
        <v>16.409999847412109</v>
      </c>
      <c r="I2135" s="21">
        <v>112</v>
      </c>
      <c r="J2135" s="19">
        <v>2.0000001000000003</v>
      </c>
      <c r="K2135" s="19">
        <v>2.0000001000000003</v>
      </c>
      <c r="L2135" s="19">
        <v>12</v>
      </c>
      <c r="M2135" s="19">
        <v>4.9999998999999997</v>
      </c>
      <c r="N2135" s="19">
        <v>7.4200001000000002</v>
      </c>
      <c r="O2135" s="19">
        <v>0.41999998999999999</v>
      </c>
      <c r="Q2135" s="19">
        <f t="shared" si="524"/>
        <v>1.6565042127447205</v>
      </c>
      <c r="R2135" s="19">
        <f t="shared" si="529"/>
        <v>1.8044543759151317</v>
      </c>
      <c r="S2135" s="19">
        <f t="shared" si="527"/>
        <v>2.5581462482372461</v>
      </c>
      <c r="T2135" s="19">
        <f t="shared" si="516"/>
        <v>1.097007650745818</v>
      </c>
      <c r="U2135" s="23">
        <f t="shared" si="528"/>
        <v>1.7790281219107289</v>
      </c>
      <c r="V2135" s="24">
        <f t="shared" si="514"/>
        <v>2.3956675782290979</v>
      </c>
      <c r="W2135" s="24">
        <f t="shared" si="514"/>
        <v>2.1664754234502421</v>
      </c>
      <c r="X2135" s="24">
        <f t="shared" si="514"/>
        <v>2.7663982326429308</v>
      </c>
      <c r="Y2135" s="24">
        <f t="shared" si="514"/>
        <v>1.7835952552873364</v>
      </c>
      <c r="Z2135" s="24">
        <f t="shared" si="514"/>
        <v>2.2825593772923045</v>
      </c>
      <c r="AA2135" s="20">
        <v>0.95</v>
      </c>
      <c r="AB2135" s="20">
        <v>0.67666666666666597</v>
      </c>
      <c r="AC2135" s="17">
        <v>314.28598601465598</v>
      </c>
      <c r="AD2135" s="17">
        <f t="shared" si="511"/>
        <v>314.13131591133663</v>
      </c>
      <c r="AE2135" s="21">
        <v>19</v>
      </c>
      <c r="AF2135" s="21">
        <v>189.26075268817203</v>
      </c>
      <c r="AG2135" s="19">
        <v>3.416868279569893</v>
      </c>
      <c r="AH2135" s="21">
        <v>296.39999999999998</v>
      </c>
      <c r="AI2135" s="22">
        <v>0.59499999999999953</v>
      </c>
      <c r="AJ2135" s="21">
        <v>1506.5</v>
      </c>
      <c r="AK2135" s="21" t="e">
        <f>VLOOKUP($B2135,'[3]Rotoma level Monthly'!$C$2:$N$538,10,FALSE)</f>
        <v>#N/A</v>
      </c>
      <c r="AL2135" s="21" t="e">
        <f>VLOOKUP($B2135,'[3]Rotoma level Monthly'!$C$2:$N$538,11,FALSE)</f>
        <v>#N/A</v>
      </c>
      <c r="AM2135" s="20">
        <v>3.6237600806451611</v>
      </c>
      <c r="AN2135" s="21">
        <v>190.85</v>
      </c>
    </row>
    <row r="2136" spans="1:40" x14ac:dyDescent="0.25">
      <c r="A2136" t="s">
        <v>91</v>
      </c>
      <c r="B2136" s="15">
        <v>39845</v>
      </c>
      <c r="C2136" s="16" t="s">
        <v>70</v>
      </c>
      <c r="D2136" s="17">
        <v>2009</v>
      </c>
      <c r="E2136" s="18" t="str">
        <f t="shared" si="523"/>
        <v>Rotomā 2008/09</v>
      </c>
      <c r="F2136" s="18" t="s">
        <v>61</v>
      </c>
      <c r="G2136" s="19">
        <v>0.69999999000000002</v>
      </c>
      <c r="H2136" s="20">
        <v>16.549999237060547</v>
      </c>
      <c r="I2136" s="21">
        <v>190.50000002000002</v>
      </c>
      <c r="J2136" s="19">
        <v>4.9999998999999997</v>
      </c>
      <c r="K2136" s="19">
        <v>2.0000001000000003</v>
      </c>
      <c r="L2136" s="19">
        <v>0.50000001999999999</v>
      </c>
      <c r="M2136" s="19">
        <v>13</v>
      </c>
      <c r="N2136" s="19">
        <v>7.5300001999999999</v>
      </c>
      <c r="O2136" s="19">
        <v>0.57999997999999997</v>
      </c>
      <c r="Q2136" s="19">
        <f t="shared" si="524"/>
        <v>1.8265490058775271</v>
      </c>
      <c r="R2136" s="19">
        <f t="shared" si="529"/>
        <v>1.7881407185802232</v>
      </c>
      <c r="S2136" s="19">
        <f t="shared" si="527"/>
        <v>3.2524838899722721</v>
      </c>
      <c r="T2136" s="19">
        <f t="shared" si="516"/>
        <v>2.2589923872983766</v>
      </c>
      <c r="U2136" s="23">
        <f t="shared" si="528"/>
        <v>2.2815415004321</v>
      </c>
      <c r="V2136" s="24">
        <f t="shared" si="514"/>
        <v>2.4098379776568319</v>
      </c>
      <c r="W2136" s="24">
        <f t="shared" si="514"/>
        <v>2.1349475313777404</v>
      </c>
      <c r="X2136" s="24">
        <f t="shared" si="514"/>
        <v>2.7442265965016719</v>
      </c>
      <c r="Y2136" s="24">
        <f t="shared" si="514"/>
        <v>1.8071766843884811</v>
      </c>
      <c r="Z2136" s="24">
        <f t="shared" si="514"/>
        <v>2.2740471974811811</v>
      </c>
      <c r="AA2136" s="20">
        <v>1.3</v>
      </c>
      <c r="AB2136" s="20">
        <v>0.84166666666666601</v>
      </c>
      <c r="AC2136" s="17">
        <v>314.123157404219</v>
      </c>
      <c r="AD2136" s="17">
        <f t="shared" ref="AD2136:AD2199" si="530">AVERAGE(AC2125:AC2136)</f>
        <v>314.14446565667726</v>
      </c>
      <c r="AE2136" s="21">
        <v>162</v>
      </c>
      <c r="AF2136" s="21">
        <v>169.6577380952381</v>
      </c>
      <c r="AG2136" s="19">
        <v>3.4715773809523802</v>
      </c>
      <c r="AH2136" s="21">
        <v>210.2</v>
      </c>
      <c r="AI2136" s="22">
        <v>0.65333333333333299</v>
      </c>
      <c r="AJ2136" s="21">
        <v>1491.5</v>
      </c>
      <c r="AK2136" s="21" t="e">
        <f>VLOOKUP($B2136,'[3]Rotoma level Monthly'!$C$2:$N$538,10,FALSE)</f>
        <v>#N/A</v>
      </c>
      <c r="AL2136" s="21" t="e">
        <f>VLOOKUP($B2136,'[3]Rotoma level Monthly'!$C$2:$N$538,11,FALSE)</f>
        <v>#N/A</v>
      </c>
      <c r="AM2136" s="20">
        <v>3.6019410842293911</v>
      </c>
      <c r="AN2136" s="21">
        <v>189.29166666666666</v>
      </c>
    </row>
    <row r="2137" spans="1:40" x14ac:dyDescent="0.25">
      <c r="A2137" t="s">
        <v>91</v>
      </c>
      <c r="B2137" s="15">
        <v>39873</v>
      </c>
      <c r="C2137" s="16" t="s">
        <v>70</v>
      </c>
      <c r="D2137" s="17">
        <v>2009</v>
      </c>
      <c r="E2137" s="18" t="str">
        <f t="shared" si="523"/>
        <v>Rotomā 2008/09</v>
      </c>
      <c r="F2137" s="18" t="s">
        <v>61</v>
      </c>
      <c r="G2137" s="19">
        <v>1.1000000000000001</v>
      </c>
      <c r="H2137" s="20">
        <v>17.889999389648438</v>
      </c>
      <c r="I2137" s="21">
        <v>52.000001100000006</v>
      </c>
      <c r="J2137" s="19">
        <v>2.0000001000000003</v>
      </c>
      <c r="K2137" s="19">
        <v>2.0000001000000003</v>
      </c>
      <c r="L2137" s="19">
        <v>2.0000001000000003</v>
      </c>
      <c r="M2137" s="19">
        <v>13</v>
      </c>
      <c r="N2137" s="19">
        <v>7.4400000999999998</v>
      </c>
      <c r="O2137" s="19">
        <v>0.89999998000000003</v>
      </c>
      <c r="Q2137" s="19">
        <f t="shared" si="524"/>
        <v>2.3251374203018917</v>
      </c>
      <c r="R2137" s="19">
        <f t="shared" si="529"/>
        <v>1.633787937471304</v>
      </c>
      <c r="S2137" s="19">
        <f t="shared" si="527"/>
        <v>1.5551700919936109</v>
      </c>
      <c r="T2137" s="19">
        <f t="shared" si="516"/>
        <v>1.097007650745818</v>
      </c>
      <c r="U2137" s="23">
        <f t="shared" si="528"/>
        <v>1.652775775128156</v>
      </c>
      <c r="V2137" s="24">
        <f t="shared" si="514"/>
        <v>2.3753940330198189</v>
      </c>
      <c r="W2137" s="24">
        <f t="shared" si="514"/>
        <v>2.1117458457944354</v>
      </c>
      <c r="X2137" s="24">
        <f t="shared" si="514"/>
        <v>2.6284586915160149</v>
      </c>
      <c r="Y2137" s="24">
        <f t="shared" si="514"/>
        <v>1.7339260521102453</v>
      </c>
      <c r="Z2137" s="24">
        <f t="shared" si="514"/>
        <v>2.2123811556101285</v>
      </c>
      <c r="AA2137" s="20">
        <v>7.0000000000000007E-2</v>
      </c>
      <c r="AB2137" s="20">
        <v>0.83833333333333304</v>
      </c>
      <c r="AC2137" s="17">
        <v>314.13184893107001</v>
      </c>
      <c r="AD2137" s="17">
        <f t="shared" si="530"/>
        <v>314.16926553455613</v>
      </c>
      <c r="AE2137" s="21">
        <v>47.5</v>
      </c>
      <c r="AF2137" s="21">
        <v>179.81854838709671</v>
      </c>
      <c r="AG2137" s="19">
        <v>3.520631720430107</v>
      </c>
      <c r="AH2137" s="21">
        <v>232.9</v>
      </c>
      <c r="AI2137" s="22">
        <v>0.70583333333333242</v>
      </c>
      <c r="AJ2137" s="21">
        <v>1606</v>
      </c>
      <c r="AK2137" s="21" t="e">
        <f>VLOOKUP($B2137,'[3]Rotoma level Monthly'!$C$2:$N$538,10,FALSE)</f>
        <v>#N/A</v>
      </c>
      <c r="AL2137" s="21" t="e">
        <f>VLOOKUP($B2137,'[3]Rotoma level Monthly'!$C$2:$N$538,11,FALSE)</f>
        <v>#N/A</v>
      </c>
      <c r="AM2137" s="20">
        <v>3.5659961437532002</v>
      </c>
      <c r="AN2137" s="21">
        <v>191.20833333333334</v>
      </c>
    </row>
    <row r="2138" spans="1:40" x14ac:dyDescent="0.25">
      <c r="A2138" t="s">
        <v>91</v>
      </c>
      <c r="B2138" s="15">
        <v>39904</v>
      </c>
      <c r="C2138" s="16" t="s">
        <v>70</v>
      </c>
      <c r="D2138" s="17">
        <v>2009</v>
      </c>
      <c r="E2138" s="18" t="str">
        <f t="shared" si="523"/>
        <v>Rotomā 2008/09</v>
      </c>
      <c r="F2138" s="18" t="s">
        <v>61</v>
      </c>
      <c r="G2138" s="19">
        <v>0.89999998000000003</v>
      </c>
      <c r="H2138" s="20">
        <v>15.899999618530273</v>
      </c>
      <c r="I2138" s="21">
        <v>130.50000002000002</v>
      </c>
      <c r="J2138" s="19">
        <v>2.0000001000000003</v>
      </c>
      <c r="K2138" s="19">
        <v>5.5999998</v>
      </c>
      <c r="L2138" s="19">
        <v>0.50000001999999999</v>
      </c>
      <c r="M2138" s="19">
        <v>11</v>
      </c>
      <c r="N2138" s="19">
        <v>7.3000002000000004</v>
      </c>
      <c r="O2138" s="19">
        <v>0.5</v>
      </c>
      <c r="Q2138" s="19">
        <f t="shared" si="524"/>
        <v>2.1037759494623742</v>
      </c>
      <c r="R2138" s="19">
        <f t="shared" si="529"/>
        <v>1.8642558549726393</v>
      </c>
      <c r="S2138" s="19">
        <f t="shared" si="527"/>
        <v>2.7579876403399832</v>
      </c>
      <c r="T2138" s="19">
        <f t="shared" si="516"/>
        <v>1.097007650745818</v>
      </c>
      <c r="U2138" s="23">
        <f t="shared" si="528"/>
        <v>1.9557567738802035</v>
      </c>
      <c r="V2138" s="24">
        <f t="shared" si="514"/>
        <v>2.41266667774629</v>
      </c>
      <c r="W2138" s="24">
        <f t="shared" si="514"/>
        <v>2.0941776045977627</v>
      </c>
      <c r="X2138" s="24">
        <f t="shared" si="514"/>
        <v>2.6169811800624845</v>
      </c>
      <c r="Y2138" s="24">
        <f t="shared" si="514"/>
        <v>1.8253433563390635</v>
      </c>
      <c r="Z2138" s="24">
        <f t="shared" si="514"/>
        <v>2.2372922046863999</v>
      </c>
      <c r="AA2138" s="20">
        <v>0.88</v>
      </c>
      <c r="AB2138" s="20">
        <v>0.89666666666666595</v>
      </c>
      <c r="AC2138" s="17">
        <v>313.941225931806</v>
      </c>
      <c r="AD2138" s="17">
        <f t="shared" si="530"/>
        <v>314.18755816924164</v>
      </c>
      <c r="AE2138" s="21">
        <v>75</v>
      </c>
      <c r="AF2138" s="21">
        <v>144.97916666666666</v>
      </c>
      <c r="AG2138" s="19">
        <v>3.2160416666666665</v>
      </c>
      <c r="AH2138" s="21">
        <v>172.3</v>
      </c>
      <c r="AI2138" s="22">
        <v>0.70583333333333242</v>
      </c>
      <c r="AJ2138" s="21">
        <v>1606</v>
      </c>
      <c r="AK2138" s="21" t="e">
        <f>VLOOKUP($B2138,'[3]Rotoma level Monthly'!$C$2:$N$538,10,FALSE)</f>
        <v>#N/A</v>
      </c>
      <c r="AL2138" s="21" t="e">
        <f>VLOOKUP($B2138,'[3]Rotoma level Monthly'!$C$2:$N$538,11,FALSE)</f>
        <v>#N/A</v>
      </c>
      <c r="AM2138" s="20">
        <v>3.5848973534306201</v>
      </c>
      <c r="AN2138" s="21">
        <v>193.70833333333334</v>
      </c>
    </row>
    <row r="2139" spans="1:40" x14ac:dyDescent="0.25">
      <c r="A2139" t="s">
        <v>91</v>
      </c>
      <c r="B2139" s="15">
        <v>39934</v>
      </c>
      <c r="C2139" s="16" t="s">
        <v>70</v>
      </c>
      <c r="D2139" s="17">
        <v>2009</v>
      </c>
      <c r="E2139" s="18" t="str">
        <f t="shared" si="523"/>
        <v>Rotomā 2008/09</v>
      </c>
      <c r="F2139" s="18" t="s">
        <v>61</v>
      </c>
      <c r="G2139" s="19">
        <v>1.3</v>
      </c>
      <c r="H2139" s="20">
        <v>15.510000228881836</v>
      </c>
      <c r="I2139" s="21">
        <v>111</v>
      </c>
      <c r="J2139" s="19">
        <v>2.0000001000000003</v>
      </c>
      <c r="K2139" s="19">
        <v>2.0000001000000003</v>
      </c>
      <c r="L2139" s="19">
        <v>1</v>
      </c>
      <c r="M2139" s="19">
        <v>4.9999998999999997</v>
      </c>
      <c r="N2139" s="19">
        <v>7.6999997999999996</v>
      </c>
      <c r="O2139" s="19">
        <v>1.1000000000000001</v>
      </c>
      <c r="Q2139" s="19">
        <f t="shared" si="524"/>
        <v>2.5094161148593654</v>
      </c>
      <c r="R2139" s="19">
        <f t="shared" si="529"/>
        <v>1.9104241623399245</v>
      </c>
      <c r="S2139" s="19">
        <f t="shared" si="527"/>
        <v>2.5464221661478388</v>
      </c>
      <c r="T2139" s="19">
        <f t="shared" si="516"/>
        <v>1.097007650745818</v>
      </c>
      <c r="U2139" s="23">
        <f t="shared" si="528"/>
        <v>2.0158175235232365</v>
      </c>
      <c r="V2139" s="24">
        <f t="shared" ref="V2139:Z2189" si="531">AVERAGE(Q2128:Q2139)</f>
        <v>2.4200246569044901</v>
      </c>
      <c r="W2139" s="24">
        <f t="shared" si="531"/>
        <v>2.0638421400567402</v>
      </c>
      <c r="X2139" s="24">
        <f t="shared" si="531"/>
        <v>2.5878732200141981</v>
      </c>
      <c r="Y2139" s="24">
        <f t="shared" si="531"/>
        <v>1.7285112949596835</v>
      </c>
      <c r="Z2139" s="24">
        <f t="shared" si="531"/>
        <v>2.2000628279837775</v>
      </c>
      <c r="AA2139" s="20">
        <v>-0.54</v>
      </c>
      <c r="AB2139" s="20">
        <v>0.66999999999999904</v>
      </c>
      <c r="AC2139" s="17">
        <v>313.868874841143</v>
      </c>
      <c r="AD2139" s="17">
        <f t="shared" si="530"/>
        <v>314.20128414006058</v>
      </c>
      <c r="AE2139" s="21">
        <v>97</v>
      </c>
      <c r="AF2139" s="21">
        <v>186.56586021505379</v>
      </c>
      <c r="AG2139" s="19">
        <v>3.3713709677419361</v>
      </c>
      <c r="AH2139" s="21">
        <v>157.19999999999999</v>
      </c>
      <c r="AI2139" s="22">
        <v>0.67333333333333245</v>
      </c>
      <c r="AJ2139" s="21">
        <v>1424</v>
      </c>
      <c r="AK2139" s="21" t="e">
        <f>VLOOKUP($B2139,'[3]Rotoma level Monthly'!$C$2:$N$538,10,FALSE)</f>
        <v>#N/A</v>
      </c>
      <c r="AL2139" s="21" t="e">
        <f>VLOOKUP($B2139,'[3]Rotoma level Monthly'!$C$2:$N$538,11,FALSE)</f>
        <v>#N/A</v>
      </c>
      <c r="AM2139" s="20">
        <v>3.5516855478750649</v>
      </c>
      <c r="AN2139" s="21">
        <v>191.91666666666666</v>
      </c>
    </row>
    <row r="2140" spans="1:40" x14ac:dyDescent="0.25">
      <c r="A2140" t="s">
        <v>91</v>
      </c>
      <c r="B2140" s="15">
        <v>39965</v>
      </c>
      <c r="C2140" s="16" t="s">
        <v>70</v>
      </c>
      <c r="D2140" s="17">
        <v>2009</v>
      </c>
      <c r="E2140" s="18" t="str">
        <f t="shared" si="523"/>
        <v>Rotomā 2008/09</v>
      </c>
      <c r="F2140" s="18" t="s">
        <v>61</v>
      </c>
      <c r="G2140" s="19">
        <v>1.2</v>
      </c>
      <c r="H2140" s="20">
        <v>14.600000381469727</v>
      </c>
      <c r="I2140" s="21">
        <v>219.47998949999999</v>
      </c>
      <c r="J2140" s="19">
        <v>2.0000001000000003</v>
      </c>
      <c r="K2140" s="19">
        <v>2.0000001000000003</v>
      </c>
      <c r="L2140" s="19">
        <v>9.4799995000000017</v>
      </c>
      <c r="M2140" s="19">
        <v>4.9999998999999997</v>
      </c>
      <c r="N2140" s="19">
        <v>7.0999999000000003</v>
      </c>
      <c r="O2140" s="19">
        <v>0.89999998000000003</v>
      </c>
      <c r="Q2140" s="19">
        <f t="shared" si="524"/>
        <v>2.4211203649609674</v>
      </c>
      <c r="R2140" s="19">
        <f t="shared" si="529"/>
        <v>2.0198942142583225</v>
      </c>
      <c r="S2140" s="19">
        <f t="shared" si="527"/>
        <v>3.4375987415491962</v>
      </c>
      <c r="T2140" s="19">
        <f t="shared" si="516"/>
        <v>1.097007650745818</v>
      </c>
      <c r="U2140" s="23">
        <f t="shared" si="528"/>
        <v>2.2439052428785762</v>
      </c>
      <c r="V2140" s="24">
        <f t="shared" si="531"/>
        <v>2.4058542530993434</v>
      </c>
      <c r="W2140" s="24">
        <f t="shared" si="531"/>
        <v>2.0373355798117232</v>
      </c>
      <c r="X2140" s="24">
        <f t="shared" si="531"/>
        <v>2.5511386272989749</v>
      </c>
      <c r="Y2140" s="24">
        <f t="shared" si="531"/>
        <v>1.5584286013020681</v>
      </c>
      <c r="Z2140" s="24">
        <f t="shared" si="531"/>
        <v>2.1381892653780272</v>
      </c>
      <c r="AA2140" s="20">
        <v>-0.13</v>
      </c>
      <c r="AB2140" s="20">
        <v>-0.14333333333333301</v>
      </c>
      <c r="AC2140" s="17">
        <v>313.833310444029</v>
      </c>
      <c r="AD2140" s="17">
        <f t="shared" si="530"/>
        <v>314.19323496807039</v>
      </c>
      <c r="AE2140" s="21">
        <v>163</v>
      </c>
      <c r="AF2140" s="21">
        <v>160.48541666666668</v>
      </c>
      <c r="AG2140" s="19">
        <v>3.3215972222222221</v>
      </c>
      <c r="AH2140" s="21">
        <v>151</v>
      </c>
      <c r="AI2140" s="22">
        <v>0.67333333333333245</v>
      </c>
      <c r="AJ2140" s="21">
        <v>1432</v>
      </c>
      <c r="AK2140" s="21" t="e">
        <f>VLOOKUP($B2140,'[3]Rotoma level Monthly'!$C$2:$N$538,10,FALSE)</f>
        <v>#N/A</v>
      </c>
      <c r="AL2140" s="21" t="e">
        <f>VLOOKUP($B2140,'[3]Rotoma level Monthly'!$C$2:$N$538,11,FALSE)</f>
        <v>#N/A</v>
      </c>
      <c r="AM2140" s="20">
        <v>3.6167729134664626</v>
      </c>
      <c r="AN2140" s="21">
        <v>194.77500000000001</v>
      </c>
    </row>
    <row r="2141" spans="1:40" x14ac:dyDescent="0.25">
      <c r="A2141" t="s">
        <v>91</v>
      </c>
      <c r="B2141" s="15">
        <v>39995</v>
      </c>
      <c r="C2141" s="16" t="s">
        <v>71</v>
      </c>
      <c r="D2141" s="17">
        <v>2010</v>
      </c>
      <c r="E2141" s="18" t="str">
        <f t="shared" si="523"/>
        <v>Rotomā 2009/10</v>
      </c>
      <c r="F2141" s="18" t="s">
        <v>72</v>
      </c>
      <c r="G2141" s="19">
        <v>2.7</v>
      </c>
      <c r="H2141" s="20">
        <v>13.859999656677246</v>
      </c>
      <c r="I2141" s="21">
        <v>106.6</v>
      </c>
      <c r="J2141" s="19">
        <v>4.3000000999999992</v>
      </c>
      <c r="K2141" s="19">
        <v>2.0000001000000003</v>
      </c>
      <c r="L2141" s="19">
        <v>4.9999998999999997</v>
      </c>
      <c r="M2141" s="19">
        <v>14</v>
      </c>
      <c r="N2141" s="19">
        <v>7.0499996999999999</v>
      </c>
      <c r="O2141" s="19">
        <v>0.56000000000000005</v>
      </c>
      <c r="Q2141" s="19">
        <f t="shared" si="524"/>
        <v>3.3156639609638279</v>
      </c>
      <c r="R2141" s="19">
        <f t="shared" si="529"/>
        <v>2.11105418306677</v>
      </c>
      <c r="S2141" s="19">
        <f t="shared" si="527"/>
        <v>2.4935491861185661</v>
      </c>
      <c r="T2141" s="19">
        <f t="shared" si="516"/>
        <v>2.067727919784017</v>
      </c>
      <c r="U2141" s="23">
        <f t="shared" si="528"/>
        <v>2.4969988124832954</v>
      </c>
      <c r="V2141" s="24">
        <f t="shared" si="531"/>
        <v>2.4539541868508254</v>
      </c>
      <c r="W2141" s="24">
        <f t="shared" si="531"/>
        <v>2.0521677056363812</v>
      </c>
      <c r="X2141" s="24">
        <f t="shared" si="531"/>
        <v>2.4996578683884523</v>
      </c>
      <c r="Y2141" s="24">
        <f t="shared" si="531"/>
        <v>1.5660713247770153</v>
      </c>
      <c r="Z2141" s="24">
        <f t="shared" si="531"/>
        <v>2.1429627714131683</v>
      </c>
      <c r="AA2141" s="20">
        <v>0.27</v>
      </c>
      <c r="AB2141" s="20">
        <v>6.3333333333333297E-2</v>
      </c>
      <c r="AC2141" s="17">
        <v>313.908202498528</v>
      </c>
      <c r="AD2141" s="17">
        <f t="shared" si="530"/>
        <v>314.19469951695845</v>
      </c>
      <c r="AE2141" s="21">
        <v>178</v>
      </c>
      <c r="AF2141" s="21">
        <v>182.99126344086022</v>
      </c>
      <c r="AG2141" s="19">
        <v>3.5262096774193559</v>
      </c>
      <c r="AH2141" s="21">
        <v>121.4</v>
      </c>
      <c r="AI2141" s="22">
        <v>0.67333333333333245</v>
      </c>
      <c r="AJ2141" s="21">
        <v>1423</v>
      </c>
      <c r="AK2141" s="21" t="e">
        <f>VLOOKUP($B2141,'[3]Rotoma level Monthly'!$C$2:$N$538,10,FALSE)</f>
        <v>#N/A</v>
      </c>
      <c r="AL2141" s="21" t="e">
        <f>VLOOKUP($B2141,'[3]Rotoma level Monthly'!$C$2:$N$538,11,FALSE)</f>
        <v>#N/A</v>
      </c>
      <c r="AM2141" s="20">
        <v>3.6233354134664633</v>
      </c>
      <c r="AN2141" s="21">
        <v>195.27500000000001</v>
      </c>
    </row>
    <row r="2142" spans="1:40" x14ac:dyDescent="0.25">
      <c r="A2142" t="s">
        <v>91</v>
      </c>
      <c r="B2142" s="15">
        <v>40026</v>
      </c>
      <c r="C2142" s="16" t="s">
        <v>71</v>
      </c>
      <c r="D2142" s="17">
        <v>2010</v>
      </c>
      <c r="E2142" s="18" t="str">
        <f t="shared" si="523"/>
        <v>Rotomā 2009/10</v>
      </c>
      <c r="F2142" s="18" t="s">
        <v>72</v>
      </c>
      <c r="G2142" s="19">
        <v>1.3</v>
      </c>
      <c r="H2142" s="20">
        <v>16.399999618530273</v>
      </c>
      <c r="I2142" s="21">
        <v>52.000001100000006</v>
      </c>
      <c r="J2142" s="19">
        <v>4.0000002000000006</v>
      </c>
      <c r="K2142" s="19">
        <v>2.0000001000000003</v>
      </c>
      <c r="L2142" s="19">
        <v>2.0000001000000003</v>
      </c>
      <c r="M2142" s="19">
        <v>4.9999998999999997</v>
      </c>
      <c r="N2142" s="19">
        <v>7.8000002000000004</v>
      </c>
      <c r="O2142" s="19">
        <v>0.40000001000000002</v>
      </c>
      <c r="Q2142" s="19">
        <f t="shared" si="524"/>
        <v>2.5094161148593654</v>
      </c>
      <c r="R2142" s="19">
        <f t="shared" si="529"/>
        <v>1.805621269862149</v>
      </c>
      <c r="S2142" s="19">
        <f t="shared" si="527"/>
        <v>1.5551700919936109</v>
      </c>
      <c r="T2142" s="19">
        <f t="shared" si="516"/>
        <v>1.976015238084643</v>
      </c>
      <c r="U2142" s="23">
        <f t="shared" si="528"/>
        <v>1.961555678699942</v>
      </c>
      <c r="V2142" s="24">
        <f t="shared" si="531"/>
        <v>2.3956987104413137</v>
      </c>
      <c r="W2142" s="24">
        <f t="shared" si="531"/>
        <v>1.998766414067201</v>
      </c>
      <c r="X2142" s="24">
        <f t="shared" si="531"/>
        <v>2.4160765216457603</v>
      </c>
      <c r="Y2142" s="24">
        <f t="shared" si="531"/>
        <v>1.4803735886839815</v>
      </c>
      <c r="Z2142" s="24">
        <f t="shared" si="531"/>
        <v>2.0727288087095639</v>
      </c>
      <c r="AA2142" s="20">
        <v>-0.4</v>
      </c>
      <c r="AB2142" s="20">
        <v>0.215</v>
      </c>
      <c r="AC2142" s="17">
        <v>313.99660406824199</v>
      </c>
      <c r="AD2142" s="17">
        <f t="shared" si="530"/>
        <v>314.16744667801623</v>
      </c>
      <c r="AE2142" s="21">
        <v>186</v>
      </c>
      <c r="AF2142" s="21">
        <v>154.27822580645159</v>
      </c>
      <c r="AG2142" s="19">
        <v>4.080645161290323</v>
      </c>
      <c r="AH2142" s="21">
        <v>130.30000000000001</v>
      </c>
      <c r="AI2142" s="22">
        <v>0.67333333333333245</v>
      </c>
      <c r="AJ2142" s="21">
        <v>1376</v>
      </c>
      <c r="AK2142" s="21" t="e">
        <f>VLOOKUP($B2142,'[3]Rotoma level Monthly'!$C$2:$N$538,10,FALSE)</f>
        <v>#N/A</v>
      </c>
      <c r="AL2142" s="21" t="e">
        <f>VLOOKUP($B2142,'[3]Rotoma level Monthly'!$C$2:$N$538,11,FALSE)</f>
        <v>#N/A</v>
      </c>
      <c r="AM2142" s="20">
        <v>3.5866866679467493</v>
      </c>
      <c r="AN2142" s="21">
        <v>192.45833333333337</v>
      </c>
    </row>
    <row r="2143" spans="1:40" x14ac:dyDescent="0.25">
      <c r="A2143" t="s">
        <v>91</v>
      </c>
      <c r="B2143" s="15">
        <v>40057</v>
      </c>
      <c r="C2143" s="16" t="s">
        <v>71</v>
      </c>
      <c r="D2143" s="17">
        <v>2010</v>
      </c>
      <c r="E2143" s="18" t="str">
        <f t="shared" si="523"/>
        <v>Rotomā 2009/10</v>
      </c>
      <c r="F2143" s="18" t="s">
        <v>72</v>
      </c>
      <c r="G2143" s="19">
        <v>1</v>
      </c>
      <c r="H2143" s="20">
        <v>15.600000381469727</v>
      </c>
      <c r="I2143" s="21">
        <v>140.50000002000002</v>
      </c>
      <c r="J2143" s="19">
        <v>2.0000001000000003</v>
      </c>
      <c r="K2143" s="19">
        <v>2.0000001000000003</v>
      </c>
      <c r="L2143" s="19">
        <v>0.50000001999999999</v>
      </c>
      <c r="M2143" s="19">
        <v>4.9999998999999997</v>
      </c>
      <c r="N2143" s="19">
        <v>7</v>
      </c>
      <c r="O2143" s="19">
        <v>0.69999999000000002</v>
      </c>
      <c r="Q2143" s="19">
        <f t="shared" si="524"/>
        <v>2.2200000000000002</v>
      </c>
      <c r="R2143" s="19">
        <f t="shared" si="529"/>
        <v>1.8997335700413127</v>
      </c>
      <c r="S2143" s="19">
        <f t="shared" si="527"/>
        <v>2.8545057361517894</v>
      </c>
      <c r="T2143" s="19">
        <f t="shared" si="516"/>
        <v>1.097007650745818</v>
      </c>
      <c r="U2143" s="23">
        <f t="shared" si="528"/>
        <v>2.0178117392347299</v>
      </c>
      <c r="V2143" s="24">
        <f t="shared" si="531"/>
        <v>2.3584260606078611</v>
      </c>
      <c r="W2143" s="24">
        <f t="shared" si="531"/>
        <v>1.9651279661868095</v>
      </c>
      <c r="X2143" s="24">
        <f t="shared" si="531"/>
        <v>2.4184277474417732</v>
      </c>
      <c r="Y2143" s="24">
        <f t="shared" si="531"/>
        <v>1.3479837001566166</v>
      </c>
      <c r="Z2143" s="24">
        <f t="shared" si="531"/>
        <v>2.0224913685982648</v>
      </c>
      <c r="AA2143" s="20">
        <v>0.33</v>
      </c>
      <c r="AB2143" s="20">
        <v>0.44166666666666599</v>
      </c>
      <c r="AC2143" s="17">
        <v>314.08933177462302</v>
      </c>
      <c r="AD2143" s="17">
        <f t="shared" si="530"/>
        <v>314.13326501402935</v>
      </c>
      <c r="AE2143" s="21">
        <v>119</v>
      </c>
      <c r="AF2143" s="21">
        <v>154.40555555555557</v>
      </c>
      <c r="AG2143" s="19">
        <v>3.2923611111111106</v>
      </c>
      <c r="AH2143" s="21">
        <v>176.1</v>
      </c>
      <c r="AI2143" s="22">
        <v>0.67333333333333245</v>
      </c>
      <c r="AJ2143" s="21">
        <v>1370.5</v>
      </c>
      <c r="AK2143" s="21" t="e">
        <f>VLOOKUP($B2143,'[3]Rotoma level Monthly'!$C$2:$N$538,10,FALSE)</f>
        <v>#N/A</v>
      </c>
      <c r="AL2143" s="21" t="e">
        <f>VLOOKUP($B2143,'[3]Rotoma level Monthly'!$C$2:$N$538,11,FALSE)</f>
        <v>#N/A</v>
      </c>
      <c r="AM2143" s="20">
        <v>3.6306046786994366</v>
      </c>
      <c r="AN2143" s="21">
        <v>191.02500000000001</v>
      </c>
    </row>
    <row r="2144" spans="1:40" x14ac:dyDescent="0.25">
      <c r="A2144" t="s">
        <v>91</v>
      </c>
      <c r="B2144" s="15">
        <v>40087</v>
      </c>
      <c r="C2144" s="16" t="s">
        <v>71</v>
      </c>
      <c r="D2144" s="17">
        <v>2010</v>
      </c>
      <c r="E2144" s="18" t="str">
        <f t="shared" si="523"/>
        <v>Rotomā 2009/10</v>
      </c>
      <c r="F2144" s="18" t="s">
        <v>72</v>
      </c>
      <c r="G2144" s="19">
        <v>0.80000000999999998</v>
      </c>
      <c r="H2144" s="20">
        <v>13.149999618530273</v>
      </c>
      <c r="I2144" s="21">
        <v>100.50000002</v>
      </c>
      <c r="J2144" s="19">
        <v>2.0000001000000003</v>
      </c>
      <c r="K2144" s="19">
        <v>2.0000001000000003</v>
      </c>
      <c r="L2144" s="19">
        <v>0.50000001999999999</v>
      </c>
      <c r="M2144" s="19">
        <v>4.9999998999999997</v>
      </c>
      <c r="N2144" s="19">
        <v>6.9000000999999997</v>
      </c>
      <c r="O2144" s="19">
        <v>0.60000001999999997</v>
      </c>
      <c r="Q2144" s="19">
        <f t="shared" si="524"/>
        <v>1.9738485807483865</v>
      </c>
      <c r="R2144" s="19">
        <f t="shared" si="529"/>
        <v>2.2006922680914087</v>
      </c>
      <c r="S2144" s="19">
        <f t="shared" si="527"/>
        <v>2.4165198461472328</v>
      </c>
      <c r="T2144" s="19">
        <f t="shared" si="516"/>
        <v>1.097007650745818</v>
      </c>
      <c r="U2144" s="23">
        <f t="shared" si="528"/>
        <v>1.9220170864332116</v>
      </c>
      <c r="V2144" s="24">
        <f t="shared" si="531"/>
        <v>2.3006407925034402</v>
      </c>
      <c r="W2144" s="24">
        <f t="shared" si="531"/>
        <v>1.9355803576665618</v>
      </c>
      <c r="X2144" s="24">
        <f t="shared" si="531"/>
        <v>2.3887271067940485</v>
      </c>
      <c r="Y2144" s="24">
        <f t="shared" si="531"/>
        <v>1.3479837001566164</v>
      </c>
      <c r="Z2144" s="24">
        <f t="shared" si="531"/>
        <v>1.9932329892801663</v>
      </c>
      <c r="AA2144" s="20">
        <v>-1.43</v>
      </c>
      <c r="AB2144" s="20">
        <v>-4.1666666666666602E-2</v>
      </c>
      <c r="AC2144" s="17">
        <v>314.21656344605702</v>
      </c>
      <c r="AD2144" s="17">
        <f t="shared" si="530"/>
        <v>314.10761754583092</v>
      </c>
      <c r="AE2144" s="21">
        <v>155.5</v>
      </c>
      <c r="AF2144" s="21">
        <v>202.75940860215061</v>
      </c>
      <c r="AG2144" s="19">
        <v>4.4103494623655912</v>
      </c>
      <c r="AH2144" s="21">
        <v>205.1</v>
      </c>
      <c r="AI2144" s="22">
        <v>0.67333333333333245</v>
      </c>
      <c r="AJ2144" s="21">
        <v>1383.5</v>
      </c>
      <c r="AK2144" s="21" t="e">
        <f>VLOOKUP($B2144,'[3]Rotoma level Monthly'!$C$2:$N$538,10,FALSE)</f>
        <v>#N/A</v>
      </c>
      <c r="AL2144" s="21" t="e">
        <f>VLOOKUP($B2144,'[3]Rotoma level Monthly'!$C$2:$N$538,11,FALSE)</f>
        <v>#N/A</v>
      </c>
      <c r="AM2144" s="20">
        <v>3.6055236601809182</v>
      </c>
      <c r="AN2144" s="21">
        <v>191.54999999999998</v>
      </c>
    </row>
    <row r="2145" spans="1:40" x14ac:dyDescent="0.25">
      <c r="A2145" t="s">
        <v>91</v>
      </c>
      <c r="B2145" s="15">
        <v>40118</v>
      </c>
      <c r="C2145" s="16" t="s">
        <v>71</v>
      </c>
      <c r="D2145" s="17">
        <v>2010</v>
      </c>
      <c r="E2145" s="18" t="str">
        <f t="shared" si="523"/>
        <v>Rotomā 2009/10</v>
      </c>
      <c r="F2145" s="18" t="s">
        <v>72</v>
      </c>
      <c r="G2145" s="19">
        <v>0.80000000999999998</v>
      </c>
      <c r="H2145" s="20">
        <v>11.220000267028809</v>
      </c>
      <c r="I2145" s="21">
        <v>114</v>
      </c>
      <c r="J2145" s="19">
        <v>4.9999998999999997</v>
      </c>
      <c r="K2145" s="19">
        <v>1</v>
      </c>
      <c r="L2145" s="19">
        <v>2.0000001000000003</v>
      </c>
      <c r="M2145" s="19">
        <v>4.0000002000000006</v>
      </c>
      <c r="N2145" s="19">
        <v>7.0999999000000003</v>
      </c>
      <c r="O2145" s="19">
        <v>0.40000001000000002</v>
      </c>
      <c r="Q2145" s="19">
        <f t="shared" si="524"/>
        <v>1.9738485807483865</v>
      </c>
      <c r="R2145" s="19">
        <f t="shared" si="529"/>
        <v>2.4582986101663216</v>
      </c>
      <c r="S2145" s="19">
        <f t="shared" si="527"/>
        <v>2.5812836025227823</v>
      </c>
      <c r="T2145" s="19">
        <f t="shared" si="516"/>
        <v>2.2589923872983766</v>
      </c>
      <c r="U2145" s="23">
        <f t="shared" si="528"/>
        <v>2.3181057951839668</v>
      </c>
      <c r="V2145" s="24">
        <f t="shared" si="531"/>
        <v>2.2633681438190592</v>
      </c>
      <c r="W2145" s="24">
        <f t="shared" si="531"/>
        <v>1.962746132260323</v>
      </c>
      <c r="X2145" s="24">
        <f t="shared" si="531"/>
        <v>2.4774251507925675</v>
      </c>
      <c r="Y2145" s="24">
        <f t="shared" si="531"/>
        <v>1.4448157615359964</v>
      </c>
      <c r="Z2145" s="24">
        <f t="shared" si="531"/>
        <v>2.0370887971019864</v>
      </c>
      <c r="AA2145" s="20">
        <v>-0.73</v>
      </c>
      <c r="AB2145" s="20">
        <v>-0.348333333333333</v>
      </c>
      <c r="AC2145" s="17">
        <v>314.13204024518001</v>
      </c>
      <c r="AD2145" s="17">
        <f t="shared" si="530"/>
        <v>314.07800327189034</v>
      </c>
      <c r="AE2145" s="21">
        <v>35.5</v>
      </c>
      <c r="AF2145" s="21">
        <v>221.38047385620911</v>
      </c>
      <c r="AG2145" s="19">
        <v>4.3239624183006535</v>
      </c>
      <c r="AH2145" s="21">
        <v>226</v>
      </c>
      <c r="AI2145" s="22">
        <v>0.55583333333333251</v>
      </c>
      <c r="AJ2145" s="21">
        <v>1384</v>
      </c>
      <c r="AK2145" s="21" t="e">
        <f>VLOOKUP($B2145,'[3]Rotoma level Monthly'!$C$2:$N$538,10,FALSE)</f>
        <v>#N/A</v>
      </c>
      <c r="AL2145" s="21" t="e">
        <f>VLOOKUP($B2145,'[3]Rotoma level Monthly'!$C$2:$N$538,11,FALSE)</f>
        <v>#N/A</v>
      </c>
      <c r="AM2145" s="20">
        <v>3.617316894947944</v>
      </c>
      <c r="AN2145" s="21">
        <v>190.81666666666669</v>
      </c>
    </row>
    <row r="2146" spans="1:40" x14ac:dyDescent="0.25">
      <c r="A2146" t="s">
        <v>91</v>
      </c>
      <c r="B2146" s="15">
        <v>40148</v>
      </c>
      <c r="C2146" s="16" t="s">
        <v>71</v>
      </c>
      <c r="D2146" s="17">
        <v>2010</v>
      </c>
      <c r="E2146" s="18" t="str">
        <f t="shared" si="523"/>
        <v>Rotomā 2009/10</v>
      </c>
      <c r="F2146" s="18" t="s">
        <v>72</v>
      </c>
      <c r="G2146" s="19">
        <v>0.60000001999999997</v>
      </c>
      <c r="H2146" s="20">
        <v>15.649999618530273</v>
      </c>
      <c r="I2146" s="21">
        <v>101</v>
      </c>
      <c r="J2146" s="19">
        <v>4.0000002000000006</v>
      </c>
      <c r="K2146" s="19">
        <v>0.5</v>
      </c>
      <c r="L2146" s="19">
        <v>1</v>
      </c>
      <c r="M2146" s="19">
        <v>0.50000001999999999</v>
      </c>
      <c r="N2146" s="19">
        <v>7.0999999000000003</v>
      </c>
      <c r="O2146" s="19">
        <v>0.40000001000000002</v>
      </c>
      <c r="Q2146" s="19">
        <f t="shared" si="524"/>
        <v>1.6565042127447205</v>
      </c>
      <c r="R2146" s="19">
        <f t="shared" si="529"/>
        <v>1.8938040892976948</v>
      </c>
      <c r="S2146" s="19">
        <f t="shared" si="527"/>
        <v>2.4230073350857544</v>
      </c>
      <c r="T2146" s="19">
        <f t="shared" si="516"/>
        <v>1.976015238084643</v>
      </c>
      <c r="U2146" s="23">
        <f t="shared" si="528"/>
        <v>1.9873327188032033</v>
      </c>
      <c r="V2146" s="24">
        <f t="shared" si="531"/>
        <v>2.2076487098559614</v>
      </c>
      <c r="W2146" s="24">
        <f t="shared" si="531"/>
        <v>1.9491801045052668</v>
      </c>
      <c r="X2146" s="24">
        <f t="shared" si="531"/>
        <v>2.5359870480216569</v>
      </c>
      <c r="Y2146" s="24">
        <f t="shared" si="531"/>
        <v>1.5180663938142318</v>
      </c>
      <c r="Z2146" s="24">
        <f t="shared" si="531"/>
        <v>2.0527205640492787</v>
      </c>
      <c r="AA2146" s="20">
        <v>-0.79</v>
      </c>
      <c r="AB2146" s="20">
        <v>-0.45833333333333298</v>
      </c>
      <c r="AC2146" s="17">
        <v>314.01543545828099</v>
      </c>
      <c r="AD2146" s="17">
        <f t="shared" si="530"/>
        <v>314.04521508815287</v>
      </c>
      <c r="AE2146" s="21">
        <v>79.5</v>
      </c>
      <c r="AF2146" s="21">
        <v>216.42405913978487</v>
      </c>
      <c r="AG2146" s="19">
        <v>3.7655241935483867</v>
      </c>
      <c r="AH2146" s="21">
        <v>256.89999999999998</v>
      </c>
      <c r="AI2146" s="22">
        <v>0.32833333333333298</v>
      </c>
      <c r="AJ2146" s="21">
        <v>1365.5</v>
      </c>
      <c r="AK2146" s="21" t="e">
        <f>VLOOKUP($B2146,'[3]Rotoma level Monthly'!$C$2:$N$538,10,FALSE)</f>
        <v>#N/A</v>
      </c>
      <c r="AL2146" s="21" t="e">
        <f>VLOOKUP($B2146,'[3]Rotoma level Monthly'!$C$2:$N$538,11,FALSE)</f>
        <v>#N/A</v>
      </c>
      <c r="AM2146" s="20">
        <v>3.6428149205470723</v>
      </c>
      <c r="AN2146" s="21">
        <v>194.64999999999998</v>
      </c>
    </row>
    <row r="2147" spans="1:40" x14ac:dyDescent="0.25">
      <c r="A2147" t="s">
        <v>91</v>
      </c>
      <c r="B2147" s="15">
        <v>40179</v>
      </c>
      <c r="C2147" s="16" t="s">
        <v>71</v>
      </c>
      <c r="D2147" s="17">
        <v>2010</v>
      </c>
      <c r="E2147" s="18" t="str">
        <f t="shared" si="523"/>
        <v>Rotomā 2009/10</v>
      </c>
      <c r="F2147" s="18" t="s">
        <v>72</v>
      </c>
      <c r="G2147" s="19">
        <v>0.69999999000000002</v>
      </c>
      <c r="H2147" s="20">
        <v>15.720000267028809</v>
      </c>
      <c r="I2147" s="21">
        <v>102</v>
      </c>
      <c r="J2147" s="19">
        <v>3</v>
      </c>
      <c r="K2147" s="19">
        <v>2.0000001000000003</v>
      </c>
      <c r="L2147" s="19">
        <v>125</v>
      </c>
      <c r="M2147" s="19">
        <v>6.0000000999999994</v>
      </c>
      <c r="N2147" s="19">
        <v>7.4000000999999997</v>
      </c>
      <c r="O2147" s="19">
        <v>0.30000000999999998</v>
      </c>
      <c r="Q2147" s="19">
        <f t="shared" si="524"/>
        <v>1.8265490058775271</v>
      </c>
      <c r="R2147" s="19">
        <f t="shared" si="529"/>
        <v>1.8855139567677703</v>
      </c>
      <c r="S2147" s="19">
        <f t="shared" si="527"/>
        <v>2.4358865170033712</v>
      </c>
      <c r="T2147" s="19">
        <f t="shared" si="516"/>
        <v>1.6111940637814142</v>
      </c>
      <c r="U2147" s="23">
        <f t="shared" si="528"/>
        <v>1.9397858858575205</v>
      </c>
      <c r="V2147" s="24">
        <f t="shared" si="531"/>
        <v>2.2218191092836954</v>
      </c>
      <c r="W2147" s="24">
        <f t="shared" si="531"/>
        <v>1.95593506957632</v>
      </c>
      <c r="X2147" s="24">
        <f t="shared" si="531"/>
        <v>2.5257987370855006</v>
      </c>
      <c r="Y2147" s="24">
        <f t="shared" si="531"/>
        <v>1.560915261567198</v>
      </c>
      <c r="Z2147" s="24">
        <f t="shared" si="531"/>
        <v>2.0661170443781782</v>
      </c>
      <c r="AA2147" s="20">
        <v>-0.97</v>
      </c>
      <c r="AB2147" s="20">
        <v>0.89333333333333298</v>
      </c>
      <c r="AC2147" s="17">
        <v>313.83423790165102</v>
      </c>
      <c r="AD2147" s="17">
        <f t="shared" si="530"/>
        <v>314.00756941206913</v>
      </c>
      <c r="AE2147" s="21">
        <v>139</v>
      </c>
      <c r="AF2147" s="21">
        <v>173.76142473118281</v>
      </c>
      <c r="AG2147" s="19">
        <v>3.673185483870967</v>
      </c>
      <c r="AH2147" s="21">
        <v>232.1</v>
      </c>
      <c r="AI2147" s="22">
        <v>0.32833333333333298</v>
      </c>
      <c r="AJ2147" s="21">
        <v>1317</v>
      </c>
      <c r="AK2147" s="21" t="e">
        <f>VLOOKUP($B2147,'[3]Rotoma level Monthly'!$C$2:$N$538,10,FALSE)</f>
        <v>#N/A</v>
      </c>
      <c r="AL2147" s="21" t="e">
        <f>VLOOKUP($B2147,'[3]Rotoma level Monthly'!$C$2:$N$538,11,FALSE)</f>
        <v>#N/A</v>
      </c>
      <c r="AM2147" s="20">
        <v>3.6430949384682187</v>
      </c>
      <c r="AN2147" s="21">
        <v>189.29166666666666</v>
      </c>
    </row>
    <row r="2148" spans="1:40" x14ac:dyDescent="0.25">
      <c r="A2148" t="s">
        <v>91</v>
      </c>
      <c r="B2148" s="15">
        <v>40210</v>
      </c>
      <c r="C2148" s="16" t="s">
        <v>71</v>
      </c>
      <c r="D2148" s="17">
        <v>2010</v>
      </c>
      <c r="E2148" s="18" t="str">
        <f t="shared" si="523"/>
        <v>Rotomā 2009/10</v>
      </c>
      <c r="F2148" s="18" t="s">
        <v>72</v>
      </c>
      <c r="G2148" s="19">
        <v>0.80000000999999998</v>
      </c>
      <c r="H2148" s="20">
        <v>19.069999694824219</v>
      </c>
      <c r="I2148" s="21">
        <v>116</v>
      </c>
      <c r="J2148" s="19">
        <v>2.0000001000000003</v>
      </c>
      <c r="K2148" s="19">
        <v>1</v>
      </c>
      <c r="L2148" s="19">
        <v>4.9999998999999997</v>
      </c>
      <c r="M2148" s="19">
        <v>6.0000000999999994</v>
      </c>
      <c r="N2148" s="19">
        <v>6.9000000999999997</v>
      </c>
      <c r="O2148" s="19">
        <v>0.40000001000000002</v>
      </c>
      <c r="Q2148" s="19">
        <f t="shared" si="524"/>
        <v>1.9738485807483865</v>
      </c>
      <c r="R2148" s="19">
        <f t="shared" si="529"/>
        <v>1.4997322488423404</v>
      </c>
      <c r="S2148" s="19">
        <f t="shared" si="527"/>
        <v>2.6040185475730246</v>
      </c>
      <c r="T2148" s="19">
        <f t="shared" si="516"/>
        <v>1.097007650745818</v>
      </c>
      <c r="U2148" s="23">
        <f t="shared" si="528"/>
        <v>1.7936517569773924</v>
      </c>
      <c r="V2148" s="24">
        <f t="shared" si="531"/>
        <v>2.2340940738562671</v>
      </c>
      <c r="W2148" s="24">
        <f t="shared" si="531"/>
        <v>1.9319010304314965</v>
      </c>
      <c r="X2148" s="24">
        <f t="shared" si="531"/>
        <v>2.4717599585522296</v>
      </c>
      <c r="Y2148" s="24">
        <f t="shared" si="531"/>
        <v>1.4640832001878186</v>
      </c>
      <c r="Z2148" s="24">
        <f t="shared" si="531"/>
        <v>2.025459565756953</v>
      </c>
      <c r="AA2148" s="20">
        <v>-1.31</v>
      </c>
      <c r="AB2148" s="20">
        <v>0.51666666666666605</v>
      </c>
      <c r="AC2148" s="17">
        <v>313.80107326970898</v>
      </c>
      <c r="AD2148" s="17">
        <f t="shared" si="530"/>
        <v>313.98072906752657</v>
      </c>
      <c r="AE2148" s="21">
        <v>60.5</v>
      </c>
      <c r="AF2148" s="21">
        <v>151.10267857142853</v>
      </c>
      <c r="AG2148" s="19">
        <v>2.7612351190476194</v>
      </c>
      <c r="AH2148" s="21">
        <v>206.6</v>
      </c>
      <c r="AI2148" s="22">
        <v>0.32833333333333298</v>
      </c>
      <c r="AJ2148" s="21">
        <v>1437</v>
      </c>
      <c r="AK2148" s="21" t="e">
        <f>VLOOKUP($B2148,'[3]Rotoma level Monthly'!$C$2:$N$538,10,FALSE)</f>
        <v>#N/A</v>
      </c>
      <c r="AL2148" s="21" t="e">
        <f>VLOOKUP($B2148,'[3]Rotoma level Monthly'!$C$2:$N$538,11,FALSE)</f>
        <v>#N/A</v>
      </c>
      <c r="AM2148" s="20">
        <v>3.6644547054933079</v>
      </c>
      <c r="AN2148" s="21">
        <v>188.99166666666665</v>
      </c>
    </row>
    <row r="2149" spans="1:40" x14ac:dyDescent="0.25">
      <c r="A2149" t="s">
        <v>91</v>
      </c>
      <c r="B2149" s="15">
        <v>40238</v>
      </c>
      <c r="C2149" s="16" t="s">
        <v>71</v>
      </c>
      <c r="D2149" s="17">
        <v>2010</v>
      </c>
      <c r="E2149" s="18" t="str">
        <f t="shared" si="523"/>
        <v>Rotomā 2009/10</v>
      </c>
      <c r="F2149" s="18" t="s">
        <v>72</v>
      </c>
      <c r="G2149" s="19">
        <v>0.69999999000000002</v>
      </c>
      <c r="H2149" s="20">
        <v>16.559999465942383</v>
      </c>
      <c r="I2149" s="21">
        <v>108</v>
      </c>
      <c r="J2149" s="19">
        <v>3</v>
      </c>
      <c r="K2149" s="19">
        <v>1</v>
      </c>
      <c r="L2149" s="19">
        <v>1</v>
      </c>
      <c r="M2149" s="19">
        <v>3</v>
      </c>
      <c r="N2149" s="19">
        <v>7.0999999000000003</v>
      </c>
      <c r="O2149" s="19">
        <v>0.72000003000000001</v>
      </c>
      <c r="Q2149" s="19">
        <f t="shared" si="524"/>
        <v>1.8265490058775271</v>
      </c>
      <c r="R2149" s="19">
        <f t="shared" si="529"/>
        <v>1.7869769994223681</v>
      </c>
      <c r="S2149" s="19">
        <f t="shared" si="527"/>
        <v>2.5106055040157185</v>
      </c>
      <c r="T2149" s="19">
        <f t="shared" si="516"/>
        <v>1.6111940637814142</v>
      </c>
      <c r="U2149" s="23">
        <f t="shared" si="528"/>
        <v>1.933831393274257</v>
      </c>
      <c r="V2149" s="24">
        <f t="shared" si="531"/>
        <v>2.1925450393209034</v>
      </c>
      <c r="W2149" s="24">
        <f t="shared" si="531"/>
        <v>1.9446667855940853</v>
      </c>
      <c r="X2149" s="24">
        <f t="shared" si="531"/>
        <v>2.551379576220739</v>
      </c>
      <c r="Y2149" s="24">
        <f t="shared" si="531"/>
        <v>1.5069320679407847</v>
      </c>
      <c r="Z2149" s="24">
        <f t="shared" si="531"/>
        <v>2.0488808672691281</v>
      </c>
      <c r="AA2149" s="20">
        <v>-1.03</v>
      </c>
      <c r="AB2149" s="20">
        <v>0.13166666666666599</v>
      </c>
      <c r="AC2149" s="17">
        <v>313.59252846282601</v>
      </c>
      <c r="AD2149" s="17">
        <f t="shared" si="530"/>
        <v>313.93578569517291</v>
      </c>
      <c r="AE2149" s="21">
        <v>20.5</v>
      </c>
      <c r="AF2149" s="21">
        <v>194.67607526881719</v>
      </c>
      <c r="AG2149" s="19">
        <v>3.4506048387096775</v>
      </c>
      <c r="AH2149" s="21">
        <v>238.1</v>
      </c>
      <c r="AI2149" s="22">
        <v>0.17333333333333301</v>
      </c>
      <c r="AJ2149" s="21">
        <v>1335.5</v>
      </c>
      <c r="AK2149" s="21" t="e">
        <f>VLOOKUP($B2149,'[3]Rotoma level Monthly'!$C$2:$N$538,10,FALSE)</f>
        <v>#N/A</v>
      </c>
      <c r="AL2149" s="21" t="e">
        <f>VLOOKUP($B2149,'[3]Rotoma level Monthly'!$C$2:$N$538,11,FALSE)</f>
        <v>#N/A</v>
      </c>
      <c r="AM2149" s="20">
        <v>3.6052595170012451</v>
      </c>
      <c r="AN2149" s="21">
        <v>189.42499999999998</v>
      </c>
    </row>
    <row r="2150" spans="1:40" x14ac:dyDescent="0.25">
      <c r="A2150" t="s">
        <v>91</v>
      </c>
      <c r="B2150" s="15">
        <v>40269</v>
      </c>
      <c r="C2150" s="16" t="s">
        <v>71</v>
      </c>
      <c r="D2150" s="17">
        <v>2010</v>
      </c>
      <c r="E2150" s="18" t="str">
        <f t="shared" si="523"/>
        <v>Rotomā 2009/10</v>
      </c>
      <c r="F2150" s="18" t="s">
        <v>72</v>
      </c>
      <c r="G2150" s="19">
        <v>0.80000000999999998</v>
      </c>
      <c r="H2150" s="20">
        <v>15.75</v>
      </c>
      <c r="I2150" s="21">
        <v>127</v>
      </c>
      <c r="J2150" s="19">
        <v>3</v>
      </c>
      <c r="K2150" s="19">
        <v>0.5</v>
      </c>
      <c r="L2150" s="19">
        <v>1</v>
      </c>
      <c r="M2150" s="19">
        <v>1</v>
      </c>
      <c r="N2150" s="19">
        <v>6.9000000999999997</v>
      </c>
      <c r="O2150" s="19">
        <v>0.75</v>
      </c>
      <c r="Q2150" s="19">
        <f t="shared" si="524"/>
        <v>1.9738485807483865</v>
      </c>
      <c r="R2150" s="19">
        <f t="shared" si="529"/>
        <v>1.8819651030602214</v>
      </c>
      <c r="S2150" s="19">
        <f t="shared" si="527"/>
        <v>2.7224492000774299</v>
      </c>
      <c r="T2150" s="19">
        <f t="shared" si="516"/>
        <v>1.6111940637814142</v>
      </c>
      <c r="U2150" s="23">
        <f t="shared" si="528"/>
        <v>2.047364236916863</v>
      </c>
      <c r="V2150" s="24">
        <f t="shared" si="531"/>
        <v>2.1817177585947376</v>
      </c>
      <c r="W2150" s="24">
        <f t="shared" si="531"/>
        <v>1.9461425562680503</v>
      </c>
      <c r="X2150" s="24">
        <f t="shared" si="531"/>
        <v>2.5484180395321929</v>
      </c>
      <c r="Y2150" s="24">
        <f t="shared" si="531"/>
        <v>1.5497809356937511</v>
      </c>
      <c r="Z2150" s="24">
        <f t="shared" si="531"/>
        <v>2.0565148225221832</v>
      </c>
      <c r="AA2150" s="20">
        <v>1.47</v>
      </c>
      <c r="AB2150" s="20">
        <v>0.159999999999999</v>
      </c>
      <c r="AC2150" s="17">
        <v>313.38867361111102</v>
      </c>
      <c r="AD2150" s="17">
        <f t="shared" si="530"/>
        <v>313.88973966844833</v>
      </c>
      <c r="AE2150" s="21">
        <v>48</v>
      </c>
      <c r="AF2150" s="21">
        <v>175.38749999999996</v>
      </c>
      <c r="AG2150" s="19">
        <v>2.8314583333333334</v>
      </c>
      <c r="AH2150" s="21">
        <v>201.3</v>
      </c>
      <c r="AI2150" s="22">
        <v>0.14583333333333248</v>
      </c>
      <c r="AJ2150" s="21">
        <v>1308.5</v>
      </c>
      <c r="AK2150" s="21" t="e">
        <f>VLOOKUP($B2150,'[3]Rotoma level Monthly'!$C$2:$N$538,10,FALSE)</f>
        <v>#N/A</v>
      </c>
      <c r="AL2150" s="21" t="e">
        <f>VLOOKUP($B2150,'[3]Rotoma level Monthly'!$C$2:$N$538,11,FALSE)</f>
        <v>#N/A</v>
      </c>
      <c r="AM2150" s="20">
        <v>3.5994239435245423</v>
      </c>
      <c r="AN2150" s="21">
        <v>191.84166666666667</v>
      </c>
    </row>
    <row r="2151" spans="1:40" x14ac:dyDescent="0.25">
      <c r="A2151" t="s">
        <v>91</v>
      </c>
      <c r="B2151" s="15">
        <v>40299</v>
      </c>
      <c r="C2151" s="16" t="s">
        <v>71</v>
      </c>
      <c r="D2151" s="17">
        <v>2010</v>
      </c>
      <c r="E2151" s="18" t="str">
        <f t="shared" si="523"/>
        <v>Rotomā 2009/10</v>
      </c>
      <c r="F2151" s="18" t="s">
        <v>72</v>
      </c>
      <c r="G2151" s="19">
        <v>1.1000000000000001</v>
      </c>
      <c r="H2151" s="20">
        <v>15.800000190734863</v>
      </c>
      <c r="I2151" s="21">
        <v>116</v>
      </c>
      <c r="J2151" s="19">
        <v>3</v>
      </c>
      <c r="K2151" s="19">
        <v>1</v>
      </c>
      <c r="L2151" s="19">
        <v>2.0000001000000003</v>
      </c>
      <c r="M2151" s="19">
        <v>4.9999998999999997</v>
      </c>
      <c r="N2151" s="19">
        <v>7.3000002000000004</v>
      </c>
      <c r="O2151" s="19">
        <v>1.8</v>
      </c>
      <c r="Q2151" s="19">
        <f t="shared" si="524"/>
        <v>2.3251374203018917</v>
      </c>
      <c r="R2151" s="19">
        <f t="shared" si="529"/>
        <v>1.8760555254841891</v>
      </c>
      <c r="S2151" s="19">
        <f t="shared" si="527"/>
        <v>2.6040185475730246</v>
      </c>
      <c r="T2151" s="19">
        <f t="shared" si="516"/>
        <v>1.6111940637814142</v>
      </c>
      <c r="U2151" s="23">
        <f t="shared" si="528"/>
        <v>2.1041013892851304</v>
      </c>
      <c r="V2151" s="24">
        <f t="shared" si="531"/>
        <v>2.1663612007149475</v>
      </c>
      <c r="W2151" s="24">
        <f t="shared" si="531"/>
        <v>1.9432785031967394</v>
      </c>
      <c r="X2151" s="24">
        <f t="shared" si="531"/>
        <v>2.553217737984292</v>
      </c>
      <c r="Y2151" s="24">
        <f t="shared" si="531"/>
        <v>1.5926298034467175</v>
      </c>
      <c r="Z2151" s="24">
        <f t="shared" si="531"/>
        <v>2.063871811335674</v>
      </c>
      <c r="AA2151" s="20">
        <v>1.1100000000000001</v>
      </c>
      <c r="AB2151" s="20">
        <v>7.9999999999999905E-2</v>
      </c>
      <c r="AC2151" s="17">
        <v>313.35455712365598</v>
      </c>
      <c r="AD2151" s="17">
        <f t="shared" si="530"/>
        <v>313.8468798586577</v>
      </c>
      <c r="AE2151" s="21">
        <v>280.539999999999</v>
      </c>
      <c r="AF2151" s="21">
        <v>159.89448924731184</v>
      </c>
      <c r="AG2151" s="19">
        <v>2.7748655913978495</v>
      </c>
      <c r="AH2151" s="21">
        <v>128.4</v>
      </c>
      <c r="AI2151" s="22">
        <v>0.10583333333333295</v>
      </c>
      <c r="AJ2151" s="21">
        <v>1281.5</v>
      </c>
      <c r="AK2151" s="21" t="e">
        <f>VLOOKUP($B2151,'[3]Rotoma level Monthly'!$C$2:$N$538,10,FALSE)</f>
        <v>#N/A</v>
      </c>
      <c r="AL2151" s="21" t="e">
        <f>VLOOKUP($B2151,'[3]Rotoma level Monthly'!$C$2:$N$538,11,FALSE)</f>
        <v>#N/A</v>
      </c>
      <c r="AM2151" s="20">
        <v>3.5673753324134316</v>
      </c>
      <c r="AN2151" s="21">
        <v>189.44166666666663</v>
      </c>
    </row>
    <row r="2152" spans="1:40" x14ac:dyDescent="0.25">
      <c r="A2152" t="s">
        <v>91</v>
      </c>
      <c r="B2152" s="15">
        <v>40330</v>
      </c>
      <c r="C2152" s="16" t="s">
        <v>71</v>
      </c>
      <c r="D2152" s="17">
        <v>2010</v>
      </c>
      <c r="E2152" s="18" t="str">
        <f t="shared" si="523"/>
        <v>Rotomā 2009/10</v>
      </c>
      <c r="F2152" s="18" t="s">
        <v>72</v>
      </c>
      <c r="G2152" s="19">
        <v>1.2</v>
      </c>
      <c r="H2152" s="20">
        <v>14.75</v>
      </c>
      <c r="I2152" s="21">
        <v>114</v>
      </c>
      <c r="J2152" s="19">
        <v>4.0000002000000006</v>
      </c>
      <c r="K2152" s="19">
        <v>1</v>
      </c>
      <c r="L2152" s="19">
        <v>3</v>
      </c>
      <c r="M2152" s="19">
        <v>6.0000000999999994</v>
      </c>
      <c r="N2152" s="19">
        <v>6.5</v>
      </c>
      <c r="O2152" s="19">
        <v>0.5</v>
      </c>
      <c r="Q2152" s="19">
        <f t="shared" si="524"/>
        <v>2.4211203649609674</v>
      </c>
      <c r="R2152" s="19">
        <f t="shared" si="529"/>
        <v>2.0016643641125933</v>
      </c>
      <c r="S2152" s="19">
        <f t="shared" si="527"/>
        <v>2.5812836025227823</v>
      </c>
      <c r="T2152" s="19">
        <f t="shared" si="516"/>
        <v>1.976015238084643</v>
      </c>
      <c r="U2152" s="23">
        <f t="shared" si="528"/>
        <v>2.2450208924202464</v>
      </c>
      <c r="V2152" s="24">
        <f t="shared" si="531"/>
        <v>2.166361200714948</v>
      </c>
      <c r="W2152" s="24">
        <f t="shared" si="531"/>
        <v>1.9417593490179283</v>
      </c>
      <c r="X2152" s="24">
        <f t="shared" si="531"/>
        <v>2.4818581430654238</v>
      </c>
      <c r="Y2152" s="24">
        <f t="shared" si="531"/>
        <v>1.6658804357249526</v>
      </c>
      <c r="Z2152" s="24">
        <f t="shared" si="531"/>
        <v>2.0639647821308134</v>
      </c>
      <c r="AA2152" s="20">
        <v>0.28000000000000003</v>
      </c>
      <c r="AB2152" s="20">
        <v>1.51833333333333</v>
      </c>
      <c r="AC2152" s="17">
        <v>313.63072954861099</v>
      </c>
      <c r="AD2152" s="17">
        <f t="shared" si="530"/>
        <v>313.8299981173729</v>
      </c>
      <c r="AE2152" s="21">
        <v>191.70500000000101</v>
      </c>
      <c r="AF2152" s="21">
        <v>166.70555555555558</v>
      </c>
      <c r="AG2152" s="19">
        <v>3.3209722222222222</v>
      </c>
      <c r="AH2152" s="21">
        <v>97.7</v>
      </c>
      <c r="AI2152" s="22">
        <v>0.14583333333333248</v>
      </c>
      <c r="AJ2152" s="21">
        <v>1465.0399999999991</v>
      </c>
      <c r="AK2152" s="21" t="e">
        <f>VLOOKUP($B2152,'[3]Rotoma level Monthly'!$C$2:$N$538,10,FALSE)</f>
        <v>#N/A</v>
      </c>
      <c r="AL2152" s="21" t="e">
        <f>VLOOKUP($B2152,'[3]Rotoma level Monthly'!$C$2:$N$538,11,FALSE)</f>
        <v>#N/A</v>
      </c>
      <c r="AM2152" s="20">
        <v>3.5176665510514238</v>
      </c>
      <c r="AN2152" s="21">
        <v>184.99999999999997</v>
      </c>
    </row>
    <row r="2153" spans="1:40" x14ac:dyDescent="0.25">
      <c r="A2153" t="s">
        <v>91</v>
      </c>
      <c r="B2153" s="15">
        <v>40360</v>
      </c>
      <c r="C2153" s="16" t="s">
        <v>73</v>
      </c>
      <c r="D2153" s="17">
        <v>2011</v>
      </c>
      <c r="E2153" s="18" t="str">
        <f t="shared" si="523"/>
        <v>Rotomā 2010/11</v>
      </c>
      <c r="F2153" s="18" t="s">
        <v>72</v>
      </c>
      <c r="G2153" s="19">
        <v>1.1000000000000001</v>
      </c>
      <c r="H2153" s="20">
        <v>13.430000305175781</v>
      </c>
      <c r="I2153" s="21">
        <v>176</v>
      </c>
      <c r="J2153" s="19">
        <v>4.9999998999999997</v>
      </c>
      <c r="K2153" s="19">
        <v>3</v>
      </c>
      <c r="L2153" s="19">
        <v>22</v>
      </c>
      <c r="M2153" s="19">
        <v>8.9999995999999989</v>
      </c>
      <c r="N2153" s="19">
        <v>6.8000002000000004</v>
      </c>
      <c r="O2153" s="19">
        <v>0.34</v>
      </c>
      <c r="Q2153" s="19">
        <f t="shared" si="524"/>
        <v>2.3251374203018917</v>
      </c>
      <c r="R2153" s="19">
        <f t="shared" si="529"/>
        <v>2.1650643924475439</v>
      </c>
      <c r="S2153" s="19">
        <f t="shared" si="527"/>
        <v>3.1489931301205911</v>
      </c>
      <c r="T2153" s="19">
        <f t="shared" si="516"/>
        <v>2.2589923872983766</v>
      </c>
      <c r="U2153" s="23">
        <f t="shared" si="528"/>
        <v>2.4745468325421012</v>
      </c>
      <c r="V2153" s="24">
        <f t="shared" si="531"/>
        <v>2.0838173223264533</v>
      </c>
      <c r="W2153" s="24">
        <f t="shared" si="531"/>
        <v>1.9462601997996598</v>
      </c>
      <c r="X2153" s="24">
        <f t="shared" si="531"/>
        <v>2.5364784717322593</v>
      </c>
      <c r="Y2153" s="24">
        <f t="shared" si="531"/>
        <v>1.6818191413511494</v>
      </c>
      <c r="Z2153" s="24">
        <f t="shared" si="531"/>
        <v>2.0620937838023803</v>
      </c>
      <c r="AA2153" s="20">
        <v>2.12</v>
      </c>
      <c r="AB2153" s="20">
        <v>1.5416666666666601</v>
      </c>
      <c r="AC2153" s="17">
        <v>313.63692909946201</v>
      </c>
      <c r="AD2153" s="17">
        <f t="shared" si="530"/>
        <v>313.80739200078409</v>
      </c>
      <c r="AE2153" s="21">
        <v>50.489999999999903</v>
      </c>
      <c r="AF2153" s="21">
        <v>177.04569892473117</v>
      </c>
      <c r="AG2153" s="19">
        <v>2.9076612903225807</v>
      </c>
      <c r="AH2153" s="21">
        <v>171.2</v>
      </c>
      <c r="AI2153" s="22">
        <v>0.1874999999999995</v>
      </c>
      <c r="AJ2153" s="21">
        <v>1493.7450000000001</v>
      </c>
      <c r="AK2153" s="21" t="e">
        <f>VLOOKUP($B2153,'[3]Rotoma level Monthly'!$C$2:$N$538,10,FALSE)</f>
        <v>#N/A</v>
      </c>
      <c r="AL2153" s="21" t="e">
        <f>VLOOKUP($B2153,'[3]Rotoma level Monthly'!$C$2:$N$538,11,FALSE)</f>
        <v>#N/A</v>
      </c>
      <c r="AM2153" s="20">
        <v>3.5176144677180905</v>
      </c>
      <c r="AN2153" s="21">
        <v>189.14999999999998</v>
      </c>
    </row>
    <row r="2154" spans="1:40" x14ac:dyDescent="0.25">
      <c r="A2154" t="s">
        <v>91</v>
      </c>
      <c r="B2154" s="15">
        <v>40391</v>
      </c>
      <c r="C2154" s="16" t="s">
        <v>73</v>
      </c>
      <c r="D2154" s="17">
        <v>2011</v>
      </c>
      <c r="E2154" s="18" t="str">
        <f t="shared" si="523"/>
        <v>Rotomā 2010/11</v>
      </c>
      <c r="F2154" s="18" t="s">
        <v>72</v>
      </c>
      <c r="G2154" s="19">
        <v>1.4</v>
      </c>
      <c r="H2154" s="20">
        <v>13.699999809265137</v>
      </c>
      <c r="I2154" s="21">
        <v>100</v>
      </c>
      <c r="J2154" s="19">
        <v>2.6563400898195844</v>
      </c>
      <c r="K2154" s="19">
        <v>-9.0163288068114689E-2</v>
      </c>
      <c r="L2154" s="19">
        <v>6.5000001000000003</v>
      </c>
      <c r="M2154" s="19">
        <v>4.9999998999999997</v>
      </c>
      <c r="N2154" s="19">
        <v>7.2999996999999999</v>
      </c>
      <c r="O2154" s="19">
        <v>0.43000000999999999</v>
      </c>
      <c r="Q2154" s="19">
        <f t="shared" si="524"/>
        <v>2.5911652106227248</v>
      </c>
      <c r="R2154" s="19">
        <f t="shared" si="529"/>
        <v>2.1310555179235617</v>
      </c>
      <c r="S2154" s="19">
        <f t="shared" si="527"/>
        <v>2.4099999999999997</v>
      </c>
      <c r="T2154" s="19">
        <f t="shared" si="516"/>
        <v>1.4569083361069162</v>
      </c>
      <c r="U2154" s="23">
        <f t="shared" si="528"/>
        <v>2.1472822661633009</v>
      </c>
      <c r="V2154" s="24">
        <f t="shared" si="531"/>
        <v>2.0906297469733999</v>
      </c>
      <c r="W2154" s="24">
        <f t="shared" si="531"/>
        <v>1.9733797204714438</v>
      </c>
      <c r="X2154" s="24">
        <f t="shared" si="531"/>
        <v>2.6077142973994585</v>
      </c>
      <c r="Y2154" s="24">
        <f t="shared" si="531"/>
        <v>1.6385602328530056</v>
      </c>
      <c r="Z2154" s="24">
        <f t="shared" si="531"/>
        <v>2.0775709994243274</v>
      </c>
      <c r="AA2154" s="20">
        <v>1.9</v>
      </c>
      <c r="AB2154" s="20">
        <v>1.53</v>
      </c>
      <c r="AC2154" s="17">
        <v>313.92305484462599</v>
      </c>
      <c r="AD2154" s="17">
        <f t="shared" si="530"/>
        <v>313.80126289881605</v>
      </c>
      <c r="AE2154" s="21">
        <v>315.31500000000199</v>
      </c>
      <c r="AF2154" s="21">
        <v>161.51344086021507</v>
      </c>
      <c r="AG2154" s="19">
        <v>3.2879032258064531</v>
      </c>
      <c r="AH2154" s="21">
        <v>135.1</v>
      </c>
      <c r="AI2154" s="22">
        <v>0.30083333333333251</v>
      </c>
      <c r="AJ2154" s="21">
        <v>1366.2350000000001</v>
      </c>
      <c r="AK2154" s="21" t="e">
        <f>VLOOKUP($B2154,'[3]Rotoma level Monthly'!$C$2:$N$538,10,FALSE)</f>
        <v>#N/A</v>
      </c>
      <c r="AL2154" s="21" t="e">
        <f>VLOOKUP($B2154,'[3]Rotoma level Monthly'!$C$2:$N$538,11,FALSE)</f>
        <v>#N/A</v>
      </c>
      <c r="AM2154" s="20">
        <v>3.4660687687933591</v>
      </c>
      <c r="AN2154" s="21">
        <v>189.54999999999998</v>
      </c>
    </row>
    <row r="2155" spans="1:40" x14ac:dyDescent="0.25">
      <c r="A2155" t="s">
        <v>91</v>
      </c>
      <c r="B2155" s="15">
        <v>40422</v>
      </c>
      <c r="C2155" s="16" t="s">
        <v>73</v>
      </c>
      <c r="D2155" s="17">
        <v>2011</v>
      </c>
      <c r="E2155" s="18" t="str">
        <f t="shared" si="523"/>
        <v>Rotomā 2010/11</v>
      </c>
      <c r="F2155" s="18" t="s">
        <v>72</v>
      </c>
      <c r="G2155" s="19">
        <v>1.4</v>
      </c>
      <c r="H2155" s="20">
        <v>14.029999732971191</v>
      </c>
      <c r="I2155" s="21">
        <v>90.00000399999999</v>
      </c>
      <c r="J2155" s="19">
        <v>1.6793398944195848</v>
      </c>
      <c r="K2155" s="19">
        <v>-9.0163288068114689E-2</v>
      </c>
      <c r="L2155" s="19">
        <v>1</v>
      </c>
      <c r="M2155" s="19">
        <v>4.9999998999999997</v>
      </c>
      <c r="N2155" s="19">
        <v>6.9000000999999997</v>
      </c>
      <c r="O2155" s="19">
        <v>0.60000001999999997</v>
      </c>
      <c r="Q2155" s="19">
        <f t="shared" si="524"/>
        <v>2.5911652106227248</v>
      </c>
      <c r="R2155" s="19">
        <f t="shared" si="529"/>
        <v>2.089921180011133</v>
      </c>
      <c r="S2155" s="19">
        <f t="shared" si="527"/>
        <v>2.2722700115113175</v>
      </c>
      <c r="T2155" s="19">
        <f t="shared" si="516"/>
        <v>0.87540472721259432</v>
      </c>
      <c r="U2155" s="23">
        <f t="shared" si="528"/>
        <v>1.9571902823394425</v>
      </c>
      <c r="V2155" s="24">
        <f t="shared" si="531"/>
        <v>2.1215601811919602</v>
      </c>
      <c r="W2155" s="24">
        <f t="shared" si="531"/>
        <v>1.9892286879689287</v>
      </c>
      <c r="X2155" s="24">
        <f t="shared" si="531"/>
        <v>2.5591946536794188</v>
      </c>
      <c r="Y2155" s="24">
        <f t="shared" si="531"/>
        <v>1.6200933225585705</v>
      </c>
      <c r="Z2155" s="24">
        <f t="shared" si="531"/>
        <v>2.0725192113497202</v>
      </c>
      <c r="AA2155" s="20">
        <v>2.41</v>
      </c>
      <c r="AB2155" s="20">
        <v>1.57666666666666</v>
      </c>
      <c r="AC2155" s="17">
        <v>314.20481854223698</v>
      </c>
      <c r="AD2155" s="17">
        <f t="shared" si="530"/>
        <v>313.81088679611725</v>
      </c>
      <c r="AE2155" s="21">
        <v>187.11000000000101</v>
      </c>
      <c r="AF2155" s="21">
        <v>212.87643678160921</v>
      </c>
      <c r="AG2155" s="19">
        <v>4.9275862068965521</v>
      </c>
      <c r="AH2155" s="21">
        <v>146.1</v>
      </c>
      <c r="AI2155" s="22">
        <v>0.33833333333333249</v>
      </c>
      <c r="AJ2155" s="21">
        <v>1495.550000000002</v>
      </c>
      <c r="AK2155" s="21" t="e">
        <f>VLOOKUP($B2155,'[3]Rotoma level Monthly'!$C$2:$N$538,10,FALSE)</f>
        <v>#N/A</v>
      </c>
      <c r="AL2155" s="21" t="e">
        <f>VLOOKUP($B2155,'[3]Rotoma level Monthly'!$C$2:$N$538,11,FALSE)</f>
        <v>#N/A</v>
      </c>
      <c r="AM2155" s="20">
        <v>3.40000694083637</v>
      </c>
      <c r="AN2155" s="21">
        <v>187.04999999999998</v>
      </c>
    </row>
    <row r="2156" spans="1:40" x14ac:dyDescent="0.25">
      <c r="A2156" t="s">
        <v>91</v>
      </c>
      <c r="B2156" s="15">
        <v>40452</v>
      </c>
      <c r="C2156" s="16" t="s">
        <v>73</v>
      </c>
      <c r="D2156" s="17">
        <v>2011</v>
      </c>
      <c r="E2156" s="18" t="str">
        <f t="shared" si="523"/>
        <v>Rotomā 2010/11</v>
      </c>
      <c r="F2156" s="18" t="s">
        <v>72</v>
      </c>
      <c r="G2156" s="19">
        <v>1.2</v>
      </c>
      <c r="H2156" s="20">
        <v>10.5</v>
      </c>
      <c r="I2156" s="21">
        <v>110</v>
      </c>
      <c r="J2156" s="19">
        <v>1.6793398944195848</v>
      </c>
      <c r="K2156" s="19">
        <v>0.88683661423188509</v>
      </c>
      <c r="L2156" s="19">
        <v>1</v>
      </c>
      <c r="M2156" s="19">
        <v>6.0000000999999994</v>
      </c>
      <c r="N2156" s="19">
        <v>7</v>
      </c>
      <c r="O2156" s="19">
        <v>0.5</v>
      </c>
      <c r="Q2156" s="19">
        <f t="shared" si="524"/>
        <v>2.4211203649609674</v>
      </c>
      <c r="R2156" s="19">
        <f t="shared" si="529"/>
        <v>2.5610890865086824</v>
      </c>
      <c r="S2156" s="19">
        <f t="shared" si="527"/>
        <v>2.534591982326257</v>
      </c>
      <c r="T2156" s="19">
        <f t="shared" si="516"/>
        <v>0.87540472721259432</v>
      </c>
      <c r="U2156" s="23">
        <f t="shared" si="528"/>
        <v>2.0980515402521251</v>
      </c>
      <c r="V2156" s="24">
        <f t="shared" si="531"/>
        <v>2.1588328298763417</v>
      </c>
      <c r="W2156" s="24">
        <f t="shared" si="531"/>
        <v>2.0192617561703683</v>
      </c>
      <c r="X2156" s="24">
        <f t="shared" si="531"/>
        <v>2.5690339983610042</v>
      </c>
      <c r="Y2156" s="24">
        <f t="shared" si="531"/>
        <v>1.601626412264135</v>
      </c>
      <c r="Z2156" s="24">
        <f t="shared" si="531"/>
        <v>2.0871887491679626</v>
      </c>
      <c r="AA2156" s="20">
        <v>1.78</v>
      </c>
      <c r="AB2156" s="20">
        <v>1.4683333333333299</v>
      </c>
      <c r="AC2156" s="17">
        <v>314.28719996204399</v>
      </c>
      <c r="AD2156" s="17">
        <f t="shared" si="530"/>
        <v>313.81677317244947</v>
      </c>
      <c r="AE2156" s="21">
        <v>62.864999999999903</v>
      </c>
      <c r="AF2156" s="21">
        <v>188.20967741935482</v>
      </c>
      <c r="AG2156" s="19">
        <v>4.15967741935484</v>
      </c>
      <c r="AH2156" s="21">
        <v>245.9</v>
      </c>
      <c r="AI2156" s="22">
        <v>0.70499999999999952</v>
      </c>
      <c r="AJ2156" s="21">
        <v>1563.660000000003</v>
      </c>
      <c r="AK2156" s="21" t="e">
        <f>VLOOKUP($B2156,'[3]Rotoma level Monthly'!$C$2:$N$538,10,FALSE)</f>
        <v>#N/A</v>
      </c>
      <c r="AL2156" s="21" t="e">
        <f>VLOOKUP($B2156,'[3]Rotoma level Monthly'!$C$2:$N$538,11,FALSE)</f>
        <v>#N/A</v>
      </c>
      <c r="AM2156" s="20">
        <v>3.5362756988184896</v>
      </c>
      <c r="AN2156" s="21">
        <v>190.45000000000002</v>
      </c>
    </row>
    <row r="2157" spans="1:40" x14ac:dyDescent="0.25">
      <c r="A2157" t="s">
        <v>91</v>
      </c>
      <c r="B2157" s="15">
        <v>40483</v>
      </c>
      <c r="C2157" s="16" t="s">
        <v>73</v>
      </c>
      <c r="D2157" s="17">
        <v>2011</v>
      </c>
      <c r="E2157" s="18" t="str">
        <f t="shared" si="523"/>
        <v>Rotomā 2010/11</v>
      </c>
      <c r="F2157" s="18" t="s">
        <v>72</v>
      </c>
      <c r="G2157" s="19">
        <v>0.69999999000000002</v>
      </c>
      <c r="H2157" s="20">
        <v>11.670000076293945</v>
      </c>
      <c r="I2157" s="21">
        <v>90.00000399999999</v>
      </c>
      <c r="J2157" s="19">
        <v>1.6793398944195848</v>
      </c>
      <c r="K2157" s="19">
        <v>-9.0163288068114689E-2</v>
      </c>
      <c r="L2157" s="19">
        <v>1</v>
      </c>
      <c r="M2157" s="19">
        <v>4.0000002000000006</v>
      </c>
      <c r="N2157" s="19">
        <v>7.5999999000000003</v>
      </c>
      <c r="O2157" s="19">
        <v>0.44999999000000002</v>
      </c>
      <c r="Q2157" s="19">
        <f t="shared" si="524"/>
        <v>1.8265490058775271</v>
      </c>
      <c r="R2157" s="19">
        <f t="shared" si="529"/>
        <v>2.3961008801595307</v>
      </c>
      <c r="S2157" s="19">
        <f t="shared" si="527"/>
        <v>2.2722700115113175</v>
      </c>
      <c r="T2157" s="19">
        <f t="shared" si="516"/>
        <v>0.87540472721259432</v>
      </c>
      <c r="U2157" s="23">
        <f t="shared" si="528"/>
        <v>1.8425811561902423</v>
      </c>
      <c r="V2157" s="24">
        <f t="shared" si="531"/>
        <v>2.14655786530377</v>
      </c>
      <c r="W2157" s="24">
        <f t="shared" si="531"/>
        <v>2.0140786120031353</v>
      </c>
      <c r="X2157" s="24">
        <f t="shared" si="531"/>
        <v>2.5432828657767157</v>
      </c>
      <c r="Y2157" s="24">
        <f t="shared" si="531"/>
        <v>1.4863274405903197</v>
      </c>
      <c r="Z2157" s="24">
        <f t="shared" si="531"/>
        <v>2.0475616959184855</v>
      </c>
      <c r="AA2157" s="20">
        <v>1.53</v>
      </c>
      <c r="AB2157" s="20">
        <v>1.67</v>
      </c>
      <c r="AC2157" s="17">
        <v>314.20166051864902</v>
      </c>
      <c r="AD2157" s="17">
        <f t="shared" si="530"/>
        <v>313.82257486190525</v>
      </c>
      <c r="AE2157" s="21">
        <v>54.474999999999902</v>
      </c>
      <c r="AF2157" s="21">
        <v>149.67291666666671</v>
      </c>
      <c r="AG2157" s="19">
        <v>3.4192361111111103</v>
      </c>
      <c r="AH2157" s="21">
        <v>258.8</v>
      </c>
      <c r="AI2157" s="22">
        <v>1.1808333333333314</v>
      </c>
      <c r="AJ2157" s="21">
        <v>1471.025000000003</v>
      </c>
      <c r="AK2157" s="21" t="e">
        <f>VLOOKUP($B2157,'[3]Rotoma level Monthly'!$C$2:$N$538,10,FALSE)</f>
        <v>#N/A</v>
      </c>
      <c r="AL2157" s="21" t="e">
        <f>VLOOKUP($B2157,'[3]Rotoma level Monthly'!$C$2:$N$538,11,FALSE)</f>
        <v>#N/A</v>
      </c>
      <c r="AM2157" s="20">
        <v>3.5153863619009278</v>
      </c>
      <c r="AN2157" s="21">
        <v>193.18333333333337</v>
      </c>
    </row>
    <row r="2158" spans="1:40" x14ac:dyDescent="0.25">
      <c r="A2158" t="s">
        <v>91</v>
      </c>
      <c r="B2158" s="15">
        <v>40513</v>
      </c>
      <c r="C2158" s="16" t="s">
        <v>73</v>
      </c>
      <c r="D2158" s="17">
        <v>2011</v>
      </c>
      <c r="E2158" s="18" t="str">
        <f t="shared" si="523"/>
        <v>Rotomā 2010/11</v>
      </c>
      <c r="F2158" s="18" t="s">
        <v>72</v>
      </c>
      <c r="G2158" s="19">
        <v>0.69999999000000002</v>
      </c>
      <c r="H2158" s="20">
        <v>14.199999809265137</v>
      </c>
      <c r="I2158" s="21">
        <v>120</v>
      </c>
      <c r="J2158" s="19">
        <v>2.6563400898195844</v>
      </c>
      <c r="K2158" s="19">
        <v>-9.0163288068114689E-2</v>
      </c>
      <c r="L2158" s="19">
        <v>1</v>
      </c>
      <c r="M2158" s="19">
        <v>8.0000004000000011</v>
      </c>
      <c r="N2158" s="19">
        <v>7.0999999000000003</v>
      </c>
      <c r="O2158" s="19">
        <v>0.38</v>
      </c>
      <c r="Q2158" s="19">
        <f t="shared" si="524"/>
        <v>1.8265490058775271</v>
      </c>
      <c r="R2158" s="19">
        <f t="shared" si="529"/>
        <v>2.0689055861704624</v>
      </c>
      <c r="S2158" s="19">
        <f t="shared" si="527"/>
        <v>2.6483355506033504</v>
      </c>
      <c r="T2158" s="19">
        <f t="shared" si="516"/>
        <v>1.4569083361069162</v>
      </c>
      <c r="U2158" s="23">
        <f t="shared" si="528"/>
        <v>2.000174619689564</v>
      </c>
      <c r="V2158" s="24">
        <f t="shared" si="531"/>
        <v>2.160728264731504</v>
      </c>
      <c r="W2158" s="24">
        <f t="shared" si="531"/>
        <v>2.0286704034091998</v>
      </c>
      <c r="X2158" s="24">
        <f t="shared" si="531"/>
        <v>2.5620602170698485</v>
      </c>
      <c r="Y2158" s="24">
        <f t="shared" si="531"/>
        <v>1.4430685320921759</v>
      </c>
      <c r="Z2158" s="24">
        <f t="shared" si="531"/>
        <v>2.0486318543256821</v>
      </c>
      <c r="AA2158" s="20">
        <v>2.64</v>
      </c>
      <c r="AB2158" s="20">
        <v>2.0633333333333299</v>
      </c>
      <c r="AC2158" s="17">
        <v>314.176982862903</v>
      </c>
      <c r="AD2158" s="17">
        <f t="shared" si="530"/>
        <v>313.83603714562372</v>
      </c>
      <c r="AE2158" s="21">
        <v>108</v>
      </c>
      <c r="AF2158" s="21">
        <v>151.92473118279571</v>
      </c>
      <c r="AG2158" s="19">
        <v>3.9889784946236562</v>
      </c>
      <c r="AH2158" s="21">
        <v>188.8</v>
      </c>
      <c r="AI2158" s="22">
        <v>1.4933333333333301</v>
      </c>
      <c r="AJ2158" s="21">
        <v>1490.000000000003</v>
      </c>
      <c r="AK2158" s="21" t="e">
        <f>VLOOKUP($B2158,'[3]Rotoma level Monthly'!$C$2:$N$538,10,FALSE)</f>
        <v>#N/A</v>
      </c>
      <c r="AL2158" s="21" t="e">
        <f>VLOOKUP($B2158,'[3]Rotoma level Monthly'!$C$2:$N$538,11,FALSE)</f>
        <v>#N/A</v>
      </c>
      <c r="AM2158" s="20">
        <v>3.4399925029684657</v>
      </c>
      <c r="AN2158" s="21">
        <v>187.50833333333333</v>
      </c>
    </row>
    <row r="2159" spans="1:40" x14ac:dyDescent="0.25">
      <c r="A2159" t="s">
        <v>91</v>
      </c>
      <c r="B2159" s="15">
        <v>40544</v>
      </c>
      <c r="C2159" s="16" t="s">
        <v>73</v>
      </c>
      <c r="D2159" s="17">
        <v>2011</v>
      </c>
      <c r="E2159" s="18" t="str">
        <f t="shared" si="523"/>
        <v>Rotomā 2010/11</v>
      </c>
      <c r="F2159" s="18" t="s">
        <v>72</v>
      </c>
      <c r="G2159" s="19">
        <v>1</v>
      </c>
      <c r="H2159" s="20">
        <v>15.800000190734863</v>
      </c>
      <c r="I2159" s="21">
        <v>120</v>
      </c>
      <c r="J2159" s="19">
        <v>2.6563400898195844</v>
      </c>
      <c r="K2159" s="19">
        <v>0.88683661423188509</v>
      </c>
      <c r="L2159" s="19">
        <v>0.50000001999999999</v>
      </c>
      <c r="M2159" s="19">
        <v>4.0000002000000006</v>
      </c>
      <c r="N2159" s="19">
        <v>7.8000002000000004</v>
      </c>
      <c r="O2159" s="19">
        <v>0.37</v>
      </c>
      <c r="Q2159" s="19">
        <f t="shared" si="524"/>
        <v>2.2200000000000002</v>
      </c>
      <c r="R2159" s="19">
        <f t="shared" si="529"/>
        <v>1.8760555254841891</v>
      </c>
      <c r="S2159" s="19">
        <f t="shared" si="527"/>
        <v>2.6483355506033504</v>
      </c>
      <c r="T2159" s="19">
        <f t="shared" si="516"/>
        <v>1.4569083361069162</v>
      </c>
      <c r="U2159" s="23">
        <f t="shared" si="528"/>
        <v>2.0503248530486142</v>
      </c>
      <c r="V2159" s="24">
        <f t="shared" si="531"/>
        <v>2.1935158475750436</v>
      </c>
      <c r="W2159" s="24">
        <f t="shared" si="531"/>
        <v>2.0278822008022348</v>
      </c>
      <c r="X2159" s="24">
        <f t="shared" si="531"/>
        <v>2.5797643032031803</v>
      </c>
      <c r="Y2159" s="24">
        <f t="shared" si="531"/>
        <v>1.430211388119301</v>
      </c>
      <c r="Z2159" s="24">
        <f t="shared" si="531"/>
        <v>2.0578434349249402</v>
      </c>
      <c r="AA2159" s="20">
        <v>1.98</v>
      </c>
      <c r="AB2159" s="20">
        <v>-0.17333333333333301</v>
      </c>
      <c r="AC2159" s="17">
        <v>314.27087197580602</v>
      </c>
      <c r="AD2159" s="17">
        <f t="shared" si="530"/>
        <v>313.87242331847</v>
      </c>
      <c r="AE2159" s="21">
        <v>430</v>
      </c>
      <c r="AF2159" s="21">
        <v>143.91263440860214</v>
      </c>
      <c r="AG2159" s="19">
        <v>4.0196908602150545</v>
      </c>
      <c r="AH2159" s="21">
        <v>238.3</v>
      </c>
      <c r="AI2159" s="22">
        <v>1.4933333333333301</v>
      </c>
      <c r="AJ2159" s="21">
        <v>1518.500000000003</v>
      </c>
      <c r="AK2159" s="21" t="e">
        <f>VLOOKUP($B2159,'[3]Rotoma level Monthly'!$C$2:$N$538,10,FALSE)</f>
        <v>#N/A</v>
      </c>
      <c r="AL2159" s="21" t="e">
        <f>VLOOKUP($B2159,'[3]Rotoma level Monthly'!$C$2:$N$538,11,FALSE)</f>
        <v>#N/A</v>
      </c>
      <c r="AM2159" s="20">
        <v>3.4586136947247383</v>
      </c>
      <c r="AN2159" s="21">
        <v>188.02499999999998</v>
      </c>
    </row>
    <row r="2160" spans="1:40" x14ac:dyDescent="0.25">
      <c r="A2160" t="s">
        <v>91</v>
      </c>
      <c r="B2160" s="15">
        <v>40575</v>
      </c>
      <c r="C2160" s="16" t="s">
        <v>73</v>
      </c>
      <c r="D2160" s="17">
        <v>2011</v>
      </c>
      <c r="E2160" s="18" t="str">
        <f t="shared" si="523"/>
        <v>Rotomā 2010/11</v>
      </c>
      <c r="F2160" s="18" t="s">
        <v>72</v>
      </c>
      <c r="G2160" s="19">
        <v>0.69999999000000002</v>
      </c>
      <c r="I2160" s="21">
        <v>110</v>
      </c>
      <c r="J2160" s="19">
        <v>2.6563400898195844</v>
      </c>
      <c r="K2160" s="19">
        <v>0.88683661423188509</v>
      </c>
      <c r="L2160" s="19">
        <v>2.0000001000000003</v>
      </c>
      <c r="M2160" s="19">
        <v>4.9999998999999997</v>
      </c>
      <c r="N2160" s="19">
        <v>7.1999997999999996</v>
      </c>
      <c r="O2160" s="19">
        <v>0.49000000999999999</v>
      </c>
      <c r="Q2160" s="19">
        <f t="shared" si="524"/>
        <v>1.8265490058775271</v>
      </c>
      <c r="S2160" s="19">
        <f t="shared" si="527"/>
        <v>2.534591982326257</v>
      </c>
      <c r="T2160" s="19">
        <f t="shared" ref="T2160:T2223" si="532">0.218+2.92*LOG($J2160,10)</f>
        <v>1.4569083361069162</v>
      </c>
      <c r="U2160" s="23">
        <f t="shared" si="528"/>
        <v>1.9393497747702335</v>
      </c>
      <c r="V2160" s="24">
        <f t="shared" si="531"/>
        <v>2.1812408830024719</v>
      </c>
      <c r="W2160" s="24">
        <f t="shared" si="531"/>
        <v>2.0758958327985888</v>
      </c>
      <c r="X2160" s="24">
        <f t="shared" si="531"/>
        <v>2.5739787560992831</v>
      </c>
      <c r="Y2160" s="24">
        <f t="shared" si="531"/>
        <v>1.4602031118993926</v>
      </c>
      <c r="Z2160" s="24">
        <f t="shared" si="531"/>
        <v>2.0699849364076766</v>
      </c>
      <c r="AA2160" s="20">
        <v>1.97</v>
      </c>
      <c r="AB2160" s="20">
        <v>0.22166666666666601</v>
      </c>
      <c r="AC2160" s="17">
        <v>314.54166555059498</v>
      </c>
      <c r="AD2160" s="17">
        <f t="shared" si="530"/>
        <v>313.9341393418772</v>
      </c>
      <c r="AE2160" s="21">
        <v>106.76</v>
      </c>
      <c r="AF2160" s="21">
        <v>189.83779761904771</v>
      </c>
      <c r="AG2160" s="19">
        <v>2.6720238095238096</v>
      </c>
      <c r="AH2160" s="21">
        <v>211</v>
      </c>
      <c r="AI2160" s="22">
        <v>1.4933333333333301</v>
      </c>
      <c r="AJ2160" s="21">
        <v>1809.5000000000027</v>
      </c>
      <c r="AK2160" s="21" t="e">
        <f>VLOOKUP($B2160,'[3]Rotoma level Monthly'!$C$2:$N$538,10,FALSE)</f>
        <v>#N/A</v>
      </c>
      <c r="AL2160" s="21" t="e">
        <f>VLOOKUP($B2160,'[3]Rotoma level Monthly'!$C$2:$N$538,11,FALSE)</f>
        <v>#N/A</v>
      </c>
      <c r="AM2160" s="20">
        <v>3.4874891427534127</v>
      </c>
      <c r="AN2160" s="21">
        <v>188.39166666666668</v>
      </c>
    </row>
    <row r="2161" spans="1:40" x14ac:dyDescent="0.25">
      <c r="A2161" t="s">
        <v>91</v>
      </c>
      <c r="B2161" s="15">
        <v>40603</v>
      </c>
      <c r="C2161" s="16" t="s">
        <v>73</v>
      </c>
      <c r="D2161" s="17">
        <v>2011</v>
      </c>
      <c r="E2161" s="18" t="str">
        <f t="shared" si="523"/>
        <v>Rotomā 2010/11</v>
      </c>
      <c r="F2161" s="18" t="s">
        <v>72</v>
      </c>
      <c r="G2161" s="19">
        <v>1</v>
      </c>
      <c r="H2161" s="20">
        <v>16.25</v>
      </c>
      <c r="I2161" s="21">
        <v>63.000000999999997</v>
      </c>
      <c r="J2161" s="19">
        <v>0.7023401875195856</v>
      </c>
      <c r="K2161" s="19">
        <v>0.88683661423188509</v>
      </c>
      <c r="L2161" s="19">
        <v>1</v>
      </c>
      <c r="M2161" s="19">
        <v>14</v>
      </c>
      <c r="N2161" s="19">
        <v>7</v>
      </c>
      <c r="O2161" s="19">
        <v>0.51999998000000003</v>
      </c>
      <c r="Q2161" s="19">
        <f t="shared" si="524"/>
        <v>2.2200000000000002</v>
      </c>
      <c r="R2161" s="19">
        <f t="shared" ref="R2161:R2190" si="533">5.56+2.6*LOG(((1/$H2161)-(1/40)),10)</f>
        <v>1.8231506690268771</v>
      </c>
      <c r="S2161" s="19">
        <f t="shared" si="527"/>
        <v>1.8060150746049053</v>
      </c>
      <c r="T2161" s="19">
        <v>0</v>
      </c>
      <c r="U2161" s="23">
        <f t="shared" si="528"/>
        <v>1.4622914359079457</v>
      </c>
      <c r="V2161" s="24">
        <f t="shared" si="531"/>
        <v>2.214028465846011</v>
      </c>
      <c r="W2161" s="24">
        <f t="shared" si="531"/>
        <v>2.0791843482171806</v>
      </c>
      <c r="X2161" s="24">
        <f t="shared" si="531"/>
        <v>2.5152628869817151</v>
      </c>
      <c r="Y2161" s="24">
        <f t="shared" si="531"/>
        <v>1.325936939917608</v>
      </c>
      <c r="Z2161" s="24">
        <f t="shared" si="531"/>
        <v>2.0306899399604839</v>
      </c>
      <c r="AA2161" s="20">
        <v>2.13</v>
      </c>
      <c r="AB2161" s="20">
        <v>0.52166666666666595</v>
      </c>
      <c r="AC2161" s="17">
        <v>314.551389112903</v>
      </c>
      <c r="AD2161" s="17">
        <f t="shared" si="530"/>
        <v>314.01404439605028</v>
      </c>
      <c r="AE2161" s="21">
        <v>206.36000000000101</v>
      </c>
      <c r="AF2161" s="21">
        <v>157.09543010752697</v>
      </c>
      <c r="AG2161" s="19">
        <v>3.2391801075268805</v>
      </c>
      <c r="AH2161" s="21">
        <v>223.1</v>
      </c>
      <c r="AI2161" s="22">
        <v>1.4933333333333301</v>
      </c>
      <c r="AJ2161" s="21">
        <v>1855.7600000000027</v>
      </c>
      <c r="AK2161" s="21" t="e">
        <f>VLOOKUP($B2161,'[3]Rotoma level Monthly'!$C$2:$N$538,10,FALSE)</f>
        <v>#N/A</v>
      </c>
      <c r="AL2161" s="21" t="e">
        <f>VLOOKUP($B2161,'[3]Rotoma level Monthly'!$C$2:$N$538,11,FALSE)</f>
        <v>#N/A</v>
      </c>
      <c r="AM2161" s="20">
        <v>3.4800548669597617</v>
      </c>
      <c r="AN2161" s="21">
        <v>187.14166666666665</v>
      </c>
    </row>
    <row r="2162" spans="1:40" x14ac:dyDescent="0.25">
      <c r="A2162" t="s">
        <v>91</v>
      </c>
      <c r="B2162" s="15">
        <v>40634</v>
      </c>
      <c r="C2162" s="16" t="s">
        <v>73</v>
      </c>
      <c r="D2162" s="17">
        <v>2011</v>
      </c>
      <c r="E2162" s="18" t="str">
        <f t="shared" si="523"/>
        <v>Rotomā 2010/11</v>
      </c>
      <c r="F2162" s="18" t="s">
        <v>72</v>
      </c>
      <c r="G2162" s="19">
        <v>0.89999998000000003</v>
      </c>
      <c r="H2162" s="20">
        <v>13.25</v>
      </c>
      <c r="I2162" s="21">
        <v>97.000003000000007</v>
      </c>
      <c r="J2162" s="19">
        <v>3.6333401875195857</v>
      </c>
      <c r="K2162" s="19">
        <v>1.8638368096318856</v>
      </c>
      <c r="L2162" s="19">
        <v>2.0000001000000003</v>
      </c>
      <c r="M2162" s="19">
        <v>3</v>
      </c>
      <c r="N2162" s="19">
        <v>7.1999997999999996</v>
      </c>
      <c r="O2162" s="19">
        <v>0.62</v>
      </c>
      <c r="Q2162" s="19">
        <f t="shared" si="524"/>
        <v>2.1037759494623742</v>
      </c>
      <c r="R2162" s="19">
        <f t="shared" si="533"/>
        <v>2.1879245835667911</v>
      </c>
      <c r="S2162" s="19">
        <f t="shared" si="527"/>
        <v>2.370182960571078</v>
      </c>
      <c r="T2162" s="19">
        <f t="shared" si="532"/>
        <v>1.8540937025149631</v>
      </c>
      <c r="U2162" s="23">
        <f t="shared" si="528"/>
        <v>2.1289942990288013</v>
      </c>
      <c r="V2162" s="24">
        <f t="shared" si="531"/>
        <v>2.2248557465721768</v>
      </c>
      <c r="W2162" s="24">
        <f t="shared" si="531"/>
        <v>2.1069988464450504</v>
      </c>
      <c r="X2162" s="24">
        <f t="shared" si="531"/>
        <v>2.4859073670228526</v>
      </c>
      <c r="Y2162" s="24">
        <f t="shared" si="531"/>
        <v>1.3461785764787371</v>
      </c>
      <c r="Z2162" s="24">
        <f t="shared" si="531"/>
        <v>2.0374924451364786</v>
      </c>
      <c r="AA2162" s="20">
        <v>2.4300000000000002</v>
      </c>
      <c r="AB2162" s="20">
        <v>1.165</v>
      </c>
      <c r="AC2162" s="17">
        <v>314.60689791666698</v>
      </c>
      <c r="AD2162" s="17">
        <f t="shared" si="530"/>
        <v>314.11556308817995</v>
      </c>
      <c r="AE2162" s="21">
        <v>140.88999999999999</v>
      </c>
      <c r="AF2162" s="21">
        <v>165.31527777777777</v>
      </c>
      <c r="AG2162" s="19">
        <v>3.256875</v>
      </c>
      <c r="AH2162" s="21">
        <v>160.80000000000001</v>
      </c>
      <c r="AI2162" s="22">
        <v>1.4933333333333301</v>
      </c>
      <c r="AJ2162" s="21">
        <v>2041.6200000000038</v>
      </c>
      <c r="AK2162" s="21" t="e">
        <f>VLOOKUP($B2162,'[3]Rotoma level Monthly'!$C$2:$N$538,10,FALSE)</f>
        <v>#N/A</v>
      </c>
      <c r="AL2162" s="21" t="e">
        <f>VLOOKUP($B2162,'[3]Rotoma level Monthly'!$C$2:$N$538,11,FALSE)</f>
        <v>#N/A</v>
      </c>
      <c r="AM2162" s="20">
        <v>3.4624361393611949</v>
      </c>
      <c r="AN2162" s="21">
        <v>183.76666666666665</v>
      </c>
    </row>
    <row r="2163" spans="1:40" x14ac:dyDescent="0.25">
      <c r="A2163" t="s">
        <v>91</v>
      </c>
      <c r="B2163" s="15">
        <v>40664</v>
      </c>
      <c r="C2163" s="16" t="s">
        <v>73</v>
      </c>
      <c r="D2163" s="17">
        <v>2011</v>
      </c>
      <c r="E2163" s="18" t="str">
        <f t="shared" si="523"/>
        <v>Rotomā 2010/11</v>
      </c>
      <c r="F2163" s="18" t="s">
        <v>72</v>
      </c>
      <c r="G2163" s="19">
        <v>1.5</v>
      </c>
      <c r="H2163" s="20">
        <v>15.029999732971191</v>
      </c>
      <c r="I2163" s="21">
        <v>94.999999000000003</v>
      </c>
      <c r="J2163" s="19">
        <v>0.7023401875195856</v>
      </c>
      <c r="K2163" s="19">
        <v>0.88683661423188509</v>
      </c>
      <c r="L2163" s="19">
        <v>0.50000001999999999</v>
      </c>
      <c r="M2163" s="19">
        <v>11</v>
      </c>
      <c r="N2163" s="19">
        <v>7</v>
      </c>
      <c r="O2163" s="19">
        <v>0.31</v>
      </c>
      <c r="Q2163" s="19">
        <f t="shared" si="524"/>
        <v>2.6672717980014307</v>
      </c>
      <c r="R2163" s="19">
        <f t="shared" si="533"/>
        <v>1.9678389152713165</v>
      </c>
      <c r="S2163" s="19">
        <f t="shared" si="527"/>
        <v>2.3429480381591534</v>
      </c>
      <c r="T2163" s="19">
        <v>0</v>
      </c>
      <c r="U2163" s="23">
        <f t="shared" si="528"/>
        <v>1.7445146878579751</v>
      </c>
      <c r="V2163" s="24">
        <f t="shared" si="531"/>
        <v>2.2533669447138052</v>
      </c>
      <c r="W2163" s="24">
        <f t="shared" si="531"/>
        <v>2.1153427909711526</v>
      </c>
      <c r="X2163" s="24">
        <f t="shared" si="531"/>
        <v>2.4641514912383631</v>
      </c>
      <c r="Y2163" s="24">
        <f t="shared" si="531"/>
        <v>1.2119124044969527</v>
      </c>
      <c r="Z2163" s="24">
        <f t="shared" si="531"/>
        <v>2.0075268866842158</v>
      </c>
      <c r="AA2163" s="20">
        <v>0.32</v>
      </c>
      <c r="AB2163" s="20">
        <v>1.34</v>
      </c>
      <c r="AC2163" s="17">
        <v>314.89021337365602</v>
      </c>
      <c r="AD2163" s="17">
        <f t="shared" si="530"/>
        <v>314.24353444234663</v>
      </c>
      <c r="AE2163" s="21">
        <v>233.5</v>
      </c>
      <c r="AF2163" s="21">
        <v>161.71774193548387</v>
      </c>
      <c r="AG2163" s="19">
        <v>3.6981182795698935</v>
      </c>
      <c r="AH2163" s="21">
        <v>164.5</v>
      </c>
      <c r="AI2163" s="22">
        <v>1.4933333333333301</v>
      </c>
      <c r="AJ2163" s="21">
        <v>2134.5100000000039</v>
      </c>
      <c r="AK2163" s="21" t="e">
        <f>VLOOKUP($B2163,'[3]Rotoma level Monthly'!$C$2:$N$538,10,FALSE)</f>
        <v>#N/A</v>
      </c>
      <c r="AL2163" s="21" t="e">
        <f>VLOOKUP($B2163,'[3]Rotoma level Monthly'!$C$2:$N$538,11,FALSE)</f>
        <v>#N/A</v>
      </c>
      <c r="AM2163" s="20">
        <v>3.4978875282500836</v>
      </c>
      <c r="AN2163" s="21">
        <v>186.77499999999998</v>
      </c>
    </row>
    <row r="2164" spans="1:40" x14ac:dyDescent="0.25">
      <c r="A2164" t="s">
        <v>91</v>
      </c>
      <c r="B2164" s="15">
        <v>40695</v>
      </c>
      <c r="C2164" s="16" t="s">
        <v>73</v>
      </c>
      <c r="D2164" s="17">
        <v>2011</v>
      </c>
      <c r="E2164" s="18" t="str">
        <f t="shared" si="523"/>
        <v>Rotomā 2010/11</v>
      </c>
      <c r="F2164" s="18" t="s">
        <v>72</v>
      </c>
      <c r="G2164" s="19">
        <v>1.6</v>
      </c>
      <c r="H2164" s="20">
        <v>15.5</v>
      </c>
      <c r="I2164" s="21">
        <v>103</v>
      </c>
      <c r="J2164" s="19">
        <v>2.6563400898195844</v>
      </c>
      <c r="K2164" s="19">
        <v>-9.0163288068114689E-2</v>
      </c>
      <c r="L2164" s="19">
        <v>1</v>
      </c>
      <c r="M2164" s="19">
        <v>28.000001000000001</v>
      </c>
      <c r="N2164" s="19">
        <v>6.9000000999999997</v>
      </c>
      <c r="O2164" s="19">
        <v>0.66000002999999996</v>
      </c>
      <c r="Q2164" s="19">
        <f t="shared" si="524"/>
        <v>2.7384647559460493</v>
      </c>
      <c r="R2164" s="19">
        <f t="shared" si="533"/>
        <v>1.9116134266523241</v>
      </c>
      <c r="S2164" s="19">
        <f t="shared" si="527"/>
        <v>2.4486400463625677</v>
      </c>
      <c r="T2164" s="19">
        <f t="shared" si="532"/>
        <v>1.4569083361069162</v>
      </c>
      <c r="U2164" s="23">
        <f t="shared" si="528"/>
        <v>2.1389066412669644</v>
      </c>
      <c r="V2164" s="24">
        <f t="shared" si="531"/>
        <v>2.2798123106292287</v>
      </c>
      <c r="W2164" s="24">
        <f t="shared" si="531"/>
        <v>2.1071563421111281</v>
      </c>
      <c r="X2164" s="24">
        <f t="shared" si="531"/>
        <v>2.4530978615583452</v>
      </c>
      <c r="Y2164" s="24">
        <f t="shared" si="531"/>
        <v>1.1686534959988089</v>
      </c>
      <c r="Z2164" s="24">
        <f t="shared" si="531"/>
        <v>1.9986840324214423</v>
      </c>
      <c r="AA2164" s="20">
        <v>0.11</v>
      </c>
      <c r="AB2164" s="20">
        <v>0.15833333333333299</v>
      </c>
      <c r="AC2164" s="17">
        <v>315.24262986111103</v>
      </c>
      <c r="AD2164" s="17">
        <f t="shared" si="530"/>
        <v>314.37785946838829</v>
      </c>
      <c r="AE2164" s="21">
        <v>149</v>
      </c>
      <c r="AF2164" s="21">
        <v>148.48541666666674</v>
      </c>
      <c r="AG2164" s="19">
        <v>3.2034027777777774</v>
      </c>
      <c r="AH2164" s="21">
        <v>96</v>
      </c>
      <c r="AI2164" s="22">
        <v>1.404166666666665</v>
      </c>
      <c r="AJ2164" s="21">
        <v>2087.4700000000048</v>
      </c>
      <c r="AK2164" s="21" t="e">
        <f>VLOOKUP($B2164,'[3]Rotoma level Monthly'!$C$2:$N$538,10,FALSE)</f>
        <v>#N/A</v>
      </c>
      <c r="AL2164" s="21" t="e">
        <f>VLOOKUP($B2164,'[3]Rotoma level Monthly'!$C$2:$N$538,11,FALSE)</f>
        <v>#N/A</v>
      </c>
      <c r="AM2164" s="20">
        <v>3.5748252522644202</v>
      </c>
      <c r="AN2164" s="21">
        <v>186.6333333333333</v>
      </c>
    </row>
    <row r="2165" spans="1:40" x14ac:dyDescent="0.25">
      <c r="A2165" t="s">
        <v>91</v>
      </c>
      <c r="B2165" s="15">
        <v>40725</v>
      </c>
      <c r="C2165" s="16" t="s">
        <v>74</v>
      </c>
      <c r="D2165" s="17">
        <v>2012</v>
      </c>
      <c r="E2165" s="18" t="str">
        <f t="shared" si="523"/>
        <v>Rotomā 2011/12</v>
      </c>
      <c r="F2165" s="18" t="s">
        <v>72</v>
      </c>
      <c r="G2165" s="19">
        <v>1.9</v>
      </c>
      <c r="H2165" s="20">
        <v>13.050000190734863</v>
      </c>
      <c r="I2165" s="21">
        <v>105</v>
      </c>
      <c r="J2165" s="19">
        <v>2.6563400898195844</v>
      </c>
      <c r="K2165" s="19">
        <v>-9.0163288068114689E-2</v>
      </c>
      <c r="L2165" s="19">
        <v>4.0000002000000006</v>
      </c>
      <c r="M2165" s="19">
        <v>15</v>
      </c>
      <c r="N2165" s="19">
        <v>6.9000000999999997</v>
      </c>
      <c r="O2165" s="19">
        <v>0.37</v>
      </c>
      <c r="Q2165" s="19">
        <f t="shared" si="524"/>
        <v>2.9280341464201856</v>
      </c>
      <c r="R2165" s="19">
        <f t="shared" si="533"/>
        <v>2.213509468458231</v>
      </c>
      <c r="S2165" s="19">
        <f t="shared" si="527"/>
        <v>2.4737797902005139</v>
      </c>
      <c r="T2165" s="19">
        <f t="shared" si="532"/>
        <v>1.4569083361069162</v>
      </c>
      <c r="U2165" s="23">
        <f t="shared" si="528"/>
        <v>2.2680579352964618</v>
      </c>
      <c r="V2165" s="24">
        <f t="shared" si="531"/>
        <v>2.3300537044724199</v>
      </c>
      <c r="W2165" s="24">
        <f t="shared" si="531"/>
        <v>2.1115604399302814</v>
      </c>
      <c r="X2165" s="24">
        <f t="shared" si="531"/>
        <v>2.3968300832316722</v>
      </c>
      <c r="Y2165" s="24">
        <f t="shared" si="531"/>
        <v>1.1018131583995203</v>
      </c>
      <c r="Z2165" s="24">
        <f t="shared" si="531"/>
        <v>1.9814766243176392</v>
      </c>
      <c r="AA2165" s="20">
        <v>1.1299999999999999</v>
      </c>
      <c r="AB2165" s="20">
        <v>0.18833333333333299</v>
      </c>
      <c r="AC2165" s="17">
        <v>315.40060114247302</v>
      </c>
      <c r="AD2165" s="17">
        <f t="shared" si="530"/>
        <v>314.52483213863923</v>
      </c>
      <c r="AE2165" s="21">
        <v>121.461</v>
      </c>
      <c r="AF2165" s="21">
        <v>206.84072580645164</v>
      </c>
      <c r="AG2165" s="19">
        <v>3.9659274193548391</v>
      </c>
      <c r="AH2165" s="21">
        <v>152.9</v>
      </c>
      <c r="AI2165" s="22">
        <v>1.2524999999999999</v>
      </c>
      <c r="AJ2165" s="21">
        <v>2044.765000000004</v>
      </c>
      <c r="AK2165" s="21" t="e">
        <f>VLOOKUP($B2165,'[3]Rotoma level Monthly'!$C$2:$N$538,10,FALSE)</f>
        <v>#N/A</v>
      </c>
      <c r="AL2165" s="21" t="e">
        <f>VLOOKUP($B2165,'[3]Rotoma level Monthly'!$C$2:$N$538,11,FALSE)</f>
        <v>#N/A</v>
      </c>
      <c r="AM2165" s="20">
        <v>3.5650277985607173</v>
      </c>
      <c r="AN2165" s="21">
        <v>185.10833333333332</v>
      </c>
    </row>
    <row r="2166" spans="1:40" x14ac:dyDescent="0.25">
      <c r="A2166" t="s">
        <v>91</v>
      </c>
      <c r="B2166" s="15">
        <v>40756</v>
      </c>
      <c r="C2166" s="16" t="s">
        <v>74</v>
      </c>
      <c r="D2166" s="17">
        <v>2012</v>
      </c>
      <c r="E2166" s="18" t="str">
        <f t="shared" si="523"/>
        <v>Rotomā 2011/12</v>
      </c>
      <c r="F2166" s="18" t="s">
        <v>72</v>
      </c>
      <c r="G2166" s="19">
        <v>2.5</v>
      </c>
      <c r="H2166" s="20">
        <v>11.175000190734863</v>
      </c>
      <c r="I2166" s="21">
        <v>114</v>
      </c>
      <c r="J2166" s="19">
        <v>3.6333401875195857</v>
      </c>
      <c r="K2166" s="19">
        <v>1.8638368096318856</v>
      </c>
      <c r="L2166" s="19">
        <v>3</v>
      </c>
      <c r="M2166" s="19">
        <v>4.9999998999999997</v>
      </c>
      <c r="N2166" s="19">
        <v>7.4000000999999997</v>
      </c>
      <c r="O2166" s="19">
        <v>0.51999998000000003</v>
      </c>
      <c r="Q2166" s="19">
        <f t="shared" si="524"/>
        <v>3.2307676220269759</v>
      </c>
      <c r="R2166" s="19">
        <f t="shared" si="533"/>
        <v>2.4646006346262022</v>
      </c>
      <c r="S2166" s="19">
        <f t="shared" si="527"/>
        <v>2.5812836025227823</v>
      </c>
      <c r="T2166" s="19">
        <f t="shared" si="532"/>
        <v>1.8540937025149631</v>
      </c>
      <c r="U2166" s="23">
        <f t="shared" si="528"/>
        <v>2.5326863904227306</v>
      </c>
      <c r="V2166" s="24">
        <f t="shared" si="531"/>
        <v>2.3833539054227741</v>
      </c>
      <c r="W2166" s="24">
        <f t="shared" si="531"/>
        <v>2.1418827232668849</v>
      </c>
      <c r="X2166" s="24">
        <f t="shared" si="531"/>
        <v>2.4111037167752376</v>
      </c>
      <c r="Y2166" s="24">
        <f t="shared" si="531"/>
        <v>1.1349119389335243</v>
      </c>
      <c r="Z2166" s="24">
        <f t="shared" si="531"/>
        <v>2.0135936346725916</v>
      </c>
      <c r="AA2166" s="20">
        <v>0.24</v>
      </c>
      <c r="AB2166" s="20">
        <v>0.193333333333333</v>
      </c>
      <c r="AC2166" s="17">
        <v>315.371733870968</v>
      </c>
      <c r="AD2166" s="17">
        <f t="shared" si="530"/>
        <v>314.64555539083432</v>
      </c>
      <c r="AE2166" s="21">
        <v>57.454999999999899</v>
      </c>
      <c r="AF2166" s="21">
        <v>194.58333333333334</v>
      </c>
      <c r="AG2166" s="19">
        <v>2.9935483870967747</v>
      </c>
      <c r="AH2166" s="21">
        <v>200.9</v>
      </c>
      <c r="AI2166" s="22">
        <v>0.84333333333333305</v>
      </c>
      <c r="AJ2166" s="21">
        <v>2115.7360000000035</v>
      </c>
      <c r="AK2166" s="21" t="e">
        <f>VLOOKUP($B2166,'[3]Rotoma level Monthly'!$C$2:$N$538,10,FALSE)</f>
        <v>#N/A</v>
      </c>
      <c r="AL2166" s="21" t="e">
        <f>VLOOKUP($B2166,'[3]Rotoma level Monthly'!$C$2:$N$538,11,FALSE)</f>
        <v>#N/A</v>
      </c>
      <c r="AM2166" s="20">
        <v>3.6532166426467394</v>
      </c>
      <c r="AN2166" s="21">
        <v>190.59166666666667</v>
      </c>
    </row>
    <row r="2167" spans="1:40" x14ac:dyDescent="0.25">
      <c r="A2167" t="s">
        <v>91</v>
      </c>
      <c r="B2167" s="15">
        <v>40787</v>
      </c>
      <c r="C2167" s="16" t="s">
        <v>74</v>
      </c>
      <c r="D2167" s="17">
        <v>2012</v>
      </c>
      <c r="E2167" s="18" t="str">
        <f t="shared" si="523"/>
        <v>Rotomā 2011/12</v>
      </c>
      <c r="F2167" s="18" t="s">
        <v>72</v>
      </c>
      <c r="G2167" s="19">
        <v>1.6</v>
      </c>
      <c r="H2167" s="20">
        <v>13.319999694824219</v>
      </c>
      <c r="I2167" s="21">
        <v>92</v>
      </c>
      <c r="J2167" s="19">
        <v>3.6333401875195857</v>
      </c>
      <c r="K2167" s="19">
        <v>0.88683661423188509</v>
      </c>
      <c r="L2167" s="19">
        <v>0.50000001999999999</v>
      </c>
      <c r="M2167" s="19">
        <v>4.0000002000000006</v>
      </c>
      <c r="N2167" s="19">
        <v>7.1999997999999996</v>
      </c>
      <c r="O2167" s="19">
        <v>0.28999998999999999</v>
      </c>
      <c r="Q2167" s="19">
        <f t="shared" si="524"/>
        <v>2.7384647559460493</v>
      </c>
      <c r="R2167" s="19">
        <f t="shared" si="533"/>
        <v>2.1790162224001328</v>
      </c>
      <c r="S2167" s="19">
        <f t="shared" si="527"/>
        <v>2.3010013603101211</v>
      </c>
      <c r="T2167" s="19">
        <f t="shared" si="532"/>
        <v>1.8540937025149631</v>
      </c>
      <c r="U2167" s="23">
        <f t="shared" si="528"/>
        <v>2.2681440102928163</v>
      </c>
      <c r="V2167" s="24">
        <f t="shared" si="531"/>
        <v>2.3956288675330515</v>
      </c>
      <c r="W2167" s="24">
        <f t="shared" si="531"/>
        <v>2.1499822725749764</v>
      </c>
      <c r="X2167" s="24">
        <f t="shared" si="531"/>
        <v>2.4134979958418041</v>
      </c>
      <c r="Y2167" s="24">
        <f t="shared" si="531"/>
        <v>1.216469353542055</v>
      </c>
      <c r="Z2167" s="24">
        <f t="shared" si="531"/>
        <v>2.0395064453353728</v>
      </c>
      <c r="AA2167" s="20">
        <v>1.1000000000000001</v>
      </c>
      <c r="AB2167" s="20">
        <v>0.32</v>
      </c>
      <c r="AC2167" s="17">
        <v>315.30045069444401</v>
      </c>
      <c r="AD2167" s="17">
        <f t="shared" si="530"/>
        <v>314.73685807018495</v>
      </c>
      <c r="AE2167" s="21">
        <v>65.760999999999996</v>
      </c>
      <c r="AF2167" s="21">
        <v>193.54097222222225</v>
      </c>
      <c r="AG2167" s="19">
        <v>3.3280555555555549</v>
      </c>
      <c r="AH2167" s="21">
        <v>230.7</v>
      </c>
      <c r="AI2167" s="22">
        <v>0.42083333333333295</v>
      </c>
      <c r="AJ2167" s="21">
        <v>1857.8760000000018</v>
      </c>
      <c r="AK2167" s="21" t="e">
        <f>VLOOKUP($B2167,'[3]Rotoma level Monthly'!$C$2:$N$538,10,FALSE)</f>
        <v>#N/A</v>
      </c>
      <c r="AL2167" s="21" t="e">
        <f>VLOOKUP($B2167,'[3]Rotoma level Monthly'!$C$2:$N$538,11,FALSE)</f>
        <v>#N/A</v>
      </c>
      <c r="AM2167" s="20">
        <v>3.6286870727542655</v>
      </c>
      <c r="AN2167" s="21">
        <v>197.64166666666665</v>
      </c>
    </row>
    <row r="2168" spans="1:40" x14ac:dyDescent="0.25">
      <c r="A2168" t="s">
        <v>91</v>
      </c>
      <c r="B2168" s="15">
        <v>40817</v>
      </c>
      <c r="C2168" s="16" t="s">
        <v>74</v>
      </c>
      <c r="D2168" s="17">
        <v>2012</v>
      </c>
      <c r="E2168" s="18" t="str">
        <f t="shared" si="523"/>
        <v>Rotomā 2011/12</v>
      </c>
      <c r="F2168" s="18" t="s">
        <v>72</v>
      </c>
      <c r="G2168" s="19">
        <v>1</v>
      </c>
      <c r="H2168" s="20">
        <v>10.75</v>
      </c>
      <c r="I2168" s="21">
        <v>90.999998000000005</v>
      </c>
      <c r="J2168" s="19">
        <v>16.334339992119585</v>
      </c>
      <c r="K2168" s="19">
        <v>10.656836614231885</v>
      </c>
      <c r="L2168" s="19">
        <v>0.50000001999999999</v>
      </c>
      <c r="M2168" s="19">
        <v>3</v>
      </c>
      <c r="N2168" s="19">
        <v>7.6999997999999996</v>
      </c>
      <c r="O2168" s="19">
        <v>0.33000001000000001</v>
      </c>
      <c r="Q2168" s="19">
        <f t="shared" si="524"/>
        <v>2.2200000000000002</v>
      </c>
      <c r="R2168" s="19">
        <f t="shared" si="533"/>
        <v>2.5249092785803935</v>
      </c>
      <c r="S2168" s="19">
        <f t="shared" si="527"/>
        <v>2.286714562156241</v>
      </c>
      <c r="T2168" s="19">
        <f t="shared" si="532"/>
        <v>3.7602566457072673</v>
      </c>
      <c r="U2168" s="23">
        <f t="shared" si="528"/>
        <v>2.6979701216109757</v>
      </c>
      <c r="V2168" s="24">
        <f t="shared" si="531"/>
        <v>2.3788688371196369</v>
      </c>
      <c r="W2168" s="24">
        <f t="shared" si="531"/>
        <v>2.14669319912695</v>
      </c>
      <c r="X2168" s="24">
        <f t="shared" si="531"/>
        <v>2.3928415441609698</v>
      </c>
      <c r="Y2168" s="24">
        <f t="shared" si="531"/>
        <v>1.4568736800832776</v>
      </c>
      <c r="Z2168" s="24">
        <f t="shared" si="531"/>
        <v>2.08949966044861</v>
      </c>
      <c r="AA2168" s="20">
        <v>0.71</v>
      </c>
      <c r="AB2168" s="20">
        <v>0.52333333333333298</v>
      </c>
      <c r="AC2168" s="17">
        <v>315.51714280914001</v>
      </c>
      <c r="AD2168" s="17">
        <f t="shared" si="530"/>
        <v>314.83935330744288</v>
      </c>
      <c r="AE2168" s="21">
        <v>174</v>
      </c>
      <c r="AF2168" s="21">
        <v>133.22991071428569</v>
      </c>
      <c r="AG2168" s="19">
        <v>3.8747023809523808</v>
      </c>
      <c r="AH2168" s="21">
        <v>169.6</v>
      </c>
      <c r="AI2168" s="22">
        <v>0.42083333333333295</v>
      </c>
      <c r="AJ2168" s="21">
        <v>1736.5270000000007</v>
      </c>
      <c r="AK2168" s="21" t="e">
        <f>VLOOKUP($B2168,'[3]Rotoma level Monthly'!$C$2:$N$538,10,FALSE)</f>
        <v>#N/A</v>
      </c>
      <c r="AL2168" s="21" t="e">
        <f>VLOOKUP($B2168,'[3]Rotoma level Monthly'!$C$2:$N$538,11,FALSE)</f>
        <v>#N/A</v>
      </c>
      <c r="AM2168" s="20">
        <v>3.4953928518091826</v>
      </c>
      <c r="AN2168" s="21">
        <v>191.28333333333333</v>
      </c>
    </row>
    <row r="2169" spans="1:40" x14ac:dyDescent="0.25">
      <c r="A2169" t="s">
        <v>91</v>
      </c>
      <c r="B2169" s="15">
        <v>40848</v>
      </c>
      <c r="C2169" s="16" t="s">
        <v>74</v>
      </c>
      <c r="D2169" s="17">
        <v>2012</v>
      </c>
      <c r="E2169" s="18" t="str">
        <f t="shared" si="523"/>
        <v>Rotomā 2011/12</v>
      </c>
      <c r="F2169" s="18" t="s">
        <v>72</v>
      </c>
      <c r="G2169" s="19">
        <v>0.89999998000000003</v>
      </c>
      <c r="H2169" s="20">
        <v>11.100000381469727</v>
      </c>
      <c r="I2169" s="21">
        <v>94.999999000000003</v>
      </c>
      <c r="J2169" s="19">
        <v>3.6333401875195857</v>
      </c>
      <c r="K2169" s="19">
        <v>0.88683661423188509</v>
      </c>
      <c r="L2169" s="19">
        <v>1</v>
      </c>
      <c r="M2169" s="19">
        <v>8.9999995999999989</v>
      </c>
      <c r="N2169" s="19">
        <v>7</v>
      </c>
      <c r="O2169" s="19">
        <v>0.46000001000000001</v>
      </c>
      <c r="Q2169" s="19">
        <f t="shared" si="524"/>
        <v>2.1037759494623742</v>
      </c>
      <c r="R2169" s="19">
        <f t="shared" si="533"/>
        <v>2.4751386151587962</v>
      </c>
      <c r="S2169" s="19">
        <f t="shared" si="527"/>
        <v>2.3429480381591534</v>
      </c>
      <c r="T2169" s="19">
        <f t="shared" si="532"/>
        <v>1.8540937025149631</v>
      </c>
      <c r="U2169" s="23">
        <f t="shared" si="528"/>
        <v>2.1939890763238217</v>
      </c>
      <c r="V2169" s="24">
        <f t="shared" si="531"/>
        <v>2.4019710824183744</v>
      </c>
      <c r="W2169" s="24">
        <f t="shared" si="531"/>
        <v>2.1538784477632471</v>
      </c>
      <c r="X2169" s="24">
        <f t="shared" si="531"/>
        <v>2.3987313797149561</v>
      </c>
      <c r="Y2169" s="24">
        <f t="shared" si="531"/>
        <v>1.5384310946918083</v>
      </c>
      <c r="Z2169" s="24">
        <f t="shared" si="531"/>
        <v>2.1187836537930753</v>
      </c>
      <c r="AA2169" s="20">
        <v>1.2</v>
      </c>
      <c r="AB2169" s="20">
        <v>0.74833333333333296</v>
      </c>
      <c r="AC2169" s="17">
        <v>315.64207430555598</v>
      </c>
      <c r="AD2169" s="17">
        <f t="shared" si="530"/>
        <v>314.95938778968514</v>
      </c>
      <c r="AE2169" s="21">
        <v>52.499000000000002</v>
      </c>
      <c r="AF2169" s="21">
        <v>214.86736111111111</v>
      </c>
      <c r="AG2169" s="19">
        <v>4.8864583333333345</v>
      </c>
      <c r="AH2169" s="21">
        <v>257.8</v>
      </c>
      <c r="AI2169" s="22">
        <v>0.42083333333333295</v>
      </c>
      <c r="AJ2169" s="21">
        <v>1847.6620000000009</v>
      </c>
      <c r="AK2169" s="21" t="e">
        <f>VLOOKUP($B2169,'[3]Rotoma level Monthly'!$C$2:$N$538,10,FALSE)</f>
        <v>#N/A</v>
      </c>
      <c r="AL2169" s="21" t="e">
        <f>VLOOKUP($B2169,'[3]Rotoma level Monthly'!$C$2:$N$538,11,FALSE)</f>
        <v>#N/A</v>
      </c>
      <c r="AM2169" s="20">
        <v>3.4716449319423108</v>
      </c>
      <c r="AN2169" s="21">
        <v>191.20000000000002</v>
      </c>
    </row>
    <row r="2170" spans="1:40" x14ac:dyDescent="0.25">
      <c r="A2170" t="s">
        <v>91</v>
      </c>
      <c r="B2170" s="15">
        <v>40878</v>
      </c>
      <c r="C2170" s="16" t="s">
        <v>74</v>
      </c>
      <c r="D2170" s="17">
        <v>2012</v>
      </c>
      <c r="E2170" s="18" t="str">
        <f t="shared" si="523"/>
        <v>Rotomā 2011/12</v>
      </c>
      <c r="F2170" s="18" t="s">
        <v>72</v>
      </c>
      <c r="G2170" s="19">
        <v>0.69999999000000002</v>
      </c>
      <c r="H2170" s="20">
        <v>14.75</v>
      </c>
      <c r="I2170" s="21">
        <v>92</v>
      </c>
      <c r="J2170" s="19">
        <v>0.7023401875195856</v>
      </c>
      <c r="K2170" s="19">
        <v>0.88683661423188509</v>
      </c>
      <c r="L2170" s="19">
        <v>0.50000001999999999</v>
      </c>
      <c r="M2170" s="19">
        <v>21</v>
      </c>
      <c r="N2170" s="19">
        <v>7.1999997999999996</v>
      </c>
      <c r="O2170" s="19">
        <v>0.33000001000000001</v>
      </c>
      <c r="Q2170" s="19">
        <f t="shared" si="524"/>
        <v>1.8265490058775271</v>
      </c>
      <c r="R2170" s="19">
        <f t="shared" si="533"/>
        <v>2.0016643641125933</v>
      </c>
      <c r="S2170" s="19">
        <f t="shared" si="527"/>
        <v>2.3010013603101211</v>
      </c>
      <c r="T2170" s="19">
        <v>0</v>
      </c>
      <c r="U2170" s="23">
        <f t="shared" si="528"/>
        <v>1.5323036825750602</v>
      </c>
      <c r="V2170" s="24">
        <f t="shared" si="531"/>
        <v>2.4019710824183744</v>
      </c>
      <c r="W2170" s="24">
        <f t="shared" si="531"/>
        <v>2.1477656093943498</v>
      </c>
      <c r="X2170" s="24">
        <f t="shared" si="531"/>
        <v>2.3697868638571871</v>
      </c>
      <c r="Y2170" s="24">
        <f t="shared" si="531"/>
        <v>1.4170220666828985</v>
      </c>
      <c r="Z2170" s="24">
        <f t="shared" si="531"/>
        <v>2.0797944090335334</v>
      </c>
      <c r="AA2170" s="20">
        <v>2.23</v>
      </c>
      <c r="AB2170" s="20">
        <v>1.1016666666666599</v>
      </c>
      <c r="AC2170" s="17">
        <v>315.67245463709702</v>
      </c>
      <c r="AD2170" s="17">
        <f t="shared" si="530"/>
        <v>315.08401043753463</v>
      </c>
      <c r="AE2170" s="21">
        <v>351.87899999999797</v>
      </c>
      <c r="AF2170" s="21">
        <v>90.649193548387103</v>
      </c>
      <c r="AG2170" s="19">
        <v>4.0885080645161285</v>
      </c>
      <c r="AH2170" s="21">
        <v>165.1</v>
      </c>
      <c r="AI2170" s="22">
        <v>0.42083333333333295</v>
      </c>
      <c r="AJ2170" s="21">
        <v>1845.6860000000011</v>
      </c>
      <c r="AK2170" s="21" t="e">
        <f>VLOOKUP($B2170,'[3]Rotoma level Monthly'!$C$2:$N$538,10,FALSE)</f>
        <v>#N/A</v>
      </c>
      <c r="AL2170" s="21" t="e">
        <f>VLOOKUP($B2170,'[3]Rotoma level Monthly'!$C$2:$N$538,11,FALSE)</f>
        <v>#N/A</v>
      </c>
      <c r="AM2170" s="20">
        <v>3.5939134504608301</v>
      </c>
      <c r="AN2170" s="21">
        <v>189.22500000000002</v>
      </c>
    </row>
    <row r="2171" spans="1:40" x14ac:dyDescent="0.25">
      <c r="A2171" t="s">
        <v>91</v>
      </c>
      <c r="B2171" s="15">
        <v>40909</v>
      </c>
      <c r="C2171" s="16" t="s">
        <v>74</v>
      </c>
      <c r="D2171" s="17">
        <v>2012</v>
      </c>
      <c r="E2171" s="18" t="str">
        <f t="shared" si="523"/>
        <v>Rotomā 2011/12</v>
      </c>
      <c r="F2171" s="18" t="s">
        <v>72</v>
      </c>
      <c r="G2171" s="19">
        <v>1</v>
      </c>
      <c r="H2171" s="20">
        <v>13</v>
      </c>
      <c r="I2171" s="21">
        <v>97.000003000000007</v>
      </c>
      <c r="J2171" s="19">
        <v>1.6793398944195848</v>
      </c>
      <c r="K2171" s="19">
        <v>-9.0163288068114689E-2</v>
      </c>
      <c r="L2171" s="19">
        <v>2.0000001000000003</v>
      </c>
      <c r="M2171" s="19">
        <v>11</v>
      </c>
      <c r="N2171" s="19">
        <v>7</v>
      </c>
      <c r="O2171" s="19">
        <v>0.34</v>
      </c>
      <c r="Q2171" s="19">
        <f t="shared" si="524"/>
        <v>2.2200000000000002</v>
      </c>
      <c r="R2171" s="19">
        <f t="shared" si="533"/>
        <v>2.2199370933628892</v>
      </c>
      <c r="S2171" s="19">
        <f t="shared" si="527"/>
        <v>2.370182960571078</v>
      </c>
      <c r="T2171" s="19">
        <f t="shared" si="532"/>
        <v>0.87540472721259432</v>
      </c>
      <c r="U2171" s="23">
        <f t="shared" si="528"/>
        <v>1.9213811952866406</v>
      </c>
      <c r="V2171" s="24">
        <f t="shared" si="531"/>
        <v>2.4019710824183744</v>
      </c>
      <c r="W2171" s="24">
        <f t="shared" si="531"/>
        <v>2.1790275701105952</v>
      </c>
      <c r="X2171" s="24">
        <f t="shared" si="531"/>
        <v>2.3466074813544977</v>
      </c>
      <c r="Y2171" s="24">
        <f t="shared" si="531"/>
        <v>1.3685634326083715</v>
      </c>
      <c r="Z2171" s="24">
        <f t="shared" si="531"/>
        <v>2.0690491042200354</v>
      </c>
      <c r="AA2171" s="20">
        <v>0.95</v>
      </c>
      <c r="AB2171" s="20">
        <v>1.8683333333333301</v>
      </c>
      <c r="AC2171" s="17">
        <v>315.999647513441</v>
      </c>
      <c r="AD2171" s="17">
        <f t="shared" si="530"/>
        <v>315.22807506567091</v>
      </c>
      <c r="AE2171" s="21">
        <v>120.357</v>
      </c>
      <c r="AF2171" s="21">
        <v>186.47715053763451</v>
      </c>
      <c r="AG2171" s="19">
        <v>4.0812499999999998</v>
      </c>
      <c r="AH2171" s="21">
        <v>234.5</v>
      </c>
      <c r="AI2171" s="22">
        <v>0.52249999999999952</v>
      </c>
      <c r="AJ2171" s="21">
        <v>2089.5649999999991</v>
      </c>
      <c r="AK2171" s="21" t="e">
        <f>VLOOKUP($B2171,'[3]Rotoma level Monthly'!$C$2:$N$538,10,FALSE)</f>
        <v>#N/A</v>
      </c>
      <c r="AL2171" s="21" t="e">
        <f>VLOOKUP($B2171,'[3]Rotoma level Monthly'!$C$2:$N$538,11,FALSE)</f>
        <v>#N/A</v>
      </c>
      <c r="AM2171" s="20">
        <v>3.6022075812852026</v>
      </c>
      <c r="AN2171" s="21">
        <v>188.9083333333333</v>
      </c>
    </row>
    <row r="2172" spans="1:40" x14ac:dyDescent="0.25">
      <c r="A2172" t="s">
        <v>91</v>
      </c>
      <c r="B2172" s="15">
        <v>40940</v>
      </c>
      <c r="C2172" s="16" t="s">
        <v>74</v>
      </c>
      <c r="D2172" s="17">
        <v>2012</v>
      </c>
      <c r="E2172" s="18" t="str">
        <f t="shared" si="523"/>
        <v>Rotomā 2011/12</v>
      </c>
      <c r="F2172" s="18" t="s">
        <v>72</v>
      </c>
      <c r="G2172" s="19">
        <v>0.69999999000000002</v>
      </c>
      <c r="H2172" s="20">
        <v>13.050000190734863</v>
      </c>
      <c r="I2172" s="21">
        <v>102</v>
      </c>
      <c r="J2172" s="19">
        <v>4.6103403829195866</v>
      </c>
      <c r="K2172" s="19">
        <v>0.88683661423188509</v>
      </c>
      <c r="L2172" s="19">
        <v>4.9999998999999997</v>
      </c>
      <c r="M2172" s="19">
        <v>9.9999997999999994</v>
      </c>
      <c r="N2172" s="19">
        <v>6.9000000999999997</v>
      </c>
      <c r="O2172" s="19">
        <v>0.38999999000000002</v>
      </c>
      <c r="Q2172" s="19">
        <f t="shared" si="524"/>
        <v>1.8265490058775271</v>
      </c>
      <c r="R2172" s="19">
        <f t="shared" si="533"/>
        <v>2.213509468458231</v>
      </c>
      <c r="S2172" s="19">
        <f t="shared" si="527"/>
        <v>2.4358865170033712</v>
      </c>
      <c r="T2172" s="19">
        <f t="shared" si="532"/>
        <v>2.1561003327716759</v>
      </c>
      <c r="U2172" s="23">
        <f t="shared" si="528"/>
        <v>2.1580113310277014</v>
      </c>
      <c r="V2172" s="24">
        <f t="shared" si="531"/>
        <v>2.4019710824183744</v>
      </c>
      <c r="W2172" s="24">
        <f t="shared" si="531"/>
        <v>2.1819010616395649</v>
      </c>
      <c r="X2172" s="24">
        <f t="shared" si="531"/>
        <v>2.3383820259109238</v>
      </c>
      <c r="Y2172" s="24">
        <f t="shared" si="531"/>
        <v>1.4268294323304351</v>
      </c>
      <c r="Z2172" s="24">
        <f t="shared" si="531"/>
        <v>2.0872709005748251</v>
      </c>
      <c r="AA2172" s="20">
        <v>0.21</v>
      </c>
      <c r="AB2172" s="20">
        <v>1.58666666666666</v>
      </c>
      <c r="AC2172" s="17">
        <v>315.92114655172401</v>
      </c>
      <c r="AD2172" s="17">
        <f t="shared" si="530"/>
        <v>315.34303181576496</v>
      </c>
      <c r="AE2172" s="21">
        <v>122.396</v>
      </c>
      <c r="AF2172" s="21">
        <v>160.4066091954023</v>
      </c>
      <c r="AG2172" s="19">
        <v>3.0179597701149428</v>
      </c>
      <c r="AH2172" s="21">
        <v>179.4</v>
      </c>
      <c r="AI2172" s="22">
        <v>0.63583333333333303</v>
      </c>
      <c r="AJ2172" s="21">
        <v>1779.9219999999991</v>
      </c>
      <c r="AK2172" s="21" t="e">
        <f>VLOOKUP($B2172,'[3]Rotoma level Monthly'!$C$2:$N$538,10,FALSE)</f>
        <v>#N/A</v>
      </c>
      <c r="AL2172" s="21" t="e">
        <f>VLOOKUP($B2172,'[3]Rotoma level Monthly'!$C$2:$N$538,11,FALSE)</f>
        <v>#N/A</v>
      </c>
      <c r="AM2172" s="20">
        <v>3.6073375096006139</v>
      </c>
      <c r="AN2172" s="21">
        <v>186.27499999999998</v>
      </c>
    </row>
    <row r="2173" spans="1:40" x14ac:dyDescent="0.25">
      <c r="A2173" t="s">
        <v>91</v>
      </c>
      <c r="B2173" s="15">
        <v>40969</v>
      </c>
      <c r="C2173" s="16" t="s">
        <v>74</v>
      </c>
      <c r="D2173" s="17">
        <v>2012</v>
      </c>
      <c r="E2173" s="18" t="str">
        <f t="shared" si="523"/>
        <v>Rotomā 2011/12</v>
      </c>
      <c r="F2173" s="18" t="s">
        <v>72</v>
      </c>
      <c r="G2173" s="19">
        <v>0.89999998000000003</v>
      </c>
      <c r="H2173" s="20">
        <v>13.850000381469727</v>
      </c>
      <c r="I2173" s="21">
        <v>100</v>
      </c>
      <c r="J2173" s="19">
        <v>2.6563400898195844</v>
      </c>
      <c r="K2173" s="19">
        <v>-9.0163288068114689E-2</v>
      </c>
      <c r="L2173" s="19">
        <v>3</v>
      </c>
      <c r="M2173" s="19">
        <v>14</v>
      </c>
      <c r="N2173" s="19">
        <v>7.5999999000000003</v>
      </c>
      <c r="O2173" s="19">
        <v>0.40000001000000002</v>
      </c>
      <c r="Q2173" s="19">
        <f t="shared" si="524"/>
        <v>2.1037759494623742</v>
      </c>
      <c r="R2173" s="19">
        <f t="shared" si="533"/>
        <v>2.1123009664621133</v>
      </c>
      <c r="S2173" s="19">
        <f t="shared" si="527"/>
        <v>2.4099999999999997</v>
      </c>
      <c r="T2173" s="19">
        <f t="shared" si="532"/>
        <v>1.4569083361069162</v>
      </c>
      <c r="U2173" s="23">
        <f t="shared" si="528"/>
        <v>2.0207463130078511</v>
      </c>
      <c r="V2173" s="24">
        <f t="shared" si="531"/>
        <v>2.3922857448735724</v>
      </c>
      <c r="W2173" s="24">
        <f t="shared" si="531"/>
        <v>2.2059969197591678</v>
      </c>
      <c r="X2173" s="24">
        <f t="shared" si="531"/>
        <v>2.3887141030271817</v>
      </c>
      <c r="Y2173" s="24">
        <f t="shared" si="531"/>
        <v>1.5482384603393449</v>
      </c>
      <c r="Z2173" s="24">
        <f t="shared" si="531"/>
        <v>2.1338088069998169</v>
      </c>
      <c r="AA2173" s="20">
        <v>0.34</v>
      </c>
      <c r="AB2173" s="20">
        <v>1.24166666666666</v>
      </c>
      <c r="AC2173" s="17">
        <v>315.91841969085999</v>
      </c>
      <c r="AD2173" s="17">
        <f t="shared" si="530"/>
        <v>315.45695103059472</v>
      </c>
      <c r="AE2173" s="21">
        <v>129.63300000000001</v>
      </c>
      <c r="AF2173" s="21">
        <v>157.0685483870968</v>
      </c>
      <c r="AG2173" s="19">
        <v>4.1236559139784932</v>
      </c>
      <c r="AH2173" s="21">
        <v>215.7</v>
      </c>
      <c r="AI2173" s="22">
        <v>0.92499999999999649</v>
      </c>
      <c r="AJ2173" s="21">
        <v>1795.5579999999989</v>
      </c>
      <c r="AK2173" s="21">
        <f>VLOOKUP($B2173,'[3]Rotoma level Monthly'!$C$2:$N$538,10,FALSE)</f>
        <v>1779.9219999999991</v>
      </c>
      <c r="AL2173" s="21">
        <f>VLOOKUP($B2173,'[3]Rotoma level Monthly'!$C$2:$N$538,11,FALSE)</f>
        <v>1953.0915833333354</v>
      </c>
      <c r="AM2173" s="20">
        <v>3.6361655063165421</v>
      </c>
      <c r="AN2173" s="21">
        <v>185.6583333333333</v>
      </c>
    </row>
    <row r="2174" spans="1:40" x14ac:dyDescent="0.25">
      <c r="A2174" t="s">
        <v>91</v>
      </c>
      <c r="B2174" s="15">
        <v>41000</v>
      </c>
      <c r="C2174" s="16" t="s">
        <v>74</v>
      </c>
      <c r="D2174" s="17">
        <v>2012</v>
      </c>
      <c r="E2174" s="18" t="str">
        <f t="shared" si="523"/>
        <v>Rotomā 2011/12</v>
      </c>
      <c r="F2174" s="18" t="s">
        <v>72</v>
      </c>
      <c r="G2174" s="19">
        <v>0.80000000999999998</v>
      </c>
      <c r="H2174" s="20">
        <v>6.2300000190734863</v>
      </c>
      <c r="I2174" s="21">
        <v>89.000001999999995</v>
      </c>
      <c r="J2174" s="19">
        <v>3.6333401875195857</v>
      </c>
      <c r="K2174" s="19">
        <v>-9.0163288068114689E-2</v>
      </c>
      <c r="L2174" s="19">
        <v>0.50000001999999999</v>
      </c>
      <c r="M2174" s="19">
        <v>1</v>
      </c>
      <c r="N2174" s="19">
        <v>7.4000000999999997</v>
      </c>
      <c r="O2174" s="19">
        <v>0.34999998999999998</v>
      </c>
      <c r="Q2174" s="19">
        <f t="shared" si="524"/>
        <v>1.9738485807483865</v>
      </c>
      <c r="R2174" s="19">
        <f t="shared" si="533"/>
        <v>3.3031558547907647</v>
      </c>
      <c r="S2174" s="19">
        <f t="shared" si="527"/>
        <v>2.2576639493770609</v>
      </c>
      <c r="T2174" s="19">
        <f t="shared" si="532"/>
        <v>1.8540937025149631</v>
      </c>
      <c r="U2174" s="23">
        <f t="shared" si="528"/>
        <v>2.3471905218577938</v>
      </c>
      <c r="V2174" s="24">
        <f t="shared" si="531"/>
        <v>2.3814584641474066</v>
      </c>
      <c r="W2174" s="24">
        <f t="shared" si="531"/>
        <v>2.2989328590278326</v>
      </c>
      <c r="X2174" s="24">
        <f t="shared" si="531"/>
        <v>2.3793375187610137</v>
      </c>
      <c r="Y2174" s="24">
        <f t="shared" si="531"/>
        <v>1.5482384603393446</v>
      </c>
      <c r="Z2174" s="24">
        <f t="shared" si="531"/>
        <v>2.1519918255688997</v>
      </c>
      <c r="AA2174" s="20">
        <v>-0.51</v>
      </c>
      <c r="AB2174" s="20">
        <v>0.86</v>
      </c>
      <c r="AC2174" s="17">
        <v>315.855019097222</v>
      </c>
      <c r="AD2174" s="17">
        <f t="shared" si="530"/>
        <v>315.56096112897433</v>
      </c>
      <c r="AE2174" s="21">
        <v>70.5</v>
      </c>
      <c r="AF2174" s="21">
        <v>171.23194444444454</v>
      </c>
      <c r="AG2174" s="19">
        <v>3.0491666666666672</v>
      </c>
      <c r="AH2174" s="21">
        <v>191.6</v>
      </c>
      <c r="AI2174" s="22">
        <v>0.80416666666666647</v>
      </c>
      <c r="AJ2174" s="21">
        <v>1718.8309999999979</v>
      </c>
      <c r="AK2174" s="21" t="e">
        <f>VLOOKUP($B2174,'[3]Rotoma level Monthly'!$C$2:$N$538,10,FALSE)</f>
        <v>#N/A</v>
      </c>
      <c r="AL2174" s="21" t="e">
        <f>VLOOKUP($B2174,'[3]Rotoma level Monthly'!$C$2:$N$538,11,FALSE)</f>
        <v>#N/A</v>
      </c>
      <c r="AM2174" s="20">
        <v>3.7098718235208437</v>
      </c>
      <c r="AN2174" s="21">
        <v>188.22499999999999</v>
      </c>
    </row>
    <row r="2175" spans="1:40" x14ac:dyDescent="0.25">
      <c r="A2175" t="s">
        <v>91</v>
      </c>
      <c r="B2175" s="15">
        <v>41030</v>
      </c>
      <c r="C2175" s="16" t="s">
        <v>74</v>
      </c>
      <c r="D2175" s="17">
        <v>2012</v>
      </c>
      <c r="E2175" s="18" t="str">
        <f t="shared" si="523"/>
        <v>Rotomā 2011/12</v>
      </c>
      <c r="F2175" s="18" t="s">
        <v>72</v>
      </c>
      <c r="G2175" s="19">
        <v>1.1000000000000001</v>
      </c>
      <c r="H2175" s="20">
        <v>14.369999885559082</v>
      </c>
      <c r="I2175" s="21">
        <v>100</v>
      </c>
      <c r="J2175" s="19">
        <v>1.6793398944195848</v>
      </c>
      <c r="K2175" s="19">
        <v>0.88683661423188509</v>
      </c>
      <c r="L2175" s="19">
        <v>0.50000001999999999</v>
      </c>
      <c r="M2175" s="19">
        <v>4.9999998999999997</v>
      </c>
      <c r="N2175" s="19">
        <v>7.4000000999999997</v>
      </c>
      <c r="O2175" s="19">
        <v>0.40000001000000002</v>
      </c>
      <c r="Q2175" s="19">
        <f t="shared" si="524"/>
        <v>2.3251374203018917</v>
      </c>
      <c r="R2175" s="19">
        <f t="shared" si="533"/>
        <v>2.0480028155117376</v>
      </c>
      <c r="S2175" s="19">
        <f t="shared" si="527"/>
        <v>2.4099999999999997</v>
      </c>
      <c r="T2175" s="19">
        <f t="shared" si="532"/>
        <v>0.87540472721259432</v>
      </c>
      <c r="U2175" s="23">
        <f t="shared" si="528"/>
        <v>1.914636240756556</v>
      </c>
      <c r="V2175" s="24">
        <f t="shared" si="531"/>
        <v>2.3529472660057782</v>
      </c>
      <c r="W2175" s="24">
        <f t="shared" si="531"/>
        <v>2.3056131840478677</v>
      </c>
      <c r="X2175" s="24">
        <f t="shared" si="531"/>
        <v>2.3849251822477511</v>
      </c>
      <c r="Y2175" s="24">
        <f t="shared" si="531"/>
        <v>1.6211888542737274</v>
      </c>
      <c r="Z2175" s="24">
        <f t="shared" si="531"/>
        <v>2.1661686216437812</v>
      </c>
      <c r="AA2175" s="20">
        <v>-0.15</v>
      </c>
      <c r="AB2175" s="20">
        <v>0.57999999999999996</v>
      </c>
      <c r="AC2175" s="17">
        <v>315.83994254032302</v>
      </c>
      <c r="AD2175" s="17">
        <f t="shared" si="530"/>
        <v>315.64010522619662</v>
      </c>
      <c r="AE2175" s="21">
        <v>139.5</v>
      </c>
      <c r="AF2175" s="21">
        <v>172.49596774193549</v>
      </c>
      <c r="AG2175" s="19">
        <v>3.0857526881720423</v>
      </c>
      <c r="AH2175" s="21">
        <v>204.1</v>
      </c>
      <c r="AI2175" s="22">
        <v>0.66416666666666646</v>
      </c>
      <c r="AJ2175" s="21">
        <v>1648.440999999998</v>
      </c>
      <c r="AK2175" s="21" t="e">
        <f>VLOOKUP($B2175,'[3]Rotoma level Monthly'!$C$2:$N$538,10,FALSE)</f>
        <v>#N/A</v>
      </c>
      <c r="AL2175" s="21" t="e">
        <f>VLOOKUP($B2175,'[3]Rotoma level Monthly'!$C$2:$N$538,11,FALSE)</f>
        <v>#N/A</v>
      </c>
      <c r="AM2175" s="20">
        <v>3.6925627957430653</v>
      </c>
      <c r="AN2175" s="21">
        <v>191.52500000000001</v>
      </c>
    </row>
    <row r="2176" spans="1:40" x14ac:dyDescent="0.25">
      <c r="A2176" t="s">
        <v>91</v>
      </c>
      <c r="B2176" s="15">
        <v>41061</v>
      </c>
      <c r="C2176" s="16" t="s">
        <v>74</v>
      </c>
      <c r="D2176" s="17">
        <v>2012</v>
      </c>
      <c r="E2176" s="18" t="str">
        <f t="shared" si="523"/>
        <v>Rotomā 2011/12</v>
      </c>
      <c r="F2176" s="18" t="s">
        <v>72</v>
      </c>
      <c r="G2176" s="19">
        <v>1.9</v>
      </c>
      <c r="H2176" s="20">
        <v>15</v>
      </c>
      <c r="I2176" s="21">
        <v>97.999997000000008</v>
      </c>
      <c r="J2176" s="19">
        <v>12.426340969119586</v>
      </c>
      <c r="K2176" s="19">
        <v>-9.0163288068114689E-2</v>
      </c>
      <c r="L2176" s="19">
        <v>2.0000001000000003</v>
      </c>
      <c r="M2176" s="19">
        <v>6.0000000999999994</v>
      </c>
      <c r="N2176" s="19">
        <v>6.6999997999999996</v>
      </c>
      <c r="O2176" s="19">
        <v>0.34999998999999998</v>
      </c>
      <c r="Q2176" s="19">
        <f t="shared" si="524"/>
        <v>2.9280341464201856</v>
      </c>
      <c r="R2176" s="19">
        <f t="shared" si="533"/>
        <v>1.971450771549824</v>
      </c>
      <c r="S2176" s="19">
        <f t="shared" si="527"/>
        <v>2.3835904478172742</v>
      </c>
      <c r="T2176" s="19">
        <f t="shared" si="532"/>
        <v>3.4134823371375083</v>
      </c>
      <c r="U2176" s="23">
        <f t="shared" si="528"/>
        <v>2.6741394257311981</v>
      </c>
      <c r="V2176" s="24">
        <f t="shared" si="531"/>
        <v>2.3687447152119563</v>
      </c>
      <c r="W2176" s="24">
        <f t="shared" si="531"/>
        <v>2.310599629455993</v>
      </c>
      <c r="X2176" s="24">
        <f t="shared" si="531"/>
        <v>2.3795043823689763</v>
      </c>
      <c r="Y2176" s="24">
        <f t="shared" si="531"/>
        <v>1.7842366876929436</v>
      </c>
      <c r="Z2176" s="24">
        <f t="shared" si="531"/>
        <v>2.2107713536824676</v>
      </c>
      <c r="AA2176" s="20">
        <v>-0.95</v>
      </c>
      <c r="AB2176" s="20">
        <v>0.133333333333333</v>
      </c>
      <c r="AC2176" s="17">
        <v>315.82774409722202</v>
      </c>
      <c r="AD2176" s="17">
        <f t="shared" si="530"/>
        <v>315.68886474587254</v>
      </c>
      <c r="AE2176" s="21">
        <v>70</v>
      </c>
      <c r="AF2176" s="21">
        <v>181.88194444444443</v>
      </c>
      <c r="AG2176" s="19">
        <v>3.1832638888888889</v>
      </c>
      <c r="AH2176" s="21">
        <v>112.6</v>
      </c>
      <c r="AI2176" s="22">
        <v>0.66416666666666646</v>
      </c>
      <c r="AJ2176" s="21">
        <v>1554.440999999998</v>
      </c>
      <c r="AK2176" s="21" t="e">
        <f>VLOOKUP($B2176,'[3]Rotoma level Monthly'!$C$2:$N$538,10,FALSE)</f>
        <v>#N/A</v>
      </c>
      <c r="AL2176" s="21" t="e">
        <f>VLOOKUP($B2176,'[3]Rotoma level Monthly'!$C$2:$N$538,11,FALSE)</f>
        <v>#N/A</v>
      </c>
      <c r="AM2176" s="20">
        <v>3.6415323297932449</v>
      </c>
      <c r="AN2176" s="21">
        <v>192.90833333333333</v>
      </c>
    </row>
    <row r="2177" spans="1:40" x14ac:dyDescent="0.25">
      <c r="A2177" t="s">
        <v>91</v>
      </c>
      <c r="B2177" s="15">
        <v>41091</v>
      </c>
      <c r="C2177" s="16" t="s">
        <v>75</v>
      </c>
      <c r="D2177" s="17">
        <v>2013</v>
      </c>
      <c r="E2177" s="18" t="str">
        <f t="shared" si="523"/>
        <v>Rotomā 2012/13</v>
      </c>
      <c r="F2177" s="18" t="s">
        <v>72</v>
      </c>
      <c r="G2177" s="19">
        <v>1.4</v>
      </c>
      <c r="H2177" s="20">
        <v>12.399999618530273</v>
      </c>
      <c r="I2177" s="21">
        <v>109</v>
      </c>
      <c r="J2177" s="19">
        <v>2.6563400898195844</v>
      </c>
      <c r="K2177" s="19">
        <v>2.8408365165318847</v>
      </c>
      <c r="L2177" s="19">
        <v>13</v>
      </c>
      <c r="M2177" s="19">
        <v>11</v>
      </c>
      <c r="N2177" s="19">
        <v>6.8000002000000004</v>
      </c>
      <c r="O2177" s="19">
        <v>0.5</v>
      </c>
      <c r="Q2177" s="19">
        <f t="shared" si="524"/>
        <v>2.5911652106227248</v>
      </c>
      <c r="R2177" s="19">
        <f t="shared" si="533"/>
        <v>2.2981113048389652</v>
      </c>
      <c r="S2177" s="19">
        <f t="shared" si="527"/>
        <v>2.5226537588012774</v>
      </c>
      <c r="T2177" s="19">
        <f t="shared" si="532"/>
        <v>1.4569083361069162</v>
      </c>
      <c r="U2177" s="23">
        <f t="shared" si="528"/>
        <v>2.2172096525924712</v>
      </c>
      <c r="V2177" s="24">
        <f t="shared" si="531"/>
        <v>2.3406723038955017</v>
      </c>
      <c r="W2177" s="24">
        <f t="shared" si="531"/>
        <v>2.3176497824877207</v>
      </c>
      <c r="X2177" s="24">
        <f t="shared" si="531"/>
        <v>2.3835772130857067</v>
      </c>
      <c r="Y2177" s="24">
        <f t="shared" si="531"/>
        <v>1.7842366876929436</v>
      </c>
      <c r="Z2177" s="24">
        <f t="shared" si="531"/>
        <v>2.2065339967904678</v>
      </c>
      <c r="AA2177" s="20">
        <v>-0.13</v>
      </c>
      <c r="AB2177" s="20">
        <v>0.125</v>
      </c>
      <c r="AC2177" s="17">
        <v>315.80584845430099</v>
      </c>
      <c r="AD2177" s="17">
        <f t="shared" si="530"/>
        <v>315.72263535519147</v>
      </c>
      <c r="AE2177" s="21">
        <v>204</v>
      </c>
      <c r="AF2177" s="21">
        <v>144.46841397849468</v>
      </c>
      <c r="AG2177" s="19">
        <v>2.8352822580645154</v>
      </c>
      <c r="AH2177" s="21">
        <v>146.1</v>
      </c>
      <c r="AI2177" s="22">
        <v>0.66416666666666646</v>
      </c>
      <c r="AJ2177" s="21">
        <v>1475.440999999998</v>
      </c>
      <c r="AK2177" s="21" t="e">
        <f>VLOOKUP($B2177,'[3]Rotoma level Monthly'!$C$2:$N$538,10,FALSE)</f>
        <v>#N/A</v>
      </c>
      <c r="AL2177" s="21" t="e">
        <f>VLOOKUP($B2177,'[3]Rotoma level Monthly'!$C$2:$N$538,11,FALSE)</f>
        <v>#N/A</v>
      </c>
      <c r="AM2177" s="20">
        <v>3.6398540890525037</v>
      </c>
      <c r="AN2177" s="21">
        <v>192.34166666666667</v>
      </c>
    </row>
    <row r="2178" spans="1:40" x14ac:dyDescent="0.25">
      <c r="A2178" t="s">
        <v>91</v>
      </c>
      <c r="B2178" s="15">
        <v>41122</v>
      </c>
      <c r="C2178" s="16" t="s">
        <v>75</v>
      </c>
      <c r="D2178" s="17">
        <v>2013</v>
      </c>
      <c r="E2178" s="18" t="str">
        <f t="shared" si="523"/>
        <v>Rotomā 2012/13</v>
      </c>
      <c r="F2178" s="18" t="s">
        <v>72</v>
      </c>
      <c r="G2178" s="19">
        <v>1.8</v>
      </c>
      <c r="H2178" s="20">
        <v>12.5</v>
      </c>
      <c r="I2178" s="21">
        <v>93.999997000000008</v>
      </c>
      <c r="J2178" s="19">
        <v>1.6793398944195848</v>
      </c>
      <c r="K2178" s="19">
        <v>-9.0163288068114689E-2</v>
      </c>
      <c r="L2178" s="19">
        <v>5.5</v>
      </c>
      <c r="M2178" s="19">
        <v>4.0000002000000006</v>
      </c>
      <c r="N2178" s="19">
        <v>7.1500000999999997</v>
      </c>
      <c r="O2178" s="19">
        <v>0.40000001000000002</v>
      </c>
      <c r="Q2178" s="19">
        <f t="shared" si="524"/>
        <v>2.8683921629623974</v>
      </c>
      <c r="R2178" s="19">
        <f t="shared" si="533"/>
        <v>2.2849429926850338</v>
      </c>
      <c r="S2178" s="19">
        <f t="shared" si="527"/>
        <v>2.3291147976151003</v>
      </c>
      <c r="T2178" s="19">
        <f t="shared" si="532"/>
        <v>0.87540472721259432</v>
      </c>
      <c r="U2178" s="23">
        <f t="shared" si="528"/>
        <v>2.0894636701187812</v>
      </c>
      <c r="V2178" s="24">
        <f t="shared" si="531"/>
        <v>2.3104743489734534</v>
      </c>
      <c r="W2178" s="24">
        <f t="shared" si="531"/>
        <v>2.302678312325956</v>
      </c>
      <c r="X2178" s="24">
        <f t="shared" si="531"/>
        <v>2.3625631460100665</v>
      </c>
      <c r="Y2178" s="24">
        <f t="shared" si="531"/>
        <v>1.7026792730844129</v>
      </c>
      <c r="Z2178" s="24">
        <f t="shared" si="531"/>
        <v>2.1695987700984727</v>
      </c>
      <c r="AA2178" s="20">
        <v>-0.46</v>
      </c>
      <c r="AB2178" s="20">
        <v>0.105</v>
      </c>
      <c r="AC2178" s="17">
        <v>316.15850739247298</v>
      </c>
      <c r="AD2178" s="17">
        <f t="shared" si="530"/>
        <v>315.78819981531694</v>
      </c>
      <c r="AE2178" s="21">
        <v>115.027999999999</v>
      </c>
      <c r="AF2178" s="21">
        <v>155.39381720430106</v>
      </c>
      <c r="AG2178" s="19">
        <v>2.4018817204301079</v>
      </c>
      <c r="AH2178" s="21">
        <v>168.7</v>
      </c>
      <c r="AI2178" s="22">
        <v>0.66416666666666646</v>
      </c>
      <c r="AJ2178" s="21">
        <v>1557.9799999999977</v>
      </c>
      <c r="AK2178" s="21" t="e">
        <f>VLOOKUP($B2178,'[3]Rotoma level Monthly'!$C$2:$N$538,10,FALSE)</f>
        <v>#N/A</v>
      </c>
      <c r="AL2178" s="21" t="e">
        <f>VLOOKUP($B2178,'[3]Rotoma level Monthly'!$C$2:$N$538,11,FALSE)</f>
        <v>#N/A</v>
      </c>
      <c r="AM2178" s="20">
        <v>3.5456336589449768</v>
      </c>
      <c r="AN2178" s="21">
        <v>189.6583333333333</v>
      </c>
    </row>
    <row r="2179" spans="1:40" x14ac:dyDescent="0.25">
      <c r="A2179" t="s">
        <v>91</v>
      </c>
      <c r="B2179" s="15">
        <v>41153</v>
      </c>
      <c r="C2179" s="16" t="s">
        <v>75</v>
      </c>
      <c r="D2179" s="17">
        <v>2013</v>
      </c>
      <c r="E2179" s="18" t="str">
        <f t="shared" ref="E2179:E2242" si="534">CONCATENATE(A2179," ",C2179)</f>
        <v>Rotomā 2012/13</v>
      </c>
      <c r="F2179" s="18" t="s">
        <v>72</v>
      </c>
      <c r="G2179" s="19">
        <v>1.8</v>
      </c>
      <c r="H2179" s="20">
        <v>9.8999996185302734</v>
      </c>
      <c r="I2179" s="21">
        <v>85.000001000000012</v>
      </c>
      <c r="J2179" s="19">
        <v>2.6563400898195844</v>
      </c>
      <c r="K2179" s="19">
        <v>-9.0163288068114689E-2</v>
      </c>
      <c r="L2179" s="19">
        <v>3</v>
      </c>
      <c r="M2179" s="19">
        <v>3</v>
      </c>
      <c r="N2179" s="19">
        <v>7.5</v>
      </c>
      <c r="O2179" s="19">
        <v>0.44999999000000002</v>
      </c>
      <c r="Q2179" s="19">
        <f t="shared" si="524"/>
        <v>2.8683921629623974</v>
      </c>
      <c r="R2179" s="19">
        <f t="shared" si="533"/>
        <v>2.6502654629573885</v>
      </c>
      <c r="S2179" s="19">
        <f t="shared" si="527"/>
        <v>2.197550981779155</v>
      </c>
      <c r="T2179" s="19">
        <f t="shared" si="532"/>
        <v>1.4569083361069162</v>
      </c>
      <c r="U2179" s="23">
        <f t="shared" si="528"/>
        <v>2.2932792359514647</v>
      </c>
      <c r="V2179" s="24">
        <f t="shared" si="531"/>
        <v>2.3213016328914819</v>
      </c>
      <c r="W2179" s="24">
        <f t="shared" si="531"/>
        <v>2.3419490823723943</v>
      </c>
      <c r="X2179" s="24">
        <f t="shared" si="531"/>
        <v>2.3539422811324862</v>
      </c>
      <c r="Y2179" s="24">
        <f t="shared" si="531"/>
        <v>1.6695804925504092</v>
      </c>
      <c r="Z2179" s="24">
        <f t="shared" si="531"/>
        <v>2.1716933722366929</v>
      </c>
      <c r="AA2179" s="20">
        <v>0.21</v>
      </c>
      <c r="AB2179" s="20">
        <v>-3.8333333333333199E-2</v>
      </c>
      <c r="AC2179" s="17">
        <v>316.25994062500001</v>
      </c>
      <c r="AD2179" s="17">
        <f t="shared" si="530"/>
        <v>315.86815730952992</v>
      </c>
      <c r="AE2179" s="21">
        <v>123.647999999999</v>
      </c>
      <c r="AF2179" s="21">
        <v>171.68611111111113</v>
      </c>
      <c r="AG2179" s="19">
        <v>4.1988888888888898</v>
      </c>
      <c r="AH2179" s="21">
        <v>170.2</v>
      </c>
      <c r="AI2179" s="22">
        <v>0.66416666666666646</v>
      </c>
      <c r="AJ2179" s="21">
        <v>1615.5529999999967</v>
      </c>
      <c r="AK2179" s="21" t="e">
        <f>VLOOKUP($B2179,'[3]Rotoma level Monthly'!$C$2:$N$538,10,FALSE)</f>
        <v>#N/A</v>
      </c>
      <c r="AL2179" s="21" t="e">
        <f>VLOOKUP($B2179,'[3]Rotoma level Monthly'!$C$2:$N$538,11,FALSE)</f>
        <v>#N/A</v>
      </c>
      <c r="AM2179" s="20">
        <v>3.4963281033894211</v>
      </c>
      <c r="AN2179" s="21">
        <v>184.61666666666665</v>
      </c>
    </row>
    <row r="2180" spans="1:40" x14ac:dyDescent="0.25">
      <c r="A2180" t="s">
        <v>91</v>
      </c>
      <c r="B2180" s="15">
        <v>41183</v>
      </c>
      <c r="C2180" s="16" t="s">
        <v>75</v>
      </c>
      <c r="D2180" s="17">
        <v>2013</v>
      </c>
      <c r="E2180" s="18" t="str">
        <f t="shared" si="534"/>
        <v>Rotomā 2012/13</v>
      </c>
      <c r="F2180" s="18" t="s">
        <v>72</v>
      </c>
      <c r="G2180" s="19">
        <v>1.1000000000000001</v>
      </c>
      <c r="H2180" s="20">
        <v>10.100000381469727</v>
      </c>
      <c r="I2180" s="21">
        <v>90.00000399999999</v>
      </c>
      <c r="J2180" s="19">
        <v>1.6793398944195848</v>
      </c>
      <c r="K2180" s="19">
        <v>0.88683661423188509</v>
      </c>
      <c r="L2180" s="19">
        <v>21</v>
      </c>
      <c r="M2180" s="19">
        <v>2.0000001000000003</v>
      </c>
      <c r="N2180" s="19">
        <v>7.0999999000000003</v>
      </c>
      <c r="O2180" s="19">
        <v>0.40000001000000002</v>
      </c>
      <c r="Q2180" s="19">
        <f t="shared" ref="Q2180:Q2227" si="535">2.22+2.54*LOG($G2180,10)</f>
        <v>2.3251374203018917</v>
      </c>
      <c r="R2180" s="19">
        <f t="shared" si="533"/>
        <v>2.6201534833020674</v>
      </c>
      <c r="S2180" s="19">
        <f t="shared" si="527"/>
        <v>2.2722700115113175</v>
      </c>
      <c r="T2180" s="19">
        <f t="shared" si="532"/>
        <v>0.87540472721259432</v>
      </c>
      <c r="U2180" s="23">
        <f t="shared" si="528"/>
        <v>2.0232414105819676</v>
      </c>
      <c r="V2180" s="24">
        <f t="shared" si="531"/>
        <v>2.3300630845833066</v>
      </c>
      <c r="W2180" s="24">
        <f t="shared" si="531"/>
        <v>2.3498860994325339</v>
      </c>
      <c r="X2180" s="24">
        <f t="shared" si="531"/>
        <v>2.3527385685787423</v>
      </c>
      <c r="Y2180" s="24">
        <f t="shared" si="531"/>
        <v>1.4291761660091862</v>
      </c>
      <c r="Z2180" s="24">
        <f t="shared" si="531"/>
        <v>2.1154659796509425</v>
      </c>
      <c r="AA2180" s="20">
        <v>0.23</v>
      </c>
      <c r="AB2180" s="20">
        <v>-2.4999999999999901E-2</v>
      </c>
      <c r="AC2180" s="17">
        <v>316.284902217742</v>
      </c>
      <c r="AD2180" s="17">
        <f t="shared" si="530"/>
        <v>315.93213726024675</v>
      </c>
      <c r="AE2180" s="21">
        <v>76.607999999999905</v>
      </c>
      <c r="AF2180" s="21">
        <v>213.64314516129036</v>
      </c>
      <c r="AG2180" s="19">
        <v>4.61122311827957</v>
      </c>
      <c r="AH2180" s="21">
        <v>236</v>
      </c>
      <c r="AI2180" s="22">
        <v>0.66416666666666646</v>
      </c>
      <c r="AJ2180" s="21">
        <v>1673.4399999999957</v>
      </c>
      <c r="AK2180" s="21" t="e">
        <f>VLOOKUP($B2180,'[3]Rotoma level Monthly'!$C$2:$N$538,10,FALSE)</f>
        <v>#N/A</v>
      </c>
      <c r="AL2180" s="21" t="e">
        <f>VLOOKUP($B2180,'[3]Rotoma level Monthly'!$C$2:$N$538,11,FALSE)</f>
        <v>#N/A</v>
      </c>
      <c r="AM2180" s="20">
        <v>3.5688975478338656</v>
      </c>
      <c r="AN2180" s="21">
        <v>190.14999999999998</v>
      </c>
    </row>
    <row r="2181" spans="1:40" x14ac:dyDescent="0.25">
      <c r="A2181" t="s">
        <v>91</v>
      </c>
      <c r="B2181" s="15">
        <v>41214</v>
      </c>
      <c r="C2181" s="16" t="s">
        <v>75</v>
      </c>
      <c r="D2181" s="17">
        <v>2013</v>
      </c>
      <c r="E2181" s="18" t="str">
        <f t="shared" si="534"/>
        <v>Rotomā 2012/13</v>
      </c>
      <c r="F2181" s="18" t="s">
        <v>72</v>
      </c>
      <c r="G2181" s="19">
        <v>1.1799999000000001</v>
      </c>
      <c r="H2181" s="20">
        <v>10.350000381469727</v>
      </c>
      <c r="I2181" s="21">
        <v>89.000001999999995</v>
      </c>
      <c r="J2181" s="19">
        <v>2.6563400898195844</v>
      </c>
      <c r="K2181" s="19">
        <v>0.88683661423188509</v>
      </c>
      <c r="L2181" s="19">
        <v>1</v>
      </c>
      <c r="M2181" s="19">
        <v>1</v>
      </c>
      <c r="N2181" s="19">
        <v>7.8000002000000004</v>
      </c>
      <c r="O2181" s="19">
        <v>0.44999999000000002</v>
      </c>
      <c r="Q2181" s="19">
        <f t="shared" si="535"/>
        <v>2.4025802050738272</v>
      </c>
      <c r="R2181" s="19">
        <f t="shared" si="533"/>
        <v>2.5830632709611887</v>
      </c>
      <c r="S2181" s="19">
        <f t="shared" si="527"/>
        <v>2.2576639493770609</v>
      </c>
      <c r="T2181" s="19">
        <f t="shared" si="532"/>
        <v>1.4569083361069162</v>
      </c>
      <c r="U2181" s="23">
        <f t="shared" si="528"/>
        <v>2.1750539403797484</v>
      </c>
      <c r="V2181" s="24">
        <f t="shared" si="531"/>
        <v>2.3549634392175944</v>
      </c>
      <c r="W2181" s="24">
        <f t="shared" si="531"/>
        <v>2.3588798207493995</v>
      </c>
      <c r="X2181" s="24">
        <f t="shared" si="531"/>
        <v>2.3456315611802347</v>
      </c>
      <c r="Y2181" s="24">
        <f t="shared" si="531"/>
        <v>1.3960773854751825</v>
      </c>
      <c r="Z2181" s="24">
        <f t="shared" si="531"/>
        <v>2.1138880516556031</v>
      </c>
      <c r="AA2181" s="20">
        <v>0.37</v>
      </c>
      <c r="AB2181" s="20">
        <v>-0.12166666666666601</v>
      </c>
      <c r="AC2181" s="17">
        <v>316.14563888888898</v>
      </c>
      <c r="AD2181" s="17">
        <f t="shared" si="530"/>
        <v>315.97410097552455</v>
      </c>
      <c r="AE2181" s="21">
        <v>24.913</v>
      </c>
      <c r="AF2181" s="21">
        <v>195.62916666666663</v>
      </c>
      <c r="AG2181" s="19">
        <v>4.0034722222222214</v>
      </c>
      <c r="AH2181" s="21">
        <v>251.2</v>
      </c>
      <c r="AI2181" s="22">
        <v>0.35666666666666647</v>
      </c>
      <c r="AJ2181" s="21">
        <v>1576.0479999999957</v>
      </c>
      <c r="AK2181" s="21" t="e">
        <f>VLOOKUP($B2181,'[3]Rotoma level Monthly'!$C$2:$N$538,10,FALSE)</f>
        <v>#N/A</v>
      </c>
      <c r="AL2181" s="21" t="e">
        <f>VLOOKUP($B2181,'[3]Rotoma level Monthly'!$C$2:$N$538,11,FALSE)</f>
        <v>#N/A</v>
      </c>
      <c r="AM2181" s="20">
        <v>3.6302742759444642</v>
      </c>
      <c r="AN2181" s="21">
        <v>189.6</v>
      </c>
    </row>
    <row r="2182" spans="1:40" x14ac:dyDescent="0.25">
      <c r="A2182" t="s">
        <v>91</v>
      </c>
      <c r="B2182" s="15">
        <v>41244</v>
      </c>
      <c r="C2182" s="16" t="s">
        <v>75</v>
      </c>
      <c r="D2182" s="17">
        <v>2013</v>
      </c>
      <c r="E2182" s="18" t="str">
        <f t="shared" si="534"/>
        <v>Rotomā 2012/13</v>
      </c>
      <c r="F2182" s="18" t="s">
        <v>72</v>
      </c>
      <c r="G2182" s="19">
        <v>0.64999998000000003</v>
      </c>
      <c r="H2182" s="20">
        <v>12.449999809265137</v>
      </c>
      <c r="I2182" s="21">
        <v>97.999997000000008</v>
      </c>
      <c r="J2182" s="19">
        <v>1.6793398944195848</v>
      </c>
      <c r="K2182" s="19">
        <v>-1.0671633857681151</v>
      </c>
      <c r="L2182" s="19">
        <v>0.50000001999999999</v>
      </c>
      <c r="M2182" s="19">
        <v>1</v>
      </c>
      <c r="N2182" s="19">
        <v>7.5999999000000003</v>
      </c>
      <c r="O2182" s="19">
        <v>0.44999999000000002</v>
      </c>
      <c r="Q2182" s="19">
        <f t="shared" si="535"/>
        <v>1.7447998919310688</v>
      </c>
      <c r="R2182" s="19">
        <f t="shared" si="533"/>
        <v>2.2915199022293891</v>
      </c>
      <c r="S2182" s="19">
        <f t="shared" si="527"/>
        <v>2.3835904478172742</v>
      </c>
      <c r="T2182" s="19">
        <f t="shared" si="532"/>
        <v>0.87540472721259432</v>
      </c>
      <c r="U2182" s="23">
        <f t="shared" si="528"/>
        <v>1.8238287422975816</v>
      </c>
      <c r="V2182" s="24">
        <f t="shared" si="531"/>
        <v>2.3481510130553898</v>
      </c>
      <c r="W2182" s="24">
        <f t="shared" si="531"/>
        <v>2.3830344489257995</v>
      </c>
      <c r="X2182" s="24">
        <f t="shared" si="531"/>
        <v>2.3525139851391641</v>
      </c>
      <c r="Y2182" s="24">
        <f t="shared" si="531"/>
        <v>1.4690277794095652</v>
      </c>
      <c r="Z2182" s="24">
        <f t="shared" si="531"/>
        <v>2.1381818066324798</v>
      </c>
      <c r="AA2182" s="20">
        <v>-0.69</v>
      </c>
      <c r="AB2182" s="20">
        <v>-7.8333333333333199E-2</v>
      </c>
      <c r="AC2182" s="17">
        <v>315.99446841397901</v>
      </c>
      <c r="AD2182" s="17">
        <f t="shared" si="530"/>
        <v>316.00093545693136</v>
      </c>
      <c r="AE2182" s="21">
        <v>107.92400000000001</v>
      </c>
      <c r="AF2182" s="21">
        <v>142.06317204301072</v>
      </c>
      <c r="AG2182" s="19">
        <v>3.6795026881720427</v>
      </c>
      <c r="AH2182" s="21">
        <v>196.3</v>
      </c>
      <c r="AI2182" s="22">
        <v>0.12916666666666649</v>
      </c>
      <c r="AJ2182" s="21">
        <v>1548.4619999999959</v>
      </c>
      <c r="AK2182" s="21" t="e">
        <f>VLOOKUP($B2182,'[3]Rotoma level Monthly'!$C$2:$N$538,10,FALSE)</f>
        <v>#N/A</v>
      </c>
      <c r="AL2182" s="21" t="e">
        <f>VLOOKUP($B2182,'[3]Rotoma level Monthly'!$C$2:$N$538,11,FALSE)</f>
        <v>#N/A</v>
      </c>
      <c r="AM2182" s="20">
        <v>3.5566921000185387</v>
      </c>
      <c r="AN2182" s="21">
        <v>192.20000000000002</v>
      </c>
    </row>
    <row r="2183" spans="1:40" x14ac:dyDescent="0.25">
      <c r="A2183" t="s">
        <v>91</v>
      </c>
      <c r="B2183" s="15">
        <v>41275</v>
      </c>
      <c r="C2183" s="16" t="s">
        <v>75</v>
      </c>
      <c r="D2183" s="17">
        <v>2013</v>
      </c>
      <c r="E2183" s="18" t="str">
        <f t="shared" si="534"/>
        <v>Rotomā 2012/13</v>
      </c>
      <c r="F2183" s="18" t="s">
        <v>72</v>
      </c>
      <c r="G2183" s="19">
        <v>0.60000001999999997</v>
      </c>
      <c r="H2183" s="20">
        <v>14.600000381469727</v>
      </c>
      <c r="I2183" s="21">
        <v>100</v>
      </c>
      <c r="J2183" s="19">
        <v>3.6333401875195857</v>
      </c>
      <c r="K2183" s="19">
        <v>0.88683661423188509</v>
      </c>
      <c r="L2183" s="19">
        <v>2.0000001000000003</v>
      </c>
      <c r="M2183" s="19">
        <v>1</v>
      </c>
      <c r="N2183" s="19">
        <v>7.4000000999999997</v>
      </c>
      <c r="O2183" s="19">
        <v>0.30000000999999998</v>
      </c>
      <c r="Q2183" s="19">
        <f t="shared" si="535"/>
        <v>1.6565042127447205</v>
      </c>
      <c r="R2183" s="19">
        <f t="shared" si="533"/>
        <v>2.0198942142583225</v>
      </c>
      <c r="S2183" s="19">
        <f t="shared" ref="S2183:S2246" si="536">-3.61+3.01*LOG($I2183)</f>
        <v>2.4099999999999997</v>
      </c>
      <c r="T2183" s="19">
        <f t="shared" si="532"/>
        <v>1.8540937025149631</v>
      </c>
      <c r="U2183" s="23">
        <f t="shared" ref="U2183:U2227" si="537">AVERAGE(Q2183:T2183)</f>
        <v>1.9851230323795015</v>
      </c>
      <c r="V2183" s="24">
        <f t="shared" si="531"/>
        <v>2.3011930307841166</v>
      </c>
      <c r="W2183" s="24">
        <f t="shared" si="531"/>
        <v>2.3663642090004191</v>
      </c>
      <c r="X2183" s="24">
        <f t="shared" si="531"/>
        <v>2.3558320717582411</v>
      </c>
      <c r="Y2183" s="24">
        <f t="shared" si="531"/>
        <v>1.5505851940180959</v>
      </c>
      <c r="Z2183" s="24">
        <f t="shared" si="531"/>
        <v>2.1434936263902178</v>
      </c>
      <c r="AA2183" s="20">
        <v>-0.08</v>
      </c>
      <c r="AB2183" s="20">
        <v>0.9</v>
      </c>
      <c r="AC2183" s="17">
        <v>315.83806149193498</v>
      </c>
      <c r="AD2183" s="17">
        <f t="shared" si="530"/>
        <v>315.9874699551392</v>
      </c>
      <c r="AE2183" s="21">
        <v>0</v>
      </c>
      <c r="AF2183" s="21">
        <v>182.4146505376344</v>
      </c>
      <c r="AG2183" s="19">
        <v>3.9255712365591386</v>
      </c>
      <c r="AH2183" s="21">
        <v>300.60000000000002</v>
      </c>
      <c r="AI2183" s="22">
        <v>0.12916666666666649</v>
      </c>
      <c r="AJ2183" s="21">
        <v>1304.506999999998</v>
      </c>
      <c r="AK2183" s="21" t="e">
        <f>VLOOKUP($B2183,'[3]Rotoma level Monthly'!$C$2:$N$538,10,FALSE)</f>
        <v>#N/A</v>
      </c>
      <c r="AL2183" s="21" t="e">
        <f>VLOOKUP($B2183,'[3]Rotoma level Monthly'!$C$2:$N$538,11,FALSE)</f>
        <v>#N/A</v>
      </c>
      <c r="AM2183" s="20">
        <v>3.5226083186565318</v>
      </c>
      <c r="AN2183" s="21">
        <v>197.70833333333334</v>
      </c>
    </row>
    <row r="2184" spans="1:40" x14ac:dyDescent="0.25">
      <c r="A2184" t="s">
        <v>91</v>
      </c>
      <c r="B2184" s="15">
        <v>41306</v>
      </c>
      <c r="C2184" s="16" t="s">
        <v>75</v>
      </c>
      <c r="D2184" s="17">
        <v>2013</v>
      </c>
      <c r="E2184" s="18" t="str">
        <f t="shared" si="534"/>
        <v>Rotomā 2012/13</v>
      </c>
      <c r="F2184" s="18" t="s">
        <v>72</v>
      </c>
      <c r="G2184" s="19">
        <v>0.60000001999999997</v>
      </c>
      <c r="H2184" s="20">
        <v>14.550000190734863</v>
      </c>
      <c r="I2184" s="21">
        <v>111</v>
      </c>
      <c r="J2184" s="19">
        <v>3.6333401875195857</v>
      </c>
      <c r="K2184" s="19">
        <v>0.88683661423188509</v>
      </c>
      <c r="L2184" s="19">
        <v>1</v>
      </c>
      <c r="M2184" s="19">
        <v>1</v>
      </c>
      <c r="N2184" s="19">
        <v>7.1999997999999996</v>
      </c>
      <c r="O2184" s="19">
        <v>0.55000000999999998</v>
      </c>
      <c r="Q2184" s="19">
        <f t="shared" si="535"/>
        <v>1.6565042127447205</v>
      </c>
      <c r="R2184" s="19">
        <f t="shared" si="533"/>
        <v>2.0259884619948383</v>
      </c>
      <c r="S2184" s="19">
        <f t="shared" si="536"/>
        <v>2.5464221661478388</v>
      </c>
      <c r="T2184" s="19">
        <f t="shared" si="532"/>
        <v>1.8540937025149631</v>
      </c>
      <c r="U2184" s="23">
        <f t="shared" si="537"/>
        <v>2.0207521358505902</v>
      </c>
      <c r="V2184" s="24">
        <f t="shared" si="531"/>
        <v>2.2870226313563826</v>
      </c>
      <c r="W2184" s="24">
        <f t="shared" si="531"/>
        <v>2.3507374584618028</v>
      </c>
      <c r="X2184" s="24">
        <f t="shared" si="531"/>
        <v>2.3650433758536131</v>
      </c>
      <c r="Y2184" s="24">
        <f t="shared" si="531"/>
        <v>1.5254179748300365</v>
      </c>
      <c r="Z2184" s="24">
        <f t="shared" si="531"/>
        <v>2.132055360125459</v>
      </c>
      <c r="AA2184" s="20">
        <v>-0.34</v>
      </c>
      <c r="AB2184" s="20">
        <v>0.80333333333333301</v>
      </c>
      <c r="AC2184" s="17">
        <v>315.62780691964298</v>
      </c>
      <c r="AD2184" s="17">
        <f t="shared" si="530"/>
        <v>315.96302498579911</v>
      </c>
      <c r="AE2184" s="21">
        <v>21.957000000000001</v>
      </c>
      <c r="AF2184" s="21">
        <v>162.0386904761904</v>
      </c>
      <c r="AG2184" s="19">
        <v>3.2712723214285724</v>
      </c>
      <c r="AH2184" s="21">
        <v>274.8</v>
      </c>
      <c r="AI2184" s="22">
        <v>0.12916666666666649</v>
      </c>
      <c r="AJ2184" s="21">
        <v>1184.1499999999978</v>
      </c>
      <c r="AK2184" s="21" t="e">
        <f>VLOOKUP($B2184,'[3]Rotoma level Monthly'!$C$2:$N$538,10,FALSE)</f>
        <v>#N/A</v>
      </c>
      <c r="AL2184" s="21" t="e">
        <f>VLOOKUP($B2184,'[3]Rotoma level Monthly'!$C$2:$N$538,11,FALSE)</f>
        <v>#N/A</v>
      </c>
      <c r="AM2184" s="20">
        <v>3.5096350883697931</v>
      </c>
      <c r="AN2184" s="21">
        <v>205.65833333333333</v>
      </c>
    </row>
    <row r="2185" spans="1:40" x14ac:dyDescent="0.25">
      <c r="A2185" t="s">
        <v>91</v>
      </c>
      <c r="B2185" s="15">
        <v>41334</v>
      </c>
      <c r="C2185" s="16" t="s">
        <v>75</v>
      </c>
      <c r="D2185" s="17">
        <v>2013</v>
      </c>
      <c r="E2185" s="18" t="str">
        <f t="shared" si="534"/>
        <v>Rotomā 2012/13</v>
      </c>
      <c r="F2185" s="18" t="s">
        <v>72</v>
      </c>
      <c r="G2185" s="19">
        <v>0.69999999000000002</v>
      </c>
      <c r="H2185" s="20">
        <v>15.050000190734863</v>
      </c>
      <c r="I2185" s="21">
        <v>100</v>
      </c>
      <c r="J2185" s="19">
        <v>1.6793398944195848</v>
      </c>
      <c r="K2185" s="19">
        <v>0.88683661423188509</v>
      </c>
      <c r="L2185" s="19">
        <v>1</v>
      </c>
      <c r="M2185" s="19">
        <v>3</v>
      </c>
      <c r="N2185" s="19">
        <v>7.1999997999999996</v>
      </c>
      <c r="O2185" s="19">
        <v>0.44999999000000002</v>
      </c>
      <c r="Q2185" s="19">
        <f t="shared" si="535"/>
        <v>1.8265490058775271</v>
      </c>
      <c r="R2185" s="19">
        <f t="shared" si="533"/>
        <v>1.9654325296816211</v>
      </c>
      <c r="S2185" s="19">
        <f t="shared" si="536"/>
        <v>2.4099999999999997</v>
      </c>
      <c r="T2185" s="19">
        <f t="shared" si="532"/>
        <v>0.87540472721259432</v>
      </c>
      <c r="U2185" s="23">
        <f t="shared" si="537"/>
        <v>1.7693465656929355</v>
      </c>
      <c r="V2185" s="24">
        <f t="shared" si="531"/>
        <v>2.2639203860576456</v>
      </c>
      <c r="W2185" s="24">
        <f t="shared" si="531"/>
        <v>2.3384984220634282</v>
      </c>
      <c r="X2185" s="24">
        <f t="shared" si="531"/>
        <v>2.3650433758536131</v>
      </c>
      <c r="Y2185" s="24">
        <f t="shared" si="531"/>
        <v>1.4769593407555097</v>
      </c>
      <c r="Z2185" s="24">
        <f t="shared" si="531"/>
        <v>2.1111053811825493</v>
      </c>
      <c r="AA2185" s="20">
        <v>1.07</v>
      </c>
      <c r="AB2185" s="20">
        <v>0.79833333333333301</v>
      </c>
      <c r="AC2185" s="17">
        <v>315.37813104838699</v>
      </c>
      <c r="AD2185" s="17">
        <f t="shared" si="530"/>
        <v>315.91800093225964</v>
      </c>
      <c r="AE2185" s="21">
        <v>52.922000000000097</v>
      </c>
      <c r="AF2185" s="21">
        <v>160.92741935483875</v>
      </c>
      <c r="AG2185" s="19">
        <v>2.9531720430107526</v>
      </c>
      <c r="AH2185" s="21">
        <v>252.5</v>
      </c>
      <c r="AI2185" s="22">
        <v>0.12916666666666649</v>
      </c>
      <c r="AJ2185" s="21">
        <v>1083.7109999999982</v>
      </c>
      <c r="AK2185" s="21" t="e">
        <f>VLOOKUP($B2185,'[3]Rotoma level Monthly'!$C$2:$N$538,10,FALSE)</f>
        <v>#N/A</v>
      </c>
      <c r="AL2185" s="21" t="e">
        <f>VLOOKUP($B2185,'[3]Rotoma level Monthly'!$C$2:$N$538,11,FALSE)</f>
        <v>#N/A</v>
      </c>
      <c r="AM2185" s="20">
        <v>3.530744467645929</v>
      </c>
      <c r="AN2185" s="21">
        <v>208.72500000000002</v>
      </c>
    </row>
    <row r="2186" spans="1:40" x14ac:dyDescent="0.25">
      <c r="A2186" t="s">
        <v>91</v>
      </c>
      <c r="B2186" s="15">
        <v>41365</v>
      </c>
      <c r="C2186" s="16" t="s">
        <v>75</v>
      </c>
      <c r="D2186" s="17">
        <v>2013</v>
      </c>
      <c r="E2186" s="18" t="str">
        <f t="shared" si="534"/>
        <v>Rotomā 2012/13</v>
      </c>
      <c r="F2186" s="18" t="s">
        <v>72</v>
      </c>
      <c r="G2186" s="19">
        <v>1.2</v>
      </c>
      <c r="H2186" s="20">
        <v>14.25</v>
      </c>
      <c r="I2186" s="21">
        <v>100</v>
      </c>
      <c r="J2186" s="19">
        <v>3.6333401875195857</v>
      </c>
      <c r="K2186" s="19">
        <v>1.8638368096318856</v>
      </c>
      <c r="L2186" s="19">
        <v>3</v>
      </c>
      <c r="M2186" s="19">
        <v>4.9999998999999997</v>
      </c>
      <c r="N2186" s="19">
        <v>7.4000000999999997</v>
      </c>
      <c r="O2186" s="19">
        <v>0.64999998000000003</v>
      </c>
      <c r="Q2186" s="19">
        <f t="shared" si="535"/>
        <v>2.4211203649609674</v>
      </c>
      <c r="R2186" s="19">
        <f t="shared" si="533"/>
        <v>2.0627461820322677</v>
      </c>
      <c r="S2186" s="19">
        <f t="shared" si="536"/>
        <v>2.4099999999999997</v>
      </c>
      <c r="T2186" s="19">
        <f t="shared" si="532"/>
        <v>1.8540937025149631</v>
      </c>
      <c r="U2186" s="23">
        <f t="shared" si="537"/>
        <v>2.1869900623770495</v>
      </c>
      <c r="V2186" s="24">
        <f t="shared" si="531"/>
        <v>2.3011930347420271</v>
      </c>
      <c r="W2186" s="24">
        <f t="shared" si="531"/>
        <v>2.2351309493335534</v>
      </c>
      <c r="X2186" s="24">
        <f t="shared" si="531"/>
        <v>2.377738046738858</v>
      </c>
      <c r="Y2186" s="24">
        <f t="shared" si="531"/>
        <v>1.4769593407555097</v>
      </c>
      <c r="Z2186" s="24">
        <f t="shared" si="531"/>
        <v>2.0977553428924871</v>
      </c>
      <c r="AA2186" s="20">
        <v>0.15</v>
      </c>
      <c r="AB2186" s="20">
        <v>0.70499999999999996</v>
      </c>
      <c r="AC2186" s="17">
        <v>315.31474340277799</v>
      </c>
      <c r="AD2186" s="17">
        <f t="shared" si="530"/>
        <v>315.87297795772264</v>
      </c>
      <c r="AE2186" s="21">
        <v>184.100999999999</v>
      </c>
      <c r="AF2186" s="21">
        <v>180.06944444444454</v>
      </c>
      <c r="AG2186" s="19">
        <v>3.3755347222222216</v>
      </c>
      <c r="AH2186" s="21">
        <v>172.2</v>
      </c>
      <c r="AI2186" s="22">
        <v>0.12916666666666649</v>
      </c>
      <c r="AJ2186" s="21">
        <v>1006.9999999999981</v>
      </c>
      <c r="AK2186" s="21" t="e">
        <f>VLOOKUP($B2186,'[3]Rotoma level Monthly'!$C$2:$N$538,10,FALSE)</f>
        <v>#N/A</v>
      </c>
      <c r="AL2186" s="21" t="e">
        <f>VLOOKUP($B2186,'[3]Rotoma level Monthly'!$C$2:$N$538,11,FALSE)</f>
        <v>#N/A</v>
      </c>
      <c r="AM2186" s="20">
        <v>3.4332041450652837</v>
      </c>
      <c r="AN2186" s="21">
        <v>207.10833333333335</v>
      </c>
    </row>
    <row r="2187" spans="1:40" x14ac:dyDescent="0.25">
      <c r="A2187" t="s">
        <v>91</v>
      </c>
      <c r="B2187" s="15">
        <v>41395</v>
      </c>
      <c r="C2187" s="16" t="s">
        <v>75</v>
      </c>
      <c r="D2187" s="17">
        <v>2013</v>
      </c>
      <c r="E2187" s="18" t="str">
        <f t="shared" si="534"/>
        <v>Rotomā 2012/13</v>
      </c>
      <c r="F2187" s="18" t="s">
        <v>72</v>
      </c>
      <c r="G2187" s="19">
        <v>1.3</v>
      </c>
      <c r="H2187" s="20">
        <v>12.800000190734863</v>
      </c>
      <c r="I2187" s="21">
        <v>98.999999000000003</v>
      </c>
      <c r="J2187" s="19">
        <v>3.6333401875195857</v>
      </c>
      <c r="K2187" s="19">
        <v>1.8638368096318856</v>
      </c>
      <c r="L2187" s="19">
        <v>4.9999998999999997</v>
      </c>
      <c r="M2187" s="19">
        <v>8.9999995999999989</v>
      </c>
      <c r="N2187" s="19">
        <v>6.5</v>
      </c>
      <c r="O2187" s="19">
        <v>0.34999998999999998</v>
      </c>
      <c r="Q2187" s="19">
        <f t="shared" si="535"/>
        <v>2.5094161148593654</v>
      </c>
      <c r="R2187" s="19">
        <f t="shared" si="533"/>
        <v>2.245777227207816</v>
      </c>
      <c r="S2187" s="19">
        <f t="shared" si="536"/>
        <v>2.3968619225343182</v>
      </c>
      <c r="T2187" s="19">
        <f t="shared" si="532"/>
        <v>1.8540937025149631</v>
      </c>
      <c r="U2187" s="23">
        <f t="shared" si="537"/>
        <v>2.2515372417791157</v>
      </c>
      <c r="V2187" s="24">
        <f t="shared" si="531"/>
        <v>2.3165495926218163</v>
      </c>
      <c r="W2187" s="24">
        <f t="shared" si="531"/>
        <v>2.2516121503082269</v>
      </c>
      <c r="X2187" s="24">
        <f t="shared" si="531"/>
        <v>2.3766432069500514</v>
      </c>
      <c r="Y2187" s="24">
        <f t="shared" si="531"/>
        <v>1.5585167553640404</v>
      </c>
      <c r="Z2187" s="24">
        <f t="shared" si="531"/>
        <v>2.1258304263110337</v>
      </c>
      <c r="AA2187" s="20">
        <v>0.95</v>
      </c>
      <c r="AB2187" s="20">
        <v>0.663333333333333</v>
      </c>
      <c r="AC2187" s="17">
        <v>315.39867439516098</v>
      </c>
      <c r="AD2187" s="17">
        <f t="shared" si="530"/>
        <v>315.83620561229242</v>
      </c>
      <c r="AE2187" s="21">
        <v>131.023</v>
      </c>
      <c r="AF2187" s="21">
        <v>159.38844086021507</v>
      </c>
      <c r="AG2187" s="19">
        <v>2.7360080645161289</v>
      </c>
      <c r="AH2187" s="21">
        <v>173</v>
      </c>
      <c r="AI2187" s="22">
        <v>0.12916666666666649</v>
      </c>
      <c r="AJ2187" s="21">
        <v>1120.6009999999972</v>
      </c>
      <c r="AK2187" s="21" t="e">
        <f>VLOOKUP($B2187,'[3]Rotoma level Monthly'!$C$2:$N$538,10,FALSE)</f>
        <v>#N/A</v>
      </c>
      <c r="AL2187" s="21" t="e">
        <f>VLOOKUP($B2187,'[3]Rotoma level Monthly'!$C$2:$N$538,11,FALSE)</f>
        <v>#N/A</v>
      </c>
      <c r="AM2187" s="20">
        <v>3.4604014830282472</v>
      </c>
      <c r="AN2187" s="21">
        <v>204.51666666666665</v>
      </c>
    </row>
    <row r="2188" spans="1:40" x14ac:dyDescent="0.25">
      <c r="A2188" t="s">
        <v>91</v>
      </c>
      <c r="B2188" s="15">
        <v>41426</v>
      </c>
      <c r="C2188" s="16" t="s">
        <v>75</v>
      </c>
      <c r="D2188" s="17">
        <v>2013</v>
      </c>
      <c r="E2188" s="18" t="str">
        <f t="shared" si="534"/>
        <v>Rotomā 2012/13</v>
      </c>
      <c r="F2188" s="18" t="s">
        <v>72</v>
      </c>
      <c r="G2188" s="19">
        <v>1.6</v>
      </c>
      <c r="H2188" s="20">
        <v>14.720000267028809</v>
      </c>
      <c r="I2188" s="21">
        <v>101</v>
      </c>
      <c r="J2188" s="19">
        <v>3.6333401875195857</v>
      </c>
      <c r="K2188" s="19">
        <v>-9.0163288068114689E-2</v>
      </c>
      <c r="L2188" s="19">
        <v>4.0000002000000006</v>
      </c>
      <c r="M2188" s="19">
        <v>4.0000002000000006</v>
      </c>
      <c r="N2188" s="19">
        <v>7.3000002000000004</v>
      </c>
      <c r="O2188" s="19">
        <v>0.60000001999999997</v>
      </c>
      <c r="Q2188" s="19">
        <f t="shared" si="535"/>
        <v>2.7384647559460493</v>
      </c>
      <c r="R2188" s="19">
        <f t="shared" si="533"/>
        <v>2.0053040651194678</v>
      </c>
      <c r="S2188" s="19">
        <f t="shared" si="536"/>
        <v>2.4230073350857544</v>
      </c>
      <c r="T2188" s="19">
        <f t="shared" si="532"/>
        <v>1.8540937025149631</v>
      </c>
      <c r="U2188" s="23">
        <f t="shared" si="537"/>
        <v>2.2552174646665586</v>
      </c>
      <c r="V2188" s="24">
        <f t="shared" si="531"/>
        <v>2.3007521434156382</v>
      </c>
      <c r="W2188" s="24">
        <f t="shared" si="531"/>
        <v>2.2544332581056974</v>
      </c>
      <c r="X2188" s="24">
        <f t="shared" si="531"/>
        <v>2.3799279475557578</v>
      </c>
      <c r="Y2188" s="24">
        <f t="shared" si="531"/>
        <v>1.4285677024788281</v>
      </c>
      <c r="Z2188" s="24">
        <f t="shared" si="531"/>
        <v>2.09092026288898</v>
      </c>
      <c r="AA2188" s="20">
        <v>1.5</v>
      </c>
      <c r="AB2188" s="20">
        <v>0.46666666666666601</v>
      </c>
      <c r="AC2188" s="17">
        <v>315.43665104166701</v>
      </c>
      <c r="AD2188" s="17">
        <f t="shared" si="530"/>
        <v>315.80361452432953</v>
      </c>
      <c r="AE2188" s="21">
        <v>131.976</v>
      </c>
      <c r="AF2188" s="21">
        <v>166.49305555555557</v>
      </c>
      <c r="AG2188" s="19">
        <v>3.1627708333333331</v>
      </c>
      <c r="AH2188" s="21">
        <v>122.5</v>
      </c>
      <c r="AI2188" s="22">
        <v>0.295833333333333</v>
      </c>
      <c r="AJ2188" s="21">
        <v>1112.1239999999971</v>
      </c>
      <c r="AK2188" s="21" t="e">
        <f>VLOOKUP($B2188,'[3]Rotoma level Monthly'!$C$2:$N$538,10,FALSE)</f>
        <v>#N/A</v>
      </c>
      <c r="AL2188" s="21" t="e">
        <f>VLOOKUP($B2188,'[3]Rotoma level Monthly'!$C$2:$N$538,11,FALSE)</f>
        <v>#N/A</v>
      </c>
      <c r="AM2188" s="20">
        <v>3.4312560977235873</v>
      </c>
      <c r="AN2188" s="21">
        <v>205.34166666666667</v>
      </c>
    </row>
    <row r="2189" spans="1:40" x14ac:dyDescent="0.25">
      <c r="A2189" t="s">
        <v>91</v>
      </c>
      <c r="B2189" s="15">
        <v>41456</v>
      </c>
      <c r="C2189" s="16" t="s">
        <v>76</v>
      </c>
      <c r="D2189" s="17">
        <v>2014</v>
      </c>
      <c r="E2189" s="18" t="str">
        <f t="shared" si="534"/>
        <v>Rotomā 2013/14</v>
      </c>
      <c r="F2189" s="18" t="s">
        <v>72</v>
      </c>
      <c r="G2189" s="19">
        <v>1.5</v>
      </c>
      <c r="H2189" s="20">
        <v>11.399999618530273</v>
      </c>
      <c r="I2189" s="21">
        <v>88</v>
      </c>
      <c r="J2189" s="19">
        <v>2.6563400898195844</v>
      </c>
      <c r="K2189" s="19">
        <v>1.8638368096318856</v>
      </c>
      <c r="L2189" s="19">
        <v>10.5</v>
      </c>
      <c r="M2189" s="19">
        <v>3</v>
      </c>
      <c r="N2189" s="19">
        <v>7.4499997999999996</v>
      </c>
      <c r="O2189" s="19">
        <v>0.30000000999999998</v>
      </c>
      <c r="Q2189" s="19">
        <f t="shared" si="535"/>
        <v>2.6672717980014307</v>
      </c>
      <c r="R2189" s="19">
        <f t="shared" si="533"/>
        <v>2.433243148053339</v>
      </c>
      <c r="S2189" s="19">
        <f t="shared" si="536"/>
        <v>2.2428928431720077</v>
      </c>
      <c r="T2189" s="19">
        <f t="shared" si="532"/>
        <v>1.4569083361069162</v>
      </c>
      <c r="U2189" s="23">
        <f t="shared" si="537"/>
        <v>2.2000790313334235</v>
      </c>
      <c r="V2189" s="24">
        <f t="shared" si="531"/>
        <v>2.3070943590305304</v>
      </c>
      <c r="W2189" s="24">
        <f t="shared" si="531"/>
        <v>2.2656942450402284</v>
      </c>
      <c r="X2189" s="24">
        <f t="shared" si="531"/>
        <v>2.3566145379199854</v>
      </c>
      <c r="Y2189" s="24">
        <f t="shared" si="531"/>
        <v>1.4285677024788281</v>
      </c>
      <c r="Z2189" s="24">
        <f t="shared" si="531"/>
        <v>2.0894927111173929</v>
      </c>
      <c r="AA2189" s="20">
        <v>0.87</v>
      </c>
      <c r="AB2189" s="20">
        <v>0.40666666666666601</v>
      </c>
      <c r="AC2189" s="17">
        <v>315.407118615591</v>
      </c>
      <c r="AD2189" s="17">
        <f t="shared" si="530"/>
        <v>315.77038703777038</v>
      </c>
      <c r="AE2189" s="21">
        <v>45.261000000000003</v>
      </c>
      <c r="AF2189" s="21">
        <v>176.27016129032262</v>
      </c>
      <c r="AG2189" s="19">
        <v>2.4181317204301083</v>
      </c>
      <c r="AH2189" s="21">
        <v>172.1</v>
      </c>
      <c r="AI2189" s="22">
        <v>0.43666666666666598</v>
      </c>
      <c r="AJ2189" s="21">
        <v>1174.0999999999972</v>
      </c>
      <c r="AK2189" s="21" t="e">
        <f>VLOOKUP($B2189,'[3]Rotoma level Monthly'!$C$2:$N$538,10,FALSE)</f>
        <v>#N/A</v>
      </c>
      <c r="AL2189" s="21" t="e">
        <f>VLOOKUP($B2189,'[3]Rotoma level Monthly'!$C$2:$N$538,11,FALSE)</f>
        <v>#N/A</v>
      </c>
      <c r="AM2189" s="20">
        <v>3.4295483430939577</v>
      </c>
      <c r="AN2189" s="21">
        <v>207.50833333333333</v>
      </c>
    </row>
    <row r="2190" spans="1:40" x14ac:dyDescent="0.25">
      <c r="A2190" t="s">
        <v>91</v>
      </c>
      <c r="B2190" s="15">
        <v>41487</v>
      </c>
      <c r="C2190" s="16" t="s">
        <v>76</v>
      </c>
      <c r="D2190" s="17">
        <v>2014</v>
      </c>
      <c r="E2190" s="18" t="str">
        <f t="shared" si="534"/>
        <v>Rotomā 2013/14</v>
      </c>
      <c r="F2190" s="18" t="s">
        <v>72</v>
      </c>
      <c r="G2190" s="19">
        <v>1.5</v>
      </c>
      <c r="H2190" s="20">
        <v>11.199999809265137</v>
      </c>
      <c r="I2190" s="21">
        <v>79.000004000000004</v>
      </c>
      <c r="J2190" s="19">
        <v>2.6563400898195844</v>
      </c>
      <c r="K2190" s="19">
        <v>1.8638368096318856</v>
      </c>
      <c r="L2190" s="19">
        <v>4.9999998999999997</v>
      </c>
      <c r="M2190" s="19">
        <v>1</v>
      </c>
      <c r="N2190" s="19">
        <v>6.8000002000000004</v>
      </c>
      <c r="O2190" s="19">
        <v>0.5</v>
      </c>
      <c r="Q2190" s="19">
        <f t="shared" si="535"/>
        <v>2.6672717980014307</v>
      </c>
      <c r="R2190" s="19">
        <f t="shared" si="533"/>
        <v>2.4610976584865707</v>
      </c>
      <c r="S2190" s="19">
        <f t="shared" si="536"/>
        <v>2.1018576109729046</v>
      </c>
      <c r="T2190" s="19">
        <f t="shared" si="532"/>
        <v>1.4569083361069162</v>
      </c>
      <c r="U2190" s="23">
        <f t="shared" si="537"/>
        <v>2.1717838508919556</v>
      </c>
      <c r="V2190" s="24">
        <f t="shared" ref="V2190:Z2240" si="538">AVERAGE(Q2179:Q2190)</f>
        <v>2.2903343286171167</v>
      </c>
      <c r="W2190" s="24">
        <f t="shared" si="538"/>
        <v>2.2803738005236895</v>
      </c>
      <c r="X2190" s="24">
        <f t="shared" si="538"/>
        <v>2.3376764390331357</v>
      </c>
      <c r="Y2190" s="24">
        <f t="shared" si="538"/>
        <v>1.4770263365533551</v>
      </c>
      <c r="Z2190" s="24">
        <f t="shared" si="538"/>
        <v>2.096352726181824</v>
      </c>
      <c r="AA2190" s="20">
        <v>-0.01</v>
      </c>
      <c r="AB2190" s="20">
        <v>0.42666666666666597</v>
      </c>
      <c r="AC2190" s="17">
        <v>315.32174932795698</v>
      </c>
      <c r="AD2190" s="17">
        <f t="shared" si="530"/>
        <v>315.70065719906074</v>
      </c>
      <c r="AE2190" s="21">
        <v>101.535</v>
      </c>
      <c r="AF2190" s="21">
        <v>162.86290322580649</v>
      </c>
      <c r="AG2190" s="19">
        <v>3.2832930107526876</v>
      </c>
      <c r="AH2190" s="21">
        <v>141.5</v>
      </c>
      <c r="AI2190" s="22">
        <v>0.44666666666666599</v>
      </c>
      <c r="AJ2190" s="21">
        <v>1015.360999999997</v>
      </c>
      <c r="AK2190" s="21" t="e">
        <f>VLOOKUP($B2190,'[3]Rotoma level Monthly'!$C$2:$N$538,10,FALSE)</f>
        <v>#N/A</v>
      </c>
      <c r="AL2190" s="21" t="e">
        <f>VLOOKUP($B2190,'[3]Rotoma level Monthly'!$C$2:$N$538,11,FALSE)</f>
        <v>#N/A</v>
      </c>
      <c r="AM2190" s="20">
        <v>3.3947857982910907</v>
      </c>
      <c r="AN2190" s="21">
        <v>205.24166666666667</v>
      </c>
    </row>
    <row r="2191" spans="1:40" x14ac:dyDescent="0.25">
      <c r="A2191" t="s">
        <v>91</v>
      </c>
      <c r="B2191" s="15">
        <v>41518</v>
      </c>
      <c r="C2191" s="16" t="s">
        <v>76</v>
      </c>
      <c r="D2191" s="17">
        <v>2014</v>
      </c>
      <c r="E2191" s="18" t="str">
        <f t="shared" si="534"/>
        <v>Rotomā 2013/14</v>
      </c>
      <c r="F2191" s="18" t="s">
        <v>72</v>
      </c>
      <c r="G2191" s="19">
        <v>1.2</v>
      </c>
      <c r="I2191" s="21">
        <v>97.000003000000007</v>
      </c>
      <c r="J2191" s="19">
        <v>2.6563400898195844</v>
      </c>
      <c r="K2191" s="19">
        <v>1.8638368096318856</v>
      </c>
      <c r="L2191" s="19">
        <v>1</v>
      </c>
      <c r="M2191" s="19">
        <v>1</v>
      </c>
      <c r="N2191" s="19">
        <v>7.6999997999999996</v>
      </c>
      <c r="O2191" s="19">
        <v>0.44999999000000002</v>
      </c>
      <c r="Q2191" s="19">
        <f t="shared" si="535"/>
        <v>2.4211203649609674</v>
      </c>
      <c r="S2191" s="19">
        <f t="shared" si="536"/>
        <v>2.370182960571078</v>
      </c>
      <c r="T2191" s="19">
        <f t="shared" si="532"/>
        <v>1.4569083361069162</v>
      </c>
      <c r="U2191" s="23">
        <f t="shared" si="537"/>
        <v>2.0827372205463202</v>
      </c>
      <c r="V2191" s="24">
        <f t="shared" si="538"/>
        <v>2.2530616787836637</v>
      </c>
      <c r="W2191" s="24">
        <f t="shared" si="538"/>
        <v>2.2467472857569901</v>
      </c>
      <c r="X2191" s="24">
        <f t="shared" si="538"/>
        <v>2.3520624372657957</v>
      </c>
      <c r="Y2191" s="24">
        <f t="shared" si="538"/>
        <v>1.4770263365533554</v>
      </c>
      <c r="Z2191" s="24">
        <f t="shared" si="538"/>
        <v>2.0788075582313952</v>
      </c>
      <c r="AA2191" s="20">
        <v>0.33</v>
      </c>
      <c r="AB2191" s="20">
        <v>0.68833333333333302</v>
      </c>
      <c r="AC2191" s="17">
        <v>315.34829652777802</v>
      </c>
      <c r="AD2191" s="17">
        <f t="shared" si="530"/>
        <v>315.62468685762559</v>
      </c>
      <c r="AE2191" s="21">
        <v>174.093999999999</v>
      </c>
      <c r="AF2191" s="21">
        <v>179.15277777777774</v>
      </c>
      <c r="AG2191" s="19">
        <v>4.4142083333333346</v>
      </c>
      <c r="AH2191" s="21">
        <v>153.9</v>
      </c>
      <c r="AI2191" s="22">
        <v>0.5649999999999995</v>
      </c>
      <c r="AJ2191" s="21">
        <v>1001.867999999998</v>
      </c>
      <c r="AK2191" s="21" t="e">
        <f>VLOOKUP($B2191,'[3]Rotoma level Monthly'!$C$2:$N$538,10,FALSE)</f>
        <v>#N/A</v>
      </c>
      <c r="AL2191" s="21" t="e">
        <f>VLOOKUP($B2191,'[3]Rotoma level Monthly'!$C$2:$N$538,11,FALSE)</f>
        <v>#N/A</v>
      </c>
      <c r="AM2191" s="20">
        <v>3.468236739151306</v>
      </c>
      <c r="AN2191" s="21">
        <v>203.88333333333335</v>
      </c>
    </row>
    <row r="2192" spans="1:40" x14ac:dyDescent="0.25">
      <c r="A2192" t="s">
        <v>91</v>
      </c>
      <c r="B2192" s="15">
        <v>41548</v>
      </c>
      <c r="C2192" s="16" t="s">
        <v>76</v>
      </c>
      <c r="D2192" s="17">
        <v>2014</v>
      </c>
      <c r="E2192" s="18" t="str">
        <f t="shared" si="534"/>
        <v>Rotomā 2013/14</v>
      </c>
      <c r="F2192" s="18" t="s">
        <v>72</v>
      </c>
      <c r="G2192" s="19">
        <v>1</v>
      </c>
      <c r="H2192" s="20">
        <v>12.350000381469727</v>
      </c>
      <c r="I2192" s="21">
        <v>117</v>
      </c>
      <c r="J2192" s="19">
        <v>4.6103403829195866</v>
      </c>
      <c r="K2192" s="19">
        <v>1.8638368096318856</v>
      </c>
      <c r="L2192" s="19">
        <v>9.9999997999999994</v>
      </c>
      <c r="M2192" s="19">
        <v>39.000000999999997</v>
      </c>
      <c r="N2192" s="19">
        <v>7.3000002000000004</v>
      </c>
      <c r="O2192" s="19">
        <v>0.40000001000000002</v>
      </c>
      <c r="Q2192" s="19">
        <f t="shared" si="535"/>
        <v>2.2200000000000002</v>
      </c>
      <c r="R2192" s="19">
        <f t="shared" ref="R2192:R2206" si="539">5.56+2.6*LOG(((1/$H2192)-(1/40)),10)</f>
        <v>2.3047172350080554</v>
      </c>
      <c r="S2192" s="19">
        <f t="shared" si="536"/>
        <v>2.6152394438559461</v>
      </c>
      <c r="T2192" s="19">
        <f t="shared" si="532"/>
        <v>2.1561003327716759</v>
      </c>
      <c r="U2192" s="23">
        <f t="shared" si="537"/>
        <v>2.3240142529089192</v>
      </c>
      <c r="V2192" s="24">
        <f t="shared" si="538"/>
        <v>2.2443002270918391</v>
      </c>
      <c r="W2192" s="24">
        <f t="shared" si="538"/>
        <v>2.218071263184807</v>
      </c>
      <c r="X2192" s="24">
        <f t="shared" si="538"/>
        <v>2.3806432232945149</v>
      </c>
      <c r="Y2192" s="24">
        <f t="shared" si="538"/>
        <v>1.5837509703499455</v>
      </c>
      <c r="Z2192" s="24">
        <f t="shared" si="538"/>
        <v>2.1038719617586414</v>
      </c>
      <c r="AA2192" s="20">
        <v>-0.18</v>
      </c>
      <c r="AB2192" s="20">
        <v>0.51166666666666605</v>
      </c>
      <c r="AC2192" s="17">
        <v>315.36562298387099</v>
      </c>
      <c r="AD2192" s="17">
        <f t="shared" si="530"/>
        <v>315.5480802548031</v>
      </c>
      <c r="AE2192" s="21">
        <v>52.768000000000001</v>
      </c>
      <c r="AF2192" s="21">
        <v>222.1572580645161</v>
      </c>
      <c r="AG2192" s="19">
        <v>4.388427130002988</v>
      </c>
      <c r="AH2192" s="21">
        <v>259.7</v>
      </c>
      <c r="AI2192" s="22">
        <v>0.58749999999999947</v>
      </c>
      <c r="AJ2192" s="21">
        <v>1052.313999999998</v>
      </c>
      <c r="AK2192" s="21" t="e">
        <f>VLOOKUP($B2192,'[3]Rotoma level Monthly'!$C$2:$N$538,10,FALSE)</f>
        <v>#N/A</v>
      </c>
      <c r="AL2192" s="21" t="e">
        <f>VLOOKUP($B2192,'[3]Rotoma level Monthly'!$C$2:$N$538,11,FALSE)</f>
        <v>#N/A</v>
      </c>
      <c r="AM2192" s="20">
        <v>3.4861800261883427</v>
      </c>
      <c r="AN2192" s="21">
        <v>205.85833333333332</v>
      </c>
    </row>
    <row r="2193" spans="1:40" x14ac:dyDescent="0.25">
      <c r="A2193" t="s">
        <v>91</v>
      </c>
      <c r="B2193" s="15">
        <v>41579</v>
      </c>
      <c r="C2193" s="16" t="s">
        <v>76</v>
      </c>
      <c r="D2193" s="17">
        <v>2014</v>
      </c>
      <c r="E2193" s="18" t="str">
        <f t="shared" si="534"/>
        <v>Rotomā 2013/14</v>
      </c>
      <c r="F2193" s="18" t="s">
        <v>72</v>
      </c>
      <c r="G2193" s="19">
        <v>0.89999998000000003</v>
      </c>
      <c r="H2193" s="20">
        <v>13.300000190734863</v>
      </c>
      <c r="I2193" s="21">
        <v>79.999998000000005</v>
      </c>
      <c r="J2193" s="19">
        <v>1.6793398944195848</v>
      </c>
      <c r="K2193" s="19">
        <v>0.88683661423188509</v>
      </c>
      <c r="L2193" s="19">
        <v>4.9999998999999997</v>
      </c>
      <c r="M2193" s="19">
        <v>1</v>
      </c>
      <c r="N2193" s="19">
        <v>7.0999999000000003</v>
      </c>
      <c r="O2193" s="19">
        <v>0.40000001000000002</v>
      </c>
      <c r="Q2193" s="19">
        <f t="shared" si="535"/>
        <v>2.1037759494623742</v>
      </c>
      <c r="R2193" s="19">
        <f t="shared" si="539"/>
        <v>2.1815590113211036</v>
      </c>
      <c r="S2193" s="19">
        <f t="shared" si="536"/>
        <v>2.1183008281650895</v>
      </c>
      <c r="T2193" s="19">
        <f t="shared" si="532"/>
        <v>0.87540472721259432</v>
      </c>
      <c r="U2193" s="23">
        <f t="shared" si="537"/>
        <v>1.8197601290402907</v>
      </c>
      <c r="V2193" s="24">
        <f t="shared" si="538"/>
        <v>2.2193998724575517</v>
      </c>
      <c r="W2193" s="24">
        <f t="shared" si="538"/>
        <v>2.1815708759447991</v>
      </c>
      <c r="X2193" s="24">
        <f t="shared" si="538"/>
        <v>2.3690296298601843</v>
      </c>
      <c r="Y2193" s="24">
        <f t="shared" si="538"/>
        <v>1.5352923362754185</v>
      </c>
      <c r="Z2193" s="24">
        <f t="shared" si="538"/>
        <v>2.0742641441470204</v>
      </c>
      <c r="AA2193" s="20">
        <v>0.82</v>
      </c>
      <c r="AB2193" s="20">
        <v>0.55500000000000005</v>
      </c>
      <c r="AC2193" s="17">
        <v>315.33162256944399</v>
      </c>
      <c r="AD2193" s="17">
        <f t="shared" si="530"/>
        <v>315.48024556151591</v>
      </c>
      <c r="AE2193" s="21">
        <v>100.819</v>
      </c>
      <c r="AF2193" s="21">
        <v>164.53472222222231</v>
      </c>
      <c r="AG2193" s="19">
        <v>3.5759236111111106</v>
      </c>
      <c r="AH2193" s="21">
        <v>269</v>
      </c>
      <c r="AI2193" s="22">
        <v>0.60916666666666652</v>
      </c>
      <c r="AJ2193" s="21">
        <v>1028.4739999999981</v>
      </c>
      <c r="AK2193" s="21" t="e">
        <f>VLOOKUP($B2193,'[3]Rotoma level Monthly'!$C$2:$N$538,10,FALSE)</f>
        <v>#N/A</v>
      </c>
      <c r="AL2193" s="21" t="e">
        <f>VLOOKUP($B2193,'[3]Rotoma level Monthly'!$C$2:$N$538,11,FALSE)</f>
        <v>#N/A</v>
      </c>
      <c r="AM2193" s="20">
        <v>3.4676136938319608</v>
      </c>
      <c r="AN2193" s="21">
        <v>207.34166666666667</v>
      </c>
    </row>
    <row r="2194" spans="1:40" x14ac:dyDescent="0.25">
      <c r="A2194" t="s">
        <v>91</v>
      </c>
      <c r="B2194" s="15">
        <v>41609</v>
      </c>
      <c r="C2194" s="16" t="s">
        <v>76</v>
      </c>
      <c r="D2194" s="17">
        <v>2014</v>
      </c>
      <c r="E2194" s="18" t="str">
        <f t="shared" si="534"/>
        <v>Rotomā 2013/14</v>
      </c>
      <c r="F2194" s="18" t="s">
        <v>72</v>
      </c>
      <c r="G2194" s="19">
        <v>0.80000000999999998</v>
      </c>
      <c r="H2194" s="20">
        <v>15.300000190734863</v>
      </c>
      <c r="I2194" s="21">
        <v>77</v>
      </c>
      <c r="J2194" s="19">
        <v>0.1</v>
      </c>
      <c r="K2194" s="19">
        <v>-9.0163288068114689E-2</v>
      </c>
      <c r="L2194" s="19">
        <v>2.0000001000000003</v>
      </c>
      <c r="M2194" s="19">
        <v>1</v>
      </c>
      <c r="N2194" s="19">
        <v>7.4000000999999997</v>
      </c>
      <c r="O2194" s="19">
        <v>0.60000001999999997</v>
      </c>
      <c r="Q2194" s="19">
        <f t="shared" si="535"/>
        <v>1.9738485807483865</v>
      </c>
      <c r="R2194" s="19">
        <f t="shared" si="539"/>
        <v>1.935458358100635</v>
      </c>
      <c r="S2194" s="19">
        <f t="shared" si="536"/>
        <v>2.0683370827691703</v>
      </c>
      <c r="T2194" s="19">
        <v>0</v>
      </c>
      <c r="U2194" s="23">
        <f t="shared" si="537"/>
        <v>1.4944110054045479</v>
      </c>
      <c r="V2194" s="24">
        <f t="shared" si="538"/>
        <v>2.238487263192328</v>
      </c>
      <c r="W2194" s="24">
        <f t="shared" si="538"/>
        <v>2.149201644660367</v>
      </c>
      <c r="X2194" s="24">
        <f t="shared" si="538"/>
        <v>2.3427585161061755</v>
      </c>
      <c r="Y2194" s="24">
        <f t="shared" si="538"/>
        <v>1.4623419423410358</v>
      </c>
      <c r="Z2194" s="24">
        <f t="shared" si="538"/>
        <v>2.0468126660726007</v>
      </c>
      <c r="AA2194" s="20">
        <v>-0.02</v>
      </c>
      <c r="AB2194" s="20">
        <v>0.30166666666666597</v>
      </c>
      <c r="AC2194" s="17">
        <v>315.30291229838701</v>
      </c>
      <c r="AD2194" s="17">
        <f t="shared" si="530"/>
        <v>315.4226158852166</v>
      </c>
      <c r="AE2194" s="21">
        <v>136.858</v>
      </c>
      <c r="AF2194" s="21">
        <v>177.29166666666671</v>
      </c>
      <c r="AG2194" s="19">
        <v>3.9578897849462376</v>
      </c>
      <c r="AH2194" s="21">
        <v>223.5</v>
      </c>
      <c r="AI2194" s="22">
        <v>0.60916666666666652</v>
      </c>
      <c r="AJ2194" s="21">
        <v>1104.3799999999981</v>
      </c>
      <c r="AK2194" s="21" t="e">
        <f>VLOOKUP($B2194,'[3]Rotoma level Monthly'!$C$2:$N$538,10,FALSE)</f>
        <v>#N/A</v>
      </c>
      <c r="AL2194" s="21" t="e">
        <f>VLOOKUP($B2194,'[3]Rotoma level Monthly'!$C$2:$N$538,11,FALSE)</f>
        <v>#N/A</v>
      </c>
      <c r="AM2194" s="20">
        <v>3.4319846429060346</v>
      </c>
      <c r="AN2194" s="21">
        <v>209.60833333333335</v>
      </c>
    </row>
    <row r="2195" spans="1:40" x14ac:dyDescent="0.25">
      <c r="A2195" t="s">
        <v>91</v>
      </c>
      <c r="B2195" s="15">
        <v>41640</v>
      </c>
      <c r="C2195" s="16" t="s">
        <v>76</v>
      </c>
      <c r="D2195" s="17">
        <v>2014</v>
      </c>
      <c r="E2195" s="18" t="str">
        <f t="shared" si="534"/>
        <v>Rotomā 2013/14</v>
      </c>
      <c r="F2195" s="18" t="s">
        <v>72</v>
      </c>
      <c r="G2195" s="19">
        <v>0.69999999000000002</v>
      </c>
      <c r="H2195" s="20">
        <v>14</v>
      </c>
      <c r="I2195" s="21">
        <v>140</v>
      </c>
      <c r="J2195" s="19">
        <v>3.6333401875195857</v>
      </c>
      <c r="K2195" s="19">
        <v>-1.555663385768115</v>
      </c>
      <c r="L2195" s="19">
        <v>3</v>
      </c>
      <c r="M2195" s="19">
        <v>1</v>
      </c>
      <c r="N2195" s="19">
        <v>7.3000002000000004</v>
      </c>
      <c r="O2195" s="19">
        <v>0.34999998999999998</v>
      </c>
      <c r="Q2195" s="19">
        <f t="shared" si="535"/>
        <v>1.8265490058775271</v>
      </c>
      <c r="R2195" s="19">
        <f t="shared" si="539"/>
        <v>2.0936418345080057</v>
      </c>
      <c r="S2195" s="19">
        <f t="shared" si="536"/>
        <v>2.8498453873914964</v>
      </c>
      <c r="T2195" s="19">
        <f t="shared" si="532"/>
        <v>1.8540937025149631</v>
      </c>
      <c r="U2195" s="23">
        <f t="shared" si="537"/>
        <v>2.1560324825729977</v>
      </c>
      <c r="V2195" s="24">
        <f t="shared" si="538"/>
        <v>2.2526576626200621</v>
      </c>
      <c r="W2195" s="24">
        <f t="shared" si="538"/>
        <v>2.1559059737739745</v>
      </c>
      <c r="X2195" s="24">
        <f t="shared" si="538"/>
        <v>2.3794122983888002</v>
      </c>
      <c r="Y2195" s="24">
        <f t="shared" si="538"/>
        <v>1.4623419423410358</v>
      </c>
      <c r="Z2195" s="24">
        <f t="shared" si="538"/>
        <v>2.0610551202553919</v>
      </c>
      <c r="AA2195" s="20">
        <v>1.23</v>
      </c>
      <c r="AB2195" s="20">
        <v>0.14833333333333301</v>
      </c>
      <c r="AC2195" s="17">
        <v>315.16164321864102</v>
      </c>
      <c r="AD2195" s="17">
        <f t="shared" si="530"/>
        <v>315.36624769577548</v>
      </c>
      <c r="AE2195" s="21">
        <v>55.888000000000098</v>
      </c>
      <c r="AF2195" s="21">
        <v>200.79301075268822</v>
      </c>
      <c r="AG2195" s="19">
        <v>4.293293010752687</v>
      </c>
      <c r="AH2195" s="21">
        <v>300.7</v>
      </c>
      <c r="AI2195" s="22">
        <v>0.53333333333333299</v>
      </c>
      <c r="AJ2195" s="21">
        <v>1133.313999999998</v>
      </c>
      <c r="AK2195" s="21" t="e">
        <f>VLOOKUP($B2195,'[3]Rotoma level Monthly'!$C$2:$N$538,10,FALSE)</f>
        <v>#N/A</v>
      </c>
      <c r="AL2195" s="21" t="e">
        <f>VLOOKUP($B2195,'[3]Rotoma level Monthly'!$C$2:$N$538,11,FALSE)</f>
        <v>#N/A</v>
      </c>
      <c r="AM2195" s="20">
        <v>3.4551835676372176</v>
      </c>
      <c r="AN2195" s="21">
        <v>209.61666666666665</v>
      </c>
    </row>
    <row r="2196" spans="1:40" x14ac:dyDescent="0.25">
      <c r="A2196" t="s">
        <v>91</v>
      </c>
      <c r="B2196" s="15">
        <v>41671</v>
      </c>
      <c r="C2196" s="16" t="s">
        <v>76</v>
      </c>
      <c r="D2196" s="17">
        <v>2014</v>
      </c>
      <c r="E2196" s="18" t="str">
        <f t="shared" si="534"/>
        <v>Rotomā 2013/14</v>
      </c>
      <c r="F2196" s="18" t="s">
        <v>72</v>
      </c>
      <c r="G2196" s="19">
        <v>0.69999999000000002</v>
      </c>
      <c r="H2196" s="20">
        <v>14.800000190734863</v>
      </c>
      <c r="I2196" s="21">
        <v>114</v>
      </c>
      <c r="J2196" s="19">
        <v>0.7023401875195856</v>
      </c>
      <c r="K2196" s="19">
        <v>0.88683661423188509</v>
      </c>
      <c r="L2196" s="19">
        <v>4.0000002000000006</v>
      </c>
      <c r="M2196" s="19">
        <v>1</v>
      </c>
      <c r="N2196" s="19">
        <v>7.6999997999999996</v>
      </c>
      <c r="O2196" s="19">
        <v>0.30000000999999998</v>
      </c>
      <c r="Q2196" s="19">
        <f t="shared" si="535"/>
        <v>1.8265490058775271</v>
      </c>
      <c r="R2196" s="19">
        <f t="shared" si="539"/>
        <v>1.9956049454538332</v>
      </c>
      <c r="S2196" s="19">
        <f t="shared" si="536"/>
        <v>2.5812836025227823</v>
      </c>
      <c r="T2196" s="19">
        <v>0</v>
      </c>
      <c r="U2196" s="23">
        <f t="shared" si="537"/>
        <v>1.6008593884635358</v>
      </c>
      <c r="V2196" s="24">
        <f t="shared" si="538"/>
        <v>2.2668280620477961</v>
      </c>
      <c r="W2196" s="24">
        <f t="shared" si="538"/>
        <v>2.1531438359066106</v>
      </c>
      <c r="X2196" s="24">
        <f t="shared" si="538"/>
        <v>2.3823174180867119</v>
      </c>
      <c r="Y2196" s="24">
        <f t="shared" si="538"/>
        <v>1.3078341337981221</v>
      </c>
      <c r="Z2196" s="24">
        <f t="shared" si="538"/>
        <v>2.0260640579731377</v>
      </c>
      <c r="AA2196" s="20">
        <v>-0.13</v>
      </c>
      <c r="AB2196" s="20">
        <v>0.20333333333333301</v>
      </c>
      <c r="AC2196" s="17">
        <v>314.961996039513</v>
      </c>
      <c r="AD2196" s="17">
        <f t="shared" si="530"/>
        <v>315.31076345576457</v>
      </c>
      <c r="AE2196" s="21">
        <v>22.193999999999999</v>
      </c>
      <c r="AF2196" s="21">
        <v>167.75297619047615</v>
      </c>
      <c r="AG2196" s="19">
        <v>3.6429985119047621</v>
      </c>
      <c r="AH2196" s="21">
        <v>216.3</v>
      </c>
      <c r="AI2196" s="22">
        <v>0.48916666666666603</v>
      </c>
      <c r="AJ2196" s="21">
        <v>1189.2019999999982</v>
      </c>
      <c r="AK2196" s="21" t="e">
        <f>VLOOKUP($B2196,'[3]Rotoma level Monthly'!$C$2:$N$538,10,FALSE)</f>
        <v>#N/A</v>
      </c>
      <c r="AL2196" s="21" t="e">
        <f>VLOOKUP($B2196,'[3]Rotoma level Monthly'!$C$2:$N$538,11,FALSE)</f>
        <v>#N/A</v>
      </c>
      <c r="AM2196" s="20">
        <v>3.4858270488200134</v>
      </c>
      <c r="AN2196" s="21">
        <v>204.7416666666667</v>
      </c>
    </row>
    <row r="2197" spans="1:40" x14ac:dyDescent="0.25">
      <c r="A2197" t="s">
        <v>91</v>
      </c>
      <c r="B2197" s="15">
        <v>41699</v>
      </c>
      <c r="C2197" s="16" t="s">
        <v>76</v>
      </c>
      <c r="D2197" s="17">
        <v>2014</v>
      </c>
      <c r="E2197" s="18" t="str">
        <f t="shared" si="534"/>
        <v>Rotomā 2013/14</v>
      </c>
      <c r="F2197" s="18" t="s">
        <v>72</v>
      </c>
      <c r="G2197" s="19">
        <v>0.80000000999999998</v>
      </c>
      <c r="H2197" s="20">
        <v>13.949999809265137</v>
      </c>
      <c r="I2197" s="21">
        <v>112</v>
      </c>
      <c r="J2197" s="19">
        <v>1.6793398944195848</v>
      </c>
      <c r="K2197" s="19">
        <v>-1.0671633857681151</v>
      </c>
      <c r="L2197" s="19">
        <v>0.50000001999999999</v>
      </c>
      <c r="M2197" s="19">
        <v>1</v>
      </c>
      <c r="N2197" s="19">
        <v>7.4000000999999997</v>
      </c>
      <c r="O2197" s="19">
        <v>0.44999999000000002</v>
      </c>
      <c r="Q2197" s="19">
        <f t="shared" si="535"/>
        <v>1.9738485807483865</v>
      </c>
      <c r="R2197" s="19">
        <f t="shared" si="539"/>
        <v>2.0998511983211179</v>
      </c>
      <c r="S2197" s="19">
        <f t="shared" si="536"/>
        <v>2.5581462482372461</v>
      </c>
      <c r="T2197" s="19">
        <f t="shared" si="532"/>
        <v>0.87540472721259432</v>
      </c>
      <c r="U2197" s="23">
        <f t="shared" si="537"/>
        <v>1.8768126886298362</v>
      </c>
      <c r="V2197" s="24">
        <f t="shared" si="538"/>
        <v>2.2791030266203678</v>
      </c>
      <c r="W2197" s="24">
        <f t="shared" si="538"/>
        <v>2.1653637148738376</v>
      </c>
      <c r="X2197" s="24">
        <f t="shared" si="538"/>
        <v>2.3946629387731493</v>
      </c>
      <c r="Y2197" s="24">
        <f t="shared" si="538"/>
        <v>1.3078341337981219</v>
      </c>
      <c r="Z2197" s="24">
        <f t="shared" si="538"/>
        <v>2.0350195682178795</v>
      </c>
      <c r="AA2197" s="20">
        <v>-1.24</v>
      </c>
      <c r="AB2197" s="20">
        <v>-3.8333333333333199E-2</v>
      </c>
      <c r="AC2197" s="17">
        <v>314.825928427419</v>
      </c>
      <c r="AD2197" s="17">
        <f t="shared" si="530"/>
        <v>315.26474657068394</v>
      </c>
      <c r="AE2197" s="21">
        <v>39.867000000000097</v>
      </c>
      <c r="AF2197" s="21">
        <v>175.43682795698922</v>
      </c>
      <c r="AG2197" s="19">
        <v>3.2731922043010746</v>
      </c>
      <c r="AH2197" s="21">
        <v>274.5</v>
      </c>
      <c r="AI2197" s="22">
        <v>0.44666666666666599</v>
      </c>
      <c r="AJ2197" s="21">
        <v>1189.4389999999983</v>
      </c>
      <c r="AK2197" s="21" t="e">
        <f>VLOOKUP($B2197,'[3]Rotoma level Monthly'!$C$2:$N$538,10,FALSE)</f>
        <v>#N/A</v>
      </c>
      <c r="AL2197" s="21" t="e">
        <f>VLOOKUP($B2197,'[3]Rotoma level Monthly'!$C$2:$N$538,11,FALSE)</f>
        <v>#N/A</v>
      </c>
      <c r="AM2197" s="20">
        <v>3.5168042313596959</v>
      </c>
      <c r="AN2197" s="21">
        <v>206.57500000000002</v>
      </c>
    </row>
    <row r="2198" spans="1:40" x14ac:dyDescent="0.25">
      <c r="A2198" t="s">
        <v>91</v>
      </c>
      <c r="B2198" s="15">
        <v>41730</v>
      </c>
      <c r="C2198" s="16" t="s">
        <v>76</v>
      </c>
      <c r="D2198" s="17">
        <v>2014</v>
      </c>
      <c r="E2198" s="18" t="str">
        <f t="shared" si="534"/>
        <v>Rotomā 2013/14</v>
      </c>
      <c r="F2198" s="18" t="s">
        <v>72</v>
      </c>
      <c r="G2198" s="19">
        <v>1.1000000000000001</v>
      </c>
      <c r="H2198" s="20">
        <v>14.600000381469727</v>
      </c>
      <c r="I2198" s="21">
        <v>102</v>
      </c>
      <c r="J2198" s="19">
        <v>2.6563400898195844</v>
      </c>
      <c r="K2198" s="19">
        <v>0.88683661423188509</v>
      </c>
      <c r="L2198" s="19">
        <v>41.000001000000005</v>
      </c>
      <c r="M2198" s="19">
        <v>1</v>
      </c>
      <c r="N2198" s="19">
        <v>6.9000000999999997</v>
      </c>
      <c r="O2198" s="19">
        <v>0.75</v>
      </c>
      <c r="Q2198" s="19">
        <f t="shared" si="535"/>
        <v>2.3251374203018917</v>
      </c>
      <c r="R2198" s="19">
        <f t="shared" si="539"/>
        <v>2.0198942142583225</v>
      </c>
      <c r="S2198" s="19">
        <f t="shared" si="536"/>
        <v>2.4358865170033712</v>
      </c>
      <c r="T2198" s="19">
        <f t="shared" si="532"/>
        <v>1.4569083361069162</v>
      </c>
      <c r="U2198" s="23">
        <f t="shared" si="537"/>
        <v>2.0594566219176258</v>
      </c>
      <c r="V2198" s="24">
        <f t="shared" si="538"/>
        <v>2.2711044478987787</v>
      </c>
      <c r="W2198" s="24">
        <f t="shared" si="538"/>
        <v>2.1614680814398426</v>
      </c>
      <c r="X2198" s="24">
        <f t="shared" si="538"/>
        <v>2.3968201485234304</v>
      </c>
      <c r="Y2198" s="24">
        <f t="shared" si="538"/>
        <v>1.2747353532641181</v>
      </c>
      <c r="Z2198" s="24">
        <f t="shared" si="538"/>
        <v>2.0243917815129273</v>
      </c>
      <c r="AA2198" s="20">
        <v>0.88</v>
      </c>
      <c r="AB2198" s="20">
        <v>7.0000000000000007E-2</v>
      </c>
      <c r="AC2198" s="17">
        <v>314.85202361111101</v>
      </c>
      <c r="AD2198" s="17">
        <f t="shared" si="530"/>
        <v>315.22618658804504</v>
      </c>
      <c r="AE2198" s="21">
        <v>186.43900000000201</v>
      </c>
      <c r="AF2198" s="21">
        <v>169.04166666666666</v>
      </c>
      <c r="AG2198" s="19">
        <v>3.1716180555555558</v>
      </c>
      <c r="AH2198" s="21">
        <v>177</v>
      </c>
      <c r="AI2198" s="22">
        <v>0.41666666666666596</v>
      </c>
      <c r="AJ2198" s="21">
        <v>1176.3839999999984</v>
      </c>
      <c r="AK2198" s="21" t="e">
        <f>VLOOKUP($B2198,'[3]Rotoma level Monthly'!$C$2:$N$538,10,FALSE)</f>
        <v>#N/A</v>
      </c>
      <c r="AL2198" s="21" t="e">
        <f>VLOOKUP($B2198,'[3]Rotoma level Monthly'!$C$2:$N$538,11,FALSE)</f>
        <v>#N/A</v>
      </c>
      <c r="AM2198" s="20">
        <v>3.5434725781338892</v>
      </c>
      <c r="AN2198" s="21">
        <v>206.97499999999999</v>
      </c>
    </row>
    <row r="2199" spans="1:40" x14ac:dyDescent="0.25">
      <c r="A2199" t="s">
        <v>91</v>
      </c>
      <c r="B2199" s="15">
        <v>41760</v>
      </c>
      <c r="C2199" s="16" t="s">
        <v>76</v>
      </c>
      <c r="D2199" s="17">
        <v>2014</v>
      </c>
      <c r="E2199" s="18" t="str">
        <f t="shared" si="534"/>
        <v>Rotomā 2013/14</v>
      </c>
      <c r="F2199" s="18" t="s">
        <v>72</v>
      </c>
      <c r="G2199" s="19">
        <v>1.7</v>
      </c>
      <c r="H2199" s="20">
        <v>12.649999618530273</v>
      </c>
      <c r="I2199" s="21">
        <v>112</v>
      </c>
      <c r="J2199" s="19">
        <v>1.6793398944195848</v>
      </c>
      <c r="K2199" s="19">
        <v>0.88683661423188509</v>
      </c>
      <c r="L2199" s="19">
        <v>2.0000001000000003</v>
      </c>
      <c r="M2199" s="19">
        <v>4.0000002000000006</v>
      </c>
      <c r="N2199" s="19">
        <v>6.9000000999999997</v>
      </c>
      <c r="O2199" s="19">
        <v>0.5</v>
      </c>
      <c r="Q2199" s="19">
        <f t="shared" si="535"/>
        <v>2.8053402603008157</v>
      </c>
      <c r="R2199" s="19">
        <f t="shared" si="539"/>
        <v>2.2652977657571522</v>
      </c>
      <c r="S2199" s="19">
        <f t="shared" si="536"/>
        <v>2.5581462482372461</v>
      </c>
      <c r="T2199" s="19">
        <f t="shared" si="532"/>
        <v>0.87540472721259432</v>
      </c>
      <c r="U2199" s="23">
        <f t="shared" si="537"/>
        <v>2.1260472503769519</v>
      </c>
      <c r="V2199" s="24">
        <f t="shared" si="538"/>
        <v>2.2957647933522325</v>
      </c>
      <c r="W2199" s="24">
        <f t="shared" si="538"/>
        <v>2.1632426758534185</v>
      </c>
      <c r="X2199" s="24">
        <f t="shared" si="538"/>
        <v>2.4102605089986744</v>
      </c>
      <c r="Y2199" s="24">
        <f t="shared" si="538"/>
        <v>1.1931779386555872</v>
      </c>
      <c r="Z2199" s="24">
        <f t="shared" si="538"/>
        <v>2.0139342822294135</v>
      </c>
      <c r="AA2199" s="20">
        <v>0.56000000000000005</v>
      </c>
      <c r="AB2199" s="20">
        <v>0.101666666666666</v>
      </c>
      <c r="AC2199" s="17">
        <v>314.86225033602199</v>
      </c>
      <c r="AD2199" s="17">
        <f t="shared" si="530"/>
        <v>315.1814845831168</v>
      </c>
      <c r="AE2199" s="21">
        <v>86.739000000000303</v>
      </c>
      <c r="AF2199" s="21">
        <v>188.76344086021507</v>
      </c>
      <c r="AG2199" s="19">
        <v>2.8245362903225799</v>
      </c>
      <c r="AH2199" s="21">
        <v>206.6</v>
      </c>
      <c r="AI2199" s="22">
        <v>0.35416666666666596</v>
      </c>
      <c r="AJ2199" s="21">
        <v>1178.7220000000013</v>
      </c>
      <c r="AK2199" s="21" t="e">
        <f>VLOOKUP($B2199,'[3]Rotoma level Monthly'!$C$2:$N$538,10,FALSE)</f>
        <v>#N/A</v>
      </c>
      <c r="AL2199" s="21" t="e">
        <f>VLOOKUP($B2199,'[3]Rotoma level Monthly'!$C$2:$N$538,11,FALSE)</f>
        <v>#N/A</v>
      </c>
      <c r="AM2199" s="20">
        <v>3.5264795225783341</v>
      </c>
      <c r="AN2199" s="21">
        <v>209.77499999999998</v>
      </c>
    </row>
    <row r="2200" spans="1:40" x14ac:dyDescent="0.25">
      <c r="A2200" t="s">
        <v>91</v>
      </c>
      <c r="B2200" s="15">
        <v>41791</v>
      </c>
      <c r="C2200" s="16" t="s">
        <v>76</v>
      </c>
      <c r="D2200" s="17">
        <v>2014</v>
      </c>
      <c r="E2200" s="18" t="str">
        <f t="shared" si="534"/>
        <v>Rotomā 2013/14</v>
      </c>
      <c r="F2200" s="18" t="s">
        <v>72</v>
      </c>
      <c r="G2200" s="19">
        <v>6.6999997999999996</v>
      </c>
      <c r="H2200" s="20">
        <v>15.899999618530273</v>
      </c>
      <c r="I2200" s="21">
        <v>106</v>
      </c>
      <c r="J2200" s="19">
        <v>2.6563400898195844</v>
      </c>
      <c r="K2200" s="19">
        <v>8.7028366142318845</v>
      </c>
      <c r="L2200" s="19">
        <v>3</v>
      </c>
      <c r="M2200" s="19">
        <v>3</v>
      </c>
      <c r="N2200" s="19">
        <v>6.9000000999999997</v>
      </c>
      <c r="O2200" s="19">
        <v>0.30000000999999998</v>
      </c>
      <c r="Q2200" s="19">
        <f t="shared" si="535"/>
        <v>4.3182299659315024</v>
      </c>
      <c r="R2200" s="19">
        <f t="shared" si="539"/>
        <v>1.8642558549726393</v>
      </c>
      <c r="S2200" s="19">
        <f t="shared" si="536"/>
        <v>2.4861706544469588</v>
      </c>
      <c r="T2200" s="19">
        <f t="shared" si="532"/>
        <v>1.4569083361069162</v>
      </c>
      <c r="U2200" s="23">
        <f t="shared" si="537"/>
        <v>2.5313912028645045</v>
      </c>
      <c r="V2200" s="24">
        <f t="shared" si="538"/>
        <v>2.427411894184353</v>
      </c>
      <c r="W2200" s="24">
        <f t="shared" si="538"/>
        <v>2.1504201112946162</v>
      </c>
      <c r="X2200" s="24">
        <f t="shared" si="538"/>
        <v>2.4155241189454415</v>
      </c>
      <c r="Y2200" s="24">
        <f t="shared" si="538"/>
        <v>1.1600791581215837</v>
      </c>
      <c r="Z2200" s="24">
        <f t="shared" si="538"/>
        <v>2.0369487604125758</v>
      </c>
      <c r="AA2200" s="20">
        <v>-0.05</v>
      </c>
      <c r="AB2200" s="20">
        <v>-0.53999999999999904</v>
      </c>
      <c r="AC2200" s="17">
        <v>314.88884930555599</v>
      </c>
      <c r="AD2200" s="17">
        <f t="shared" ref="AD2200:AD2263" si="540">AVERAGE(AC2189:AC2200)</f>
        <v>315.13583443844084</v>
      </c>
      <c r="AE2200" s="21">
        <v>95.712000000000401</v>
      </c>
      <c r="AF2200" s="21">
        <v>162.85416666666663</v>
      </c>
      <c r="AG2200" s="19">
        <v>3.2182638888888904</v>
      </c>
      <c r="AH2200" s="21">
        <v>108.3</v>
      </c>
      <c r="AI2200" s="22">
        <v>0.2524999999999995</v>
      </c>
      <c r="AJ2200" s="21">
        <v>1134.4380000000015</v>
      </c>
      <c r="AK2200" s="21" t="e">
        <f>VLOOKUP($B2200,'[3]Rotoma level Monthly'!$C$2:$N$538,10,FALSE)</f>
        <v>#N/A</v>
      </c>
      <c r="AL2200" s="21" t="e">
        <f>VLOOKUP($B2200,'[3]Rotoma level Monthly'!$C$2:$N$538,11,FALSE)</f>
        <v>#N/A</v>
      </c>
      <c r="AM2200" s="20">
        <v>3.5338568747288712</v>
      </c>
      <c r="AN2200" s="21">
        <v>208.59166666666667</v>
      </c>
    </row>
    <row r="2201" spans="1:40" x14ac:dyDescent="0.25">
      <c r="A2201" t="s">
        <v>91</v>
      </c>
      <c r="B2201" s="15">
        <v>41821</v>
      </c>
      <c r="C2201" s="16" t="s">
        <v>77</v>
      </c>
      <c r="D2201" s="17">
        <v>2015</v>
      </c>
      <c r="E2201" s="18" t="str">
        <f t="shared" si="534"/>
        <v>Rotomā 2014/15</v>
      </c>
      <c r="F2201" s="18" t="s">
        <v>72</v>
      </c>
      <c r="G2201" s="19">
        <v>2.2000000000000002</v>
      </c>
      <c r="H2201" s="20">
        <v>11.15</v>
      </c>
      <c r="I2201" s="21">
        <v>92</v>
      </c>
      <c r="J2201" s="19">
        <v>7.5413399921195854</v>
      </c>
      <c r="K2201" s="19">
        <v>3.8178367119318843</v>
      </c>
      <c r="L2201" s="19">
        <v>12.5</v>
      </c>
      <c r="M2201" s="19">
        <v>3</v>
      </c>
      <c r="N2201" s="19">
        <v>7.2000003000000001</v>
      </c>
      <c r="O2201" s="19">
        <v>0.34999998999999998</v>
      </c>
      <c r="Q2201" s="19">
        <f t="shared" si="535"/>
        <v>3.0897536092884041</v>
      </c>
      <c r="R2201" s="19">
        <f t="shared" si="539"/>
        <v>2.4681084928269814</v>
      </c>
      <c r="S2201" s="19">
        <f t="shared" si="536"/>
        <v>2.3010013603101211</v>
      </c>
      <c r="T2201" s="19">
        <f t="shared" si="532"/>
        <v>2.7801496809311876</v>
      </c>
      <c r="U2201" s="23">
        <f t="shared" si="537"/>
        <v>2.6597532858391739</v>
      </c>
      <c r="V2201" s="24">
        <f t="shared" si="538"/>
        <v>2.4626187117916016</v>
      </c>
      <c r="W2201" s="24">
        <f t="shared" si="538"/>
        <v>2.1535896880922198</v>
      </c>
      <c r="X2201" s="24">
        <f t="shared" si="538"/>
        <v>2.4203664953736177</v>
      </c>
      <c r="Y2201" s="24">
        <f t="shared" si="538"/>
        <v>1.270349270190273</v>
      </c>
      <c r="Z2201" s="24">
        <f t="shared" si="538"/>
        <v>2.0752549482880549</v>
      </c>
      <c r="AA2201" s="20">
        <v>-0.26</v>
      </c>
      <c r="AB2201" s="20">
        <v>-0.45999999999999902</v>
      </c>
      <c r="AC2201" s="17">
        <v>314.96117573924698</v>
      </c>
      <c r="AD2201" s="17">
        <f t="shared" si="540"/>
        <v>315.09867253207887</v>
      </c>
      <c r="AE2201" s="21">
        <v>57.327500000000001</v>
      </c>
      <c r="AF2201" s="21">
        <v>170.16129032258061</v>
      </c>
      <c r="AG2201" s="19">
        <v>3.4709744623655916</v>
      </c>
      <c r="AH2201" s="21">
        <v>172.2</v>
      </c>
      <c r="AI2201" s="22">
        <v>0.17583333333333301</v>
      </c>
      <c r="AJ2201" s="21">
        <v>1098.1740000000018</v>
      </c>
      <c r="AK2201" s="21" t="e">
        <f>VLOOKUP($B2201,'[3]Rotoma level Monthly'!$C$2:$N$538,10,FALSE)</f>
        <v>#N/A</v>
      </c>
      <c r="AL2201" s="21" t="e">
        <f>VLOOKUP($B2201,'[3]Rotoma level Monthly'!$C$2:$N$538,11,FALSE)</f>
        <v>#N/A</v>
      </c>
      <c r="AM2201" s="20">
        <v>3.5384812960251679</v>
      </c>
      <c r="AN2201" s="21">
        <v>208.6</v>
      </c>
    </row>
    <row r="2202" spans="1:40" x14ac:dyDescent="0.25">
      <c r="A2202" t="s">
        <v>91</v>
      </c>
      <c r="B2202" s="15">
        <v>41852</v>
      </c>
      <c r="C2202" s="16" t="s">
        <v>77</v>
      </c>
      <c r="D2202" s="17">
        <v>2015</v>
      </c>
      <c r="E2202" s="18" t="str">
        <f t="shared" si="534"/>
        <v>Rotomā 2014/15</v>
      </c>
      <c r="F2202" s="18" t="s">
        <v>72</v>
      </c>
      <c r="G2202" s="19">
        <v>5.3000002000000004</v>
      </c>
      <c r="H2202" s="20">
        <v>11.95</v>
      </c>
      <c r="I2202" s="21">
        <v>93.999997000000008</v>
      </c>
      <c r="J2202" s="19">
        <v>8.5183399921195857</v>
      </c>
      <c r="K2202" s="19">
        <v>3.8178367119318843</v>
      </c>
      <c r="L2202" s="19">
        <v>4.9999998999999997</v>
      </c>
      <c r="M2202" s="19">
        <v>3</v>
      </c>
      <c r="N2202" s="19">
        <v>7.1999997999999996</v>
      </c>
      <c r="O2202" s="19">
        <v>0.40000001000000002</v>
      </c>
      <c r="Q2202" s="19">
        <f t="shared" si="535"/>
        <v>4.0596607504127196</v>
      </c>
      <c r="R2202" s="19">
        <f t="shared" si="539"/>
        <v>2.3581129193481596</v>
      </c>
      <c r="S2202" s="19">
        <f t="shared" si="536"/>
        <v>2.3291147976151003</v>
      </c>
      <c r="T2202" s="19">
        <f t="shared" si="532"/>
        <v>2.9346365125743712</v>
      </c>
      <c r="U2202" s="23">
        <f t="shared" si="537"/>
        <v>2.9203812449875879</v>
      </c>
      <c r="V2202" s="24">
        <f t="shared" si="538"/>
        <v>2.5786511244925419</v>
      </c>
      <c r="W2202" s="24">
        <f t="shared" si="538"/>
        <v>2.1442274390796365</v>
      </c>
      <c r="X2202" s="24">
        <f t="shared" si="538"/>
        <v>2.4393045942604674</v>
      </c>
      <c r="Y2202" s="24">
        <f t="shared" si="538"/>
        <v>1.3934932848958941</v>
      </c>
      <c r="Z2202" s="24">
        <f t="shared" si="538"/>
        <v>2.1376380644626911</v>
      </c>
      <c r="AA2202" s="20">
        <v>-1.1000000000000001</v>
      </c>
      <c r="AB2202" s="20">
        <v>-0.65</v>
      </c>
      <c r="AC2202" s="17">
        <v>314.89057594086</v>
      </c>
      <c r="AD2202" s="17">
        <f t="shared" si="540"/>
        <v>315.06274141648743</v>
      </c>
      <c r="AE2202" s="21">
        <v>200.89550000000199</v>
      </c>
      <c r="AF2202" s="21">
        <v>171.64650537634409</v>
      </c>
      <c r="AG2202" s="19">
        <v>3.8057459677419332</v>
      </c>
      <c r="AH2202" s="21">
        <v>188.2</v>
      </c>
      <c r="AI2202" s="22">
        <v>0.1249999999999995</v>
      </c>
      <c r="AJ2202" s="21">
        <v>1110.2405000000019</v>
      </c>
      <c r="AK2202" s="21" t="e">
        <f>VLOOKUP($B2202,'[3]Rotoma level Monthly'!$C$2:$N$538,10,FALSE)</f>
        <v>#N/A</v>
      </c>
      <c r="AL2202" s="21" t="e">
        <f>VLOOKUP($B2202,'[3]Rotoma level Monthly'!$C$2:$N$538,11,FALSE)</f>
        <v>#N/A</v>
      </c>
      <c r="AM2202" s="20">
        <v>3.6262181911864579</v>
      </c>
      <c r="AN2202" s="21">
        <v>212.49166666666665</v>
      </c>
    </row>
    <row r="2203" spans="1:40" x14ac:dyDescent="0.25">
      <c r="A2203" t="s">
        <v>91</v>
      </c>
      <c r="B2203" s="15">
        <v>41883</v>
      </c>
      <c r="C2203" s="16" t="s">
        <v>77</v>
      </c>
      <c r="D2203" s="17">
        <v>2015</v>
      </c>
      <c r="E2203" s="18" t="str">
        <f t="shared" si="534"/>
        <v>Rotomā 2014/15</v>
      </c>
      <c r="F2203" s="18" t="s">
        <v>72</v>
      </c>
      <c r="G2203" s="19">
        <v>1.4</v>
      </c>
      <c r="H2203" s="20">
        <v>12.2</v>
      </c>
      <c r="I2203" s="21">
        <v>89.000001999999995</v>
      </c>
      <c r="J2203" s="19">
        <v>7.5413399921195854</v>
      </c>
      <c r="K2203" s="19">
        <v>2.8408365165318847</v>
      </c>
      <c r="L2203" s="19">
        <v>2.0000001000000003</v>
      </c>
      <c r="M2203" s="19">
        <v>3</v>
      </c>
      <c r="N2203" s="19">
        <v>7.1999997999999996</v>
      </c>
      <c r="O2203" s="19">
        <v>0.40000001000000002</v>
      </c>
      <c r="Q2203" s="19">
        <f t="shared" si="535"/>
        <v>2.5911652106227248</v>
      </c>
      <c r="R2203" s="19">
        <f t="shared" si="539"/>
        <v>2.3246249321799506</v>
      </c>
      <c r="S2203" s="19">
        <f t="shared" si="536"/>
        <v>2.2576639493770609</v>
      </c>
      <c r="T2203" s="19">
        <f t="shared" si="532"/>
        <v>2.7801496809311876</v>
      </c>
      <c r="U2203" s="23">
        <f t="shared" si="537"/>
        <v>2.488400943277731</v>
      </c>
      <c r="V2203" s="24">
        <f t="shared" si="538"/>
        <v>2.592821528297689</v>
      </c>
      <c r="W2203" s="24">
        <f t="shared" si="538"/>
        <v>2.1592605635046627</v>
      </c>
      <c r="X2203" s="24">
        <f t="shared" si="538"/>
        <v>2.4299280099942995</v>
      </c>
      <c r="Y2203" s="24">
        <f t="shared" si="538"/>
        <v>1.5037633969645834</v>
      </c>
      <c r="Z2203" s="24">
        <f t="shared" si="538"/>
        <v>2.1714433746903086</v>
      </c>
      <c r="AA2203" s="20">
        <v>-0.8</v>
      </c>
      <c r="AB2203" s="20">
        <v>-0.61166666666666603</v>
      </c>
      <c r="AC2203" s="17">
        <v>314.92119048039098</v>
      </c>
      <c r="AD2203" s="17">
        <f t="shared" si="540"/>
        <v>315.02714924587184</v>
      </c>
      <c r="AE2203" s="21">
        <v>142.21100000000101</v>
      </c>
      <c r="AF2203" s="21">
        <v>158.51388888888889</v>
      </c>
      <c r="AG2203" s="19">
        <v>3.9926275584795321</v>
      </c>
      <c r="AH2203" s="21">
        <v>163.6</v>
      </c>
      <c r="AI2203" s="22">
        <v>8.5833333333333012E-2</v>
      </c>
      <c r="AJ2203" s="21">
        <v>1209.6010000000038</v>
      </c>
      <c r="AK2203" s="21" t="e">
        <f>VLOOKUP($B2203,'[3]Rotoma level Monthly'!$C$2:$N$538,10,FALSE)</f>
        <v>#N/A</v>
      </c>
      <c r="AL2203" s="21" t="e">
        <f>VLOOKUP($B2203,'[3]Rotoma level Monthly'!$C$2:$N$538,11,FALSE)</f>
        <v>#N/A</v>
      </c>
      <c r="AM2203" s="20">
        <v>3.6697559376022286</v>
      </c>
      <c r="AN2203" s="21">
        <v>213.29999999999995</v>
      </c>
    </row>
    <row r="2204" spans="1:40" x14ac:dyDescent="0.25">
      <c r="A2204" t="s">
        <v>91</v>
      </c>
      <c r="B2204" s="15">
        <v>41913</v>
      </c>
      <c r="C2204" s="16" t="s">
        <v>77</v>
      </c>
      <c r="D2204" s="17">
        <v>2015</v>
      </c>
      <c r="E2204" s="18" t="str">
        <f t="shared" si="534"/>
        <v>Rotomā 2014/15</v>
      </c>
      <c r="F2204" s="18" t="s">
        <v>72</v>
      </c>
      <c r="G2204" s="19">
        <v>1.5</v>
      </c>
      <c r="H2204" s="20">
        <v>8.35</v>
      </c>
      <c r="I2204" s="21">
        <v>104</v>
      </c>
      <c r="J2204" s="19">
        <v>4.6103403829195866</v>
      </c>
      <c r="K2204" s="19">
        <v>0.88683661423188509</v>
      </c>
      <c r="L2204" s="19">
        <v>0.50000001999999999</v>
      </c>
      <c r="M2204" s="19">
        <v>1</v>
      </c>
      <c r="N2204" s="19">
        <v>7.5999999000000003</v>
      </c>
      <c r="O2204" s="19">
        <v>0.44999999000000002</v>
      </c>
      <c r="Q2204" s="19">
        <f t="shared" si="535"/>
        <v>2.6672717980014307</v>
      </c>
      <c r="R2204" s="19">
        <f t="shared" si="539"/>
        <v>2.8992308436087044</v>
      </c>
      <c r="S2204" s="19">
        <f t="shared" si="536"/>
        <v>2.4612703512893286</v>
      </c>
      <c r="T2204" s="19">
        <f t="shared" si="532"/>
        <v>2.1561003327716759</v>
      </c>
      <c r="U2204" s="23">
        <f t="shared" si="537"/>
        <v>2.545968331417785</v>
      </c>
      <c r="V2204" s="24">
        <f t="shared" si="538"/>
        <v>2.6300941781311411</v>
      </c>
      <c r="W2204" s="24">
        <f t="shared" si="538"/>
        <v>2.2088033642213838</v>
      </c>
      <c r="X2204" s="24">
        <f t="shared" si="538"/>
        <v>2.4170972522804144</v>
      </c>
      <c r="Y2204" s="24">
        <f t="shared" si="538"/>
        <v>1.5037633969645834</v>
      </c>
      <c r="Z2204" s="24">
        <f t="shared" si="538"/>
        <v>2.1899395478993808</v>
      </c>
      <c r="AA2204" s="20">
        <v>-0.78</v>
      </c>
      <c r="AB2204" s="20">
        <v>-0.70499999999999996</v>
      </c>
      <c r="AC2204" s="17">
        <v>314.89565216159298</v>
      </c>
      <c r="AD2204" s="17">
        <f t="shared" si="540"/>
        <v>314.98798501068194</v>
      </c>
      <c r="AE2204" s="21">
        <v>96.184697298122003</v>
      </c>
      <c r="AF2204" s="21">
        <v>184.60488505747119</v>
      </c>
      <c r="AG2204" s="19">
        <v>4.4454813218390807</v>
      </c>
      <c r="AH2204" s="21">
        <v>192</v>
      </c>
      <c r="AI2204" s="22">
        <v>1.5833333333333401E-2</v>
      </c>
      <c r="AJ2204" s="21">
        <v>1177.7180000000058</v>
      </c>
      <c r="AK2204" s="21" t="e">
        <f>VLOOKUP($B2204,'[3]Rotoma level Monthly'!$C$2:$N$538,10,FALSE)</f>
        <v>#N/A</v>
      </c>
      <c r="AL2204" s="21" t="e">
        <f>VLOOKUP($B2204,'[3]Rotoma level Monthly'!$C$2:$N$538,11,FALSE)</f>
        <v>#N/A</v>
      </c>
      <c r="AM2204" s="20">
        <v>3.6346242063644119</v>
      </c>
      <c r="AN2204" s="21">
        <v>207.6583333333333</v>
      </c>
    </row>
    <row r="2205" spans="1:40" x14ac:dyDescent="0.25">
      <c r="A2205" t="s">
        <v>91</v>
      </c>
      <c r="B2205" s="15">
        <v>41944</v>
      </c>
      <c r="C2205" s="16" t="s">
        <v>77</v>
      </c>
      <c r="D2205" s="17">
        <v>2015</v>
      </c>
      <c r="E2205" s="18" t="str">
        <f t="shared" si="534"/>
        <v>Rotomā 2014/15</v>
      </c>
      <c r="F2205" s="18" t="s">
        <v>72</v>
      </c>
      <c r="G2205" s="19">
        <v>1.7</v>
      </c>
      <c r="H2205" s="20">
        <v>10.3</v>
      </c>
      <c r="I2205" s="21">
        <v>102</v>
      </c>
      <c r="J2205" s="19">
        <v>3.6333401875195857</v>
      </c>
      <c r="K2205" s="19">
        <v>0.88683661423188509</v>
      </c>
      <c r="L2205" s="19">
        <v>0.50000001999999999</v>
      </c>
      <c r="M2205" s="19">
        <v>1</v>
      </c>
      <c r="N2205" s="19">
        <v>7.8000002000000004</v>
      </c>
      <c r="O2205" s="19">
        <v>0.40000001000000002</v>
      </c>
      <c r="Q2205" s="19">
        <f t="shared" si="535"/>
        <v>2.8053402603008157</v>
      </c>
      <c r="R2205" s="19">
        <f t="shared" si="539"/>
        <v>2.5904340065386018</v>
      </c>
      <c r="S2205" s="19">
        <f t="shared" si="536"/>
        <v>2.4358865170033712</v>
      </c>
      <c r="T2205" s="19">
        <f t="shared" si="532"/>
        <v>1.8540937025149631</v>
      </c>
      <c r="U2205" s="23">
        <f t="shared" si="537"/>
        <v>2.4214386215894379</v>
      </c>
      <c r="V2205" s="24">
        <f t="shared" si="538"/>
        <v>2.6885578707010112</v>
      </c>
      <c r="W2205" s="24">
        <f t="shared" si="538"/>
        <v>2.2428762804895084</v>
      </c>
      <c r="X2205" s="24">
        <f t="shared" si="538"/>
        <v>2.4435627263502715</v>
      </c>
      <c r="Y2205" s="24">
        <f t="shared" si="538"/>
        <v>1.5853208115731141</v>
      </c>
      <c r="Z2205" s="24">
        <f t="shared" si="538"/>
        <v>2.2400794222784763</v>
      </c>
      <c r="AA2205" s="20">
        <v>-1.05</v>
      </c>
      <c r="AB2205" s="20">
        <v>-0.67333333333333301</v>
      </c>
      <c r="AC2205" s="17">
        <v>314.79547597297602</v>
      </c>
      <c r="AD2205" s="17">
        <f t="shared" si="540"/>
        <v>314.94330612764298</v>
      </c>
      <c r="AE2205" s="21">
        <v>63.751302701877499</v>
      </c>
      <c r="AF2205" s="21">
        <v>226.5347222222222</v>
      </c>
      <c r="AG2205" s="19">
        <v>4.8066944444444468</v>
      </c>
      <c r="AH2205" s="21">
        <v>234.6</v>
      </c>
      <c r="AI2205" s="22">
        <v>-0.24916666666666612</v>
      </c>
      <c r="AJ2205" s="21">
        <v>1221.134697298128</v>
      </c>
      <c r="AK2205" s="21" t="e">
        <f>VLOOKUP($B2205,'[3]Rotoma level Monthly'!$C$2:$N$538,10,FALSE)</f>
        <v>#N/A</v>
      </c>
      <c r="AL2205" s="21" t="e">
        <f>VLOOKUP($B2205,'[3]Rotoma level Monthly'!$C$2:$N$538,11,FALSE)</f>
        <v>#N/A</v>
      </c>
      <c r="AM2205" s="20">
        <v>3.6393787223507537</v>
      </c>
      <c r="AN2205" s="21">
        <v>204.79166666666663</v>
      </c>
    </row>
    <row r="2206" spans="1:40" x14ac:dyDescent="0.25">
      <c r="A2206" t="s">
        <v>91</v>
      </c>
      <c r="B2206" s="15">
        <v>41974</v>
      </c>
      <c r="C2206" s="16" t="s">
        <v>77</v>
      </c>
      <c r="D2206" s="17">
        <v>2015</v>
      </c>
      <c r="E2206" s="18" t="str">
        <f t="shared" si="534"/>
        <v>Rotomā 2014/15</v>
      </c>
      <c r="F2206" s="18" t="s">
        <v>72</v>
      </c>
      <c r="G2206" s="19">
        <v>0.60000001999999997</v>
      </c>
      <c r="H2206" s="20">
        <v>11.8</v>
      </c>
      <c r="I2206" s="21">
        <v>103</v>
      </c>
      <c r="J2206" s="19">
        <v>1.6793398944195848</v>
      </c>
      <c r="K2206" s="19">
        <v>0.88683661423188509</v>
      </c>
      <c r="L2206" s="19">
        <v>9.9999997999999994</v>
      </c>
      <c r="M2206" s="19">
        <v>2.0000001000000003</v>
      </c>
      <c r="N2206" s="19">
        <v>7.1999997999999996</v>
      </c>
      <c r="O2206" s="19">
        <v>0.34999998999999998</v>
      </c>
      <c r="Q2206" s="19">
        <f t="shared" si="535"/>
        <v>1.6565042127447205</v>
      </c>
      <c r="R2206" s="19">
        <f t="shared" si="539"/>
        <v>2.3783984851817102</v>
      </c>
      <c r="S2206" s="19">
        <f t="shared" si="536"/>
        <v>2.4486400463625677</v>
      </c>
      <c r="T2206" s="19">
        <f t="shared" si="532"/>
        <v>0.87540472721259432</v>
      </c>
      <c r="U2206" s="23">
        <f t="shared" si="537"/>
        <v>1.8397368678753983</v>
      </c>
      <c r="V2206" s="24">
        <f t="shared" si="538"/>
        <v>2.6621125067007054</v>
      </c>
      <c r="W2206" s="24">
        <f t="shared" si="538"/>
        <v>2.2797879577462647</v>
      </c>
      <c r="X2206" s="24">
        <f t="shared" si="538"/>
        <v>2.4752546399830542</v>
      </c>
      <c r="Y2206" s="24">
        <f t="shared" si="538"/>
        <v>1.6582712055074971</v>
      </c>
      <c r="Z2206" s="24">
        <f t="shared" si="538"/>
        <v>2.2688565774843807</v>
      </c>
      <c r="AA2206" s="20">
        <v>-0.64</v>
      </c>
      <c r="AB2206" s="20">
        <v>-0.77166666666666595</v>
      </c>
      <c r="AC2206" s="17">
        <v>314.68636452843901</v>
      </c>
      <c r="AD2206" s="17">
        <f t="shared" si="540"/>
        <v>314.891927146814</v>
      </c>
      <c r="AE2206" s="21">
        <v>122.09502304146</v>
      </c>
      <c r="AF2206" s="21">
        <v>162.54704301075265</v>
      </c>
      <c r="AG2206" s="19">
        <v>3.6496303763440872</v>
      </c>
      <c r="AH2206" s="21">
        <v>201.5</v>
      </c>
      <c r="AI2206" s="22">
        <v>-0.499999999999999</v>
      </c>
      <c r="AJ2206" s="21">
        <v>1184.0670000000055</v>
      </c>
      <c r="AK2206" s="21" t="e">
        <f>VLOOKUP($B2206,'[3]Rotoma level Monthly'!$C$2:$N$538,10,FALSE)</f>
        <v>#N/A</v>
      </c>
      <c r="AL2206" s="21" t="e">
        <f>VLOOKUP($B2206,'[3]Rotoma level Monthly'!$C$2:$N$538,11,FALSE)</f>
        <v>#N/A</v>
      </c>
      <c r="AM2206" s="20">
        <v>3.7419429584618644</v>
      </c>
      <c r="AN2206" s="21">
        <v>202.95833333333334</v>
      </c>
    </row>
    <row r="2207" spans="1:40" x14ac:dyDescent="0.25">
      <c r="A2207" t="s">
        <v>91</v>
      </c>
      <c r="B2207" s="15">
        <v>42005</v>
      </c>
      <c r="C2207" s="16" t="s">
        <v>77</v>
      </c>
      <c r="D2207" s="17">
        <v>2015</v>
      </c>
      <c r="E2207" s="18" t="str">
        <f t="shared" si="534"/>
        <v>Rotomā 2014/15</v>
      </c>
      <c r="F2207" s="18" t="s">
        <v>72</v>
      </c>
      <c r="G2207" s="19">
        <v>0.69999999000000002</v>
      </c>
      <c r="I2207" s="21">
        <v>117</v>
      </c>
      <c r="J2207" s="19">
        <v>4.6103403829195866</v>
      </c>
      <c r="K2207" s="19">
        <v>1.8638368096318856</v>
      </c>
      <c r="L2207" s="19">
        <v>1</v>
      </c>
      <c r="M2207" s="19">
        <v>1</v>
      </c>
      <c r="N2207" s="19">
        <v>7</v>
      </c>
      <c r="O2207" s="19">
        <v>0.55000000999999998</v>
      </c>
      <c r="Q2207" s="19">
        <f t="shared" si="535"/>
        <v>1.8265490058775271</v>
      </c>
      <c r="S2207" s="19">
        <f t="shared" si="536"/>
        <v>2.6152394438559461</v>
      </c>
      <c r="T2207" s="19">
        <f t="shared" si="532"/>
        <v>2.1561003327716759</v>
      </c>
      <c r="U2207" s="23">
        <f t="shared" si="537"/>
        <v>2.1992962608350499</v>
      </c>
      <c r="V2207" s="24">
        <f t="shared" si="538"/>
        <v>2.6621125067007059</v>
      </c>
      <c r="W2207" s="24">
        <f t="shared" si="538"/>
        <v>2.2967103325861067</v>
      </c>
      <c r="X2207" s="24">
        <f t="shared" si="538"/>
        <v>2.4557041446884251</v>
      </c>
      <c r="Y2207" s="24">
        <f t="shared" si="538"/>
        <v>1.683438424695556</v>
      </c>
      <c r="Z2207" s="24">
        <f t="shared" si="538"/>
        <v>2.2724618923395514</v>
      </c>
      <c r="AA2207" s="20">
        <v>-0.74</v>
      </c>
      <c r="AB2207" s="20">
        <v>3.3333333333333298E-2</v>
      </c>
      <c r="AC2207" s="17">
        <v>314.55241610405398</v>
      </c>
      <c r="AD2207" s="17">
        <f t="shared" si="540"/>
        <v>314.8411582205984</v>
      </c>
      <c r="AE2207" s="21">
        <v>33.459618191098798</v>
      </c>
      <c r="AF2207" s="21">
        <v>171.12231182795688</v>
      </c>
      <c r="AG2207" s="19">
        <v>3.1606586021505372</v>
      </c>
      <c r="AH2207" s="21">
        <v>327.5</v>
      </c>
      <c r="AI2207" s="22">
        <v>-0.499999999999999</v>
      </c>
      <c r="AJ2207" s="21">
        <v>1169.3040230414656</v>
      </c>
      <c r="AK2207" s="21" t="e">
        <f>VLOOKUP($B2207,'[3]Rotoma level Monthly'!$C$2:$N$538,10,FALSE)</f>
        <v>#N/A</v>
      </c>
      <c r="AL2207" s="21" t="e">
        <f>VLOOKUP($B2207,'[3]Rotoma level Monthly'!$C$2:$N$538,11,FALSE)</f>
        <v>#N/A</v>
      </c>
      <c r="AM2207" s="20">
        <v>3.7162546744116853</v>
      </c>
      <c r="AN2207" s="21">
        <v>205.19166666666663</v>
      </c>
    </row>
    <row r="2208" spans="1:40" x14ac:dyDescent="0.25">
      <c r="A2208" t="s">
        <v>91</v>
      </c>
      <c r="B2208" s="15">
        <v>42036</v>
      </c>
      <c r="C2208" s="16" t="s">
        <v>77</v>
      </c>
      <c r="D2208" s="17">
        <v>2015</v>
      </c>
      <c r="E2208" s="18" t="str">
        <f t="shared" si="534"/>
        <v>Rotomā 2014/15</v>
      </c>
      <c r="F2208" s="18" t="s">
        <v>72</v>
      </c>
      <c r="G2208" s="19">
        <v>0.60000001999999997</v>
      </c>
      <c r="H2208" s="20">
        <v>13.05</v>
      </c>
      <c r="I2208" s="21">
        <v>115</v>
      </c>
      <c r="J2208" s="19">
        <v>4.6103403829195866</v>
      </c>
      <c r="K2208" s="19">
        <v>1.8638368096318856</v>
      </c>
      <c r="L2208" s="19">
        <v>3</v>
      </c>
      <c r="M2208" s="19">
        <v>6.0000000999999994</v>
      </c>
      <c r="N2208" s="19">
        <v>6.8000002000000004</v>
      </c>
      <c r="O2208" s="19">
        <v>0.44999999000000002</v>
      </c>
      <c r="Q2208" s="19">
        <f t="shared" si="535"/>
        <v>1.6565042127447205</v>
      </c>
      <c r="R2208" s="19">
        <f t="shared" ref="R2208:R2271" si="541">5.56+2.6*LOG(((1/$H2208)-(1/40)),10)</f>
        <v>2.2135094929532877</v>
      </c>
      <c r="S2208" s="19">
        <f t="shared" si="536"/>
        <v>2.5927004994643714</v>
      </c>
      <c r="T2208" s="19">
        <f t="shared" si="532"/>
        <v>2.1561003327716759</v>
      </c>
      <c r="U2208" s="23">
        <f t="shared" si="537"/>
        <v>2.1547036344835138</v>
      </c>
      <c r="V2208" s="24">
        <f t="shared" si="538"/>
        <v>2.6479421072729719</v>
      </c>
      <c r="W2208" s="24">
        <f t="shared" si="538"/>
        <v>2.3165198369042388</v>
      </c>
      <c r="X2208" s="24">
        <f t="shared" si="538"/>
        <v>2.4566555527668905</v>
      </c>
      <c r="Y2208" s="24">
        <f t="shared" si="538"/>
        <v>1.8631134524265291</v>
      </c>
      <c r="Z2208" s="24">
        <f t="shared" si="538"/>
        <v>2.3186155795078833</v>
      </c>
      <c r="AA2208" s="20">
        <v>0.04</v>
      </c>
      <c r="AB2208" s="20">
        <v>4.1666666666666699E-2</v>
      </c>
      <c r="AC2208" s="17">
        <v>314.34762178564</v>
      </c>
      <c r="AD2208" s="17">
        <f t="shared" si="540"/>
        <v>314.78996036610897</v>
      </c>
      <c r="AE2208" s="21">
        <v>62.456500519820104</v>
      </c>
      <c r="AF2208" s="21">
        <v>165.18601190476184</v>
      </c>
      <c r="AG2208" s="19">
        <v>3.2568898809523819</v>
      </c>
      <c r="AH2208" s="21">
        <v>222</v>
      </c>
      <c r="AI2208" s="22">
        <v>-0.499999999999999</v>
      </c>
      <c r="AJ2208" s="21">
        <v>1146.8756412325642</v>
      </c>
      <c r="AK2208" s="21" t="e">
        <f>VLOOKUP($B2208,'[3]Rotoma level Monthly'!$C$2:$N$538,10,FALSE)</f>
        <v>#N/A</v>
      </c>
      <c r="AL2208" s="21" t="e">
        <f>VLOOKUP($B2208,'[3]Rotoma level Monthly'!$C$2:$N$538,11,FALSE)</f>
        <v>#N/A</v>
      </c>
      <c r="AM2208" s="20">
        <v>3.621868473694839</v>
      </c>
      <c r="AN2208" s="21">
        <v>205.66666666666666</v>
      </c>
    </row>
    <row r="2209" spans="1:40" x14ac:dyDescent="0.25">
      <c r="A2209" t="s">
        <v>91</v>
      </c>
      <c r="B2209" s="15">
        <v>42064</v>
      </c>
      <c r="C2209" s="16" t="s">
        <v>77</v>
      </c>
      <c r="D2209" s="17">
        <v>2015</v>
      </c>
      <c r="E2209" s="18" t="str">
        <f t="shared" si="534"/>
        <v>Rotomā 2014/15</v>
      </c>
      <c r="F2209" s="18" t="s">
        <v>72</v>
      </c>
      <c r="G2209" s="19">
        <v>1.1000000000000001</v>
      </c>
      <c r="H2209" s="20">
        <v>13.3</v>
      </c>
      <c r="I2209" s="21">
        <v>111</v>
      </c>
      <c r="J2209" s="19">
        <v>3.6333401875195857</v>
      </c>
      <c r="K2209" s="19">
        <v>2.8408365165318847</v>
      </c>
      <c r="L2209" s="19">
        <v>3</v>
      </c>
      <c r="M2209" s="19">
        <v>1</v>
      </c>
      <c r="N2209" s="19">
        <v>7.4000000999999997</v>
      </c>
      <c r="O2209" s="19">
        <v>0.34999998999999998</v>
      </c>
      <c r="Q2209" s="19">
        <f t="shared" si="535"/>
        <v>2.3251374203018917</v>
      </c>
      <c r="R2209" s="19">
        <f t="shared" si="541"/>
        <v>2.1815590355807699</v>
      </c>
      <c r="S2209" s="19">
        <f t="shared" si="536"/>
        <v>2.5464221661478388</v>
      </c>
      <c r="T2209" s="19">
        <f t="shared" si="532"/>
        <v>1.8540937025149631</v>
      </c>
      <c r="U2209" s="23">
        <f t="shared" si="537"/>
        <v>2.2268030811363655</v>
      </c>
      <c r="V2209" s="24">
        <f t="shared" si="538"/>
        <v>2.6772161772357639</v>
      </c>
      <c r="W2209" s="24">
        <f t="shared" si="538"/>
        <v>2.3239478221096617</v>
      </c>
      <c r="X2209" s="24">
        <f t="shared" si="538"/>
        <v>2.4556785459261063</v>
      </c>
      <c r="Y2209" s="24">
        <f t="shared" si="538"/>
        <v>1.9446708670350599</v>
      </c>
      <c r="Z2209" s="24">
        <f t="shared" si="538"/>
        <v>2.347781445550094</v>
      </c>
      <c r="AA2209" s="20">
        <v>-1.03</v>
      </c>
      <c r="AB2209" s="20">
        <v>-0.184999999999999</v>
      </c>
      <c r="AC2209" s="17">
        <v>314.23799747422902</v>
      </c>
      <c r="AD2209" s="17">
        <f t="shared" si="540"/>
        <v>314.74096612000977</v>
      </c>
      <c r="AE2209" s="21">
        <v>59.027000000000001</v>
      </c>
      <c r="AF2209" s="21">
        <v>159.32123655913981</v>
      </c>
      <c r="AG2209" s="19">
        <v>2.9181048387096764</v>
      </c>
      <c r="AH2209" s="21">
        <v>206.3</v>
      </c>
      <c r="AI2209" s="22">
        <v>-0.499999999999999</v>
      </c>
      <c r="AJ2209" s="21">
        <v>1187.1381417523844</v>
      </c>
      <c r="AK2209" s="21" t="e">
        <f>VLOOKUP($B2209,'[3]Rotoma level Monthly'!$C$2:$N$538,10,FALSE)</f>
        <v>#N/A</v>
      </c>
      <c r="AL2209" s="21" t="e">
        <f>VLOOKUP($B2209,'[3]Rotoma level Monthly'!$C$2:$N$538,11,FALSE)</f>
        <v>#N/A</v>
      </c>
      <c r="AM2209" s="20">
        <v>3.5896927544488069</v>
      </c>
      <c r="AN2209" s="21">
        <v>199.98333333333335</v>
      </c>
    </row>
    <row r="2210" spans="1:40" x14ac:dyDescent="0.25">
      <c r="A2210" t="s">
        <v>91</v>
      </c>
      <c r="B2210" s="15">
        <v>42095</v>
      </c>
      <c r="C2210" s="16" t="s">
        <v>77</v>
      </c>
      <c r="D2210" s="17">
        <v>2015</v>
      </c>
      <c r="E2210" s="18" t="str">
        <f t="shared" si="534"/>
        <v>Rotomā 2014/15</v>
      </c>
      <c r="F2210" s="18" t="s">
        <v>72</v>
      </c>
      <c r="G2210" s="19">
        <v>1.2</v>
      </c>
      <c r="H2210" s="20">
        <v>13.2</v>
      </c>
      <c r="I2210" s="21">
        <v>123</v>
      </c>
      <c r="J2210" s="19">
        <v>3.6333401875195857</v>
      </c>
      <c r="K2210" s="19">
        <v>-9.0163288068114689E-2</v>
      </c>
      <c r="L2210" s="19">
        <v>1</v>
      </c>
      <c r="M2210" s="19">
        <v>1</v>
      </c>
      <c r="N2210" s="19">
        <v>7.0999999000000003</v>
      </c>
      <c r="O2210" s="19">
        <v>0.44999999000000002</v>
      </c>
      <c r="Q2210" s="19">
        <f t="shared" si="535"/>
        <v>2.4211203649609674</v>
      </c>
      <c r="R2210" s="19">
        <f t="shared" si="541"/>
        <v>2.1943022658869396</v>
      </c>
      <c r="S2210" s="19">
        <f t="shared" si="536"/>
        <v>2.6806143854325879</v>
      </c>
      <c r="T2210" s="19">
        <f t="shared" si="532"/>
        <v>1.8540937025149631</v>
      </c>
      <c r="U2210" s="23">
        <f t="shared" si="537"/>
        <v>2.2875326796988644</v>
      </c>
      <c r="V2210" s="24">
        <f t="shared" si="538"/>
        <v>2.6852147559573538</v>
      </c>
      <c r="W2210" s="24">
        <f t="shared" si="538"/>
        <v>2.3398030995304451</v>
      </c>
      <c r="X2210" s="24">
        <f t="shared" si="538"/>
        <v>2.4760725349618746</v>
      </c>
      <c r="Y2210" s="24">
        <f t="shared" si="538"/>
        <v>1.9777696475690636</v>
      </c>
      <c r="Z2210" s="24">
        <f t="shared" si="538"/>
        <v>2.36678778369853</v>
      </c>
      <c r="AA2210" s="20">
        <v>-0.22</v>
      </c>
      <c r="AB2210" s="20">
        <v>-0.19166666666666601</v>
      </c>
      <c r="AC2210" s="17">
        <v>314.09221320006998</v>
      </c>
      <c r="AD2210" s="17">
        <f t="shared" si="540"/>
        <v>314.6776485857564</v>
      </c>
      <c r="AE2210" s="21">
        <v>129.94800000000001</v>
      </c>
      <c r="AF2210" s="21">
        <v>159.13194444444437</v>
      </c>
      <c r="AG2210" s="19">
        <v>3.1295833333333336</v>
      </c>
      <c r="AH2210" s="21">
        <v>164.6</v>
      </c>
      <c r="AI2210" s="22">
        <v>-0.499999999999999</v>
      </c>
      <c r="AJ2210" s="21">
        <v>1206.2981417523843</v>
      </c>
      <c r="AK2210" s="21" t="e">
        <f>VLOOKUP($B2210,'[3]Rotoma level Monthly'!$C$2:$N$538,10,FALSE)</f>
        <v>#N/A</v>
      </c>
      <c r="AL2210" s="21" t="e">
        <f>VLOOKUP($B2210,'[3]Rotoma level Monthly'!$C$2:$N$538,11,FALSE)</f>
        <v>#N/A</v>
      </c>
      <c r="AM2210" s="20">
        <v>3.5601021406495241</v>
      </c>
      <c r="AN2210" s="21">
        <v>198.95000000000002</v>
      </c>
    </row>
    <row r="2211" spans="1:40" x14ac:dyDescent="0.25">
      <c r="A2211" t="s">
        <v>91</v>
      </c>
      <c r="B2211" s="15">
        <v>42125</v>
      </c>
      <c r="C2211" s="16" t="s">
        <v>77</v>
      </c>
      <c r="D2211" s="17">
        <v>2015</v>
      </c>
      <c r="E2211" s="18" t="str">
        <f t="shared" si="534"/>
        <v>Rotomā 2014/15</v>
      </c>
      <c r="F2211" s="18" t="s">
        <v>72</v>
      </c>
      <c r="G2211" s="19">
        <v>1</v>
      </c>
      <c r="H2211" s="20">
        <v>13.7</v>
      </c>
      <c r="I2211" s="21">
        <v>124</v>
      </c>
      <c r="J2211" s="19">
        <v>3.6333401875195857</v>
      </c>
      <c r="K2211" s="19">
        <v>0.88683661423188509</v>
      </c>
      <c r="L2211" s="19">
        <v>2.0000001000000003</v>
      </c>
      <c r="M2211" s="19">
        <v>2.0000001000000003</v>
      </c>
      <c r="N2211" s="19">
        <v>6.9000000999999997</v>
      </c>
      <c r="O2211" s="19">
        <v>3.5</v>
      </c>
      <c r="Q2211" s="19">
        <f t="shared" si="535"/>
        <v>2.2200000000000002</v>
      </c>
      <c r="R2211" s="19">
        <f t="shared" si="541"/>
        <v>2.1310554940140105</v>
      </c>
      <c r="S2211" s="19">
        <f t="shared" si="536"/>
        <v>2.6911992723383276</v>
      </c>
      <c r="T2211" s="19">
        <f t="shared" si="532"/>
        <v>1.8540937025149631</v>
      </c>
      <c r="U2211" s="23">
        <f t="shared" si="537"/>
        <v>2.2240871172168251</v>
      </c>
      <c r="V2211" s="24">
        <f t="shared" si="538"/>
        <v>2.6364364009322858</v>
      </c>
      <c r="W2211" s="24">
        <f t="shared" si="538"/>
        <v>2.3275992566447048</v>
      </c>
      <c r="X2211" s="24">
        <f t="shared" si="538"/>
        <v>2.487160286970298</v>
      </c>
      <c r="Y2211" s="24">
        <f t="shared" si="538"/>
        <v>2.0593270621775943</v>
      </c>
      <c r="Z2211" s="24">
        <f t="shared" si="538"/>
        <v>2.3749577726018529</v>
      </c>
      <c r="AA2211" s="20">
        <v>-1.24</v>
      </c>
      <c r="AB2211" s="20">
        <v>-0.53500000000000003</v>
      </c>
      <c r="AC2211" s="17">
        <v>314.05071347177301</v>
      </c>
      <c r="AD2211" s="17">
        <f t="shared" si="540"/>
        <v>314.61002051373566</v>
      </c>
      <c r="AE2211" s="21">
        <v>110.80800000000001</v>
      </c>
      <c r="AF2211" s="21">
        <v>164.6774193548388</v>
      </c>
      <c r="AG2211" s="19">
        <v>2.9121575268817192</v>
      </c>
      <c r="AH2211" s="21">
        <v>177.1</v>
      </c>
      <c r="AI2211" s="22">
        <v>-0.53749999999999953</v>
      </c>
      <c r="AJ2211" s="21">
        <v>1149.8071417523822</v>
      </c>
      <c r="AK2211" s="21" t="e">
        <f>VLOOKUP($B2211,'[3]Rotoma level Monthly'!$C$2:$N$538,10,FALSE)</f>
        <v>#N/A</v>
      </c>
      <c r="AL2211" s="21" t="e">
        <f>VLOOKUP($B2211,'[3]Rotoma level Monthly'!$C$2:$N$538,11,FALSE)</f>
        <v>#N/A</v>
      </c>
      <c r="AM2211" s="20">
        <v>3.5565992471310057</v>
      </c>
      <c r="AN2211" s="21">
        <v>196.49166666666665</v>
      </c>
    </row>
    <row r="2212" spans="1:40" x14ac:dyDescent="0.25">
      <c r="A2212" t="s">
        <v>91</v>
      </c>
      <c r="B2212" s="15">
        <v>42156</v>
      </c>
      <c r="C2212" s="16" t="s">
        <v>77</v>
      </c>
      <c r="D2212" s="17">
        <v>2015</v>
      </c>
      <c r="E2212" s="18" t="str">
        <f t="shared" si="534"/>
        <v>Rotomā 2014/15</v>
      </c>
      <c r="F2212" s="18" t="s">
        <v>72</v>
      </c>
      <c r="G2212" s="19">
        <v>1.5</v>
      </c>
      <c r="H2212" s="20">
        <v>13.8</v>
      </c>
      <c r="I2212" s="21">
        <v>54.000000999999997</v>
      </c>
      <c r="J2212" s="19">
        <v>2.6563400898195844</v>
      </c>
      <c r="K2212" s="19">
        <v>-9.0163288068114689E-2</v>
      </c>
      <c r="L2212" s="19">
        <v>3.0000003</v>
      </c>
      <c r="M2212" s="19">
        <v>4.0000002000000006</v>
      </c>
      <c r="N2212" s="19">
        <v>7.4000000999999997</v>
      </c>
      <c r="O2212" s="19">
        <v>0.40000001000000002</v>
      </c>
      <c r="Q2212" s="19">
        <f t="shared" si="535"/>
        <v>2.6672717980014307</v>
      </c>
      <c r="R2212" s="19">
        <f t="shared" si="541"/>
        <v>2.1185417553354209</v>
      </c>
      <c r="S2212" s="19">
        <f t="shared" si="536"/>
        <v>1.6045052412750311</v>
      </c>
      <c r="T2212" s="19">
        <f t="shared" si="532"/>
        <v>1.4569083361069162</v>
      </c>
      <c r="U2212" s="23">
        <f t="shared" si="537"/>
        <v>1.9618067826796997</v>
      </c>
      <c r="V2212" s="24">
        <f t="shared" si="538"/>
        <v>2.4988565536047793</v>
      </c>
      <c r="W2212" s="24">
        <f t="shared" si="538"/>
        <v>2.3507161566776849</v>
      </c>
      <c r="X2212" s="24">
        <f t="shared" si="538"/>
        <v>2.4136881692059711</v>
      </c>
      <c r="Y2212" s="24">
        <f t="shared" si="538"/>
        <v>2.0593270621775943</v>
      </c>
      <c r="Z2212" s="24">
        <f t="shared" si="538"/>
        <v>2.3274924042531189</v>
      </c>
      <c r="AA2212" s="20">
        <v>-1.1100000000000001</v>
      </c>
      <c r="AB2212" s="20">
        <v>-1.105</v>
      </c>
      <c r="AC2212" s="17">
        <v>314.06963334459198</v>
      </c>
      <c r="AD2212" s="17">
        <f t="shared" si="540"/>
        <v>314.54175251698871</v>
      </c>
      <c r="AE2212" s="21">
        <v>107.40600000000001</v>
      </c>
      <c r="AF2212" s="21">
        <v>194.96527777777771</v>
      </c>
      <c r="AG2212" s="19">
        <v>4.225938888888888</v>
      </c>
      <c r="AH2212" s="21">
        <v>115.2</v>
      </c>
      <c r="AI2212" s="22">
        <v>-0.57333333333333303</v>
      </c>
      <c r="AJ2212" s="21">
        <v>1173.876141752382</v>
      </c>
      <c r="AK2212" s="21" t="e">
        <f>VLOOKUP($B2212,'[3]Rotoma level Monthly'!$C$2:$N$538,10,FALSE)</f>
        <v>#N/A</v>
      </c>
      <c r="AL2212" s="21" t="e">
        <f>VLOOKUP($B2212,'[3]Rotoma level Monthly'!$C$2:$N$538,11,FALSE)</f>
        <v>#N/A</v>
      </c>
      <c r="AM2212" s="20">
        <v>3.5639010168442677</v>
      </c>
      <c r="AN2212" s="21">
        <v>197.06666666666663</v>
      </c>
    </row>
    <row r="2213" spans="1:40" x14ac:dyDescent="0.25">
      <c r="A2213" t="s">
        <v>91</v>
      </c>
      <c r="B2213" s="15">
        <v>42186</v>
      </c>
      <c r="C2213" s="16" t="s">
        <v>78</v>
      </c>
      <c r="D2213" s="17">
        <v>2016</v>
      </c>
      <c r="E2213" s="18" t="str">
        <f t="shared" si="534"/>
        <v>Rotomā 2015/16</v>
      </c>
      <c r="F2213" s="18" t="s">
        <v>72</v>
      </c>
      <c r="G2213" s="19">
        <v>1.3</v>
      </c>
      <c r="H2213" s="20">
        <v>12.45</v>
      </c>
      <c r="I2213" s="21">
        <v>94</v>
      </c>
      <c r="J2213" s="19">
        <v>4.6103399921195845</v>
      </c>
      <c r="K2213" s="19">
        <v>0.88683661423188509</v>
      </c>
      <c r="L2213" s="19">
        <v>8.5</v>
      </c>
      <c r="M2213" s="19">
        <v>3</v>
      </c>
      <c r="N2213" s="19">
        <v>7.0299999999999994</v>
      </c>
      <c r="O2213" s="19">
        <v>0.34699999999999998</v>
      </c>
      <c r="Q2213" s="19">
        <f t="shared" si="535"/>
        <v>2.5094161148593654</v>
      </c>
      <c r="R2213" s="19">
        <f t="shared" si="541"/>
        <v>2.2915198771130241</v>
      </c>
      <c r="S2213" s="19">
        <f t="shared" si="536"/>
        <v>2.3291148393350922</v>
      </c>
      <c r="T2213" s="19">
        <f t="shared" si="532"/>
        <v>2.1561002252765564</v>
      </c>
      <c r="U2213" s="23">
        <f t="shared" si="537"/>
        <v>2.3215377641460098</v>
      </c>
      <c r="V2213" s="24">
        <f t="shared" si="538"/>
        <v>2.4504950957356928</v>
      </c>
      <c r="W2213" s="24">
        <f t="shared" si="538"/>
        <v>2.3346626461582343</v>
      </c>
      <c r="X2213" s="24">
        <f t="shared" si="538"/>
        <v>2.4160309591247189</v>
      </c>
      <c r="Y2213" s="24">
        <f t="shared" si="538"/>
        <v>2.007322940873042</v>
      </c>
      <c r="Z2213" s="24">
        <f t="shared" si="538"/>
        <v>2.2993077774453554</v>
      </c>
      <c r="AA2213" s="20">
        <v>-1.45</v>
      </c>
      <c r="AB2213" s="20">
        <v>-1.02833333333333</v>
      </c>
      <c r="AC2213" s="17">
        <v>313.99861222550601</v>
      </c>
      <c r="AD2213" s="17">
        <f t="shared" si="540"/>
        <v>314.4615388908436</v>
      </c>
      <c r="AE2213" s="21">
        <v>153.09</v>
      </c>
      <c r="AF2213" s="21">
        <v>166.81451612903228</v>
      </c>
      <c r="AG2213" s="19">
        <v>3.2360846774193557</v>
      </c>
      <c r="AH2213" s="21">
        <v>148.30000000000001</v>
      </c>
      <c r="AI2213" s="22">
        <v>-0.63083333333333302</v>
      </c>
      <c r="AJ2213" s="21">
        <v>1185.5701417523815</v>
      </c>
      <c r="AK2213" s="21" t="e">
        <f>VLOOKUP($B2213,'[3]Rotoma level Monthly'!$C$2:$N$538,10,FALSE)</f>
        <v>#N/A</v>
      </c>
      <c r="AL2213" s="21" t="e">
        <f>VLOOKUP($B2213,'[3]Rotoma level Monthly'!$C$2:$N$538,11,FALSE)</f>
        <v>#N/A</v>
      </c>
      <c r="AM2213" s="20">
        <v>3.6478739335109349</v>
      </c>
      <c r="AN2213" s="21">
        <v>195.07500000000002</v>
      </c>
    </row>
    <row r="2214" spans="1:40" x14ac:dyDescent="0.25">
      <c r="A2214" t="s">
        <v>91</v>
      </c>
      <c r="B2214" s="15">
        <v>42217</v>
      </c>
      <c r="C2214" s="16" t="s">
        <v>78</v>
      </c>
      <c r="D2214" s="17">
        <v>2016</v>
      </c>
      <c r="E2214" s="18" t="str">
        <f t="shared" si="534"/>
        <v>Rotomā 2015/16</v>
      </c>
      <c r="F2214" s="18" t="s">
        <v>72</v>
      </c>
      <c r="G2214" s="19">
        <v>1.4</v>
      </c>
      <c r="H2214" s="20">
        <v>13.02</v>
      </c>
      <c r="I2214" s="21">
        <v>108</v>
      </c>
      <c r="J2214" s="19">
        <v>5.5873399921195848</v>
      </c>
      <c r="K2214" s="19">
        <v>-9.0163385768115001E-2</v>
      </c>
      <c r="L2214" s="19">
        <v>3.1580000000000004</v>
      </c>
      <c r="M2214" s="19">
        <v>3</v>
      </c>
      <c r="N2214" s="19">
        <v>7.04</v>
      </c>
      <c r="O2214" s="19">
        <v>0.47899999999999998</v>
      </c>
      <c r="Q2214" s="19">
        <f t="shared" si="535"/>
        <v>2.5911652106227248</v>
      </c>
      <c r="R2214" s="19">
        <f t="shared" si="541"/>
        <v>2.21736452141695</v>
      </c>
      <c r="S2214" s="19">
        <f t="shared" si="536"/>
        <v>2.5106055040157185</v>
      </c>
      <c r="T2214" s="19">
        <f t="shared" si="532"/>
        <v>2.3998388895948466</v>
      </c>
      <c r="U2214" s="23">
        <f t="shared" si="537"/>
        <v>2.4297435314125599</v>
      </c>
      <c r="V2214" s="24">
        <f t="shared" si="538"/>
        <v>2.3281204674198599</v>
      </c>
      <c r="W2214" s="24">
        <f t="shared" si="538"/>
        <v>2.3218673372553975</v>
      </c>
      <c r="X2214" s="24">
        <f t="shared" si="538"/>
        <v>2.4311551846581034</v>
      </c>
      <c r="Y2214" s="24">
        <f t="shared" si="538"/>
        <v>1.9627564722914153</v>
      </c>
      <c r="Z2214" s="24">
        <f t="shared" si="538"/>
        <v>2.2584213013141032</v>
      </c>
      <c r="AA2214" s="20">
        <v>-1.93</v>
      </c>
      <c r="AB2214" s="20">
        <v>-1.0549999999999999</v>
      </c>
      <c r="AC2214" s="17">
        <v>314.03165422950502</v>
      </c>
      <c r="AD2214" s="17">
        <f t="shared" si="540"/>
        <v>314.38996208156402</v>
      </c>
      <c r="AE2214" s="21">
        <v>159.13849999999999</v>
      </c>
      <c r="AF2214" s="21">
        <v>164.69086021505373</v>
      </c>
      <c r="AG2214" s="19">
        <v>3.0041263440860191</v>
      </c>
      <c r="AH2214" s="21">
        <v>152.30000000000001</v>
      </c>
      <c r="AI2214" s="22">
        <v>-0.64249999999999952</v>
      </c>
      <c r="AJ2214" s="21">
        <v>1281.3326417523813</v>
      </c>
      <c r="AK2214" s="21" t="e">
        <f>VLOOKUP($B2214,'[3]Rotoma level Monthly'!$C$2:$N$538,10,FALSE)</f>
        <v>#N/A</v>
      </c>
      <c r="AL2214" s="21" t="e">
        <f>VLOOKUP($B2214,'[3]Rotoma level Monthly'!$C$2:$N$538,11,FALSE)</f>
        <v>#N/A</v>
      </c>
      <c r="AM2214" s="20">
        <v>3.628299784765415</v>
      </c>
      <c r="AN2214" s="21">
        <v>192.08333333333334</v>
      </c>
    </row>
    <row r="2215" spans="1:40" x14ac:dyDescent="0.25">
      <c r="A2215" t="s">
        <v>91</v>
      </c>
      <c r="B2215" s="15">
        <v>42248</v>
      </c>
      <c r="C2215" s="16" t="s">
        <v>78</v>
      </c>
      <c r="D2215" s="17">
        <v>2016</v>
      </c>
      <c r="E2215" s="18" t="str">
        <f t="shared" si="534"/>
        <v>Rotomā 2015/16</v>
      </c>
      <c r="F2215" s="18" t="s">
        <v>72</v>
      </c>
      <c r="G2215" s="19">
        <v>1.2</v>
      </c>
      <c r="H2215" s="20">
        <v>12.5</v>
      </c>
      <c r="I2215" s="21">
        <v>106</v>
      </c>
      <c r="J2215" s="19">
        <v>5.5873399921195848</v>
      </c>
      <c r="K2215" s="19">
        <v>1.863836614231885</v>
      </c>
      <c r="L2215" s="19">
        <v>1</v>
      </c>
      <c r="M2215" s="19">
        <v>8</v>
      </c>
      <c r="N2215" s="19">
        <v>7.04</v>
      </c>
      <c r="O2215" s="19">
        <v>0.40799999999999997</v>
      </c>
      <c r="Q2215" s="19">
        <f t="shared" si="535"/>
        <v>2.4211203649609674</v>
      </c>
      <c r="R2215" s="19">
        <f t="shared" si="541"/>
        <v>2.2849429926850338</v>
      </c>
      <c r="S2215" s="19">
        <f t="shared" si="536"/>
        <v>2.4861706544469588</v>
      </c>
      <c r="T2215" s="19">
        <f t="shared" si="532"/>
        <v>2.3998388895948466</v>
      </c>
      <c r="U2215" s="23">
        <f t="shared" si="537"/>
        <v>2.3980182254219518</v>
      </c>
      <c r="V2215" s="24">
        <f t="shared" si="538"/>
        <v>2.3139500636147132</v>
      </c>
      <c r="W2215" s="24">
        <f t="shared" si="538"/>
        <v>2.3182598882104055</v>
      </c>
      <c r="X2215" s="24">
        <f t="shared" si="538"/>
        <v>2.450197410080595</v>
      </c>
      <c r="Y2215" s="24">
        <f t="shared" si="538"/>
        <v>1.9310639063467196</v>
      </c>
      <c r="Z2215" s="24">
        <f t="shared" si="538"/>
        <v>2.250889408159455</v>
      </c>
      <c r="AA2215" s="20">
        <v>-1.81</v>
      </c>
      <c r="AB2215" s="20">
        <v>-1.29</v>
      </c>
      <c r="AC2215" s="17">
        <v>314.06993303724698</v>
      </c>
      <c r="AD2215" s="17">
        <f t="shared" si="540"/>
        <v>314.31902396130204</v>
      </c>
      <c r="AE2215" s="21">
        <v>183.16900000000101</v>
      </c>
      <c r="AF2215" s="21">
        <v>175.76388888888886</v>
      </c>
      <c r="AG2215" s="19">
        <v>3.5814930555555557</v>
      </c>
      <c r="AH2215" s="21">
        <v>158.4</v>
      </c>
      <c r="AI2215" s="22">
        <v>-0.68916666666666648</v>
      </c>
      <c r="AJ2215" s="21">
        <v>1239.5756417523794</v>
      </c>
      <c r="AK2215" s="21" t="e">
        <f>VLOOKUP($B2215,'[3]Rotoma level Monthly'!$C$2:$N$538,10,FALSE)</f>
        <v>#N/A</v>
      </c>
      <c r="AL2215" s="21" t="e">
        <f>VLOOKUP($B2215,'[3]Rotoma level Monthly'!$C$2:$N$538,11,FALSE)</f>
        <v>#N/A</v>
      </c>
      <c r="AM2215" s="20">
        <v>3.5614981494607552</v>
      </c>
      <c r="AN2215" s="21">
        <v>191.64999999999998</v>
      </c>
    </row>
    <row r="2216" spans="1:40" x14ac:dyDescent="0.25">
      <c r="A2216" t="s">
        <v>91</v>
      </c>
      <c r="B2216" s="15">
        <v>42278</v>
      </c>
      <c r="C2216" s="16" t="s">
        <v>78</v>
      </c>
      <c r="D2216" s="17">
        <v>2016</v>
      </c>
      <c r="E2216" s="18" t="str">
        <f t="shared" si="534"/>
        <v>Rotomā 2015/16</v>
      </c>
      <c r="F2216" s="18" t="s">
        <v>72</v>
      </c>
      <c r="G2216" s="19">
        <v>0.4</v>
      </c>
      <c r="H2216" s="20">
        <v>13</v>
      </c>
      <c r="I2216" s="21">
        <v>95</v>
      </c>
      <c r="J2216" s="19">
        <v>3.6333399921195846</v>
      </c>
      <c r="K2216" s="19">
        <v>0.88683661423188509</v>
      </c>
      <c r="L2216" s="19">
        <v>2</v>
      </c>
      <c r="M2216" s="19">
        <v>3</v>
      </c>
      <c r="N2216" s="19">
        <v>7.62</v>
      </c>
      <c r="O2216" s="19">
        <v>0.34300000000000003</v>
      </c>
      <c r="Q2216" s="19">
        <f t="shared" si="535"/>
        <v>1.2092323779730247</v>
      </c>
      <c r="R2216" s="19">
        <f t="shared" si="541"/>
        <v>2.2199370933628892</v>
      </c>
      <c r="S2216" s="19">
        <f t="shared" si="536"/>
        <v>2.3429480519194317</v>
      </c>
      <c r="T2216" s="19">
        <f t="shared" si="532"/>
        <v>1.8540936343147589</v>
      </c>
      <c r="U2216" s="23">
        <f t="shared" si="537"/>
        <v>1.9065527893925263</v>
      </c>
      <c r="V2216" s="24">
        <f t="shared" si="538"/>
        <v>2.192446778612346</v>
      </c>
      <c r="W2216" s="24">
        <f t="shared" si="538"/>
        <v>2.2565059109153305</v>
      </c>
      <c r="X2216" s="24">
        <f t="shared" si="538"/>
        <v>2.4403372184664369</v>
      </c>
      <c r="Y2216" s="24">
        <f t="shared" si="538"/>
        <v>1.90589668147531</v>
      </c>
      <c r="Z2216" s="24">
        <f t="shared" si="538"/>
        <v>2.1976047796573503</v>
      </c>
      <c r="AA2216" s="20">
        <v>-1.96</v>
      </c>
      <c r="AB2216" s="20">
        <v>-1.3099999999999901</v>
      </c>
      <c r="AC2216" s="17">
        <v>314.04241884682898</v>
      </c>
      <c r="AD2216" s="17">
        <f t="shared" si="540"/>
        <v>314.24792118507173</v>
      </c>
      <c r="AE2216" s="21">
        <v>32.591999999999999</v>
      </c>
      <c r="AF2216" s="21">
        <v>217.38772928526251</v>
      </c>
      <c r="AG2216" s="19">
        <v>4.0597939059139794</v>
      </c>
      <c r="AI2216" s="22">
        <v>-0.72249999999999948</v>
      </c>
      <c r="AJ2216" s="21">
        <v>1280.5336417523793</v>
      </c>
      <c r="AK2216" s="21" t="e">
        <f>VLOOKUP($B2216,'[3]Rotoma level Monthly'!$C$2:$N$538,10,FALSE)</f>
        <v>#N/A</v>
      </c>
      <c r="AL2216" s="21" t="e">
        <f>VLOOKUP($B2216,'[3]Rotoma level Monthly'!$C$2:$N$538,11,FALSE)</f>
        <v>#N/A</v>
      </c>
      <c r="AM2216" s="20">
        <v>3.5272369408837569</v>
      </c>
    </row>
    <row r="2217" spans="1:40" x14ac:dyDescent="0.25">
      <c r="A2217" t="s">
        <v>91</v>
      </c>
      <c r="B2217" s="15">
        <v>42309</v>
      </c>
      <c r="C2217" s="16" t="s">
        <v>78</v>
      </c>
      <c r="D2217" s="17">
        <v>2016</v>
      </c>
      <c r="E2217" s="18" t="str">
        <f t="shared" si="534"/>
        <v>Rotomā 2015/16</v>
      </c>
      <c r="F2217" s="18" t="s">
        <v>72</v>
      </c>
      <c r="G2217" s="19">
        <v>0.8</v>
      </c>
      <c r="H2217" s="20">
        <v>14.95</v>
      </c>
      <c r="I2217" s="21">
        <v>101</v>
      </c>
      <c r="J2217" s="19">
        <v>3.6333399921195846</v>
      </c>
      <c r="K2217" s="19">
        <v>-9.0163385768115001E-2</v>
      </c>
      <c r="L2217" s="19">
        <v>2</v>
      </c>
      <c r="M2217" s="19">
        <v>2</v>
      </c>
      <c r="N2217" s="19">
        <v>7.05</v>
      </c>
      <c r="O2217" s="19">
        <v>0.495</v>
      </c>
      <c r="Q2217" s="19">
        <f t="shared" si="535"/>
        <v>1.9738485669595369</v>
      </c>
      <c r="R2217" s="19">
        <f t="shared" si="541"/>
        <v>1.9774770201586196</v>
      </c>
      <c r="S2217" s="19">
        <f t="shared" si="536"/>
        <v>2.4230073350857544</v>
      </c>
      <c r="T2217" s="19">
        <f t="shared" si="532"/>
        <v>1.8540936343147589</v>
      </c>
      <c r="U2217" s="23">
        <f t="shared" si="537"/>
        <v>2.0571066391296675</v>
      </c>
      <c r="V2217" s="24">
        <f t="shared" si="538"/>
        <v>2.1231558041672396</v>
      </c>
      <c r="W2217" s="24">
        <f t="shared" si="538"/>
        <v>2.2007825485171506</v>
      </c>
      <c r="X2217" s="24">
        <f t="shared" si="538"/>
        <v>2.4392639533066354</v>
      </c>
      <c r="Y2217" s="24">
        <f t="shared" si="538"/>
        <v>1.9058966757919598</v>
      </c>
      <c r="Z2217" s="24">
        <f t="shared" si="538"/>
        <v>2.1672437811190362</v>
      </c>
      <c r="AA2217" s="20">
        <v>-0.6</v>
      </c>
      <c r="AB2217" s="20">
        <v>-1.4766666666666599</v>
      </c>
      <c r="AC2217" s="17">
        <v>313.912353296638</v>
      </c>
      <c r="AD2217" s="17">
        <f t="shared" si="540"/>
        <v>314.17432762871022</v>
      </c>
      <c r="AE2217" s="21">
        <v>105.85899999999999</v>
      </c>
      <c r="AF2217" s="21">
        <v>204.09722222222223</v>
      </c>
      <c r="AG2217" s="19">
        <v>4.211652925000001</v>
      </c>
      <c r="AH2217" s="21">
        <v>256.60000000000002</v>
      </c>
      <c r="AI2217" s="22">
        <v>-0.89999999999999791</v>
      </c>
      <c r="AJ2217" s="21">
        <v>1216.9409444542575</v>
      </c>
      <c r="AK2217" s="21" t="e">
        <f>VLOOKUP($B2217,'[3]Rotoma level Monthly'!$C$2:$N$538,10,FALSE)</f>
        <v>#N/A</v>
      </c>
      <c r="AL2217" s="21" t="e">
        <f>VLOOKUP($B2217,'[3]Rotoma level Monthly'!$C$2:$N$538,11,FALSE)</f>
        <v>#N/A</v>
      </c>
      <c r="AM2217" s="20">
        <v>3.4950963228899981</v>
      </c>
      <c r="AN2217" s="21">
        <v>197.0333333333333</v>
      </c>
    </row>
    <row r="2218" spans="1:40" x14ac:dyDescent="0.25">
      <c r="A2218" t="s">
        <v>91</v>
      </c>
      <c r="B2218" s="15">
        <v>42339</v>
      </c>
      <c r="C2218" s="16" t="s">
        <v>78</v>
      </c>
      <c r="D2218" s="17">
        <v>2016</v>
      </c>
      <c r="E2218" s="18" t="str">
        <f t="shared" si="534"/>
        <v>Rotomā 2015/16</v>
      </c>
      <c r="F2218" s="18" t="s">
        <v>72</v>
      </c>
      <c r="G2218" s="19">
        <v>0.8</v>
      </c>
      <c r="H2218" s="20">
        <v>7.85</v>
      </c>
      <c r="I2218" s="21">
        <v>103</v>
      </c>
      <c r="J2218" s="19">
        <v>3.6333399921195846</v>
      </c>
      <c r="K2218" s="19">
        <v>0.88683661423188509</v>
      </c>
      <c r="L2218" s="19">
        <v>1</v>
      </c>
      <c r="M2218" s="19">
        <v>2</v>
      </c>
      <c r="N2218" s="19">
        <v>7.66</v>
      </c>
      <c r="O2218" s="19">
        <v>0.43099999999999999</v>
      </c>
      <c r="Q2218" s="19">
        <f t="shared" si="535"/>
        <v>1.9738485669595369</v>
      </c>
      <c r="R2218" s="19">
        <f t="shared" si="541"/>
        <v>2.9866534558862674</v>
      </c>
      <c r="S2218" s="19">
        <f t="shared" si="536"/>
        <v>2.4486400463625677</v>
      </c>
      <c r="T2218" s="19">
        <f t="shared" si="532"/>
        <v>1.8540936343147589</v>
      </c>
      <c r="U2218" s="23">
        <f t="shared" si="537"/>
        <v>2.3158089258807828</v>
      </c>
      <c r="V2218" s="24">
        <f t="shared" si="538"/>
        <v>2.1496011670184738</v>
      </c>
      <c r="W2218" s="24">
        <f t="shared" si="538"/>
        <v>2.2560784549448378</v>
      </c>
      <c r="X2218" s="24">
        <f t="shared" si="538"/>
        <v>2.4392639533066354</v>
      </c>
      <c r="Y2218" s="24">
        <f t="shared" si="538"/>
        <v>1.9874540847171402</v>
      </c>
      <c r="Z2218" s="24">
        <f t="shared" si="538"/>
        <v>2.2069164526194851</v>
      </c>
      <c r="AA2218" s="20">
        <v>-1</v>
      </c>
      <c r="AB2218" s="20">
        <v>-1.4583333333333299</v>
      </c>
      <c r="AC2218" s="17">
        <v>313.776393440449</v>
      </c>
      <c r="AD2218" s="17">
        <f t="shared" si="540"/>
        <v>314.09849670471101</v>
      </c>
      <c r="AE2218" s="21">
        <v>45.260710000000003</v>
      </c>
      <c r="AF2218" s="21">
        <v>186.60618279569897</v>
      </c>
      <c r="AG2218" s="19">
        <v>3.9188219086021499</v>
      </c>
      <c r="AH2218" s="21">
        <v>253.1</v>
      </c>
      <c r="AI2218" s="22">
        <v>-1.041666666666665</v>
      </c>
      <c r="AJ2218" s="21">
        <v>1259.0486417523798</v>
      </c>
      <c r="AK2218" s="21" t="e">
        <f>VLOOKUP($B2218,'[3]Rotoma level Monthly'!$C$2:$N$538,10,FALSE)</f>
        <v>#N/A</v>
      </c>
      <c r="AL2218" s="21" t="e">
        <f>VLOOKUP($B2218,'[3]Rotoma level Monthly'!$C$2:$N$538,11,FALSE)</f>
        <v>#N/A</v>
      </c>
      <c r="AM2218" s="20">
        <v>3.4455095296029614</v>
      </c>
      <c r="AN2218" s="21">
        <v>198.57499999999996</v>
      </c>
    </row>
    <row r="2219" spans="1:40" x14ac:dyDescent="0.25">
      <c r="A2219" t="s">
        <v>91</v>
      </c>
      <c r="B2219" s="15">
        <v>42370</v>
      </c>
      <c r="C2219" s="16" t="s">
        <v>78</v>
      </c>
      <c r="D2219" s="17">
        <v>2016</v>
      </c>
      <c r="E2219" s="18" t="str">
        <f t="shared" si="534"/>
        <v>Rotomā 2015/16</v>
      </c>
      <c r="F2219" s="18" t="s">
        <v>72</v>
      </c>
      <c r="G2219" s="19">
        <v>0.8</v>
      </c>
      <c r="H2219" s="20">
        <v>14.55</v>
      </c>
      <c r="I2219" s="21">
        <v>105</v>
      </c>
      <c r="J2219" s="19">
        <v>4.6103399921195845</v>
      </c>
      <c r="K2219" s="19">
        <v>0.88683661423188509</v>
      </c>
      <c r="L2219" s="19">
        <v>2</v>
      </c>
      <c r="N2219" s="19">
        <v>7.56</v>
      </c>
      <c r="O2219" s="19">
        <v>0.22900000000000001</v>
      </c>
      <c r="Q2219" s="19">
        <f t="shared" si="535"/>
        <v>1.9738485669595369</v>
      </c>
      <c r="R2219" s="19">
        <f t="shared" si="541"/>
        <v>2.0259884852595111</v>
      </c>
      <c r="S2219" s="19">
        <f t="shared" si="536"/>
        <v>2.4737797902005139</v>
      </c>
      <c r="T2219" s="19">
        <f t="shared" si="532"/>
        <v>2.1561002252765564</v>
      </c>
      <c r="U2219" s="23">
        <f t="shared" si="537"/>
        <v>2.1574292669240296</v>
      </c>
      <c r="V2219" s="24">
        <f t="shared" si="538"/>
        <v>2.1618761304419749</v>
      </c>
      <c r="W2219" s="24">
        <f t="shared" si="538"/>
        <v>2.2369042908043939</v>
      </c>
      <c r="X2219" s="24">
        <f t="shared" si="538"/>
        <v>2.4274756488353493</v>
      </c>
      <c r="Y2219" s="24">
        <f t="shared" si="538"/>
        <v>1.9874540757592134</v>
      </c>
      <c r="Z2219" s="24">
        <f t="shared" si="538"/>
        <v>2.2034275364602336</v>
      </c>
      <c r="AA2219" s="20">
        <v>-1.91</v>
      </c>
      <c r="AB2219" s="20">
        <v>-1.04666666666666</v>
      </c>
      <c r="AC2219" s="17">
        <v>313.69987259050299</v>
      </c>
      <c r="AD2219" s="17">
        <f t="shared" si="540"/>
        <v>314.02745141191508</v>
      </c>
      <c r="AE2219" s="21">
        <v>134.50847999999999</v>
      </c>
      <c r="AF2219" s="21">
        <v>154.36155913978484</v>
      </c>
      <c r="AG2219" s="19">
        <v>3.8225000000000016</v>
      </c>
      <c r="AH2219" s="21">
        <v>210.7</v>
      </c>
      <c r="AI2219" s="22">
        <v>-1.05083333333333</v>
      </c>
      <c r="AJ2219" s="21">
        <v>1182.21432871092</v>
      </c>
      <c r="AK2219" s="21" t="e">
        <f>VLOOKUP($B2219,'[3]Rotoma level Monthly'!$C$2:$N$538,10,FALSE)</f>
        <v>#N/A</v>
      </c>
      <c r="AL2219" s="21" t="e">
        <f>VLOOKUP($B2219,'[3]Rotoma level Monthly'!$C$2:$N$538,11,FALSE)</f>
        <v>#N/A</v>
      </c>
      <c r="AM2219" s="20">
        <v>3.4679421572911333</v>
      </c>
      <c r="AN2219" s="21">
        <v>199.34166666666667</v>
      </c>
    </row>
    <row r="2220" spans="1:40" x14ac:dyDescent="0.25">
      <c r="A2220" t="s">
        <v>91</v>
      </c>
      <c r="B2220" s="15">
        <v>42401</v>
      </c>
      <c r="C2220" s="16" t="s">
        <v>78</v>
      </c>
      <c r="D2220" s="17">
        <v>2016</v>
      </c>
      <c r="E2220" s="18" t="str">
        <f t="shared" si="534"/>
        <v>Rotomā 2015/16</v>
      </c>
      <c r="F2220" s="18" t="s">
        <v>72</v>
      </c>
      <c r="G2220" s="19">
        <v>0.7</v>
      </c>
      <c r="H2220" s="20">
        <v>16.05</v>
      </c>
      <c r="I2220" s="21">
        <v>103</v>
      </c>
      <c r="J2220" s="19">
        <v>2.6563399921195852</v>
      </c>
      <c r="K2220" s="19">
        <v>0.88683661423188509</v>
      </c>
      <c r="L2220" s="19">
        <v>3</v>
      </c>
      <c r="M2220" s="19">
        <v>4</v>
      </c>
      <c r="N2220" s="19">
        <v>7.48</v>
      </c>
      <c r="O2220" s="19">
        <v>0.29099999999999998</v>
      </c>
      <c r="Q2220" s="19">
        <f t="shared" si="535"/>
        <v>1.8265490216362126</v>
      </c>
      <c r="R2220" s="19">
        <f t="shared" si="541"/>
        <v>1.8466032731724944</v>
      </c>
      <c r="S2220" s="19">
        <f t="shared" si="536"/>
        <v>2.4486400463625677</v>
      </c>
      <c r="T2220" s="19">
        <f t="shared" si="532"/>
        <v>1.4569082894648204</v>
      </c>
      <c r="U2220" s="23">
        <f t="shared" si="537"/>
        <v>1.8946751576590239</v>
      </c>
      <c r="V2220" s="24">
        <f t="shared" si="538"/>
        <v>2.1760465311829327</v>
      </c>
      <c r="W2220" s="24">
        <f t="shared" si="538"/>
        <v>2.2063287724893272</v>
      </c>
      <c r="X2220" s="24">
        <f t="shared" si="538"/>
        <v>2.4154706110768656</v>
      </c>
      <c r="Y2220" s="24">
        <f t="shared" si="538"/>
        <v>1.929188072150309</v>
      </c>
      <c r="Z2220" s="24">
        <f t="shared" si="538"/>
        <v>2.1817584967248593</v>
      </c>
      <c r="AA2220" s="20">
        <v>-1.77</v>
      </c>
      <c r="AB2220" s="20">
        <v>-1.1583333333333301</v>
      </c>
      <c r="AC2220" s="17">
        <v>313.74452368259398</v>
      </c>
      <c r="AD2220" s="17">
        <f t="shared" si="540"/>
        <v>313.97719323666121</v>
      </c>
      <c r="AE2220" s="21">
        <v>147.47473049999999</v>
      </c>
      <c r="AF2220" s="21">
        <v>144.94971264367811</v>
      </c>
      <c r="AG2220" s="19">
        <v>3.4419181034482764</v>
      </c>
      <c r="AH2220" s="21">
        <v>171.1</v>
      </c>
      <c r="AI2220" s="22">
        <v>-1.08</v>
      </c>
      <c r="AJ2220" s="21">
        <v>1283.2631905198211</v>
      </c>
      <c r="AK2220" s="21" t="e">
        <f>VLOOKUP($B2220,'[3]Rotoma level Monthly'!$C$2:$N$538,10,FALSE)</f>
        <v>#N/A</v>
      </c>
      <c r="AL2220" s="21" t="e">
        <f>VLOOKUP($B2220,'[3]Rotoma level Monthly'!$C$2:$N$538,11,FALSE)</f>
        <v>#N/A</v>
      </c>
      <c r="AM2220" s="20">
        <v>3.5230956071119217</v>
      </c>
      <c r="AN2220" s="21">
        <v>186.30833333333331</v>
      </c>
    </row>
    <row r="2221" spans="1:40" x14ac:dyDescent="0.25">
      <c r="A2221" t="s">
        <v>91</v>
      </c>
      <c r="B2221" s="15">
        <v>42430</v>
      </c>
      <c r="C2221" s="16" t="s">
        <v>78</v>
      </c>
      <c r="D2221" s="17">
        <v>2016</v>
      </c>
      <c r="E2221" s="18" t="str">
        <f t="shared" si="534"/>
        <v>Rotomā 2015/16</v>
      </c>
      <c r="F2221" s="18" t="s">
        <v>72</v>
      </c>
      <c r="G2221" s="19">
        <v>0.6</v>
      </c>
      <c r="H2221" s="20">
        <v>16.2</v>
      </c>
      <c r="I2221" s="21">
        <v>103</v>
      </c>
      <c r="J2221" s="19">
        <v>2.6563399921195852</v>
      </c>
      <c r="K2221" s="19">
        <v>1.863836614231885</v>
      </c>
      <c r="L2221" s="19">
        <v>7</v>
      </c>
      <c r="M2221" s="19">
        <v>2</v>
      </c>
      <c r="N2221" s="19">
        <v>7.52</v>
      </c>
      <c r="O2221" s="19">
        <v>0.34499999999999997</v>
      </c>
      <c r="Q2221" s="19">
        <f t="shared" si="535"/>
        <v>1.656504175974455</v>
      </c>
      <c r="R2221" s="19">
        <f t="shared" si="541"/>
        <v>1.8290050730833882</v>
      </c>
      <c r="S2221" s="19">
        <f t="shared" si="536"/>
        <v>2.4486400463625677</v>
      </c>
      <c r="T2221" s="19">
        <f t="shared" si="532"/>
        <v>1.4569082894648204</v>
      </c>
      <c r="U2221" s="23">
        <f t="shared" si="537"/>
        <v>1.8477643962213079</v>
      </c>
      <c r="V2221" s="24">
        <f t="shared" si="538"/>
        <v>2.120327094155646</v>
      </c>
      <c r="W2221" s="24">
        <f t="shared" si="538"/>
        <v>2.1769492756145454</v>
      </c>
      <c r="X2221" s="24">
        <f t="shared" si="538"/>
        <v>2.4073221010947594</v>
      </c>
      <c r="Y2221" s="24">
        <f t="shared" si="538"/>
        <v>1.8960892877294639</v>
      </c>
      <c r="Z2221" s="24">
        <f t="shared" si="538"/>
        <v>2.1501719396486041</v>
      </c>
      <c r="AA2221" s="20">
        <v>-0.4</v>
      </c>
      <c r="AB2221" s="20">
        <v>-1.0916666666666599</v>
      </c>
      <c r="AC2221" s="17">
        <v>313.79343185180301</v>
      </c>
      <c r="AD2221" s="17">
        <f t="shared" si="540"/>
        <v>313.94014610145905</v>
      </c>
      <c r="AE2221" s="21">
        <v>166.72928999999999</v>
      </c>
      <c r="AF2221" s="21">
        <v>156.83467741935488</v>
      </c>
      <c r="AG2221" s="19">
        <v>3.2158736559139776</v>
      </c>
      <c r="AH2221" s="21">
        <v>171.6</v>
      </c>
      <c r="AI2221" s="22">
        <v>-1.0983333333333301</v>
      </c>
      <c r="AJ2221" s="21">
        <v>1368.2814205000011</v>
      </c>
      <c r="AK2221" s="21">
        <f>VLOOKUP($B2221,'[3]Rotoma level Monthly'!$C$2:$N$538,10,FALSE)</f>
        <v>1283.2631905198211</v>
      </c>
      <c r="AL2221" s="21">
        <f>VLOOKUP($B2221,'[3]Rotoma level Monthly'!$C$2:$N$538,11,FALSE)</f>
        <v>1220.4665616213695</v>
      </c>
      <c r="AM2221" s="20">
        <v>3.5385146256532458</v>
      </c>
      <c r="AN2221" s="21">
        <v>182.10833333333335</v>
      </c>
    </row>
    <row r="2222" spans="1:40" x14ac:dyDescent="0.25">
      <c r="A2222" t="s">
        <v>91</v>
      </c>
      <c r="B2222" s="15">
        <v>42461</v>
      </c>
      <c r="C2222" s="16" t="s">
        <v>78</v>
      </c>
      <c r="D2222" s="17">
        <v>2016</v>
      </c>
      <c r="E2222" s="18" t="str">
        <f t="shared" si="534"/>
        <v>Rotomā 2015/16</v>
      </c>
      <c r="F2222" s="18" t="s">
        <v>72</v>
      </c>
      <c r="G2222" s="19">
        <v>1</v>
      </c>
      <c r="H2222" s="20">
        <v>14.9</v>
      </c>
      <c r="I2222" s="21">
        <v>105</v>
      </c>
      <c r="J2222" s="19">
        <v>4.6103399921195845</v>
      </c>
      <c r="K2222" s="19">
        <v>-9.0163385768115001E-2</v>
      </c>
      <c r="L2222" s="19">
        <v>3</v>
      </c>
      <c r="M2222" s="19">
        <v>8</v>
      </c>
      <c r="N2222" s="19">
        <v>7.2</v>
      </c>
      <c r="O2222" s="19">
        <v>0.36599999999999999</v>
      </c>
      <c r="Q2222" s="19">
        <f t="shared" si="535"/>
        <v>2.2200000000000002</v>
      </c>
      <c r="R2222" s="19">
        <f t="shared" si="541"/>
        <v>1.9835114005260843</v>
      </c>
      <c r="S2222" s="19">
        <f t="shared" si="536"/>
        <v>2.4737797902005139</v>
      </c>
      <c r="T2222" s="19">
        <f t="shared" si="532"/>
        <v>2.1561002252765564</v>
      </c>
      <c r="U2222" s="23">
        <f t="shared" si="537"/>
        <v>2.2083478540007886</v>
      </c>
      <c r="V2222" s="24">
        <f t="shared" si="538"/>
        <v>2.1035670637422323</v>
      </c>
      <c r="W2222" s="24">
        <f t="shared" si="538"/>
        <v>2.1593833701678076</v>
      </c>
      <c r="X2222" s="24">
        <f t="shared" si="538"/>
        <v>2.3900858848254201</v>
      </c>
      <c r="Y2222" s="24">
        <f t="shared" si="538"/>
        <v>1.9212564979595967</v>
      </c>
      <c r="Z2222" s="24">
        <f t="shared" si="538"/>
        <v>2.1435732041737645</v>
      </c>
      <c r="AA2222" s="20">
        <v>-1.84</v>
      </c>
      <c r="AB2222" s="20">
        <v>-1.26833333333333</v>
      </c>
      <c r="AC2222" s="17">
        <v>313.87494918735098</v>
      </c>
      <c r="AD2222" s="17">
        <f t="shared" si="540"/>
        <v>313.92204076706582</v>
      </c>
      <c r="AE2222" s="21">
        <v>80.3840000000001</v>
      </c>
      <c r="AF2222" s="21">
        <v>172.0486111111112</v>
      </c>
      <c r="AG2222" s="19">
        <v>2.3990625000000003</v>
      </c>
      <c r="AH2222" s="21">
        <v>166.6</v>
      </c>
      <c r="AI2222" s="22">
        <v>-1.131666666666665</v>
      </c>
      <c r="AJ2222" s="21">
        <v>1475.9837105000011</v>
      </c>
      <c r="AK2222" s="21" t="e">
        <f>VLOOKUP($B2222,'[3]Rotoma level Monthly'!$C$2:$N$538,10,FALSE)</f>
        <v>#N/A</v>
      </c>
      <c r="AL2222" s="21" t="e">
        <f>VLOOKUP($B2222,'[3]Rotoma level Monthly'!$C$2:$N$538,11,FALSE)</f>
        <v>#N/A</v>
      </c>
      <c r="AM2222" s="20">
        <v>3.5633286937536042</v>
      </c>
      <c r="AN2222" s="21">
        <v>178.79999999999998</v>
      </c>
    </row>
    <row r="2223" spans="1:40" x14ac:dyDescent="0.25">
      <c r="A2223" t="s">
        <v>91</v>
      </c>
      <c r="B2223" s="15">
        <v>42491</v>
      </c>
      <c r="C2223" s="16" t="s">
        <v>78</v>
      </c>
      <c r="D2223" s="17">
        <v>2016</v>
      </c>
      <c r="E2223" s="18" t="str">
        <f t="shared" si="534"/>
        <v>Rotomā 2015/16</v>
      </c>
      <c r="F2223" s="18" t="s">
        <v>72</v>
      </c>
      <c r="G2223" s="19">
        <v>1.2</v>
      </c>
      <c r="H2223" s="20">
        <v>13.55</v>
      </c>
      <c r="I2223" s="21">
        <v>103</v>
      </c>
      <c r="J2223" s="19">
        <v>2.6563399921195852</v>
      </c>
      <c r="K2223" s="19">
        <v>1.863836614231885</v>
      </c>
      <c r="L2223" s="19">
        <v>1</v>
      </c>
      <c r="M2223" s="19">
        <v>11</v>
      </c>
      <c r="N2223" s="19">
        <v>7.1</v>
      </c>
      <c r="O2223" s="19">
        <v>0.316</v>
      </c>
      <c r="Q2223" s="19">
        <f t="shared" si="535"/>
        <v>2.4211203649609674</v>
      </c>
      <c r="R2223" s="19">
        <f t="shared" si="541"/>
        <v>2.1499086135653256</v>
      </c>
      <c r="S2223" s="19">
        <f t="shared" si="536"/>
        <v>2.4486400463625677</v>
      </c>
      <c r="T2223" s="19">
        <f t="shared" si="532"/>
        <v>1.4569082894648204</v>
      </c>
      <c r="U2223" s="23">
        <f t="shared" si="537"/>
        <v>2.1191443285884204</v>
      </c>
      <c r="V2223" s="24">
        <f t="shared" si="538"/>
        <v>2.1203270941556465</v>
      </c>
      <c r="W2223" s="24">
        <f t="shared" si="538"/>
        <v>2.1609544634637508</v>
      </c>
      <c r="X2223" s="24">
        <f t="shared" si="538"/>
        <v>2.3698726159941068</v>
      </c>
      <c r="Y2223" s="24">
        <f t="shared" si="538"/>
        <v>1.8881577135387515</v>
      </c>
      <c r="Z2223" s="24">
        <f t="shared" si="538"/>
        <v>2.1348279717880638</v>
      </c>
      <c r="AA2223" s="20">
        <v>0.4</v>
      </c>
      <c r="AB2223" s="20">
        <v>-1.02666666666666</v>
      </c>
      <c r="AC2223" s="17">
        <v>313.77803115191199</v>
      </c>
      <c r="AD2223" s="17">
        <f t="shared" si="540"/>
        <v>313.89931724041077</v>
      </c>
      <c r="AE2223" s="21">
        <v>132.096</v>
      </c>
      <c r="AF2223" s="21">
        <v>204.46236559139777</v>
      </c>
      <c r="AG2223" s="19">
        <v>3.3755779569892468</v>
      </c>
      <c r="AH2223" s="21">
        <v>118.6</v>
      </c>
      <c r="AI2223" s="22">
        <v>-1.131666666666665</v>
      </c>
      <c r="AJ2223" s="21">
        <v>1426.4197105000012</v>
      </c>
      <c r="AK2223" s="21" t="e">
        <f>VLOOKUP($B2223,'[3]Rotoma level Monthly'!$C$2:$N$538,10,FALSE)</f>
        <v>#N/A</v>
      </c>
      <c r="AL2223" s="21" t="e">
        <f>VLOOKUP($B2223,'[3]Rotoma level Monthly'!$C$2:$N$538,11,FALSE)</f>
        <v>#N/A</v>
      </c>
      <c r="AM2223" s="20">
        <v>3.5024519576424935</v>
      </c>
      <c r="AN2223" s="21">
        <v>174.96666666666667</v>
      </c>
    </row>
    <row r="2224" spans="1:40" x14ac:dyDescent="0.25">
      <c r="A2224" t="s">
        <v>91</v>
      </c>
      <c r="B2224" s="15">
        <v>42522</v>
      </c>
      <c r="C2224" s="16" t="s">
        <v>78</v>
      </c>
      <c r="D2224" s="17">
        <v>2016</v>
      </c>
      <c r="E2224" s="18" t="str">
        <f t="shared" si="534"/>
        <v>Rotomā 2015/16</v>
      </c>
      <c r="F2224" s="18" t="s">
        <v>72</v>
      </c>
      <c r="G2224" s="19">
        <v>1.6</v>
      </c>
      <c r="H2224" s="20">
        <v>14.4</v>
      </c>
      <c r="I2224" s="21">
        <v>111.4</v>
      </c>
      <c r="J2224" s="19">
        <v>3.3031139921195858</v>
      </c>
      <c r="K2224" s="19">
        <v>-9.0163385768115001E-2</v>
      </c>
      <c r="L2224" s="19">
        <v>5</v>
      </c>
      <c r="M2224" s="19">
        <v>3</v>
      </c>
      <c r="N2224" s="19">
        <v>7.18</v>
      </c>
      <c r="O2224" s="19">
        <v>0.32</v>
      </c>
      <c r="Q2224" s="19">
        <f t="shared" si="535"/>
        <v>2.7384647559460493</v>
      </c>
      <c r="R2224" s="19">
        <f t="shared" si="541"/>
        <v>2.0443254529104578</v>
      </c>
      <c r="S2224" s="19">
        <f t="shared" si="536"/>
        <v>2.551124424421507</v>
      </c>
      <c r="T2224" s="19">
        <f t="shared" ref="T2224:T2267" si="542">0.218+2.92*LOG($J2224,10)</f>
        <v>1.733256800077281</v>
      </c>
      <c r="U2224" s="23">
        <f t="shared" si="537"/>
        <v>2.2667928583388242</v>
      </c>
      <c r="V2224" s="24">
        <f t="shared" si="538"/>
        <v>2.1262598406510311</v>
      </c>
      <c r="W2224" s="24">
        <f t="shared" si="538"/>
        <v>2.1547697715950034</v>
      </c>
      <c r="X2224" s="24">
        <f t="shared" si="538"/>
        <v>2.4487575479229799</v>
      </c>
      <c r="Y2224" s="24">
        <f t="shared" si="538"/>
        <v>1.9111867522029489</v>
      </c>
      <c r="Z2224" s="24">
        <f t="shared" si="538"/>
        <v>2.1602434780929909</v>
      </c>
      <c r="AA2224" s="20">
        <v>0.69</v>
      </c>
      <c r="AB2224" s="20">
        <v>0.15</v>
      </c>
      <c r="AC2224" s="17">
        <v>313.81925576246499</v>
      </c>
      <c r="AD2224" s="17">
        <f t="shared" si="540"/>
        <v>313.87845244190015</v>
      </c>
      <c r="AE2224" s="21">
        <v>174.08</v>
      </c>
      <c r="AF2224" s="21">
        <v>167.61111111111111</v>
      </c>
      <c r="AG2224" s="19">
        <v>3.2871597222222224</v>
      </c>
      <c r="AH2224" s="21">
        <v>121.1</v>
      </c>
      <c r="AI2224" s="22">
        <v>-1.1249999999999951</v>
      </c>
      <c r="AJ2224" s="21">
        <v>1447.707710500001</v>
      </c>
      <c r="AK2224" s="21" t="e">
        <f>VLOOKUP($B2224,'[3]Rotoma level Monthly'!$C$2:$N$538,10,FALSE)</f>
        <v>#N/A</v>
      </c>
      <c r="AL2224" s="21" t="e">
        <f>VLOOKUP($B2224,'[3]Rotoma level Monthly'!$C$2:$N$538,11,FALSE)</f>
        <v>#N/A</v>
      </c>
      <c r="AM2224" s="20">
        <v>3.541070326818121</v>
      </c>
      <c r="AN2224" s="21">
        <v>170.29999999999998</v>
      </c>
    </row>
    <row r="2225" spans="1:40" x14ac:dyDescent="0.25">
      <c r="A2225" t="s">
        <v>91</v>
      </c>
      <c r="B2225" s="15">
        <v>42552</v>
      </c>
      <c r="C2225" s="16" t="s">
        <v>79</v>
      </c>
      <c r="D2225" s="17">
        <v>2017</v>
      </c>
      <c r="E2225" s="18" t="str">
        <f t="shared" si="534"/>
        <v>Rotomā 2016/17</v>
      </c>
      <c r="F2225" s="18" t="s">
        <v>72</v>
      </c>
      <c r="G2225" s="19">
        <v>1.2</v>
      </c>
      <c r="H2225" s="20">
        <v>14.4</v>
      </c>
      <c r="I2225" s="21">
        <v>91</v>
      </c>
      <c r="J2225" s="19">
        <v>2.6563399921195852</v>
      </c>
      <c r="K2225" s="19">
        <v>-9.0163385768115001E-2</v>
      </c>
      <c r="L2225" s="19">
        <v>5.5</v>
      </c>
      <c r="M2225" s="19">
        <v>4</v>
      </c>
      <c r="N2225" s="19">
        <v>7.5500000000000007</v>
      </c>
      <c r="O2225" s="19">
        <v>0.67900000000000005</v>
      </c>
      <c r="Q2225" s="19">
        <f t="shared" si="535"/>
        <v>2.4211203649609674</v>
      </c>
      <c r="R2225" s="19">
        <f t="shared" si="541"/>
        <v>2.0443254529104578</v>
      </c>
      <c r="S2225" s="19">
        <f t="shared" si="536"/>
        <v>2.2867145908864912</v>
      </c>
      <c r="T2225" s="19">
        <f t="shared" si="542"/>
        <v>1.4569082894648204</v>
      </c>
      <c r="U2225" s="23">
        <f t="shared" si="537"/>
        <v>2.0522671745556842</v>
      </c>
      <c r="V2225" s="24">
        <f t="shared" si="538"/>
        <v>2.1189018614928314</v>
      </c>
      <c r="W2225" s="24">
        <f t="shared" si="538"/>
        <v>2.1341702362447896</v>
      </c>
      <c r="X2225" s="24">
        <f t="shared" si="538"/>
        <v>2.4452241938855961</v>
      </c>
      <c r="Y2225" s="24">
        <f t="shared" si="538"/>
        <v>1.8529207575519706</v>
      </c>
      <c r="Z2225" s="24">
        <f t="shared" si="538"/>
        <v>2.1378042622937969</v>
      </c>
      <c r="AA2225" s="20">
        <v>0.47</v>
      </c>
      <c r="AB2225" s="20">
        <v>0.20333333333333301</v>
      </c>
      <c r="AC2225" s="17">
        <v>314.04521075145902</v>
      </c>
      <c r="AD2225" s="17">
        <f t="shared" si="540"/>
        <v>313.88233565239619</v>
      </c>
      <c r="AE2225" s="21">
        <v>153.34199999999899</v>
      </c>
      <c r="AF2225" s="21">
        <v>184.64381720430111</v>
      </c>
      <c r="AG2225" s="19">
        <v>4.1435473118279571</v>
      </c>
      <c r="AH2225" s="21">
        <v>150.1</v>
      </c>
      <c r="AI2225" s="22">
        <v>-1.1249999999999951</v>
      </c>
      <c r="AJ2225" s="21">
        <v>1514.381710500001</v>
      </c>
      <c r="AK2225" s="21" t="e">
        <f>VLOOKUP($B2225,'[3]Rotoma level Monthly'!$C$2:$N$538,10,FALSE)</f>
        <v>#N/A</v>
      </c>
      <c r="AL2225" s="21" t="e">
        <f>VLOOKUP($B2225,'[3]Rotoma level Monthly'!$C$2:$N$538,11,FALSE)</f>
        <v>#N/A</v>
      </c>
      <c r="AM2225" s="20">
        <v>3.4628387295958984</v>
      </c>
      <c r="AN2225" s="21">
        <v>173.20833333333329</v>
      </c>
    </row>
    <row r="2226" spans="1:40" x14ac:dyDescent="0.25">
      <c r="A2226" t="s">
        <v>91</v>
      </c>
      <c r="B2226" s="15">
        <v>42583</v>
      </c>
      <c r="C2226" s="16" t="s">
        <v>79</v>
      </c>
      <c r="D2226" s="17">
        <v>2017</v>
      </c>
      <c r="E2226" s="18" t="str">
        <f t="shared" si="534"/>
        <v>Rotomā 2016/17</v>
      </c>
      <c r="F2226" s="18" t="s">
        <v>72</v>
      </c>
      <c r="G2226" s="19">
        <v>1.2</v>
      </c>
      <c r="H2226" s="20">
        <v>11.95</v>
      </c>
      <c r="I2226" s="21">
        <v>111</v>
      </c>
      <c r="J2226" s="19">
        <v>3.6333399921195846</v>
      </c>
      <c r="K2226" s="19">
        <v>0.88683661423188509</v>
      </c>
      <c r="L2226" s="19">
        <v>4</v>
      </c>
      <c r="M2226" s="19">
        <v>5</v>
      </c>
      <c r="N2226" s="19">
        <v>6.44</v>
      </c>
      <c r="O2226" s="19">
        <v>1.36</v>
      </c>
      <c r="Q2226" s="19">
        <f t="shared" si="535"/>
        <v>2.4211203649609674</v>
      </c>
      <c r="R2226" s="19">
        <f t="shared" si="541"/>
        <v>2.3581129193481596</v>
      </c>
      <c r="S2226" s="19">
        <f t="shared" si="536"/>
        <v>2.5464221661478388</v>
      </c>
      <c r="T2226" s="19">
        <f t="shared" si="542"/>
        <v>1.8540936343147589</v>
      </c>
      <c r="U2226" s="23">
        <f t="shared" si="537"/>
        <v>2.2949372711929312</v>
      </c>
      <c r="V2226" s="24">
        <f t="shared" si="538"/>
        <v>2.1047314576876848</v>
      </c>
      <c r="W2226" s="24">
        <f t="shared" si="538"/>
        <v>2.145899269405724</v>
      </c>
      <c r="X2226" s="24">
        <f t="shared" si="538"/>
        <v>2.4482089157299396</v>
      </c>
      <c r="Y2226" s="24">
        <f t="shared" si="538"/>
        <v>1.8074419862786295</v>
      </c>
      <c r="Z2226" s="24">
        <f t="shared" si="538"/>
        <v>2.1265704072754947</v>
      </c>
      <c r="AA2226" s="20">
        <v>0.56000000000000005</v>
      </c>
      <c r="AB2226" s="20">
        <v>0.33333333333333298</v>
      </c>
      <c r="AC2226" s="17">
        <v>314.11581606128999</v>
      </c>
      <c r="AD2226" s="17">
        <f t="shared" si="540"/>
        <v>313.88934913837829</v>
      </c>
      <c r="AE2226" s="21">
        <v>94.162999999999798</v>
      </c>
      <c r="AF2226" s="21">
        <v>180.57123655913975</v>
      </c>
      <c r="AG2226" s="19">
        <v>3.0704172912446235</v>
      </c>
      <c r="AH2226" s="21">
        <v>166.3</v>
      </c>
      <c r="AI2226" s="22">
        <v>-1.1249999999999951</v>
      </c>
      <c r="AJ2226" s="21">
        <v>1514.6337104999998</v>
      </c>
      <c r="AK2226" s="21" t="e">
        <f>VLOOKUP($B2226,'[3]Rotoma level Monthly'!$C$2:$N$538,10,FALSE)</f>
        <v>#N/A</v>
      </c>
      <c r="AL2226" s="21" t="e">
        <f>VLOOKUP($B2226,'[3]Rotoma level Monthly'!$C$2:$N$538,11,FALSE)</f>
        <v>#N/A</v>
      </c>
      <c r="AM2226" s="20">
        <v>3.5384606157966156</v>
      </c>
      <c r="AN2226" s="21">
        <v>174.70833333333329</v>
      </c>
    </row>
    <row r="2227" spans="1:40" x14ac:dyDescent="0.25">
      <c r="A2227" t="s">
        <v>91</v>
      </c>
      <c r="B2227" s="15">
        <v>42614</v>
      </c>
      <c r="C2227" s="16" t="s">
        <v>79</v>
      </c>
      <c r="D2227" s="17">
        <v>2017</v>
      </c>
      <c r="E2227" s="18" t="str">
        <f t="shared" si="534"/>
        <v>Rotomā 2016/17</v>
      </c>
      <c r="F2227" s="18" t="s">
        <v>72</v>
      </c>
      <c r="G2227" s="19">
        <v>1.3</v>
      </c>
      <c r="H2227" s="20">
        <v>13.3</v>
      </c>
      <c r="I2227" s="21">
        <v>105</v>
      </c>
      <c r="J2227" s="19">
        <v>4.6103399921195845</v>
      </c>
      <c r="K2227" s="19">
        <v>0.88683661423188509</v>
      </c>
      <c r="L2227" s="19">
        <v>5</v>
      </c>
      <c r="M2227" s="19">
        <v>5</v>
      </c>
      <c r="N2227" s="19">
        <v>7.48</v>
      </c>
      <c r="O2227" s="19">
        <v>0.435</v>
      </c>
      <c r="Q2227" s="19">
        <f t="shared" si="535"/>
        <v>2.5094161148593654</v>
      </c>
      <c r="R2227" s="19">
        <f t="shared" si="541"/>
        <v>2.1815590355807699</v>
      </c>
      <c r="S2227" s="19">
        <f t="shared" si="536"/>
        <v>2.4737797902005139</v>
      </c>
      <c r="T2227" s="19">
        <f t="shared" si="542"/>
        <v>2.1561002252765564</v>
      </c>
      <c r="U2227" s="23">
        <f t="shared" si="537"/>
        <v>2.3302137914793013</v>
      </c>
      <c r="V2227" s="24">
        <f t="shared" si="538"/>
        <v>2.1120894368458853</v>
      </c>
      <c r="W2227" s="24">
        <f t="shared" si="538"/>
        <v>2.1372839396470353</v>
      </c>
      <c r="X2227" s="24">
        <f t="shared" si="538"/>
        <v>2.4471763437094025</v>
      </c>
      <c r="Y2227" s="24">
        <f t="shared" si="538"/>
        <v>1.7871304309187723</v>
      </c>
      <c r="Z2227" s="24">
        <f t="shared" si="538"/>
        <v>2.1209200377802739</v>
      </c>
      <c r="AA2227" s="20">
        <v>1.28</v>
      </c>
      <c r="AB2227" s="20">
        <v>0.45500000000000002</v>
      </c>
      <c r="AC2227" s="17">
        <v>314.11827228511299</v>
      </c>
      <c r="AD2227" s="17">
        <f t="shared" si="540"/>
        <v>313.8933774090338</v>
      </c>
      <c r="AE2227" s="21">
        <v>132.665999999999</v>
      </c>
      <c r="AF2227" s="21">
        <v>163.91666666666666</v>
      </c>
      <c r="AG2227" s="19">
        <v>3.6925678979972205</v>
      </c>
      <c r="AH2227" s="21">
        <v>97.5</v>
      </c>
      <c r="AI2227" s="22">
        <v>-1.0691666666666599</v>
      </c>
      <c r="AJ2227" s="21">
        <v>1449.6582104999998</v>
      </c>
      <c r="AK2227" s="21" t="e">
        <f>VLOOKUP($B2227,'[3]Rotoma level Monthly'!$C$2:$N$538,10,FALSE)</f>
        <v>#N/A</v>
      </c>
      <c r="AL2227" s="21" t="e">
        <f>VLOOKUP($B2227,'[3]Rotoma level Monthly'!$C$2:$N$538,11,FALSE)</f>
        <v>#N/A</v>
      </c>
      <c r="AM2227" s="20">
        <v>3.5439848613931662</v>
      </c>
      <c r="AN2227" s="21">
        <v>170.14166666666662</v>
      </c>
    </row>
    <row r="2228" spans="1:40" x14ac:dyDescent="0.25">
      <c r="A2228" t="s">
        <v>91</v>
      </c>
      <c r="B2228" s="15">
        <v>42644</v>
      </c>
      <c r="C2228" s="16" t="s">
        <v>79</v>
      </c>
      <c r="D2228" s="17">
        <v>2017</v>
      </c>
      <c r="E2228" s="18" t="str">
        <f t="shared" si="534"/>
        <v>Rotomā 2016/17</v>
      </c>
      <c r="F2228" s="18" t="s">
        <v>72</v>
      </c>
      <c r="H2228" s="20">
        <v>14.2</v>
      </c>
      <c r="I2228" s="21">
        <v>95</v>
      </c>
      <c r="J2228" s="19">
        <v>1.6793399921195848</v>
      </c>
      <c r="K2228" s="19">
        <v>1.863836614231885</v>
      </c>
      <c r="L2228" s="19">
        <v>2</v>
      </c>
      <c r="M2228" s="19">
        <v>2</v>
      </c>
      <c r="N2228" s="19">
        <v>7.42</v>
      </c>
      <c r="O2228" s="19">
        <v>0.46200000000000002</v>
      </c>
      <c r="R2228" s="19">
        <f t="shared" si="541"/>
        <v>2.0689055626557487</v>
      </c>
      <c r="S2228" s="19">
        <f t="shared" si="536"/>
        <v>2.3429480519194317</v>
      </c>
      <c r="T2228" s="19">
        <f t="shared" si="542"/>
        <v>0.8754048009899541</v>
      </c>
      <c r="V2228" s="24">
        <f t="shared" si="538"/>
        <v>2.194167351288872</v>
      </c>
      <c r="W2228" s="24">
        <f t="shared" si="538"/>
        <v>2.1246979787547731</v>
      </c>
      <c r="X2228" s="24">
        <f t="shared" si="538"/>
        <v>2.4471763437094025</v>
      </c>
      <c r="Y2228" s="24">
        <f t="shared" si="538"/>
        <v>1.7055730281417054</v>
      </c>
      <c r="Z2228" s="24">
        <f t="shared" si="538"/>
        <v>2.1404079694518874</v>
      </c>
      <c r="AA2228" s="20">
        <v>-0.42</v>
      </c>
      <c r="AB2228" s="20">
        <v>0.45833333333333298</v>
      </c>
      <c r="AC2228" s="17">
        <v>314.23518944632201</v>
      </c>
      <c r="AD2228" s="17">
        <f t="shared" si="540"/>
        <v>313.90944162565825</v>
      </c>
      <c r="AE2228" s="21">
        <v>118.807</v>
      </c>
      <c r="AF2228" s="21">
        <v>193.92591714105001</v>
      </c>
      <c r="AG2228" s="19">
        <v>4.0829756975083793</v>
      </c>
      <c r="AH2228" s="21">
        <v>176.6</v>
      </c>
      <c r="AI2228" s="22">
        <v>-1.03666666666666</v>
      </c>
      <c r="AJ2228" s="21">
        <v>1399.155210499998</v>
      </c>
      <c r="AK2228" s="21" t="e">
        <f>VLOOKUP($B2228,'[3]Rotoma level Monthly'!$C$2:$N$538,10,FALSE)</f>
        <v>#N/A</v>
      </c>
      <c r="AL2228" s="21" t="e">
        <f>VLOOKUP($B2228,'[3]Rotoma level Monthly'!$C$2:$N$538,11,FALSE)</f>
        <v>#N/A</v>
      </c>
      <c r="AM2228" s="20">
        <v>3.5532410982633049</v>
      </c>
      <c r="AN2228" s="21">
        <v>171.6583333333333</v>
      </c>
    </row>
    <row r="2229" spans="1:40" x14ac:dyDescent="0.25">
      <c r="A2229" t="s">
        <v>91</v>
      </c>
      <c r="B2229" s="15">
        <v>42675</v>
      </c>
      <c r="C2229" s="16" t="s">
        <v>79</v>
      </c>
      <c r="D2229" s="17">
        <v>2017</v>
      </c>
      <c r="E2229" s="18" t="str">
        <f t="shared" si="534"/>
        <v>Rotomā 2016/17</v>
      </c>
      <c r="F2229" s="18" t="s">
        <v>72</v>
      </c>
      <c r="G2229" s="19">
        <v>0.5</v>
      </c>
      <c r="H2229" s="20">
        <v>13.2</v>
      </c>
      <c r="I2229" s="21">
        <v>102</v>
      </c>
      <c r="J2229" s="19">
        <v>4.6103399921195845</v>
      </c>
      <c r="K2229" s="19">
        <v>-1.0671633857681151</v>
      </c>
      <c r="L2229" s="19">
        <v>4</v>
      </c>
      <c r="M2229" s="19">
        <v>2</v>
      </c>
      <c r="N2229" s="19">
        <v>8.5</v>
      </c>
      <c r="O2229" s="19">
        <v>0.58699999999999997</v>
      </c>
      <c r="Q2229" s="19">
        <f t="shared" ref="Q2229:Q2287" si="543">2.22+2.54*LOG($G2229,10)</f>
        <v>1.4553838110134882</v>
      </c>
      <c r="R2229" s="19">
        <f t="shared" si="541"/>
        <v>2.1943022658869396</v>
      </c>
      <c r="S2229" s="19">
        <f t="shared" si="536"/>
        <v>2.4358865170033712</v>
      </c>
      <c r="T2229" s="19">
        <f t="shared" si="542"/>
        <v>2.1561002252765564</v>
      </c>
      <c r="U2229" s="23">
        <f t="shared" ref="U2229:U2267" si="544">AVERAGE(Q2229:T2229)</f>
        <v>2.0604182047950887</v>
      </c>
      <c r="V2229" s="24">
        <f t="shared" si="538"/>
        <v>2.1470341916574132</v>
      </c>
      <c r="W2229" s="24">
        <f t="shared" si="538"/>
        <v>2.1427667492321336</v>
      </c>
      <c r="X2229" s="24">
        <f t="shared" si="538"/>
        <v>2.4482496088692041</v>
      </c>
      <c r="Y2229" s="24">
        <f t="shared" si="538"/>
        <v>1.7307402440551884</v>
      </c>
      <c r="Z2229" s="24">
        <f t="shared" si="538"/>
        <v>2.1407090208760167</v>
      </c>
      <c r="AA2229" s="20">
        <v>-0.15</v>
      </c>
      <c r="AB2229" s="20">
        <v>0.40500000000000003</v>
      </c>
      <c r="AC2229" s="17">
        <v>314.23822141348398</v>
      </c>
      <c r="AD2229" s="17">
        <f t="shared" si="540"/>
        <v>313.93659730206213</v>
      </c>
      <c r="AE2229" s="21">
        <v>132.75599999999901</v>
      </c>
      <c r="AF2229" s="21">
        <v>212.04861111111114</v>
      </c>
      <c r="AG2229" s="19">
        <v>4.9822515389055546</v>
      </c>
      <c r="AH2229" s="21">
        <v>205.1</v>
      </c>
      <c r="AI2229" s="22">
        <v>-0.43833333333333002</v>
      </c>
      <c r="AJ2229" s="21">
        <v>1485.3702104999979</v>
      </c>
      <c r="AK2229" s="21" t="e">
        <f>VLOOKUP($B2229,'[3]Rotoma level Monthly'!$C$2:$N$538,10,FALSE)</f>
        <v>#N/A</v>
      </c>
      <c r="AL2229" s="21" t="e">
        <f>VLOOKUP($B2229,'[3]Rotoma level Monthly'!$C$2:$N$538,11,FALSE)</f>
        <v>#N/A</v>
      </c>
      <c r="AM2229" s="20">
        <v>3.5551729142295052</v>
      </c>
      <c r="AN2229" s="21">
        <v>167.36666666666665</v>
      </c>
    </row>
    <row r="2230" spans="1:40" x14ac:dyDescent="0.25">
      <c r="A2230" t="s">
        <v>91</v>
      </c>
      <c r="B2230" s="15">
        <v>42705</v>
      </c>
      <c r="C2230" s="16" t="s">
        <v>79</v>
      </c>
      <c r="D2230" s="17">
        <v>2017</v>
      </c>
      <c r="E2230" s="18" t="str">
        <f t="shared" si="534"/>
        <v>Rotomā 2016/17</v>
      </c>
      <c r="F2230" s="18" t="s">
        <v>72</v>
      </c>
      <c r="G2230" s="19">
        <v>0.6</v>
      </c>
      <c r="H2230" s="20">
        <v>13</v>
      </c>
      <c r="I2230" s="21">
        <v>101</v>
      </c>
      <c r="J2230" s="19">
        <v>3.6333399921195846</v>
      </c>
      <c r="K2230" s="19">
        <v>-9.0163385768115001E-2</v>
      </c>
      <c r="L2230" s="19">
        <v>4</v>
      </c>
      <c r="M2230" s="19">
        <v>4</v>
      </c>
      <c r="N2230" s="19">
        <v>7.49</v>
      </c>
      <c r="O2230" s="19">
        <v>0.34300000000000003</v>
      </c>
      <c r="Q2230" s="19">
        <f t="shared" si="543"/>
        <v>1.656504175974455</v>
      </c>
      <c r="R2230" s="19">
        <f t="shared" si="541"/>
        <v>2.2199370933628892</v>
      </c>
      <c r="S2230" s="19">
        <f t="shared" si="536"/>
        <v>2.4230073350857544</v>
      </c>
      <c r="T2230" s="19">
        <f t="shared" si="542"/>
        <v>1.8540936343147589</v>
      </c>
      <c r="U2230" s="23">
        <f t="shared" si="544"/>
        <v>2.0383855596844644</v>
      </c>
      <c r="V2230" s="24">
        <f t="shared" si="538"/>
        <v>2.1181847015678605</v>
      </c>
      <c r="W2230" s="24">
        <f t="shared" si="538"/>
        <v>2.0788737190218525</v>
      </c>
      <c r="X2230" s="24">
        <f t="shared" si="538"/>
        <v>2.4461135495961366</v>
      </c>
      <c r="Y2230" s="24">
        <f t="shared" si="538"/>
        <v>1.7307402440551884</v>
      </c>
      <c r="Z2230" s="24">
        <f t="shared" si="538"/>
        <v>2.1154887148581696</v>
      </c>
      <c r="AA2230" s="20">
        <v>0.18</v>
      </c>
      <c r="AB2230" s="20">
        <v>0.32</v>
      </c>
      <c r="AC2230" s="17">
        <v>314.16008040988697</v>
      </c>
      <c r="AD2230" s="17">
        <f t="shared" si="540"/>
        <v>313.96857121618194</v>
      </c>
      <c r="AE2230" s="21">
        <v>48.052500000000101</v>
      </c>
      <c r="AF2230" s="21">
        <v>186.20967741935479</v>
      </c>
      <c r="AG2230" s="19">
        <v>4.0305062689193552</v>
      </c>
      <c r="AH2230" s="21">
        <v>227.2</v>
      </c>
      <c r="AI2230" s="22">
        <v>0.1766666666666665</v>
      </c>
      <c r="AJ2230" s="21">
        <v>1512.267210499997</v>
      </c>
      <c r="AK2230" s="21" t="e">
        <f>VLOOKUP($B2230,'[3]Rotoma level Monthly'!$C$2:$N$538,10,FALSE)</f>
        <v>#N/A</v>
      </c>
      <c r="AL2230" s="21" t="e">
        <f>VLOOKUP($B2230,'[3]Rotoma level Monthly'!$C$2:$N$538,11,FALSE)</f>
        <v>#N/A</v>
      </c>
      <c r="AM2230" s="20">
        <v>3.6193894653883008</v>
      </c>
      <c r="AN2230" s="21">
        <v>165.20833333333331</v>
      </c>
    </row>
    <row r="2231" spans="1:40" x14ac:dyDescent="0.25">
      <c r="A2231" t="s">
        <v>91</v>
      </c>
      <c r="B2231" s="15">
        <v>42736</v>
      </c>
      <c r="C2231" s="16" t="s">
        <v>79</v>
      </c>
      <c r="D2231" s="17">
        <v>2017</v>
      </c>
      <c r="E2231" s="18" t="str">
        <f t="shared" si="534"/>
        <v>Rotomā 2016/17</v>
      </c>
      <c r="F2231" s="18" t="s">
        <v>72</v>
      </c>
      <c r="G2231" s="19">
        <v>0.4</v>
      </c>
      <c r="H2231" s="20">
        <v>16.7</v>
      </c>
      <c r="I2231" s="21">
        <v>133</v>
      </c>
      <c r="J2231" s="19">
        <v>4.6103399921195845</v>
      </c>
      <c r="K2231" s="19">
        <v>1.863836614231885</v>
      </c>
      <c r="L2231" s="19">
        <v>0</v>
      </c>
      <c r="M2231" s="19">
        <v>4</v>
      </c>
      <c r="N2231" s="19">
        <v>7.22</v>
      </c>
      <c r="O2231" s="19">
        <v>0.36899999999999999</v>
      </c>
      <c r="Q2231" s="19">
        <f t="shared" si="543"/>
        <v>1.2092323779730247</v>
      </c>
      <c r="R2231" s="19">
        <f t="shared" si="541"/>
        <v>1.7707065922312299</v>
      </c>
      <c r="S2231" s="19">
        <f t="shared" si="536"/>
        <v>2.7827934393109275</v>
      </c>
      <c r="T2231" s="19">
        <f t="shared" si="542"/>
        <v>2.1561002252765564</v>
      </c>
      <c r="U2231" s="23">
        <f t="shared" si="544"/>
        <v>1.9797081586979348</v>
      </c>
      <c r="V2231" s="24">
        <f t="shared" si="538"/>
        <v>2.0486741389327228</v>
      </c>
      <c r="W2231" s="24">
        <f t="shared" si="538"/>
        <v>2.0576002279361618</v>
      </c>
      <c r="X2231" s="24">
        <f t="shared" si="538"/>
        <v>2.4718646870220047</v>
      </c>
      <c r="Y2231" s="24">
        <f t="shared" si="538"/>
        <v>1.7307402440551884</v>
      </c>
      <c r="Z2231" s="24">
        <f t="shared" si="538"/>
        <v>2.0993322504739793</v>
      </c>
      <c r="AA2231" s="20">
        <v>0.15</v>
      </c>
      <c r="AB2231" s="20">
        <v>-1.19166666666666</v>
      </c>
      <c r="AC2231" s="17">
        <v>314.01353393098901</v>
      </c>
      <c r="AD2231" s="17">
        <f t="shared" si="540"/>
        <v>313.99470966122249</v>
      </c>
      <c r="AE2231" s="21">
        <v>48.497500000000002</v>
      </c>
      <c r="AF2231" s="21">
        <v>214.83870967741939</v>
      </c>
      <c r="AG2231" s="19">
        <v>4.7050231440833317</v>
      </c>
      <c r="AH2231" s="21">
        <v>255</v>
      </c>
      <c r="AI2231" s="22">
        <v>0.1766666666666665</v>
      </c>
      <c r="AJ2231" s="21">
        <v>1515.059000499997</v>
      </c>
      <c r="AK2231" s="21" t="e">
        <f>VLOOKUP($B2231,'[3]Rotoma level Monthly'!$C$2:$N$538,10,FALSE)</f>
        <v>#N/A</v>
      </c>
      <c r="AL2231" s="21" t="e">
        <f>VLOOKUP($B2231,'[3]Rotoma level Monthly'!$C$2:$N$538,11,FALSE)</f>
        <v>#N/A</v>
      </c>
      <c r="AM2231" s="20">
        <v>3.6286964954147352</v>
      </c>
      <c r="AN2231" s="21">
        <v>168.9</v>
      </c>
    </row>
    <row r="2232" spans="1:40" x14ac:dyDescent="0.25">
      <c r="A2232" t="s">
        <v>91</v>
      </c>
      <c r="B2232" s="15">
        <v>42767</v>
      </c>
      <c r="C2232" s="16" t="s">
        <v>79</v>
      </c>
      <c r="D2232" s="17">
        <v>2017</v>
      </c>
      <c r="E2232" s="18" t="str">
        <f t="shared" si="534"/>
        <v>Rotomā 2016/17</v>
      </c>
      <c r="F2232" s="18" t="s">
        <v>72</v>
      </c>
      <c r="G2232" s="19">
        <v>0.7</v>
      </c>
      <c r="H2232" s="20">
        <v>13.6</v>
      </c>
      <c r="I2232" s="21">
        <v>109</v>
      </c>
      <c r="J2232" s="19">
        <v>2.6563399921195852</v>
      </c>
      <c r="K2232" s="19">
        <v>0.88683661423188509</v>
      </c>
      <c r="L2232" s="19">
        <v>1</v>
      </c>
      <c r="M2232" s="19">
        <v>1.2910000000000001</v>
      </c>
      <c r="N2232" s="19">
        <v>7.18</v>
      </c>
      <c r="O2232" s="19">
        <v>0.32300000000000001</v>
      </c>
      <c r="Q2232" s="19">
        <f t="shared" si="543"/>
        <v>1.8265490216362126</v>
      </c>
      <c r="R2232" s="19">
        <f t="shared" si="541"/>
        <v>2.143613070646293</v>
      </c>
      <c r="S2232" s="19">
        <f t="shared" si="536"/>
        <v>2.5226537588012774</v>
      </c>
      <c r="T2232" s="19">
        <f t="shared" si="542"/>
        <v>1.4569082894648204</v>
      </c>
      <c r="U2232" s="23">
        <f t="shared" si="544"/>
        <v>1.9874310351371509</v>
      </c>
      <c r="V2232" s="24">
        <f t="shared" si="538"/>
        <v>2.0486741389327223</v>
      </c>
      <c r="W2232" s="24">
        <f t="shared" si="538"/>
        <v>2.0823510443923121</v>
      </c>
      <c r="X2232" s="24">
        <f t="shared" si="538"/>
        <v>2.4780324963918967</v>
      </c>
      <c r="Y2232" s="24">
        <f t="shared" si="538"/>
        <v>1.7307402440551887</v>
      </c>
      <c r="Z2232" s="24">
        <f t="shared" si="538"/>
        <v>2.1077646029719905</v>
      </c>
      <c r="AA2232" s="20">
        <v>-0.22</v>
      </c>
      <c r="AB2232" s="20">
        <v>-0.90666666666666595</v>
      </c>
      <c r="AC2232" s="17">
        <v>313.94155319139901</v>
      </c>
      <c r="AD2232" s="17">
        <f t="shared" si="540"/>
        <v>314.01112878695625</v>
      </c>
      <c r="AE2232" s="21">
        <v>226.15150000000099</v>
      </c>
      <c r="AF2232" s="21">
        <v>189.9702380952381</v>
      </c>
      <c r="AG2232" s="19">
        <v>3.1260920938601191</v>
      </c>
      <c r="AH2232" s="21">
        <v>168.3</v>
      </c>
      <c r="AI2232" s="22">
        <v>0.1766666666666665</v>
      </c>
      <c r="AJ2232" s="21">
        <v>1429.0480204999967</v>
      </c>
      <c r="AK2232" s="21" t="e">
        <f>VLOOKUP($B2232,'[3]Rotoma level Monthly'!$C$2:$N$538,10,FALSE)</f>
        <v>#N/A</v>
      </c>
      <c r="AL2232" s="21" t="e">
        <f>VLOOKUP($B2232,'[3]Rotoma level Monthly'!$C$2:$N$538,11,FALSE)</f>
        <v>#N/A</v>
      </c>
      <c r="AM2232" s="20">
        <v>3.7022400907550126</v>
      </c>
      <c r="AN2232" s="21">
        <v>168.66666666666666</v>
      </c>
    </row>
    <row r="2233" spans="1:40" x14ac:dyDescent="0.25">
      <c r="A2233" t="s">
        <v>91</v>
      </c>
      <c r="B2233" s="15">
        <v>42795</v>
      </c>
      <c r="C2233" s="16" t="s">
        <v>79</v>
      </c>
      <c r="D2233" s="17">
        <v>2017</v>
      </c>
      <c r="E2233" s="18" t="str">
        <f t="shared" si="534"/>
        <v>Rotomā 2016/17</v>
      </c>
      <c r="F2233" s="18" t="s">
        <v>72</v>
      </c>
      <c r="G2233" s="19">
        <v>0.9</v>
      </c>
      <c r="H2233" s="20">
        <v>15.8</v>
      </c>
      <c r="I2233" s="21">
        <v>94</v>
      </c>
      <c r="J2233" s="19">
        <v>1.6793399921195848</v>
      </c>
      <c r="K2233" s="19">
        <v>1.863836614231885</v>
      </c>
      <c r="L2233" s="19">
        <v>1</v>
      </c>
      <c r="M2233" s="19">
        <v>1</v>
      </c>
      <c r="N2233" s="19">
        <v>7.16</v>
      </c>
      <c r="O2233" s="19">
        <v>0.36499999999999999</v>
      </c>
      <c r="Q2233" s="19">
        <f t="shared" si="543"/>
        <v>2.1037759739758854</v>
      </c>
      <c r="R2233" s="19">
        <f t="shared" si="541"/>
        <v>1.8760555480149201</v>
      </c>
      <c r="S2233" s="19">
        <f t="shared" si="536"/>
        <v>2.3291148393350922</v>
      </c>
      <c r="T2233" s="19">
        <f t="shared" si="542"/>
        <v>0.8754048009899541</v>
      </c>
      <c r="U2233" s="23">
        <f t="shared" si="544"/>
        <v>1.796087790578963</v>
      </c>
      <c r="V2233" s="24">
        <f t="shared" si="538"/>
        <v>2.089335211478307</v>
      </c>
      <c r="W2233" s="24">
        <f t="shared" si="538"/>
        <v>2.0862719173032733</v>
      </c>
      <c r="X2233" s="24">
        <f t="shared" si="538"/>
        <v>2.4680720624729404</v>
      </c>
      <c r="Y2233" s="24">
        <f t="shared" si="538"/>
        <v>1.6822816200156163</v>
      </c>
      <c r="Z2233" s="24">
        <f t="shared" si="538"/>
        <v>2.1030667297317773</v>
      </c>
      <c r="AA2233" s="20">
        <v>0.55000000000000004</v>
      </c>
      <c r="AB2233" s="20">
        <v>-0.51333333333333298</v>
      </c>
      <c r="AC2233" s="17">
        <v>314.12007309546198</v>
      </c>
      <c r="AD2233" s="17">
        <f t="shared" si="540"/>
        <v>314.03834889059442</v>
      </c>
      <c r="AE2233" s="21">
        <v>388.58699999999698</v>
      </c>
      <c r="AF2233" s="21">
        <v>168.77688172043017</v>
      </c>
      <c r="AG2233" s="19">
        <v>3.5699955166290329</v>
      </c>
      <c r="AH2233" s="21">
        <v>183.9</v>
      </c>
      <c r="AI2233" s="22">
        <v>0.1766666666666665</v>
      </c>
      <c r="AJ2233" s="21">
        <v>1507.7247899999979</v>
      </c>
      <c r="AK2233" s="21" t="e">
        <f>VLOOKUP($B2233,'[3]Rotoma level Monthly'!$C$2:$N$538,10,FALSE)</f>
        <v>#N/A</v>
      </c>
      <c r="AL2233" s="21" t="e">
        <f>VLOOKUP($B2233,'[3]Rotoma level Monthly'!$C$2:$N$538,11,FALSE)</f>
        <v>#N/A</v>
      </c>
      <c r="AM2233" s="20">
        <v>3.6759212566226651</v>
      </c>
      <c r="AN2233" s="21">
        <v>169.69166666666669</v>
      </c>
    </row>
    <row r="2234" spans="1:40" x14ac:dyDescent="0.25">
      <c r="A2234" t="s">
        <v>91</v>
      </c>
      <c r="B2234" s="15">
        <v>42826</v>
      </c>
      <c r="C2234" s="16" t="s">
        <v>79</v>
      </c>
      <c r="D2234" s="17">
        <v>2017</v>
      </c>
      <c r="E2234" s="18" t="str">
        <f t="shared" si="534"/>
        <v>Rotomā 2016/17</v>
      </c>
      <c r="F2234" s="18" t="s">
        <v>72</v>
      </c>
      <c r="G2234" s="19">
        <v>1</v>
      </c>
      <c r="H2234" s="20">
        <v>13</v>
      </c>
      <c r="I2234" s="21">
        <v>99</v>
      </c>
      <c r="J2234" s="19">
        <v>2.6563399921195852</v>
      </c>
      <c r="K2234" s="19">
        <v>0.88683661423188509</v>
      </c>
      <c r="L2234" s="19">
        <v>1</v>
      </c>
      <c r="M2234" s="19">
        <v>4</v>
      </c>
      <c r="N2234" s="19">
        <v>7.3</v>
      </c>
      <c r="O2234" s="19">
        <v>0.437</v>
      </c>
      <c r="Q2234" s="19">
        <f t="shared" si="543"/>
        <v>2.2200000000000002</v>
      </c>
      <c r="R2234" s="19">
        <f t="shared" si="541"/>
        <v>2.2199370933628892</v>
      </c>
      <c r="S2234" s="19">
        <f t="shared" si="536"/>
        <v>2.3968619357386252</v>
      </c>
      <c r="T2234" s="19">
        <f t="shared" si="542"/>
        <v>1.4569082894648204</v>
      </c>
      <c r="U2234" s="23">
        <f t="shared" si="544"/>
        <v>2.0734268296415839</v>
      </c>
      <c r="V2234" s="24">
        <f t="shared" si="538"/>
        <v>2.0893352114783075</v>
      </c>
      <c r="W2234" s="24">
        <f t="shared" si="538"/>
        <v>2.1059740583730071</v>
      </c>
      <c r="X2234" s="24">
        <f t="shared" si="538"/>
        <v>2.4616622412677827</v>
      </c>
      <c r="Y2234" s="24">
        <f t="shared" si="538"/>
        <v>1.6240156253646383</v>
      </c>
      <c r="Z2234" s="24">
        <f t="shared" si="538"/>
        <v>2.0908011820627586</v>
      </c>
      <c r="AA2234" s="20">
        <v>-0.44</v>
      </c>
      <c r="AB2234" s="20">
        <v>-0.25999999999999901</v>
      </c>
      <c r="AC2234" s="17">
        <v>314.56617612494603</v>
      </c>
      <c r="AD2234" s="17">
        <f t="shared" si="540"/>
        <v>314.09595113539405</v>
      </c>
      <c r="AE2234" s="21">
        <v>329.31500000000301</v>
      </c>
      <c r="AF2234" s="21">
        <v>158.05555555555557</v>
      </c>
      <c r="AG2234" s="19">
        <v>2.873029318505556</v>
      </c>
      <c r="AH2234" s="21">
        <v>166.9</v>
      </c>
      <c r="AI2234" s="22">
        <v>0.1766666666666665</v>
      </c>
      <c r="AJ2234" s="21">
        <v>1729.582499999995</v>
      </c>
      <c r="AK2234" s="21" t="e">
        <f>VLOOKUP($B2234,'[3]Rotoma level Monthly'!$C$2:$N$538,10,FALSE)</f>
        <v>#N/A</v>
      </c>
      <c r="AL2234" s="21" t="e">
        <f>VLOOKUP($B2234,'[3]Rotoma level Monthly'!$C$2:$N$538,11,FALSE)</f>
        <v>#N/A</v>
      </c>
      <c r="AM2234" s="20">
        <v>3.705431411682254</v>
      </c>
      <c r="AN2234" s="21">
        <v>169.71666666666667</v>
      </c>
    </row>
    <row r="2235" spans="1:40" x14ac:dyDescent="0.25">
      <c r="A2235" t="s">
        <v>91</v>
      </c>
      <c r="B2235" s="15">
        <v>42856</v>
      </c>
      <c r="C2235" s="16" t="s">
        <v>79</v>
      </c>
      <c r="D2235" s="17">
        <v>2017</v>
      </c>
      <c r="E2235" s="18" t="str">
        <f t="shared" si="534"/>
        <v>Rotomā 2016/17</v>
      </c>
      <c r="F2235" s="18" t="s">
        <v>72</v>
      </c>
      <c r="G2235" s="19">
        <v>0.9</v>
      </c>
      <c r="H2235" s="20">
        <v>14.6</v>
      </c>
      <c r="I2235" s="21">
        <v>103</v>
      </c>
      <c r="J2235" s="19">
        <v>2.6563399921195852</v>
      </c>
      <c r="K2235" s="19">
        <v>0.88683661423188509</v>
      </c>
      <c r="L2235" s="19">
        <v>6</v>
      </c>
      <c r="M2235" s="19">
        <v>4</v>
      </c>
      <c r="N2235" s="19">
        <v>6.52</v>
      </c>
      <c r="O2235" s="19">
        <v>0.65200000000000002</v>
      </c>
      <c r="Q2235" s="19">
        <f t="shared" si="543"/>
        <v>2.1037759739758854</v>
      </c>
      <c r="R2235" s="19">
        <f t="shared" si="541"/>
        <v>2.0198942607196</v>
      </c>
      <c r="S2235" s="19">
        <f t="shared" si="536"/>
        <v>2.4486400463625677</v>
      </c>
      <c r="T2235" s="19">
        <f t="shared" si="542"/>
        <v>1.4569082894648204</v>
      </c>
      <c r="U2235" s="23">
        <f t="shared" si="544"/>
        <v>2.0073046426307184</v>
      </c>
      <c r="V2235" s="24">
        <f t="shared" si="538"/>
        <v>2.0604857213887544</v>
      </c>
      <c r="W2235" s="24">
        <f t="shared" si="538"/>
        <v>2.0951395289691965</v>
      </c>
      <c r="X2235" s="24">
        <f t="shared" si="538"/>
        <v>2.4616622412677827</v>
      </c>
      <c r="Y2235" s="24">
        <f t="shared" si="538"/>
        <v>1.6240156253646383</v>
      </c>
      <c r="Z2235" s="24">
        <f t="shared" si="538"/>
        <v>2.0806339378847856</v>
      </c>
      <c r="AA2235" s="20">
        <v>0.17</v>
      </c>
      <c r="AB2235" s="20">
        <v>-0.13166666666666599</v>
      </c>
      <c r="AC2235" s="17">
        <v>314.801047149429</v>
      </c>
      <c r="AD2235" s="17">
        <f t="shared" si="540"/>
        <v>314.18120246852044</v>
      </c>
      <c r="AE2235" s="21">
        <v>185.622999999999</v>
      </c>
      <c r="AF2235" s="21">
        <v>163.78360215053755</v>
      </c>
      <c r="AG2235" s="19">
        <v>3.4500276254543016</v>
      </c>
      <c r="AH2235" s="21">
        <v>146.30000000000001</v>
      </c>
      <c r="AI2235" s="22">
        <v>0.1766666666666665</v>
      </c>
      <c r="AJ2235" s="21">
        <v>1978.5134999999982</v>
      </c>
      <c r="AK2235" s="21" t="e">
        <f>VLOOKUP($B2235,'[3]Rotoma level Monthly'!$C$2:$N$538,10,FALSE)</f>
        <v>#N/A</v>
      </c>
      <c r="AL2235" s="21" t="e">
        <f>VLOOKUP($B2235,'[3]Rotoma level Monthly'!$C$2:$N$538,11,FALSE)</f>
        <v>#N/A</v>
      </c>
      <c r="AM2235" s="20">
        <v>3.7449286465577174</v>
      </c>
      <c r="AN2235" s="21">
        <v>172.02500000000001</v>
      </c>
    </row>
    <row r="2236" spans="1:40" x14ac:dyDescent="0.25">
      <c r="A2236" t="s">
        <v>91</v>
      </c>
      <c r="B2236" s="15">
        <v>42887</v>
      </c>
      <c r="C2236" s="16" t="s">
        <v>79</v>
      </c>
      <c r="D2236" s="17">
        <v>2017</v>
      </c>
      <c r="E2236" s="18" t="str">
        <f t="shared" si="534"/>
        <v>Rotomā 2016/17</v>
      </c>
      <c r="F2236" s="18" t="s">
        <v>72</v>
      </c>
      <c r="G2236" s="19">
        <v>1</v>
      </c>
      <c r="H2236" s="20">
        <v>13.15</v>
      </c>
      <c r="I2236" s="21">
        <v>105</v>
      </c>
      <c r="J2236" s="19">
        <v>3.6333399921195846</v>
      </c>
      <c r="K2236" s="19">
        <v>0.88683661423188509</v>
      </c>
      <c r="L2236" s="19">
        <v>4</v>
      </c>
      <c r="M2236" s="19">
        <v>-1</v>
      </c>
      <c r="N2236" s="19">
        <v>7.42</v>
      </c>
      <c r="O2236" s="19">
        <v>0.34</v>
      </c>
      <c r="Q2236" s="19">
        <f t="shared" si="543"/>
        <v>2.2200000000000002</v>
      </c>
      <c r="R2236" s="19">
        <f t="shared" si="541"/>
        <v>2.200692219292772</v>
      </c>
      <c r="S2236" s="19">
        <f t="shared" si="536"/>
        <v>2.4737797902005139</v>
      </c>
      <c r="T2236" s="19">
        <f t="shared" si="542"/>
        <v>1.8540936343147589</v>
      </c>
      <c r="U2236" s="23">
        <f t="shared" si="544"/>
        <v>2.1871414109520115</v>
      </c>
      <c r="V2236" s="24">
        <f t="shared" si="538"/>
        <v>2.0133525617572956</v>
      </c>
      <c r="W2236" s="24">
        <f t="shared" si="538"/>
        <v>2.1081700928343894</v>
      </c>
      <c r="X2236" s="24">
        <f t="shared" si="538"/>
        <v>2.4552168550827003</v>
      </c>
      <c r="Y2236" s="24">
        <f t="shared" si="538"/>
        <v>1.6340853615510946</v>
      </c>
      <c r="Z2236" s="24">
        <f t="shared" si="538"/>
        <v>2.0733928972132576</v>
      </c>
      <c r="AA2236" s="20">
        <v>-0.95</v>
      </c>
      <c r="AB2236" s="20">
        <v>0.21833333333333299</v>
      </c>
      <c r="AC2236" s="17">
        <v>314.89886175458298</v>
      </c>
      <c r="AD2236" s="17">
        <f t="shared" si="540"/>
        <v>314.27116963453028</v>
      </c>
      <c r="AE2236" s="21">
        <v>86.071000000000296</v>
      </c>
      <c r="AF2236" s="21">
        <v>172.93749999999994</v>
      </c>
      <c r="AG2236" s="19">
        <v>2.6933310161916659</v>
      </c>
      <c r="AH2236" s="21">
        <v>157.30000000000001</v>
      </c>
      <c r="AI2236" s="22">
        <v>0.21083333333333298</v>
      </c>
      <c r="AJ2236" s="21">
        <v>2032.0404999999971</v>
      </c>
      <c r="AK2236" s="21" t="e">
        <f>VLOOKUP($B2236,'[3]Rotoma level Monthly'!$C$2:$N$538,10,FALSE)</f>
        <v>#N/A</v>
      </c>
      <c r="AL2236" s="21" t="e">
        <f>VLOOKUP($B2236,'[3]Rotoma level Monthly'!$C$2:$N$538,11,FALSE)</f>
        <v>#N/A</v>
      </c>
      <c r="AM2236" s="20">
        <v>3.7511327855964716</v>
      </c>
      <c r="AN2236" s="21">
        <v>175.04166666666666</v>
      </c>
    </row>
    <row r="2237" spans="1:40" x14ac:dyDescent="0.25">
      <c r="A2237" t="s">
        <v>91</v>
      </c>
      <c r="B2237" s="15">
        <v>42917</v>
      </c>
      <c r="C2237" s="16" t="s">
        <v>80</v>
      </c>
      <c r="D2237" s="17">
        <v>2018</v>
      </c>
      <c r="E2237" s="18" t="str">
        <f t="shared" si="534"/>
        <v>Rotomā 2017/18</v>
      </c>
      <c r="F2237" s="18" t="s">
        <v>72</v>
      </c>
      <c r="G2237" s="19">
        <v>0.7</v>
      </c>
      <c r="H2237" s="20">
        <v>14.4</v>
      </c>
      <c r="I2237" s="21">
        <v>97</v>
      </c>
      <c r="J2237" s="19">
        <v>4.6103399921195845</v>
      </c>
      <c r="K2237" s="19">
        <v>0.88683661423188509</v>
      </c>
      <c r="L2237" s="19">
        <v>8</v>
      </c>
      <c r="M2237" s="19">
        <v>6</v>
      </c>
      <c r="N2237" s="19">
        <v>7.1550000000000002</v>
      </c>
      <c r="O2237" s="19">
        <v>0.38200000000000001</v>
      </c>
      <c r="Q2237" s="19">
        <f t="shared" si="543"/>
        <v>1.8265490216362126</v>
      </c>
      <c r="R2237" s="19">
        <f t="shared" si="541"/>
        <v>2.0443254529104578</v>
      </c>
      <c r="S2237" s="19">
        <f t="shared" si="536"/>
        <v>2.3701829201413962</v>
      </c>
      <c r="T2237" s="19">
        <f t="shared" si="542"/>
        <v>2.1561002252765564</v>
      </c>
      <c r="U2237" s="23">
        <f t="shared" si="544"/>
        <v>2.0992894049911559</v>
      </c>
      <c r="V2237" s="24">
        <f t="shared" si="538"/>
        <v>1.959300621455045</v>
      </c>
      <c r="W2237" s="24">
        <f t="shared" si="538"/>
        <v>2.1081700928343889</v>
      </c>
      <c r="X2237" s="24">
        <f t="shared" si="538"/>
        <v>2.4621725491872755</v>
      </c>
      <c r="Y2237" s="24">
        <f t="shared" si="538"/>
        <v>1.6923513562020729</v>
      </c>
      <c r="Z2237" s="24">
        <f t="shared" si="538"/>
        <v>2.0776676454346643</v>
      </c>
      <c r="AA2237" s="20">
        <v>0.87</v>
      </c>
      <c r="AB2237" s="20">
        <v>0.21333333333333299</v>
      </c>
      <c r="AC2237" s="17">
        <v>315.05479383813503</v>
      </c>
      <c r="AD2237" s="17">
        <f t="shared" si="540"/>
        <v>314.35530155841997</v>
      </c>
      <c r="AE2237" s="21">
        <v>194.39599999999999</v>
      </c>
      <c r="AF2237" s="21">
        <v>166.2029569892473</v>
      </c>
      <c r="AG2237" s="19">
        <v>3.2429360784408594</v>
      </c>
      <c r="AH2237" s="21">
        <v>108.7</v>
      </c>
      <c r="AI2237" s="22">
        <v>0.21583333333333299</v>
      </c>
      <c r="AJ2237" s="21">
        <v>1944.0314999999971</v>
      </c>
      <c r="AK2237" s="21" t="e">
        <f>VLOOKUP($B2237,'[3]Rotoma level Monthly'!$C$2:$N$538,10,FALSE)</f>
        <v>#N/A</v>
      </c>
      <c r="AL2237" s="21" t="e">
        <f>VLOOKUP($B2237,'[3]Rotoma level Monthly'!$C$2:$N$538,11,FALSE)</f>
        <v>#N/A</v>
      </c>
      <c r="AM2237" s="20">
        <v>3.7016470600939253</v>
      </c>
      <c r="AN2237" s="21">
        <v>171.59166666666667</v>
      </c>
    </row>
    <row r="2238" spans="1:40" x14ac:dyDescent="0.25">
      <c r="A2238" t="s">
        <v>91</v>
      </c>
      <c r="B2238" s="15">
        <v>42948</v>
      </c>
      <c r="C2238" s="16" t="s">
        <v>80</v>
      </c>
      <c r="D2238" s="17">
        <v>2018</v>
      </c>
      <c r="E2238" s="18" t="str">
        <f t="shared" si="534"/>
        <v>Rotomā 2017/18</v>
      </c>
      <c r="F2238" s="18" t="s">
        <v>72</v>
      </c>
      <c r="G2238" s="19">
        <v>2.7</v>
      </c>
      <c r="H2238" s="20">
        <v>12.25</v>
      </c>
      <c r="I2238" s="21">
        <v>92</v>
      </c>
      <c r="J2238" s="19">
        <v>3.6333399921195846</v>
      </c>
      <c r="K2238" s="19">
        <v>-9.0163385768115001E-2</v>
      </c>
      <c r="L2238" s="19">
        <v>13</v>
      </c>
      <c r="M2238" s="19">
        <v>2</v>
      </c>
      <c r="N2238" s="19">
        <v>7.07</v>
      </c>
      <c r="O2238" s="19">
        <v>0.33</v>
      </c>
      <c r="Q2238" s="19">
        <f t="shared" si="543"/>
        <v>3.3156639609638279</v>
      </c>
      <c r="R2238" s="19">
        <f t="shared" si="541"/>
        <v>2.3179739593184712</v>
      </c>
      <c r="S2238" s="19">
        <f t="shared" si="536"/>
        <v>2.3010013603101211</v>
      </c>
      <c r="T2238" s="19">
        <f t="shared" si="542"/>
        <v>1.8540936343147589</v>
      </c>
      <c r="U2238" s="23">
        <f t="shared" si="544"/>
        <v>2.4471832287267947</v>
      </c>
      <c r="V2238" s="24">
        <f t="shared" si="538"/>
        <v>2.0406227665462144</v>
      </c>
      <c r="W2238" s="24">
        <f t="shared" si="538"/>
        <v>2.1048251794985817</v>
      </c>
      <c r="X2238" s="24">
        <f t="shared" si="538"/>
        <v>2.4417208153674657</v>
      </c>
      <c r="Y2238" s="24">
        <f t="shared" si="538"/>
        <v>1.6923513562020727</v>
      </c>
      <c r="Z2238" s="24">
        <f t="shared" si="538"/>
        <v>2.0915081870286514</v>
      </c>
      <c r="AA2238" s="20">
        <v>0.37</v>
      </c>
      <c r="AB2238" s="20">
        <v>0.36666666666666597</v>
      </c>
      <c r="AC2238" s="17">
        <v>315.18700173261902</v>
      </c>
      <c r="AD2238" s="17">
        <f t="shared" si="540"/>
        <v>314.44456703103072</v>
      </c>
      <c r="AE2238" s="21">
        <v>208.99349999999899</v>
      </c>
      <c r="AF2238" s="21">
        <v>153.48118279569889</v>
      </c>
      <c r="AG2238" s="19">
        <v>3.004037482470431</v>
      </c>
      <c r="AH2238" s="21">
        <v>124</v>
      </c>
      <c r="AI2238" s="22">
        <v>0.21583333333333299</v>
      </c>
      <c r="AJ2238" s="21">
        <v>1985.0854999999981</v>
      </c>
      <c r="AK2238" s="21" t="e">
        <f>VLOOKUP($B2238,'[3]Rotoma level Monthly'!$C$2:$N$538,10,FALSE)</f>
        <v>#N/A</v>
      </c>
      <c r="AL2238" s="21" t="e">
        <f>VLOOKUP($B2238,'[3]Rotoma level Monthly'!$C$2:$N$538,11,FALSE)</f>
        <v>#N/A</v>
      </c>
      <c r="AM2238" s="20">
        <v>3.6265961239783331</v>
      </c>
      <c r="AN2238" s="21">
        <v>168.06666666666669</v>
      </c>
    </row>
    <row r="2239" spans="1:40" x14ac:dyDescent="0.25">
      <c r="A2239" t="s">
        <v>91</v>
      </c>
      <c r="B2239" s="15">
        <v>42979</v>
      </c>
      <c r="C2239" s="16" t="s">
        <v>80</v>
      </c>
      <c r="D2239" s="17">
        <v>2018</v>
      </c>
      <c r="E2239" s="18" t="str">
        <f t="shared" si="534"/>
        <v>Rotomā 2017/18</v>
      </c>
      <c r="F2239" s="18" t="s">
        <v>72</v>
      </c>
      <c r="G2239" s="19">
        <v>2.9</v>
      </c>
      <c r="H2239" s="20">
        <v>9.6</v>
      </c>
      <c r="I2239" s="21">
        <v>102</v>
      </c>
      <c r="J2239" s="19">
        <v>3.6333399921195846</v>
      </c>
      <c r="K2239" s="19">
        <v>0.88683661423188509</v>
      </c>
      <c r="L2239" s="19">
        <v>4</v>
      </c>
      <c r="M2239" s="19">
        <v>2</v>
      </c>
      <c r="N2239" s="19">
        <v>7.18</v>
      </c>
      <c r="O2239" s="19">
        <v>0.47199999999999998</v>
      </c>
      <c r="Q2239" s="19">
        <f t="shared" si="543"/>
        <v>3.3944909146633488</v>
      </c>
      <c r="R2239" s="19">
        <f t="shared" si="541"/>
        <v>2.6962101340271794</v>
      </c>
      <c r="S2239" s="19">
        <f t="shared" si="536"/>
        <v>2.4358865170033712</v>
      </c>
      <c r="T2239" s="19">
        <f t="shared" si="542"/>
        <v>1.8540936343147589</v>
      </c>
      <c r="U2239" s="23">
        <f t="shared" si="544"/>
        <v>2.5951703000021649</v>
      </c>
      <c r="V2239" s="24">
        <f t="shared" si="538"/>
        <v>2.12108411198294</v>
      </c>
      <c r="W2239" s="24">
        <f t="shared" si="538"/>
        <v>2.1477127710357826</v>
      </c>
      <c r="X2239" s="24">
        <f t="shared" si="538"/>
        <v>2.4385630426010372</v>
      </c>
      <c r="Y2239" s="24">
        <f t="shared" si="538"/>
        <v>1.6671841402885894</v>
      </c>
      <c r="Z2239" s="24">
        <f t="shared" si="538"/>
        <v>2.1155951423489117</v>
      </c>
      <c r="AA2239" s="20">
        <v>0.63</v>
      </c>
      <c r="AB2239" s="20">
        <v>0.293333333333333</v>
      </c>
      <c r="AC2239" s="17">
        <v>315.421096302715</v>
      </c>
      <c r="AD2239" s="17">
        <f t="shared" si="540"/>
        <v>314.55313569916416</v>
      </c>
      <c r="AE2239" s="21">
        <v>133.227</v>
      </c>
      <c r="AF2239" s="21">
        <v>197.59722222222229</v>
      </c>
      <c r="AG2239" s="19">
        <v>3.9451458299250004</v>
      </c>
      <c r="AH2239" s="21">
        <v>132.5</v>
      </c>
      <c r="AI2239" s="22">
        <v>0.21583333333333299</v>
      </c>
      <c r="AJ2239" s="21">
        <v>2099.9159999999974</v>
      </c>
      <c r="AK2239" s="21" t="e">
        <f>VLOOKUP($B2239,'[3]Rotoma level Monthly'!$C$2:$N$538,10,FALSE)</f>
        <v>#N/A</v>
      </c>
      <c r="AL2239" s="21" t="e">
        <f>VLOOKUP($B2239,'[3]Rotoma level Monthly'!$C$2:$N$538,11,FALSE)</f>
        <v>#N/A</v>
      </c>
      <c r="AM2239" s="20">
        <v>3.6210644732471504</v>
      </c>
      <c r="AN2239" s="21">
        <v>170.98333333333335</v>
      </c>
    </row>
    <row r="2240" spans="1:40" x14ac:dyDescent="0.25">
      <c r="A2240" t="s">
        <v>91</v>
      </c>
      <c r="B2240" s="15">
        <v>43009</v>
      </c>
      <c r="C2240" s="16" t="s">
        <v>80</v>
      </c>
      <c r="D2240" s="17">
        <v>2018</v>
      </c>
      <c r="E2240" s="18" t="str">
        <f t="shared" si="534"/>
        <v>Rotomā 2017/18</v>
      </c>
      <c r="F2240" s="18" t="s">
        <v>72</v>
      </c>
      <c r="G2240" s="19">
        <v>0.9</v>
      </c>
      <c r="H2240" s="20">
        <v>10.8</v>
      </c>
      <c r="I2240" s="21">
        <v>108</v>
      </c>
      <c r="J2240" s="19">
        <v>4.6103399921195845</v>
      </c>
      <c r="K2240" s="19">
        <v>-9.0163385768115001E-2</v>
      </c>
      <c r="L2240" s="19">
        <v>1</v>
      </c>
      <c r="M2240" s="19">
        <v>3</v>
      </c>
      <c r="N2240" s="19">
        <v>7.08</v>
      </c>
      <c r="O2240" s="19">
        <v>0.499</v>
      </c>
      <c r="Q2240" s="19">
        <f t="shared" si="543"/>
        <v>2.1037759739758854</v>
      </c>
      <c r="R2240" s="19">
        <f t="shared" si="541"/>
        <v>2.5177376720471156</v>
      </c>
      <c r="S2240" s="19">
        <f t="shared" si="536"/>
        <v>2.5106055040157185</v>
      </c>
      <c r="T2240" s="19">
        <f t="shared" si="542"/>
        <v>2.1561002252765564</v>
      </c>
      <c r="U2240" s="23">
        <f t="shared" si="544"/>
        <v>2.3220548438288189</v>
      </c>
      <c r="V2240" s="24">
        <f t="shared" si="538"/>
        <v>2.1196417671490191</v>
      </c>
      <c r="W2240" s="24">
        <f t="shared" si="538"/>
        <v>2.1851154468183962</v>
      </c>
      <c r="X2240" s="24">
        <f t="shared" si="538"/>
        <v>2.4525344969423948</v>
      </c>
      <c r="Y2240" s="24">
        <f t="shared" si="538"/>
        <v>1.7739087589791398</v>
      </c>
      <c r="Z2240" s="24">
        <f t="shared" si="538"/>
        <v>2.1328001174722373</v>
      </c>
      <c r="AA2240" s="20">
        <v>0.89</v>
      </c>
      <c r="AB2240" s="20">
        <v>0.35499999999999998</v>
      </c>
      <c r="AC2240" s="17">
        <v>315.557359709823</v>
      </c>
      <c r="AD2240" s="17">
        <f t="shared" si="540"/>
        <v>314.66331655445589</v>
      </c>
      <c r="AE2240" s="21">
        <v>98.180499999999995</v>
      </c>
      <c r="AF2240" s="21">
        <v>172.65456989247306</v>
      </c>
      <c r="AG2240" s="19">
        <v>4.113481179241937</v>
      </c>
      <c r="AH2240" s="21">
        <v>174.6</v>
      </c>
      <c r="AI2240" s="22">
        <v>0.21583333333333299</v>
      </c>
      <c r="AJ2240" s="21">
        <v>2100.476999999998</v>
      </c>
      <c r="AK2240" s="21" t="e">
        <f>VLOOKUP($B2240,'[3]Rotoma level Monthly'!$C$2:$N$538,10,FALSE)</f>
        <v>#N/A</v>
      </c>
      <c r="AL2240" s="21" t="e">
        <f>VLOOKUP($B2240,'[3]Rotoma level Monthly'!$C$2:$N$538,11,FALSE)</f>
        <v>#N/A</v>
      </c>
      <c r="AM2240" s="20">
        <v>3.6421126342411321</v>
      </c>
      <c r="AN2240" s="21">
        <v>170.81666666666669</v>
      </c>
    </row>
    <row r="2241" spans="1:40" x14ac:dyDescent="0.25">
      <c r="A2241" t="s">
        <v>91</v>
      </c>
      <c r="B2241" s="15">
        <v>43040</v>
      </c>
      <c r="C2241" s="16" t="s">
        <v>80</v>
      </c>
      <c r="D2241" s="17">
        <v>2018</v>
      </c>
      <c r="E2241" s="18" t="str">
        <f t="shared" si="534"/>
        <v>Rotomā 2017/18</v>
      </c>
      <c r="F2241" s="18" t="s">
        <v>72</v>
      </c>
      <c r="G2241" s="19">
        <v>0.9</v>
      </c>
      <c r="H2241" s="20">
        <v>11.9</v>
      </c>
      <c r="I2241" s="21">
        <v>96</v>
      </c>
      <c r="J2241" s="19">
        <v>4.6103399921195845</v>
      </c>
      <c r="K2241" s="19">
        <v>-9.0163385768115001E-2</v>
      </c>
      <c r="L2241" s="19">
        <v>9</v>
      </c>
      <c r="M2241" s="19">
        <v>2</v>
      </c>
      <c r="N2241" s="19">
        <v>7.07</v>
      </c>
      <c r="O2241" s="19">
        <v>0.44400000000000001</v>
      </c>
      <c r="Q2241" s="19">
        <f t="shared" si="543"/>
        <v>2.1037759739758854</v>
      </c>
      <c r="R2241" s="19">
        <f t="shared" si="541"/>
        <v>2.3648583546799249</v>
      </c>
      <c r="S2241" s="19">
        <f t="shared" si="536"/>
        <v>2.356636411449101</v>
      </c>
      <c r="T2241" s="19">
        <f t="shared" si="542"/>
        <v>2.1561002252765564</v>
      </c>
      <c r="U2241" s="23">
        <f t="shared" si="544"/>
        <v>2.2453427413453668</v>
      </c>
      <c r="V2241" s="24">
        <f t="shared" ref="V2241:Z2289" si="545">AVERAGE(Q2230:Q2241)</f>
        <v>2.1736744473958853</v>
      </c>
      <c r="W2241" s="24">
        <f t="shared" si="545"/>
        <v>2.1993284542178118</v>
      </c>
      <c r="X2241" s="24">
        <f t="shared" si="545"/>
        <v>2.4459303214795391</v>
      </c>
      <c r="Y2241" s="24">
        <f t="shared" si="545"/>
        <v>1.7739087589791398</v>
      </c>
      <c r="Z2241" s="24">
        <f t="shared" si="545"/>
        <v>2.1482104955180943</v>
      </c>
      <c r="AA2241" s="20">
        <v>1.08</v>
      </c>
      <c r="AB2241" s="20">
        <v>0.48166666666666602</v>
      </c>
      <c r="AC2241" s="17">
        <v>315.59448072262899</v>
      </c>
      <c r="AD2241" s="17">
        <f t="shared" si="540"/>
        <v>314.77633816355132</v>
      </c>
      <c r="AE2241" s="21">
        <v>75.331999999999994</v>
      </c>
      <c r="AF2241" s="21">
        <v>154.47557471264378</v>
      </c>
      <c r="AG2241" s="19">
        <v>3.9573786683563221</v>
      </c>
      <c r="AH2241" s="21">
        <v>170.9</v>
      </c>
      <c r="AI2241" s="22">
        <v>0.21583333333333299</v>
      </c>
      <c r="AJ2241" s="21">
        <v>2079.8504999999982</v>
      </c>
      <c r="AK2241" s="21" t="e">
        <f>VLOOKUP($B2241,'[3]Rotoma level Monthly'!$C$2:$N$538,10,FALSE)</f>
        <v>#N/A</v>
      </c>
      <c r="AL2241" s="21" t="e">
        <f>VLOOKUP($B2241,'[3]Rotoma level Monthly'!$C$2:$N$538,11,FALSE)</f>
        <v>#N/A</v>
      </c>
      <c r="AM2241" s="20">
        <v>3.644654757718929</v>
      </c>
      <c r="AN2241" s="21">
        <v>167.96666666666667</v>
      </c>
    </row>
    <row r="2242" spans="1:40" x14ac:dyDescent="0.25">
      <c r="A2242" t="s">
        <v>91</v>
      </c>
      <c r="B2242" s="15">
        <v>43070</v>
      </c>
      <c r="C2242" s="16" t="s">
        <v>80</v>
      </c>
      <c r="D2242" s="17">
        <v>2018</v>
      </c>
      <c r="E2242" s="18" t="str">
        <f t="shared" si="534"/>
        <v>Rotomā 2017/18</v>
      </c>
      <c r="F2242" s="18" t="s">
        <v>72</v>
      </c>
      <c r="G2242" s="19">
        <v>0.8</v>
      </c>
      <c r="H2242" s="20">
        <v>12.5</v>
      </c>
      <c r="I2242" s="21">
        <v>108</v>
      </c>
      <c r="J2242" s="19">
        <v>4.6103399921195845</v>
      </c>
      <c r="K2242" s="19">
        <v>-9.0163385768115001E-2</v>
      </c>
      <c r="L2242" s="19">
        <v>2</v>
      </c>
      <c r="N2242" s="19">
        <v>7.6</v>
      </c>
      <c r="O2242" s="19">
        <v>0.495</v>
      </c>
      <c r="Q2242" s="19">
        <f t="shared" si="543"/>
        <v>1.9738485669595369</v>
      </c>
      <c r="R2242" s="19">
        <f t="shared" si="541"/>
        <v>2.2849429926850338</v>
      </c>
      <c r="S2242" s="19">
        <f t="shared" si="536"/>
        <v>2.5106055040157185</v>
      </c>
      <c r="T2242" s="19">
        <f t="shared" si="542"/>
        <v>2.1561002252765564</v>
      </c>
      <c r="U2242" s="23">
        <f t="shared" si="544"/>
        <v>2.2313743222342115</v>
      </c>
      <c r="V2242" s="24">
        <f t="shared" si="545"/>
        <v>2.2001198133113085</v>
      </c>
      <c r="W2242" s="24">
        <f t="shared" si="545"/>
        <v>2.2047456124946572</v>
      </c>
      <c r="X2242" s="24">
        <f t="shared" si="545"/>
        <v>2.4532301688903693</v>
      </c>
      <c r="Y2242" s="24">
        <f t="shared" si="545"/>
        <v>1.7990759748926231</v>
      </c>
      <c r="Z2242" s="24">
        <f t="shared" si="545"/>
        <v>2.1642928923972398</v>
      </c>
      <c r="AA2242" s="20">
        <v>-0.23</v>
      </c>
      <c r="AB2242" s="20">
        <v>0.60166666666666602</v>
      </c>
      <c r="AC2242" s="17">
        <v>315.46102580459097</v>
      </c>
      <c r="AD2242" s="17">
        <f t="shared" si="540"/>
        <v>314.8847502797766</v>
      </c>
      <c r="AE2242" s="21">
        <v>33.085000000000001</v>
      </c>
      <c r="AF2242" s="21">
        <v>171.78763440860217</v>
      </c>
      <c r="AG2242" s="19">
        <v>3.6415613767822586</v>
      </c>
      <c r="AH2242" s="21">
        <v>284.39999999999998</v>
      </c>
      <c r="AI2242" s="22">
        <v>0.21583333333333299</v>
      </c>
      <c r="AJ2242" s="21">
        <v>2022.4264999999991</v>
      </c>
      <c r="AK2242" s="21" t="e">
        <f>VLOOKUP($B2242,'[3]Rotoma level Monthly'!$C$2:$N$538,10,FALSE)</f>
        <v>#N/A</v>
      </c>
      <c r="AL2242" s="21" t="e">
        <f>VLOOKUP($B2242,'[3]Rotoma level Monthly'!$C$2:$N$538,11,FALSE)</f>
        <v>#N/A</v>
      </c>
      <c r="AM2242" s="20">
        <v>3.5592486851731593</v>
      </c>
      <c r="AN2242" s="21">
        <v>172.73333333333335</v>
      </c>
    </row>
    <row r="2243" spans="1:40" x14ac:dyDescent="0.25">
      <c r="A2243" t="s">
        <v>91</v>
      </c>
      <c r="B2243" s="15">
        <v>43101</v>
      </c>
      <c r="C2243" s="16" t="s">
        <v>80</v>
      </c>
      <c r="D2243" s="17">
        <v>2018</v>
      </c>
      <c r="E2243" s="18" t="str">
        <f t="shared" ref="E2243:E2306" si="546">CONCATENATE(A2243," ",C2243)</f>
        <v>Rotomā 2017/18</v>
      </c>
      <c r="F2243" s="18" t="s">
        <v>72</v>
      </c>
      <c r="G2243" s="19">
        <v>0.6</v>
      </c>
      <c r="H2243" s="20">
        <v>12.45</v>
      </c>
      <c r="I2243" s="21">
        <v>108</v>
      </c>
      <c r="J2243" s="19">
        <v>6.5643399921195851</v>
      </c>
      <c r="K2243" s="19">
        <v>2.8408366142318848</v>
      </c>
      <c r="L2243" s="19">
        <v>1</v>
      </c>
      <c r="M2243" s="19">
        <v>4</v>
      </c>
      <c r="N2243" s="19">
        <v>7.55</v>
      </c>
      <c r="O2243" s="19">
        <v>0.66600000000000004</v>
      </c>
      <c r="Q2243" s="19">
        <f t="shared" si="543"/>
        <v>1.656504175974455</v>
      </c>
      <c r="R2243" s="19">
        <f t="shared" si="541"/>
        <v>2.2915198771130241</v>
      </c>
      <c r="S2243" s="19">
        <f t="shared" si="536"/>
        <v>2.5106055040157185</v>
      </c>
      <c r="T2243" s="19">
        <f t="shared" si="542"/>
        <v>2.604197914838716</v>
      </c>
      <c r="U2243" s="23">
        <f t="shared" si="544"/>
        <v>2.2657068679854784</v>
      </c>
      <c r="V2243" s="24">
        <f t="shared" si="545"/>
        <v>2.237392463144761</v>
      </c>
      <c r="W2243" s="24">
        <f t="shared" si="545"/>
        <v>2.2481467195681404</v>
      </c>
      <c r="X2243" s="24">
        <f t="shared" si="545"/>
        <v>2.4305478409491017</v>
      </c>
      <c r="Y2243" s="24">
        <f t="shared" si="545"/>
        <v>1.8364174490228031</v>
      </c>
      <c r="Z2243" s="24">
        <f t="shared" si="545"/>
        <v>2.1881261181712017</v>
      </c>
      <c r="AA2243" s="20">
        <v>0.9</v>
      </c>
      <c r="AB2243" s="20">
        <v>0.391666666666666</v>
      </c>
      <c r="AC2243" s="17">
        <v>315.55624467496602</v>
      </c>
      <c r="AD2243" s="17">
        <f t="shared" si="540"/>
        <v>315.01330950844135</v>
      </c>
      <c r="AE2243" s="21">
        <v>249.627999999998</v>
      </c>
      <c r="AF2243" s="21">
        <v>131.35080645161287</v>
      </c>
      <c r="AG2243" s="19">
        <v>3.6823573743575255</v>
      </c>
      <c r="AH2243" s="21">
        <v>158</v>
      </c>
      <c r="AI2243" s="22">
        <v>0.25583333333333302</v>
      </c>
      <c r="AJ2243" s="21">
        <v>2007.4589999999994</v>
      </c>
      <c r="AK2243" s="21" t="e">
        <f>VLOOKUP($B2243,'[3]Rotoma level Monthly'!$C$2:$N$538,10,FALSE)</f>
        <v>#N/A</v>
      </c>
      <c r="AL2243" s="21" t="e">
        <f>VLOOKUP($B2243,'[3]Rotoma level Monthly'!$C$2:$N$538,11,FALSE)</f>
        <v>#N/A</v>
      </c>
      <c r="AM2243" s="20">
        <v>3.5268366108284006</v>
      </c>
      <c r="AN2243" s="21">
        <v>164.65</v>
      </c>
    </row>
    <row r="2244" spans="1:40" x14ac:dyDescent="0.25">
      <c r="A2244" t="s">
        <v>91</v>
      </c>
      <c r="B2244" s="15">
        <v>43132</v>
      </c>
      <c r="C2244" s="16" t="s">
        <v>80</v>
      </c>
      <c r="D2244" s="17">
        <v>2018</v>
      </c>
      <c r="E2244" s="18" t="str">
        <f t="shared" si="546"/>
        <v>Rotomā 2017/18</v>
      </c>
      <c r="F2244" s="18" t="s">
        <v>72</v>
      </c>
      <c r="G2244" s="19">
        <v>1</v>
      </c>
      <c r="H2244" s="20">
        <v>12.2</v>
      </c>
      <c r="I2244" s="21">
        <v>106</v>
      </c>
      <c r="J2244" s="19">
        <v>5.5873399921195848</v>
      </c>
      <c r="K2244" s="19">
        <v>1.863836614231885</v>
      </c>
      <c r="L2244" s="19">
        <v>1</v>
      </c>
      <c r="M2244" s="19">
        <v>4</v>
      </c>
      <c r="N2244" s="19">
        <v>7.26</v>
      </c>
      <c r="O2244" s="19">
        <v>0.46500000000000002</v>
      </c>
      <c r="Q2244" s="19">
        <f t="shared" si="543"/>
        <v>2.2200000000000002</v>
      </c>
      <c r="R2244" s="19">
        <f t="shared" si="541"/>
        <v>2.3246249321799506</v>
      </c>
      <c r="S2244" s="19">
        <f t="shared" si="536"/>
        <v>2.4861706544469588</v>
      </c>
      <c r="T2244" s="19">
        <f t="shared" si="542"/>
        <v>2.3998388895948466</v>
      </c>
      <c r="U2244" s="23">
        <f t="shared" si="544"/>
        <v>2.3576586190554392</v>
      </c>
      <c r="V2244" s="24">
        <f t="shared" si="545"/>
        <v>2.2701800446750768</v>
      </c>
      <c r="W2244" s="24">
        <f t="shared" si="545"/>
        <v>2.2632310413626118</v>
      </c>
      <c r="X2244" s="24">
        <f t="shared" si="545"/>
        <v>2.4275075822529084</v>
      </c>
      <c r="Y2244" s="24">
        <f t="shared" si="545"/>
        <v>1.9149949990336388</v>
      </c>
      <c r="Z2244" s="24">
        <f t="shared" si="545"/>
        <v>2.2189784168310589</v>
      </c>
      <c r="AA2244" s="20">
        <v>-0.55000000000000004</v>
      </c>
      <c r="AB2244" s="20">
        <v>0.206666666666666</v>
      </c>
      <c r="AC2244" s="17">
        <v>315.69406006697</v>
      </c>
      <c r="AD2244" s="17">
        <f t="shared" si="540"/>
        <v>315.15935174807231</v>
      </c>
      <c r="AE2244" s="21">
        <v>243.43199999999899</v>
      </c>
      <c r="AF2244" s="21">
        <v>156.40625000000003</v>
      </c>
      <c r="AG2244" s="19">
        <v>3.507714944059523</v>
      </c>
      <c r="AH2244" s="21">
        <v>135.6</v>
      </c>
      <c r="AI2244" s="22">
        <v>0.25583333333333302</v>
      </c>
      <c r="AJ2244" s="21">
        <v>2208.5894999999973</v>
      </c>
      <c r="AK2244" s="21" t="e">
        <f>VLOOKUP($B2244,'[3]Rotoma level Monthly'!$C$2:$N$538,10,FALSE)</f>
        <v>#N/A</v>
      </c>
      <c r="AL2244" s="21" t="e">
        <f>VLOOKUP($B2244,'[3]Rotoma level Monthly'!$C$2:$N$538,11,FALSE)</f>
        <v>#N/A</v>
      </c>
      <c r="AM2244" s="20">
        <v>3.4416144633512502</v>
      </c>
      <c r="AN2244" s="21">
        <v>161.92499999999998</v>
      </c>
    </row>
    <row r="2245" spans="1:40" x14ac:dyDescent="0.25">
      <c r="A2245" t="s">
        <v>91</v>
      </c>
      <c r="B2245" s="15">
        <v>43160</v>
      </c>
      <c r="C2245" s="16" t="s">
        <v>80</v>
      </c>
      <c r="D2245" s="17">
        <v>2018</v>
      </c>
      <c r="E2245" s="18" t="str">
        <f t="shared" si="546"/>
        <v>Rotomā 2017/18</v>
      </c>
      <c r="F2245" s="18" t="s">
        <v>72</v>
      </c>
      <c r="G2245" s="19">
        <v>1.1000000000000001</v>
      </c>
      <c r="H2245" s="20">
        <v>10</v>
      </c>
      <c r="I2245" s="21">
        <v>95</v>
      </c>
      <c r="J2245" s="19">
        <v>3.6333399921195846</v>
      </c>
      <c r="K2245" s="19">
        <v>1.863836614231885</v>
      </c>
      <c r="L2245" s="19">
        <v>1</v>
      </c>
      <c r="M2245" s="19">
        <v>4</v>
      </c>
      <c r="N2245" s="19">
        <v>6.94</v>
      </c>
      <c r="O2245" s="19">
        <v>0.41599999999999998</v>
      </c>
      <c r="Q2245" s="19">
        <f t="shared" si="543"/>
        <v>2.3251374203018917</v>
      </c>
      <c r="R2245" s="19">
        <f t="shared" si="541"/>
        <v>2.6351592848184202</v>
      </c>
      <c r="S2245" s="19">
        <f t="shared" si="536"/>
        <v>2.3429480519194317</v>
      </c>
      <c r="T2245" s="19">
        <f t="shared" si="542"/>
        <v>1.8540936343147589</v>
      </c>
      <c r="U2245" s="23">
        <f t="shared" si="544"/>
        <v>2.2893345978386259</v>
      </c>
      <c r="V2245" s="24">
        <f t="shared" si="545"/>
        <v>2.2886268318689109</v>
      </c>
      <c r="W2245" s="24">
        <f t="shared" si="545"/>
        <v>2.3264896860962367</v>
      </c>
      <c r="X2245" s="24">
        <f t="shared" si="545"/>
        <v>2.4286603499682702</v>
      </c>
      <c r="Y2245" s="24">
        <f t="shared" si="545"/>
        <v>1.9965524018107057</v>
      </c>
      <c r="Z2245" s="24">
        <f t="shared" si="545"/>
        <v>2.2600823174360309</v>
      </c>
      <c r="AA2245" s="20">
        <v>1.07</v>
      </c>
      <c r="AB2245" s="20">
        <v>0.171666666666666</v>
      </c>
      <c r="AC2245" s="17">
        <v>315.68441448335699</v>
      </c>
      <c r="AD2245" s="17">
        <f t="shared" si="540"/>
        <v>315.28971353039691</v>
      </c>
      <c r="AE2245" s="21">
        <v>73.680000000000007</v>
      </c>
      <c r="AF2245" s="21">
        <v>143.80314009661831</v>
      </c>
      <c r="AG2245" s="19">
        <v>3.1756226824416673</v>
      </c>
      <c r="AH2245" s="21">
        <v>191.1</v>
      </c>
      <c r="AI2245" s="22">
        <v>0.25583333333333302</v>
      </c>
      <c r="AJ2245" s="21">
        <v>2225.8699999999949</v>
      </c>
      <c r="AK2245" s="21" t="e">
        <f>VLOOKUP($B2245,'[3]Rotoma level Monthly'!$C$2:$N$538,10,FALSE)</f>
        <v>#N/A</v>
      </c>
      <c r="AL2245" s="21" t="e">
        <f>VLOOKUP($B2245,'[3]Rotoma level Monthly'!$C$2:$N$538,11,FALSE)</f>
        <v>#N/A</v>
      </c>
      <c r="AM2245" s="20">
        <v>3.4734163675345342</v>
      </c>
      <c r="AN2245" s="21">
        <v>162.52499999999998</v>
      </c>
    </row>
    <row r="2246" spans="1:40" x14ac:dyDescent="0.25">
      <c r="A2246" t="s">
        <v>91</v>
      </c>
      <c r="B2246" s="15">
        <v>43191</v>
      </c>
      <c r="C2246" s="16" t="s">
        <v>80</v>
      </c>
      <c r="D2246" s="17">
        <v>2018</v>
      </c>
      <c r="E2246" s="18" t="str">
        <f t="shared" si="546"/>
        <v>Rotomā 2017/18</v>
      </c>
      <c r="F2246" s="18" t="s">
        <v>72</v>
      </c>
      <c r="G2246" s="19">
        <v>1.9</v>
      </c>
      <c r="H2246" s="20">
        <v>13.5</v>
      </c>
      <c r="I2246" s="21">
        <v>107</v>
      </c>
      <c r="J2246" s="19">
        <v>4.6103399921195845</v>
      </c>
      <c r="K2246" s="19">
        <v>0.88683661423188509</v>
      </c>
      <c r="L2246" s="19">
        <v>3</v>
      </c>
      <c r="M2246" s="19">
        <v>1</v>
      </c>
      <c r="N2246" s="19">
        <v>7.54</v>
      </c>
      <c r="O2246" s="19">
        <v>0.37</v>
      </c>
      <c r="Q2246" s="19">
        <f t="shared" si="543"/>
        <v>2.9280341464201856</v>
      </c>
      <c r="R2246" s="19">
        <f t="shared" si="541"/>
        <v>2.1562154966959817</v>
      </c>
      <c r="S2246" s="19">
        <f t="shared" si="536"/>
        <v>2.4984451708324813</v>
      </c>
      <c r="T2246" s="19">
        <f t="shared" si="542"/>
        <v>2.1561002252765564</v>
      </c>
      <c r="U2246" s="23">
        <f t="shared" si="544"/>
        <v>2.4346987598063015</v>
      </c>
      <c r="V2246" s="24">
        <f t="shared" si="545"/>
        <v>2.3476296774039263</v>
      </c>
      <c r="W2246" s="24">
        <f t="shared" si="545"/>
        <v>2.3211795530406607</v>
      </c>
      <c r="X2246" s="24">
        <f t="shared" si="545"/>
        <v>2.4371256195594246</v>
      </c>
      <c r="Y2246" s="24">
        <f t="shared" si="545"/>
        <v>2.0548183964616835</v>
      </c>
      <c r="Z2246" s="24">
        <f t="shared" si="545"/>
        <v>2.2901883116164239</v>
      </c>
      <c r="AA2246" s="20">
        <v>0.52</v>
      </c>
      <c r="AB2246" s="20">
        <v>0.32833333333333298</v>
      </c>
      <c r="AC2246" s="17">
        <v>315.58768783670399</v>
      </c>
      <c r="AD2246" s="17">
        <f t="shared" si="540"/>
        <v>315.37483950637676</v>
      </c>
      <c r="AE2246" s="21">
        <v>285.34800000000098</v>
      </c>
      <c r="AF2246" s="21">
        <v>187.6875</v>
      </c>
      <c r="AG2246" s="19">
        <v>3.8429714472972223</v>
      </c>
      <c r="AH2246" s="21">
        <v>147.30000000000001</v>
      </c>
      <c r="AI2246" s="22">
        <v>0.31083333333333296</v>
      </c>
      <c r="AJ2246" s="21">
        <v>1910.9629999999981</v>
      </c>
      <c r="AK2246" s="21" t="e">
        <f>VLOOKUP($B2246,'[3]Rotoma level Monthly'!$C$2:$N$538,10,FALSE)</f>
        <v>#N/A</v>
      </c>
      <c r="AL2246" s="21" t="e">
        <f>VLOOKUP($B2246,'[3]Rotoma level Monthly'!$C$2:$N$538,11,FALSE)</f>
        <v>#N/A</v>
      </c>
      <c r="AM2246" s="20">
        <v>3.4405519646855875</v>
      </c>
      <c r="AN2246" s="21">
        <v>160.89166666666662</v>
      </c>
    </row>
    <row r="2247" spans="1:40" x14ac:dyDescent="0.25">
      <c r="A2247" t="s">
        <v>91</v>
      </c>
      <c r="B2247" s="15">
        <v>43221</v>
      </c>
      <c r="C2247" s="16" t="s">
        <v>80</v>
      </c>
      <c r="D2247" s="17">
        <v>2018</v>
      </c>
      <c r="E2247" s="18" t="str">
        <f t="shared" si="546"/>
        <v>Rotomā 2017/18</v>
      </c>
      <c r="F2247" s="18" t="s">
        <v>72</v>
      </c>
      <c r="G2247" s="19">
        <v>1.6</v>
      </c>
      <c r="H2247" s="20">
        <v>11.6</v>
      </c>
      <c r="I2247" s="21">
        <v>94</v>
      </c>
      <c r="J2247" s="19">
        <v>4.6103399921195845</v>
      </c>
      <c r="K2247" s="19">
        <v>-9.0163385768115001E-2</v>
      </c>
      <c r="L2247" s="19">
        <v>1</v>
      </c>
      <c r="M2247" s="19">
        <v>2</v>
      </c>
      <c r="N2247" s="19">
        <v>7.43</v>
      </c>
      <c r="O2247" s="19">
        <v>0.52200000000000002</v>
      </c>
      <c r="Q2247" s="19">
        <f t="shared" si="543"/>
        <v>2.7384647559460493</v>
      </c>
      <c r="R2247" s="19">
        <f t="shared" si="541"/>
        <v>2.4056809346796073</v>
      </c>
      <c r="S2247" s="19">
        <f t="shared" ref="S2247:S2267" si="547">-3.61+3.01*LOG($I2247)</f>
        <v>2.3291148393350922</v>
      </c>
      <c r="T2247" s="19">
        <f t="shared" si="542"/>
        <v>2.1561002252765564</v>
      </c>
      <c r="U2247" s="23">
        <f t="shared" si="544"/>
        <v>2.4073401888093264</v>
      </c>
      <c r="V2247" s="24">
        <f t="shared" si="545"/>
        <v>2.4005204092347729</v>
      </c>
      <c r="W2247" s="24">
        <f t="shared" si="545"/>
        <v>2.3533284425373284</v>
      </c>
      <c r="X2247" s="24">
        <f t="shared" si="545"/>
        <v>2.4271651856404683</v>
      </c>
      <c r="Y2247" s="24">
        <f t="shared" si="545"/>
        <v>2.1130843911126616</v>
      </c>
      <c r="Z2247" s="24">
        <f t="shared" si="545"/>
        <v>2.3235246071313078</v>
      </c>
      <c r="AA2247" s="20">
        <v>0.32</v>
      </c>
      <c r="AB2247" s="20">
        <v>0.40666666666666601</v>
      </c>
      <c r="AC2247" s="17">
        <v>315.77129124856799</v>
      </c>
      <c r="AD2247" s="17">
        <f t="shared" si="540"/>
        <v>315.45569318130498</v>
      </c>
      <c r="AE2247" s="21">
        <v>134.67599999999999</v>
      </c>
      <c r="AF2247" s="21">
        <v>185.36290322580646</v>
      </c>
      <c r="AG2247" s="19">
        <v>3.2972154989435483</v>
      </c>
      <c r="AI2247" s="22">
        <v>0.34166666666666645</v>
      </c>
      <c r="AJ2247" s="21">
        <v>1866.9959999999965</v>
      </c>
      <c r="AK2247" s="21" t="e">
        <f>VLOOKUP($B2247,'[3]Rotoma level Monthly'!$C$2:$N$538,10,FALSE)</f>
        <v>#N/A</v>
      </c>
      <c r="AL2247" s="21" t="e">
        <f>VLOOKUP($B2247,'[3]Rotoma level Monthly'!$C$2:$N$538,11,FALSE)</f>
        <v>#N/A</v>
      </c>
      <c r="AM2247" s="20">
        <v>3.5213804754182267</v>
      </c>
    </row>
    <row r="2248" spans="1:40" x14ac:dyDescent="0.25">
      <c r="A2248" t="s">
        <v>91</v>
      </c>
      <c r="B2248" s="15">
        <v>43252</v>
      </c>
      <c r="C2248" s="16" t="s">
        <v>80</v>
      </c>
      <c r="D2248" s="17">
        <v>2018</v>
      </c>
      <c r="E2248" s="18" t="str">
        <f t="shared" si="546"/>
        <v>Rotomā 2017/18</v>
      </c>
      <c r="F2248" s="18" t="s">
        <v>72</v>
      </c>
      <c r="G2248" s="19">
        <v>1.2</v>
      </c>
      <c r="H2248" s="20">
        <v>11.85</v>
      </c>
      <c r="I2248" s="21">
        <v>85</v>
      </c>
      <c r="J2248" s="19">
        <v>2.6563399921195852</v>
      </c>
      <c r="K2248" s="19">
        <v>0.88683661423188509</v>
      </c>
      <c r="L2248" s="19">
        <v>6</v>
      </c>
      <c r="M2248" s="19">
        <v>5</v>
      </c>
      <c r="N2248" s="19">
        <v>7.12</v>
      </c>
      <c r="O2248" s="19">
        <v>0.45100000000000001</v>
      </c>
      <c r="Q2248" s="19">
        <f t="shared" si="543"/>
        <v>2.4211203649609674</v>
      </c>
      <c r="R2248" s="19">
        <f t="shared" si="541"/>
        <v>2.3716201495345275</v>
      </c>
      <c r="S2248" s="19">
        <f t="shared" si="547"/>
        <v>2.1975509664000206</v>
      </c>
      <c r="T2248" s="19">
        <f t="shared" si="542"/>
        <v>1.4569082894648204</v>
      </c>
      <c r="U2248" s="23">
        <f t="shared" si="544"/>
        <v>2.1117999425900842</v>
      </c>
      <c r="V2248" s="24">
        <f t="shared" si="545"/>
        <v>2.4172804396481871</v>
      </c>
      <c r="W2248" s="24">
        <f t="shared" si="545"/>
        <v>2.3675724367241413</v>
      </c>
      <c r="X2248" s="24">
        <f t="shared" si="545"/>
        <v>2.4041461169904275</v>
      </c>
      <c r="Y2248" s="24">
        <f t="shared" si="545"/>
        <v>2.0799856123751668</v>
      </c>
      <c r="Z2248" s="24">
        <f t="shared" si="545"/>
        <v>2.3172461514344804</v>
      </c>
      <c r="AA2248" s="20">
        <v>-0.46</v>
      </c>
      <c r="AB2248" s="20">
        <v>-0.51666666666666605</v>
      </c>
      <c r="AC2248" s="17">
        <v>315.820866074398</v>
      </c>
      <c r="AD2248" s="17">
        <f t="shared" si="540"/>
        <v>315.53252687462293</v>
      </c>
      <c r="AE2248" s="21">
        <v>151.73099999999999</v>
      </c>
      <c r="AF2248" s="21">
        <v>171.04166666666669</v>
      </c>
      <c r="AG2248" s="19">
        <v>3.1774089478722218</v>
      </c>
      <c r="AH2248" s="21">
        <v>121.6</v>
      </c>
      <c r="AI2248" s="22">
        <v>0.34166666666666645</v>
      </c>
      <c r="AJ2248" s="21">
        <v>1816.0489999999972</v>
      </c>
      <c r="AK2248" s="21" t="e">
        <f>VLOOKUP($B2248,'[3]Rotoma level Monthly'!$C$2:$N$538,10,FALSE)</f>
        <v>#N/A</v>
      </c>
      <c r="AL2248" s="21" t="e">
        <f>VLOOKUP($B2248,'[3]Rotoma level Monthly'!$C$2:$N$538,11,FALSE)</f>
        <v>#N/A</v>
      </c>
      <c r="AM2248" s="20">
        <v>3.508646131542331</v>
      </c>
      <c r="AN2248" s="21">
        <v>158.83333333333331</v>
      </c>
    </row>
    <row r="2249" spans="1:40" x14ac:dyDescent="0.25">
      <c r="A2249" t="s">
        <v>91</v>
      </c>
      <c r="B2249" s="15">
        <v>43282</v>
      </c>
      <c r="C2249" s="16" t="s">
        <v>81</v>
      </c>
      <c r="D2249" s="17">
        <v>2019</v>
      </c>
      <c r="E2249" s="18" t="str">
        <f t="shared" si="546"/>
        <v>Rotomā 2018/19</v>
      </c>
      <c r="F2249" s="18" t="s">
        <v>72</v>
      </c>
      <c r="G2249" s="19">
        <v>1.7</v>
      </c>
      <c r="H2249" s="20">
        <v>11.3</v>
      </c>
      <c r="I2249" s="21">
        <v>94</v>
      </c>
      <c r="J2249" s="19">
        <v>4.6103399921195845</v>
      </c>
      <c r="K2249" s="19">
        <v>-9.0163385768115001E-2</v>
      </c>
      <c r="L2249" s="19">
        <v>10.5</v>
      </c>
      <c r="M2249" s="19">
        <v>4</v>
      </c>
      <c r="N2249" s="19">
        <v>7.4</v>
      </c>
      <c r="O2249" s="19">
        <v>0.32500000000000001</v>
      </c>
      <c r="Q2249" s="19">
        <f t="shared" si="543"/>
        <v>2.8053402603008157</v>
      </c>
      <c r="R2249" s="19">
        <f t="shared" si="541"/>
        <v>2.4471330009987864</v>
      </c>
      <c r="S2249" s="19">
        <f t="shared" si="547"/>
        <v>2.3291148393350922</v>
      </c>
      <c r="T2249" s="19">
        <f t="shared" si="542"/>
        <v>2.1561002252765564</v>
      </c>
      <c r="U2249" s="23">
        <f t="shared" si="544"/>
        <v>2.434422081477813</v>
      </c>
      <c r="V2249" s="24">
        <f t="shared" si="545"/>
        <v>2.4988463762035709</v>
      </c>
      <c r="W2249" s="24">
        <f t="shared" si="545"/>
        <v>2.4011397323981689</v>
      </c>
      <c r="X2249" s="24">
        <f t="shared" si="545"/>
        <v>2.4007237769232352</v>
      </c>
      <c r="Y2249" s="24">
        <f t="shared" si="545"/>
        <v>2.0799856123751668</v>
      </c>
      <c r="Z2249" s="24">
        <f t="shared" si="545"/>
        <v>2.3451738744750354</v>
      </c>
      <c r="AA2249" s="20">
        <v>0.2</v>
      </c>
      <c r="AB2249" s="20">
        <v>-0.478333333333333</v>
      </c>
      <c r="AC2249" s="17">
        <v>315.82266995125298</v>
      </c>
      <c r="AD2249" s="17">
        <f t="shared" si="540"/>
        <v>315.5965165507161</v>
      </c>
      <c r="AE2249" s="21">
        <v>98.460500000000394</v>
      </c>
      <c r="AF2249" s="21">
        <v>169.07930107526883</v>
      </c>
      <c r="AG2249" s="19">
        <v>3.1260797464032262</v>
      </c>
      <c r="AI2249" s="22">
        <v>0.34166666666666645</v>
      </c>
      <c r="AJ2249" s="21">
        <v>1881.7089999999969</v>
      </c>
      <c r="AK2249" s="21" t="e">
        <f>VLOOKUP($B2249,'[3]Rotoma level Monthly'!$C$2:$N$538,10,FALSE)</f>
        <v>#N/A</v>
      </c>
      <c r="AL2249" s="21" t="e">
        <f>VLOOKUP($B2249,'[3]Rotoma level Monthly'!$C$2:$N$538,11,FALSE)</f>
        <v>#N/A</v>
      </c>
      <c r="AM2249" s="20">
        <v>3.5489859591823767</v>
      </c>
    </row>
    <row r="2250" spans="1:40" x14ac:dyDescent="0.25">
      <c r="A2250" t="s">
        <v>91</v>
      </c>
      <c r="B2250" s="15">
        <v>43313</v>
      </c>
      <c r="C2250" s="16" t="s">
        <v>81</v>
      </c>
      <c r="D2250" s="17">
        <v>2019</v>
      </c>
      <c r="E2250" s="18" t="str">
        <f t="shared" si="546"/>
        <v>Rotomā 2018/19</v>
      </c>
      <c r="F2250" s="18" t="s">
        <v>72</v>
      </c>
      <c r="G2250" s="19">
        <v>2.4</v>
      </c>
      <c r="H2250" s="20">
        <v>9</v>
      </c>
      <c r="I2250" s="21">
        <v>84</v>
      </c>
      <c r="J2250" s="19">
        <v>4.6103399921195845</v>
      </c>
      <c r="K2250" s="19">
        <v>-9.0163385768115001E-2</v>
      </c>
      <c r="L2250" s="19">
        <v>4</v>
      </c>
      <c r="M2250" s="19">
        <v>2</v>
      </c>
      <c r="N2250" s="19">
        <v>6.87</v>
      </c>
      <c r="O2250" s="19">
        <v>0.58099999999999996</v>
      </c>
      <c r="Q2250" s="19">
        <f t="shared" si="543"/>
        <v>3.1857365539474793</v>
      </c>
      <c r="R2250" s="19">
        <f t="shared" si="541"/>
        <v>2.7911539019741616</v>
      </c>
      <c r="S2250" s="19">
        <f t="shared" si="547"/>
        <v>2.1820806510462636</v>
      </c>
      <c r="T2250" s="19">
        <f t="shared" si="542"/>
        <v>2.1561002252765564</v>
      </c>
      <c r="U2250" s="23">
        <f t="shared" si="544"/>
        <v>2.5787678330611152</v>
      </c>
      <c r="V2250" s="24">
        <f t="shared" si="545"/>
        <v>2.4880190922855414</v>
      </c>
      <c r="W2250" s="24">
        <f t="shared" si="545"/>
        <v>2.4405713942861431</v>
      </c>
      <c r="X2250" s="24">
        <f t="shared" si="545"/>
        <v>2.3908137178179136</v>
      </c>
      <c r="Y2250" s="24">
        <f t="shared" si="545"/>
        <v>2.10515282828865</v>
      </c>
      <c r="Z2250" s="24">
        <f t="shared" si="545"/>
        <v>2.3561392581695624</v>
      </c>
      <c r="AA2250" s="20">
        <v>-0.65</v>
      </c>
      <c r="AB2250" s="20">
        <v>-0.38166666666666599</v>
      </c>
      <c r="AC2250" s="17">
        <v>315.91357671033302</v>
      </c>
      <c r="AD2250" s="17">
        <f t="shared" si="540"/>
        <v>315.65706446552559</v>
      </c>
      <c r="AE2250" s="21">
        <v>134.545500000001</v>
      </c>
      <c r="AF2250" s="21">
        <v>175.72172619047618</v>
      </c>
      <c r="AG2250" s="19">
        <v>3.0162367698809516</v>
      </c>
      <c r="AH2250" s="21">
        <v>130.69999999999999</v>
      </c>
      <c r="AI2250" s="22">
        <v>0.31083333333333296</v>
      </c>
      <c r="AJ2250" s="21">
        <v>1785.7734999999975</v>
      </c>
      <c r="AK2250" s="21" t="e">
        <f>VLOOKUP($B2250,'[3]Rotoma level Monthly'!$C$2:$N$538,10,FALSE)</f>
        <v>#N/A</v>
      </c>
      <c r="AL2250" s="21" t="e">
        <f>VLOOKUP($B2250,'[3]Rotoma level Monthly'!$C$2:$N$538,11,FALSE)</f>
        <v>#N/A</v>
      </c>
      <c r="AM2250" s="20">
        <v>3.5392479315125738</v>
      </c>
      <c r="AN2250" s="21">
        <v>156.61666666666665</v>
      </c>
    </row>
    <row r="2251" spans="1:40" x14ac:dyDescent="0.25">
      <c r="A2251" t="s">
        <v>91</v>
      </c>
      <c r="B2251" s="15">
        <v>43344</v>
      </c>
      <c r="C2251" s="16" t="s">
        <v>81</v>
      </c>
      <c r="D2251" s="17">
        <v>2019</v>
      </c>
      <c r="E2251" s="18" t="str">
        <f t="shared" si="546"/>
        <v>Rotomā 2018/19</v>
      </c>
      <c r="F2251" s="18" t="s">
        <v>72</v>
      </c>
      <c r="G2251" s="19">
        <v>1.4</v>
      </c>
      <c r="H2251" s="20">
        <v>11.7</v>
      </c>
      <c r="I2251" s="21">
        <v>107</v>
      </c>
      <c r="J2251" s="19">
        <v>4.6103399921195845</v>
      </c>
      <c r="K2251" s="19">
        <v>1.863836614231885</v>
      </c>
      <c r="L2251" s="19">
        <v>2</v>
      </c>
      <c r="M2251" s="19">
        <v>6</v>
      </c>
      <c r="N2251" s="19">
        <v>7.27</v>
      </c>
      <c r="O2251" s="19">
        <v>0.54900000000000004</v>
      </c>
      <c r="Q2251" s="19">
        <f t="shared" si="543"/>
        <v>2.5911652106227248</v>
      </c>
      <c r="R2251" s="19">
        <f t="shared" si="541"/>
        <v>2.3920055143704317</v>
      </c>
      <c r="S2251" s="19">
        <f t="shared" si="547"/>
        <v>2.4984451708324813</v>
      </c>
      <c r="T2251" s="19">
        <f t="shared" si="542"/>
        <v>2.1561002252765564</v>
      </c>
      <c r="U2251" s="23">
        <f t="shared" si="544"/>
        <v>2.4094290302755486</v>
      </c>
      <c r="V2251" s="24">
        <f t="shared" si="545"/>
        <v>2.4210752836154898</v>
      </c>
      <c r="W2251" s="24">
        <f t="shared" si="545"/>
        <v>2.4152210093147475</v>
      </c>
      <c r="X2251" s="24">
        <f t="shared" si="545"/>
        <v>2.3960269389703397</v>
      </c>
      <c r="Y2251" s="24">
        <f t="shared" si="545"/>
        <v>2.1303200442021328</v>
      </c>
      <c r="Z2251" s="24">
        <f t="shared" si="545"/>
        <v>2.3406608190256772</v>
      </c>
      <c r="AA2251" s="20">
        <v>-1.04</v>
      </c>
      <c r="AB2251" s="20">
        <v>-0.45333333333333298</v>
      </c>
      <c r="AC2251" s="17">
        <v>315.95358849108402</v>
      </c>
      <c r="AD2251" s="17">
        <f t="shared" si="540"/>
        <v>315.7014388145563</v>
      </c>
      <c r="AE2251" s="21">
        <v>65.541500000000099</v>
      </c>
      <c r="AF2251" s="21">
        <v>194.90972222222217</v>
      </c>
      <c r="AG2251" s="19">
        <v>3.8858418176305549</v>
      </c>
      <c r="AH2251" s="21">
        <v>193.9</v>
      </c>
      <c r="AI2251" s="22">
        <v>0.26749999999999952</v>
      </c>
      <c r="AJ2251" s="21">
        <v>1711.3254999999995</v>
      </c>
      <c r="AK2251" s="21" t="e">
        <f>VLOOKUP($B2251,'[3]Rotoma level Monthly'!$C$2:$N$538,10,FALSE)</f>
        <v>#N/A</v>
      </c>
      <c r="AL2251" s="21" t="e">
        <f>VLOOKUP($B2251,'[3]Rotoma level Monthly'!$C$2:$N$538,11,FALSE)</f>
        <v>#N/A</v>
      </c>
      <c r="AM2251" s="20">
        <v>3.5402645387967842</v>
      </c>
      <c r="AN2251" s="21">
        <v>163.71666666666667</v>
      </c>
    </row>
    <row r="2252" spans="1:40" x14ac:dyDescent="0.25">
      <c r="A2252" t="s">
        <v>91</v>
      </c>
      <c r="B2252" s="15">
        <v>43374</v>
      </c>
      <c r="C2252" s="16" t="s">
        <v>81</v>
      </c>
      <c r="D2252" s="17">
        <v>2019</v>
      </c>
      <c r="E2252" s="18" t="str">
        <f t="shared" si="546"/>
        <v>Rotomā 2018/19</v>
      </c>
      <c r="F2252" s="18" t="s">
        <v>72</v>
      </c>
      <c r="G2252" s="19">
        <v>0.7</v>
      </c>
      <c r="H2252" s="20">
        <v>12.15</v>
      </c>
      <c r="I2252" s="21">
        <v>150</v>
      </c>
      <c r="J2252" s="19">
        <v>1.6793399921195848</v>
      </c>
      <c r="K2252" s="19">
        <v>-9.0163385768115001E-2</v>
      </c>
      <c r="L2252" s="19">
        <v>2</v>
      </c>
      <c r="M2252" s="19">
        <v>6</v>
      </c>
      <c r="N2252" s="19">
        <v>7.13</v>
      </c>
      <c r="O2252" s="19">
        <v>0.52900000000000003</v>
      </c>
      <c r="Q2252" s="19">
        <f t="shared" si="543"/>
        <v>1.8265490216362126</v>
      </c>
      <c r="R2252" s="19">
        <f t="shared" si="541"/>
        <v>2.331291218643381</v>
      </c>
      <c r="S2252" s="19">
        <f t="shared" si="547"/>
        <v>2.9400346897576006</v>
      </c>
      <c r="T2252" s="19">
        <f t="shared" si="542"/>
        <v>0.8754048009899541</v>
      </c>
      <c r="U2252" s="23">
        <f t="shared" si="544"/>
        <v>1.9933199327567872</v>
      </c>
      <c r="V2252" s="24">
        <f t="shared" si="545"/>
        <v>2.3979730375871835</v>
      </c>
      <c r="W2252" s="24">
        <f t="shared" si="545"/>
        <v>2.399683804864436</v>
      </c>
      <c r="X2252" s="24">
        <f t="shared" si="545"/>
        <v>2.4318127044488298</v>
      </c>
      <c r="Y2252" s="24">
        <f t="shared" si="545"/>
        <v>2.0235954255115827</v>
      </c>
      <c r="Z2252" s="24">
        <f t="shared" si="545"/>
        <v>2.313266243103008</v>
      </c>
      <c r="AA2252" s="20">
        <v>0.28999999999999998</v>
      </c>
      <c r="AB2252" s="20">
        <v>-0.40500000000000003</v>
      </c>
      <c r="AC2252" s="17">
        <v>315.85145155309101</v>
      </c>
      <c r="AD2252" s="17">
        <f t="shared" si="540"/>
        <v>315.72594646816202</v>
      </c>
      <c r="AE2252" s="21">
        <v>94.728710079275501</v>
      </c>
      <c r="AF2252" s="21">
        <v>201.88844086021507</v>
      </c>
      <c r="AG2252" s="19">
        <v>3.4534849133844094</v>
      </c>
      <c r="AH2252" s="21">
        <v>229.6</v>
      </c>
      <c r="AI2252" s="22">
        <v>0.18916666666666598</v>
      </c>
      <c r="AJ2252" s="21">
        <v>1643.6399999999992</v>
      </c>
      <c r="AK2252" s="21" t="e">
        <f>VLOOKUP($B2252,'[3]Rotoma level Monthly'!$C$2:$N$538,10,FALSE)</f>
        <v>#N/A</v>
      </c>
      <c r="AL2252" s="21" t="e">
        <f>VLOOKUP($B2252,'[3]Rotoma level Monthly'!$C$2:$N$538,11,FALSE)</f>
        <v>#N/A</v>
      </c>
      <c r="AM2252" s="20">
        <v>3.535322537772247</v>
      </c>
      <c r="AN2252" s="21">
        <v>172.51666666666665</v>
      </c>
    </row>
    <row r="2253" spans="1:40" x14ac:dyDescent="0.25">
      <c r="A2253" t="s">
        <v>91</v>
      </c>
      <c r="B2253" s="15">
        <v>43405</v>
      </c>
      <c r="C2253" s="16" t="s">
        <v>81</v>
      </c>
      <c r="D2253" s="17">
        <v>2019</v>
      </c>
      <c r="E2253" s="18" t="str">
        <f t="shared" si="546"/>
        <v>Rotomā 2018/19</v>
      </c>
      <c r="F2253" s="18" t="s">
        <v>72</v>
      </c>
      <c r="G2253" s="19">
        <v>0.4</v>
      </c>
      <c r="H2253" s="20">
        <v>4</v>
      </c>
      <c r="I2253" s="21">
        <v>138</v>
      </c>
      <c r="J2253" s="19">
        <v>5.5873399921195848</v>
      </c>
      <c r="K2253" s="19">
        <v>-9.0163385768115001E-2</v>
      </c>
      <c r="L2253" s="19">
        <v>3</v>
      </c>
      <c r="M2253" s="19">
        <v>3</v>
      </c>
      <c r="N2253" s="19">
        <v>7.5</v>
      </c>
      <c r="O2253" s="19">
        <v>0.95199999999999996</v>
      </c>
      <c r="Q2253" s="19">
        <f t="shared" si="543"/>
        <v>1.2092323779730247</v>
      </c>
      <c r="R2253" s="19">
        <f t="shared" si="541"/>
        <v>3.8756745470895422</v>
      </c>
      <c r="S2253" s="19">
        <f t="shared" si="547"/>
        <v>2.8310360500677212</v>
      </c>
      <c r="T2253" s="19">
        <f t="shared" si="542"/>
        <v>2.3998388895948466</v>
      </c>
      <c r="U2253" s="23">
        <f t="shared" si="544"/>
        <v>2.5789454661812838</v>
      </c>
      <c r="V2253" s="24">
        <f t="shared" si="545"/>
        <v>2.3234277379202783</v>
      </c>
      <c r="W2253" s="24">
        <f t="shared" si="545"/>
        <v>2.5255851542319041</v>
      </c>
      <c r="X2253" s="24">
        <f t="shared" si="545"/>
        <v>2.4713460076670484</v>
      </c>
      <c r="Y2253" s="24">
        <f t="shared" si="545"/>
        <v>2.0439069808714403</v>
      </c>
      <c r="Z2253" s="24">
        <f t="shared" si="545"/>
        <v>2.341066470172668</v>
      </c>
      <c r="AA2253" s="20">
        <v>-0.08</v>
      </c>
      <c r="AB2253" s="20">
        <v>-0.28999999999999998</v>
      </c>
      <c r="AC2253" s="17">
        <v>315.79321365983799</v>
      </c>
      <c r="AD2253" s="17">
        <f t="shared" si="540"/>
        <v>315.74250754626274</v>
      </c>
      <c r="AE2253" s="21">
        <v>123.733861834655</v>
      </c>
      <c r="AF2253" s="21">
        <v>163.74305555555551</v>
      </c>
      <c r="AG2253" s="19">
        <v>3.5600270030972223</v>
      </c>
      <c r="AH2253" s="21">
        <v>196.2</v>
      </c>
      <c r="AI2253" s="22">
        <v>-5.9166666666666978E-2</v>
      </c>
      <c r="AJ2253" s="21">
        <v>1640.188210079275</v>
      </c>
      <c r="AK2253" s="21" t="e">
        <f>VLOOKUP($B2253,'[3]Rotoma level Monthly'!$C$2:$N$538,10,FALSE)</f>
        <v>#N/A</v>
      </c>
      <c r="AL2253" s="21" t="e">
        <f>VLOOKUP($B2253,'[3]Rotoma level Monthly'!$C$2:$N$538,11,FALSE)</f>
        <v>#N/A</v>
      </c>
      <c r="AM2253" s="20">
        <v>3.4803228489507863</v>
      </c>
      <c r="AN2253" s="21">
        <v>177.82499999999996</v>
      </c>
    </row>
    <row r="2254" spans="1:40" x14ac:dyDescent="0.25">
      <c r="A2254" t="s">
        <v>91</v>
      </c>
      <c r="B2254" s="15">
        <v>43435</v>
      </c>
      <c r="C2254" s="16" t="s">
        <v>81</v>
      </c>
      <c r="D2254" s="17">
        <v>2019</v>
      </c>
      <c r="E2254" s="18" t="str">
        <f t="shared" si="546"/>
        <v>Rotomā 2018/19</v>
      </c>
      <c r="F2254" s="18" t="s">
        <v>72</v>
      </c>
      <c r="G2254" s="19">
        <v>0.5</v>
      </c>
      <c r="H2254" s="20">
        <v>14.6</v>
      </c>
      <c r="I2254" s="21">
        <v>121</v>
      </c>
      <c r="J2254" s="19">
        <v>6.5643399921195851</v>
      </c>
      <c r="K2254" s="19">
        <v>1.863836614231885</v>
      </c>
      <c r="L2254" s="19">
        <v>1</v>
      </c>
      <c r="M2254" s="19">
        <v>4</v>
      </c>
      <c r="N2254" s="19">
        <v>6.99</v>
      </c>
      <c r="O2254" s="19">
        <v>0.47</v>
      </c>
      <c r="Q2254" s="19">
        <f t="shared" si="543"/>
        <v>1.4553838110134882</v>
      </c>
      <c r="R2254" s="19">
        <f t="shared" si="541"/>
        <v>2.0198942607196</v>
      </c>
      <c r="S2254" s="19">
        <f t="shared" si="547"/>
        <v>2.6591839646525153</v>
      </c>
      <c r="T2254" s="19">
        <f t="shared" si="542"/>
        <v>2.604197914838716</v>
      </c>
      <c r="U2254" s="23">
        <f t="shared" si="544"/>
        <v>2.1846649878060798</v>
      </c>
      <c r="V2254" s="24">
        <f t="shared" si="545"/>
        <v>2.2802223415914407</v>
      </c>
      <c r="W2254" s="24">
        <f t="shared" si="545"/>
        <v>2.503497759901451</v>
      </c>
      <c r="X2254" s="24">
        <f t="shared" si="545"/>
        <v>2.4837275460534483</v>
      </c>
      <c r="Y2254" s="24">
        <f t="shared" si="545"/>
        <v>2.0812484550016204</v>
      </c>
      <c r="Z2254" s="24">
        <f t="shared" si="545"/>
        <v>2.3371740256369904</v>
      </c>
      <c r="AA2254" s="20">
        <v>0.85</v>
      </c>
      <c r="AB2254" s="20">
        <v>-7.1666666666666601E-2</v>
      </c>
      <c r="AC2254" s="17">
        <v>315.89719619892497</v>
      </c>
      <c r="AD2254" s="17">
        <f t="shared" si="540"/>
        <v>315.7788550791239</v>
      </c>
      <c r="AE2254" s="21">
        <v>231.283125707816</v>
      </c>
      <c r="AF2254" s="21">
        <v>153.91522988505747</v>
      </c>
      <c r="AG2254" s="19">
        <v>3.7456138217959749</v>
      </c>
      <c r="AH2254" s="21">
        <v>204.6</v>
      </c>
      <c r="AI2254" s="22">
        <v>-0.18083333333333329</v>
      </c>
      <c r="AJ2254" s="21">
        <v>1688.5900719139302</v>
      </c>
      <c r="AK2254" s="21" t="e">
        <f>VLOOKUP($B2254,'[3]Rotoma level Monthly'!$C$2:$N$538,10,FALSE)</f>
        <v>#N/A</v>
      </c>
      <c r="AL2254" s="21" t="e">
        <f>VLOOKUP($B2254,'[3]Rotoma level Monthly'!$C$2:$N$538,11,FALSE)</f>
        <v>#N/A</v>
      </c>
      <c r="AM2254" s="20">
        <v>3.4472102101791946</v>
      </c>
      <c r="AN2254" s="21">
        <v>180.32500000000002</v>
      </c>
    </row>
    <row r="2255" spans="1:40" x14ac:dyDescent="0.25">
      <c r="A2255" t="s">
        <v>91</v>
      </c>
      <c r="B2255" s="15">
        <v>43466</v>
      </c>
      <c r="C2255" s="16" t="s">
        <v>81</v>
      </c>
      <c r="D2255" s="17">
        <v>2019</v>
      </c>
      <c r="E2255" s="18" t="str">
        <f t="shared" si="546"/>
        <v>Rotomā 2018/19</v>
      </c>
      <c r="F2255" s="18" t="s">
        <v>72</v>
      </c>
      <c r="G2255" s="19">
        <v>1</v>
      </c>
      <c r="H2255" s="20">
        <v>12</v>
      </c>
      <c r="I2255" s="21">
        <v>110</v>
      </c>
      <c r="J2255" s="19">
        <v>4.6591899921195861</v>
      </c>
      <c r="K2255" s="19">
        <v>2.8408366142318848</v>
      </c>
      <c r="L2255" s="19">
        <v>1.58</v>
      </c>
      <c r="M2255" s="19">
        <v>3</v>
      </c>
      <c r="N2255" s="19">
        <v>7.38</v>
      </c>
      <c r="O2255" s="19">
        <v>0.378</v>
      </c>
      <c r="Q2255" s="19">
        <f t="shared" si="543"/>
        <v>2.2200000000000002</v>
      </c>
      <c r="R2255" s="19">
        <f t="shared" si="541"/>
        <v>2.3513836643132429</v>
      </c>
      <c r="S2255" s="19">
        <f t="shared" si="547"/>
        <v>2.534591982326257</v>
      </c>
      <c r="T2255" s="19">
        <f t="shared" si="542"/>
        <v>2.1694664276817126</v>
      </c>
      <c r="U2255" s="23">
        <f t="shared" si="544"/>
        <v>2.3188605185803031</v>
      </c>
      <c r="V2255" s="24">
        <f t="shared" si="545"/>
        <v>2.3271803269269027</v>
      </c>
      <c r="W2255" s="24">
        <f t="shared" si="545"/>
        <v>2.5084864088348025</v>
      </c>
      <c r="X2255" s="24">
        <f t="shared" si="545"/>
        <v>2.4857264192459931</v>
      </c>
      <c r="Y2255" s="24">
        <f t="shared" si="545"/>
        <v>2.04502083107187</v>
      </c>
      <c r="Z2255" s="24">
        <f t="shared" si="545"/>
        <v>2.3416034965198924</v>
      </c>
      <c r="AA2255" s="20">
        <v>-0.03</v>
      </c>
      <c r="AB2255" s="20">
        <v>0.45166666666666599</v>
      </c>
      <c r="AC2255" s="17">
        <v>315.869057694388</v>
      </c>
      <c r="AD2255" s="17">
        <f t="shared" si="540"/>
        <v>315.80492283074238</v>
      </c>
      <c r="AE2255" s="21">
        <v>61.279733750804901</v>
      </c>
      <c r="AF2255" s="21">
        <v>199.34139784946237</v>
      </c>
      <c r="AG2255" s="19">
        <v>4.1269646021693545</v>
      </c>
      <c r="AH2255" s="21">
        <v>294.60000000000002</v>
      </c>
      <c r="AI2255" s="22">
        <v>-0.18083333333333329</v>
      </c>
      <c r="AJ2255" s="21">
        <v>1886.7881976217461</v>
      </c>
      <c r="AK2255" s="21" t="e">
        <f>VLOOKUP($B2255,'[3]Rotoma level Monthly'!$C$2:$N$538,10,FALSE)</f>
        <v>#N/A</v>
      </c>
      <c r="AL2255" s="21" t="e">
        <f>VLOOKUP($B2255,'[3]Rotoma level Monthly'!$C$2:$N$538,11,FALSE)</f>
        <v>#N/A</v>
      </c>
      <c r="AM2255" s="20">
        <v>3.4558812472636711</v>
      </c>
      <c r="AN2255" s="21">
        <v>190.63333333333333</v>
      </c>
    </row>
    <row r="2256" spans="1:40" x14ac:dyDescent="0.25">
      <c r="A2256" t="s">
        <v>91</v>
      </c>
      <c r="B2256" s="15">
        <v>43497</v>
      </c>
      <c r="C2256" s="16" t="s">
        <v>81</v>
      </c>
      <c r="D2256" s="17">
        <v>2019</v>
      </c>
      <c r="E2256" s="18" t="str">
        <f t="shared" si="546"/>
        <v>Rotomā 2018/19</v>
      </c>
      <c r="F2256" s="18" t="s">
        <v>72</v>
      </c>
      <c r="G2256" s="19">
        <v>0.7</v>
      </c>
      <c r="H2256" s="20">
        <v>12.95</v>
      </c>
      <c r="I2256" s="21">
        <v>124</v>
      </c>
      <c r="J2256" s="19">
        <v>3.8580499921195854</v>
      </c>
      <c r="K2256" s="19">
        <v>0.88683661423188509</v>
      </c>
      <c r="L2256" s="19">
        <v>2.12</v>
      </c>
      <c r="M2256" s="19">
        <v>4</v>
      </c>
      <c r="N2256" s="19">
        <v>7.51</v>
      </c>
      <c r="O2256" s="19">
        <v>0.58499999999999996</v>
      </c>
      <c r="Q2256" s="19">
        <f t="shared" si="543"/>
        <v>1.8265490216362126</v>
      </c>
      <c r="R2256" s="19">
        <f t="shared" si="541"/>
        <v>2.226377525213123</v>
      </c>
      <c r="S2256" s="19">
        <f t="shared" si="547"/>
        <v>2.6911992723383276</v>
      </c>
      <c r="T2256" s="19">
        <f t="shared" si="542"/>
        <v>1.9301941245603007</v>
      </c>
      <c r="U2256" s="23">
        <f t="shared" si="544"/>
        <v>2.168579985936991</v>
      </c>
      <c r="V2256" s="24">
        <f t="shared" si="545"/>
        <v>2.2943927453965869</v>
      </c>
      <c r="W2256" s="24">
        <f t="shared" si="545"/>
        <v>2.5002991249209008</v>
      </c>
      <c r="X2256" s="24">
        <f t="shared" si="545"/>
        <v>2.5028121374036072</v>
      </c>
      <c r="Y2256" s="24">
        <f t="shared" si="545"/>
        <v>2.0058837673189913</v>
      </c>
      <c r="Z2256" s="24">
        <f t="shared" si="545"/>
        <v>2.3258469437600211</v>
      </c>
      <c r="AA2256" s="20">
        <v>-1.23</v>
      </c>
      <c r="AB2256" s="20">
        <v>0.185</v>
      </c>
      <c r="AC2256" s="17">
        <v>315.64084996621602</v>
      </c>
      <c r="AD2256" s="17">
        <f t="shared" si="540"/>
        <v>315.8004886556796</v>
      </c>
      <c r="AE2256" s="21">
        <v>22.823529411764699</v>
      </c>
      <c r="AF2256" s="21">
        <v>169.82142857142858</v>
      </c>
      <c r="AG2256" s="19">
        <v>3.7381431846011899</v>
      </c>
      <c r="AH2256" s="21">
        <v>248.8</v>
      </c>
      <c r="AI2256" s="22">
        <v>-0.18083333333333329</v>
      </c>
      <c r="AJ2256" s="21">
        <v>1698.439931372553</v>
      </c>
      <c r="AK2256" s="21" t="e">
        <f>VLOOKUP($B2256,'[3]Rotoma level Monthly'!$C$2:$N$538,10,FALSE)</f>
        <v>#N/A</v>
      </c>
      <c r="AL2256" s="21" t="e">
        <f>VLOOKUP($B2256,'[3]Rotoma level Monthly'!$C$2:$N$538,11,FALSE)</f>
        <v>#N/A</v>
      </c>
      <c r="AM2256" s="20">
        <v>3.4929318495813235</v>
      </c>
      <c r="AN2256" s="21">
        <v>187.66666666666666</v>
      </c>
    </row>
    <row r="2257" spans="1:40" x14ac:dyDescent="0.25">
      <c r="A2257" t="s">
        <v>91</v>
      </c>
      <c r="B2257" s="15">
        <v>43525</v>
      </c>
      <c r="C2257" s="16" t="s">
        <v>81</v>
      </c>
      <c r="D2257" s="17">
        <v>2019</v>
      </c>
      <c r="E2257" s="18" t="str">
        <f t="shared" si="546"/>
        <v>Rotomā 2018/19</v>
      </c>
      <c r="F2257" s="18" t="s">
        <v>72</v>
      </c>
      <c r="G2257" s="19">
        <v>1.1000000000000001</v>
      </c>
      <c r="H2257" s="20">
        <v>3.7</v>
      </c>
      <c r="I2257" s="21">
        <v>156.70000000000002</v>
      </c>
      <c r="J2257" s="19">
        <v>5.294239992119584</v>
      </c>
      <c r="K2257" s="19">
        <v>0.78913661423188497</v>
      </c>
      <c r="L2257" s="19">
        <v>5.2</v>
      </c>
      <c r="M2257" s="19">
        <v>6.4</v>
      </c>
      <c r="N2257" s="19">
        <v>7.49</v>
      </c>
      <c r="O2257" s="19">
        <v>1.1299999999999999</v>
      </c>
      <c r="Q2257" s="19">
        <f t="shared" si="543"/>
        <v>2.3251374203018917</v>
      </c>
      <c r="R2257" s="19">
        <f t="shared" si="541"/>
        <v>3.9730767650670025</v>
      </c>
      <c r="S2257" s="19">
        <f t="shared" si="547"/>
        <v>2.9971576793704569</v>
      </c>
      <c r="T2257" s="19">
        <f t="shared" si="542"/>
        <v>2.3315065830338266</v>
      </c>
      <c r="U2257" s="23">
        <f t="shared" si="544"/>
        <v>2.9067196119432945</v>
      </c>
      <c r="V2257" s="24">
        <f t="shared" si="545"/>
        <v>2.2943927453965869</v>
      </c>
      <c r="W2257" s="24">
        <f t="shared" si="545"/>
        <v>2.6117922482749489</v>
      </c>
      <c r="X2257" s="24">
        <f t="shared" si="545"/>
        <v>2.5573296063578592</v>
      </c>
      <c r="Y2257" s="24">
        <f t="shared" si="545"/>
        <v>2.0456681797122465</v>
      </c>
      <c r="Z2257" s="24">
        <f t="shared" si="545"/>
        <v>2.3772956949354112</v>
      </c>
      <c r="AA2257" s="20">
        <v>-0.61</v>
      </c>
      <c r="AB2257" s="20">
        <v>-2.1666666666666601E-2</v>
      </c>
      <c r="AC2257" s="17">
        <v>315.45451661636798</v>
      </c>
      <c r="AD2257" s="17">
        <f t="shared" si="540"/>
        <v>315.78133050009717</v>
      </c>
      <c r="AE2257" s="21">
        <v>41.843137254901997</v>
      </c>
      <c r="AF2257" s="21">
        <v>147.40591397849465</v>
      </c>
      <c r="AG2257" s="19">
        <v>2.9732676198924728</v>
      </c>
      <c r="AH2257" s="21">
        <v>190.7</v>
      </c>
      <c r="AI2257" s="22">
        <v>-0.18083333333333329</v>
      </c>
      <c r="AJ2257" s="21">
        <v>1477.8314607843186</v>
      </c>
      <c r="AK2257" s="21" t="e">
        <f>VLOOKUP($B2257,'[3]Rotoma level Monthly'!$C$2:$N$538,10,FALSE)</f>
        <v>#N/A</v>
      </c>
      <c r="AL2257" s="21" t="e">
        <f>VLOOKUP($B2257,'[3]Rotoma level Monthly'!$C$2:$N$538,11,FALSE)</f>
        <v>#N/A</v>
      </c>
      <c r="AM2257" s="20">
        <v>3.5121342029597948</v>
      </c>
      <c r="AN2257" s="21">
        <v>190.39166666666665</v>
      </c>
    </row>
    <row r="2258" spans="1:40" x14ac:dyDescent="0.25">
      <c r="A2258" t="s">
        <v>91</v>
      </c>
      <c r="B2258" s="15">
        <v>43556</v>
      </c>
      <c r="C2258" s="16" t="s">
        <v>81</v>
      </c>
      <c r="D2258" s="17">
        <v>2019</v>
      </c>
      <c r="E2258" s="18" t="str">
        <f t="shared" si="546"/>
        <v>Rotomā 2018/19</v>
      </c>
      <c r="F2258" s="18" t="s">
        <v>72</v>
      </c>
      <c r="G2258" s="19">
        <v>1.6</v>
      </c>
      <c r="H2258" s="20">
        <v>10.199999999999999</v>
      </c>
      <c r="I2258" s="21">
        <v>128.89999999999998</v>
      </c>
      <c r="J2258" s="19">
        <v>5.6850399921195844</v>
      </c>
      <c r="K2258" s="19">
        <v>0.98453661423188521</v>
      </c>
      <c r="L2258" s="19">
        <v>0.79199999999999993</v>
      </c>
      <c r="M2258" s="19">
        <v>6.5</v>
      </c>
      <c r="N2258" s="19">
        <v>7.44</v>
      </c>
      <c r="O2258" s="19">
        <v>0.71399999999999997</v>
      </c>
      <c r="Q2258" s="19">
        <f t="shared" si="543"/>
        <v>2.7384647559460493</v>
      </c>
      <c r="R2258" s="19">
        <f t="shared" si="541"/>
        <v>2.6052458625645758</v>
      </c>
      <c r="S2258" s="19">
        <f t="shared" si="547"/>
        <v>2.7418612812337426</v>
      </c>
      <c r="T2258" s="19">
        <f t="shared" si="542"/>
        <v>2.4218218904682054</v>
      </c>
      <c r="U2258" s="23">
        <f t="shared" si="544"/>
        <v>2.6268484475531433</v>
      </c>
      <c r="V2258" s="24">
        <f t="shared" si="545"/>
        <v>2.2785952961904097</v>
      </c>
      <c r="W2258" s="24">
        <f t="shared" si="545"/>
        <v>2.6492114454306654</v>
      </c>
      <c r="X2258" s="24">
        <f t="shared" si="545"/>
        <v>2.5776142822246308</v>
      </c>
      <c r="Y2258" s="24">
        <f t="shared" si="545"/>
        <v>2.0678116518115508</v>
      </c>
      <c r="Z2258" s="24">
        <f t="shared" si="545"/>
        <v>2.3933081689143139</v>
      </c>
      <c r="AA2258" s="20">
        <v>0</v>
      </c>
      <c r="AB2258" s="20">
        <v>-0.16999999999999901</v>
      </c>
      <c r="AC2258" s="17">
        <v>315.38509600694402</v>
      </c>
      <c r="AD2258" s="17">
        <f t="shared" si="540"/>
        <v>315.76444784761719</v>
      </c>
      <c r="AE2258" s="21">
        <v>78.598122299767397</v>
      </c>
      <c r="AF2258" s="21">
        <v>179.52083333333334</v>
      </c>
      <c r="AG2258" s="19">
        <v>3.3328140403305553</v>
      </c>
      <c r="AI2258" s="22">
        <v>-0.22999999999999948</v>
      </c>
      <c r="AJ2258" s="21">
        <v>1445.9945980392208</v>
      </c>
      <c r="AK2258" s="21" t="e">
        <f>VLOOKUP($B2258,'[3]Rotoma level Monthly'!$C$2:$N$538,10,FALSE)</f>
        <v>#N/A</v>
      </c>
      <c r="AL2258" s="21" t="e">
        <f>VLOOKUP($B2258,'[3]Rotoma level Monthly'!$C$2:$N$538,11,FALSE)</f>
        <v>#N/A</v>
      </c>
      <c r="AM2258" s="20">
        <v>3.4952712810806958</v>
      </c>
    </row>
    <row r="2259" spans="1:40" x14ac:dyDescent="0.25">
      <c r="A2259" t="s">
        <v>91</v>
      </c>
      <c r="B2259" s="15">
        <v>43586</v>
      </c>
      <c r="C2259" s="16" t="s">
        <v>81</v>
      </c>
      <c r="D2259" s="17">
        <v>2019</v>
      </c>
      <c r="E2259" s="18" t="str">
        <f t="shared" si="546"/>
        <v>Rotomā 2018/19</v>
      </c>
      <c r="F2259" s="18" t="s">
        <v>72</v>
      </c>
      <c r="G2259" s="19">
        <v>1.4</v>
      </c>
      <c r="H2259" s="20">
        <v>11.45</v>
      </c>
      <c r="I2259" s="21">
        <v>112.9</v>
      </c>
      <c r="J2259" s="19">
        <v>6.6620399921195848</v>
      </c>
      <c r="K2259" s="19">
        <v>2.8408366142318848</v>
      </c>
      <c r="L2259" s="19">
        <v>1.7</v>
      </c>
      <c r="M2259" s="19">
        <v>5.4</v>
      </c>
      <c r="N2259" s="19">
        <v>7.55</v>
      </c>
      <c r="O2259" s="19">
        <v>0.92500000000000004</v>
      </c>
      <c r="Q2259" s="19">
        <f t="shared" si="543"/>
        <v>2.5911652106227248</v>
      </c>
      <c r="R2259" s="19">
        <f t="shared" si="541"/>
        <v>2.4263256499027936</v>
      </c>
      <c r="S2259" s="19">
        <f t="shared" si="547"/>
        <v>2.5686087651941532</v>
      </c>
      <c r="T2259" s="19">
        <f t="shared" si="542"/>
        <v>2.6229331274433827</v>
      </c>
      <c r="U2259" s="23">
        <f t="shared" si="544"/>
        <v>2.5522581882907636</v>
      </c>
      <c r="V2259" s="24">
        <f t="shared" si="545"/>
        <v>2.2663203340801328</v>
      </c>
      <c r="W2259" s="24">
        <f t="shared" si="545"/>
        <v>2.6509318383659308</v>
      </c>
      <c r="X2259" s="24">
        <f t="shared" si="545"/>
        <v>2.5975721093795525</v>
      </c>
      <c r="Y2259" s="24">
        <f t="shared" si="545"/>
        <v>2.1067143936587862</v>
      </c>
      <c r="Z2259" s="24">
        <f t="shared" si="545"/>
        <v>2.4053846688711009</v>
      </c>
      <c r="AA2259" s="20">
        <v>-0.77</v>
      </c>
      <c r="AB2259" s="20">
        <v>-0.478333333333333</v>
      </c>
      <c r="AC2259" s="17">
        <v>315.269030745968</v>
      </c>
      <c r="AD2259" s="17">
        <f t="shared" si="540"/>
        <v>315.72259280573388</v>
      </c>
      <c r="AE2259" s="21">
        <v>79.956416464891007</v>
      </c>
      <c r="AF2259" s="21">
        <v>179.22222222222223</v>
      </c>
      <c r="AG2259" s="19">
        <v>3.0820223738805557</v>
      </c>
      <c r="AH2259" s="21">
        <v>165</v>
      </c>
      <c r="AI2259" s="22">
        <v>-0.33583333333333298</v>
      </c>
      <c r="AJ2259" s="21">
        <v>1239.244720338987</v>
      </c>
      <c r="AK2259" s="21" t="e">
        <f>VLOOKUP($B2259,'[3]Rotoma level Monthly'!$C$2:$N$538,10,FALSE)</f>
        <v>#N/A</v>
      </c>
      <c r="AL2259" s="21" t="e">
        <f>VLOOKUP($B2259,'[3]Rotoma level Monthly'!$C$2:$N$538,11,FALSE)</f>
        <v>#N/A</v>
      </c>
      <c r="AM2259" s="20">
        <v>3.4527581638334737</v>
      </c>
      <c r="AN2259" s="21">
        <v>192.84166666666667</v>
      </c>
    </row>
    <row r="2260" spans="1:40" x14ac:dyDescent="0.25">
      <c r="A2260" t="s">
        <v>91</v>
      </c>
      <c r="B2260" s="15">
        <v>43617</v>
      </c>
      <c r="C2260" s="16" t="s">
        <v>81</v>
      </c>
      <c r="D2260" s="17">
        <v>2019</v>
      </c>
      <c r="E2260" s="18" t="str">
        <f t="shared" si="546"/>
        <v>Rotomā 2018/19</v>
      </c>
      <c r="F2260" s="18" t="s">
        <v>72</v>
      </c>
      <c r="G2260" s="19">
        <v>1.2</v>
      </c>
      <c r="H2260" s="20">
        <v>13.1</v>
      </c>
      <c r="I2260" s="21">
        <v>100</v>
      </c>
      <c r="J2260" s="19">
        <v>2.6563399921195852</v>
      </c>
      <c r="K2260" s="19">
        <v>0.88683661423188509</v>
      </c>
      <c r="L2260" s="19">
        <v>2</v>
      </c>
      <c r="M2260" s="19">
        <v>4</v>
      </c>
      <c r="N2260" s="19">
        <v>7.28</v>
      </c>
      <c r="O2260" s="19">
        <v>0.36</v>
      </c>
      <c r="Q2260" s="19">
        <f t="shared" si="543"/>
        <v>2.4211203649609674</v>
      </c>
      <c r="R2260" s="19">
        <f t="shared" si="541"/>
        <v>2.2070945818485708</v>
      </c>
      <c r="S2260" s="19">
        <f t="shared" si="547"/>
        <v>2.4099999999999997</v>
      </c>
      <c r="T2260" s="19">
        <f t="shared" si="542"/>
        <v>1.4569082894648204</v>
      </c>
      <c r="U2260" s="23">
        <f t="shared" si="544"/>
        <v>2.1237808090685895</v>
      </c>
      <c r="V2260" s="24">
        <f t="shared" si="545"/>
        <v>2.2663203340801332</v>
      </c>
      <c r="W2260" s="24">
        <f t="shared" si="545"/>
        <v>2.6372213743921011</v>
      </c>
      <c r="X2260" s="24">
        <f t="shared" si="545"/>
        <v>2.6152761955128843</v>
      </c>
      <c r="Y2260" s="24">
        <f t="shared" si="545"/>
        <v>2.1067143936587862</v>
      </c>
      <c r="Z2260" s="24">
        <f t="shared" si="545"/>
        <v>2.4063830744109764</v>
      </c>
      <c r="AA2260" s="20">
        <v>-0.95</v>
      </c>
      <c r="AB2260" s="20">
        <v>-0.26333333333333298</v>
      </c>
      <c r="AC2260" s="17">
        <v>315.20124270833298</v>
      </c>
      <c r="AD2260" s="17">
        <f t="shared" si="540"/>
        <v>315.67095752522846</v>
      </c>
      <c r="AE2260" s="21">
        <v>79.967301715573896</v>
      </c>
      <c r="AF2260" s="21">
        <v>196.90972222222217</v>
      </c>
      <c r="AG2260" s="19">
        <v>2.8415910469277765</v>
      </c>
      <c r="AH2260" s="21">
        <v>158.6</v>
      </c>
      <c r="AI2260" s="22">
        <v>-0.27666666666666651</v>
      </c>
      <c r="AJ2260" s="21">
        <v>1184.525136803878</v>
      </c>
      <c r="AK2260" s="21" t="e">
        <f>VLOOKUP($B2260,'[3]Rotoma level Monthly'!$C$2:$N$538,10,FALSE)</f>
        <v>#N/A</v>
      </c>
      <c r="AL2260" s="21" t="e">
        <f>VLOOKUP($B2260,'[3]Rotoma level Monthly'!$C$2:$N$538,11,FALSE)</f>
        <v>#N/A</v>
      </c>
      <c r="AM2260" s="20">
        <v>3.4348254034115571</v>
      </c>
      <c r="AN2260" s="21">
        <v>190.13333333333333</v>
      </c>
    </row>
    <row r="2261" spans="1:40" x14ac:dyDescent="0.25">
      <c r="A2261" t="s">
        <v>91</v>
      </c>
      <c r="B2261" s="15">
        <v>43647</v>
      </c>
      <c r="C2261" s="16" t="s">
        <v>82</v>
      </c>
      <c r="D2261" s="17">
        <v>2020</v>
      </c>
      <c r="E2261" s="18" t="str">
        <f t="shared" si="546"/>
        <v>Rotomā 2019/20</v>
      </c>
      <c r="F2261" s="18" t="s">
        <v>72</v>
      </c>
      <c r="G2261" s="19">
        <v>1.5</v>
      </c>
      <c r="H2261" s="20">
        <v>9.85</v>
      </c>
      <c r="I2261" s="21">
        <v>160</v>
      </c>
      <c r="J2261" s="19">
        <v>5.5873399921195848</v>
      </c>
      <c r="K2261" s="19">
        <v>0.88683661423188509</v>
      </c>
      <c r="L2261" s="19">
        <v>11.5</v>
      </c>
      <c r="M2261" s="19">
        <v>8</v>
      </c>
      <c r="N2261" s="19">
        <v>7.1950000000000003</v>
      </c>
      <c r="O2261" s="19">
        <v>0.76800000000000002</v>
      </c>
      <c r="Q2261" s="19">
        <f t="shared" si="543"/>
        <v>2.6672717980014307</v>
      </c>
      <c r="R2261" s="19">
        <f t="shared" si="541"/>
        <v>2.657856846091549</v>
      </c>
      <c r="S2261" s="19">
        <f t="shared" si="547"/>
        <v>3.0244011477943329</v>
      </c>
      <c r="T2261" s="19">
        <f t="shared" si="542"/>
        <v>2.3998388895948466</v>
      </c>
      <c r="U2261" s="23">
        <f t="shared" si="544"/>
        <v>2.6873421703705396</v>
      </c>
      <c r="V2261" s="24">
        <f>AVERAGE(Q2250:Q2261)</f>
        <v>2.2548146288885174</v>
      </c>
      <c r="W2261" s="24">
        <f t="shared" si="545"/>
        <v>2.6547816948164975</v>
      </c>
      <c r="X2261" s="24">
        <f t="shared" si="545"/>
        <v>2.6732167212178211</v>
      </c>
      <c r="Y2261" s="24">
        <f t="shared" si="545"/>
        <v>2.1270259490186434</v>
      </c>
      <c r="Z2261" s="24">
        <f t="shared" si="545"/>
        <v>2.4274597484853699</v>
      </c>
      <c r="AA2261" s="20">
        <v>-0.53</v>
      </c>
      <c r="AB2261" s="20">
        <v>-0.24333333333333301</v>
      </c>
      <c r="AC2261" s="17">
        <v>315.29873493503601</v>
      </c>
      <c r="AD2261" s="17">
        <f t="shared" si="540"/>
        <v>315.62729627387699</v>
      </c>
      <c r="AE2261" s="21">
        <v>208.843161856964</v>
      </c>
      <c r="AF2261" s="21">
        <v>166.16935483870978</v>
      </c>
      <c r="AG2261" s="19">
        <v>3.2972154989435492</v>
      </c>
      <c r="AH2261" s="21">
        <v>119.5</v>
      </c>
      <c r="AI2261" s="22">
        <v>-0.25333333333333297</v>
      </c>
      <c r="AJ2261" s="21">
        <v>1112.761438519452</v>
      </c>
      <c r="AK2261" s="21" t="e">
        <f>VLOOKUP($B2261,'[3]Rotoma level Monthly'!$C$2:$N$538,10,FALSE)</f>
        <v>#N/A</v>
      </c>
      <c r="AL2261" s="21" t="e">
        <f>VLOOKUP($B2261,'[3]Rotoma level Monthly'!$C$2:$N$538,11,FALSE)</f>
        <v>#N/A</v>
      </c>
      <c r="AM2261" s="20">
        <v>3.406840578332853</v>
      </c>
      <c r="AN2261" s="21">
        <v>187.81666666666663</v>
      </c>
    </row>
    <row r="2262" spans="1:40" x14ac:dyDescent="0.25">
      <c r="A2262" t="s">
        <v>91</v>
      </c>
      <c r="B2262" s="15">
        <v>43709</v>
      </c>
      <c r="C2262" s="16" t="s">
        <v>82</v>
      </c>
      <c r="D2262" s="17">
        <v>2020</v>
      </c>
      <c r="E2262" s="18" t="str">
        <f t="shared" si="546"/>
        <v>Rotomā 2019/20</v>
      </c>
      <c r="F2262" s="18" t="s">
        <v>72</v>
      </c>
      <c r="G2262" s="19">
        <v>0.6</v>
      </c>
      <c r="H2262" s="20">
        <v>12.6</v>
      </c>
      <c r="I2262" s="21">
        <v>113</v>
      </c>
      <c r="J2262" s="19">
        <v>10.472339992119585</v>
      </c>
      <c r="K2262" s="19">
        <v>-1.0671633857681151</v>
      </c>
      <c r="L2262" s="19">
        <v>8</v>
      </c>
      <c r="M2262" s="19">
        <v>1</v>
      </c>
      <c r="N2262" s="19">
        <v>7.49</v>
      </c>
      <c r="O2262" s="19">
        <v>0.43</v>
      </c>
      <c r="Q2262" s="19">
        <f t="shared" si="543"/>
        <v>1.656504175974455</v>
      </c>
      <c r="R2262" s="19">
        <f t="shared" si="541"/>
        <v>2.2718320685746427</v>
      </c>
      <c r="S2262" s="19">
        <f t="shared" si="547"/>
        <v>2.5697661148850925</v>
      </c>
      <c r="T2262" s="19">
        <f t="shared" si="542"/>
        <v>3.196527701694984</v>
      </c>
      <c r="U2262" s="23">
        <f t="shared" si="544"/>
        <v>2.4236575152822937</v>
      </c>
      <c r="V2262" s="24">
        <f t="shared" si="545"/>
        <v>2.1273785973907651</v>
      </c>
      <c r="W2262" s="24">
        <f t="shared" si="545"/>
        <v>2.6115048753665375</v>
      </c>
      <c r="X2262" s="24">
        <f t="shared" si="545"/>
        <v>2.7055238432043898</v>
      </c>
      <c r="Y2262" s="24">
        <f t="shared" si="545"/>
        <v>2.2137282387201789</v>
      </c>
      <c r="Z2262" s="24">
        <f t="shared" si="545"/>
        <v>2.4145338886704679</v>
      </c>
      <c r="AA2262" s="20">
        <v>-1.28</v>
      </c>
      <c r="AB2262" s="20">
        <v>-0.39833333333333298</v>
      </c>
      <c r="AC2262" s="17">
        <v>315.30990636574103</v>
      </c>
      <c r="AD2262" s="17">
        <f t="shared" si="540"/>
        <v>315.57699041182764</v>
      </c>
      <c r="AE2262" s="21">
        <v>125.904944846104</v>
      </c>
      <c r="AF2262" s="21">
        <v>193.85296934865897</v>
      </c>
      <c r="AG2262" s="19">
        <v>4.3530672589042148</v>
      </c>
      <c r="AH2262" s="21">
        <v>178.1</v>
      </c>
      <c r="AI2262" s="22">
        <v>-0.206666666666666</v>
      </c>
      <c r="AJ2262" s="21">
        <v>1216.7993531995016</v>
      </c>
      <c r="AK2262" s="21" t="e">
        <f>VLOOKUP($B2262,'[3]Rotoma level Monthly'!$C$2:$N$538,10,FALSE)</f>
        <v>#N/A</v>
      </c>
      <c r="AL2262" s="21" t="e">
        <f>VLOOKUP($B2262,'[3]Rotoma level Monthly'!$C$2:$N$538,11,FALSE)</f>
        <v>#N/A</v>
      </c>
      <c r="AM2262" s="20">
        <v>3.5232853284740471</v>
      </c>
      <c r="AN2262" s="21">
        <v>196.21666666666667</v>
      </c>
    </row>
    <row r="2263" spans="1:40" x14ac:dyDescent="0.25">
      <c r="A2263" t="s">
        <v>91</v>
      </c>
      <c r="B2263" s="15">
        <v>43739</v>
      </c>
      <c r="C2263" s="16" t="s">
        <v>82</v>
      </c>
      <c r="D2263" s="17">
        <v>2020</v>
      </c>
      <c r="E2263" s="18" t="str">
        <f t="shared" si="546"/>
        <v>Rotomā 2019/20</v>
      </c>
      <c r="F2263" s="18" t="s">
        <v>72</v>
      </c>
      <c r="G2263" s="19">
        <v>1.3</v>
      </c>
      <c r="H2263" s="20">
        <v>10.9</v>
      </c>
      <c r="I2263" s="21">
        <v>93</v>
      </c>
      <c r="J2263" s="19">
        <v>3</v>
      </c>
      <c r="K2263" s="19">
        <v>1</v>
      </c>
      <c r="L2263" s="19">
        <v>2</v>
      </c>
      <c r="M2263" s="19">
        <v>1</v>
      </c>
      <c r="N2263" s="19">
        <v>7.61</v>
      </c>
      <c r="O2263" s="19">
        <v>0.41599999999999998</v>
      </c>
      <c r="Q2263" s="19">
        <f t="shared" si="543"/>
        <v>2.5094161148593654</v>
      </c>
      <c r="R2263" s="19">
        <f t="shared" si="541"/>
        <v>2.5034568992650348</v>
      </c>
      <c r="S2263" s="19">
        <f t="shared" si="547"/>
        <v>2.3151336751473441</v>
      </c>
      <c r="T2263" s="19">
        <f t="shared" si="542"/>
        <v>1.6111940637814142</v>
      </c>
      <c r="U2263" s="23">
        <f t="shared" si="544"/>
        <v>2.2348001882632893</v>
      </c>
      <c r="V2263" s="24">
        <f t="shared" si="545"/>
        <v>2.1205661727438185</v>
      </c>
      <c r="W2263" s="24">
        <f t="shared" si="545"/>
        <v>2.6207924907744213</v>
      </c>
      <c r="X2263" s="24">
        <f t="shared" si="545"/>
        <v>2.6902478852306282</v>
      </c>
      <c r="Y2263" s="24">
        <f t="shared" si="545"/>
        <v>2.1683193919289176</v>
      </c>
      <c r="Z2263" s="24">
        <f t="shared" si="545"/>
        <v>2.3999814851694463</v>
      </c>
      <c r="AA2263" s="20">
        <v>-0.54</v>
      </c>
      <c r="AB2263" s="20">
        <v>-0.47499999999999998</v>
      </c>
      <c r="AC2263" s="17">
        <v>315.32485735887099</v>
      </c>
      <c r="AD2263" s="17">
        <f t="shared" si="540"/>
        <v>315.52459615080988</v>
      </c>
      <c r="AE2263" s="21">
        <v>137.41368078175901</v>
      </c>
      <c r="AF2263" s="21">
        <v>204.52956989247312</v>
      </c>
      <c r="AG2263" s="19">
        <v>4.6808221285725802</v>
      </c>
      <c r="AH2263" s="21">
        <v>209.8</v>
      </c>
      <c r="AI2263" s="22">
        <v>-0.206666666666666</v>
      </c>
      <c r="AJ2263" s="21">
        <v>1277.1627980456053</v>
      </c>
      <c r="AK2263" s="21" t="e">
        <f>VLOOKUP($B2263,'[3]Rotoma level Monthly'!$C$2:$N$538,10,FALSE)</f>
        <v>#N/A</v>
      </c>
      <c r="AL2263" s="21" t="e">
        <f>VLOOKUP($B2263,'[3]Rotoma level Monthly'!$C$2:$N$538,11,FALSE)</f>
        <v>#N/A</v>
      </c>
      <c r="AM2263" s="20">
        <v>3.5622207819135183</v>
      </c>
      <c r="AN2263" s="21">
        <v>197.54166666666666</v>
      </c>
    </row>
    <row r="2264" spans="1:40" x14ac:dyDescent="0.25">
      <c r="A2264" t="s">
        <v>91</v>
      </c>
      <c r="B2264" s="15">
        <v>43800</v>
      </c>
      <c r="C2264" s="16" t="s">
        <v>82</v>
      </c>
      <c r="D2264" s="17">
        <v>2020</v>
      </c>
      <c r="E2264" s="18" t="str">
        <f t="shared" si="546"/>
        <v>Rotomā 2019/20</v>
      </c>
      <c r="F2264" s="18" t="s">
        <v>72</v>
      </c>
      <c r="G2264" s="19">
        <v>0.75</v>
      </c>
      <c r="H2264" s="20">
        <v>15.675000000000001</v>
      </c>
      <c r="I2264" s="21">
        <v>122</v>
      </c>
      <c r="J2264" s="19">
        <v>4</v>
      </c>
      <c r="K2264" s="19">
        <v>1</v>
      </c>
      <c r="L2264" s="19">
        <v>2</v>
      </c>
      <c r="M2264" s="19">
        <v>5.5</v>
      </c>
      <c r="N2264" s="19">
        <v>7.6850000000000005</v>
      </c>
      <c r="O2264" s="19">
        <v>1.0329999999999999</v>
      </c>
      <c r="Q2264" s="19">
        <f t="shared" si="543"/>
        <v>1.9026556090149183</v>
      </c>
      <c r="R2264" s="19">
        <f t="shared" si="541"/>
        <v>1.8908418010851493</v>
      </c>
      <c r="S2264" s="19">
        <f t="shared" si="547"/>
        <v>2.669943090330992</v>
      </c>
      <c r="T2264" s="19">
        <f t="shared" si="542"/>
        <v>1.9760151746776498</v>
      </c>
      <c r="U2264" s="23">
        <f t="shared" si="544"/>
        <v>2.1098639187771773</v>
      </c>
      <c r="V2264" s="24">
        <f t="shared" si="545"/>
        <v>2.1269083883587103</v>
      </c>
      <c r="W2264" s="24">
        <f t="shared" si="545"/>
        <v>2.5840883726445685</v>
      </c>
      <c r="X2264" s="24">
        <f t="shared" si="545"/>
        <v>2.6677402519450779</v>
      </c>
      <c r="Y2264" s="24">
        <f t="shared" si="545"/>
        <v>2.2600369230695585</v>
      </c>
      <c r="Z2264" s="24">
        <f t="shared" si="545"/>
        <v>2.4096934840044786</v>
      </c>
      <c r="AA2264" s="20">
        <v>-0.6</v>
      </c>
      <c r="AB2264" s="20">
        <v>-0.72333333333333305</v>
      </c>
      <c r="AC2264" s="17">
        <v>315.25864919354802</v>
      </c>
      <c r="AD2264" s="17">
        <f t="shared" ref="AD2264:AD2327" si="548">AVERAGE(AC2253:AC2264)</f>
        <v>315.47519595418129</v>
      </c>
      <c r="AE2264" s="21">
        <v>194.15839709112899</v>
      </c>
      <c r="AF2264" s="21">
        <v>176.50537634408605</v>
      </c>
      <c r="AG2264" s="19">
        <v>4.6939598227069901</v>
      </c>
      <c r="AH2264" s="21">
        <v>277.7</v>
      </c>
      <c r="AI2264" s="22">
        <v>-0.25333333333333297</v>
      </c>
      <c r="AJ2264" s="21">
        <v>1268.6806821577336</v>
      </c>
      <c r="AK2264" s="21" t="e">
        <f>VLOOKUP($B2264,'[3]Rotoma level Monthly'!$C$2:$N$538,10,FALSE)</f>
        <v>#N/A</v>
      </c>
      <c r="AL2264" s="21" t="e">
        <f>VLOOKUP($B2264,'[3]Rotoma level Monthly'!$C$2:$N$538,11,FALSE)</f>
        <v>#N/A</v>
      </c>
      <c r="AM2264" s="20">
        <v>3.7078455909606807</v>
      </c>
      <c r="AN2264" s="21">
        <v>201.54999999999998</v>
      </c>
    </row>
    <row r="2265" spans="1:40" x14ac:dyDescent="0.25">
      <c r="A2265" t="s">
        <v>91</v>
      </c>
      <c r="B2265" s="15">
        <v>43831</v>
      </c>
      <c r="C2265" s="16" t="s">
        <v>82</v>
      </c>
      <c r="D2265" s="17">
        <v>2020</v>
      </c>
      <c r="E2265" s="18" t="str">
        <f t="shared" si="546"/>
        <v>Rotomā 2019/20</v>
      </c>
      <c r="F2265" s="18" t="s">
        <v>72</v>
      </c>
      <c r="G2265" s="19">
        <v>0.5</v>
      </c>
      <c r="H2265" s="20">
        <v>13.9</v>
      </c>
      <c r="I2265" s="21">
        <v>101</v>
      </c>
      <c r="J2265" s="19">
        <v>5</v>
      </c>
      <c r="K2265" s="19">
        <v>1</v>
      </c>
      <c r="L2265" s="19">
        <v>3</v>
      </c>
      <c r="M2265" s="19">
        <v>5</v>
      </c>
      <c r="N2265" s="19">
        <v>7.71</v>
      </c>
      <c r="O2265" s="19">
        <v>0.36799999999999999</v>
      </c>
      <c r="Q2265" s="19">
        <f t="shared" si="543"/>
        <v>1.4553838110134882</v>
      </c>
      <c r="R2265" s="19">
        <f t="shared" si="541"/>
        <v>2.1060708609661809</v>
      </c>
      <c r="S2265" s="19">
        <f t="shared" si="547"/>
        <v>2.4230073350857544</v>
      </c>
      <c r="T2265" s="19">
        <f t="shared" si="542"/>
        <v>2.2589924126611747</v>
      </c>
      <c r="U2265" s="23">
        <f t="shared" si="544"/>
        <v>2.0608636049316496</v>
      </c>
      <c r="V2265" s="24">
        <f t="shared" si="545"/>
        <v>2.1474210077787492</v>
      </c>
      <c r="W2265" s="24">
        <f t="shared" si="545"/>
        <v>2.4366213988009555</v>
      </c>
      <c r="X2265" s="24">
        <f t="shared" si="545"/>
        <v>2.6337378590299139</v>
      </c>
      <c r="Y2265" s="24">
        <f t="shared" si="545"/>
        <v>2.2482997166584195</v>
      </c>
      <c r="Z2265" s="24">
        <f t="shared" si="545"/>
        <v>2.3665199955670091</v>
      </c>
      <c r="AA2265" s="20"/>
      <c r="AB2265" s="20"/>
      <c r="AC2265" s="17">
        <v>315.10756093190003</v>
      </c>
      <c r="AD2265" s="17">
        <f t="shared" si="548"/>
        <v>315.41805822685313</v>
      </c>
      <c r="AE2265" s="21">
        <v>13.1511627906977</v>
      </c>
      <c r="AF2265" s="21">
        <v>198.17204301075262</v>
      </c>
      <c r="AG2265" s="19">
        <v>4.1079495185537649</v>
      </c>
      <c r="AH2265" s="21">
        <v>335.8</v>
      </c>
      <c r="AI2265" s="22">
        <v>-0.26333333333333298</v>
      </c>
      <c r="AJ2265" s="21">
        <v>1231.5559535410468</v>
      </c>
      <c r="AK2265" s="21" t="e">
        <f>VLOOKUP($B2265,'[3]Rotoma level Monthly'!$C$2:$N$538,10,FALSE)</f>
        <v>#N/A</v>
      </c>
      <c r="AL2265" s="21" t="e">
        <f>VLOOKUP($B2265,'[3]Rotoma level Monthly'!$C$2:$N$538,11,FALSE)</f>
        <v>#N/A</v>
      </c>
      <c r="AM2265" s="20">
        <v>3.7868744243699317</v>
      </c>
      <c r="AN2265" s="21">
        <v>213.18333333333331</v>
      </c>
    </row>
    <row r="2266" spans="1:40" x14ac:dyDescent="0.25">
      <c r="A2266" t="s">
        <v>91</v>
      </c>
      <c r="B2266" s="15">
        <v>43862</v>
      </c>
      <c r="C2266" s="16" t="s">
        <v>82</v>
      </c>
      <c r="D2266" s="17">
        <v>2020</v>
      </c>
      <c r="E2266" s="18" t="str">
        <f t="shared" si="546"/>
        <v>Rotomā 2019/20</v>
      </c>
      <c r="F2266" s="18" t="s">
        <v>72</v>
      </c>
      <c r="G2266" s="19">
        <v>0.8</v>
      </c>
      <c r="H2266" s="20">
        <v>15.5</v>
      </c>
      <c r="I2266" s="21">
        <v>94.100000000000009</v>
      </c>
      <c r="J2266" s="19">
        <v>3.6</v>
      </c>
      <c r="K2266" s="19">
        <v>9.2999999999999989</v>
      </c>
      <c r="L2266" s="19">
        <v>2</v>
      </c>
      <c r="M2266" s="19">
        <v>1.2</v>
      </c>
      <c r="N2266" s="19">
        <v>7.74</v>
      </c>
      <c r="O2266" s="19">
        <v>0.39700000000000002</v>
      </c>
      <c r="Q2266" s="19">
        <f t="shared" si="543"/>
        <v>1.9738485669595369</v>
      </c>
      <c r="R2266" s="19">
        <f t="shared" si="541"/>
        <v>1.9116134266523241</v>
      </c>
      <c r="S2266" s="19">
        <f t="shared" si="547"/>
        <v>2.3305047665160434</v>
      </c>
      <c r="T2266" s="19">
        <f t="shared" si="542"/>
        <v>1.8424033022404784</v>
      </c>
      <c r="U2266" s="23">
        <f t="shared" si="544"/>
        <v>2.0145925155920956</v>
      </c>
      <c r="V2266" s="24">
        <f t="shared" si="545"/>
        <v>2.1906264041075865</v>
      </c>
      <c r="W2266" s="24">
        <f t="shared" si="545"/>
        <v>2.427597995962016</v>
      </c>
      <c r="X2266" s="24">
        <f t="shared" si="545"/>
        <v>2.6063479258518742</v>
      </c>
      <c r="Y2266" s="24">
        <f t="shared" si="545"/>
        <v>2.1848168322752328</v>
      </c>
      <c r="Z2266" s="24">
        <f t="shared" si="545"/>
        <v>2.3523472895491775</v>
      </c>
      <c r="AA2266" s="20"/>
      <c r="AB2266" s="20"/>
      <c r="AC2266" s="17">
        <v>314.87465846503801</v>
      </c>
      <c r="AD2266" s="17">
        <f t="shared" si="548"/>
        <v>315.33284674902927</v>
      </c>
      <c r="AE2266" s="21">
        <v>6.5755813953488298</v>
      </c>
      <c r="AF2266" s="21">
        <v>175.86206896551727</v>
      </c>
      <c r="AG2266" s="19">
        <v>3.6029589687902295</v>
      </c>
      <c r="AH2266" s="21">
        <v>283.3</v>
      </c>
      <c r="AI2266" s="22">
        <v>-0.33083333333333298</v>
      </c>
      <c r="AJ2266" s="21">
        <v>1183.4273825809396</v>
      </c>
      <c r="AK2266" s="21" t="e">
        <f>VLOOKUP($B2266,'[3]Rotoma level Monthly'!$C$2:$N$538,10,FALSE)</f>
        <v>#N/A</v>
      </c>
      <c r="AL2266" s="21" t="e">
        <f>VLOOKUP($B2266,'[3]Rotoma level Monthly'!$C$2:$N$538,11,FALSE)</f>
        <v>#N/A</v>
      </c>
      <c r="AM2266" s="20">
        <v>3.785289834068633</v>
      </c>
      <c r="AN2266" s="21">
        <v>219.74166666666667</v>
      </c>
    </row>
    <row r="2267" spans="1:40" x14ac:dyDescent="0.25">
      <c r="A2267" t="s">
        <v>91</v>
      </c>
      <c r="B2267" s="15">
        <v>43983</v>
      </c>
      <c r="C2267" s="16" t="s">
        <v>82</v>
      </c>
      <c r="D2267" s="17">
        <v>2020</v>
      </c>
      <c r="E2267" s="18" t="str">
        <f t="shared" si="546"/>
        <v>Rotomā 2019/20</v>
      </c>
      <c r="F2267" s="18" t="s">
        <v>72</v>
      </c>
      <c r="G2267" s="19">
        <v>1.2</v>
      </c>
      <c r="H2267" s="20">
        <v>14.6</v>
      </c>
      <c r="I2267" s="21">
        <v>114.3</v>
      </c>
      <c r="J2267" s="19">
        <v>5</v>
      </c>
      <c r="K2267" s="19">
        <v>1.2</v>
      </c>
      <c r="L2267" s="19">
        <v>0.4</v>
      </c>
      <c r="M2267" s="19">
        <v>1.5</v>
      </c>
      <c r="N2267" s="19">
        <v>7.41</v>
      </c>
      <c r="O2267" s="19">
        <v>0.46400000000000002</v>
      </c>
      <c r="Q2267" s="19">
        <f t="shared" si="543"/>
        <v>2.4211203649609674</v>
      </c>
      <c r="R2267" s="19">
        <f t="shared" si="541"/>
        <v>2.0198942607196</v>
      </c>
      <c r="S2267" s="19">
        <f t="shared" si="547"/>
        <v>2.5847191534897971</v>
      </c>
      <c r="T2267" s="19">
        <f t="shared" si="542"/>
        <v>2.2589924126611747</v>
      </c>
      <c r="U2267" s="23">
        <f t="shared" si="544"/>
        <v>2.3211815479578846</v>
      </c>
      <c r="V2267" s="24">
        <f t="shared" si="545"/>
        <v>2.2073864345210001</v>
      </c>
      <c r="W2267" s="24">
        <f t="shared" si="545"/>
        <v>2.3999738789958784</v>
      </c>
      <c r="X2267" s="24">
        <f t="shared" si="545"/>
        <v>2.6105251901155029</v>
      </c>
      <c r="Y2267" s="24">
        <f t="shared" si="545"/>
        <v>2.1922773310235217</v>
      </c>
      <c r="Z2267" s="24">
        <f t="shared" si="545"/>
        <v>2.3525407086639762</v>
      </c>
      <c r="AA2267" s="20"/>
      <c r="AB2267" s="20"/>
      <c r="AC2267" s="17">
        <v>314.49346116340399</v>
      </c>
      <c r="AD2267" s="17">
        <f t="shared" si="548"/>
        <v>315.21821370478057</v>
      </c>
      <c r="AE2267" s="21">
        <v>185.69897475667199</v>
      </c>
      <c r="AF2267" s="21">
        <v>149.72916666666666</v>
      </c>
      <c r="AG2267" s="19">
        <v>3.516442126591667</v>
      </c>
      <c r="AH2267" s="21">
        <v>112.2</v>
      </c>
      <c r="AI2267" s="22">
        <v>-0.43666666666666648</v>
      </c>
      <c r="AJ2267" s="21">
        <v>1156.6745374115164</v>
      </c>
      <c r="AK2267" s="21" t="e">
        <f>VLOOKUP($B2267,'[3]Rotoma level Monthly'!$C$2:$N$538,10,FALSE)</f>
        <v>#N/A</v>
      </c>
      <c r="AL2267" s="21" t="e">
        <f>VLOOKUP($B2267,'[3]Rotoma level Monthly'!$C$2:$N$538,11,FALSE)</f>
        <v>#N/A</v>
      </c>
      <c r="AM2267" s="20">
        <v>3.7880773978291811</v>
      </c>
      <c r="AN2267" s="21">
        <v>206.39166666666665</v>
      </c>
    </row>
    <row r="2268" spans="1:40" x14ac:dyDescent="0.25">
      <c r="A2268" t="s">
        <v>91</v>
      </c>
      <c r="B2268" s="15">
        <v>44013</v>
      </c>
      <c r="C2268" s="16" t="s">
        <v>83</v>
      </c>
      <c r="D2268" s="17">
        <v>2021</v>
      </c>
      <c r="E2268" s="18" t="str">
        <f t="shared" si="546"/>
        <v>Rotomā 2020/21</v>
      </c>
      <c r="F2268" s="18" t="s">
        <v>72</v>
      </c>
      <c r="G2268" s="19">
        <v>1.1000000000000001</v>
      </c>
      <c r="H2268" s="20">
        <v>13.3</v>
      </c>
      <c r="L2268" s="19">
        <v>6</v>
      </c>
      <c r="N2268" s="19">
        <v>7.28</v>
      </c>
      <c r="O2268" s="19">
        <v>0.63200000000000001</v>
      </c>
      <c r="Q2268" s="19">
        <f t="shared" si="543"/>
        <v>2.3251374203018917</v>
      </c>
      <c r="R2268" s="19">
        <f t="shared" si="541"/>
        <v>2.1815590355807699</v>
      </c>
      <c r="V2268" s="24">
        <f t="shared" si="545"/>
        <v>2.2489354677431401</v>
      </c>
      <c r="W2268" s="24">
        <f t="shared" si="545"/>
        <v>2.3962390048598494</v>
      </c>
      <c r="X2268" s="24">
        <f t="shared" si="545"/>
        <v>2.6031911826407006</v>
      </c>
      <c r="Y2268" s="24">
        <f t="shared" si="545"/>
        <v>2.2161030770656325</v>
      </c>
      <c r="Z2268" s="24">
        <f t="shared" si="545"/>
        <v>2.3692644107300658</v>
      </c>
      <c r="AA2268" s="20"/>
      <c r="AB2268" s="20"/>
      <c r="AC2268" s="17">
        <v>314.62044283862502</v>
      </c>
      <c r="AD2268" s="17">
        <f t="shared" si="548"/>
        <v>315.1331797774813</v>
      </c>
      <c r="AE2268" s="21">
        <v>142.96658097686401</v>
      </c>
      <c r="AF2268" s="21">
        <v>176.29704301075267</v>
      </c>
      <c r="AG2268" s="19">
        <v>3.2681742803306451</v>
      </c>
      <c r="AH2268" s="21">
        <v>129</v>
      </c>
      <c r="AI2268" s="22">
        <v>-0.47499999999999998</v>
      </c>
      <c r="AJ2268" s="21">
        <v>1262.4062104526145</v>
      </c>
      <c r="AK2268" s="21" t="e">
        <f>VLOOKUP($B2268,'[3]Rotoma level Monthly'!$C$2:$N$538,10,FALSE)</f>
        <v>#N/A</v>
      </c>
      <c r="AL2268" s="21" t="e">
        <f>VLOOKUP($B2268,'[3]Rotoma level Monthly'!$C$2:$N$538,11,FALSE)</f>
        <v>#N/A</v>
      </c>
      <c r="AM2268" s="20">
        <v>3.8443149878011726</v>
      </c>
      <c r="AN2268" s="21">
        <v>203.92499999999998</v>
      </c>
    </row>
    <row r="2269" spans="1:40" x14ac:dyDescent="0.25">
      <c r="A2269" t="s">
        <v>91</v>
      </c>
      <c r="B2269" s="15">
        <v>44044</v>
      </c>
      <c r="C2269" s="16" t="s">
        <v>83</v>
      </c>
      <c r="D2269" s="17">
        <v>2021</v>
      </c>
      <c r="E2269" s="18" t="str">
        <f t="shared" si="546"/>
        <v>Rotomā 2020/21</v>
      </c>
      <c r="F2269" s="18" t="s">
        <v>72</v>
      </c>
      <c r="G2269" s="19">
        <v>1.5</v>
      </c>
      <c r="H2269" s="20">
        <v>13.3</v>
      </c>
      <c r="I2269" s="21">
        <v>113.9</v>
      </c>
      <c r="J2269" s="19">
        <v>2.9</v>
      </c>
      <c r="K2269" s="19">
        <v>0</v>
      </c>
      <c r="L2269" s="19">
        <v>22.599999999999998</v>
      </c>
      <c r="M2269" s="19">
        <v>3.1</v>
      </c>
      <c r="N2269" s="19">
        <v>7.34</v>
      </c>
      <c r="O2269" s="19">
        <v>0.27100000000000002</v>
      </c>
      <c r="Q2269" s="19">
        <f t="shared" si="543"/>
        <v>2.6672717980014307</v>
      </c>
      <c r="R2269" s="19">
        <f t="shared" si="541"/>
        <v>2.1815590355807699</v>
      </c>
      <c r="S2269" s="19">
        <f t="shared" ref="S2269:S2289" si="549">-3.61+3.01*LOG($I2269)</f>
        <v>2.5801364094780923</v>
      </c>
      <c r="T2269" s="19">
        <f t="shared" ref="T2269:T2289" si="550">0.218+2.92*LOG($J2269,10)</f>
        <v>1.5682021538649515</v>
      </c>
      <c r="U2269" s="23">
        <f t="shared" ref="U2269:U2287" si="551">AVERAGE(Q2269:T2269)</f>
        <v>2.2492923492313111</v>
      </c>
      <c r="V2269" s="24">
        <f t="shared" si="545"/>
        <v>2.2774466658847685</v>
      </c>
      <c r="W2269" s="24">
        <f t="shared" si="545"/>
        <v>2.2469458607359964</v>
      </c>
      <c r="X2269" s="24">
        <f t="shared" si="545"/>
        <v>2.5652801581050308</v>
      </c>
      <c r="Y2269" s="24">
        <f t="shared" si="545"/>
        <v>2.1467117653230074</v>
      </c>
      <c r="Z2269" s="24">
        <f t="shared" si="545"/>
        <v>2.309498295938067</v>
      </c>
      <c r="AA2269" s="20"/>
      <c r="AB2269" s="20"/>
      <c r="AC2269" s="17">
        <v>314.63354366636099</v>
      </c>
      <c r="AD2269" s="17">
        <f t="shared" si="548"/>
        <v>315.06476536498076</v>
      </c>
      <c r="AE2269" s="21">
        <v>121.683022242093</v>
      </c>
      <c r="AF2269" s="21">
        <v>182.69489247311833</v>
      </c>
      <c r="AG2269" s="19">
        <v>3.4393100328709671</v>
      </c>
      <c r="AH2269" s="21">
        <v>167.8</v>
      </c>
      <c r="AI2269" s="22">
        <v>-0.59916666666666651</v>
      </c>
      <c r="AJ2269" s="21">
        <v>1196.5296295725143</v>
      </c>
      <c r="AK2269" s="21" t="e">
        <f>VLOOKUP($B2269,'[3]Rotoma level Monthly'!$C$2:$N$538,10,FALSE)</f>
        <v>#N/A</v>
      </c>
      <c r="AL2269" s="21" t="e">
        <f>VLOOKUP($B2269,'[3]Rotoma level Monthly'!$C$2:$N$538,11,FALSE)</f>
        <v>#N/A</v>
      </c>
      <c r="AM2269" s="20">
        <v>3.8418948862500972</v>
      </c>
      <c r="AN2269" s="21">
        <v>207.95000000000002</v>
      </c>
    </row>
    <row r="2270" spans="1:40" x14ac:dyDescent="0.25">
      <c r="A2270" t="s">
        <v>91</v>
      </c>
      <c r="B2270" s="15">
        <v>44075</v>
      </c>
      <c r="C2270" s="16" t="s">
        <v>83</v>
      </c>
      <c r="D2270" s="17">
        <v>2021</v>
      </c>
      <c r="E2270" s="18" t="str">
        <f t="shared" si="546"/>
        <v>Rotomā 2020/21</v>
      </c>
      <c r="F2270" s="18" t="s">
        <v>72</v>
      </c>
      <c r="G2270" s="19">
        <v>1.6</v>
      </c>
      <c r="H2270" s="20">
        <v>11.95</v>
      </c>
      <c r="I2270" s="21">
        <v>88.7</v>
      </c>
      <c r="J2270" s="19">
        <v>4.3</v>
      </c>
      <c r="K2270" s="19">
        <v>1.3</v>
      </c>
      <c r="L2270" s="19">
        <v>5.5</v>
      </c>
      <c r="M2270" s="19">
        <v>2.2000000000000002</v>
      </c>
      <c r="N2270" s="19">
        <v>7.53</v>
      </c>
      <c r="O2270" s="19">
        <v>0.53800000000000003</v>
      </c>
      <c r="Q2270" s="19">
        <f t="shared" si="543"/>
        <v>2.7384647559460493</v>
      </c>
      <c r="R2270" s="19">
        <f t="shared" si="541"/>
        <v>2.3581129193481596</v>
      </c>
      <c r="S2270" s="19">
        <f t="shared" si="549"/>
        <v>2.2532500956934967</v>
      </c>
      <c r="T2270" s="19">
        <f t="shared" si="550"/>
        <v>2.0677278902923923</v>
      </c>
      <c r="U2270" s="23">
        <f t="shared" si="551"/>
        <v>2.3543889153200244</v>
      </c>
      <c r="V2270" s="24">
        <f t="shared" si="545"/>
        <v>2.277446665884769</v>
      </c>
      <c r="W2270" s="24">
        <f t="shared" si="545"/>
        <v>2.226351448801295</v>
      </c>
      <c r="X2270" s="24">
        <f t="shared" si="545"/>
        <v>2.5208609594195543</v>
      </c>
      <c r="Y2270" s="24">
        <f t="shared" si="545"/>
        <v>2.1145214016706606</v>
      </c>
      <c r="Z2270" s="24">
        <f t="shared" si="545"/>
        <v>2.2847292475532384</v>
      </c>
      <c r="AA2270" s="20"/>
      <c r="AB2270" s="20"/>
      <c r="AC2270" s="17">
        <v>314.58757158552299</v>
      </c>
      <c r="AD2270" s="17">
        <f t="shared" si="548"/>
        <v>314.99830499652904</v>
      </c>
      <c r="AE2270" s="21">
        <v>59.347826086956701</v>
      </c>
      <c r="AF2270" s="21">
        <v>219.06250000000006</v>
      </c>
      <c r="AG2270" s="19">
        <v>4.8522114155611105</v>
      </c>
      <c r="AH2270" s="21">
        <v>217.2</v>
      </c>
      <c r="AI2270" s="22">
        <v>-0.72333333333333305</v>
      </c>
      <c r="AJ2270" s="21">
        <v>1190.0118989915206</v>
      </c>
      <c r="AK2270" s="21" t="e">
        <f>VLOOKUP($B2270,'[3]Rotoma level Monthly'!$C$2:$N$538,10,FALSE)</f>
        <v>#N/A</v>
      </c>
      <c r="AL2270" s="21" t="e">
        <f>VLOOKUP($B2270,'[3]Rotoma level Monthly'!$C$2:$N$538,11,FALSE)</f>
        <v>#N/A</v>
      </c>
      <c r="AM2270" s="20">
        <v>3.7749675540697658</v>
      </c>
      <c r="AN2270" s="21">
        <v>211.46666666666661</v>
      </c>
    </row>
    <row r="2271" spans="1:40" x14ac:dyDescent="0.25">
      <c r="A2271" t="s">
        <v>91</v>
      </c>
      <c r="B2271" s="15">
        <v>44105</v>
      </c>
      <c r="C2271" s="16" t="s">
        <v>83</v>
      </c>
      <c r="D2271" s="17">
        <v>2021</v>
      </c>
      <c r="E2271" s="18" t="str">
        <f t="shared" si="546"/>
        <v>Rotomā 2020/21</v>
      </c>
      <c r="F2271" s="18" t="s">
        <v>72</v>
      </c>
      <c r="G2271" s="19">
        <v>1.4</v>
      </c>
      <c r="H2271" s="20">
        <v>11.7</v>
      </c>
      <c r="I2271" s="21">
        <v>135</v>
      </c>
      <c r="J2271" s="19">
        <v>4</v>
      </c>
      <c r="K2271" s="19">
        <v>2</v>
      </c>
      <c r="L2271" s="19">
        <v>8</v>
      </c>
      <c r="M2271" s="19">
        <v>4</v>
      </c>
      <c r="N2271" s="19">
        <v>7.71</v>
      </c>
      <c r="O2271" s="19">
        <v>0.624</v>
      </c>
      <c r="Q2271" s="19">
        <f t="shared" si="543"/>
        <v>2.5911652106227248</v>
      </c>
      <c r="R2271" s="19">
        <f t="shared" si="541"/>
        <v>2.3920055143704317</v>
      </c>
      <c r="S2271" s="19">
        <f t="shared" si="549"/>
        <v>2.8023046431699679</v>
      </c>
      <c r="T2271" s="19">
        <f t="shared" si="550"/>
        <v>1.9760151746776498</v>
      </c>
      <c r="U2271" s="23">
        <f t="shared" si="551"/>
        <v>2.4403726357101938</v>
      </c>
      <c r="V2271" s="24">
        <f t="shared" si="545"/>
        <v>2.277446665884769</v>
      </c>
      <c r="W2271" s="24">
        <f t="shared" si="545"/>
        <v>2.2234914375069317</v>
      </c>
      <c r="X2271" s="24">
        <f t="shared" si="545"/>
        <v>2.5421060392355375</v>
      </c>
      <c r="Y2271" s="24">
        <f t="shared" si="545"/>
        <v>2.0557106786919577</v>
      </c>
      <c r="Z2271" s="24">
        <f t="shared" si="545"/>
        <v>2.2745578336822772</v>
      </c>
      <c r="AA2271" s="20"/>
      <c r="AB2271" s="20"/>
      <c r="AC2271" s="17">
        <v>314.51140411987302</v>
      </c>
      <c r="AD2271" s="17">
        <f t="shared" si="548"/>
        <v>314.93516944435447</v>
      </c>
      <c r="AE2271" s="21">
        <v>63.9600000000001</v>
      </c>
      <c r="AF2271" s="21">
        <v>143.62903225806451</v>
      </c>
      <c r="AG2271" s="19">
        <v>3.5976538200698922</v>
      </c>
      <c r="AH2271" s="21">
        <v>174.7</v>
      </c>
      <c r="AI2271" s="22">
        <v>-0.7524999999999995</v>
      </c>
      <c r="AJ2271" s="21">
        <v>1123.4547802323732</v>
      </c>
      <c r="AK2271" s="21" t="e">
        <f>VLOOKUP($B2271,'[3]Rotoma level Monthly'!$C$2:$N$538,10,FALSE)</f>
        <v>#N/A</v>
      </c>
      <c r="AL2271" s="21" t="e">
        <f>VLOOKUP($B2271,'[3]Rotoma level Monthly'!$C$2:$N$538,11,FALSE)</f>
        <v>#N/A</v>
      </c>
      <c r="AM2271" s="20">
        <v>3.816562900457841</v>
      </c>
      <c r="AN2271" s="21">
        <v>211.18333333333328</v>
      </c>
    </row>
    <row r="2272" spans="1:40" x14ac:dyDescent="0.25">
      <c r="A2272" t="s">
        <v>91</v>
      </c>
      <c r="B2272" s="15">
        <v>44136</v>
      </c>
      <c r="C2272" s="16" t="s">
        <v>83</v>
      </c>
      <c r="D2272" s="17">
        <v>2021</v>
      </c>
      <c r="E2272" s="18" t="str">
        <f t="shared" si="546"/>
        <v>Rotomā 2020/21</v>
      </c>
      <c r="F2272" s="18" t="s">
        <v>72</v>
      </c>
      <c r="G2272" s="19">
        <v>0.8</v>
      </c>
      <c r="H2272" s="20">
        <v>12.5</v>
      </c>
      <c r="I2272" s="21">
        <v>105</v>
      </c>
      <c r="J2272" s="19">
        <v>4</v>
      </c>
      <c r="K2272" s="19">
        <v>2</v>
      </c>
      <c r="L2272" s="19">
        <v>5</v>
      </c>
      <c r="M2272" s="19">
        <v>8</v>
      </c>
      <c r="N2272" s="19">
        <v>7.75</v>
      </c>
      <c r="O2272" s="19">
        <v>0.498</v>
      </c>
      <c r="Q2272" s="19">
        <f t="shared" si="543"/>
        <v>1.9738485669595369</v>
      </c>
      <c r="R2272" s="19">
        <f t="shared" ref="R2272:R2288" si="552">5.56+2.6*LOG(((1/$H2272)-(1/40)),10)</f>
        <v>2.2849429926850338</v>
      </c>
      <c r="S2272" s="19">
        <f t="shared" si="549"/>
        <v>2.4737797902005139</v>
      </c>
      <c r="T2272" s="19">
        <f t="shared" si="550"/>
        <v>1.9760151746776498</v>
      </c>
      <c r="U2272" s="23">
        <f t="shared" si="551"/>
        <v>2.1771466311306837</v>
      </c>
      <c r="V2272" s="24">
        <f t="shared" si="545"/>
        <v>2.2401740160513168</v>
      </c>
      <c r="W2272" s="24">
        <f t="shared" si="545"/>
        <v>2.2299788050766369</v>
      </c>
      <c r="X2272" s="24">
        <f t="shared" si="545"/>
        <v>2.547904201981039</v>
      </c>
      <c r="Y2272" s="24">
        <f t="shared" si="545"/>
        <v>2.1029022137113058</v>
      </c>
      <c r="Z2272" s="24">
        <f t="shared" si="545"/>
        <v>2.2794092720515584</v>
      </c>
      <c r="AA2272" s="20"/>
      <c r="AB2272" s="20"/>
      <c r="AC2272" s="17">
        <v>314.54144288194402</v>
      </c>
      <c r="AD2272" s="17">
        <f t="shared" si="548"/>
        <v>314.88018612548871</v>
      </c>
      <c r="AE2272" s="21">
        <v>189.69306122448901</v>
      </c>
      <c r="AF2272" s="21">
        <v>174.94444444444449</v>
      </c>
      <c r="AG2272" s="19">
        <v>4.3656327122777778</v>
      </c>
      <c r="AH2272" s="21">
        <v>228.1</v>
      </c>
      <c r="AI2272" s="22">
        <v>-0.72333333333333305</v>
      </c>
      <c r="AJ2272" s="21">
        <v>1050.0010994506142</v>
      </c>
      <c r="AK2272" s="21" t="e">
        <f>VLOOKUP($B2272,'[3]Rotoma level Monthly'!$C$2:$N$538,10,FALSE)</f>
        <v>#N/A</v>
      </c>
      <c r="AL2272" s="21" t="e">
        <f>VLOOKUP($B2272,'[3]Rotoma level Monthly'!$C$2:$N$538,11,FALSE)</f>
        <v>#N/A</v>
      </c>
      <c r="AM2272" s="20">
        <v>3.7262988747492831</v>
      </c>
      <c r="AN2272" s="21">
        <v>212.70833333333329</v>
      </c>
    </row>
    <row r="2273" spans="1:40" x14ac:dyDescent="0.25">
      <c r="A2273" t="s">
        <v>91</v>
      </c>
      <c r="B2273" s="15">
        <v>44166</v>
      </c>
      <c r="C2273" s="16" t="s">
        <v>83</v>
      </c>
      <c r="D2273" s="17">
        <v>2021</v>
      </c>
      <c r="E2273" s="18" t="str">
        <f t="shared" si="546"/>
        <v>Rotomā 2020/21</v>
      </c>
      <c r="F2273" s="18" t="s">
        <v>72</v>
      </c>
      <c r="G2273" s="19">
        <v>1.1000000000000001</v>
      </c>
      <c r="H2273" s="20">
        <v>13</v>
      </c>
      <c r="I2273" s="21">
        <v>101</v>
      </c>
      <c r="J2273" s="19">
        <v>4</v>
      </c>
      <c r="K2273" s="19">
        <v>1</v>
      </c>
      <c r="L2273" s="19">
        <v>26</v>
      </c>
      <c r="M2273" s="19">
        <v>3</v>
      </c>
      <c r="N2273" s="19">
        <v>7.74</v>
      </c>
      <c r="O2273" s="19">
        <v>0.432</v>
      </c>
      <c r="Q2273" s="19">
        <f t="shared" si="543"/>
        <v>2.3251374203018917</v>
      </c>
      <c r="R2273" s="19">
        <f t="shared" si="552"/>
        <v>2.2199370933628892</v>
      </c>
      <c r="S2273" s="19">
        <f t="shared" si="549"/>
        <v>2.4230073350857544</v>
      </c>
      <c r="T2273" s="19">
        <f t="shared" si="550"/>
        <v>1.9760151746776498</v>
      </c>
      <c r="U2273" s="23">
        <f t="shared" si="551"/>
        <v>2.2360242558570467</v>
      </c>
      <c r="V2273" s="24">
        <f t="shared" si="545"/>
        <v>2.211662817909688</v>
      </c>
      <c r="W2273" s="24">
        <f t="shared" si="545"/>
        <v>2.1934854923492488</v>
      </c>
      <c r="X2273" s="24">
        <f t="shared" si="545"/>
        <v>2.4932320371893497</v>
      </c>
      <c r="Y2273" s="24">
        <f t="shared" si="545"/>
        <v>2.0643727850824694</v>
      </c>
      <c r="Z2273" s="24">
        <f t="shared" si="545"/>
        <v>2.2383803707321497</v>
      </c>
      <c r="AA2273" s="20"/>
      <c r="AB2273" s="20"/>
      <c r="AC2273" s="17">
        <v>314.47627021729397</v>
      </c>
      <c r="AD2273" s="17">
        <f t="shared" si="548"/>
        <v>314.81164739901021</v>
      </c>
      <c r="AE2273" s="21">
        <v>63.240816326530698</v>
      </c>
      <c r="AF2273" s="21">
        <v>190.10080645161287</v>
      </c>
      <c r="AG2273" s="19">
        <v>4.4007818062338719</v>
      </c>
      <c r="AH2273" s="21">
        <v>320.8</v>
      </c>
      <c r="AI2273" s="22">
        <v>0</v>
      </c>
      <c r="AJ2273" s="21">
        <v>1167.1273854308033</v>
      </c>
      <c r="AK2273" s="21" t="e">
        <f>VLOOKUP($B2273,'[3]Rotoma level Monthly'!$C$2:$N$538,10,FALSE)</f>
        <v>#N/A</v>
      </c>
      <c r="AL2273" s="21" t="e">
        <f>VLOOKUP($B2273,'[3]Rotoma level Monthly'!$C$2:$N$538,11,FALSE)</f>
        <v>#N/A</v>
      </c>
      <c r="AM2273" s="20">
        <v>3.7500859760661811</v>
      </c>
      <c r="AN2273" s="21">
        <v>216.30000000000004</v>
      </c>
    </row>
    <row r="2274" spans="1:40" x14ac:dyDescent="0.25">
      <c r="A2274" t="s">
        <v>91</v>
      </c>
      <c r="B2274" s="15">
        <v>44197</v>
      </c>
      <c r="C2274" s="16" t="s">
        <v>83</v>
      </c>
      <c r="D2274" s="17">
        <v>2021</v>
      </c>
      <c r="E2274" s="18" t="str">
        <f t="shared" si="546"/>
        <v>Rotomā 2020/21</v>
      </c>
      <c r="F2274" s="18" t="s">
        <v>72</v>
      </c>
      <c r="G2274" s="19">
        <v>0.8</v>
      </c>
      <c r="H2274" s="20">
        <v>11.4</v>
      </c>
      <c r="I2274" s="21">
        <v>107</v>
      </c>
      <c r="J2274" s="19">
        <v>5</v>
      </c>
      <c r="K2274" s="19">
        <v>0</v>
      </c>
      <c r="L2274" s="19">
        <v>0</v>
      </c>
      <c r="M2274" s="19">
        <v>2</v>
      </c>
      <c r="N2274" s="19">
        <v>7.88</v>
      </c>
      <c r="O2274" s="19">
        <v>0.45600000000000002</v>
      </c>
      <c r="Q2274" s="19">
        <f t="shared" si="543"/>
        <v>1.9738485669595369</v>
      </c>
      <c r="R2274" s="19">
        <f t="shared" si="552"/>
        <v>2.4332430952079807</v>
      </c>
      <c r="S2274" s="19">
        <f t="shared" si="549"/>
        <v>2.4984451708324813</v>
      </c>
      <c r="T2274" s="19">
        <f t="shared" si="550"/>
        <v>2.2589924126611747</v>
      </c>
      <c r="U2274" s="23">
        <f t="shared" si="551"/>
        <v>2.2911323114152937</v>
      </c>
      <c r="V2274" s="24">
        <f t="shared" si="545"/>
        <v>2.2381081838251116</v>
      </c>
      <c r="W2274" s="24">
        <f t="shared" si="545"/>
        <v>2.2069364112353607</v>
      </c>
      <c r="X2274" s="24">
        <f t="shared" si="545"/>
        <v>2.4867483150027487</v>
      </c>
      <c r="Y2274" s="24">
        <f t="shared" si="545"/>
        <v>1.9791423042612146</v>
      </c>
      <c r="Z2274" s="24">
        <f t="shared" si="545"/>
        <v>2.2263326249260591</v>
      </c>
      <c r="AA2274" s="20"/>
      <c r="AB2274" s="20"/>
      <c r="AC2274" s="17">
        <v>314.35821807795702</v>
      </c>
      <c r="AD2274" s="17">
        <f t="shared" si="548"/>
        <v>314.73234004169484</v>
      </c>
      <c r="AE2274" s="21">
        <v>76.187755102041095</v>
      </c>
      <c r="AF2274" s="21">
        <v>186.68010752688173</v>
      </c>
      <c r="AG2274" s="19">
        <v>3.9700037301424747</v>
      </c>
      <c r="AH2274" s="21">
        <v>301</v>
      </c>
      <c r="AI2274" s="22">
        <v>0</v>
      </c>
      <c r="AJ2274" s="21">
        <v>1036.2098046662052</v>
      </c>
      <c r="AK2274" s="21" t="e">
        <f>VLOOKUP($B2274,'[3]Rotoma level Monthly'!$C$2:$N$538,10,FALSE)</f>
        <v>#N/A</v>
      </c>
      <c r="AL2274" s="21" t="e">
        <f>VLOOKUP($B2274,'[3]Rotoma level Monthly'!$C$2:$N$538,11,FALSE)</f>
        <v>#N/A</v>
      </c>
      <c r="AM2274" s="20">
        <v>3.725654474693421</v>
      </c>
      <c r="AN2274" s="21">
        <v>213.4</v>
      </c>
    </row>
    <row r="2275" spans="1:40" x14ac:dyDescent="0.25">
      <c r="A2275" t="s">
        <v>91</v>
      </c>
      <c r="B2275" s="15">
        <v>44228</v>
      </c>
      <c r="C2275" s="16" t="s">
        <v>83</v>
      </c>
      <c r="D2275" s="17">
        <v>2021</v>
      </c>
      <c r="E2275" s="18" t="str">
        <f t="shared" si="546"/>
        <v>Rotomā 2020/21</v>
      </c>
      <c r="F2275" s="18" t="s">
        <v>72</v>
      </c>
      <c r="G2275" s="19">
        <v>1.2</v>
      </c>
      <c r="H2275" s="20">
        <v>11.05</v>
      </c>
      <c r="I2275" s="21">
        <v>112</v>
      </c>
      <c r="J2275" s="19">
        <v>4</v>
      </c>
      <c r="K2275" s="19">
        <v>1</v>
      </c>
      <c r="L2275" s="19">
        <v>6</v>
      </c>
      <c r="M2275" s="19">
        <v>8</v>
      </c>
      <c r="N2275" s="19">
        <v>7.84</v>
      </c>
      <c r="O2275" s="19">
        <v>0.53600000000000003</v>
      </c>
      <c r="Q2275" s="19">
        <f t="shared" si="543"/>
        <v>2.4211203649609674</v>
      </c>
      <c r="R2275" s="19">
        <f t="shared" si="552"/>
        <v>2.4821883766573438</v>
      </c>
      <c r="S2275" s="19">
        <f t="shared" si="549"/>
        <v>2.5581462482372461</v>
      </c>
      <c r="T2275" s="19">
        <f t="shared" si="550"/>
        <v>1.9760151746776498</v>
      </c>
      <c r="U2275" s="23">
        <f t="shared" si="551"/>
        <v>2.3593675411333019</v>
      </c>
      <c r="V2275" s="24">
        <f t="shared" si="545"/>
        <v>2.2307502046669114</v>
      </c>
      <c r="W2275" s="24">
        <f t="shared" si="545"/>
        <v>2.2051640343513865</v>
      </c>
      <c r="X2275" s="24">
        <f t="shared" si="545"/>
        <v>2.5088403671018309</v>
      </c>
      <c r="Y2275" s="24">
        <f t="shared" si="545"/>
        <v>2.0123078597972359</v>
      </c>
      <c r="Z2275" s="24">
        <f t="shared" si="545"/>
        <v>2.2376569297324238</v>
      </c>
      <c r="AA2275" s="20"/>
      <c r="AB2275" s="20"/>
      <c r="AC2275" s="17">
        <v>314.15395758928599</v>
      </c>
      <c r="AD2275" s="17">
        <f t="shared" si="548"/>
        <v>314.63476506089609</v>
      </c>
      <c r="AE2275" s="21">
        <v>59.382870389534901</v>
      </c>
      <c r="AF2275" s="21">
        <v>141.44345238095244</v>
      </c>
      <c r="AG2275" s="19">
        <v>3.5766137535238101</v>
      </c>
      <c r="AH2275" s="21">
        <v>259.3</v>
      </c>
      <c r="AI2275" s="22">
        <v>0</v>
      </c>
      <c r="AJ2275" s="21">
        <v>1099.2463969775483</v>
      </c>
      <c r="AK2275" s="21" t="e">
        <f>VLOOKUP($B2275,'[3]Rotoma level Monthly'!$C$2:$N$538,10,FALSE)</f>
        <v>#N/A</v>
      </c>
      <c r="AL2275" s="21" t="e">
        <f>VLOOKUP($B2275,'[3]Rotoma level Monthly'!$C$2:$N$538,11,FALSE)</f>
        <v>#N/A</v>
      </c>
      <c r="AM2275" s="20">
        <v>3.7141589923258138</v>
      </c>
      <c r="AN2275" s="21">
        <v>211.4</v>
      </c>
    </row>
    <row r="2276" spans="1:40" x14ac:dyDescent="0.25">
      <c r="A2276" t="s">
        <v>91</v>
      </c>
      <c r="B2276" s="15">
        <v>44256</v>
      </c>
      <c r="C2276" s="16" t="s">
        <v>83</v>
      </c>
      <c r="D2276" s="17">
        <v>2021</v>
      </c>
      <c r="E2276" s="18" t="str">
        <f t="shared" si="546"/>
        <v>Rotomā 2020/21</v>
      </c>
      <c r="F2276" s="18" t="s">
        <v>72</v>
      </c>
      <c r="G2276" s="19">
        <v>1.2</v>
      </c>
      <c r="H2276" s="20">
        <v>12.2</v>
      </c>
      <c r="I2276" s="21">
        <v>122</v>
      </c>
      <c r="J2276" s="19">
        <v>4</v>
      </c>
      <c r="K2276" s="19">
        <v>0</v>
      </c>
      <c r="L2276" s="19">
        <v>4</v>
      </c>
      <c r="M2276" s="19">
        <v>15</v>
      </c>
      <c r="N2276" s="19">
        <v>7.81</v>
      </c>
      <c r="O2276" s="19">
        <v>0.57599999999999996</v>
      </c>
      <c r="Q2276" s="19">
        <f t="shared" si="543"/>
        <v>2.4211203649609674</v>
      </c>
      <c r="R2276" s="19">
        <f t="shared" si="552"/>
        <v>2.3246249321799506</v>
      </c>
      <c r="S2276" s="19">
        <f t="shared" si="549"/>
        <v>2.669943090330992</v>
      </c>
      <c r="T2276" s="19">
        <f t="shared" si="550"/>
        <v>1.9760151746776498</v>
      </c>
      <c r="U2276" s="23">
        <f t="shared" si="551"/>
        <v>2.3479258905373901</v>
      </c>
      <c r="V2276" s="24">
        <f t="shared" si="545"/>
        <v>2.2739556009957487</v>
      </c>
      <c r="W2276" s="24">
        <f t="shared" si="545"/>
        <v>2.2413126286092866</v>
      </c>
      <c r="X2276" s="24">
        <f t="shared" si="545"/>
        <v>2.5088403671018309</v>
      </c>
      <c r="Y2276" s="24">
        <f t="shared" si="545"/>
        <v>2.0123078597972359</v>
      </c>
      <c r="Z2276" s="24">
        <f t="shared" si="545"/>
        <v>2.2592989271651707</v>
      </c>
      <c r="AA2276" s="20"/>
      <c r="AB2276" s="20"/>
      <c r="AC2276" s="17">
        <v>314.00009643817202</v>
      </c>
      <c r="AD2276" s="17">
        <f t="shared" si="548"/>
        <v>314.52988566461477</v>
      </c>
      <c r="AE2276" s="21">
        <v>131.894523326572</v>
      </c>
      <c r="AF2276" s="21">
        <v>145.83333333333331</v>
      </c>
      <c r="AG2276" s="19">
        <v>3.4099230854650537</v>
      </c>
      <c r="AH2276" s="21">
        <v>217</v>
      </c>
      <c r="AI2276" s="22">
        <v>0</v>
      </c>
      <c r="AJ2276" s="21">
        <v>1152.0536859717345</v>
      </c>
      <c r="AK2276" s="21" t="e">
        <f>VLOOKUP($B2276,'[3]Rotoma level Monthly'!$C$2:$N$538,10,FALSE)</f>
        <v>#N/A</v>
      </c>
      <c r="AL2276" s="21" t="e">
        <f>VLOOKUP($B2276,'[3]Rotoma level Monthly'!$C$2:$N$538,11,FALSE)</f>
        <v>#N/A</v>
      </c>
      <c r="AM2276" s="20">
        <v>3.7119635577202783</v>
      </c>
      <c r="AN2276" s="21">
        <v>210.02500000000001</v>
      </c>
    </row>
    <row r="2277" spans="1:40" x14ac:dyDescent="0.25">
      <c r="A2277" t="s">
        <v>91</v>
      </c>
      <c r="B2277" s="15">
        <v>44287</v>
      </c>
      <c r="C2277" s="16" t="s">
        <v>83</v>
      </c>
      <c r="D2277" s="17">
        <v>2021</v>
      </c>
      <c r="E2277" s="18" t="str">
        <f t="shared" si="546"/>
        <v>Rotomā 2020/21</v>
      </c>
      <c r="F2277" s="18" t="s">
        <v>72</v>
      </c>
      <c r="G2277" s="19">
        <v>1.6</v>
      </c>
      <c r="H2277" s="20">
        <v>12</v>
      </c>
      <c r="I2277" s="21">
        <v>112.4</v>
      </c>
      <c r="J2277" s="19">
        <v>3.8</v>
      </c>
      <c r="K2277" s="19">
        <v>1.6</v>
      </c>
      <c r="L2277" s="19">
        <v>0.9</v>
      </c>
      <c r="M2277" s="19">
        <v>0.7</v>
      </c>
      <c r="N2277" s="19">
        <v>7.68</v>
      </c>
      <c r="O2277" s="19">
        <v>0.376</v>
      </c>
      <c r="Q2277" s="19">
        <f t="shared" si="543"/>
        <v>2.7384647559460493</v>
      </c>
      <c r="R2277" s="19">
        <f t="shared" si="552"/>
        <v>2.3513836643132429</v>
      </c>
      <c r="S2277" s="19">
        <f t="shared" si="549"/>
        <v>2.5628065968114568</v>
      </c>
      <c r="T2277" s="19">
        <f t="shared" si="550"/>
        <v>1.9109681021210851</v>
      </c>
      <c r="U2277" s="23">
        <f t="shared" si="551"/>
        <v>2.3909057797979587</v>
      </c>
      <c r="V2277" s="24">
        <f t="shared" si="545"/>
        <v>2.3808790130734625</v>
      </c>
      <c r="W2277" s="24">
        <f t="shared" si="545"/>
        <v>2.2617553622215412</v>
      </c>
      <c r="X2277" s="24">
        <f t="shared" si="545"/>
        <v>2.5215493908950766</v>
      </c>
      <c r="Y2277" s="24">
        <f t="shared" si="545"/>
        <v>1.9806692861117732</v>
      </c>
      <c r="Z2277" s="24">
        <f t="shared" si="545"/>
        <v>2.2893027612439258</v>
      </c>
      <c r="AA2277" s="20"/>
      <c r="AB2277" s="20"/>
      <c r="AC2277" s="17">
        <v>313.90777494213</v>
      </c>
      <c r="AD2277" s="17">
        <f t="shared" si="548"/>
        <v>314.42990349880057</v>
      </c>
      <c r="AE2277" s="21">
        <v>84.640973630831596</v>
      </c>
      <c r="AF2277" s="21">
        <v>184.99305555555563</v>
      </c>
      <c r="AG2277" s="19">
        <v>3.2474305527500014</v>
      </c>
      <c r="AH2277" s="21">
        <v>194.1</v>
      </c>
      <c r="AI2277" s="22">
        <v>0</v>
      </c>
      <c r="AJ2277" s="21">
        <v>1200.2819836388173</v>
      </c>
      <c r="AK2277" s="21" t="e">
        <f>VLOOKUP($B2277,'[3]Rotoma level Monthly'!$C$2:$N$538,10,FALSE)</f>
        <v>#N/A</v>
      </c>
      <c r="AL2277" s="21" t="e">
        <f>VLOOKUP($B2277,'[3]Rotoma level Monthly'!$C$2:$N$538,11,FALSE)</f>
        <v>#N/A</v>
      </c>
      <c r="AM2277" s="20">
        <v>3.7046168208688002</v>
      </c>
      <c r="AN2277" s="21">
        <v>208.64999999999998</v>
      </c>
    </row>
    <row r="2278" spans="1:40" x14ac:dyDescent="0.25">
      <c r="A2278" t="s">
        <v>91</v>
      </c>
      <c r="B2278" s="15">
        <v>44317</v>
      </c>
      <c r="C2278" s="16" t="s">
        <v>83</v>
      </c>
      <c r="D2278" s="17">
        <v>2021</v>
      </c>
      <c r="E2278" s="18" t="str">
        <f t="shared" si="546"/>
        <v>Rotomā 2020/21</v>
      </c>
      <c r="F2278" s="18" t="s">
        <v>72</v>
      </c>
      <c r="G2278" s="19">
        <v>1.9</v>
      </c>
      <c r="H2278" s="20">
        <v>12.05</v>
      </c>
      <c r="I2278" s="21">
        <v>116.1</v>
      </c>
      <c r="J2278" s="19">
        <v>4</v>
      </c>
      <c r="K2278" s="19">
        <v>1</v>
      </c>
      <c r="L2278" s="19">
        <v>22.9</v>
      </c>
      <c r="M2278" s="19">
        <v>1.8</v>
      </c>
      <c r="N2278" s="19">
        <v>7.73</v>
      </c>
      <c r="O2278" s="19">
        <v>0.40300000000000002</v>
      </c>
      <c r="Q2278" s="19">
        <f t="shared" si="543"/>
        <v>2.9280341464201856</v>
      </c>
      <c r="R2278" s="19">
        <f t="shared" si="552"/>
        <v>2.3446704123573401</v>
      </c>
      <c r="S2278" s="19">
        <f t="shared" si="549"/>
        <v>2.6051449814131078</v>
      </c>
      <c r="T2278" s="19">
        <f t="shared" si="550"/>
        <v>1.9760151746776498</v>
      </c>
      <c r="U2278" s="23">
        <f t="shared" si="551"/>
        <v>2.4634661787170709</v>
      </c>
      <c r="V2278" s="24">
        <f t="shared" si="545"/>
        <v>2.4603944780285163</v>
      </c>
      <c r="W2278" s="24">
        <f t="shared" si="545"/>
        <v>2.2978434443636258</v>
      </c>
      <c r="X2278" s="24">
        <f t="shared" si="545"/>
        <v>2.5465166831584458</v>
      </c>
      <c r="Y2278" s="24">
        <f t="shared" si="545"/>
        <v>1.9928158199696975</v>
      </c>
      <c r="Z2278" s="24">
        <f t="shared" si="545"/>
        <v>2.3301094578916506</v>
      </c>
      <c r="AA2278" s="20"/>
      <c r="AB2278" s="20"/>
      <c r="AC2278" s="17">
        <v>313.78864902553801</v>
      </c>
      <c r="AD2278" s="17">
        <f t="shared" si="548"/>
        <v>314.33940271217563</v>
      </c>
      <c r="AE2278" s="21">
        <v>78.4575999999999</v>
      </c>
      <c r="AF2278" s="21">
        <v>165.23521505376348</v>
      </c>
      <c r="AG2278" s="19">
        <v>3.3774245789220432</v>
      </c>
      <c r="AH2278" s="21">
        <v>169</v>
      </c>
      <c r="AI2278" s="22">
        <v>0</v>
      </c>
      <c r="AJ2278" s="21">
        <v>1243.2265532070633</v>
      </c>
      <c r="AK2278" s="21" t="e">
        <f>VLOOKUP($B2278,'[3]Rotoma level Monthly'!$C$2:$N$538,10,FALSE)</f>
        <v>#N/A</v>
      </c>
      <c r="AL2278" s="21" t="e">
        <f>VLOOKUP($B2278,'[3]Rotoma level Monthly'!$C$2:$N$538,11,FALSE)</f>
        <v>#N/A</v>
      </c>
      <c r="AM2278" s="20">
        <v>3.7176267874213469</v>
      </c>
      <c r="AN2278" s="21">
        <v>207.51666666666665</v>
      </c>
    </row>
    <row r="2279" spans="1:40" x14ac:dyDescent="0.25">
      <c r="A2279" t="s">
        <v>91</v>
      </c>
      <c r="B2279" s="15">
        <v>44348</v>
      </c>
      <c r="C2279" s="16" t="s">
        <v>83</v>
      </c>
      <c r="D2279" s="17">
        <v>2021</v>
      </c>
      <c r="E2279" s="18" t="str">
        <f t="shared" si="546"/>
        <v>Rotomā 2020/21</v>
      </c>
      <c r="F2279" s="18" t="s">
        <v>72</v>
      </c>
      <c r="G2279" s="19">
        <v>1.7</v>
      </c>
      <c r="H2279" s="20">
        <v>12.4</v>
      </c>
      <c r="I2279" s="21">
        <v>111.19999999999999</v>
      </c>
      <c r="J2279" s="19">
        <v>4</v>
      </c>
      <c r="K2279" s="19">
        <v>0</v>
      </c>
      <c r="L2279" s="19">
        <v>7.3</v>
      </c>
      <c r="M2279" s="19">
        <v>6.2</v>
      </c>
      <c r="N2279" s="19">
        <v>7.53</v>
      </c>
      <c r="O2279" s="19">
        <v>0.19700000000000001</v>
      </c>
      <c r="Q2279" s="19">
        <f t="shared" si="543"/>
        <v>2.8053402603008157</v>
      </c>
      <c r="R2279" s="19">
        <f t="shared" si="552"/>
        <v>2.2981112544950522</v>
      </c>
      <c r="S2279" s="19">
        <f t="shared" si="549"/>
        <v>2.5487754096105761</v>
      </c>
      <c r="T2279" s="19">
        <f t="shared" si="550"/>
        <v>1.9760151746776498</v>
      </c>
      <c r="U2279" s="23">
        <f t="shared" si="551"/>
        <v>2.4070605247710235</v>
      </c>
      <c r="V2279" s="24">
        <f t="shared" si="545"/>
        <v>2.4924128026401702</v>
      </c>
      <c r="W2279" s="24">
        <f t="shared" si="545"/>
        <v>2.321028193844914</v>
      </c>
      <c r="X2279" s="24">
        <f t="shared" si="545"/>
        <v>2.5432490700785171</v>
      </c>
      <c r="Y2279" s="24">
        <f t="shared" si="545"/>
        <v>1.96709061651665</v>
      </c>
      <c r="Z2279" s="24">
        <f t="shared" si="545"/>
        <v>2.337916637601936</v>
      </c>
      <c r="AA2279" s="20"/>
      <c r="AB2279" s="20"/>
      <c r="AC2279" s="17">
        <v>313.81448912037001</v>
      </c>
      <c r="AD2279" s="17">
        <f t="shared" si="548"/>
        <v>314.28282170858944</v>
      </c>
      <c r="AE2279" s="21">
        <v>157.87199999999899</v>
      </c>
      <c r="AF2279" s="21">
        <v>165.09722222222223</v>
      </c>
      <c r="AG2279" s="19">
        <v>3.2549328675583329</v>
      </c>
      <c r="AH2279" s="21">
        <v>127</v>
      </c>
      <c r="AI2279" s="22">
        <v>0</v>
      </c>
      <c r="AJ2279" s="21">
        <v>1257.1540040625853</v>
      </c>
      <c r="AK2279" s="21" t="e">
        <f>VLOOKUP($B2279,'[3]Rotoma level Monthly'!$C$2:$N$538,10,FALSE)</f>
        <v>#N/A</v>
      </c>
      <c r="AL2279" s="21" t="e">
        <f>VLOOKUP($B2279,'[3]Rotoma level Monthly'!$C$2:$N$538,11,FALSE)</f>
        <v>#N/A</v>
      </c>
      <c r="AM2279" s="20">
        <v>3.7518001578949431</v>
      </c>
      <c r="AN2279" s="21">
        <v>208.75</v>
      </c>
    </row>
    <row r="2280" spans="1:40" x14ac:dyDescent="0.25">
      <c r="A2280" t="s">
        <v>91</v>
      </c>
      <c r="B2280" s="15">
        <v>44378</v>
      </c>
      <c r="C2280" s="16" t="s">
        <v>84</v>
      </c>
      <c r="D2280" s="17">
        <v>2022</v>
      </c>
      <c r="E2280" s="18" t="str">
        <f t="shared" si="546"/>
        <v>Rotomā 2021/22</v>
      </c>
      <c r="F2280" s="18" t="s">
        <v>72</v>
      </c>
      <c r="G2280" s="19">
        <v>1.9</v>
      </c>
      <c r="H2280" s="20">
        <v>9.6999999999999993</v>
      </c>
      <c r="I2280" s="21">
        <v>105.39999999999999</v>
      </c>
      <c r="J2280" s="19">
        <v>3.8</v>
      </c>
      <c r="K2280" s="19">
        <v>1.4</v>
      </c>
      <c r="L2280" s="19">
        <v>5.5</v>
      </c>
      <c r="M2280" s="19">
        <v>13.299999999999999</v>
      </c>
      <c r="N2280" s="19">
        <v>7.18</v>
      </c>
      <c r="O2280" s="19">
        <v>0.51</v>
      </c>
      <c r="Q2280" s="19">
        <f t="shared" si="543"/>
        <v>2.9280341464201856</v>
      </c>
      <c r="R2280" s="19">
        <f t="shared" si="552"/>
        <v>2.6807883475610543</v>
      </c>
      <c r="S2280" s="19">
        <f t="shared" si="549"/>
        <v>2.4787502387383475</v>
      </c>
      <c r="T2280" s="19">
        <f t="shared" si="550"/>
        <v>1.9109681021210851</v>
      </c>
      <c r="U2280" s="23">
        <f t="shared" si="551"/>
        <v>2.4996352087101683</v>
      </c>
      <c r="V2280" s="24">
        <f t="shared" si="545"/>
        <v>2.5426541964833618</v>
      </c>
      <c r="W2280" s="24">
        <f t="shared" si="545"/>
        <v>2.362630636509937</v>
      </c>
      <c r="X2280" s="24">
        <f t="shared" si="545"/>
        <v>2.5378741674668359</v>
      </c>
      <c r="Y2280" s="24">
        <f t="shared" si="545"/>
        <v>1.9624137403170197</v>
      </c>
      <c r="Z2280" s="24">
        <f t="shared" si="545"/>
        <v>2.3513931851942886</v>
      </c>
      <c r="AA2280" s="20"/>
      <c r="AB2280" s="20"/>
      <c r="AC2280" s="17">
        <v>313.88659475806497</v>
      </c>
      <c r="AD2280" s="17">
        <f t="shared" si="548"/>
        <v>314.22166770187607</v>
      </c>
      <c r="AE2280" s="21">
        <v>123.364723144104</v>
      </c>
      <c r="AF2280" s="21">
        <v>176.2836021505376</v>
      </c>
      <c r="AG2280" s="19">
        <v>3.5627352119758053</v>
      </c>
      <c r="AH2280" s="21">
        <v>157.69999999999999</v>
      </c>
      <c r="AI2280" s="22">
        <v>0</v>
      </c>
      <c r="AJ2280" s="21">
        <v>1229.3270293059118</v>
      </c>
      <c r="AK2280" s="21" t="e">
        <f>VLOOKUP($B2280,'[3]Rotoma level Monthly'!$C$2:$N$538,10,FALSE)</f>
        <v>#N/A</v>
      </c>
      <c r="AL2280" s="21" t="e">
        <f>VLOOKUP($B2280,'[3]Rotoma level Monthly'!$C$2:$N$538,11,FALSE)</f>
        <v>#N/A</v>
      </c>
      <c r="AM2280" s="20">
        <v>3.730007719642165</v>
      </c>
      <c r="AN2280" s="21">
        <v>211.14166666666665</v>
      </c>
    </row>
    <row r="2281" spans="1:40" x14ac:dyDescent="0.25">
      <c r="A2281" t="s">
        <v>91</v>
      </c>
      <c r="B2281" s="15">
        <v>44409</v>
      </c>
      <c r="C2281" s="16" t="s">
        <v>84</v>
      </c>
      <c r="D2281" s="17">
        <v>2022</v>
      </c>
      <c r="E2281" s="18" t="str">
        <f t="shared" si="546"/>
        <v>Rotomā 2021/22</v>
      </c>
      <c r="F2281" s="18" t="s">
        <v>72</v>
      </c>
      <c r="G2281" s="19">
        <v>2.1</v>
      </c>
      <c r="H2281" s="20">
        <v>9.5</v>
      </c>
      <c r="I2281" s="21">
        <v>149.29999999999998</v>
      </c>
      <c r="J2281" s="19">
        <v>5.4</v>
      </c>
      <c r="K2281" s="19">
        <v>1.2</v>
      </c>
      <c r="L2281" s="19">
        <v>2.2999999999999998</v>
      </c>
      <c r="M2281" s="19">
        <v>14.8</v>
      </c>
      <c r="N2281" s="19">
        <v>7.44</v>
      </c>
      <c r="O2281" s="19">
        <v>0.42</v>
      </c>
      <c r="Q2281" s="19">
        <f t="shared" si="543"/>
        <v>3.0384370086241552</v>
      </c>
      <c r="R2281" s="19">
        <f t="shared" si="552"/>
        <v>2.7117422310979364</v>
      </c>
      <c r="S2281" s="19">
        <f t="shared" si="549"/>
        <v>2.9339200212523253</v>
      </c>
      <c r="T2281" s="19">
        <f t="shared" si="550"/>
        <v>2.3565897786830678</v>
      </c>
      <c r="U2281" s="23">
        <f t="shared" si="551"/>
        <v>2.7601722599143712</v>
      </c>
      <c r="V2281" s="24">
        <f t="shared" si="545"/>
        <v>2.5735846307019221</v>
      </c>
      <c r="W2281" s="24">
        <f t="shared" si="545"/>
        <v>2.4068125694697011</v>
      </c>
      <c r="X2281" s="24">
        <f t="shared" si="545"/>
        <v>2.567356135114689</v>
      </c>
      <c r="Y2281" s="24">
        <f t="shared" si="545"/>
        <v>2.0281127090518627</v>
      </c>
      <c r="Z2281" s="24">
        <f t="shared" si="545"/>
        <v>2.3939665110845434</v>
      </c>
      <c r="AA2281" s="20"/>
      <c r="AB2281" s="20"/>
      <c r="AC2281" s="17">
        <v>313.91668357974902</v>
      </c>
      <c r="AD2281" s="17">
        <f t="shared" si="548"/>
        <v>314.16192936132506</v>
      </c>
      <c r="AE2281" s="21">
        <v>95.069868995632802</v>
      </c>
      <c r="AF2281" s="21">
        <v>181.00672043010758</v>
      </c>
      <c r="AG2281" s="19">
        <v>3.4090933363618272</v>
      </c>
      <c r="AH2281" s="21">
        <v>164.9</v>
      </c>
      <c r="AI2281" s="22">
        <v>0</v>
      </c>
      <c r="AJ2281" s="21">
        <v>1209.7251714731519</v>
      </c>
      <c r="AK2281" s="21" t="e">
        <f>VLOOKUP($B2281,'[3]Rotoma level Monthly'!$C$2:$N$538,10,FALSE)</f>
        <v>#N/A</v>
      </c>
      <c r="AL2281" s="21" t="e">
        <f>VLOOKUP($B2281,'[3]Rotoma level Monthly'!$C$2:$N$538,11,FALSE)</f>
        <v>#N/A</v>
      </c>
      <c r="AM2281" s="20">
        <v>3.754554463945929</v>
      </c>
      <c r="AN2281" s="21">
        <v>210.89999999999998</v>
      </c>
    </row>
    <row r="2282" spans="1:40" x14ac:dyDescent="0.25">
      <c r="A2282" t="s">
        <v>91</v>
      </c>
      <c r="B2282" s="15">
        <v>44440</v>
      </c>
      <c r="C2282" s="16" t="s">
        <v>84</v>
      </c>
      <c r="D2282" s="17">
        <v>2022</v>
      </c>
      <c r="E2282" s="18" t="str">
        <f t="shared" si="546"/>
        <v>Rotomā 2021/22</v>
      </c>
      <c r="F2282" s="18" t="s">
        <v>72</v>
      </c>
      <c r="G2282" s="19">
        <v>2</v>
      </c>
      <c r="H2282" s="20">
        <v>10.4</v>
      </c>
      <c r="I2282" s="21">
        <v>105.6</v>
      </c>
      <c r="J2282" s="19">
        <v>4.3</v>
      </c>
      <c r="K2282" s="19">
        <v>1.5</v>
      </c>
      <c r="L2282" s="19">
        <v>1.9</v>
      </c>
      <c r="M2282" s="19">
        <v>4.8999999999999995</v>
      </c>
      <c r="N2282" s="19">
        <v>7.55</v>
      </c>
      <c r="O2282" s="19">
        <v>1.0900000000000001</v>
      </c>
      <c r="Q2282" s="19">
        <f t="shared" si="543"/>
        <v>2.9846161889865122</v>
      </c>
      <c r="R2282" s="19">
        <f t="shared" si="552"/>
        <v>2.5757157891237092</v>
      </c>
      <c r="S2282" s="19">
        <f t="shared" si="549"/>
        <v>2.4812283937753574</v>
      </c>
      <c r="T2282" s="19">
        <f t="shared" si="550"/>
        <v>2.0677278902923923</v>
      </c>
      <c r="U2282" s="23">
        <f t="shared" si="551"/>
        <v>2.5273220655444928</v>
      </c>
      <c r="V2282" s="24">
        <f t="shared" si="545"/>
        <v>2.5940972501219601</v>
      </c>
      <c r="W2282" s="24">
        <f t="shared" si="545"/>
        <v>2.424946141950997</v>
      </c>
      <c r="X2282" s="24">
        <f t="shared" si="545"/>
        <v>2.5863543266215108</v>
      </c>
      <c r="Y2282" s="24">
        <f t="shared" si="545"/>
        <v>2.0281127090518631</v>
      </c>
      <c r="Z2282" s="24">
        <f t="shared" si="545"/>
        <v>2.4083776069365825</v>
      </c>
      <c r="AA2282" s="20"/>
      <c r="AB2282" s="20"/>
      <c r="AC2282" s="17">
        <v>313.93716718749999</v>
      </c>
      <c r="AD2282" s="17">
        <f t="shared" si="548"/>
        <v>314.10772899482316</v>
      </c>
      <c r="AE2282" s="21">
        <v>178.86026200873201</v>
      </c>
      <c r="AF2282" s="21">
        <v>197.31944444444446</v>
      </c>
      <c r="AG2282" s="19">
        <v>4.0798302433888889</v>
      </c>
      <c r="AH2282" s="21">
        <v>185.2</v>
      </c>
      <c r="AI2282" s="22">
        <v>0</v>
      </c>
      <c r="AJ2282" s="21">
        <v>1183.1120182266916</v>
      </c>
      <c r="AK2282" s="21" t="e">
        <f>VLOOKUP($B2282,'[3]Rotoma level Monthly'!$C$2:$N$538,10,FALSE)</f>
        <v>#N/A</v>
      </c>
      <c r="AL2282" s="21" t="e">
        <f>VLOOKUP($B2282,'[3]Rotoma level Monthly'!$C$2:$N$538,11,FALSE)</f>
        <v>#N/A</v>
      </c>
      <c r="AM2282" s="20">
        <v>3.7520364059034996</v>
      </c>
      <c r="AN2282" s="21">
        <v>208.23333333333332</v>
      </c>
    </row>
    <row r="2283" spans="1:40" x14ac:dyDescent="0.25">
      <c r="A2283" t="s">
        <v>91</v>
      </c>
      <c r="B2283" s="15">
        <v>44470</v>
      </c>
      <c r="C2283" s="16" t="s">
        <v>84</v>
      </c>
      <c r="D2283" s="17">
        <v>2022</v>
      </c>
      <c r="E2283" s="18" t="str">
        <f t="shared" si="546"/>
        <v>Rotomā 2021/22</v>
      </c>
      <c r="F2283" s="18" t="s">
        <v>72</v>
      </c>
      <c r="G2283" s="19">
        <v>1</v>
      </c>
      <c r="H2283" s="20">
        <v>11.1</v>
      </c>
      <c r="I2283" s="21">
        <v>97.100000000000009</v>
      </c>
      <c r="J2283" s="19">
        <v>4</v>
      </c>
      <c r="K2283" s="19">
        <v>1.2</v>
      </c>
      <c r="L2283" s="19">
        <v>1.8</v>
      </c>
      <c r="M2283" s="19">
        <v>4.3</v>
      </c>
      <c r="N2283" s="19">
        <v>7.58</v>
      </c>
      <c r="O2283" s="19">
        <v>0.45400000000000001</v>
      </c>
      <c r="Q2283" s="19">
        <f t="shared" si="543"/>
        <v>2.2200000000000002</v>
      </c>
      <c r="R2283" s="19">
        <f t="shared" si="552"/>
        <v>2.4751386688690125</v>
      </c>
      <c r="S2283" s="19">
        <f t="shared" si="549"/>
        <v>2.3715298820230948</v>
      </c>
      <c r="T2283" s="19">
        <f t="shared" si="550"/>
        <v>1.9760151746776498</v>
      </c>
      <c r="U2283" s="23">
        <f t="shared" si="551"/>
        <v>2.2606709313924394</v>
      </c>
      <c r="V2283" s="24">
        <f t="shared" si="545"/>
        <v>2.5631668159034002</v>
      </c>
      <c r="W2283" s="24">
        <f t="shared" si="545"/>
        <v>2.4318739048258786</v>
      </c>
      <c r="X2283" s="24">
        <f t="shared" si="545"/>
        <v>2.5504564298592709</v>
      </c>
      <c r="Y2283" s="24">
        <f t="shared" si="545"/>
        <v>2.0281127090518631</v>
      </c>
      <c r="Z2283" s="24">
        <f t="shared" si="545"/>
        <v>2.3934024649101029</v>
      </c>
      <c r="AA2283" s="20"/>
      <c r="AB2283" s="20"/>
      <c r="AC2283" s="17">
        <v>314.01965585797501</v>
      </c>
      <c r="AD2283" s="17">
        <f t="shared" si="548"/>
        <v>314.06674997299837</v>
      </c>
      <c r="AE2283" s="21">
        <v>130.87554585152799</v>
      </c>
      <c r="AF2283" s="21">
        <v>152.35887096774198</v>
      </c>
      <c r="AG2283" s="19">
        <v>3.9980077623763433</v>
      </c>
      <c r="AH2283" s="21">
        <v>190.7</v>
      </c>
      <c r="AI2283" s="22">
        <v>0</v>
      </c>
      <c r="AJ2283" s="21">
        <v>1302.6244541484671</v>
      </c>
      <c r="AK2283" s="21" t="e">
        <f>VLOOKUP($B2283,'[3]Rotoma level Monthly'!$C$2:$N$538,10,FALSE)</f>
        <v>#N/A</v>
      </c>
      <c r="AL2283" s="21" t="e">
        <f>VLOOKUP($B2283,'[3]Rotoma level Monthly'!$C$2:$N$538,11,FALSE)</f>
        <v>#N/A</v>
      </c>
      <c r="AM2283" s="20">
        <v>3.6876713082224817</v>
      </c>
      <c r="AN2283" s="21">
        <v>209.56666666666663</v>
      </c>
    </row>
    <row r="2284" spans="1:40" x14ac:dyDescent="0.25">
      <c r="A2284" t="s">
        <v>91</v>
      </c>
      <c r="B2284" s="15">
        <v>44501</v>
      </c>
      <c r="C2284" s="16" t="s">
        <v>84</v>
      </c>
      <c r="D2284" s="17">
        <v>2022</v>
      </c>
      <c r="E2284" s="18" t="str">
        <f t="shared" si="546"/>
        <v>Rotomā 2021/22</v>
      </c>
      <c r="F2284" s="18" t="s">
        <v>72</v>
      </c>
      <c r="G2284" s="19">
        <v>0.8</v>
      </c>
      <c r="H2284" s="20">
        <v>10.8</v>
      </c>
      <c r="I2284" s="21">
        <v>106.7</v>
      </c>
      <c r="J2284" s="19">
        <v>4.7</v>
      </c>
      <c r="K2284" s="19">
        <v>1.4</v>
      </c>
      <c r="L2284" s="19">
        <v>2.1</v>
      </c>
      <c r="M2284" s="19">
        <v>2.6</v>
      </c>
      <c r="N2284" s="19">
        <v>7.61</v>
      </c>
      <c r="O2284" s="19">
        <v>0.65700000000000003</v>
      </c>
      <c r="Q2284" s="19">
        <f t="shared" si="543"/>
        <v>1.9738485669595369</v>
      </c>
      <c r="R2284" s="19">
        <f t="shared" si="552"/>
        <v>2.5177376720471156</v>
      </c>
      <c r="S2284" s="19">
        <f t="shared" si="549"/>
        <v>2.4947749024676544</v>
      </c>
      <c r="T2284" s="19">
        <f t="shared" si="550"/>
        <v>2.1805257451722948</v>
      </c>
      <c r="U2284" s="23">
        <f t="shared" si="551"/>
        <v>2.2917217216616503</v>
      </c>
      <c r="V2284" s="24">
        <f t="shared" si="545"/>
        <v>2.5631668159033998</v>
      </c>
      <c r="W2284" s="24">
        <f t="shared" si="545"/>
        <v>2.4512734614393854</v>
      </c>
      <c r="X2284" s="24">
        <f t="shared" si="545"/>
        <v>2.5522060225481993</v>
      </c>
      <c r="Y2284" s="24">
        <f t="shared" si="545"/>
        <v>2.0451552565930835</v>
      </c>
      <c r="Z2284" s="24">
        <f t="shared" si="545"/>
        <v>2.4029503891210169</v>
      </c>
      <c r="AA2284" s="20"/>
      <c r="AB2284" s="20"/>
      <c r="AC2284" s="17">
        <v>314.01168634259301</v>
      </c>
      <c r="AD2284" s="17">
        <f t="shared" si="548"/>
        <v>314.0226035947191</v>
      </c>
      <c r="AE2284" s="21">
        <v>57</v>
      </c>
      <c r="AF2284" s="21">
        <v>190.86769005847961</v>
      </c>
      <c r="AG2284" s="19">
        <v>4.0108741301714455</v>
      </c>
      <c r="AH2284" s="21">
        <v>228.7</v>
      </c>
      <c r="AI2284" s="22">
        <v>0</v>
      </c>
      <c r="AJ2284" s="21">
        <v>1369.539999999995</v>
      </c>
      <c r="AK2284" s="21" t="e">
        <f>VLOOKUP($B2284,'[3]Rotoma level Monthly'!$C$2:$N$538,10,FALSE)</f>
        <v>#N/A</v>
      </c>
      <c r="AL2284" s="21" t="e">
        <f>VLOOKUP($B2284,'[3]Rotoma level Monthly'!$C$2:$N$538,11,FALSE)</f>
        <v>#N/A</v>
      </c>
      <c r="AM2284" s="20">
        <v>3.7210341367480191</v>
      </c>
      <c r="AN2284" s="21">
        <v>209.61666666666665</v>
      </c>
    </row>
    <row r="2285" spans="1:40" x14ac:dyDescent="0.25">
      <c r="A2285" t="s">
        <v>91</v>
      </c>
      <c r="B2285" s="15">
        <v>44531</v>
      </c>
      <c r="C2285" s="16" t="s">
        <v>84</v>
      </c>
      <c r="D2285" s="17">
        <v>2022</v>
      </c>
      <c r="E2285" s="18" t="str">
        <f t="shared" si="546"/>
        <v>Rotomā 2021/22</v>
      </c>
      <c r="F2285" s="18" t="s">
        <v>72</v>
      </c>
      <c r="G2285" s="19">
        <v>0.9</v>
      </c>
      <c r="H2285" s="20">
        <v>13.4</v>
      </c>
      <c r="I2285" s="21">
        <v>108.7</v>
      </c>
      <c r="J2285" s="19">
        <v>4.1000000000000005</v>
      </c>
      <c r="K2285" s="19">
        <v>1.2</v>
      </c>
      <c r="L2285" s="19">
        <v>4.4000000000000004</v>
      </c>
      <c r="M2285" s="19">
        <v>8.2000000000000011</v>
      </c>
      <c r="N2285" s="19">
        <v>7.72</v>
      </c>
      <c r="O2285" s="19">
        <v>0.65300000000000002</v>
      </c>
      <c r="Q2285" s="19">
        <f t="shared" si="543"/>
        <v>2.1037759739758854</v>
      </c>
      <c r="R2285" s="19">
        <f t="shared" si="552"/>
        <v>2.1688638020395716</v>
      </c>
      <c r="S2285" s="19">
        <f t="shared" si="549"/>
        <v>2.5190509276997468</v>
      </c>
      <c r="T2285" s="19">
        <f t="shared" si="550"/>
        <v>2.0073288616216276</v>
      </c>
      <c r="U2285" s="23">
        <f t="shared" si="551"/>
        <v>2.1997548913342078</v>
      </c>
      <c r="V2285" s="24">
        <f t="shared" si="545"/>
        <v>2.5447200287095657</v>
      </c>
      <c r="W2285" s="24">
        <f t="shared" si="545"/>
        <v>2.4470173538291089</v>
      </c>
      <c r="X2285" s="24">
        <f t="shared" si="545"/>
        <v>2.5602096552660325</v>
      </c>
      <c r="Y2285" s="24">
        <f t="shared" si="545"/>
        <v>2.0477647305050808</v>
      </c>
      <c r="Z2285" s="24">
        <f t="shared" si="545"/>
        <v>2.3999279420774471</v>
      </c>
      <c r="AA2285" s="20"/>
      <c r="AB2285" s="20"/>
      <c r="AC2285" s="17">
        <v>314.01168634259301</v>
      </c>
      <c r="AD2285" s="17">
        <f t="shared" si="548"/>
        <v>313.98388827182731</v>
      </c>
      <c r="AE2285" s="21"/>
      <c r="AF2285" s="21"/>
      <c r="AG2285" s="19"/>
      <c r="AH2285" s="21">
        <v>240.7</v>
      </c>
    </row>
    <row r="2286" spans="1:40" x14ac:dyDescent="0.25">
      <c r="A2286" t="s">
        <v>91</v>
      </c>
      <c r="B2286" s="15">
        <v>44562</v>
      </c>
      <c r="C2286" s="16" t="s">
        <v>84</v>
      </c>
      <c r="D2286" s="17">
        <v>2022</v>
      </c>
      <c r="E2286" s="18" t="str">
        <f t="shared" si="546"/>
        <v>Rotomā 2021/22</v>
      </c>
      <c r="F2286" s="18" t="s">
        <v>72</v>
      </c>
      <c r="G2286" s="19">
        <v>0.8</v>
      </c>
      <c r="H2286" s="20">
        <v>11.55</v>
      </c>
      <c r="I2286" s="21">
        <v>113.4</v>
      </c>
      <c r="J2286" s="19">
        <v>3.8</v>
      </c>
      <c r="K2286" s="19">
        <v>1.4</v>
      </c>
      <c r="L2286" s="19">
        <v>1.8</v>
      </c>
      <c r="M2286" s="19">
        <v>1.2</v>
      </c>
      <c r="N2286" s="19">
        <v>7.78</v>
      </c>
      <c r="O2286" s="19">
        <v>0.40200000000000002</v>
      </c>
      <c r="Q2286" s="19">
        <f t="shared" si="543"/>
        <v>1.9738485669595369</v>
      </c>
      <c r="R2286" s="19">
        <f t="shared" si="552"/>
        <v>2.4125447674549076</v>
      </c>
      <c r="S2286" s="19">
        <f t="shared" si="549"/>
        <v>2.5743852942162317</v>
      </c>
      <c r="T2286" s="19">
        <f t="shared" si="550"/>
        <v>1.9109681021210851</v>
      </c>
      <c r="U2286" s="23">
        <f t="shared" si="551"/>
        <v>2.2179366826879403</v>
      </c>
      <c r="V2286" s="24">
        <f t="shared" si="545"/>
        <v>2.5447200287095657</v>
      </c>
      <c r="W2286" s="24">
        <f t="shared" si="545"/>
        <v>2.4452924931830196</v>
      </c>
      <c r="X2286" s="24">
        <f t="shared" si="545"/>
        <v>2.5665379988813446</v>
      </c>
      <c r="Y2286" s="24">
        <f t="shared" si="545"/>
        <v>2.0187627046267402</v>
      </c>
      <c r="Z2286" s="24">
        <f t="shared" si="545"/>
        <v>2.393828306350168</v>
      </c>
      <c r="AA2286" s="20"/>
      <c r="AB2286" s="20"/>
      <c r="AC2286" s="17">
        <v>314.01168634259301</v>
      </c>
      <c r="AD2286" s="17">
        <f t="shared" si="548"/>
        <v>313.95501062721365</v>
      </c>
      <c r="AE2286" s="21"/>
      <c r="AF2286" s="21"/>
      <c r="AG2286" s="19"/>
      <c r="AH2286" s="21">
        <v>336</v>
      </c>
    </row>
    <row r="2287" spans="1:40" x14ac:dyDescent="0.25">
      <c r="A2287" t="s">
        <v>91</v>
      </c>
      <c r="B2287" s="15">
        <v>44593</v>
      </c>
      <c r="C2287" s="16" t="s">
        <v>84</v>
      </c>
      <c r="D2287" s="17">
        <v>2022</v>
      </c>
      <c r="E2287" s="18" t="str">
        <f t="shared" si="546"/>
        <v>Rotomā 2021/22</v>
      </c>
      <c r="F2287" s="18" t="s">
        <v>72</v>
      </c>
      <c r="G2287" s="19">
        <v>1.3</v>
      </c>
      <c r="H2287" s="20">
        <v>10.6</v>
      </c>
      <c r="I2287" s="21">
        <v>117.4</v>
      </c>
      <c r="J2287" s="19">
        <v>12</v>
      </c>
      <c r="K2287" s="19">
        <v>7.6</v>
      </c>
      <c r="L2287" s="19">
        <v>5</v>
      </c>
      <c r="M2287" s="19">
        <v>3.4</v>
      </c>
      <c r="N2287" s="19">
        <v>7.68</v>
      </c>
      <c r="O2287" s="19">
        <v>0.60099999999999998</v>
      </c>
      <c r="Q2287" s="19">
        <f t="shared" si="543"/>
        <v>2.5094161148593654</v>
      </c>
      <c r="R2287" s="19">
        <f t="shared" si="552"/>
        <v>2.5465518319305041</v>
      </c>
      <c r="S2287" s="19">
        <f t="shared" si="549"/>
        <v>2.6197009717039026</v>
      </c>
      <c r="T2287" s="19">
        <f t="shared" si="550"/>
        <v>3.3692092384590637</v>
      </c>
      <c r="U2287" s="23">
        <f t="shared" si="551"/>
        <v>2.7612195392382088</v>
      </c>
      <c r="V2287" s="24">
        <f t="shared" si="545"/>
        <v>2.5520780078677658</v>
      </c>
      <c r="W2287" s="24">
        <f t="shared" si="545"/>
        <v>2.450656114455783</v>
      </c>
      <c r="X2287" s="24">
        <f t="shared" si="545"/>
        <v>2.5716675591702329</v>
      </c>
      <c r="Y2287" s="24">
        <f t="shared" si="545"/>
        <v>2.1348622099418582</v>
      </c>
      <c r="Z2287" s="24">
        <f t="shared" si="545"/>
        <v>2.4273159728589104</v>
      </c>
      <c r="AA2287" s="20"/>
      <c r="AB2287" s="20"/>
      <c r="AC2287" s="17">
        <v>314.01168634259301</v>
      </c>
      <c r="AD2287" s="17">
        <f t="shared" si="548"/>
        <v>313.94315468998923</v>
      </c>
      <c r="AE2287" s="21"/>
      <c r="AF2287" s="21"/>
      <c r="AG2287" s="19"/>
      <c r="AH2287" s="21">
        <v>201.4</v>
      </c>
    </row>
    <row r="2288" spans="1:40" x14ac:dyDescent="0.25">
      <c r="A2288" t="s">
        <v>91</v>
      </c>
      <c r="B2288" s="15">
        <v>44621</v>
      </c>
      <c r="C2288" s="16" t="s">
        <v>84</v>
      </c>
      <c r="D2288" s="17">
        <v>2022</v>
      </c>
      <c r="E2288" s="18" t="str">
        <f t="shared" si="546"/>
        <v>Rotomā 2021/22</v>
      </c>
      <c r="F2288" s="18" t="s">
        <v>72</v>
      </c>
      <c r="H2288" s="20">
        <v>10.6</v>
      </c>
      <c r="I2288" s="21">
        <v>108.60000000000001</v>
      </c>
      <c r="J2288" s="19">
        <v>4.2</v>
      </c>
      <c r="K2288" s="19">
        <v>0.4</v>
      </c>
      <c r="L2288" s="19">
        <v>1.7</v>
      </c>
      <c r="M2288" s="19">
        <v>3.3</v>
      </c>
      <c r="N2288" s="19">
        <v>7.83</v>
      </c>
      <c r="O2288" s="19">
        <v>0.442</v>
      </c>
      <c r="R2288" s="19">
        <f t="shared" si="552"/>
        <v>2.5465518319305041</v>
      </c>
      <c r="S2288" s="19">
        <f t="shared" si="549"/>
        <v>2.5178477740110119</v>
      </c>
      <c r="T2288" s="19">
        <f t="shared" si="550"/>
        <v>2.0378879279618691</v>
      </c>
      <c r="V2288" s="24">
        <f t="shared" si="545"/>
        <v>2.5639832481320206</v>
      </c>
      <c r="W2288" s="24">
        <f t="shared" si="545"/>
        <v>2.469150022768329</v>
      </c>
      <c r="X2288" s="24">
        <f t="shared" si="545"/>
        <v>2.558992949476901</v>
      </c>
      <c r="Y2288" s="24">
        <f t="shared" si="545"/>
        <v>2.1400182727155435</v>
      </c>
      <c r="Z2288" s="24">
        <f t="shared" si="545"/>
        <v>2.4345332530699575</v>
      </c>
      <c r="AA2288" s="20"/>
      <c r="AB2288" s="20"/>
      <c r="AC2288" s="17">
        <v>314.01168634259301</v>
      </c>
      <c r="AD2288" s="17">
        <f t="shared" si="548"/>
        <v>313.94412051535761</v>
      </c>
      <c r="AE2288" s="21"/>
      <c r="AF2288" s="21"/>
      <c r="AG2288" s="19"/>
      <c r="AH2288" s="21">
        <v>272.60000000000002</v>
      </c>
    </row>
    <row r="2289" spans="1:40" x14ac:dyDescent="0.25">
      <c r="A2289" t="s">
        <v>91</v>
      </c>
      <c r="B2289" s="15">
        <v>44652</v>
      </c>
      <c r="C2289" s="16" t="s">
        <v>84</v>
      </c>
      <c r="D2289" s="17">
        <v>2022</v>
      </c>
      <c r="E2289" s="18" t="str">
        <f t="shared" si="546"/>
        <v>Rotomā 2021/22</v>
      </c>
      <c r="F2289" s="18" t="s">
        <v>72</v>
      </c>
      <c r="I2289" s="21">
        <v>122.6</v>
      </c>
      <c r="J2289" s="19">
        <v>4.5</v>
      </c>
      <c r="K2289" s="19">
        <v>1.7</v>
      </c>
      <c r="L2289" s="19">
        <v>4.4000000000000004</v>
      </c>
      <c r="M2289" s="19">
        <v>7.7</v>
      </c>
      <c r="N2289" s="19">
        <v>7.55</v>
      </c>
      <c r="O2289" s="19">
        <v>0.69299999999999995</v>
      </c>
      <c r="S2289" s="19">
        <f t="shared" si="549"/>
        <v>2.6763563152490124</v>
      </c>
      <c r="T2289" s="19">
        <f t="shared" si="550"/>
        <v>2.1253805402240036</v>
      </c>
      <c r="X2289" s="24">
        <f t="shared" si="545"/>
        <v>2.5684554260133643</v>
      </c>
      <c r="Y2289" s="24">
        <f t="shared" si="545"/>
        <v>2.1578859758907867</v>
      </c>
      <c r="AA2289" s="20"/>
      <c r="AB2289" s="20"/>
      <c r="AC2289" s="17">
        <v>314.01168634259301</v>
      </c>
      <c r="AD2289" s="17">
        <f t="shared" si="548"/>
        <v>313.95277979872952</v>
      </c>
      <c r="AE2289" s="21"/>
      <c r="AF2289" s="21"/>
      <c r="AG2289" s="19"/>
    </row>
    <row r="2290" spans="1:40" x14ac:dyDescent="0.25">
      <c r="A2290" t="s">
        <v>91</v>
      </c>
      <c r="B2290" s="15">
        <v>44682</v>
      </c>
      <c r="C2290" s="16" t="s">
        <v>84</v>
      </c>
      <c r="D2290" s="17">
        <v>2022</v>
      </c>
      <c r="E2290" s="18" t="str">
        <f t="shared" si="546"/>
        <v>Rotomā 2021/22</v>
      </c>
      <c r="F2290" s="18" t="s">
        <v>72</v>
      </c>
      <c r="N2290" s="19">
        <v>7.58</v>
      </c>
      <c r="O2290" s="19">
        <v>0.43</v>
      </c>
      <c r="AA2290" s="20"/>
      <c r="AB2290" s="20"/>
      <c r="AC2290" s="17">
        <v>314.01168634259301</v>
      </c>
      <c r="AD2290" s="17">
        <f t="shared" si="548"/>
        <v>313.97136624181741</v>
      </c>
      <c r="AE2290" s="21"/>
      <c r="AF2290" s="21"/>
      <c r="AG2290" s="19"/>
      <c r="AH2290" s="21">
        <v>178</v>
      </c>
    </row>
    <row r="2291" spans="1:40" x14ac:dyDescent="0.25">
      <c r="A2291" s="18" t="s">
        <v>92</v>
      </c>
      <c r="B2291" s="15">
        <v>33208</v>
      </c>
      <c r="C2291" s="16" t="s">
        <v>50</v>
      </c>
      <c r="D2291" s="17">
        <v>1991</v>
      </c>
      <c r="E2291" s="18" t="str">
        <f t="shared" si="546"/>
        <v>Rotomahana 1990/91</v>
      </c>
      <c r="F2291" s="18" t="s">
        <v>51</v>
      </c>
      <c r="G2291" s="19">
        <v>6.3000001907348633</v>
      </c>
      <c r="H2291" s="20">
        <v>3.2598066329956055</v>
      </c>
      <c r="J2291" s="19">
        <v>42</v>
      </c>
      <c r="K2291" s="19">
        <v>6</v>
      </c>
      <c r="M2291" s="19">
        <v>5</v>
      </c>
      <c r="Q2291" s="19">
        <f t="shared" ref="Q2291:Q2302" si="553">2.22+2.54*LOG($G2291,10)</f>
        <v>4.2503250290091046</v>
      </c>
      <c r="R2291" s="19">
        <f t="shared" ref="R2291:R2298" si="554">5.56+2.6*LOG(((1/$H2291)-(1/40)),10)</f>
        <v>4.12971297889335</v>
      </c>
      <c r="T2291" s="19">
        <f t="shared" ref="T2291:T2311" si="555">0.218+2.92*LOG($J2291,10)</f>
        <v>4.9578879279618686</v>
      </c>
      <c r="AA2291" s="20">
        <v>-0.33</v>
      </c>
      <c r="AB2291" s="20">
        <v>-0.236666666666666</v>
      </c>
      <c r="AC2291" s="17">
        <v>315.59086088279099</v>
      </c>
      <c r="AE2291" s="21">
        <v>32.088888888888199</v>
      </c>
      <c r="AF2291" s="21">
        <v>190.44608721628418</v>
      </c>
      <c r="AG2291" s="19">
        <v>3.9098145161305222</v>
      </c>
      <c r="AH2291" s="21">
        <v>267.5</v>
      </c>
    </row>
    <row r="2292" spans="1:40" x14ac:dyDescent="0.25">
      <c r="A2292" s="18" t="s">
        <v>92</v>
      </c>
      <c r="B2292" s="15">
        <v>33298</v>
      </c>
      <c r="C2292" s="16" t="s">
        <v>50</v>
      </c>
      <c r="D2292" s="17">
        <v>1991</v>
      </c>
      <c r="E2292" s="18" t="str">
        <f t="shared" si="546"/>
        <v>Rotomahana 1990/91</v>
      </c>
      <c r="F2292" s="18" t="s">
        <v>51</v>
      </c>
      <c r="G2292" s="19">
        <v>2.2999999523162842</v>
      </c>
      <c r="H2292" s="20">
        <v>4.4550690650939941</v>
      </c>
      <c r="J2292" s="19">
        <v>66</v>
      </c>
      <c r="K2292" s="19">
        <v>8</v>
      </c>
      <c r="M2292" s="19">
        <v>10</v>
      </c>
      <c r="Q2292" s="19">
        <f t="shared" si="553"/>
        <v>3.1387886806149954</v>
      </c>
      <c r="R2292" s="19">
        <f t="shared" si="554"/>
        <v>3.7396444299130183</v>
      </c>
      <c r="T2292" s="19">
        <f t="shared" si="555"/>
        <v>5.5310682917822556</v>
      </c>
      <c r="AA2292" s="20">
        <v>-0.98</v>
      </c>
      <c r="AB2292" s="20">
        <v>-9.5000000000000001E-2</v>
      </c>
      <c r="AC2292" s="17">
        <v>315.27871706989202</v>
      </c>
      <c r="AE2292" s="21">
        <v>45.288888888888899</v>
      </c>
      <c r="AF2292" s="21">
        <v>115.44771792932822</v>
      </c>
      <c r="AG2292" s="19">
        <v>2.6752349646037015</v>
      </c>
      <c r="AH2292" s="21">
        <v>199.1</v>
      </c>
      <c r="AI2292" s="22">
        <v>-0.12166666666666651</v>
      </c>
      <c r="AJ2292" s="21">
        <v>1507.4166666666338</v>
      </c>
      <c r="AK2292" s="21" t="e">
        <f>VLOOKUP($B2292,'[3]Rotoma level Monthly'!$C$2:$N$538,10,FALSE)</f>
        <v>#N/A</v>
      </c>
      <c r="AL2292" s="21" t="e">
        <f>VLOOKUP($B2292,'[3]Rotoma level Monthly'!$C$2:$N$538,11,FALSE)</f>
        <v>#N/A</v>
      </c>
      <c r="AM2292" s="20">
        <v>3.2306516585485059</v>
      </c>
      <c r="AN2292" s="21">
        <v>178.69166666666663</v>
      </c>
    </row>
    <row r="2293" spans="1:40" x14ac:dyDescent="0.25">
      <c r="A2293" s="18" t="s">
        <v>92</v>
      </c>
      <c r="B2293" s="15">
        <v>33512</v>
      </c>
      <c r="C2293" s="16" t="s">
        <v>52</v>
      </c>
      <c r="D2293" s="17">
        <v>1992</v>
      </c>
      <c r="E2293" s="18" t="str">
        <f t="shared" si="546"/>
        <v>Rotomahana 1991/92</v>
      </c>
      <c r="F2293" s="18" t="s">
        <v>51</v>
      </c>
      <c r="G2293" s="19">
        <v>14</v>
      </c>
      <c r="H2293" s="20">
        <v>4.4550690650939941</v>
      </c>
      <c r="J2293" s="19">
        <v>59</v>
      </c>
      <c r="K2293" s="19">
        <v>11</v>
      </c>
      <c r="M2293" s="19">
        <v>8</v>
      </c>
      <c r="P2293" s="22">
        <v>0.36599999666213989</v>
      </c>
      <c r="Q2293" s="19">
        <f t="shared" si="553"/>
        <v>5.1311652106227239</v>
      </c>
      <c r="R2293" s="19">
        <f t="shared" si="554"/>
        <v>3.7396444299130183</v>
      </c>
      <c r="T2293" s="19">
        <f t="shared" si="555"/>
        <v>5.3888878739950608</v>
      </c>
      <c r="AA2293" s="20">
        <v>-1.25</v>
      </c>
      <c r="AB2293" s="20">
        <v>-0.68</v>
      </c>
      <c r="AC2293" s="17">
        <v>314.970385416667</v>
      </c>
      <c r="AE2293" s="21">
        <v>119.666666666667</v>
      </c>
      <c r="AF2293" s="21">
        <v>180.88567633242923</v>
      </c>
      <c r="AG2293" s="19">
        <v>3.8195838498580383</v>
      </c>
      <c r="AH2293" s="21">
        <v>191</v>
      </c>
      <c r="AI2293" s="22">
        <v>-0.51083333333333303</v>
      </c>
      <c r="AJ2293" s="21">
        <v>1355.2902222221524</v>
      </c>
      <c r="AK2293" s="21" t="e">
        <f>VLOOKUP($B2293,'[3]Rotoma level Monthly'!$C$2:$N$538,10,FALSE)</f>
        <v>#N/A</v>
      </c>
      <c r="AL2293" s="21" t="e">
        <f>VLOOKUP($B2293,'[3]Rotoma level Monthly'!$C$2:$N$538,11,FALSE)</f>
        <v>#N/A</v>
      </c>
      <c r="AM2293" s="20">
        <v>3.2617646146729786</v>
      </c>
      <c r="AN2293" s="21">
        <v>177.4666666666667</v>
      </c>
    </row>
    <row r="2294" spans="1:40" x14ac:dyDescent="0.25">
      <c r="A2294" s="18" t="s">
        <v>92</v>
      </c>
      <c r="B2294" s="15">
        <v>33573</v>
      </c>
      <c r="C2294" s="16" t="s">
        <v>52</v>
      </c>
      <c r="D2294" s="17">
        <v>1992</v>
      </c>
      <c r="E2294" s="18" t="str">
        <f t="shared" si="546"/>
        <v>Rotomahana 1991/92</v>
      </c>
      <c r="F2294" s="18" t="s">
        <v>51</v>
      </c>
      <c r="G2294" s="19">
        <v>0.5</v>
      </c>
      <c r="H2294" s="20">
        <v>4.3464088439941406</v>
      </c>
      <c r="J2294" s="19">
        <v>57</v>
      </c>
      <c r="M2294" s="19">
        <v>2</v>
      </c>
      <c r="N2294" s="19">
        <v>7.6999998092651367</v>
      </c>
      <c r="P2294" s="22">
        <v>0.26499998569488525</v>
      </c>
      <c r="Q2294" s="19">
        <f t="shared" si="553"/>
        <v>1.4553838110134882</v>
      </c>
      <c r="R2294" s="19">
        <f t="shared" si="554"/>
        <v>3.7709730538537736</v>
      </c>
      <c r="T2294" s="19">
        <f t="shared" si="555"/>
        <v>5.3451545785636743</v>
      </c>
      <c r="AA2294" s="20">
        <v>-1.77</v>
      </c>
      <c r="AB2294" s="20">
        <v>-1.05833333333333</v>
      </c>
      <c r="AC2294" s="17">
        <v>314.75056499415302</v>
      </c>
      <c r="AE2294" s="21">
        <v>70.577777777749802</v>
      </c>
      <c r="AF2294" s="21">
        <v>188.8172043010758</v>
      </c>
      <c r="AG2294" s="19">
        <v>3.6144322603928023</v>
      </c>
      <c r="AH2294" s="21">
        <v>223.2</v>
      </c>
      <c r="AI2294" s="22">
        <v>-0.70416666666666661</v>
      </c>
      <c r="AJ2294" s="21">
        <v>1234.8124444443711</v>
      </c>
      <c r="AK2294" s="21" t="e">
        <f>VLOOKUP($B2294,'[3]Rotoma level Monthly'!$C$2:$N$538,10,FALSE)</f>
        <v>#N/A</v>
      </c>
      <c r="AL2294" s="21" t="e">
        <f>VLOOKUP($B2294,'[3]Rotoma level Monthly'!$C$2:$N$538,11,FALSE)</f>
        <v>#N/A</v>
      </c>
      <c r="AM2294" s="20">
        <v>3.3480344918465299</v>
      </c>
      <c r="AN2294" s="21">
        <v>174.5</v>
      </c>
    </row>
    <row r="2295" spans="1:40" x14ac:dyDescent="0.25">
      <c r="A2295" s="18" t="s">
        <v>92</v>
      </c>
      <c r="B2295" s="15">
        <v>33635</v>
      </c>
      <c r="C2295" s="16" t="s">
        <v>52</v>
      </c>
      <c r="D2295" s="17">
        <v>1992</v>
      </c>
      <c r="E2295" s="18" t="str">
        <f t="shared" si="546"/>
        <v>Rotomahana 1991/92</v>
      </c>
      <c r="F2295" s="18" t="s">
        <v>51</v>
      </c>
      <c r="G2295" s="19">
        <v>8.5</v>
      </c>
      <c r="H2295" s="20">
        <v>3.4771270751953125</v>
      </c>
      <c r="J2295" s="19">
        <v>41</v>
      </c>
      <c r="K2295" s="19">
        <v>14</v>
      </c>
      <c r="M2295" s="19">
        <v>16</v>
      </c>
      <c r="N2295" s="19">
        <v>7.6999998092651367</v>
      </c>
      <c r="P2295" s="22">
        <v>0.37599998712539673</v>
      </c>
      <c r="Q2295" s="19">
        <f t="shared" si="553"/>
        <v>4.5807240713143038</v>
      </c>
      <c r="R2295" s="19">
        <f t="shared" si="554"/>
        <v>4.0501393833002943</v>
      </c>
      <c r="T2295" s="19">
        <f t="shared" si="555"/>
        <v>4.9273288616216275</v>
      </c>
      <c r="AA2295" s="20">
        <v>-0.85</v>
      </c>
      <c r="AB2295" s="20">
        <v>-0.81499999999999995</v>
      </c>
      <c r="AC2295" s="17">
        <v>314.625157804119</v>
      </c>
      <c r="AE2295" s="21">
        <v>93.5555555555556</v>
      </c>
      <c r="AF2295" s="21">
        <v>186.60201149426013</v>
      </c>
      <c r="AG2295" s="19">
        <v>3.5949975607091642</v>
      </c>
      <c r="AI2295" s="22">
        <v>-0.78249999999999997</v>
      </c>
      <c r="AJ2295" s="21">
        <v>1292.145777777677</v>
      </c>
      <c r="AK2295" s="21" t="e">
        <f>VLOOKUP($B2295,'[3]Rotoma level Monthly'!$C$2:$N$538,10,FALSE)</f>
        <v>#N/A</v>
      </c>
      <c r="AL2295" s="21" t="e">
        <f>VLOOKUP($B2295,'[3]Rotoma level Monthly'!$C$2:$N$538,11,FALSE)</f>
        <v>#N/A</v>
      </c>
      <c r="AM2295" s="20">
        <v>3.2770281431930912</v>
      </c>
    </row>
    <row r="2296" spans="1:40" x14ac:dyDescent="0.25">
      <c r="A2296" s="18" t="s">
        <v>92</v>
      </c>
      <c r="B2296" s="15">
        <v>33725</v>
      </c>
      <c r="C2296" s="16" t="s">
        <v>52</v>
      </c>
      <c r="D2296" s="17">
        <v>1992</v>
      </c>
      <c r="E2296" s="18" t="str">
        <f t="shared" si="546"/>
        <v>Rotomahana 1991/92</v>
      </c>
      <c r="F2296" s="18" t="s">
        <v>51</v>
      </c>
      <c r="G2296" s="19">
        <v>8.8000001907348633</v>
      </c>
      <c r="H2296" s="20">
        <v>5.1613602638244629</v>
      </c>
      <c r="J2296" s="19">
        <v>30</v>
      </c>
      <c r="K2296" s="19">
        <v>15</v>
      </c>
      <c r="M2296" s="19">
        <v>7</v>
      </c>
      <c r="N2296" s="19">
        <v>6.8000001907348633</v>
      </c>
      <c r="P2296" s="22">
        <v>0.31299999356269836</v>
      </c>
      <c r="Q2296" s="19">
        <f t="shared" si="553"/>
        <v>4.6189860111706498</v>
      </c>
      <c r="R2296" s="19">
        <f t="shared" si="554"/>
        <v>3.5508162636724445</v>
      </c>
      <c r="T2296" s="19">
        <f t="shared" si="555"/>
        <v>4.5311940637814141</v>
      </c>
      <c r="AA2296" s="20">
        <v>0.17</v>
      </c>
      <c r="AB2296" s="20">
        <v>-1.22166666666666</v>
      </c>
      <c r="AC2296" s="17">
        <v>314.11403024193601</v>
      </c>
      <c r="AE2296" s="21">
        <v>49.741666666666603</v>
      </c>
      <c r="AF2296" s="21">
        <v>184.78200160913983</v>
      </c>
      <c r="AG2296" s="19">
        <v>3.3186225336933428</v>
      </c>
      <c r="AH2296" s="21">
        <v>119.3</v>
      </c>
      <c r="AI2296" s="22">
        <v>-0.84583333333333299</v>
      </c>
      <c r="AJ2296" s="21">
        <v>1230.0679999999354</v>
      </c>
      <c r="AK2296" s="21" t="e">
        <f>VLOOKUP($B2296,'[3]Rotoma level Monthly'!$C$2:$N$538,10,FALSE)</f>
        <v>#N/A</v>
      </c>
      <c r="AL2296" s="21" t="e">
        <f>VLOOKUP($B2296,'[3]Rotoma level Monthly'!$C$2:$N$538,11,FALSE)</f>
        <v>#N/A</v>
      </c>
      <c r="AM2296" s="20">
        <v>3.3860339116165608</v>
      </c>
      <c r="AN2296" s="21">
        <v>161.64166666666668</v>
      </c>
    </row>
    <row r="2297" spans="1:40" x14ac:dyDescent="0.25">
      <c r="A2297" s="18" t="s">
        <v>92</v>
      </c>
      <c r="B2297" s="15">
        <v>33817</v>
      </c>
      <c r="C2297" s="16" t="s">
        <v>53</v>
      </c>
      <c r="D2297" s="17">
        <v>1993</v>
      </c>
      <c r="E2297" s="18" t="str">
        <f t="shared" si="546"/>
        <v>Rotomahana 1992/93</v>
      </c>
      <c r="F2297" s="18" t="s">
        <v>51</v>
      </c>
      <c r="G2297" s="19">
        <v>2.3199999332427979</v>
      </c>
      <c r="H2297" s="20">
        <v>7.171574592590332</v>
      </c>
      <c r="J2297" s="19">
        <v>15</v>
      </c>
      <c r="K2297" s="19">
        <v>14</v>
      </c>
      <c r="M2297" s="19">
        <v>6</v>
      </c>
      <c r="N2297" s="19">
        <v>6.6999998092651367</v>
      </c>
      <c r="P2297" s="22">
        <v>0.32300001382827759</v>
      </c>
      <c r="Q2297" s="19">
        <f t="shared" si="553"/>
        <v>3.1483394498813322</v>
      </c>
      <c r="R2297" s="19">
        <f t="shared" si="554"/>
        <v>3.1122964074661921</v>
      </c>
      <c r="T2297" s="19">
        <f t="shared" si="555"/>
        <v>3.6521864764425889</v>
      </c>
      <c r="AA2297" s="20">
        <v>0.18</v>
      </c>
      <c r="AB2297" s="20">
        <v>-0.81499999999999995</v>
      </c>
      <c r="AC2297" s="17">
        <v>313.98354536290299</v>
      </c>
      <c r="AE2297" s="21">
        <v>165.288888888885</v>
      </c>
      <c r="AF2297" s="21">
        <v>201.65322580645253</v>
      </c>
      <c r="AG2297" s="19">
        <v>4.0420025388293004</v>
      </c>
      <c r="AH2297" s="21">
        <v>118.8</v>
      </c>
      <c r="AI2297" s="22">
        <v>-0.90249999999999997</v>
      </c>
      <c r="AJ2297" s="21">
        <v>1213.2777777777169</v>
      </c>
      <c r="AK2297" s="21" t="e">
        <f>VLOOKUP($B2297,'[3]Rotoma level Monthly'!$C$2:$N$538,10,FALSE)</f>
        <v>#N/A</v>
      </c>
      <c r="AL2297" s="21" t="e">
        <f>VLOOKUP($B2297,'[3]Rotoma level Monthly'!$C$2:$N$538,11,FALSE)</f>
        <v>#N/A</v>
      </c>
      <c r="AM2297" s="20">
        <v>3.5307197980107774</v>
      </c>
      <c r="AN2297" s="21">
        <v>150.10833333333332</v>
      </c>
    </row>
    <row r="2298" spans="1:40" x14ac:dyDescent="0.25">
      <c r="A2298" s="18" t="s">
        <v>92</v>
      </c>
      <c r="B2298" s="15">
        <v>33848</v>
      </c>
      <c r="C2298" s="16" t="s">
        <v>53</v>
      </c>
      <c r="D2298" s="17">
        <v>1993</v>
      </c>
      <c r="E2298" s="18" t="str">
        <f t="shared" si="546"/>
        <v>Rotomahana 1992/93</v>
      </c>
      <c r="F2298" s="18" t="s">
        <v>51</v>
      </c>
      <c r="G2298" s="19">
        <v>5.2399997711181641</v>
      </c>
      <c r="H2298" s="20">
        <v>4.5637288093566895</v>
      </c>
      <c r="J2298" s="19">
        <v>62</v>
      </c>
      <c r="K2298" s="19">
        <v>18</v>
      </c>
      <c r="M2298" s="19">
        <v>4</v>
      </c>
      <c r="N2298" s="19">
        <v>7.0999999046325684</v>
      </c>
      <c r="P2298" s="22">
        <v>0.40799999237060547</v>
      </c>
      <c r="Q2298" s="19">
        <f t="shared" si="553"/>
        <v>4.0471014207551956</v>
      </c>
      <c r="R2298" s="19">
        <f t="shared" si="554"/>
        <v>3.7089773093411798</v>
      </c>
      <c r="T2298" s="19">
        <f t="shared" si="555"/>
        <v>5.4517837333349002</v>
      </c>
      <c r="AA2298" s="20">
        <v>0.03</v>
      </c>
      <c r="AB2298" s="20">
        <v>-0.68166666666666598</v>
      </c>
      <c r="AC2298" s="17">
        <v>314.00608636363597</v>
      </c>
      <c r="AE2298" s="21">
        <v>86.3</v>
      </c>
      <c r="AF2298" s="21">
        <v>186.65200138027382</v>
      </c>
      <c r="AG2298" s="19">
        <v>3.3961315797148925</v>
      </c>
      <c r="AH2298" s="21">
        <v>133.4</v>
      </c>
      <c r="AI2298" s="22">
        <v>-0.90249999999999997</v>
      </c>
      <c r="AJ2298" s="21">
        <v>1207.1222222221697</v>
      </c>
      <c r="AK2298" s="21" t="e">
        <f>VLOOKUP($B2298,'[3]Rotoma level Monthly'!$C$2:$N$538,10,FALSE)</f>
        <v>#N/A</v>
      </c>
      <c r="AL2298" s="21" t="e">
        <f>VLOOKUP($B2298,'[3]Rotoma level Monthly'!$C$2:$N$538,11,FALSE)</f>
        <v>#N/A</v>
      </c>
      <c r="AM2298" s="20">
        <v>3.5535644209555475</v>
      </c>
      <c r="AN2298" s="21">
        <v>152.54166666666666</v>
      </c>
    </row>
    <row r="2299" spans="1:40" x14ac:dyDescent="0.25">
      <c r="A2299" s="18" t="s">
        <v>92</v>
      </c>
      <c r="B2299" s="15">
        <v>33909</v>
      </c>
      <c r="C2299" s="16" t="s">
        <v>53</v>
      </c>
      <c r="D2299" s="17">
        <v>1993</v>
      </c>
      <c r="E2299" s="18" t="str">
        <f t="shared" si="546"/>
        <v>Rotomahana 1992/93</v>
      </c>
      <c r="F2299" s="18" t="s">
        <v>51</v>
      </c>
      <c r="G2299" s="19">
        <v>1.0900000333786011</v>
      </c>
      <c r="J2299" s="19">
        <v>28</v>
      </c>
      <c r="K2299" s="19">
        <v>3</v>
      </c>
      <c r="M2299" s="19">
        <v>3</v>
      </c>
      <c r="N2299" s="19">
        <v>7.5</v>
      </c>
      <c r="P2299" s="22">
        <v>0.40200001001358032</v>
      </c>
      <c r="Q2299" s="19">
        <f t="shared" si="553"/>
        <v>2.315063338549185</v>
      </c>
      <c r="T2299" s="19">
        <f t="shared" si="555"/>
        <v>4.4437014515192796</v>
      </c>
      <c r="AA2299" s="20">
        <v>-0.79</v>
      </c>
      <c r="AB2299" s="20">
        <v>-0.68333333333333302</v>
      </c>
      <c r="AC2299" s="17">
        <v>314.07933020833298</v>
      </c>
      <c r="AE2299" s="21">
        <v>107.966666666634</v>
      </c>
      <c r="AF2299" s="21">
        <v>164.64050925926372</v>
      </c>
      <c r="AG2299" s="19">
        <v>3.8865536373963829</v>
      </c>
      <c r="AH2299" s="21">
        <v>130.9</v>
      </c>
    </row>
    <row r="2300" spans="1:40" x14ac:dyDescent="0.25">
      <c r="A2300" s="18" t="s">
        <v>92</v>
      </c>
      <c r="B2300" s="15">
        <v>33970</v>
      </c>
      <c r="C2300" s="16" t="s">
        <v>53</v>
      </c>
      <c r="D2300" s="17">
        <v>1993</v>
      </c>
      <c r="E2300" s="18" t="str">
        <f t="shared" si="546"/>
        <v>Rotomahana 1992/93</v>
      </c>
      <c r="F2300" s="18" t="s">
        <v>51</v>
      </c>
      <c r="G2300" s="19">
        <v>8.4099998474121094</v>
      </c>
      <c r="H2300" s="20">
        <v>2.7165055274963379</v>
      </c>
      <c r="J2300" s="19">
        <v>16</v>
      </c>
      <c r="K2300" s="19">
        <v>5</v>
      </c>
      <c r="M2300" s="19">
        <v>9</v>
      </c>
      <c r="N2300" s="19">
        <v>7.5999999046325684</v>
      </c>
      <c r="P2300" s="22">
        <v>0.48199999332427979</v>
      </c>
      <c r="Q2300" s="19">
        <f t="shared" si="553"/>
        <v>4.5689818093123193</v>
      </c>
      <c r="R2300" s="19">
        <f t="shared" ref="R2300:R2304" si="556">5.56+2.6*LOG(((1/$H2300)-(1/40)),10)</f>
        <v>4.3521596684932309</v>
      </c>
      <c r="T2300" s="19">
        <f t="shared" si="555"/>
        <v>3.7340303493552995</v>
      </c>
      <c r="AA2300" s="20">
        <v>-0.79</v>
      </c>
      <c r="AB2300" s="20">
        <v>-1.1683333333333299</v>
      </c>
      <c r="AC2300" s="17">
        <v>314.09740549395201</v>
      </c>
      <c r="AE2300" s="21">
        <v>12.5</v>
      </c>
      <c r="AF2300" s="21">
        <v>226.18145161290391</v>
      </c>
      <c r="AG2300" s="19">
        <v>4.1501205891900659</v>
      </c>
      <c r="AH2300" s="21">
        <v>297.8</v>
      </c>
      <c r="AI2300" s="22">
        <v>-0.8899999999999999</v>
      </c>
      <c r="AJ2300" s="21">
        <v>1405.7666666666294</v>
      </c>
      <c r="AK2300" s="21" t="e">
        <f>VLOOKUP($B2300,'[3]Rotoma level Monthly'!$C$2:$N$538,10,FALSE)</f>
        <v>#N/A</v>
      </c>
      <c r="AL2300" s="21" t="e">
        <f>VLOOKUP($B2300,'[3]Rotoma level Monthly'!$C$2:$N$538,11,FALSE)</f>
        <v>#N/A</v>
      </c>
      <c r="AM2300" s="20">
        <v>3.4829704531485395</v>
      </c>
      <c r="AN2300" s="21">
        <v>160.69166666666669</v>
      </c>
    </row>
    <row r="2301" spans="1:40" x14ac:dyDescent="0.25">
      <c r="A2301" s="18" t="s">
        <v>92</v>
      </c>
      <c r="B2301" s="15">
        <v>34029</v>
      </c>
      <c r="C2301" s="16" t="s">
        <v>53</v>
      </c>
      <c r="D2301" s="17">
        <v>1993</v>
      </c>
      <c r="E2301" s="18" t="str">
        <f t="shared" si="546"/>
        <v>Rotomahana 1992/93</v>
      </c>
      <c r="F2301" s="18" t="s">
        <v>51</v>
      </c>
      <c r="G2301" s="19">
        <v>1.8200000524520874</v>
      </c>
      <c r="H2301" s="20">
        <v>4.7810497283935547</v>
      </c>
      <c r="J2301" s="19">
        <v>46</v>
      </c>
      <c r="K2301" s="19">
        <v>14</v>
      </c>
      <c r="M2301" s="19">
        <v>10</v>
      </c>
      <c r="N2301" s="19">
        <v>7.5999999046325684</v>
      </c>
      <c r="P2301" s="22">
        <v>0.30399999022483826</v>
      </c>
      <c r="Q2301" s="19">
        <f t="shared" si="553"/>
        <v>2.8805813572734724</v>
      </c>
      <c r="R2301" s="19">
        <f t="shared" si="556"/>
        <v>3.6495022033372582</v>
      </c>
      <c r="T2301" s="19">
        <f t="shared" si="555"/>
        <v>5.0732528685101954</v>
      </c>
      <c r="AA2301" s="20">
        <v>-0.77</v>
      </c>
      <c r="AB2301" s="20">
        <v>-1.0149999999999999</v>
      </c>
      <c r="AC2301" s="17">
        <v>313.800964045699</v>
      </c>
      <c r="AE2301" s="21">
        <v>96.5</v>
      </c>
      <c r="AF2301" s="21">
        <v>163.86625828452622</v>
      </c>
      <c r="AG2301" s="19">
        <v>3.319509277435075</v>
      </c>
      <c r="AH2301" s="21">
        <v>207.7</v>
      </c>
      <c r="AI2301" s="22">
        <v>-1.000833333333333</v>
      </c>
      <c r="AJ2301" s="21">
        <v>1255.399999999963</v>
      </c>
      <c r="AK2301" s="21" t="e">
        <f>VLOOKUP($B2301,'[3]Rotoma level Monthly'!$C$2:$N$538,10,FALSE)</f>
        <v>#N/A</v>
      </c>
      <c r="AL2301" s="21" t="e">
        <f>VLOOKUP($B2301,'[3]Rotoma level Monthly'!$C$2:$N$538,11,FALSE)</f>
        <v>#N/A</v>
      </c>
      <c r="AM2301" s="20">
        <v>3.5438128633553796</v>
      </c>
      <c r="AN2301" s="21">
        <v>158.125</v>
      </c>
    </row>
    <row r="2302" spans="1:40" x14ac:dyDescent="0.25">
      <c r="A2302" s="18" t="s">
        <v>92</v>
      </c>
      <c r="B2302" s="15">
        <v>34090</v>
      </c>
      <c r="C2302" s="16" t="s">
        <v>53</v>
      </c>
      <c r="D2302" s="17">
        <v>1993</v>
      </c>
      <c r="E2302" s="18" t="str">
        <f t="shared" si="546"/>
        <v>Rotomahana 1992/93</v>
      </c>
      <c r="F2302" s="18" t="s">
        <v>51</v>
      </c>
      <c r="G2302" s="19">
        <v>3.940000057220459</v>
      </c>
      <c r="H2302" s="20">
        <v>5.5416712760925293</v>
      </c>
      <c r="I2302" s="21">
        <v>210</v>
      </c>
      <c r="J2302" s="19">
        <v>26</v>
      </c>
      <c r="K2302" s="19">
        <v>12</v>
      </c>
      <c r="M2302" s="19">
        <v>7</v>
      </c>
      <c r="N2302" s="19">
        <v>6.6999998092651367</v>
      </c>
      <c r="P2302" s="22">
        <v>0.40000000596046448</v>
      </c>
      <c r="Q2302" s="19">
        <f t="shared" si="553"/>
        <v>3.7325604194573501</v>
      </c>
      <c r="R2302" s="19">
        <f t="shared" si="556"/>
        <v>3.4581429906105314</v>
      </c>
      <c r="S2302" s="19">
        <f t="shared" ref="S2302" si="557">-3.61+3.01*LOG($I2302)</f>
        <v>3.3798800771490964</v>
      </c>
      <c r="T2302" s="19">
        <f t="shared" si="555"/>
        <v>4.3497221760747884</v>
      </c>
      <c r="U2302" s="23">
        <f t="shared" ref="U2302" si="558">AVERAGE(Q2302:T2302)</f>
        <v>3.7300764158229414</v>
      </c>
      <c r="V2302" s="24">
        <f>AVERAGE(Q2291:Q2302)</f>
        <v>3.6556667174145101</v>
      </c>
      <c r="W2302" s="24">
        <f>AVERAGE(R2291:R2302)</f>
        <v>3.751091738072208</v>
      </c>
      <c r="AA2302" s="20">
        <v>-0.69</v>
      </c>
      <c r="AB2302" s="20">
        <v>-1.0833333333333299</v>
      </c>
      <c r="AC2302" s="17">
        <v>313.53925218414003</v>
      </c>
      <c r="AD2302" s="17">
        <f t="shared" si="548"/>
        <v>314.40302500568504</v>
      </c>
      <c r="AE2302" s="21">
        <v>156</v>
      </c>
      <c r="AF2302" s="21">
        <v>163.30887289705757</v>
      </c>
      <c r="AG2302" s="19">
        <v>3.123999511394655</v>
      </c>
      <c r="AH2302" s="21">
        <v>128.4</v>
      </c>
      <c r="AI2302" s="22">
        <v>-1.000833333333333</v>
      </c>
      <c r="AJ2302" s="21">
        <v>1299.699999999963</v>
      </c>
      <c r="AK2302" s="21" t="e">
        <f>VLOOKUP($B2302,'[3]Rotoma level Monthly'!$C$2:$N$538,10,FALSE)</f>
        <v>#N/A</v>
      </c>
      <c r="AL2302" s="21" t="e">
        <f>VLOOKUP($B2302,'[3]Rotoma level Monthly'!$C$2:$N$538,11,FALSE)</f>
        <v>#N/A</v>
      </c>
      <c r="AM2302" s="20">
        <v>3.5078631734092558</v>
      </c>
      <c r="AN2302" s="21">
        <v>157.45000000000002</v>
      </c>
    </row>
    <row r="2303" spans="1:40" x14ac:dyDescent="0.25">
      <c r="A2303" s="18" t="s">
        <v>92</v>
      </c>
      <c r="B2303" s="15">
        <v>34182</v>
      </c>
      <c r="C2303" s="16" t="s">
        <v>54</v>
      </c>
      <c r="D2303" s="17">
        <v>1994</v>
      </c>
      <c r="E2303" s="18" t="str">
        <f t="shared" si="546"/>
        <v>Rotomahana 1993/94</v>
      </c>
      <c r="F2303" s="18" t="s">
        <v>51</v>
      </c>
      <c r="H2303" s="20">
        <v>4.8897099494934082</v>
      </c>
      <c r="J2303" s="19">
        <v>44</v>
      </c>
      <c r="K2303" s="19">
        <v>18</v>
      </c>
      <c r="M2303" s="19">
        <v>14</v>
      </c>
      <c r="N2303" s="19">
        <v>7</v>
      </c>
      <c r="P2303" s="22">
        <v>0.34700000286102295</v>
      </c>
      <c r="R2303" s="19">
        <f t="shared" si="556"/>
        <v>3.6206374521366085</v>
      </c>
      <c r="T2303" s="19">
        <f t="shared" si="555"/>
        <v>5.0168818153396666</v>
      </c>
      <c r="V2303" s="24">
        <f>AVERAGE(Q2292:Q2303)</f>
        <v>3.6016068709059108</v>
      </c>
      <c r="W2303" s="24">
        <f t="shared" ref="W2303:X2307" si="559">AVERAGE(R2292:R2303)</f>
        <v>3.7048121447306865</v>
      </c>
      <c r="Y2303" s="24">
        <f>AVERAGE(T2292:T2303)</f>
        <v>4.7870993783600628</v>
      </c>
      <c r="AA2303" s="20">
        <v>-1.48</v>
      </c>
      <c r="AB2303" s="20">
        <v>-1.3516666666666599</v>
      </c>
      <c r="AC2303" s="17">
        <v>313.446265878877</v>
      </c>
      <c r="AD2303" s="17">
        <f t="shared" si="548"/>
        <v>314.22430875535889</v>
      </c>
      <c r="AE2303" s="21">
        <v>64.250999999999905</v>
      </c>
      <c r="AF2303" s="21">
        <v>176.68579840773754</v>
      </c>
      <c r="AG2303" s="19">
        <v>3.0491451388921229</v>
      </c>
      <c r="AH2303" s="21">
        <v>172.2</v>
      </c>
      <c r="AI2303" s="22">
        <v>-1.049166666666665</v>
      </c>
      <c r="AJ2303" s="21">
        <v>1447.1088888888519</v>
      </c>
      <c r="AK2303" s="21" t="e">
        <f>VLOOKUP($B2303,'[3]Rotoma level Monthly'!$C$2:$N$538,10,FALSE)</f>
        <v>#N/A</v>
      </c>
      <c r="AL2303" s="21" t="e">
        <f>VLOOKUP($B2303,'[3]Rotoma level Monthly'!$C$2:$N$538,11,FALSE)</f>
        <v>#N/A</v>
      </c>
      <c r="AM2303" s="20">
        <v>3.5055621291496841</v>
      </c>
      <c r="AN2303" s="21">
        <v>163.60833333333335</v>
      </c>
    </row>
    <row r="2304" spans="1:40" x14ac:dyDescent="0.25">
      <c r="A2304" s="18" t="s">
        <v>92</v>
      </c>
      <c r="B2304" s="15">
        <v>34274</v>
      </c>
      <c r="C2304" s="16" t="s">
        <v>54</v>
      </c>
      <c r="D2304" s="17">
        <v>1994</v>
      </c>
      <c r="E2304" s="18" t="str">
        <f t="shared" si="546"/>
        <v>Rotomahana 1993/94</v>
      </c>
      <c r="F2304" s="18" t="s">
        <v>51</v>
      </c>
      <c r="G2304" s="19">
        <v>1.6000000238418579</v>
      </c>
      <c r="H2304" s="20">
        <v>3.9117677211761475</v>
      </c>
      <c r="I2304" s="21">
        <v>263</v>
      </c>
      <c r="J2304" s="19">
        <v>41</v>
      </c>
      <c r="K2304" s="19">
        <v>7</v>
      </c>
      <c r="M2304" s="19">
        <v>61</v>
      </c>
      <c r="N2304" s="19">
        <v>7.5</v>
      </c>
      <c r="P2304" s="22">
        <v>0.375</v>
      </c>
      <c r="Q2304" s="19">
        <f t="shared" ref="Q2304:Q2344" si="560">2.22+2.54*LOG($G2304,10)</f>
        <v>2.7384647723836388</v>
      </c>
      <c r="R2304" s="19">
        <f t="shared" si="556"/>
        <v>3.9036246543864617</v>
      </c>
      <c r="S2304" s="19">
        <f t="shared" ref="S2304:S2307" si="561">-3.61+3.01*LOG($I2304)</f>
        <v>3.674066802954171</v>
      </c>
      <c r="T2304" s="19">
        <f t="shared" si="555"/>
        <v>4.9273288616216275</v>
      </c>
      <c r="U2304" s="23">
        <f t="shared" ref="U2304:U2307" si="562">AVERAGE(Q2304:T2304)</f>
        <v>3.8108712728364749</v>
      </c>
      <c r="V2304" s="24">
        <f t="shared" ref="V2304:Z2337" si="563">AVERAGE(Q2293:Q2304)</f>
        <v>3.5652137883394235</v>
      </c>
      <c r="W2304" s="24">
        <f t="shared" si="559"/>
        <v>3.7197194378646357</v>
      </c>
      <c r="Y2304" s="24">
        <f t="shared" ref="Y2304:Z2311" si="564">AVERAGE(T2293:T2304)</f>
        <v>4.73678775918001</v>
      </c>
      <c r="Z2304" s="24">
        <f>AVERAGE(U2293:U2304)</f>
        <v>3.7704738443297083</v>
      </c>
      <c r="AA2304" s="20">
        <v>-0.02</v>
      </c>
      <c r="AB2304" s="20">
        <v>-1.0316666666666601</v>
      </c>
      <c r="AC2304" s="17">
        <v>312.99227604865399</v>
      </c>
      <c r="AD2304" s="17">
        <f t="shared" si="548"/>
        <v>314.03377200358904</v>
      </c>
      <c r="AE2304" s="21">
        <v>169.98099999999999</v>
      </c>
      <c r="AF2304" s="21">
        <v>184.34722222222521</v>
      </c>
      <c r="AG2304" s="19">
        <v>3.7243045331791174</v>
      </c>
      <c r="AH2304" s="21">
        <v>177.9</v>
      </c>
      <c r="AI2304" s="22">
        <v>-1.0991666666666651</v>
      </c>
      <c r="AJ2304" s="21">
        <v>1185.0739999999671</v>
      </c>
      <c r="AK2304" s="21" t="e">
        <f>VLOOKUP($B2304,'[3]Rotoma level Monthly'!$C$2:$N$538,10,FALSE)</f>
        <v>#N/A</v>
      </c>
      <c r="AL2304" s="21" t="e">
        <f>VLOOKUP($B2304,'[3]Rotoma level Monthly'!$C$2:$N$538,11,FALSE)</f>
        <v>#N/A</v>
      </c>
      <c r="AM2304" s="20">
        <v>3.4734390894958778</v>
      </c>
      <c r="AN2304" s="21">
        <v>171.81666666666669</v>
      </c>
    </row>
    <row r="2305" spans="1:40" x14ac:dyDescent="0.25">
      <c r="A2305" s="18" t="s">
        <v>92</v>
      </c>
      <c r="B2305" s="15">
        <v>34366</v>
      </c>
      <c r="C2305" s="16" t="s">
        <v>54</v>
      </c>
      <c r="D2305" s="17">
        <v>1994</v>
      </c>
      <c r="E2305" s="18" t="str">
        <f t="shared" si="546"/>
        <v>Rotomahana 1993/94</v>
      </c>
      <c r="F2305" s="18" t="s">
        <v>51</v>
      </c>
      <c r="G2305" s="19">
        <v>3.2999999523162842</v>
      </c>
      <c r="I2305" s="21">
        <v>276</v>
      </c>
      <c r="J2305" s="19">
        <v>56</v>
      </c>
      <c r="K2305" s="19">
        <v>9</v>
      </c>
      <c r="M2305" s="19">
        <v>16</v>
      </c>
      <c r="N2305" s="19">
        <v>7.8000001907348633</v>
      </c>
      <c r="P2305" s="22">
        <v>0.33899998664855957</v>
      </c>
      <c r="Q2305" s="19">
        <f t="shared" si="560"/>
        <v>3.5370253913503529</v>
      </c>
      <c r="S2305" s="19">
        <f t="shared" si="561"/>
        <v>3.7371363370163047</v>
      </c>
      <c r="T2305" s="19">
        <f t="shared" si="555"/>
        <v>5.3227090388581049</v>
      </c>
      <c r="U2305" s="23">
        <f t="shared" si="562"/>
        <v>4.1989569224082537</v>
      </c>
      <c r="V2305" s="24">
        <f t="shared" si="563"/>
        <v>3.4202919865873898</v>
      </c>
      <c r="Y2305" s="24">
        <f t="shared" si="564"/>
        <v>4.7312728562519304</v>
      </c>
      <c r="Z2305" s="24">
        <f t="shared" si="564"/>
        <v>3.9133015370225568</v>
      </c>
      <c r="AA2305" s="20">
        <v>0.04</v>
      </c>
      <c r="AB2305" s="20">
        <v>-0.52666666666666595</v>
      </c>
      <c r="AC2305" s="17">
        <v>312.59714295775399</v>
      </c>
      <c r="AD2305" s="17">
        <f t="shared" si="548"/>
        <v>313.83600179867966</v>
      </c>
      <c r="AE2305" s="21">
        <v>97.159000000000006</v>
      </c>
      <c r="AF2305" s="21">
        <v>126.14182692307762</v>
      </c>
      <c r="AG2305" s="19">
        <v>2.8666801745870245</v>
      </c>
      <c r="AH2305" s="21">
        <v>198.4</v>
      </c>
      <c r="AI2305" s="22">
        <v>-1.0833333333333299</v>
      </c>
      <c r="AJ2305" s="21">
        <v>1105.0619999999999</v>
      </c>
      <c r="AK2305" s="21" t="e">
        <f>VLOOKUP($B2305,'[3]Rotoma level Monthly'!$C$2:$N$538,10,FALSE)</f>
        <v>#N/A</v>
      </c>
      <c r="AL2305" s="21" t="e">
        <f>VLOOKUP($B2305,'[3]Rotoma level Monthly'!$C$2:$N$538,11,FALSE)</f>
        <v>#N/A</v>
      </c>
      <c r="AM2305" s="20">
        <v>3.3950851491600607</v>
      </c>
      <c r="AN2305" s="21">
        <v>170.37500000000003</v>
      </c>
    </row>
    <row r="2306" spans="1:40" x14ac:dyDescent="0.25">
      <c r="A2306" s="18" t="s">
        <v>92</v>
      </c>
      <c r="B2306" s="15">
        <v>34394</v>
      </c>
      <c r="C2306" s="16" t="s">
        <v>54</v>
      </c>
      <c r="D2306" s="17">
        <v>1994</v>
      </c>
      <c r="E2306" s="18" t="str">
        <f t="shared" si="546"/>
        <v>Rotomahana 1993/94</v>
      </c>
      <c r="F2306" s="18" t="s">
        <v>51</v>
      </c>
      <c r="G2306" s="19">
        <v>3.0999999046325684</v>
      </c>
      <c r="H2306" s="20">
        <v>3.4771270751953125</v>
      </c>
      <c r="I2306" s="21">
        <v>165.5</v>
      </c>
      <c r="J2306" s="19">
        <v>51</v>
      </c>
      <c r="K2306" s="19">
        <v>1</v>
      </c>
      <c r="M2306" s="19">
        <v>15</v>
      </c>
      <c r="N2306" s="19">
        <v>7.5</v>
      </c>
      <c r="P2306" s="22">
        <v>0.33300000429153442</v>
      </c>
      <c r="Q2306" s="19">
        <f t="shared" si="560"/>
        <v>3.4680586684033829</v>
      </c>
      <c r="R2306" s="19">
        <f t="shared" ref="R2306:R2369" si="565">5.56+2.6*LOG(((1/$H2306)-(1/40)),10)</f>
        <v>4.0501393833002943</v>
      </c>
      <c r="S2306" s="19">
        <f t="shared" si="561"/>
        <v>3.0685819743163303</v>
      </c>
      <c r="T2306" s="19">
        <f t="shared" si="555"/>
        <v>5.2041049142059741</v>
      </c>
      <c r="U2306" s="23">
        <f t="shared" si="562"/>
        <v>3.9477212350564956</v>
      </c>
      <c r="V2306" s="24">
        <f t="shared" si="563"/>
        <v>3.6032624281682888</v>
      </c>
      <c r="W2306" s="24">
        <f t="shared" si="563"/>
        <v>3.7456435716044494</v>
      </c>
      <c r="X2306" s="24">
        <f>AVERAGE(S2295:S2306)</f>
        <v>3.4649162978589758</v>
      </c>
      <c r="Y2306" s="24">
        <f t="shared" si="564"/>
        <v>4.7195187175554558</v>
      </c>
      <c r="Z2306" s="24">
        <f t="shared" si="564"/>
        <v>3.9219064615310417</v>
      </c>
      <c r="AA2306" s="20">
        <v>-0.98</v>
      </c>
      <c r="AB2306" s="20">
        <v>-0.69499999999999995</v>
      </c>
      <c r="AC2306" s="17">
        <v>312.59714295775399</v>
      </c>
      <c r="AD2306" s="17">
        <f t="shared" si="548"/>
        <v>313.65654996231302</v>
      </c>
      <c r="AE2306" s="21">
        <v>86.944000000000003</v>
      </c>
      <c r="AF2306" s="21">
        <v>173.2611063950315</v>
      </c>
      <c r="AG2306" s="19">
        <v>3.2622833692963176</v>
      </c>
      <c r="AH2306" s="21">
        <v>269.10000000000002</v>
      </c>
    </row>
    <row r="2307" spans="1:40" x14ac:dyDescent="0.25">
      <c r="A2307" s="18" t="s">
        <v>92</v>
      </c>
      <c r="B2307" s="15">
        <v>34455</v>
      </c>
      <c r="C2307" s="16" t="s">
        <v>54</v>
      </c>
      <c r="D2307" s="17">
        <v>1994</v>
      </c>
      <c r="E2307" s="18" t="str">
        <f t="shared" ref="E2307:E2370" si="566">CONCATENATE(A2307," ",C2307)</f>
        <v>Rotomahana 1993/94</v>
      </c>
      <c r="F2307" s="18" t="s">
        <v>51</v>
      </c>
      <c r="G2307" s="19">
        <v>3.5999999046325684</v>
      </c>
      <c r="H2307" s="20">
        <v>5.5416712760925293</v>
      </c>
      <c r="I2307" s="21">
        <v>217</v>
      </c>
      <c r="J2307" s="19">
        <v>25</v>
      </c>
      <c r="K2307" s="19">
        <v>18</v>
      </c>
      <c r="M2307" s="19">
        <v>4</v>
      </c>
      <c r="N2307" s="19">
        <v>6.6999998092651367</v>
      </c>
      <c r="P2307" s="22">
        <v>0.31000000238418579</v>
      </c>
      <c r="Q2307" s="19">
        <f t="shared" si="560"/>
        <v>3.6330083227265275</v>
      </c>
      <c r="R2307" s="19">
        <f t="shared" si="565"/>
        <v>3.4581429906105314</v>
      </c>
      <c r="S2307" s="19">
        <f t="shared" si="561"/>
        <v>3.4227437988840737</v>
      </c>
      <c r="T2307" s="19">
        <f t="shared" si="555"/>
        <v>4.2999848253223494</v>
      </c>
      <c r="U2307" s="23">
        <f t="shared" si="562"/>
        <v>3.7034699843858707</v>
      </c>
      <c r="V2307" s="24">
        <f t="shared" si="563"/>
        <v>3.5171064510239458</v>
      </c>
      <c r="W2307" s="24">
        <f t="shared" si="563"/>
        <v>3.6864439323354738</v>
      </c>
      <c r="X2307" s="24">
        <f t="shared" si="559"/>
        <v>3.456481798063995</v>
      </c>
      <c r="Y2307" s="24">
        <f t="shared" si="564"/>
        <v>4.6672400478638485</v>
      </c>
      <c r="Z2307" s="24">
        <f t="shared" si="564"/>
        <v>3.8782191661020078</v>
      </c>
      <c r="AA2307" s="20">
        <v>-1.1599999999999999</v>
      </c>
      <c r="AB2307" s="20">
        <v>-0.79666666666666597</v>
      </c>
      <c r="AC2307" s="17">
        <v>312.349356695842</v>
      </c>
      <c r="AD2307" s="17">
        <f t="shared" si="548"/>
        <v>313.46689986995665</v>
      </c>
      <c r="AE2307" s="21">
        <v>90.5</v>
      </c>
      <c r="AF2307" s="21">
        <v>219.17036879834512</v>
      </c>
      <c r="AG2307" s="19">
        <v>3.8476723702820554</v>
      </c>
      <c r="AH2307" s="21">
        <v>149.1</v>
      </c>
      <c r="AI2307" s="22">
        <v>-1.057499999999995</v>
      </c>
      <c r="AJ2307" s="21">
        <v>1263.7739999999999</v>
      </c>
      <c r="AK2307" s="21" t="e">
        <f>VLOOKUP($B2307,'[3]Rotoma level Monthly'!$C$2:$N$538,10,FALSE)</f>
        <v>#N/A</v>
      </c>
      <c r="AL2307" s="21" t="e">
        <f>VLOOKUP($B2307,'[3]Rotoma level Monthly'!$C$2:$N$538,11,FALSE)</f>
        <v>#N/A</v>
      </c>
      <c r="AM2307" s="20">
        <v>3.3282897884301152</v>
      </c>
      <c r="AN2307" s="21">
        <v>177.85000000000002</v>
      </c>
    </row>
    <row r="2308" spans="1:40" x14ac:dyDescent="0.25">
      <c r="A2308" s="18" t="s">
        <v>92</v>
      </c>
      <c r="B2308" s="15">
        <v>34547</v>
      </c>
      <c r="C2308" s="16" t="s">
        <v>55</v>
      </c>
      <c r="D2308" s="17">
        <v>1995</v>
      </c>
      <c r="E2308" s="18" t="str">
        <f t="shared" si="566"/>
        <v>Rotomahana 1994/95</v>
      </c>
      <c r="F2308" s="18" t="s">
        <v>51</v>
      </c>
      <c r="G2308" s="19">
        <v>3.0999999046325684</v>
      </c>
      <c r="H2308" s="20">
        <v>5.2156906127929688</v>
      </c>
      <c r="J2308" s="19">
        <v>13</v>
      </c>
      <c r="K2308" s="19">
        <v>22</v>
      </c>
      <c r="M2308" s="19">
        <v>5</v>
      </c>
      <c r="N2308" s="19">
        <v>7</v>
      </c>
      <c r="P2308" s="22">
        <v>0.43200001120567322</v>
      </c>
      <c r="Q2308" s="19">
        <f t="shared" si="560"/>
        <v>3.4680586684033829</v>
      </c>
      <c r="R2308" s="19">
        <f t="shared" si="565"/>
        <v>3.5372300875537404</v>
      </c>
      <c r="T2308" s="19">
        <f t="shared" si="555"/>
        <v>3.4707145887359632</v>
      </c>
      <c r="V2308" s="24">
        <f t="shared" si="563"/>
        <v>3.4124766925905585</v>
      </c>
      <c r="W2308" s="24">
        <f t="shared" si="563"/>
        <v>3.6850853147236031</v>
      </c>
      <c r="Y2308" s="24">
        <f t="shared" si="564"/>
        <v>4.5788667582767282</v>
      </c>
      <c r="AA2308" s="20">
        <v>-1.67</v>
      </c>
      <c r="AB2308" s="20">
        <v>-1.00166666666666</v>
      </c>
      <c r="AC2308" s="17">
        <v>312.56514269026002</v>
      </c>
      <c r="AD2308" s="17">
        <f t="shared" si="548"/>
        <v>313.33782590731693</v>
      </c>
      <c r="AE2308" s="21">
        <v>141.33500000000001</v>
      </c>
      <c r="AF2308" s="21">
        <v>178.98216374268486</v>
      </c>
      <c r="AG2308" s="19">
        <v>3.0861404547577309</v>
      </c>
      <c r="AH2308" s="21">
        <v>153.19999999999999</v>
      </c>
      <c r="AI2308" s="22">
        <v>-0.97249999999999659</v>
      </c>
      <c r="AJ2308" s="21">
        <v>1349.7539999999999</v>
      </c>
      <c r="AK2308" s="21" t="e">
        <f>VLOOKUP($B2308,'[3]Rotoma level Monthly'!$C$2:$N$538,10,FALSE)</f>
        <v>#N/A</v>
      </c>
      <c r="AL2308" s="21" t="e">
        <f>VLOOKUP($B2308,'[3]Rotoma level Monthly'!$C$2:$N$538,11,FALSE)</f>
        <v>#N/A</v>
      </c>
      <c r="AM2308" s="20">
        <v>3.4265675246542995</v>
      </c>
      <c r="AN2308" s="21">
        <v>183.91666666666666</v>
      </c>
    </row>
    <row r="2309" spans="1:40" x14ac:dyDescent="0.25">
      <c r="A2309" s="18" t="s">
        <v>92</v>
      </c>
      <c r="B2309" s="15">
        <v>34639</v>
      </c>
      <c r="C2309" s="16" t="s">
        <v>55</v>
      </c>
      <c r="D2309" s="17">
        <v>1995</v>
      </c>
      <c r="E2309" s="18" t="str">
        <f t="shared" si="566"/>
        <v>Rotomahana 1994/95</v>
      </c>
      <c r="F2309" s="18" t="s">
        <v>51</v>
      </c>
      <c r="G2309" s="19">
        <v>2.9000000953674316</v>
      </c>
      <c r="H2309" s="20">
        <v>3.6944475173950195</v>
      </c>
      <c r="J2309" s="19">
        <v>32.333333333333336</v>
      </c>
      <c r="K2309" s="19">
        <v>12</v>
      </c>
      <c r="M2309" s="19">
        <v>2.8333333333333335</v>
      </c>
      <c r="N2309" s="19">
        <v>7.2333332697550459</v>
      </c>
      <c r="P2309" s="22">
        <v>0.31099998950958252</v>
      </c>
      <c r="Q2309" s="19">
        <f t="shared" si="560"/>
        <v>3.3944909509394083</v>
      </c>
      <c r="R2309" s="19">
        <f t="shared" si="565"/>
        <v>3.9749452489555939</v>
      </c>
      <c r="T2309" s="19">
        <f t="shared" si="555"/>
        <v>4.6261794002760208</v>
      </c>
      <c r="V2309" s="24">
        <f t="shared" si="563"/>
        <v>3.4348541017776557</v>
      </c>
      <c r="W2309" s="24">
        <f t="shared" si="563"/>
        <v>3.7713501988725424</v>
      </c>
      <c r="Y2309" s="24">
        <f t="shared" si="564"/>
        <v>4.6600328352628484</v>
      </c>
      <c r="AA2309" s="20">
        <v>-0.79</v>
      </c>
      <c r="AB2309" s="20">
        <v>-1.3866666666666601</v>
      </c>
      <c r="AC2309" s="17">
        <v>312.642131266712</v>
      </c>
      <c r="AD2309" s="17">
        <f t="shared" si="548"/>
        <v>313.2260413993011</v>
      </c>
      <c r="AE2309" s="21">
        <v>114</v>
      </c>
      <c r="AF2309" s="21">
        <v>199.48310185185866</v>
      </c>
      <c r="AG2309" s="19">
        <v>4.7814698125944561</v>
      </c>
      <c r="AH2309" s="21">
        <v>229.8</v>
      </c>
      <c r="AI2309" s="22">
        <v>-1.0166666666666599</v>
      </c>
      <c r="AJ2309" s="21">
        <v>1447.4930000000002</v>
      </c>
      <c r="AK2309" s="21" t="e">
        <f>VLOOKUP($B2309,'[3]Rotoma level Monthly'!$C$2:$N$538,10,FALSE)</f>
        <v>#N/A</v>
      </c>
      <c r="AL2309" s="21" t="e">
        <f>VLOOKUP($B2309,'[3]Rotoma level Monthly'!$C$2:$N$538,11,FALSE)</f>
        <v>#N/A</v>
      </c>
      <c r="AM2309" s="20">
        <v>3.5154267616070087</v>
      </c>
      <c r="AN2309" s="21">
        <v>184.00833333333333</v>
      </c>
    </row>
    <row r="2310" spans="1:40" x14ac:dyDescent="0.25">
      <c r="A2310" s="18" t="s">
        <v>92</v>
      </c>
      <c r="B2310" s="15">
        <v>34700</v>
      </c>
      <c r="C2310" s="16" t="s">
        <v>55</v>
      </c>
      <c r="D2310" s="17">
        <v>1995</v>
      </c>
      <c r="E2310" s="18" t="str">
        <f t="shared" si="566"/>
        <v>Rotomahana 1994/95</v>
      </c>
      <c r="F2310" s="18" t="s">
        <v>51</v>
      </c>
      <c r="G2310" s="19">
        <v>3</v>
      </c>
      <c r="H2310" s="20">
        <v>3.9009017944335938</v>
      </c>
      <c r="I2310" s="21">
        <v>252</v>
      </c>
      <c r="J2310" s="19">
        <v>26</v>
      </c>
      <c r="K2310" s="19">
        <v>4</v>
      </c>
      <c r="M2310" s="19">
        <v>5</v>
      </c>
      <c r="N2310" s="19">
        <v>7.8000001907348633</v>
      </c>
      <c r="P2310" s="22">
        <v>0.2630000114440918</v>
      </c>
      <c r="Q2310" s="19">
        <f t="shared" si="560"/>
        <v>3.4318879869879426</v>
      </c>
      <c r="R2310" s="19">
        <f t="shared" si="565"/>
        <v>3.9071054957597786</v>
      </c>
      <c r="S2310" s="19">
        <f t="shared" ref="S2310:S2311" si="567">-3.61+3.01*LOG($I2310)</f>
        <v>3.618215627752448</v>
      </c>
      <c r="T2310" s="19">
        <f t="shared" si="555"/>
        <v>4.3497221760747884</v>
      </c>
      <c r="U2310" s="23">
        <f t="shared" ref="U2310:U2311" si="568">AVERAGE(Q2310:T2310)</f>
        <v>3.8267328216437395</v>
      </c>
      <c r="V2310" s="24">
        <f t="shared" si="563"/>
        <v>3.3789256077988155</v>
      </c>
      <c r="W2310" s="24">
        <f t="shared" si="563"/>
        <v>3.7911630175144033</v>
      </c>
      <c r="X2310" s="24">
        <f t="shared" si="563"/>
        <v>3.4834374363454041</v>
      </c>
      <c r="Y2310" s="24">
        <f t="shared" si="564"/>
        <v>4.568194372157838</v>
      </c>
      <c r="Z2310" s="24">
        <f t="shared" si="564"/>
        <v>3.8696381086922962</v>
      </c>
      <c r="AA2310" s="20">
        <v>-0.36</v>
      </c>
      <c r="AB2310" s="20">
        <v>-0.64833333333333298</v>
      </c>
      <c r="AC2310" s="17">
        <v>312.36753946349597</v>
      </c>
      <c r="AD2310" s="17">
        <f t="shared" si="548"/>
        <v>313.08949582428943</v>
      </c>
      <c r="AE2310" s="21">
        <v>122.495</v>
      </c>
      <c r="AF2310" s="21">
        <v>143.98342293906808</v>
      </c>
      <c r="AG2310" s="19">
        <v>3.4913686686786143</v>
      </c>
      <c r="AH2310" s="21">
        <v>235.7</v>
      </c>
      <c r="AI2310" s="22">
        <v>-0.89916666666666301</v>
      </c>
      <c r="AJ2310" s="21">
        <v>1379.261</v>
      </c>
      <c r="AK2310" s="21" t="e">
        <f>VLOOKUP($B2310,'[3]Rotoma level Monthly'!$C$2:$N$538,10,FALSE)</f>
        <v>#N/A</v>
      </c>
      <c r="AL2310" s="21" t="e">
        <f>VLOOKUP($B2310,'[3]Rotoma level Monthly'!$C$2:$N$538,11,FALSE)</f>
        <v>#N/A</v>
      </c>
      <c r="AM2310" s="20">
        <v>3.6202086959522091</v>
      </c>
      <c r="AN2310" s="21">
        <v>194.25</v>
      </c>
    </row>
    <row r="2311" spans="1:40" x14ac:dyDescent="0.25">
      <c r="A2311" s="18" t="s">
        <v>92</v>
      </c>
      <c r="B2311" s="15">
        <v>34820</v>
      </c>
      <c r="C2311" s="16" t="s">
        <v>55</v>
      </c>
      <c r="D2311" s="17">
        <v>1995</v>
      </c>
      <c r="E2311" s="18" t="str">
        <f t="shared" si="566"/>
        <v>Rotomahana 1994/95</v>
      </c>
      <c r="F2311" s="18" t="s">
        <v>51</v>
      </c>
      <c r="G2311" s="19">
        <v>5.8899998664855957</v>
      </c>
      <c r="H2311" s="20">
        <v>4.5854611396789551</v>
      </c>
      <c r="I2311" s="21">
        <v>160</v>
      </c>
      <c r="J2311" s="19">
        <v>31</v>
      </c>
      <c r="K2311" s="19">
        <v>9</v>
      </c>
      <c r="M2311" s="19">
        <v>4</v>
      </c>
      <c r="N2311" s="19">
        <v>7.1999998092651367</v>
      </c>
      <c r="P2311" s="22">
        <v>0.36899998784065247</v>
      </c>
      <c r="Q2311" s="19">
        <f t="shared" si="560"/>
        <v>4.1760928237540078</v>
      </c>
      <c r="R2311" s="19">
        <f t="shared" si="565"/>
        <v>3.7029203145500471</v>
      </c>
      <c r="S2311" s="19">
        <f t="shared" si="567"/>
        <v>3.0244011477943329</v>
      </c>
      <c r="T2311" s="19">
        <f t="shared" si="555"/>
        <v>4.5727761459960758</v>
      </c>
      <c r="U2311" s="23">
        <f t="shared" si="568"/>
        <v>3.8690476080236156</v>
      </c>
      <c r="V2311" s="24">
        <f t="shared" si="563"/>
        <v>3.5481101064537985</v>
      </c>
      <c r="W2311" s="24">
        <f t="shared" si="563"/>
        <v>3.783140953608553</v>
      </c>
      <c r="X2311" s="24">
        <f t="shared" si="563"/>
        <v>3.4178608236952508</v>
      </c>
      <c r="Y2311" s="24">
        <f t="shared" si="564"/>
        <v>4.5789505966975712</v>
      </c>
      <c r="Z2311" s="24">
        <f t="shared" si="564"/>
        <v>3.8695537514539131</v>
      </c>
      <c r="AA2311" s="20">
        <v>-0.77</v>
      </c>
      <c r="AB2311" s="20">
        <v>-0.36333333333333301</v>
      </c>
      <c r="AC2311" s="17">
        <v>312.47414284813902</v>
      </c>
      <c r="AD2311" s="17">
        <f t="shared" si="548"/>
        <v>312.95573021093992</v>
      </c>
      <c r="AE2311" s="21">
        <v>150.56</v>
      </c>
      <c r="AF2311" s="21">
        <v>145.52776338452531</v>
      </c>
      <c r="AG2311" s="19">
        <v>3.2003222924446986</v>
      </c>
      <c r="AH2311" s="21">
        <v>162.69999999999999</v>
      </c>
      <c r="AI2311" s="22">
        <v>-0.71083333333333298</v>
      </c>
      <c r="AJ2311" s="21">
        <v>1522.5920000000001</v>
      </c>
      <c r="AK2311" s="21" t="e">
        <f>VLOOKUP($B2311,'[3]Rotoma level Monthly'!$C$2:$N$538,10,FALSE)</f>
        <v>#N/A</v>
      </c>
      <c r="AL2311" s="21" t="e">
        <f>VLOOKUP($B2311,'[3]Rotoma level Monthly'!$C$2:$N$538,11,FALSE)</f>
        <v>#N/A</v>
      </c>
      <c r="AM2311" s="20">
        <v>3.7576937568409661</v>
      </c>
      <c r="AN2311" s="21">
        <v>177.00833333333333</v>
      </c>
    </row>
    <row r="2312" spans="1:40" x14ac:dyDescent="0.25">
      <c r="A2312" s="18" t="s">
        <v>92</v>
      </c>
      <c r="B2312" s="15">
        <v>35004</v>
      </c>
      <c r="C2312" s="16" t="s">
        <v>56</v>
      </c>
      <c r="D2312" s="17">
        <v>1996</v>
      </c>
      <c r="E2312" s="18" t="str">
        <f t="shared" si="566"/>
        <v>Rotomahana 1995/96</v>
      </c>
      <c r="F2312" s="18" t="s">
        <v>51</v>
      </c>
      <c r="G2312" s="19">
        <v>2.5799999237060547</v>
      </c>
      <c r="H2312" s="20">
        <v>3.4771270751953125</v>
      </c>
      <c r="P2312" s="22">
        <v>0.27799999713897705</v>
      </c>
      <c r="Q2312" s="19">
        <f t="shared" si="560"/>
        <v>3.2655140205262709</v>
      </c>
      <c r="R2312" s="19">
        <f t="shared" si="565"/>
        <v>4.0501393833002943</v>
      </c>
      <c r="V2312" s="24">
        <f t="shared" si="563"/>
        <v>3.4296130347459761</v>
      </c>
      <c r="W2312" s="24">
        <f t="shared" si="563"/>
        <v>3.7556845640455587</v>
      </c>
      <c r="AA2312" s="20">
        <v>0.05</v>
      </c>
      <c r="AB2312" s="20">
        <v>0.111666666666666</v>
      </c>
      <c r="AC2312" s="17">
        <v>313.308566834879</v>
      </c>
      <c r="AD2312" s="17">
        <f t="shared" si="548"/>
        <v>312.88999365601717</v>
      </c>
      <c r="AE2312" s="21">
        <v>127.717</v>
      </c>
      <c r="AF2312" s="21">
        <v>175.10629873294636</v>
      </c>
      <c r="AG2312" s="19">
        <v>4.1470773862420662</v>
      </c>
      <c r="AH2312" s="21">
        <v>212.2</v>
      </c>
      <c r="AI2312" s="22">
        <v>-0.2499999999999995</v>
      </c>
      <c r="AJ2312" s="21">
        <v>1643.7040000000009</v>
      </c>
      <c r="AK2312" s="21" t="e">
        <f>VLOOKUP($B2312,'[3]Rotoma level Monthly'!$C$2:$N$538,10,FALSE)</f>
        <v>#N/A</v>
      </c>
      <c r="AL2312" s="21" t="e">
        <f>VLOOKUP($B2312,'[3]Rotoma level Monthly'!$C$2:$N$538,11,FALSE)</f>
        <v>#N/A</v>
      </c>
      <c r="AM2312" s="20">
        <v>3.6184055633623551</v>
      </c>
      <c r="AN2312" s="21">
        <v>178.45000000000002</v>
      </c>
    </row>
    <row r="2313" spans="1:40" x14ac:dyDescent="0.25">
      <c r="A2313" s="18" t="s">
        <v>92</v>
      </c>
      <c r="B2313" s="15">
        <v>35217</v>
      </c>
      <c r="C2313" s="16" t="s">
        <v>56</v>
      </c>
      <c r="D2313" s="17">
        <v>1996</v>
      </c>
      <c r="E2313" s="18" t="str">
        <f t="shared" si="566"/>
        <v>Rotomahana 1995/96</v>
      </c>
      <c r="F2313" s="18" t="s">
        <v>51</v>
      </c>
      <c r="G2313" s="19">
        <v>6.679999828338623</v>
      </c>
      <c r="H2313" s="20">
        <v>6.6608715057373047</v>
      </c>
      <c r="P2313" s="22">
        <v>0.31799998879432678</v>
      </c>
      <c r="Q2313" s="19">
        <f t="shared" si="560"/>
        <v>4.3149321863404246</v>
      </c>
      <c r="R2313" s="19">
        <f t="shared" si="565"/>
        <v>3.213144309026946</v>
      </c>
      <c r="V2313" s="24">
        <f t="shared" si="563"/>
        <v>3.5600085646611537</v>
      </c>
      <c r="W2313" s="24">
        <f t="shared" si="563"/>
        <v>3.7160156645628022</v>
      </c>
      <c r="AA2313" s="20">
        <v>1.42</v>
      </c>
      <c r="AB2313" s="20">
        <v>-0.176666666666666</v>
      </c>
      <c r="AC2313" s="17">
        <v>313.649736704568</v>
      </c>
      <c r="AD2313" s="17">
        <f t="shared" si="548"/>
        <v>312.87739137758962</v>
      </c>
      <c r="AE2313" s="21">
        <v>89.995000000000005</v>
      </c>
      <c r="AF2313" s="21">
        <v>177.26666666667415</v>
      </c>
      <c r="AG2313" s="19">
        <v>3.4193427748240897</v>
      </c>
      <c r="AH2313" s="21">
        <v>130.69999999999999</v>
      </c>
      <c r="AI2313" s="22">
        <v>3.7499999999999853E-2</v>
      </c>
      <c r="AJ2313" s="21">
        <v>1776.7440000000008</v>
      </c>
      <c r="AK2313" s="21" t="e">
        <f>VLOOKUP($B2313,'[3]Rotoma level Monthly'!$C$2:$N$538,10,FALSE)</f>
        <v>#N/A</v>
      </c>
      <c r="AL2313" s="21" t="e">
        <f>VLOOKUP($B2313,'[3]Rotoma level Monthly'!$C$2:$N$538,11,FALSE)</f>
        <v>#N/A</v>
      </c>
      <c r="AM2313" s="20">
        <v>3.6600599311182145</v>
      </c>
      <c r="AN2313" s="21">
        <v>173.82499999999996</v>
      </c>
    </row>
    <row r="2314" spans="1:40" x14ac:dyDescent="0.25">
      <c r="A2314" s="18" t="s">
        <v>92</v>
      </c>
      <c r="B2314" s="15">
        <v>35247</v>
      </c>
      <c r="C2314" s="16" t="s">
        <v>57</v>
      </c>
      <c r="D2314" s="17">
        <v>1997</v>
      </c>
      <c r="E2314" s="18" t="str">
        <f t="shared" si="566"/>
        <v>Rotomahana 1996/97</v>
      </c>
      <c r="F2314" s="18" t="s">
        <v>51</v>
      </c>
      <c r="G2314" s="19">
        <v>6.2600002288818359</v>
      </c>
      <c r="H2314" s="20">
        <v>5.4330110549926758</v>
      </c>
      <c r="I2314" s="21">
        <v>292</v>
      </c>
      <c r="J2314" s="19">
        <v>54</v>
      </c>
      <c r="K2314" s="19">
        <v>16</v>
      </c>
      <c r="M2314" s="19">
        <v>7</v>
      </c>
      <c r="N2314" s="19">
        <v>6.6999998092651367</v>
      </c>
      <c r="P2314" s="22">
        <v>0.27900001406669617</v>
      </c>
      <c r="Q2314" s="19">
        <f t="shared" si="560"/>
        <v>4.2432988466869794</v>
      </c>
      <c r="R2314" s="19">
        <f t="shared" si="565"/>
        <v>3.48405852378882</v>
      </c>
      <c r="S2314" s="19">
        <f t="shared" ref="S2314" si="569">-3.61+3.01*LOG($I2314)</f>
        <v>3.8108023828597388</v>
      </c>
      <c r="T2314" s="19">
        <f t="shared" ref="T2314" si="570">0.218+2.92*LOG($J2314,10)</f>
        <v>5.2765897786830678</v>
      </c>
      <c r="U2314" s="23">
        <f t="shared" ref="U2314" si="571">AVERAGE(Q2314:T2314)</f>
        <v>4.2036873830046515</v>
      </c>
      <c r="V2314" s="24">
        <f t="shared" si="563"/>
        <v>3.6064393307729379</v>
      </c>
      <c r="W2314" s="24">
        <f t="shared" si="563"/>
        <v>3.7183716221244651</v>
      </c>
      <c r="X2314" s="24">
        <f t="shared" si="563"/>
        <v>3.4794211530824852</v>
      </c>
      <c r="Y2314" s="24">
        <f t="shared" si="563"/>
        <v>4.7066991545113632</v>
      </c>
      <c r="Z2314" s="24">
        <f t="shared" si="563"/>
        <v>3.9372124610513</v>
      </c>
      <c r="AA2314" s="20">
        <v>0.73</v>
      </c>
      <c r="AB2314" s="20">
        <v>-0.13500000000000001</v>
      </c>
      <c r="AC2314" s="17">
        <v>313.76450925800498</v>
      </c>
      <c r="AD2314" s="17">
        <f t="shared" si="548"/>
        <v>312.89616280041167</v>
      </c>
      <c r="AE2314" s="21">
        <v>190.005</v>
      </c>
      <c r="AF2314" s="21">
        <v>169.67129629629545</v>
      </c>
      <c r="AG2314" s="19">
        <v>2.8712804895104274</v>
      </c>
      <c r="AH2314" s="21">
        <v>126.6</v>
      </c>
      <c r="AI2314" s="22">
        <v>2.1666666666666501E-2</v>
      </c>
      <c r="AJ2314" s="21">
        <v>1698.228000000001</v>
      </c>
      <c r="AK2314" s="21" t="e">
        <f>VLOOKUP($B2314,'[3]Rotoma level Monthly'!$C$2:$N$538,10,FALSE)</f>
        <v>#N/A</v>
      </c>
      <c r="AL2314" s="21" t="e">
        <f>VLOOKUP($B2314,'[3]Rotoma level Monthly'!$C$2:$N$538,11,FALSE)</f>
        <v>#N/A</v>
      </c>
      <c r="AM2314" s="20">
        <v>3.7038362370612057</v>
      </c>
      <c r="AN2314" s="21">
        <v>178.36666666666667</v>
      </c>
    </row>
    <row r="2315" spans="1:40" x14ac:dyDescent="0.25">
      <c r="A2315" s="18" t="s">
        <v>92</v>
      </c>
      <c r="B2315" s="15">
        <v>35278</v>
      </c>
      <c r="C2315" s="16" t="s">
        <v>57</v>
      </c>
      <c r="D2315" s="17">
        <v>1997</v>
      </c>
      <c r="E2315" s="18" t="str">
        <f t="shared" si="566"/>
        <v>Rotomahana 1996/97</v>
      </c>
      <c r="F2315" s="18" t="s">
        <v>51</v>
      </c>
      <c r="G2315" s="19">
        <v>4.0300002098083496</v>
      </c>
      <c r="H2315" s="20">
        <v>5.8024559020996094</v>
      </c>
      <c r="P2315" s="22">
        <v>0.45500001311302185</v>
      </c>
      <c r="Q2315" s="19">
        <f t="shared" si="560"/>
        <v>3.7574748746280111</v>
      </c>
      <c r="R2315" s="19">
        <f t="shared" si="565"/>
        <v>3.3976400037378149</v>
      </c>
      <c r="V2315" s="24">
        <f t="shared" si="563"/>
        <v>3.619025626094194</v>
      </c>
      <c r="W2315" s="24">
        <f t="shared" si="563"/>
        <v>3.6980991268154839</v>
      </c>
      <c r="AA2315" s="20">
        <v>0.5</v>
      </c>
      <c r="AB2315" s="20">
        <v>-0.24666666666666601</v>
      </c>
      <c r="AC2315" s="17">
        <v>313.92903786997198</v>
      </c>
      <c r="AD2315" s="17">
        <f t="shared" si="548"/>
        <v>312.93639379966959</v>
      </c>
      <c r="AE2315" s="21">
        <v>132.55000000000001</v>
      </c>
      <c r="AF2315" s="21">
        <v>189.07392473118935</v>
      </c>
      <c r="AG2315" s="19">
        <v>3.6861553203618564</v>
      </c>
      <c r="AH2315" s="21">
        <v>159.30000000000001</v>
      </c>
      <c r="AI2315" s="22">
        <v>2.1666666666666501E-2</v>
      </c>
      <c r="AJ2315" s="21">
        <v>1669.1399999999999</v>
      </c>
      <c r="AK2315" s="21" t="e">
        <f>VLOOKUP($B2315,'[3]Rotoma level Monthly'!$C$2:$N$538,10,FALSE)</f>
        <v>#N/A</v>
      </c>
      <c r="AL2315" s="21" t="e">
        <f>VLOOKUP($B2315,'[3]Rotoma level Monthly'!$C$2:$N$538,11,FALSE)</f>
        <v>#N/A</v>
      </c>
      <c r="AM2315" s="20">
        <v>3.6230136105559709</v>
      </c>
      <c r="AN2315" s="21">
        <v>178.51666666666665</v>
      </c>
    </row>
    <row r="2316" spans="1:40" x14ac:dyDescent="0.25">
      <c r="A2316" s="18" t="s">
        <v>92</v>
      </c>
      <c r="B2316" s="15">
        <v>35309</v>
      </c>
      <c r="C2316" s="16" t="s">
        <v>57</v>
      </c>
      <c r="D2316" s="17">
        <v>1997</v>
      </c>
      <c r="E2316" s="18" t="str">
        <f t="shared" si="566"/>
        <v>Rotomahana 1996/97</v>
      </c>
      <c r="F2316" s="18" t="s">
        <v>51</v>
      </c>
      <c r="G2316" s="19">
        <v>10.210000038146973</v>
      </c>
      <c r="H2316" s="20">
        <v>2.6295773983001709</v>
      </c>
      <c r="P2316" s="22">
        <v>0.67500001192092896</v>
      </c>
      <c r="Q2316" s="19">
        <f t="shared" si="560"/>
        <v>4.7829253890222239</v>
      </c>
      <c r="R2316" s="19">
        <f t="shared" si="565"/>
        <v>4.3915133546990601</v>
      </c>
      <c r="V2316" s="24">
        <f t="shared" si="563"/>
        <v>3.7893973441474098</v>
      </c>
      <c r="W2316" s="24">
        <f t="shared" si="563"/>
        <v>3.7424526450257192</v>
      </c>
      <c r="AA2316" s="20">
        <v>0.63</v>
      </c>
      <c r="AB2316" s="20">
        <v>-2.1666666666666699E-2</v>
      </c>
      <c r="AC2316" s="17">
        <v>314.164406393766</v>
      </c>
      <c r="AD2316" s="17">
        <f t="shared" si="548"/>
        <v>313.03407132842892</v>
      </c>
      <c r="AE2316" s="21">
        <v>142.50299999999999</v>
      </c>
      <c r="AF2316" s="21">
        <v>149.57908027644936</v>
      </c>
      <c r="AG2316" s="19">
        <v>3.7745657324127384</v>
      </c>
      <c r="AH2316" s="21">
        <v>155.80000000000001</v>
      </c>
      <c r="AI2316" s="22">
        <v>-2.1666666666666699E-2</v>
      </c>
      <c r="AJ2316" s="21">
        <v>1707.1180000000002</v>
      </c>
      <c r="AK2316" s="21" t="e">
        <f>VLOOKUP($B2316,'[3]Rotoma level Monthly'!$C$2:$N$538,10,FALSE)</f>
        <v>#N/A</v>
      </c>
      <c r="AL2316" s="21" t="e">
        <f>VLOOKUP($B2316,'[3]Rotoma level Monthly'!$C$2:$N$538,11,FALSE)</f>
        <v>#N/A</v>
      </c>
      <c r="AM2316" s="20">
        <v>3.6538547562723127</v>
      </c>
      <c r="AN2316" s="21">
        <v>177.97499999999999</v>
      </c>
    </row>
    <row r="2317" spans="1:40" x14ac:dyDescent="0.25">
      <c r="A2317" s="18" t="s">
        <v>92</v>
      </c>
      <c r="B2317" s="15">
        <v>35339</v>
      </c>
      <c r="C2317" s="16" t="s">
        <v>57</v>
      </c>
      <c r="D2317" s="17">
        <v>1997</v>
      </c>
      <c r="E2317" s="18" t="str">
        <f t="shared" si="566"/>
        <v>Rotomahana 1996/97</v>
      </c>
      <c r="F2317" s="18" t="s">
        <v>51</v>
      </c>
      <c r="G2317" s="19">
        <v>3.5299999713897705</v>
      </c>
      <c r="H2317" s="20">
        <v>2.8251655101776123</v>
      </c>
      <c r="P2317" s="22">
        <v>0.43500000238418579</v>
      </c>
      <c r="Q2317" s="19">
        <f t="shared" si="560"/>
        <v>3.6113477427445106</v>
      </c>
      <c r="R2317" s="19">
        <f t="shared" si="565"/>
        <v>4.3045774071251026</v>
      </c>
      <c r="V2317" s="24">
        <f t="shared" si="563"/>
        <v>3.7955908734302564</v>
      </c>
      <c r="W2317" s="24">
        <f t="shared" si="563"/>
        <v>3.7892963752006676</v>
      </c>
      <c r="AA2317" s="20">
        <v>0.41</v>
      </c>
      <c r="AB2317" s="20">
        <v>0.27833333333333299</v>
      </c>
      <c r="AC2317" s="17">
        <v>314.23418853131602</v>
      </c>
      <c r="AD2317" s="17">
        <f t="shared" si="548"/>
        <v>313.17049179289239</v>
      </c>
      <c r="AE2317" s="21">
        <v>71.010000000000005</v>
      </c>
      <c r="AF2317" s="21">
        <v>188.49731182795699</v>
      </c>
      <c r="AG2317" s="19">
        <v>3.9798339532301585</v>
      </c>
      <c r="AH2317" s="21">
        <v>204.8</v>
      </c>
      <c r="AI2317" s="22">
        <v>-2.1666666666666699E-2</v>
      </c>
      <c r="AJ2317" s="21">
        <v>1720.1019999999999</v>
      </c>
      <c r="AK2317" s="21" t="e">
        <f>VLOOKUP($B2317,'[3]Rotoma level Monthly'!$C$2:$N$538,10,FALSE)</f>
        <v>#N/A</v>
      </c>
      <c r="AL2317" s="21" t="e">
        <f>VLOOKUP($B2317,'[3]Rotoma level Monthly'!$C$2:$N$538,11,FALSE)</f>
        <v>#N/A</v>
      </c>
      <c r="AM2317" s="20">
        <v>3.6620811261495856</v>
      </c>
      <c r="AN2317" s="21">
        <v>180.77499999999998</v>
      </c>
    </row>
    <row r="2318" spans="1:40" x14ac:dyDescent="0.25">
      <c r="A2318" s="18" t="s">
        <v>92</v>
      </c>
      <c r="B2318" s="15">
        <v>35400</v>
      </c>
      <c r="C2318" s="16" t="s">
        <v>57</v>
      </c>
      <c r="D2318" s="17">
        <v>1997</v>
      </c>
      <c r="E2318" s="18" t="str">
        <f t="shared" si="566"/>
        <v>Rotomahana 1996/97</v>
      </c>
      <c r="F2318" s="18" t="s">
        <v>51</v>
      </c>
      <c r="G2318" s="19">
        <v>4.7899999618530273</v>
      </c>
      <c r="H2318" s="20">
        <v>3.2489404678344727</v>
      </c>
      <c r="P2318" s="22">
        <v>0.31000000238418579</v>
      </c>
      <c r="Q2318" s="19">
        <f t="shared" si="560"/>
        <v>3.9480521952879739</v>
      </c>
      <c r="R2318" s="19">
        <f t="shared" si="565"/>
        <v>4.1338171103793666</v>
      </c>
      <c r="V2318" s="24">
        <f t="shared" si="563"/>
        <v>3.8355903340039723</v>
      </c>
      <c r="W2318" s="24">
        <f t="shared" si="563"/>
        <v>3.7962695191239249</v>
      </c>
      <c r="AA2318" s="20">
        <v>0.8</v>
      </c>
      <c r="AB2318" s="20">
        <v>0.49833333333333302</v>
      </c>
      <c r="AC2318" s="17">
        <v>314.12073717716999</v>
      </c>
      <c r="AD2318" s="17">
        <f t="shared" si="548"/>
        <v>313.29745797784375</v>
      </c>
      <c r="AE2318" s="21">
        <v>144.29900000000001</v>
      </c>
      <c r="AF2318" s="21">
        <v>179.29493922393638</v>
      </c>
      <c r="AG2318" s="19">
        <v>4.009759842060757</v>
      </c>
      <c r="AH2318" s="21">
        <v>218.6</v>
      </c>
      <c r="AI2318" s="22">
        <v>-2.1666666666666699E-2</v>
      </c>
      <c r="AJ2318" s="21">
        <v>1599.242</v>
      </c>
      <c r="AK2318" s="21" t="e">
        <f>VLOOKUP($B2318,'[3]Rotoma level Monthly'!$C$2:$N$538,10,FALSE)</f>
        <v>#N/A</v>
      </c>
      <c r="AL2318" s="21" t="e">
        <f>VLOOKUP($B2318,'[3]Rotoma level Monthly'!$C$2:$N$538,11,FALSE)</f>
        <v>#N/A</v>
      </c>
      <c r="AM2318" s="20">
        <v>3.7566220915483335</v>
      </c>
      <c r="AN2318" s="21">
        <v>183.02499999999998</v>
      </c>
    </row>
    <row r="2319" spans="1:40" x14ac:dyDescent="0.25">
      <c r="A2319" s="18" t="s">
        <v>92</v>
      </c>
      <c r="B2319" s="15">
        <v>35431</v>
      </c>
      <c r="C2319" s="16" t="s">
        <v>57</v>
      </c>
      <c r="D2319" s="17">
        <v>1997</v>
      </c>
      <c r="E2319" s="18" t="str">
        <f t="shared" si="566"/>
        <v>Rotomahana 1996/97</v>
      </c>
      <c r="F2319" s="18" t="s">
        <v>51</v>
      </c>
      <c r="G2319" s="19">
        <v>9.5699996948242188</v>
      </c>
      <c r="H2319" s="20">
        <v>2.7165055274963379</v>
      </c>
      <c r="P2319" s="22">
        <v>0.58099997043609619</v>
      </c>
      <c r="Q2319" s="19">
        <f t="shared" si="560"/>
        <v>4.711516286776396</v>
      </c>
      <c r="R2319" s="19">
        <f t="shared" si="565"/>
        <v>4.3521596684932309</v>
      </c>
      <c r="V2319" s="24">
        <f t="shared" si="563"/>
        <v>3.9254659976747948</v>
      </c>
      <c r="W2319" s="24">
        <f t="shared" si="563"/>
        <v>3.8707709089474829</v>
      </c>
      <c r="AA2319" s="20">
        <v>0.48</v>
      </c>
      <c r="AB2319" s="20">
        <v>2.3333333333333199E-2</v>
      </c>
      <c r="AC2319" s="17">
        <v>314.12073717716999</v>
      </c>
      <c r="AD2319" s="17">
        <f t="shared" si="548"/>
        <v>313.44507301795443</v>
      </c>
      <c r="AE2319" s="21">
        <v>43.332000000000001</v>
      </c>
      <c r="AF2319" s="21">
        <v>172.20026881720435</v>
      </c>
      <c r="AG2319" s="19">
        <v>4.1513020004861092</v>
      </c>
      <c r="AH2319" s="21">
        <v>245.6</v>
      </c>
      <c r="AI2319" s="22">
        <v>-2.1666666666666699E-2</v>
      </c>
      <c r="AJ2319" s="21">
        <v>1547.5920000000001</v>
      </c>
      <c r="AK2319" s="21" t="e">
        <f>VLOOKUP($B2319,'[3]Rotoma level Monthly'!$C$2:$N$538,10,FALSE)</f>
        <v>#N/A</v>
      </c>
      <c r="AL2319" s="21" t="e">
        <f>VLOOKUP($B2319,'[3]Rotoma level Monthly'!$C$2:$N$538,11,FALSE)</f>
        <v>#N/A</v>
      </c>
      <c r="AM2319" s="20">
        <v>3.7196554124667713</v>
      </c>
      <c r="AN2319" s="21">
        <v>186.88333333333333</v>
      </c>
    </row>
    <row r="2320" spans="1:40" x14ac:dyDescent="0.25">
      <c r="A2320" s="18" t="s">
        <v>92</v>
      </c>
      <c r="B2320" s="15">
        <v>35551</v>
      </c>
      <c r="C2320" s="16" t="s">
        <v>57</v>
      </c>
      <c r="D2320" s="17">
        <v>1997</v>
      </c>
      <c r="E2320" s="18" t="str">
        <f t="shared" si="566"/>
        <v>Rotomahana 1996/97</v>
      </c>
      <c r="F2320" s="18" t="s">
        <v>51</v>
      </c>
      <c r="G2320" s="19">
        <v>6.3899998664855957</v>
      </c>
      <c r="H2320" s="20">
        <v>4.3464088439941406</v>
      </c>
      <c r="P2320" s="22">
        <v>0.46500000357627869</v>
      </c>
      <c r="Q2320" s="19">
        <f t="shared" si="560"/>
        <v>4.2659721566736968</v>
      </c>
      <c r="R2320" s="19">
        <f t="shared" si="565"/>
        <v>3.7709730538537736</v>
      </c>
      <c r="V2320" s="24">
        <f t="shared" si="563"/>
        <v>3.9919587883639873</v>
      </c>
      <c r="W2320" s="24">
        <f t="shared" si="563"/>
        <v>3.8902494894724864</v>
      </c>
      <c r="AA2320" s="20">
        <v>-2.02</v>
      </c>
      <c r="AB2320" s="20">
        <v>-0.51166666666666605</v>
      </c>
      <c r="AC2320" s="17">
        <v>313.66530865158001</v>
      </c>
      <c r="AD2320" s="17">
        <f t="shared" si="548"/>
        <v>313.53675351473106</v>
      </c>
      <c r="AE2320" s="21">
        <v>168.22800000000001</v>
      </c>
      <c r="AF2320" s="21">
        <v>135.49914467253305</v>
      </c>
      <c r="AG2320" s="19">
        <v>2.4475793282385978</v>
      </c>
      <c r="AH2320" s="21">
        <v>144.4</v>
      </c>
      <c r="AI2320" s="22">
        <v>-2.1666666666666699E-2</v>
      </c>
      <c r="AJ2320" s="21">
        <v>1442.81</v>
      </c>
      <c r="AK2320" s="21" t="e">
        <f>VLOOKUP($B2320,'[3]Rotoma level Monthly'!$C$2:$N$538,10,FALSE)</f>
        <v>#N/A</v>
      </c>
      <c r="AL2320" s="21" t="e">
        <f>VLOOKUP($B2320,'[3]Rotoma level Monthly'!$C$2:$N$538,11,FALSE)</f>
        <v>#N/A</v>
      </c>
      <c r="AM2320" s="20">
        <v>3.7539042579023474</v>
      </c>
      <c r="AN2320" s="21">
        <v>185.47500000000002</v>
      </c>
    </row>
    <row r="2321" spans="1:40" x14ac:dyDescent="0.25">
      <c r="A2321" s="18" t="s">
        <v>92</v>
      </c>
      <c r="B2321" s="15">
        <v>35582</v>
      </c>
      <c r="C2321" s="16" t="s">
        <v>57</v>
      </c>
      <c r="D2321" s="17">
        <v>1997</v>
      </c>
      <c r="E2321" s="18" t="str">
        <f t="shared" si="566"/>
        <v>Rotomahana 1996/97</v>
      </c>
      <c r="F2321" s="18" t="s">
        <v>51</v>
      </c>
      <c r="G2321" s="19">
        <v>2.75</v>
      </c>
      <c r="H2321" s="20">
        <v>7.2476367950439453</v>
      </c>
      <c r="P2321" s="22">
        <v>0.31499999761581421</v>
      </c>
      <c r="Q2321" s="19">
        <f t="shared" si="560"/>
        <v>3.335905042328867</v>
      </c>
      <c r="R2321" s="19">
        <f t="shared" si="565"/>
        <v>3.0977641952109867</v>
      </c>
      <c r="V2321" s="24">
        <f t="shared" si="563"/>
        <v>3.9870766293131088</v>
      </c>
      <c r="W2321" s="24">
        <f t="shared" si="563"/>
        <v>3.8171510683271013</v>
      </c>
      <c r="AA2321" s="20">
        <v>-2.34</v>
      </c>
      <c r="AB2321" s="20">
        <v>-1.85666666666666</v>
      </c>
      <c r="AC2321" s="17">
        <v>313.79596331814599</v>
      </c>
      <c r="AD2321" s="17">
        <f t="shared" si="548"/>
        <v>313.63290618568391</v>
      </c>
      <c r="AE2321" s="21">
        <v>181.21899999999999</v>
      </c>
      <c r="AF2321" s="21">
        <v>156.73240740741295</v>
      </c>
      <c r="AG2321" s="19">
        <v>2.978929758865561</v>
      </c>
      <c r="AH2321" s="21">
        <v>146.30000000000001</v>
      </c>
      <c r="AI2321" s="22">
        <v>-2.1666666666666699E-2</v>
      </c>
      <c r="AJ2321" s="21">
        <v>1440.3810000000001</v>
      </c>
      <c r="AK2321" s="21" t="e">
        <f>VLOOKUP($B2321,'[3]Rotoma level Monthly'!$C$2:$N$538,10,FALSE)</f>
        <v>#N/A</v>
      </c>
      <c r="AL2321" s="21" t="e">
        <f>VLOOKUP($B2321,'[3]Rotoma level Monthly'!$C$2:$N$538,11,FALSE)</f>
        <v>#N/A</v>
      </c>
      <c r="AM2321" s="20">
        <v>3.6517928985943651</v>
      </c>
      <c r="AN2321" s="21">
        <v>186.77500000000001</v>
      </c>
    </row>
    <row r="2322" spans="1:40" x14ac:dyDescent="0.25">
      <c r="A2322" s="18" t="s">
        <v>92</v>
      </c>
      <c r="B2322" s="15">
        <v>35674</v>
      </c>
      <c r="C2322" s="16" t="s">
        <v>58</v>
      </c>
      <c r="D2322" s="17">
        <v>1998</v>
      </c>
      <c r="E2322" s="18" t="str">
        <f t="shared" si="566"/>
        <v>Rotomahana 1997/98</v>
      </c>
      <c r="F2322" s="18" t="s">
        <v>51</v>
      </c>
      <c r="G2322" s="19">
        <v>4.630000114440918</v>
      </c>
      <c r="H2322" s="20">
        <v>6.8673262596130371</v>
      </c>
      <c r="P2322" s="22">
        <v>0.36899998784065247</v>
      </c>
      <c r="Q2322" s="19">
        <f t="shared" si="560"/>
        <v>3.9105757444514087</v>
      </c>
      <c r="R2322" s="19">
        <f t="shared" si="565"/>
        <v>3.1716629109240482</v>
      </c>
      <c r="V2322" s="24">
        <f t="shared" si="563"/>
        <v>4.0269672757683974</v>
      </c>
      <c r="W2322" s="24">
        <f t="shared" si="563"/>
        <v>3.7558641862574569</v>
      </c>
      <c r="AA2322" s="20">
        <v>-1.51</v>
      </c>
      <c r="AB2322" s="20">
        <v>-1.4550000000000001</v>
      </c>
      <c r="AC2322" s="17">
        <v>313.849727378198</v>
      </c>
      <c r="AD2322" s="17">
        <f t="shared" si="548"/>
        <v>313.75642184524236</v>
      </c>
      <c r="AE2322" s="21">
        <v>156.095</v>
      </c>
      <c r="AF2322" s="21">
        <v>153.89748760488172</v>
      </c>
      <c r="AG2322" s="19">
        <v>3.8991283344948853</v>
      </c>
      <c r="AH2322" s="21">
        <v>106.5</v>
      </c>
      <c r="AI2322" s="22">
        <v>-9.4166666666666343E-2</v>
      </c>
      <c r="AJ2322" s="21">
        <v>1398.662</v>
      </c>
      <c r="AK2322" s="21" t="e">
        <f>VLOOKUP($B2322,'[3]Rotoma level Monthly'!$C$2:$N$538,10,FALSE)</f>
        <v>#N/A</v>
      </c>
      <c r="AL2322" s="21" t="e">
        <f>VLOOKUP($B2322,'[3]Rotoma level Monthly'!$C$2:$N$538,11,FALSE)</f>
        <v>#N/A</v>
      </c>
      <c r="AM2322" s="20">
        <v>3.6003835983813368</v>
      </c>
      <c r="AN2322" s="21">
        <v>184.98333333333335</v>
      </c>
    </row>
    <row r="2323" spans="1:40" x14ac:dyDescent="0.25">
      <c r="A2323" s="18" t="s">
        <v>92</v>
      </c>
      <c r="B2323" s="15">
        <v>35827</v>
      </c>
      <c r="C2323" s="16" t="s">
        <v>58</v>
      </c>
      <c r="D2323" s="17">
        <v>1998</v>
      </c>
      <c r="E2323" s="18" t="str">
        <f t="shared" si="566"/>
        <v>Rotomahana 1997/98</v>
      </c>
      <c r="F2323" s="18" t="s">
        <v>51</v>
      </c>
      <c r="G2323" s="19">
        <v>7.5799999237060547</v>
      </c>
      <c r="H2323" s="20">
        <v>3.0750842094421387</v>
      </c>
      <c r="P2323" s="22">
        <v>0.45600000023841858</v>
      </c>
      <c r="Q2323" s="19">
        <f t="shared" si="560"/>
        <v>4.4543597712024532</v>
      </c>
      <c r="R2323" s="19">
        <f t="shared" si="565"/>
        <v>4.2012465235039222</v>
      </c>
      <c r="V2323" s="24">
        <f t="shared" si="563"/>
        <v>4.0501561880557686</v>
      </c>
      <c r="W2323" s="24">
        <f t="shared" si="563"/>
        <v>3.7973913703369462</v>
      </c>
      <c r="AA2323" s="20">
        <v>-1.73</v>
      </c>
      <c r="AB2323" s="20">
        <v>-0.38500000000000001</v>
      </c>
      <c r="AC2323" s="17">
        <v>313.423831732704</v>
      </c>
      <c r="AD2323" s="17">
        <f t="shared" si="548"/>
        <v>313.83556258562282</v>
      </c>
      <c r="AE2323" s="21">
        <v>58.286000000000001</v>
      </c>
      <c r="AF2323" s="21">
        <v>174.02693523581888</v>
      </c>
      <c r="AG2323" s="19">
        <v>3.1914912980402397</v>
      </c>
      <c r="AH2323" s="21">
        <v>202.3</v>
      </c>
      <c r="AI2323" s="22">
        <v>-1.40083333333333</v>
      </c>
      <c r="AJ2323" s="21">
        <v>1353.8990000000003</v>
      </c>
      <c r="AK2323" s="21" t="e">
        <f>VLOOKUP($B2323,'[3]Rotoma level Monthly'!$C$2:$N$538,10,FALSE)</f>
        <v>#N/A</v>
      </c>
      <c r="AL2323" s="21" t="e">
        <f>VLOOKUP($B2323,'[3]Rotoma level Monthly'!$C$2:$N$538,11,FALSE)</f>
        <v>#N/A</v>
      </c>
      <c r="AM2323" s="20">
        <v>3.6079513706343733</v>
      </c>
      <c r="AN2323" s="21">
        <v>182.81666666666663</v>
      </c>
    </row>
    <row r="2324" spans="1:40" x14ac:dyDescent="0.25">
      <c r="A2324" s="18" t="s">
        <v>92</v>
      </c>
      <c r="B2324" s="15">
        <v>35855</v>
      </c>
      <c r="C2324" s="16" t="s">
        <v>58</v>
      </c>
      <c r="D2324" s="17">
        <v>1998</v>
      </c>
      <c r="E2324" s="18" t="str">
        <f t="shared" si="566"/>
        <v>Rotomahana 1997/98</v>
      </c>
      <c r="F2324" s="18" t="s">
        <v>51</v>
      </c>
      <c r="G2324" s="19">
        <v>4.679999828338623</v>
      </c>
      <c r="H2324" s="20">
        <v>4.5637288093566895</v>
      </c>
      <c r="I2324" s="21">
        <v>224</v>
      </c>
      <c r="J2324" s="19">
        <v>7</v>
      </c>
      <c r="K2324" s="19">
        <v>3</v>
      </c>
      <c r="M2324" s="19">
        <v>10</v>
      </c>
      <c r="N2324" s="19">
        <v>7.5</v>
      </c>
      <c r="P2324" s="22">
        <v>0.31200000643730164</v>
      </c>
      <c r="Q2324" s="19">
        <f t="shared" si="560"/>
        <v>3.9224244263465144</v>
      </c>
      <c r="R2324" s="19">
        <f t="shared" si="565"/>
        <v>3.7089773093411798</v>
      </c>
      <c r="S2324" s="19">
        <f t="shared" ref="S2324" si="572">-3.61+3.01*LOG($I2324)</f>
        <v>3.4642465351858296</v>
      </c>
      <c r="T2324" s="19">
        <f t="shared" ref="T2324" si="573">0.218+2.92*LOG($J2324,10)</f>
        <v>2.6856862768416296</v>
      </c>
      <c r="U2324" s="23">
        <f t="shared" ref="U2324" si="574">AVERAGE(Q2324:T2324)</f>
        <v>3.4453336369287881</v>
      </c>
      <c r="V2324" s="24">
        <f t="shared" si="563"/>
        <v>4.1048987218741217</v>
      </c>
      <c r="W2324" s="24">
        <f t="shared" si="563"/>
        <v>3.7689611975070201</v>
      </c>
      <c r="AA2324" s="20">
        <v>-2.77</v>
      </c>
      <c r="AB2324" s="20">
        <v>-0.95166666666666599</v>
      </c>
      <c r="AC2324" s="17">
        <v>313.39286895324801</v>
      </c>
      <c r="AD2324" s="17">
        <f t="shared" si="548"/>
        <v>313.84258776215358</v>
      </c>
      <c r="AE2324" s="21">
        <v>94.507000000000104</v>
      </c>
      <c r="AF2324" s="21">
        <v>142.46505376344081</v>
      </c>
      <c r="AG2324" s="19">
        <v>3.7969086730999226</v>
      </c>
      <c r="AH2324" s="21">
        <v>180.5</v>
      </c>
      <c r="AI2324" s="22">
        <v>-1.40083333333333</v>
      </c>
      <c r="AJ2324" s="21">
        <v>1281.5790000000002</v>
      </c>
      <c r="AK2324" s="21" t="e">
        <f>VLOOKUP($B2324,'[3]Rotoma level Monthly'!$C$2:$N$538,10,FALSE)</f>
        <v>#N/A</v>
      </c>
      <c r="AL2324" s="21" t="e">
        <f>VLOOKUP($B2324,'[3]Rotoma level Monthly'!$C$2:$N$538,11,FALSE)</f>
        <v>#N/A</v>
      </c>
      <c r="AM2324" s="20">
        <v>3.5961683327919327</v>
      </c>
      <c r="AN2324" s="21">
        <v>183.11666666666665</v>
      </c>
    </row>
    <row r="2325" spans="1:40" x14ac:dyDescent="0.25">
      <c r="A2325" s="18" t="s">
        <v>92</v>
      </c>
      <c r="B2325" s="15">
        <v>36069</v>
      </c>
      <c r="C2325" s="16" t="s">
        <v>59</v>
      </c>
      <c r="D2325" s="17">
        <v>1999</v>
      </c>
      <c r="E2325" s="18" t="str">
        <f t="shared" si="566"/>
        <v>Rotomahana 1998/99</v>
      </c>
      <c r="F2325" s="18" t="s">
        <v>51</v>
      </c>
      <c r="G2325" s="19">
        <v>7.380000114440918</v>
      </c>
      <c r="H2325" s="20">
        <v>3.0968160629272461</v>
      </c>
      <c r="P2325" s="22">
        <v>0.40999999642372131</v>
      </c>
      <c r="Q2325" s="19">
        <f t="shared" si="560"/>
        <v>4.4248631761363102</v>
      </c>
      <c r="R2325" s="19">
        <f t="shared" si="565"/>
        <v>4.1926299325337553</v>
      </c>
      <c r="V2325" s="24">
        <f t="shared" si="563"/>
        <v>4.1140596376904464</v>
      </c>
      <c r="W2325" s="24">
        <f t="shared" si="563"/>
        <v>3.8505849994659211</v>
      </c>
      <c r="AA2325" s="20">
        <v>1.07</v>
      </c>
      <c r="AB2325" s="20">
        <v>0.98833333333333295</v>
      </c>
      <c r="AC2325" s="17">
        <v>314.412320902131</v>
      </c>
      <c r="AD2325" s="17">
        <f t="shared" si="548"/>
        <v>313.90613644528383</v>
      </c>
      <c r="AE2325" s="21">
        <v>150.5</v>
      </c>
      <c r="AF2325" s="21">
        <v>192.12833039271635</v>
      </c>
      <c r="AG2325" s="19">
        <v>5.5662776368543829</v>
      </c>
      <c r="AH2325" s="21">
        <v>181.2</v>
      </c>
      <c r="AI2325" s="22">
        <v>-0.19916666666666671</v>
      </c>
      <c r="AJ2325" s="21">
        <v>1452.195999999982</v>
      </c>
      <c r="AK2325" s="21" t="e">
        <f>VLOOKUP($B2325,'[3]Rotoma level Monthly'!$C$2:$N$538,10,FALSE)</f>
        <v>#N/A</v>
      </c>
      <c r="AL2325" s="21" t="e">
        <f>VLOOKUP($B2325,'[3]Rotoma level Monthly'!$C$2:$N$538,11,FALSE)</f>
        <v>#N/A</v>
      </c>
      <c r="AM2325" s="20">
        <v>3.8049080677022555</v>
      </c>
      <c r="AN2325" s="21">
        <v>171.69166666666669</v>
      </c>
    </row>
    <row r="2326" spans="1:40" x14ac:dyDescent="0.25">
      <c r="A2326" s="18" t="s">
        <v>92</v>
      </c>
      <c r="B2326" s="15">
        <v>36708</v>
      </c>
      <c r="C2326" s="16" t="s">
        <v>62</v>
      </c>
      <c r="D2326" s="17">
        <v>2001</v>
      </c>
      <c r="E2326" s="18" t="str">
        <f t="shared" si="566"/>
        <v>Rotomahana 2000/01</v>
      </c>
      <c r="F2326" s="18" t="s">
        <v>61</v>
      </c>
      <c r="G2326" s="19">
        <v>3.2999999523162842</v>
      </c>
      <c r="H2326" s="20">
        <v>7.9499998092651367</v>
      </c>
      <c r="Q2326" s="19">
        <f t="shared" si="560"/>
        <v>3.5370253913503529</v>
      </c>
      <c r="R2326" s="19">
        <f t="shared" si="565"/>
        <v>2.9688424098736257</v>
      </c>
      <c r="V2326" s="24">
        <f t="shared" si="563"/>
        <v>4.0552035164123934</v>
      </c>
      <c r="W2326" s="24">
        <f t="shared" si="563"/>
        <v>3.8076503233063215</v>
      </c>
      <c r="AA2326" s="20">
        <v>-0.33</v>
      </c>
      <c r="AB2326" s="20">
        <v>5.6666666666666497E-2</v>
      </c>
      <c r="AC2326" s="17">
        <v>314.52931720430098</v>
      </c>
      <c r="AD2326" s="17">
        <f t="shared" si="548"/>
        <v>313.96987044080851</v>
      </c>
      <c r="AE2326" s="21">
        <v>139.5</v>
      </c>
      <c r="AF2326" s="21">
        <v>149.4856866629101</v>
      </c>
      <c r="AG2326" s="19">
        <v>3.8302406045224151</v>
      </c>
      <c r="AH2326" s="21">
        <v>105.4</v>
      </c>
      <c r="AI2326" s="22">
        <v>0.66749999999999909</v>
      </c>
      <c r="AJ2326" s="21">
        <v>1299.5</v>
      </c>
      <c r="AK2326" s="21" t="e">
        <f>VLOOKUP($B2326,'[3]Rotoma level Monthly'!$C$2:$N$538,10,FALSE)</f>
        <v>#N/A</v>
      </c>
      <c r="AL2326" s="21" t="e">
        <f>VLOOKUP($B2326,'[3]Rotoma level Monthly'!$C$2:$N$538,11,FALSE)</f>
        <v>#N/A</v>
      </c>
      <c r="AM2326" s="20">
        <v>3.5274198594843971</v>
      </c>
      <c r="AN2326" s="21">
        <v>171.9083333333333</v>
      </c>
    </row>
    <row r="2327" spans="1:40" x14ac:dyDescent="0.25">
      <c r="A2327" s="18" t="s">
        <v>92</v>
      </c>
      <c r="B2327" s="15">
        <v>36739</v>
      </c>
      <c r="C2327" s="16" t="s">
        <v>62</v>
      </c>
      <c r="D2327" s="17">
        <v>2001</v>
      </c>
      <c r="E2327" s="18" t="str">
        <f t="shared" si="566"/>
        <v>Rotomahana 2000/01</v>
      </c>
      <c r="F2327" s="18" t="s">
        <v>61</v>
      </c>
      <c r="G2327" s="19">
        <v>3.5999999046325684</v>
      </c>
      <c r="H2327" s="20">
        <v>4.6599998474121094</v>
      </c>
      <c r="P2327" s="22">
        <v>0.40200001001358032</v>
      </c>
      <c r="Q2327" s="19">
        <f t="shared" si="560"/>
        <v>3.6330083227265275</v>
      </c>
      <c r="R2327" s="19">
        <f t="shared" si="565"/>
        <v>3.6823336984462522</v>
      </c>
      <c r="V2327" s="24">
        <f t="shared" si="563"/>
        <v>4.044831303753937</v>
      </c>
      <c r="W2327" s="24">
        <f t="shared" si="563"/>
        <v>3.8313747978653585</v>
      </c>
      <c r="AA2327" s="20">
        <v>0.56000000000000005</v>
      </c>
      <c r="AB2327" s="20">
        <v>-2.5000000000000099E-2</v>
      </c>
      <c r="AC2327" s="17">
        <v>314.62876108871001</v>
      </c>
      <c r="AD2327" s="17">
        <f t="shared" si="548"/>
        <v>314.02818070903669</v>
      </c>
      <c r="AE2327" s="21">
        <v>127</v>
      </c>
      <c r="AF2327" s="21">
        <v>172.29467317488741</v>
      </c>
      <c r="AG2327" s="19">
        <v>3.2900062040712661</v>
      </c>
      <c r="AH2327" s="21">
        <v>172.4</v>
      </c>
      <c r="AI2327" s="22">
        <v>0.57916666666666605</v>
      </c>
      <c r="AJ2327" s="21">
        <v>1266</v>
      </c>
      <c r="AK2327" s="21" t="e">
        <f>VLOOKUP($B2327,'[3]Rotoma level Monthly'!$C$2:$N$538,10,FALSE)</f>
        <v>#N/A</v>
      </c>
      <c r="AL2327" s="21" t="e">
        <f>VLOOKUP($B2327,'[3]Rotoma level Monthly'!$C$2:$N$538,11,FALSE)</f>
        <v>#N/A</v>
      </c>
      <c r="AM2327" s="20">
        <v>3.5757466329010765</v>
      </c>
      <c r="AN2327" s="21">
        <v>171.25</v>
      </c>
    </row>
    <row r="2328" spans="1:40" x14ac:dyDescent="0.25">
      <c r="A2328" s="18" t="s">
        <v>92</v>
      </c>
      <c r="B2328" s="15">
        <v>36770</v>
      </c>
      <c r="C2328" s="16" t="s">
        <v>62</v>
      </c>
      <c r="D2328" s="17">
        <v>2001</v>
      </c>
      <c r="E2328" s="18" t="str">
        <f t="shared" si="566"/>
        <v>Rotomahana 2000/01</v>
      </c>
      <c r="F2328" s="18" t="s">
        <v>61</v>
      </c>
      <c r="G2328" s="19">
        <v>7.3000001907348633</v>
      </c>
      <c r="H2328" s="20">
        <v>3.8599998950958252</v>
      </c>
      <c r="I2328" s="21">
        <v>245</v>
      </c>
      <c r="J2328" s="19">
        <v>20</v>
      </c>
      <c r="K2328" s="19">
        <v>12</v>
      </c>
      <c r="M2328" s="19">
        <v>3</v>
      </c>
      <c r="N2328" s="19">
        <v>7</v>
      </c>
      <c r="O2328" s="19">
        <v>1.1000000238418579</v>
      </c>
      <c r="P2328" s="22">
        <v>0.34599998593330383</v>
      </c>
      <c r="Q2328" s="19">
        <f t="shared" si="560"/>
        <v>4.4128400935280325</v>
      </c>
      <c r="R2328" s="19">
        <f t="shared" si="565"/>
        <v>3.9202862497507711</v>
      </c>
      <c r="S2328" s="19">
        <f t="shared" ref="S2328:S2337" si="575">-3.61+3.01*LOG($I2328)</f>
        <v>3.5813899139372425</v>
      </c>
      <c r="T2328" s="19">
        <f t="shared" ref="T2328:T2344" si="576">0.218+2.92*LOG($J2328,10)</f>
        <v>4.0170075873388251</v>
      </c>
      <c r="U2328" s="23">
        <f t="shared" ref="U2328:U2337" si="577">AVERAGE(Q2328:T2328)</f>
        <v>3.9828809611387177</v>
      </c>
      <c r="V2328" s="24">
        <f t="shared" si="563"/>
        <v>4.0139908624627543</v>
      </c>
      <c r="W2328" s="24">
        <f t="shared" si="563"/>
        <v>3.7921058724530012</v>
      </c>
      <c r="AA2328" s="20">
        <v>0.93</v>
      </c>
      <c r="AB2328" s="20">
        <v>1.33333333333331E-2</v>
      </c>
      <c r="AC2328" s="17">
        <v>314.79327881944403</v>
      </c>
      <c r="AD2328" s="17">
        <f t="shared" ref="AD2328:AD2391" si="578">AVERAGE(AC2317:AC2328)</f>
        <v>314.08058674450984</v>
      </c>
      <c r="AE2328" s="21">
        <v>84.5</v>
      </c>
      <c r="AF2328" s="21">
        <v>199.21425552105111</v>
      </c>
      <c r="AG2328" s="19">
        <v>3.6886777243654136</v>
      </c>
      <c r="AH2328" s="21">
        <v>172.5</v>
      </c>
      <c r="AI2328" s="22">
        <v>0.57333333333333258</v>
      </c>
      <c r="AJ2328" s="21">
        <v>1296</v>
      </c>
      <c r="AK2328" s="21" t="e">
        <f>VLOOKUP($B2328,'[3]Rotoma level Monthly'!$C$2:$N$538,10,FALSE)</f>
        <v>#N/A</v>
      </c>
      <c r="AL2328" s="21" t="e">
        <f>VLOOKUP($B2328,'[3]Rotoma level Monthly'!$C$2:$N$538,11,FALSE)</f>
        <v>#N/A</v>
      </c>
      <c r="AM2328" s="20">
        <v>3.5869916469140297</v>
      </c>
      <c r="AN2328" s="21">
        <v>169.43333333333337</v>
      </c>
    </row>
    <row r="2329" spans="1:40" x14ac:dyDescent="0.25">
      <c r="A2329" s="18" t="s">
        <v>92</v>
      </c>
      <c r="B2329" s="15">
        <v>36800</v>
      </c>
      <c r="C2329" s="16" t="s">
        <v>62</v>
      </c>
      <c r="D2329" s="17">
        <v>2001</v>
      </c>
      <c r="E2329" s="18" t="str">
        <f t="shared" si="566"/>
        <v>Rotomahana 2000/01</v>
      </c>
      <c r="F2329" s="18" t="s">
        <v>61</v>
      </c>
      <c r="G2329" s="19">
        <v>2.2999999523162842</v>
      </c>
      <c r="H2329" s="20">
        <v>3.1800000667572021</v>
      </c>
      <c r="I2329" s="21">
        <v>193.25</v>
      </c>
      <c r="J2329" s="19">
        <v>18.5</v>
      </c>
      <c r="K2329" s="19">
        <v>7.5</v>
      </c>
      <c r="M2329" s="19">
        <v>5.75</v>
      </c>
      <c r="N2329" s="19">
        <v>7.5</v>
      </c>
      <c r="O2329" s="19">
        <v>1.4749999642372131</v>
      </c>
      <c r="P2329" s="22">
        <v>0.44100001454353333</v>
      </c>
      <c r="Q2329" s="19">
        <f t="shared" si="560"/>
        <v>3.1387886806149954</v>
      </c>
      <c r="R2329" s="19">
        <f t="shared" si="565"/>
        <v>4.1601513236729231</v>
      </c>
      <c r="S2329" s="19">
        <f t="shared" si="575"/>
        <v>3.2712197027969903</v>
      </c>
      <c r="T2329" s="19">
        <f t="shared" si="576"/>
        <v>3.9181414469367994</v>
      </c>
      <c r="U2329" s="23">
        <f t="shared" si="577"/>
        <v>3.6220752885054268</v>
      </c>
      <c r="V2329" s="24">
        <f t="shared" si="563"/>
        <v>3.9746109406186272</v>
      </c>
      <c r="W2329" s="24">
        <f t="shared" si="563"/>
        <v>3.7800703654986525</v>
      </c>
      <c r="AA2329" s="20">
        <v>0.95</v>
      </c>
      <c r="AB2329" s="20">
        <v>0.146666666666666</v>
      </c>
      <c r="AC2329" s="17">
        <v>314.77683602150501</v>
      </c>
      <c r="AD2329" s="17">
        <f t="shared" si="578"/>
        <v>314.12580736869222</v>
      </c>
      <c r="AE2329" s="21">
        <v>93</v>
      </c>
      <c r="AF2329" s="21">
        <v>196.81720430107521</v>
      </c>
      <c r="AG2329" s="19">
        <v>4.4884535372356016</v>
      </c>
      <c r="AH2329" s="21">
        <v>216.6</v>
      </c>
      <c r="AI2329" s="22">
        <v>0.57333333333333258</v>
      </c>
      <c r="AJ2329" s="21">
        <v>1293.5</v>
      </c>
      <c r="AK2329" s="21" t="e">
        <f>VLOOKUP($B2329,'[3]Rotoma level Monthly'!$C$2:$N$538,10,FALSE)</f>
        <v>#N/A</v>
      </c>
      <c r="AL2329" s="21" t="e">
        <f>VLOOKUP($B2329,'[3]Rotoma level Monthly'!$C$2:$N$538,11,FALSE)</f>
        <v>#N/A</v>
      </c>
      <c r="AM2329" s="20">
        <v>3.6105943145351218</v>
      </c>
      <c r="AN2329" s="21">
        <v>170.88333333333335</v>
      </c>
    </row>
    <row r="2330" spans="1:40" x14ac:dyDescent="0.25">
      <c r="A2330" s="18" t="s">
        <v>92</v>
      </c>
      <c r="B2330" s="15">
        <v>36831</v>
      </c>
      <c r="C2330" s="16" t="s">
        <v>62</v>
      </c>
      <c r="D2330" s="17">
        <v>2001</v>
      </c>
      <c r="E2330" s="18" t="str">
        <f t="shared" si="566"/>
        <v>Rotomahana 2000/01</v>
      </c>
      <c r="F2330" s="18" t="s">
        <v>61</v>
      </c>
      <c r="G2330" s="19">
        <v>3.0999999046325684</v>
      </c>
      <c r="H2330" s="20">
        <v>3.5499999523162842</v>
      </c>
      <c r="I2330" s="21">
        <v>220.5</v>
      </c>
      <c r="J2330" s="19">
        <v>11</v>
      </c>
      <c r="K2330" s="19">
        <v>8</v>
      </c>
      <c r="M2330" s="19">
        <v>8</v>
      </c>
      <c r="N2330" s="19">
        <v>7.4000000953674316</v>
      </c>
      <c r="O2330" s="19">
        <v>1.2000000476837158</v>
      </c>
      <c r="P2330" s="22">
        <v>0.41299998760223389</v>
      </c>
      <c r="Q2330" s="19">
        <f t="shared" si="560"/>
        <v>3.4680586684033829</v>
      </c>
      <c r="R2330" s="19">
        <f t="shared" si="565"/>
        <v>4.0244639061485943</v>
      </c>
      <c r="S2330" s="19">
        <f t="shared" si="575"/>
        <v>3.4436598673496106</v>
      </c>
      <c r="T2330" s="19">
        <f t="shared" si="576"/>
        <v>3.2588666406620166</v>
      </c>
      <c r="U2330" s="23">
        <f t="shared" si="577"/>
        <v>3.5487622706409012</v>
      </c>
      <c r="V2330" s="24">
        <f t="shared" si="563"/>
        <v>3.9346114800449108</v>
      </c>
      <c r="W2330" s="24">
        <f t="shared" si="563"/>
        <v>3.7709575984794221</v>
      </c>
      <c r="AA2330" s="20">
        <v>2.11</v>
      </c>
      <c r="AB2330" s="20">
        <v>0.62666666666666604</v>
      </c>
      <c r="AC2330" s="17">
        <v>314.69264687499998</v>
      </c>
      <c r="AD2330" s="17">
        <f t="shared" si="578"/>
        <v>314.17346651017806</v>
      </c>
      <c r="AE2330" s="21">
        <v>94.5</v>
      </c>
      <c r="AF2330" s="21">
        <v>194.40972222223226</v>
      </c>
      <c r="AG2330" s="19">
        <v>4.2284715663584969</v>
      </c>
      <c r="AH2330" s="21">
        <v>205.4</v>
      </c>
      <c r="AI2330" s="22">
        <v>0.64583333333333259</v>
      </c>
      <c r="AJ2330" s="21">
        <v>1350</v>
      </c>
      <c r="AK2330" s="21" t="e">
        <f>VLOOKUP($B2330,'[3]Rotoma level Monthly'!$C$2:$N$538,10,FALSE)</f>
        <v>#N/A</v>
      </c>
      <c r="AL2330" s="21" t="e">
        <f>VLOOKUP($B2330,'[3]Rotoma level Monthly'!$C$2:$N$538,11,FALSE)</f>
        <v>#N/A</v>
      </c>
      <c r="AM2330" s="20">
        <v>3.6759961065389111</v>
      </c>
      <c r="AN2330" s="21">
        <v>175.75833333333333</v>
      </c>
    </row>
    <row r="2331" spans="1:40" x14ac:dyDescent="0.25">
      <c r="A2331" s="18" t="s">
        <v>92</v>
      </c>
      <c r="B2331" s="15">
        <v>36861</v>
      </c>
      <c r="C2331" s="16" t="s">
        <v>62</v>
      </c>
      <c r="D2331" s="17">
        <v>2001</v>
      </c>
      <c r="E2331" s="18" t="str">
        <f t="shared" si="566"/>
        <v>Rotomahana 2000/01</v>
      </c>
      <c r="F2331" s="18" t="s">
        <v>61</v>
      </c>
      <c r="G2331" s="19">
        <v>5.4000000953674316</v>
      </c>
      <c r="H2331" s="20">
        <v>1.7999999523162842</v>
      </c>
      <c r="I2331" s="21">
        <v>220.66667175292969</v>
      </c>
      <c r="J2331" s="19">
        <v>16</v>
      </c>
      <c r="K2331" s="19">
        <v>10.666666666666666</v>
      </c>
      <c r="M2331" s="19">
        <v>4</v>
      </c>
      <c r="N2331" s="19">
        <v>7.4666665395100908</v>
      </c>
      <c r="O2331" s="19">
        <v>1.5866666634877522</v>
      </c>
      <c r="P2331" s="22">
        <v>0.46200001239776611</v>
      </c>
      <c r="Q2331" s="19">
        <f t="shared" si="560"/>
        <v>4.0802801694319282</v>
      </c>
      <c r="R2331" s="19">
        <f t="shared" si="565"/>
        <v>4.8443002841713172</v>
      </c>
      <c r="S2331" s="19">
        <f t="shared" si="575"/>
        <v>3.4446476016382666</v>
      </c>
      <c r="T2331" s="19">
        <f t="shared" si="576"/>
        <v>3.7340303493552995</v>
      </c>
      <c r="U2331" s="23">
        <f t="shared" si="577"/>
        <v>4.0258146011492029</v>
      </c>
      <c r="V2331" s="24">
        <f t="shared" si="563"/>
        <v>3.8820084702662054</v>
      </c>
      <c r="W2331" s="24">
        <f t="shared" si="563"/>
        <v>3.8119693164525965</v>
      </c>
      <c r="AA2331" s="20">
        <v>0.69</v>
      </c>
      <c r="AB2331" s="20">
        <v>0.81833333333333302</v>
      </c>
      <c r="AC2331" s="17">
        <v>314.63058098118302</v>
      </c>
      <c r="AD2331" s="17">
        <f t="shared" si="578"/>
        <v>314.2159534938458</v>
      </c>
      <c r="AE2331" s="21">
        <v>163</v>
      </c>
      <c r="AF2331" s="21">
        <v>183.65591397849639</v>
      </c>
      <c r="AG2331" s="19">
        <v>3.615722909301295</v>
      </c>
      <c r="AH2331" s="21">
        <v>176.7</v>
      </c>
      <c r="AI2331" s="22">
        <v>0.72249999999999948</v>
      </c>
      <c r="AJ2331" s="21">
        <v>1201.5</v>
      </c>
      <c r="AK2331" s="21" t="e">
        <f>VLOOKUP($B2331,'[3]Rotoma level Monthly'!$C$2:$N$538,10,FALSE)</f>
        <v>#N/A</v>
      </c>
      <c r="AL2331" s="21" t="e">
        <f>VLOOKUP($B2331,'[3]Rotoma level Monthly'!$C$2:$N$538,11,FALSE)</f>
        <v>#N/A</v>
      </c>
      <c r="AM2331" s="20">
        <v>3.6716440987585748</v>
      </c>
      <c r="AN2331" s="21">
        <v>171.89166666666668</v>
      </c>
    </row>
    <row r="2332" spans="1:40" x14ac:dyDescent="0.25">
      <c r="A2332" s="18" t="s">
        <v>92</v>
      </c>
      <c r="B2332" s="15">
        <v>36892</v>
      </c>
      <c r="C2332" s="16" t="s">
        <v>62</v>
      </c>
      <c r="D2332" s="17">
        <v>2001</v>
      </c>
      <c r="E2332" s="18" t="str">
        <f t="shared" si="566"/>
        <v>Rotomahana 2000/01</v>
      </c>
      <c r="F2332" s="18" t="s">
        <v>61</v>
      </c>
      <c r="G2332" s="19">
        <v>3.2999999523162842</v>
      </c>
      <c r="H2332" s="20">
        <v>2.9300000667572021</v>
      </c>
      <c r="I2332" s="21">
        <v>202.5</v>
      </c>
      <c r="J2332" s="19">
        <v>13.333333333333334</v>
      </c>
      <c r="K2332" s="19">
        <v>3</v>
      </c>
      <c r="M2332" s="19">
        <v>4</v>
      </c>
      <c r="N2332" s="19">
        <v>7.7166665395100908</v>
      </c>
      <c r="O2332" s="19">
        <v>1.6333333651224773</v>
      </c>
      <c r="P2332" s="22">
        <v>0.35400000214576721</v>
      </c>
      <c r="Q2332" s="19">
        <f t="shared" si="560"/>
        <v>3.5370253913503529</v>
      </c>
      <c r="R2332" s="19">
        <f t="shared" si="565"/>
        <v>4.260246905543088</v>
      </c>
      <c r="S2332" s="19">
        <f t="shared" si="575"/>
        <v>3.3323393329275688</v>
      </c>
      <c r="T2332" s="19">
        <f t="shared" si="576"/>
        <v>3.5028211108962357</v>
      </c>
      <c r="U2332" s="23">
        <f t="shared" si="577"/>
        <v>3.6581081851793114</v>
      </c>
      <c r="V2332" s="24">
        <f t="shared" si="563"/>
        <v>3.8212629064892609</v>
      </c>
      <c r="W2332" s="24">
        <f t="shared" si="563"/>
        <v>3.8527421374267057</v>
      </c>
      <c r="X2332" s="24">
        <f t="shared" si="563"/>
        <v>3.4229171589725844</v>
      </c>
      <c r="Y2332" s="24">
        <f t="shared" si="563"/>
        <v>3.5194255686718012</v>
      </c>
      <c r="Z2332" s="24">
        <f t="shared" si="563"/>
        <v>3.7138291572570581</v>
      </c>
      <c r="AA2332" s="20">
        <v>0.86</v>
      </c>
      <c r="AB2332" s="20">
        <v>0.70833333333333304</v>
      </c>
      <c r="AC2332" s="17">
        <v>314.46086794354801</v>
      </c>
      <c r="AD2332" s="17">
        <f t="shared" si="578"/>
        <v>314.28225010150982</v>
      </c>
      <c r="AE2332" s="21">
        <v>23.5</v>
      </c>
      <c r="AF2332" s="21">
        <v>189.73118279570511</v>
      </c>
      <c r="AG2332" s="19">
        <v>3.881586618877062</v>
      </c>
      <c r="AH2332" s="21">
        <v>243</v>
      </c>
      <c r="AI2332" s="22">
        <v>0.66749999999999954</v>
      </c>
      <c r="AJ2332" s="21">
        <v>1284.5</v>
      </c>
      <c r="AK2332" s="21" t="e">
        <f>VLOOKUP($B2332,'[3]Rotoma level Monthly'!$C$2:$N$538,10,FALSE)</f>
        <v>#N/A</v>
      </c>
      <c r="AL2332" s="21" t="e">
        <f>VLOOKUP($B2332,'[3]Rotoma level Monthly'!$C$2:$N$538,11,FALSE)</f>
        <v>#N/A</v>
      </c>
      <c r="AM2332" s="20">
        <v>3.6412677077002455</v>
      </c>
      <c r="AN2332" s="21">
        <v>176.38333333333335</v>
      </c>
    </row>
    <row r="2333" spans="1:40" x14ac:dyDescent="0.25">
      <c r="A2333" s="18" t="s">
        <v>92</v>
      </c>
      <c r="B2333" s="15">
        <v>36923</v>
      </c>
      <c r="C2333" s="16" t="s">
        <v>62</v>
      </c>
      <c r="D2333" s="17">
        <v>2001</v>
      </c>
      <c r="E2333" s="18" t="str">
        <f t="shared" si="566"/>
        <v>Rotomahana 2000/01</v>
      </c>
      <c r="F2333" s="18" t="s">
        <v>61</v>
      </c>
      <c r="G2333" s="19">
        <v>4.6999998092651367</v>
      </c>
      <c r="H2333" s="20">
        <v>3.6600000858306885</v>
      </c>
      <c r="I2333" s="21">
        <v>231.83333333333334</v>
      </c>
      <c r="J2333" s="19">
        <v>13</v>
      </c>
      <c r="K2333" s="19">
        <v>8.3333333333333339</v>
      </c>
      <c r="M2333" s="19">
        <v>6.333333333333333</v>
      </c>
      <c r="N2333" s="19">
        <v>7.619999885559082</v>
      </c>
      <c r="O2333" s="19">
        <v>1.4333333174387615</v>
      </c>
      <c r="P2333" s="22">
        <v>0.35199999809265137</v>
      </c>
      <c r="Q2333" s="19">
        <f t="shared" si="560"/>
        <v>3.9271285143905192</v>
      </c>
      <c r="R2333" s="19">
        <f t="shared" si="565"/>
        <v>3.9865939711020451</v>
      </c>
      <c r="S2333" s="19">
        <f t="shared" si="575"/>
        <v>3.5091793976212924</v>
      </c>
      <c r="T2333" s="19">
        <f t="shared" si="576"/>
        <v>3.4707145887359632</v>
      </c>
      <c r="U2333" s="23">
        <f t="shared" si="577"/>
        <v>3.7234041179624553</v>
      </c>
      <c r="V2333" s="24">
        <f t="shared" si="563"/>
        <v>3.8705315291610649</v>
      </c>
      <c r="W2333" s="24">
        <f t="shared" si="563"/>
        <v>3.9268112854176276</v>
      </c>
      <c r="X2333" s="24">
        <f t="shared" si="563"/>
        <v>3.4352403359224</v>
      </c>
      <c r="Y2333" s="24">
        <f t="shared" si="563"/>
        <v>3.5124668572523956</v>
      </c>
      <c r="Z2333" s="24">
        <f t="shared" si="563"/>
        <v>3.7151970087864008</v>
      </c>
      <c r="AA2333" s="20">
        <v>1.05</v>
      </c>
      <c r="AB2333" s="20">
        <v>0.84333333333333305</v>
      </c>
      <c r="AC2333" s="17">
        <v>314.39119233630998</v>
      </c>
      <c r="AD2333" s="17">
        <f t="shared" si="578"/>
        <v>314.33185251969013</v>
      </c>
      <c r="AE2333" s="21">
        <v>177.5</v>
      </c>
      <c r="AF2333" s="21">
        <v>133.22252058719096</v>
      </c>
      <c r="AG2333" s="19">
        <v>3.0689398461841493</v>
      </c>
      <c r="AH2333" s="21">
        <v>169.3</v>
      </c>
      <c r="AI2333" s="22">
        <v>0.66749999999999954</v>
      </c>
      <c r="AJ2333" s="21">
        <v>1175</v>
      </c>
      <c r="AK2333" s="21" t="e">
        <f>VLOOKUP($B2333,'[3]Rotoma level Monthly'!$C$2:$N$538,10,FALSE)</f>
        <v>#N/A</v>
      </c>
      <c r="AL2333" s="21" t="e">
        <f>VLOOKUP($B2333,'[3]Rotoma level Monthly'!$C$2:$N$538,11,FALSE)</f>
        <v>#N/A</v>
      </c>
      <c r="AM2333" s="20">
        <v>3.6595696992499214</v>
      </c>
      <c r="AN2333" s="21">
        <v>169.60833333333332</v>
      </c>
    </row>
    <row r="2334" spans="1:40" x14ac:dyDescent="0.25">
      <c r="A2334" s="18" t="s">
        <v>92</v>
      </c>
      <c r="B2334" s="15">
        <v>36951</v>
      </c>
      <c r="C2334" s="16" t="s">
        <v>62</v>
      </c>
      <c r="D2334" s="17">
        <v>2001</v>
      </c>
      <c r="E2334" s="18" t="str">
        <f t="shared" si="566"/>
        <v>Rotomahana 2000/01</v>
      </c>
      <c r="F2334" s="18" t="s">
        <v>61</v>
      </c>
      <c r="G2334" s="19">
        <v>2.9000000953674316</v>
      </c>
      <c r="H2334" s="20">
        <v>3.2000000476837158</v>
      </c>
      <c r="I2334" s="21">
        <v>220.25</v>
      </c>
      <c r="J2334" s="19">
        <v>5.5</v>
      </c>
      <c r="K2334" s="19">
        <v>4</v>
      </c>
      <c r="M2334" s="19">
        <v>11</v>
      </c>
      <c r="N2334" s="19">
        <v>7.3500001430511475</v>
      </c>
      <c r="O2334" s="19">
        <v>1.449999988079071</v>
      </c>
      <c r="P2334" s="22">
        <v>0.31400001049041748</v>
      </c>
      <c r="Q2334" s="19">
        <f t="shared" si="560"/>
        <v>3.3944909509394083</v>
      </c>
      <c r="R2334" s="19">
        <f t="shared" si="565"/>
        <v>4.1524583891776885</v>
      </c>
      <c r="S2334" s="19">
        <f t="shared" si="575"/>
        <v>3.4421769104230973</v>
      </c>
      <c r="T2334" s="19">
        <f t="shared" si="576"/>
        <v>2.3798590533231918</v>
      </c>
      <c r="U2334" s="23">
        <f t="shared" si="577"/>
        <v>3.3422463259658466</v>
      </c>
      <c r="V2334" s="24">
        <f t="shared" si="563"/>
        <v>3.8275244630350649</v>
      </c>
      <c r="W2334" s="24">
        <f t="shared" si="563"/>
        <v>4.0085442419387638</v>
      </c>
      <c r="X2334" s="24">
        <f t="shared" si="563"/>
        <v>3.4361074077349869</v>
      </c>
      <c r="Y2334" s="24">
        <f t="shared" si="563"/>
        <v>3.3708908817612451</v>
      </c>
      <c r="Z2334" s="24">
        <f t="shared" si="563"/>
        <v>3.6685781734338314</v>
      </c>
      <c r="AA2334" s="20">
        <v>0.7</v>
      </c>
      <c r="AB2334" s="20">
        <v>0.97499999999999898</v>
      </c>
      <c r="AC2334" s="17">
        <v>314.365256963749</v>
      </c>
      <c r="AD2334" s="17">
        <f t="shared" si="578"/>
        <v>314.37481331848602</v>
      </c>
      <c r="AE2334" s="21">
        <v>55</v>
      </c>
      <c r="AF2334" s="21">
        <v>175.38218530196454</v>
      </c>
      <c r="AG2334" s="19">
        <v>2.7188330792912625</v>
      </c>
      <c r="AH2334" s="21">
        <v>215.5</v>
      </c>
      <c r="AI2334" s="22">
        <v>0.66749999999999954</v>
      </c>
      <c r="AJ2334" s="21">
        <v>1346</v>
      </c>
      <c r="AK2334" s="21" t="e">
        <f>VLOOKUP($B2334,'[3]Rotoma level Monthly'!$C$2:$N$538,10,FALSE)</f>
        <v>#N/A</v>
      </c>
      <c r="AL2334" s="21" t="e">
        <f>VLOOKUP($B2334,'[3]Rotoma level Monthly'!$C$2:$N$538,11,FALSE)</f>
        <v>#N/A</v>
      </c>
      <c r="AM2334" s="20">
        <v>3.6271767849249272</v>
      </c>
      <c r="AN2334" s="21">
        <v>169.53333333333333</v>
      </c>
    </row>
    <row r="2335" spans="1:40" x14ac:dyDescent="0.25">
      <c r="A2335" s="18" t="s">
        <v>92</v>
      </c>
      <c r="B2335" s="15">
        <v>36982</v>
      </c>
      <c r="C2335" s="16" t="s">
        <v>62</v>
      </c>
      <c r="D2335" s="17">
        <v>2001</v>
      </c>
      <c r="E2335" s="18" t="str">
        <f t="shared" si="566"/>
        <v>Rotomahana 2000/01</v>
      </c>
      <c r="F2335" s="18" t="s">
        <v>61</v>
      </c>
      <c r="G2335" s="19">
        <v>5.3000001907348633</v>
      </c>
      <c r="H2335" s="20">
        <v>3.7799999713897705</v>
      </c>
      <c r="I2335" s="21">
        <v>156.5</v>
      </c>
      <c r="J2335" s="19">
        <v>11.5</v>
      </c>
      <c r="K2335" s="19">
        <v>4.5</v>
      </c>
      <c r="M2335" s="19">
        <v>3</v>
      </c>
      <c r="N2335" s="19">
        <v>7.1499998569488525</v>
      </c>
      <c r="O2335" s="19">
        <v>0.89999999105930328</v>
      </c>
      <c r="P2335" s="22">
        <v>0.3619999885559082</v>
      </c>
      <c r="Q2335" s="19">
        <f t="shared" si="560"/>
        <v>4.0596607484843341</v>
      </c>
      <c r="R2335" s="19">
        <f t="shared" si="565"/>
        <v>3.9464313119518222</v>
      </c>
      <c r="S2335" s="19">
        <f t="shared" si="575"/>
        <v>2.9954881690662254</v>
      </c>
      <c r="T2335" s="19">
        <f t="shared" si="576"/>
        <v>3.3152376938325459</v>
      </c>
      <c r="U2335" s="23">
        <f t="shared" si="577"/>
        <v>3.5792044808337318</v>
      </c>
      <c r="V2335" s="24">
        <f t="shared" si="563"/>
        <v>3.7946328778085547</v>
      </c>
      <c r="W2335" s="24">
        <f t="shared" si="563"/>
        <v>3.987309640976088</v>
      </c>
      <c r="X2335" s="24">
        <f t="shared" si="563"/>
        <v>3.3871497145495688</v>
      </c>
      <c r="Y2335" s="24">
        <f t="shared" si="563"/>
        <v>3.364707194213612</v>
      </c>
      <c r="Z2335" s="24">
        <f t="shared" si="563"/>
        <v>3.6586477631449319</v>
      </c>
      <c r="AA2335" s="20">
        <v>0.15</v>
      </c>
      <c r="AB2335" s="20">
        <v>0.85166666666666602</v>
      </c>
      <c r="AC2335" s="17">
        <v>314.37227289636201</v>
      </c>
      <c r="AD2335" s="17">
        <f t="shared" si="578"/>
        <v>314.45385008212418</v>
      </c>
      <c r="AE2335" s="21">
        <v>119</v>
      </c>
      <c r="AF2335" s="21">
        <v>150.64398293278299</v>
      </c>
      <c r="AG2335" s="19">
        <v>3.2526501036012396</v>
      </c>
      <c r="AH2335" s="21">
        <v>175.4</v>
      </c>
      <c r="AI2335" s="22">
        <v>0.66749999999999954</v>
      </c>
      <c r="AJ2335" s="21">
        <v>1363.5</v>
      </c>
      <c r="AK2335" s="21" t="e">
        <f>VLOOKUP($B2335,'[3]Rotoma level Monthly'!$C$2:$N$538,10,FALSE)</f>
        <v>#N/A</v>
      </c>
      <c r="AL2335" s="21" t="e">
        <f>VLOOKUP($B2335,'[3]Rotoma level Monthly'!$C$2:$N$538,11,FALSE)</f>
        <v>#N/A</v>
      </c>
      <c r="AM2335" s="20">
        <v>3.5667894735919679</v>
      </c>
      <c r="AN2335" s="21">
        <v>174.93333333333331</v>
      </c>
    </row>
    <row r="2336" spans="1:40" x14ac:dyDescent="0.25">
      <c r="A2336" s="18" t="s">
        <v>92</v>
      </c>
      <c r="B2336" s="15">
        <v>37012</v>
      </c>
      <c r="C2336" s="16" t="s">
        <v>62</v>
      </c>
      <c r="D2336" s="17">
        <v>2001</v>
      </c>
      <c r="E2336" s="18" t="str">
        <f t="shared" si="566"/>
        <v>Rotomahana 2000/01</v>
      </c>
      <c r="F2336" s="18" t="s">
        <v>61</v>
      </c>
      <c r="G2336" s="19">
        <v>4.3000001907348633</v>
      </c>
      <c r="H2336" s="20">
        <v>7.4499998092651367</v>
      </c>
      <c r="I2336" s="21">
        <v>260</v>
      </c>
      <c r="J2336" s="19">
        <v>35</v>
      </c>
      <c r="K2336" s="19">
        <v>19</v>
      </c>
      <c r="M2336" s="19">
        <v>6</v>
      </c>
      <c r="N2336" s="19">
        <v>6.4000000953674316</v>
      </c>
      <c r="O2336" s="19">
        <v>0.87000000476837158</v>
      </c>
      <c r="P2336" s="22">
        <v>0.30799999833106995</v>
      </c>
      <c r="Q2336" s="19">
        <f t="shared" si="560"/>
        <v>3.8290099261026489</v>
      </c>
      <c r="R2336" s="19">
        <f t="shared" si="565"/>
        <v>3.0596703304782062</v>
      </c>
      <c r="S2336" s="19">
        <f t="shared" si="575"/>
        <v>3.6590697773921614</v>
      </c>
      <c r="T2336" s="19">
        <f t="shared" si="576"/>
        <v>4.7266786895028039</v>
      </c>
      <c r="U2336" s="23">
        <f t="shared" si="577"/>
        <v>3.8186071808689555</v>
      </c>
      <c r="V2336" s="24">
        <f t="shared" si="563"/>
        <v>3.7868483361215657</v>
      </c>
      <c r="W2336" s="24">
        <f t="shared" si="563"/>
        <v>3.9332007260708401</v>
      </c>
      <c r="X2336" s="24">
        <f t="shared" si="563"/>
        <v>3.4087967414613836</v>
      </c>
      <c r="Y2336" s="24">
        <f t="shared" si="563"/>
        <v>3.5914841289537427</v>
      </c>
      <c r="Z2336" s="24">
        <f t="shared" si="563"/>
        <v>3.7001226013605057</v>
      </c>
      <c r="AA2336" s="20">
        <v>-0.77</v>
      </c>
      <c r="AB2336" s="20">
        <v>0.53333333333333299</v>
      </c>
      <c r="AC2336" s="17">
        <v>314.56123575464898</v>
      </c>
      <c r="AD2336" s="17">
        <f t="shared" si="578"/>
        <v>314.55121398224099</v>
      </c>
      <c r="AE2336" s="21">
        <v>219.5</v>
      </c>
      <c r="AF2336" s="21">
        <v>168.02287304282601</v>
      </c>
      <c r="AG2336" s="19">
        <v>4.0556562360781339</v>
      </c>
      <c r="AH2336" s="21">
        <v>110.8</v>
      </c>
      <c r="AI2336" s="22">
        <v>0.57999999999999952</v>
      </c>
      <c r="AJ2336" s="21">
        <v>1287.5</v>
      </c>
      <c r="AK2336" s="21" t="e">
        <f>VLOOKUP($B2336,'[3]Rotoma level Monthly'!$C$2:$N$538,10,FALSE)</f>
        <v>#N/A</v>
      </c>
      <c r="AL2336" s="21" t="e">
        <f>VLOOKUP($B2336,'[3]Rotoma level Monthly'!$C$2:$N$538,11,FALSE)</f>
        <v>#N/A</v>
      </c>
      <c r="AM2336" s="20">
        <v>3.5741401773037627</v>
      </c>
      <c r="AN2336" s="21">
        <v>172.00833333333333</v>
      </c>
    </row>
    <row r="2337" spans="1:40" x14ac:dyDescent="0.25">
      <c r="A2337" s="18" t="s">
        <v>92</v>
      </c>
      <c r="B2337" s="15">
        <v>37043</v>
      </c>
      <c r="C2337" s="16" t="s">
        <v>62</v>
      </c>
      <c r="D2337" s="17">
        <v>2001</v>
      </c>
      <c r="E2337" s="18" t="str">
        <f t="shared" si="566"/>
        <v>Rotomahana 2000/01</v>
      </c>
      <c r="F2337" s="18" t="s">
        <v>61</v>
      </c>
      <c r="G2337" s="19">
        <v>5</v>
      </c>
      <c r="H2337" s="20">
        <v>6.3299999237060547</v>
      </c>
      <c r="I2337" s="21">
        <v>246</v>
      </c>
      <c r="J2337" s="19">
        <v>18</v>
      </c>
      <c r="K2337" s="19">
        <v>21</v>
      </c>
      <c r="M2337" s="19">
        <v>14</v>
      </c>
      <c r="N2337" s="19">
        <v>6.6999998092651367</v>
      </c>
      <c r="O2337" s="19">
        <v>0.46000000834465027</v>
      </c>
      <c r="P2337" s="22">
        <v>0.38699999451637268</v>
      </c>
      <c r="Q2337" s="19">
        <f t="shared" si="560"/>
        <v>3.9953838110134878</v>
      </c>
      <c r="R2337" s="19">
        <f t="shared" si="565"/>
        <v>3.2818264952793759</v>
      </c>
      <c r="S2337" s="19">
        <f t="shared" si="575"/>
        <v>3.5867146723811714</v>
      </c>
      <c r="T2337" s="19">
        <f t="shared" si="576"/>
        <v>3.8833957149016527</v>
      </c>
      <c r="U2337" s="23">
        <f t="shared" si="577"/>
        <v>3.6868301733939219</v>
      </c>
      <c r="V2337" s="24">
        <f t="shared" si="563"/>
        <v>3.7510583890279974</v>
      </c>
      <c r="W2337" s="24">
        <f t="shared" si="563"/>
        <v>3.8573004396329758</v>
      </c>
      <c r="X2337" s="24">
        <f t="shared" si="563"/>
        <v>3.4265885345533627</v>
      </c>
      <c r="Y2337" s="24">
        <f t="shared" si="563"/>
        <v>3.6206752875485337</v>
      </c>
      <c r="Z2337" s="24">
        <f t="shared" si="563"/>
        <v>3.6987933585638473</v>
      </c>
      <c r="AA2337" s="20">
        <v>0.28000000000000003</v>
      </c>
      <c r="AB2337" s="20">
        <v>-0.125</v>
      </c>
      <c r="AC2337" s="17">
        <v>314.57575762500397</v>
      </c>
      <c r="AD2337" s="17">
        <f t="shared" si="578"/>
        <v>314.56483370914702</v>
      </c>
      <c r="AE2337" s="21">
        <v>31.5</v>
      </c>
      <c r="AF2337" s="21">
        <v>155.31336500975482</v>
      </c>
      <c r="AG2337" s="19">
        <v>2.3459306912407683</v>
      </c>
      <c r="AH2337" s="21">
        <v>142.5</v>
      </c>
      <c r="AI2337" s="22">
        <v>0.57999999999999952</v>
      </c>
      <c r="AJ2337" s="21">
        <v>1433.5</v>
      </c>
      <c r="AK2337" s="21" t="e">
        <f>VLOOKUP($B2337,'[3]Rotoma level Monthly'!$C$2:$N$538,10,FALSE)</f>
        <v>#N/A</v>
      </c>
      <c r="AL2337" s="21" t="e">
        <f>VLOOKUP($B2337,'[3]Rotoma level Monthly'!$C$2:$N$538,11,FALSE)</f>
        <v>#N/A</v>
      </c>
      <c r="AM2337" s="20">
        <v>3.6472953065515745</v>
      </c>
      <c r="AN2337" s="21">
        <v>175.45833333333334</v>
      </c>
    </row>
    <row r="2338" spans="1:40" x14ac:dyDescent="0.25">
      <c r="A2338" s="18" t="s">
        <v>92</v>
      </c>
      <c r="B2338" s="15">
        <v>37438</v>
      </c>
      <c r="C2338" s="16" t="s">
        <v>64</v>
      </c>
      <c r="D2338" s="17">
        <v>2003</v>
      </c>
      <c r="E2338" s="18" t="str">
        <f t="shared" si="566"/>
        <v>Rotomahana 2002/03</v>
      </c>
      <c r="F2338" s="18" t="s">
        <v>61</v>
      </c>
      <c r="G2338" s="19">
        <v>3.0999999046325684</v>
      </c>
      <c r="H2338" s="20">
        <v>6</v>
      </c>
      <c r="J2338" s="19">
        <v>9</v>
      </c>
      <c r="K2338" s="19">
        <v>14</v>
      </c>
      <c r="M2338" s="19">
        <v>4</v>
      </c>
      <c r="N2338" s="19">
        <v>7.0300002098083496</v>
      </c>
      <c r="O2338" s="19">
        <v>0.85000002384185791</v>
      </c>
      <c r="P2338" s="22">
        <v>0.414000004529953</v>
      </c>
      <c r="Q2338" s="19">
        <f t="shared" si="560"/>
        <v>3.4680586684033829</v>
      </c>
      <c r="R2338" s="19">
        <f t="shared" si="565"/>
        <v>3.3532959558596875</v>
      </c>
      <c r="T2338" s="19">
        <f t="shared" si="576"/>
        <v>3.0043881275628284</v>
      </c>
      <c r="V2338" s="24">
        <f t="shared" ref="V2338:Z2388" si="579">AVERAGE(Q2327:Q2338)</f>
        <v>3.7453111621157498</v>
      </c>
      <c r="W2338" s="24">
        <f t="shared" si="579"/>
        <v>3.8893382351318135</v>
      </c>
      <c r="X2338" s="24">
        <f t="shared" si="579"/>
        <v>3.4265885345533627</v>
      </c>
      <c r="Y2338" s="24">
        <f t="shared" si="579"/>
        <v>3.5646491820952875</v>
      </c>
      <c r="Z2338" s="24">
        <f t="shared" si="579"/>
        <v>3.6987933585638473</v>
      </c>
      <c r="AA2338" s="20">
        <v>-0.73</v>
      </c>
      <c r="AB2338" s="20">
        <v>-0.59</v>
      </c>
      <c r="AC2338" s="17">
        <v>314.51668098456099</v>
      </c>
      <c r="AD2338" s="17">
        <f t="shared" si="578"/>
        <v>314.56378069083536</v>
      </c>
      <c r="AE2338" s="21">
        <v>103.5</v>
      </c>
      <c r="AF2338" s="21">
        <v>185.86304470854603</v>
      </c>
      <c r="AG2338" s="19">
        <v>3.7529458822909425</v>
      </c>
      <c r="AH2338" s="21">
        <v>118.2</v>
      </c>
      <c r="AI2338" s="22">
        <v>-0.1766666666666665</v>
      </c>
      <c r="AJ2338" s="21">
        <v>1372</v>
      </c>
      <c r="AK2338" s="21" t="e">
        <f>VLOOKUP($B2338,'[3]Rotoma level Monthly'!$C$2:$N$538,10,FALSE)</f>
        <v>#N/A</v>
      </c>
      <c r="AL2338" s="21" t="e">
        <f>VLOOKUP($B2338,'[3]Rotoma level Monthly'!$C$2:$N$538,11,FALSE)</f>
        <v>#N/A</v>
      </c>
      <c r="AM2338" s="20">
        <v>3.5401416414245799</v>
      </c>
      <c r="AN2338" s="21">
        <v>167.85833333333332</v>
      </c>
    </row>
    <row r="2339" spans="1:40" x14ac:dyDescent="0.25">
      <c r="A2339" s="18" t="s">
        <v>92</v>
      </c>
      <c r="B2339" s="15">
        <v>37469</v>
      </c>
      <c r="C2339" s="16" t="s">
        <v>64</v>
      </c>
      <c r="D2339" s="17">
        <v>2003</v>
      </c>
      <c r="E2339" s="18" t="str">
        <f t="shared" si="566"/>
        <v>Rotomahana 2002/03</v>
      </c>
      <c r="F2339" s="18" t="s">
        <v>61</v>
      </c>
      <c r="G2339" s="19">
        <v>3</v>
      </c>
      <c r="H2339" s="20">
        <v>6.630000114440918</v>
      </c>
      <c r="I2339" s="21">
        <v>150</v>
      </c>
      <c r="J2339" s="19">
        <v>9</v>
      </c>
      <c r="K2339" s="19">
        <v>13</v>
      </c>
      <c r="M2339" s="19">
        <v>2</v>
      </c>
      <c r="N2339" s="19">
        <v>6.9800000190734863</v>
      </c>
      <c r="O2339" s="19">
        <v>0.79000002145767212</v>
      </c>
      <c r="P2339" s="22">
        <v>0.35600000619888306</v>
      </c>
      <c r="Q2339" s="19">
        <f t="shared" si="560"/>
        <v>3.4318879869879426</v>
      </c>
      <c r="R2339" s="19">
        <f t="shared" si="565"/>
        <v>3.2194349626343142</v>
      </c>
      <c r="S2339" s="19">
        <f t="shared" ref="S2339:S2342" si="580">-3.61+3.01*LOG($I2339)</f>
        <v>2.9400346897576006</v>
      </c>
      <c r="T2339" s="19">
        <f t="shared" si="576"/>
        <v>3.0043881275628284</v>
      </c>
      <c r="U2339" s="23">
        <f t="shared" ref="U2339:U2342" si="581">AVERAGE(Q2339:T2339)</f>
        <v>3.1489364417356716</v>
      </c>
      <c r="V2339" s="24">
        <f t="shared" si="579"/>
        <v>3.7285511341375344</v>
      </c>
      <c r="W2339" s="24">
        <f t="shared" si="579"/>
        <v>3.8507633404808193</v>
      </c>
      <c r="X2339" s="24">
        <f t="shared" si="579"/>
        <v>3.382356366844657</v>
      </c>
      <c r="Y2339" s="24">
        <f t="shared" si="579"/>
        <v>3.5179607608842489</v>
      </c>
      <c r="Z2339" s="24">
        <f t="shared" si="579"/>
        <v>3.6488063661249224</v>
      </c>
      <c r="AA2339" s="20">
        <v>-1.42</v>
      </c>
      <c r="AB2339" s="20">
        <v>-0.71333333333333304</v>
      </c>
      <c r="AC2339" s="17">
        <v>314.49153713196398</v>
      </c>
      <c r="AD2339" s="17">
        <f t="shared" si="578"/>
        <v>314.55234536110657</v>
      </c>
      <c r="AE2339" s="21">
        <v>52.722000000000001</v>
      </c>
      <c r="AF2339" s="21">
        <v>181.40581965667192</v>
      </c>
      <c r="AG2339" s="19">
        <v>3.868514288352674</v>
      </c>
      <c r="AH2339" s="21">
        <v>179.2</v>
      </c>
      <c r="AI2339" s="22">
        <v>-0.25083333333333302</v>
      </c>
      <c r="AJ2339" s="21">
        <v>1409.5</v>
      </c>
      <c r="AK2339" s="21" t="e">
        <f>VLOOKUP($B2339,'[3]Rotoma level Monthly'!$C$2:$N$538,10,FALSE)</f>
        <v>#N/A</v>
      </c>
      <c r="AL2339" s="21" t="e">
        <f>VLOOKUP($B2339,'[3]Rotoma level Monthly'!$C$2:$N$538,11,FALSE)</f>
        <v>#N/A</v>
      </c>
      <c r="AM2339" s="20">
        <v>3.6363925327579985</v>
      </c>
      <c r="AN2339" s="21">
        <v>169.95</v>
      </c>
    </row>
    <row r="2340" spans="1:40" x14ac:dyDescent="0.25">
      <c r="A2340" s="18" t="s">
        <v>92</v>
      </c>
      <c r="B2340" s="15">
        <v>37500</v>
      </c>
      <c r="C2340" s="16" t="s">
        <v>64</v>
      </c>
      <c r="D2340" s="17">
        <v>2003</v>
      </c>
      <c r="E2340" s="18" t="str">
        <f t="shared" si="566"/>
        <v>Rotomahana 2002/03</v>
      </c>
      <c r="F2340" s="18" t="s">
        <v>61</v>
      </c>
      <c r="G2340" s="19">
        <v>7.3000001907348633</v>
      </c>
      <c r="H2340" s="20">
        <v>9.0399999618530273</v>
      </c>
      <c r="I2340" s="21">
        <v>179</v>
      </c>
      <c r="J2340" s="19">
        <v>20</v>
      </c>
      <c r="K2340" s="19">
        <v>7</v>
      </c>
      <c r="M2340" s="19">
        <v>6</v>
      </c>
      <c r="N2340" s="19">
        <v>7.1700000762939453</v>
      </c>
      <c r="O2340" s="19">
        <v>1.2999999523162842</v>
      </c>
      <c r="P2340" s="22">
        <v>0.31499999761581421</v>
      </c>
      <c r="Q2340" s="19">
        <f t="shared" si="560"/>
        <v>4.4128400935280325</v>
      </c>
      <c r="R2340" s="19">
        <f t="shared" si="565"/>
        <v>2.7846885846957137</v>
      </c>
      <c r="S2340" s="19">
        <f t="shared" si="580"/>
        <v>3.1710876232494782</v>
      </c>
      <c r="T2340" s="19">
        <f t="shared" si="576"/>
        <v>4.0170075873388251</v>
      </c>
      <c r="U2340" s="23">
        <f t="shared" si="581"/>
        <v>3.5964059722030122</v>
      </c>
      <c r="V2340" s="24">
        <f t="shared" si="579"/>
        <v>3.7285511341375348</v>
      </c>
      <c r="W2340" s="24">
        <f t="shared" si="579"/>
        <v>3.7561302017262315</v>
      </c>
      <c r="X2340" s="24">
        <f t="shared" si="579"/>
        <v>3.3450561586003147</v>
      </c>
      <c r="Y2340" s="24">
        <f t="shared" si="579"/>
        <v>3.5179607608842489</v>
      </c>
      <c r="Z2340" s="24">
        <f t="shared" si="579"/>
        <v>3.6136722762216764</v>
      </c>
      <c r="AA2340" s="20">
        <v>-0.8</v>
      </c>
      <c r="AB2340" s="20">
        <v>-0.745</v>
      </c>
      <c r="AC2340" s="17">
        <v>314.42815408971501</v>
      </c>
      <c r="AD2340" s="17">
        <f t="shared" si="578"/>
        <v>314.52191830029579</v>
      </c>
      <c r="AE2340" s="21">
        <v>217.34</v>
      </c>
      <c r="AF2340" s="21">
        <v>205.46037507562829</v>
      </c>
      <c r="AG2340" s="19">
        <v>4.0986292202899861</v>
      </c>
      <c r="AH2340" s="21">
        <v>173.3</v>
      </c>
      <c r="AI2340" s="22">
        <v>-0.32833333333333303</v>
      </c>
      <c r="AJ2340" s="21">
        <v>1393.722</v>
      </c>
      <c r="AK2340" s="21" t="e">
        <f>VLOOKUP($B2340,'[3]Rotoma level Monthly'!$C$2:$N$538,10,FALSE)</f>
        <v>#N/A</v>
      </c>
      <c r="AL2340" s="21" t="e">
        <f>VLOOKUP($B2340,'[3]Rotoma level Monthly'!$C$2:$N$538,11,FALSE)</f>
        <v>#N/A</v>
      </c>
      <c r="AM2340" s="20">
        <v>3.7012051529264962</v>
      </c>
      <c r="AN2340" s="21">
        <v>169.52500000000001</v>
      </c>
    </row>
    <row r="2341" spans="1:40" x14ac:dyDescent="0.25">
      <c r="A2341" s="18" t="s">
        <v>92</v>
      </c>
      <c r="B2341" s="15">
        <v>37530</v>
      </c>
      <c r="C2341" s="16" t="s">
        <v>64</v>
      </c>
      <c r="D2341" s="17">
        <v>2003</v>
      </c>
      <c r="E2341" s="18" t="str">
        <f t="shared" si="566"/>
        <v>Rotomahana 2002/03</v>
      </c>
      <c r="F2341" s="18" t="s">
        <v>61</v>
      </c>
      <c r="G2341" s="19">
        <v>5.9000000953674316</v>
      </c>
      <c r="H2341" s="20">
        <v>2.880000114440918</v>
      </c>
      <c r="I2341" s="21">
        <v>72.5</v>
      </c>
      <c r="J2341" s="19">
        <v>6</v>
      </c>
      <c r="K2341" s="19">
        <v>7</v>
      </c>
      <c r="M2341" s="19">
        <v>3</v>
      </c>
      <c r="N2341" s="19">
        <v>7.3299999237060547</v>
      </c>
      <c r="O2341" s="19">
        <v>1.2999999523162842</v>
      </c>
      <c r="P2341" s="22">
        <v>0.40900000929832458</v>
      </c>
      <c r="Q2341" s="19">
        <f t="shared" si="560"/>
        <v>4.1779641274016521</v>
      </c>
      <c r="R2341" s="19">
        <f t="shared" si="565"/>
        <v>4.2812042216448134</v>
      </c>
      <c r="S2341" s="19">
        <f t="shared" si="580"/>
        <v>1.9896173997786915</v>
      </c>
      <c r="T2341" s="19">
        <f t="shared" si="576"/>
        <v>2.4902016511202389</v>
      </c>
      <c r="U2341" s="23">
        <f t="shared" si="581"/>
        <v>3.2347468499863488</v>
      </c>
      <c r="V2341" s="24">
        <f t="shared" si="579"/>
        <v>3.8151490880364225</v>
      </c>
      <c r="W2341" s="24">
        <f t="shared" si="579"/>
        <v>3.7662179432238894</v>
      </c>
      <c r="X2341" s="24">
        <f t="shared" si="579"/>
        <v>3.2285468583259243</v>
      </c>
      <c r="Y2341" s="24">
        <f t="shared" si="579"/>
        <v>3.3989657778995355</v>
      </c>
      <c r="Z2341" s="24">
        <f t="shared" si="579"/>
        <v>3.5784605999926695</v>
      </c>
      <c r="AA2341" s="20">
        <v>-0.72</v>
      </c>
      <c r="AB2341" s="20">
        <v>-0.80333333333333301</v>
      </c>
      <c r="AC2341" s="17">
        <v>314.34304943008101</v>
      </c>
      <c r="AD2341" s="17">
        <f t="shared" si="578"/>
        <v>314.48576941767715</v>
      </c>
      <c r="AE2341" s="21">
        <v>47.5</v>
      </c>
      <c r="AF2341" s="21">
        <v>215.27688172043005</v>
      </c>
      <c r="AG2341" s="19">
        <v>4.6009409125214678</v>
      </c>
      <c r="AH2341" s="21">
        <v>268.8</v>
      </c>
      <c r="AI2341" s="22">
        <v>-0.32833333333333303</v>
      </c>
      <c r="AJ2341" s="21">
        <v>1528.5619999999999</v>
      </c>
      <c r="AK2341" s="21" t="e">
        <f>VLOOKUP($B2341,'[3]Rotoma level Monthly'!$C$2:$N$538,10,FALSE)</f>
        <v>#N/A</v>
      </c>
      <c r="AL2341" s="21" t="e">
        <f>VLOOKUP($B2341,'[3]Rotoma level Monthly'!$C$2:$N$538,11,FALSE)</f>
        <v>#N/A</v>
      </c>
      <c r="AM2341" s="20">
        <v>3.790581655594691</v>
      </c>
      <c r="AN2341" s="21">
        <v>179.17499999999998</v>
      </c>
    </row>
    <row r="2342" spans="1:40" x14ac:dyDescent="0.25">
      <c r="A2342" s="18" t="s">
        <v>92</v>
      </c>
      <c r="B2342" s="15">
        <v>37561</v>
      </c>
      <c r="C2342" s="16" t="s">
        <v>64</v>
      </c>
      <c r="D2342" s="17">
        <v>2003</v>
      </c>
      <c r="E2342" s="18" t="str">
        <f t="shared" si="566"/>
        <v>Rotomahana 2002/03</v>
      </c>
      <c r="F2342" s="18" t="s">
        <v>61</v>
      </c>
      <c r="G2342" s="19">
        <v>1.7000000476837158</v>
      </c>
      <c r="H2342" s="20">
        <v>6.0500001907348633</v>
      </c>
      <c r="I2342" s="21">
        <v>248.5</v>
      </c>
      <c r="J2342" s="19">
        <v>17</v>
      </c>
      <c r="K2342" s="19">
        <v>8</v>
      </c>
      <c r="M2342" s="19">
        <v>34</v>
      </c>
      <c r="N2342" s="19">
        <v>7.5</v>
      </c>
      <c r="O2342" s="19">
        <v>0.88999998569488525</v>
      </c>
      <c r="Q2342" s="19">
        <f t="shared" si="560"/>
        <v>2.8053402912421612</v>
      </c>
      <c r="R2342" s="19">
        <f t="shared" si="565"/>
        <v>3.3422634309114998</v>
      </c>
      <c r="S2342" s="19">
        <f t="shared" si="580"/>
        <v>3.5999324431387465</v>
      </c>
      <c r="T2342" s="19">
        <f t="shared" si="576"/>
        <v>3.8109108504245595</v>
      </c>
      <c r="U2342" s="23">
        <f t="shared" si="581"/>
        <v>3.3896117539292416</v>
      </c>
      <c r="V2342" s="24">
        <f t="shared" si="579"/>
        <v>3.759922556606321</v>
      </c>
      <c r="W2342" s="24">
        <f t="shared" si="579"/>
        <v>3.709367903620798</v>
      </c>
      <c r="X2342" s="24">
        <f t="shared" si="579"/>
        <v>3.242753456124936</v>
      </c>
      <c r="Y2342" s="24">
        <f t="shared" si="579"/>
        <v>3.4449694620464144</v>
      </c>
      <c r="Z2342" s="24">
        <f t="shared" si="579"/>
        <v>3.5639923712007002</v>
      </c>
      <c r="AA2342" s="20">
        <v>-0.66</v>
      </c>
      <c r="AB2342" s="20">
        <v>-0.81166666666666598</v>
      </c>
      <c r="AC2342" s="17">
        <v>314.23595507510697</v>
      </c>
      <c r="AD2342" s="17">
        <f t="shared" si="578"/>
        <v>314.44771176768609</v>
      </c>
      <c r="AE2342" s="21">
        <v>47</v>
      </c>
      <c r="AF2342" s="21">
        <v>213.71388888888967</v>
      </c>
      <c r="AG2342" s="19">
        <v>4.4376105640707681</v>
      </c>
      <c r="AH2342" s="21">
        <v>210.7</v>
      </c>
      <c r="AI2342" s="22">
        <v>-0.32833333333333303</v>
      </c>
      <c r="AJ2342" s="21">
        <v>1401.0619999999999</v>
      </c>
      <c r="AK2342" s="21" t="e">
        <f>VLOOKUP($B2342,'[3]Rotoma level Monthly'!$C$2:$N$538,10,FALSE)</f>
        <v>#N/A</v>
      </c>
      <c r="AL2342" s="21" t="e">
        <f>VLOOKUP($B2342,'[3]Rotoma level Monthly'!$C$2:$N$538,11,FALSE)</f>
        <v>#N/A</v>
      </c>
      <c r="AM2342" s="20">
        <v>3.8283939811521024</v>
      </c>
      <c r="AN2342" s="21">
        <v>183.00833333333333</v>
      </c>
    </row>
    <row r="2343" spans="1:40" x14ac:dyDescent="0.25">
      <c r="A2343" s="18" t="s">
        <v>92</v>
      </c>
      <c r="B2343" s="15">
        <v>37591</v>
      </c>
      <c r="C2343" s="16" t="s">
        <v>64</v>
      </c>
      <c r="D2343" s="17">
        <v>2003</v>
      </c>
      <c r="E2343" s="18" t="str">
        <f t="shared" si="566"/>
        <v>Rotomahana 2002/03</v>
      </c>
      <c r="F2343" s="18" t="s">
        <v>61</v>
      </c>
      <c r="G2343" s="19">
        <v>2.0999999046325684</v>
      </c>
      <c r="H2343" s="20">
        <v>3.4100000858306885</v>
      </c>
      <c r="J2343" s="19">
        <v>13</v>
      </c>
      <c r="K2343" s="19">
        <v>5</v>
      </c>
      <c r="M2343" s="19">
        <v>1</v>
      </c>
      <c r="N2343" s="19">
        <v>7.8000001907348633</v>
      </c>
      <c r="O2343" s="19">
        <v>1.1000000238418579</v>
      </c>
      <c r="P2343" s="22">
        <v>0.31700000166893005</v>
      </c>
      <c r="Q2343" s="19">
        <f t="shared" si="560"/>
        <v>3.0384369585286417</v>
      </c>
      <c r="R2343" s="19">
        <f t="shared" si="565"/>
        <v>4.0742248707618254</v>
      </c>
      <c r="T2343" s="19">
        <f t="shared" si="576"/>
        <v>3.4707145887359632</v>
      </c>
      <c r="V2343" s="24">
        <f t="shared" si="579"/>
        <v>3.6731022890310467</v>
      </c>
      <c r="W2343" s="24">
        <f t="shared" si="579"/>
        <v>3.6451949525033398</v>
      </c>
      <c r="X2343" s="24">
        <f t="shared" si="579"/>
        <v>3.222564041573603</v>
      </c>
      <c r="Y2343" s="24">
        <f t="shared" si="579"/>
        <v>3.4230264819948033</v>
      </c>
      <c r="Z2343" s="24">
        <f t="shared" si="579"/>
        <v>3.5178101482058493</v>
      </c>
      <c r="AA2343" s="20">
        <v>-1.1499999999999999</v>
      </c>
      <c r="AB2343" s="20">
        <v>-0.913333333333333</v>
      </c>
      <c r="AC2343" s="17">
        <v>314.13084264217599</v>
      </c>
      <c r="AD2343" s="17">
        <f t="shared" si="578"/>
        <v>314.40606690610218</v>
      </c>
      <c r="AE2343" s="21">
        <v>118.5</v>
      </c>
      <c r="AF2343" s="21">
        <v>189.78763440860493</v>
      </c>
      <c r="AG2343" s="19">
        <v>4.1771736067290215</v>
      </c>
      <c r="AH2343" s="21">
        <v>231.6</v>
      </c>
      <c r="AI2343" s="22">
        <v>-0.38583333333333303</v>
      </c>
      <c r="AJ2343" s="21">
        <v>1279.5619999999999</v>
      </c>
      <c r="AK2343" s="21" t="e">
        <f>VLOOKUP($B2343,'[3]Rotoma level Monthly'!$C$2:$N$538,10,FALSE)</f>
        <v>#N/A</v>
      </c>
      <c r="AL2343" s="21" t="e">
        <f>VLOOKUP($B2343,'[3]Rotoma level Monthly'!$C$2:$N$538,11,FALSE)</f>
        <v>#N/A</v>
      </c>
      <c r="AM2343" s="20">
        <v>3.8530170444484129</v>
      </c>
      <c r="AN2343" s="21">
        <v>188.70000000000002</v>
      </c>
    </row>
    <row r="2344" spans="1:40" x14ac:dyDescent="0.25">
      <c r="A2344" s="18" t="s">
        <v>92</v>
      </c>
      <c r="B2344" s="15">
        <v>37622</v>
      </c>
      <c r="C2344" s="16" t="s">
        <v>64</v>
      </c>
      <c r="D2344" s="17">
        <v>2003</v>
      </c>
      <c r="E2344" s="18" t="str">
        <f t="shared" si="566"/>
        <v>Rotomahana 2002/03</v>
      </c>
      <c r="F2344" s="18" t="s">
        <v>61</v>
      </c>
      <c r="G2344" s="19">
        <v>1.7999999523162842</v>
      </c>
      <c r="H2344" s="20">
        <v>4.8899998664855957</v>
      </c>
      <c r="I2344" s="21">
        <v>167.5</v>
      </c>
      <c r="J2344" s="19">
        <v>15</v>
      </c>
      <c r="K2344" s="19">
        <v>7</v>
      </c>
      <c r="M2344" s="19">
        <v>1</v>
      </c>
      <c r="N2344" s="19">
        <v>7.5999999046325684</v>
      </c>
      <c r="O2344" s="19">
        <v>0.82999998331069946</v>
      </c>
      <c r="P2344" s="22">
        <v>0.26399999856948853</v>
      </c>
      <c r="Q2344" s="19">
        <f t="shared" si="560"/>
        <v>2.8683921337400151</v>
      </c>
      <c r="R2344" s="19">
        <f t="shared" si="565"/>
        <v>3.6205611805599696</v>
      </c>
      <c r="S2344" s="19">
        <f t="shared" ref="S2344" si="582">-3.61+3.01*LOG($I2344)</f>
        <v>3.0842845822323199</v>
      </c>
      <c r="T2344" s="19">
        <f t="shared" si="576"/>
        <v>3.6521864764425889</v>
      </c>
      <c r="U2344" s="23">
        <f t="shared" ref="U2344" si="583">AVERAGE(Q2344:T2344)</f>
        <v>3.3063560932437235</v>
      </c>
      <c r="V2344" s="24">
        <f t="shared" si="579"/>
        <v>3.6173828508968522</v>
      </c>
      <c r="W2344" s="24">
        <f t="shared" si="579"/>
        <v>3.5918878087547466</v>
      </c>
      <c r="X2344" s="24">
        <f t="shared" si="579"/>
        <v>3.1977585665040786</v>
      </c>
      <c r="Y2344" s="24">
        <f t="shared" si="579"/>
        <v>3.4354735957903326</v>
      </c>
      <c r="Z2344" s="24">
        <f t="shared" si="579"/>
        <v>3.4826349390122906</v>
      </c>
      <c r="AA2344" s="20">
        <v>-0.18</v>
      </c>
      <c r="AB2344" s="20">
        <v>-0.24833333333333299</v>
      </c>
      <c r="AC2344" s="17">
        <v>314.05644106108502</v>
      </c>
      <c r="AD2344" s="17">
        <f t="shared" si="578"/>
        <v>314.3723646658969</v>
      </c>
      <c r="AE2344" s="21">
        <v>72</v>
      </c>
      <c r="AF2344" s="21">
        <v>175.58198924731673</v>
      </c>
      <c r="AG2344" s="19">
        <v>4.1257497588604988</v>
      </c>
      <c r="AH2344" s="21">
        <v>256.60000000000002</v>
      </c>
      <c r="AI2344" s="22">
        <v>-0.38583333333333303</v>
      </c>
      <c r="AJ2344" s="21">
        <v>1154.5619999999999</v>
      </c>
      <c r="AK2344" s="21" t="e">
        <f>VLOOKUP($B2344,'[3]Rotoma level Monthly'!$C$2:$N$538,10,FALSE)</f>
        <v>#N/A</v>
      </c>
      <c r="AL2344" s="21" t="e">
        <f>VLOOKUP($B2344,'[3]Rotoma level Monthly'!$C$2:$N$538,11,FALSE)</f>
        <v>#N/A</v>
      </c>
      <c r="AM2344" s="20">
        <v>3.8478778086411469</v>
      </c>
      <c r="AN2344" s="21">
        <v>189.54999999999998</v>
      </c>
    </row>
    <row r="2345" spans="1:40" x14ac:dyDescent="0.25">
      <c r="A2345" s="18" t="s">
        <v>92</v>
      </c>
      <c r="B2345" s="15">
        <v>37681</v>
      </c>
      <c r="C2345" s="16" t="s">
        <v>64</v>
      </c>
      <c r="D2345" s="17">
        <v>2003</v>
      </c>
      <c r="E2345" s="18" t="str">
        <f t="shared" si="566"/>
        <v>Rotomahana 2002/03</v>
      </c>
      <c r="F2345" s="18" t="s">
        <v>61</v>
      </c>
      <c r="H2345" s="20">
        <v>7.619999885559082</v>
      </c>
      <c r="P2345" s="22">
        <v>0.29300001263618469</v>
      </c>
      <c r="R2345" s="19">
        <f t="shared" si="565"/>
        <v>3.0282809134986461</v>
      </c>
      <c r="V2345" s="24">
        <f t="shared" si="579"/>
        <v>3.5892241542156098</v>
      </c>
      <c r="W2345" s="24">
        <f t="shared" si="579"/>
        <v>3.5120283872877973</v>
      </c>
      <c r="X2345" s="24">
        <f t="shared" si="579"/>
        <v>3.163156251935499</v>
      </c>
      <c r="Y2345" s="24">
        <f t="shared" si="579"/>
        <v>3.4322698691589109</v>
      </c>
      <c r="Z2345" s="24">
        <f t="shared" si="579"/>
        <v>3.4558828080178281</v>
      </c>
      <c r="AA2345" s="20">
        <v>-0.61</v>
      </c>
      <c r="AB2345" s="20">
        <v>-0.33833333333333299</v>
      </c>
      <c r="AC2345" s="17">
        <v>313.83199187388601</v>
      </c>
      <c r="AD2345" s="17">
        <f t="shared" si="578"/>
        <v>314.32576462736159</v>
      </c>
      <c r="AE2345" s="21">
        <v>148</v>
      </c>
      <c r="AF2345" s="21">
        <v>129.98456919425237</v>
      </c>
      <c r="AG2345" s="19">
        <v>3.0204532153170387</v>
      </c>
      <c r="AH2345" s="21">
        <v>165.5</v>
      </c>
      <c r="AI2345" s="22">
        <v>-0.418333333333333</v>
      </c>
      <c r="AJ2345" s="21">
        <v>1090.0619999999999</v>
      </c>
      <c r="AK2345" s="21" t="e">
        <f>VLOOKUP($B2345,'[3]Rotoma level Monthly'!$C$2:$N$538,10,FALSE)</f>
        <v>#N/A</v>
      </c>
      <c r="AL2345" s="21" t="e">
        <f>VLOOKUP($B2345,'[3]Rotoma level Monthly'!$C$2:$N$538,11,FALSE)</f>
        <v>#N/A</v>
      </c>
      <c r="AM2345" s="20">
        <v>3.8793181025836252</v>
      </c>
      <c r="AN2345" s="21">
        <v>182.57499999999996</v>
      </c>
    </row>
    <row r="2346" spans="1:40" x14ac:dyDescent="0.25">
      <c r="A2346" s="18" t="s">
        <v>92</v>
      </c>
      <c r="B2346" s="15">
        <v>37712</v>
      </c>
      <c r="C2346" s="16" t="s">
        <v>64</v>
      </c>
      <c r="D2346" s="17">
        <v>2003</v>
      </c>
      <c r="E2346" s="18" t="str">
        <f t="shared" si="566"/>
        <v>Rotomahana 2002/03</v>
      </c>
      <c r="F2346" s="18" t="s">
        <v>61</v>
      </c>
      <c r="G2346" s="19">
        <v>4.6999998092651367</v>
      </c>
      <c r="H2346" s="20">
        <v>2.940000057220459</v>
      </c>
      <c r="I2346" s="21">
        <v>208</v>
      </c>
      <c r="J2346" s="19">
        <v>9</v>
      </c>
      <c r="K2346" s="19">
        <v>8</v>
      </c>
      <c r="M2346" s="19">
        <v>3</v>
      </c>
      <c r="N2346" s="19">
        <v>7.3000001907348633</v>
      </c>
      <c r="O2346" s="19">
        <v>1</v>
      </c>
      <c r="P2346" s="22">
        <v>0.32600000500679016</v>
      </c>
      <c r="Q2346" s="19">
        <f t="shared" ref="Q2346:Q2353" si="584">2.22+2.54*LOG($G2346,10)</f>
        <v>3.9271285143905192</v>
      </c>
      <c r="R2346" s="19">
        <f t="shared" si="565"/>
        <v>4.256095018711088</v>
      </c>
      <c r="S2346" s="19">
        <f t="shared" ref="S2346:S2372" si="585">-3.61+3.01*LOG($I2346)</f>
        <v>3.3673706382379121</v>
      </c>
      <c r="T2346" s="19">
        <f t="shared" ref="T2346:T2409" si="586">0.218+2.92*LOG($J2346,10)</f>
        <v>3.0043881275628284</v>
      </c>
      <c r="U2346" s="23">
        <f t="shared" ref="U2346:U2353" si="587">AVERAGE(Q2346:T2346)</f>
        <v>3.6387455747255868</v>
      </c>
      <c r="V2346" s="24">
        <f t="shared" si="579"/>
        <v>3.6376457508929834</v>
      </c>
      <c r="W2346" s="24">
        <f t="shared" si="579"/>
        <v>3.5206647730822471</v>
      </c>
      <c r="X2346" s="24">
        <f t="shared" si="579"/>
        <v>3.1548444439149232</v>
      </c>
      <c r="Y2346" s="24">
        <f t="shared" si="579"/>
        <v>3.4890452395443323</v>
      </c>
      <c r="Z2346" s="24">
        <f t="shared" si="579"/>
        <v>3.4888271689911323</v>
      </c>
      <c r="AA2346" s="20">
        <v>-0.37</v>
      </c>
      <c r="AB2346" s="20">
        <v>-0.37</v>
      </c>
      <c r="AC2346" s="17">
        <v>313.96426754365302</v>
      </c>
      <c r="AD2346" s="17">
        <f t="shared" si="578"/>
        <v>314.29234884235359</v>
      </c>
      <c r="AE2346" s="21">
        <v>64</v>
      </c>
      <c r="AF2346" s="21">
        <v>148.8125000000089</v>
      </c>
      <c r="AG2346" s="19">
        <v>2.4255551697532329</v>
      </c>
      <c r="AH2346" s="21">
        <v>183.9</v>
      </c>
      <c r="AI2346" s="22">
        <v>-0.43416666666666648</v>
      </c>
      <c r="AJ2346" s="21">
        <v>1174.0619999999999</v>
      </c>
      <c r="AK2346" s="21" t="e">
        <f>VLOOKUP($B2346,'[3]Rotoma level Monthly'!$C$2:$N$538,10,FALSE)</f>
        <v>#N/A</v>
      </c>
      <c r="AL2346" s="21" t="e">
        <f>VLOOKUP($B2346,'[3]Rotoma level Monthly'!$C$2:$N$538,11,FALSE)</f>
        <v>#N/A</v>
      </c>
      <c r="AM2346" s="20">
        <v>3.8530758384774075</v>
      </c>
      <c r="AN2346" s="21">
        <v>182.89999999999998</v>
      </c>
    </row>
    <row r="2347" spans="1:40" x14ac:dyDescent="0.25">
      <c r="A2347" s="18" t="s">
        <v>92</v>
      </c>
      <c r="B2347" s="15">
        <v>37742</v>
      </c>
      <c r="C2347" s="16" t="s">
        <v>64</v>
      </c>
      <c r="D2347" s="17">
        <v>2003</v>
      </c>
      <c r="E2347" s="18" t="str">
        <f t="shared" si="566"/>
        <v>Rotomahana 2002/03</v>
      </c>
      <c r="F2347" s="18" t="s">
        <v>61</v>
      </c>
      <c r="G2347" s="19">
        <v>7.5</v>
      </c>
      <c r="H2347" s="20">
        <v>6.8499999000000003</v>
      </c>
      <c r="I2347" s="21">
        <v>156.99999099999999</v>
      </c>
      <c r="J2347" s="19">
        <v>11</v>
      </c>
      <c r="K2347" s="19">
        <v>9.9999997999999994</v>
      </c>
      <c r="L2347" s="19">
        <v>28.000001000000001</v>
      </c>
      <c r="M2347" s="19">
        <v>55</v>
      </c>
      <c r="N2347" s="19">
        <v>6.6999997999999996</v>
      </c>
      <c r="O2347" s="19">
        <v>1.5</v>
      </c>
      <c r="Q2347" s="19">
        <f t="shared" si="584"/>
        <v>4.4426556090149179</v>
      </c>
      <c r="R2347" s="19">
        <f t="shared" si="565"/>
        <v>3.1751057416834514</v>
      </c>
      <c r="S2347" s="19">
        <f t="shared" si="585"/>
        <v>2.9996578788152459</v>
      </c>
      <c r="T2347" s="19">
        <f t="shared" si="586"/>
        <v>3.2588666406620166</v>
      </c>
      <c r="U2347" s="23">
        <f t="shared" si="587"/>
        <v>3.469071467543908</v>
      </c>
      <c r="V2347" s="24">
        <f t="shared" si="579"/>
        <v>3.6724634654866724</v>
      </c>
      <c r="W2347" s="24">
        <f t="shared" si="579"/>
        <v>3.4563876422265492</v>
      </c>
      <c r="X2347" s="24">
        <f t="shared" si="579"/>
        <v>3.1553077449981477</v>
      </c>
      <c r="Y2347" s="24">
        <f t="shared" si="579"/>
        <v>3.4839205983470118</v>
      </c>
      <c r="Z2347" s="24">
        <f t="shared" si="579"/>
        <v>3.4765901675144857</v>
      </c>
      <c r="AA2347" s="20">
        <v>-0.61</v>
      </c>
      <c r="AB2347" s="20">
        <v>-0.57499999999999996</v>
      </c>
      <c r="AC2347" s="17">
        <v>313.924078549706</v>
      </c>
      <c r="AD2347" s="17">
        <f t="shared" si="578"/>
        <v>314.25499931346559</v>
      </c>
      <c r="AE2347" s="21">
        <v>103</v>
      </c>
      <c r="AF2347" s="21">
        <v>151.74059139785157</v>
      </c>
      <c r="AG2347" s="19">
        <v>2.8312481518817267</v>
      </c>
      <c r="AH2347" s="21">
        <v>142.5</v>
      </c>
      <c r="AI2347" s="22">
        <v>-0.53666666666666651</v>
      </c>
      <c r="AJ2347" s="21">
        <v>1102.5619999999999</v>
      </c>
      <c r="AK2347" s="21" t="e">
        <f>VLOOKUP($B2347,'[3]Rotoma level Monthly'!$C$2:$N$538,10,FALSE)</f>
        <v>#N/A</v>
      </c>
      <c r="AL2347" s="21" t="e">
        <f>VLOOKUP($B2347,'[3]Rotoma level Monthly'!$C$2:$N$538,11,FALSE)</f>
        <v>#N/A</v>
      </c>
      <c r="AM2347" s="20">
        <v>3.8175398364264552</v>
      </c>
      <c r="AN2347" s="21">
        <v>185</v>
      </c>
    </row>
    <row r="2348" spans="1:40" x14ac:dyDescent="0.25">
      <c r="A2348" s="18" t="s">
        <v>92</v>
      </c>
      <c r="B2348" s="15">
        <v>37773</v>
      </c>
      <c r="C2348" s="16" t="s">
        <v>64</v>
      </c>
      <c r="D2348" s="17">
        <v>2003</v>
      </c>
      <c r="E2348" s="18" t="str">
        <f t="shared" si="566"/>
        <v>Rotomahana 2002/03</v>
      </c>
      <c r="F2348" s="18" t="s">
        <v>61</v>
      </c>
      <c r="G2348" s="19">
        <v>9.3999995999999992</v>
      </c>
      <c r="H2348" s="20">
        <v>7.7049998999999998</v>
      </c>
      <c r="I2348" s="21">
        <v>174.000001</v>
      </c>
      <c r="J2348" s="19">
        <v>13</v>
      </c>
      <c r="K2348" s="19">
        <v>15</v>
      </c>
      <c r="L2348" s="19">
        <v>54.000000999999997</v>
      </c>
      <c r="M2348" s="27"/>
      <c r="N2348" s="19">
        <v>6.6999997999999996</v>
      </c>
      <c r="O2348" s="19">
        <v>0.60000001999999997</v>
      </c>
      <c r="Q2348" s="19">
        <f t="shared" si="584"/>
        <v>4.6917447012024684</v>
      </c>
      <c r="R2348" s="19">
        <f t="shared" si="565"/>
        <v>3.0127869198429793</v>
      </c>
      <c r="S2348" s="19">
        <f t="shared" si="585"/>
        <v>3.1340532448434204</v>
      </c>
      <c r="T2348" s="19">
        <f t="shared" si="586"/>
        <v>3.4707145887359632</v>
      </c>
      <c r="U2348" s="23">
        <f t="shared" si="587"/>
        <v>3.5773248636562078</v>
      </c>
      <c r="V2348" s="24">
        <f t="shared" si="579"/>
        <v>3.7508938995866568</v>
      </c>
      <c r="W2348" s="24">
        <f t="shared" si="579"/>
        <v>3.4524806913402806</v>
      </c>
      <c r="X2348" s="24">
        <f t="shared" si="579"/>
        <v>3.0969725747149539</v>
      </c>
      <c r="Y2348" s="24">
        <f t="shared" si="579"/>
        <v>3.3697420437318444</v>
      </c>
      <c r="Z2348" s="24">
        <f t="shared" si="579"/>
        <v>3.4497810211575142</v>
      </c>
      <c r="AA2348" s="20">
        <v>-1.19</v>
      </c>
      <c r="AB2348" s="20">
        <v>-0.211666666666666</v>
      </c>
      <c r="AC2348" s="17">
        <v>313.99271234927699</v>
      </c>
      <c r="AD2348" s="17">
        <f t="shared" si="578"/>
        <v>314.20762236301795</v>
      </c>
      <c r="AE2348" s="21">
        <v>143</v>
      </c>
      <c r="AF2348" s="21">
        <v>146.36111111111657</v>
      </c>
      <c r="AG2348" s="19">
        <v>3.5092357060186155</v>
      </c>
      <c r="AH2348" s="21">
        <v>104</v>
      </c>
      <c r="AI2348" s="22">
        <v>-0.58250000000000002</v>
      </c>
      <c r="AJ2348" s="21">
        <v>1123.5619999999999</v>
      </c>
      <c r="AK2348" s="21" t="e">
        <f>VLOOKUP($B2348,'[3]Rotoma level Monthly'!$C$2:$N$538,10,FALSE)</f>
        <v>#N/A</v>
      </c>
      <c r="AL2348" s="21" t="e">
        <f>VLOOKUP($B2348,'[3]Rotoma level Monthly'!$C$2:$N$538,11,FALSE)</f>
        <v>#N/A</v>
      </c>
      <c r="AM2348" s="20">
        <v>3.7408588483287111</v>
      </c>
      <c r="AN2348" s="21">
        <v>186.58333333333334</v>
      </c>
    </row>
    <row r="2349" spans="1:40" x14ac:dyDescent="0.25">
      <c r="A2349" s="18" t="s">
        <v>92</v>
      </c>
      <c r="B2349" s="15">
        <v>37803</v>
      </c>
      <c r="C2349" s="16" t="s">
        <v>65</v>
      </c>
      <c r="D2349" s="17">
        <v>2004</v>
      </c>
      <c r="E2349" s="18" t="str">
        <f t="shared" si="566"/>
        <v>Rotomahana 2003/04</v>
      </c>
      <c r="F2349" s="18" t="s">
        <v>61</v>
      </c>
      <c r="G2349" s="19">
        <v>3.4000001000000002</v>
      </c>
      <c r="H2349" s="20">
        <v>7.8099999000000002</v>
      </c>
      <c r="I2349" s="21">
        <v>296.99999899999995</v>
      </c>
      <c r="J2349" s="19">
        <v>14</v>
      </c>
      <c r="K2349" s="19">
        <v>15</v>
      </c>
      <c r="L2349" s="19">
        <v>61.999999000000003</v>
      </c>
      <c r="M2349" s="19">
        <v>6.0000000999999994</v>
      </c>
      <c r="N2349" s="19">
        <v>6.9000000999999997</v>
      </c>
      <c r="O2349" s="19">
        <v>0.69999999000000002</v>
      </c>
      <c r="Q2349" s="19">
        <f t="shared" si="584"/>
        <v>3.5699564817316802</v>
      </c>
      <c r="R2349" s="19">
        <f t="shared" si="565"/>
        <v>2.9938258918146738</v>
      </c>
      <c r="S2349" s="19">
        <f t="shared" si="585"/>
        <v>3.8329969080433721</v>
      </c>
      <c r="T2349" s="19">
        <f t="shared" si="586"/>
        <v>3.564693864180454</v>
      </c>
      <c r="U2349" s="23">
        <f t="shared" si="587"/>
        <v>3.4903682864425449</v>
      </c>
      <c r="V2349" s="24">
        <f t="shared" si="579"/>
        <v>3.7122186878337646</v>
      </c>
      <c r="W2349" s="24">
        <f t="shared" si="579"/>
        <v>3.4284806410515554</v>
      </c>
      <c r="X2349" s="24">
        <f t="shared" si="579"/>
        <v>3.1243372675663097</v>
      </c>
      <c r="Y2349" s="24">
        <f t="shared" si="579"/>
        <v>3.3407691482117357</v>
      </c>
      <c r="Z2349" s="24">
        <f t="shared" si="579"/>
        <v>3.4279519226073609</v>
      </c>
      <c r="AA2349" s="20">
        <v>0.34</v>
      </c>
      <c r="AB2349" s="20">
        <v>2.9999999999999801E-2</v>
      </c>
      <c r="AC2349" s="17">
        <v>313.99923584418798</v>
      </c>
      <c r="AD2349" s="17">
        <f t="shared" si="578"/>
        <v>314.15957888128327</v>
      </c>
      <c r="AE2349" s="21">
        <v>28.5</v>
      </c>
      <c r="AF2349" s="21">
        <v>129.37500000000321</v>
      </c>
      <c r="AG2349" s="19">
        <v>2.5473772961470367</v>
      </c>
      <c r="AH2349" s="21">
        <v>143.80000000000001</v>
      </c>
      <c r="AI2349" s="22">
        <v>-0.47249999999999998</v>
      </c>
      <c r="AJ2349" s="21">
        <v>1135.5619999999999</v>
      </c>
      <c r="AK2349" s="21" t="e">
        <f>VLOOKUP($B2349,'[3]Rotoma level Monthly'!$C$2:$N$538,10,FALSE)</f>
        <v>#N/A</v>
      </c>
      <c r="AL2349" s="21" t="e">
        <f>VLOOKUP($B2349,'[3]Rotoma level Monthly'!$C$2:$N$538,11,FALSE)</f>
        <v>#N/A</v>
      </c>
      <c r="AM2349" s="20">
        <v>3.6938309410507704</v>
      </c>
      <c r="AN2349" s="21">
        <v>188.7166666666667</v>
      </c>
    </row>
    <row r="2350" spans="1:40" x14ac:dyDescent="0.25">
      <c r="A2350" s="18" t="s">
        <v>92</v>
      </c>
      <c r="B2350" s="15">
        <v>37834</v>
      </c>
      <c r="C2350" s="16" t="s">
        <v>65</v>
      </c>
      <c r="D2350" s="17">
        <v>2004</v>
      </c>
      <c r="E2350" s="18" t="str">
        <f t="shared" si="566"/>
        <v>Rotomahana 2003/04</v>
      </c>
      <c r="F2350" s="18" t="s">
        <v>61</v>
      </c>
      <c r="G2350" s="19">
        <v>2.0999998999999998</v>
      </c>
      <c r="H2350" s="20">
        <v>7.9499997999999996</v>
      </c>
      <c r="I2350" s="21">
        <v>267.00000899999998</v>
      </c>
      <c r="J2350" s="19">
        <v>66</v>
      </c>
      <c r="K2350" s="19">
        <v>16.000001000000001</v>
      </c>
      <c r="L2350" s="19">
        <v>72.999999000000003</v>
      </c>
      <c r="M2350" s="19">
        <v>8.0000004000000011</v>
      </c>
      <c r="N2350" s="19">
        <v>7.1999997999999996</v>
      </c>
      <c r="O2350" s="19">
        <v>0.5</v>
      </c>
      <c r="Q2350" s="19">
        <f t="shared" si="584"/>
        <v>3.038436956095202</v>
      </c>
      <c r="R2350" s="19">
        <f t="shared" si="565"/>
        <v>2.9688424115160084</v>
      </c>
      <c r="S2350" s="19">
        <f t="shared" si="585"/>
        <v>3.6937989407711806</v>
      </c>
      <c r="T2350" s="19">
        <f t="shared" si="586"/>
        <v>5.5310682917822556</v>
      </c>
      <c r="U2350" s="23">
        <f t="shared" si="587"/>
        <v>3.8080366500411618</v>
      </c>
      <c r="V2350" s="24">
        <f t="shared" si="579"/>
        <v>3.6731621685330214</v>
      </c>
      <c r="W2350" s="24">
        <f t="shared" si="579"/>
        <v>3.3964428456895823</v>
      </c>
      <c r="X2350" s="24">
        <f t="shared" si="579"/>
        <v>3.1812834348867969</v>
      </c>
      <c r="Y2350" s="24">
        <f t="shared" si="579"/>
        <v>3.5704673449589563</v>
      </c>
      <c r="Z2350" s="24">
        <f t="shared" si="579"/>
        <v>3.4659603953507405</v>
      </c>
      <c r="AA2350" s="20">
        <v>-0.14000000000000001</v>
      </c>
      <c r="AB2350" s="20">
        <v>-0.125</v>
      </c>
      <c r="AC2350" s="17">
        <v>313.922679752612</v>
      </c>
      <c r="AD2350" s="17">
        <f t="shared" si="578"/>
        <v>314.1100787786209</v>
      </c>
      <c r="AE2350" s="21">
        <v>52</v>
      </c>
      <c r="AF2350" s="21">
        <v>122.89986559140273</v>
      </c>
      <c r="AG2350" s="19">
        <v>2.9426056600955284</v>
      </c>
      <c r="AH2350" s="21">
        <v>152.5</v>
      </c>
      <c r="AI2350" s="22">
        <v>-0.35416666666666652</v>
      </c>
      <c r="AJ2350" s="21">
        <v>1060.5619999999999</v>
      </c>
      <c r="AK2350" s="21" t="e">
        <f>VLOOKUP($B2350,'[3]Rotoma level Monthly'!$C$2:$N$538,10,FALSE)</f>
        <v>#N/A</v>
      </c>
      <c r="AL2350" s="21" t="e">
        <f>VLOOKUP($B2350,'[3]Rotoma level Monthly'!$C$2:$N$538,11,FALSE)</f>
        <v>#N/A</v>
      </c>
      <c r="AM2350" s="20">
        <v>3.5933668922054451</v>
      </c>
      <c r="AN2350" s="21">
        <v>186.49166666666667</v>
      </c>
    </row>
    <row r="2351" spans="1:40" x14ac:dyDescent="0.25">
      <c r="A2351" s="18" t="s">
        <v>92</v>
      </c>
      <c r="B2351" s="15">
        <v>37865</v>
      </c>
      <c r="C2351" s="16" t="s">
        <v>65</v>
      </c>
      <c r="D2351" s="17">
        <v>2004</v>
      </c>
      <c r="E2351" s="18" t="str">
        <f t="shared" si="566"/>
        <v>Rotomahana 2003/04</v>
      </c>
      <c r="F2351" s="18" t="s">
        <v>61</v>
      </c>
      <c r="G2351" s="19">
        <v>13.7</v>
      </c>
      <c r="H2351" s="20">
        <v>4.6999997999999996</v>
      </c>
      <c r="I2351" s="21">
        <v>233</v>
      </c>
      <c r="J2351" s="19">
        <v>13</v>
      </c>
      <c r="K2351" s="19">
        <v>1</v>
      </c>
      <c r="L2351" s="19">
        <v>14</v>
      </c>
      <c r="M2351" s="19">
        <v>11</v>
      </c>
      <c r="N2351" s="19">
        <v>7.0999999000000003</v>
      </c>
      <c r="O2351" s="19">
        <v>1.7</v>
      </c>
      <c r="Q2351" s="19">
        <f t="shared" si="584"/>
        <v>5.1072702405772734</v>
      </c>
      <c r="R2351" s="19">
        <f t="shared" si="565"/>
        <v>3.6714038803699132</v>
      </c>
      <c r="S2351" s="19">
        <f t="shared" si="585"/>
        <v>3.5157413222883167</v>
      </c>
      <c r="T2351" s="19">
        <f t="shared" si="586"/>
        <v>3.4707145887359632</v>
      </c>
      <c r="U2351" s="23">
        <f t="shared" si="587"/>
        <v>3.9412825079928666</v>
      </c>
      <c r="V2351" s="24">
        <f t="shared" si="579"/>
        <v>3.825469646132051</v>
      </c>
      <c r="W2351" s="24">
        <f t="shared" si="579"/>
        <v>3.4341069221675489</v>
      </c>
      <c r="X2351" s="24">
        <f t="shared" si="579"/>
        <v>3.2388540981398686</v>
      </c>
      <c r="Y2351" s="24">
        <f t="shared" si="579"/>
        <v>3.61286065961106</v>
      </c>
      <c r="Z2351" s="24">
        <f t="shared" si="579"/>
        <v>3.5451950019764604</v>
      </c>
      <c r="AA2351" s="20">
        <v>-0.26</v>
      </c>
      <c r="AB2351" s="20">
        <v>-0.18</v>
      </c>
      <c r="AC2351" s="17">
        <v>313.973332638204</v>
      </c>
      <c r="AD2351" s="17">
        <f t="shared" si="578"/>
        <v>314.06689507080745</v>
      </c>
      <c r="AE2351" s="21">
        <v>222</v>
      </c>
      <c r="AF2351" s="21">
        <v>196.8845394736874</v>
      </c>
      <c r="AG2351" s="19">
        <v>4.3637373415503653</v>
      </c>
      <c r="AH2351" s="21">
        <v>139.80000000000001</v>
      </c>
      <c r="AI2351" s="22">
        <v>-0.293333333333333</v>
      </c>
      <c r="AJ2351" s="21">
        <v>1059.8400000000001</v>
      </c>
      <c r="AK2351" s="21" t="e">
        <f>VLOOKUP($B2351,'[3]Rotoma level Monthly'!$C$2:$N$538,10,FALSE)</f>
        <v>#N/A</v>
      </c>
      <c r="AL2351" s="21" t="e">
        <f>VLOOKUP($B2351,'[3]Rotoma level Monthly'!$C$2:$N$538,11,FALSE)</f>
        <v>#N/A</v>
      </c>
      <c r="AM2351" s="20">
        <v>3.5162078398506824</v>
      </c>
      <c r="AN2351" s="21">
        <v>183.70000000000005</v>
      </c>
    </row>
    <row r="2352" spans="1:40" x14ac:dyDescent="0.25">
      <c r="A2352" s="18" t="s">
        <v>92</v>
      </c>
      <c r="B2352" s="15">
        <v>37895</v>
      </c>
      <c r="C2352" s="16" t="s">
        <v>65</v>
      </c>
      <c r="D2352" s="17">
        <v>2004</v>
      </c>
      <c r="E2352" s="18" t="str">
        <f t="shared" si="566"/>
        <v>Rotomahana 2003/04</v>
      </c>
      <c r="F2352" s="18" t="s">
        <v>61</v>
      </c>
      <c r="G2352" s="19">
        <v>4.5</v>
      </c>
      <c r="H2352" s="20">
        <v>3.3</v>
      </c>
      <c r="I2352" s="21">
        <v>98.999999200000005</v>
      </c>
      <c r="J2352" s="19">
        <v>75.000002999999992</v>
      </c>
      <c r="K2352" s="19">
        <v>18.999998999999999</v>
      </c>
      <c r="L2352" s="19">
        <v>4.0000002000000006</v>
      </c>
      <c r="M2352" s="19">
        <v>8.0000004000000011</v>
      </c>
      <c r="N2352" s="19">
        <v>7.1999997999999996</v>
      </c>
      <c r="O2352" s="19">
        <v>1.1000000000000001</v>
      </c>
      <c r="Q2352" s="19">
        <f t="shared" si="584"/>
        <v>3.8791597849893731</v>
      </c>
      <c r="R2352" s="19">
        <f t="shared" si="565"/>
        <v>4.1146395459202223</v>
      </c>
      <c r="S2352" s="19">
        <f t="shared" si="585"/>
        <v>2.3968619251751799</v>
      </c>
      <c r="T2352" s="19">
        <f t="shared" si="586"/>
        <v>5.6931789398293589</v>
      </c>
      <c r="U2352" s="23">
        <f t="shared" si="587"/>
        <v>4.0209600489785338</v>
      </c>
      <c r="V2352" s="24">
        <f t="shared" si="579"/>
        <v>3.7769532544467186</v>
      </c>
      <c r="W2352" s="24">
        <f t="shared" si="579"/>
        <v>3.5449361689362573</v>
      </c>
      <c r="X2352" s="24">
        <f t="shared" si="579"/>
        <v>3.1614315283324386</v>
      </c>
      <c r="Y2352" s="24">
        <f t="shared" si="579"/>
        <v>3.7652398734738357</v>
      </c>
      <c r="Z2352" s="24">
        <f t="shared" si="579"/>
        <v>3.5876504096540129</v>
      </c>
      <c r="AA2352" s="20">
        <v>-0.18</v>
      </c>
      <c r="AB2352" s="20">
        <v>-1.66666666666677E-3</v>
      </c>
      <c r="AC2352" s="17">
        <v>314.14554336429802</v>
      </c>
      <c r="AD2352" s="17">
        <f t="shared" si="578"/>
        <v>314.04334417702279</v>
      </c>
      <c r="AE2352" s="21">
        <v>117.5</v>
      </c>
      <c r="AF2352" s="21">
        <v>178.26915377504818</v>
      </c>
      <c r="AG2352" s="19">
        <v>4.0476127983588226</v>
      </c>
      <c r="AH2352" s="21">
        <v>206.1</v>
      </c>
      <c r="AI2352" s="22">
        <v>-0.23499999999999949</v>
      </c>
      <c r="AJ2352" s="21">
        <v>1064.5</v>
      </c>
      <c r="AK2352" s="21" t="e">
        <f>VLOOKUP($B2352,'[3]Rotoma level Monthly'!$C$2:$N$538,10,FALSE)</f>
        <v>#N/A</v>
      </c>
      <c r="AL2352" s="21" t="e">
        <f>VLOOKUP($B2352,'[3]Rotoma level Monthly'!$C$2:$N$538,11,FALSE)</f>
        <v>#N/A</v>
      </c>
      <c r="AM2352" s="20">
        <v>3.5383001832890479</v>
      </c>
      <c r="AN2352" s="21">
        <v>178.47499999999999</v>
      </c>
    </row>
    <row r="2353" spans="1:40" x14ac:dyDescent="0.25">
      <c r="A2353" s="18" t="s">
        <v>92</v>
      </c>
      <c r="B2353" s="15">
        <v>37926</v>
      </c>
      <c r="C2353" s="16" t="s">
        <v>65</v>
      </c>
      <c r="D2353" s="17">
        <v>2004</v>
      </c>
      <c r="E2353" s="18" t="str">
        <f t="shared" si="566"/>
        <v>Rotomahana 2003/04</v>
      </c>
      <c r="F2353" s="18" t="s">
        <v>61</v>
      </c>
      <c r="G2353" s="19">
        <v>2.9000001000000002</v>
      </c>
      <c r="H2353" s="20">
        <v>2.9200001000000002</v>
      </c>
      <c r="I2353" s="21">
        <v>159.99999</v>
      </c>
      <c r="J2353" s="19">
        <v>64.999998000000005</v>
      </c>
      <c r="K2353" s="19">
        <v>8.0000004000000011</v>
      </c>
      <c r="L2353" s="19">
        <v>1</v>
      </c>
      <c r="M2353" s="19">
        <v>7.0000002000000006</v>
      </c>
      <c r="N2353" s="19">
        <v>7.5999999000000003</v>
      </c>
      <c r="O2353" s="19">
        <v>1.6</v>
      </c>
      <c r="Q2353" s="19">
        <f t="shared" si="584"/>
        <v>3.3944909527015543</v>
      </c>
      <c r="R2353" s="19">
        <f t="shared" si="565"/>
        <v>4.2644118532945336</v>
      </c>
      <c r="S2353" s="19">
        <f t="shared" si="585"/>
        <v>3.0244010660926812</v>
      </c>
      <c r="T2353" s="19">
        <f t="shared" si="586"/>
        <v>5.5117069623774491</v>
      </c>
      <c r="U2353" s="23">
        <f t="shared" si="587"/>
        <v>4.0487527086165542</v>
      </c>
      <c r="V2353" s="24">
        <f t="shared" si="579"/>
        <v>3.7057284203830734</v>
      </c>
      <c r="W2353" s="24">
        <f t="shared" si="579"/>
        <v>3.5435368049070672</v>
      </c>
      <c r="X2353" s="24">
        <f t="shared" si="579"/>
        <v>3.264909894963838</v>
      </c>
      <c r="Y2353" s="24">
        <f t="shared" si="579"/>
        <v>4.0399221744972182</v>
      </c>
      <c r="Z2353" s="24">
        <f t="shared" si="579"/>
        <v>3.6690509955170336</v>
      </c>
      <c r="AA2353" s="20">
        <v>-0.41</v>
      </c>
      <c r="AB2353" s="20">
        <v>-0.30666666666666598</v>
      </c>
      <c r="AC2353" s="17">
        <v>314.15144006709397</v>
      </c>
      <c r="AD2353" s="17">
        <f t="shared" si="578"/>
        <v>314.02737673010716</v>
      </c>
      <c r="AE2353" s="21">
        <v>95</v>
      </c>
      <c r="AF2353" s="21">
        <v>218.20138888888897</v>
      </c>
      <c r="AG2353" s="19">
        <v>4.3430537422839519</v>
      </c>
      <c r="AH2353" s="21">
        <v>189.1</v>
      </c>
      <c r="AI2353" s="22">
        <v>-0.23499999999999949</v>
      </c>
      <c r="AJ2353" s="21">
        <v>1134.5</v>
      </c>
      <c r="AK2353" s="21" t="e">
        <f>VLOOKUP($B2353,'[3]Rotoma level Monthly'!$C$2:$N$538,10,FALSE)</f>
        <v>#N/A</v>
      </c>
      <c r="AL2353" s="21" t="e">
        <f>VLOOKUP($B2353,'[3]Rotoma level Monthly'!$C$2:$N$538,11,FALSE)</f>
        <v>#N/A</v>
      </c>
      <c r="AM2353" s="20">
        <v>3.4921895071088276</v>
      </c>
      <c r="AN2353" s="21">
        <v>176.67499999999998</v>
      </c>
    </row>
    <row r="2354" spans="1:40" x14ac:dyDescent="0.25">
      <c r="A2354" s="18" t="s">
        <v>92</v>
      </c>
      <c r="B2354" s="15">
        <v>37956</v>
      </c>
      <c r="C2354" s="16" t="s">
        <v>65</v>
      </c>
      <c r="D2354" s="17">
        <v>2004</v>
      </c>
      <c r="E2354" s="18" t="str">
        <f t="shared" si="566"/>
        <v>Rotomahana 2003/04</v>
      </c>
      <c r="F2354" s="18" t="s">
        <v>61</v>
      </c>
      <c r="H2354" s="20">
        <v>2.8800001000000002</v>
      </c>
      <c r="I2354" s="21">
        <v>312.50001001999999</v>
      </c>
      <c r="J2354" s="19">
        <v>12</v>
      </c>
      <c r="K2354" s="19">
        <v>8.0000004000000011</v>
      </c>
      <c r="L2354" s="19">
        <v>0.50000001999999999</v>
      </c>
      <c r="M2354" s="19">
        <v>9.9999997999999994</v>
      </c>
      <c r="N2354" s="19">
        <v>7.6999997999999996</v>
      </c>
      <c r="O2354" s="19">
        <v>1.8</v>
      </c>
      <c r="R2354" s="19">
        <f t="shared" si="565"/>
        <v>4.2812042277459668</v>
      </c>
      <c r="S2354" s="19">
        <f t="shared" si="585"/>
        <v>3.899498607171989</v>
      </c>
      <c r="T2354" s="19">
        <f t="shared" si="586"/>
        <v>3.3692092384590637</v>
      </c>
      <c r="V2354" s="24">
        <f t="shared" si="579"/>
        <v>3.7957672332971648</v>
      </c>
      <c r="W2354" s="24">
        <f t="shared" si="579"/>
        <v>3.6217818713099397</v>
      </c>
      <c r="X2354" s="24">
        <f t="shared" si="579"/>
        <v>3.2948665113671622</v>
      </c>
      <c r="Y2354" s="24">
        <f t="shared" si="579"/>
        <v>3.9997674825003546</v>
      </c>
      <c r="Z2354" s="24">
        <f t="shared" si="579"/>
        <v>3.700099800137898</v>
      </c>
      <c r="AA2354" s="20">
        <v>0.85</v>
      </c>
      <c r="AB2354" s="20">
        <v>3.3333333333333201E-2</v>
      </c>
      <c r="AC2354" s="17">
        <v>314.09459850824101</v>
      </c>
      <c r="AD2354" s="17">
        <f t="shared" si="578"/>
        <v>314.01559701620164</v>
      </c>
      <c r="AE2354" s="21">
        <v>218</v>
      </c>
      <c r="AF2354" s="21">
        <v>204.46550179211471</v>
      </c>
      <c r="AG2354" s="19">
        <v>3.9554719655194126</v>
      </c>
      <c r="AH2354" s="21">
        <v>217.3</v>
      </c>
      <c r="AI2354" s="22">
        <v>-0.21666666666666601</v>
      </c>
      <c r="AJ2354" s="21">
        <v>1182.5</v>
      </c>
      <c r="AK2354" s="21" t="e">
        <f>VLOOKUP($B2354,'[3]Rotoma level Monthly'!$C$2:$N$538,10,FALSE)</f>
        <v>#N/A</v>
      </c>
      <c r="AL2354" s="21" t="e">
        <f>VLOOKUP($B2354,'[3]Rotoma level Monthly'!$C$2:$N$538,11,FALSE)</f>
        <v>#N/A</v>
      </c>
      <c r="AM2354" s="20">
        <v>3.4843097719599263</v>
      </c>
      <c r="AN2354" s="21">
        <v>175.48333333333332</v>
      </c>
    </row>
    <row r="2355" spans="1:40" x14ac:dyDescent="0.25">
      <c r="A2355" s="18" t="s">
        <v>92</v>
      </c>
      <c r="B2355" s="15">
        <v>37987</v>
      </c>
      <c r="C2355" s="16" t="s">
        <v>65</v>
      </c>
      <c r="D2355" s="17">
        <v>2004</v>
      </c>
      <c r="E2355" s="18" t="str">
        <f t="shared" si="566"/>
        <v>Rotomahana 2003/04</v>
      </c>
      <c r="F2355" s="18" t="s">
        <v>61</v>
      </c>
      <c r="G2355" s="19">
        <v>2.7</v>
      </c>
      <c r="H2355" s="20">
        <v>4.1799998</v>
      </c>
      <c r="I2355" s="21">
        <v>184.00000009999999</v>
      </c>
      <c r="J2355" s="19">
        <v>41.999999000000003</v>
      </c>
      <c r="K2355" s="19">
        <v>26.000000999999997</v>
      </c>
      <c r="L2355" s="19">
        <v>2.0000001000000003</v>
      </c>
      <c r="M2355" s="19">
        <v>4.9999998999999997</v>
      </c>
      <c r="N2355" s="19">
        <v>7.6999997999999996</v>
      </c>
      <c r="O2355" s="19">
        <v>1.2</v>
      </c>
      <c r="Q2355" s="19">
        <f t="shared" ref="Q2355:Q2418" si="588">2.22+2.54*LOG($G2355,10)</f>
        <v>3.3156639609638279</v>
      </c>
      <c r="R2355" s="19">
        <f t="shared" si="565"/>
        <v>3.8203122621977705</v>
      </c>
      <c r="S2355" s="19">
        <f t="shared" si="585"/>
        <v>3.2071016479691541</v>
      </c>
      <c r="T2355" s="19">
        <f t="shared" si="586"/>
        <v>4.9578878977680612</v>
      </c>
      <c r="U2355" s="23">
        <f t="shared" ref="U2355:U2372" si="589">AVERAGE(Q2355:T2355)</f>
        <v>3.8252414422247032</v>
      </c>
      <c r="V2355" s="24">
        <f t="shared" si="579"/>
        <v>3.8234899335406829</v>
      </c>
      <c r="W2355" s="24">
        <f t="shared" si="579"/>
        <v>3.6006224872629353</v>
      </c>
      <c r="X2355" s="24">
        <f t="shared" si="579"/>
        <v>3.286887887421889</v>
      </c>
      <c r="Y2355" s="24">
        <f t="shared" si="579"/>
        <v>4.1349650560487277</v>
      </c>
      <c r="Z2355" s="24">
        <f t="shared" si="579"/>
        <v>3.7126139643465783</v>
      </c>
      <c r="AA2355" s="20">
        <v>-1.1100000000000001</v>
      </c>
      <c r="AB2355" s="20">
        <v>-0.97666666666666602</v>
      </c>
      <c r="AC2355" s="17">
        <v>313.97677124731098</v>
      </c>
      <c r="AD2355" s="17">
        <f t="shared" si="578"/>
        <v>314.00275773329628</v>
      </c>
      <c r="AE2355" s="21">
        <v>104.5</v>
      </c>
      <c r="AF2355" s="21">
        <v>168.66397849462277</v>
      </c>
      <c r="AG2355" s="19">
        <v>3.1927327681870334</v>
      </c>
      <c r="AH2355" s="21">
        <v>248.5</v>
      </c>
      <c r="AI2355" s="22">
        <v>-0.21666666666666601</v>
      </c>
      <c r="AJ2355" s="21">
        <v>1282</v>
      </c>
      <c r="AK2355" s="21" t="e">
        <f>VLOOKUP($B2355,'[3]Rotoma level Monthly'!$C$2:$N$538,10,FALSE)</f>
        <v>#N/A</v>
      </c>
      <c r="AL2355" s="21" t="e">
        <f>VLOOKUP($B2355,'[3]Rotoma level Monthly'!$C$2:$N$538,11,FALSE)</f>
        <v>#N/A</v>
      </c>
      <c r="AM2355" s="20">
        <v>3.4658346351924592</v>
      </c>
      <c r="AN2355" s="21">
        <v>174.80833333333331</v>
      </c>
    </row>
    <row r="2356" spans="1:40" x14ac:dyDescent="0.25">
      <c r="A2356" s="18" t="s">
        <v>92</v>
      </c>
      <c r="B2356" s="15">
        <v>38018</v>
      </c>
      <c r="C2356" s="16" t="s">
        <v>65</v>
      </c>
      <c r="D2356" s="17">
        <v>2004</v>
      </c>
      <c r="E2356" s="18" t="str">
        <f t="shared" si="566"/>
        <v>Rotomahana 2003/04</v>
      </c>
      <c r="F2356" s="18" t="s">
        <v>61</v>
      </c>
      <c r="G2356" s="19">
        <v>4.6999997999999996</v>
      </c>
      <c r="H2356" s="20">
        <v>3.77</v>
      </c>
      <c r="I2356" s="21">
        <v>238.50001002000002</v>
      </c>
      <c r="J2356" s="19">
        <v>82.999997000000008</v>
      </c>
      <c r="K2356" s="19">
        <v>57</v>
      </c>
      <c r="L2356" s="19">
        <v>0.50000001999999999</v>
      </c>
      <c r="M2356" s="19">
        <v>21</v>
      </c>
      <c r="N2356" s="19">
        <v>7.5</v>
      </c>
      <c r="O2356" s="19">
        <v>1.6</v>
      </c>
      <c r="Q2356" s="19">
        <f t="shared" si="588"/>
        <v>3.927128512215956</v>
      </c>
      <c r="R2356" s="19">
        <f t="shared" si="565"/>
        <v>3.9497341805020323</v>
      </c>
      <c r="S2356" s="19">
        <f t="shared" si="585"/>
        <v>3.5462400888821093</v>
      </c>
      <c r="T2356" s="19">
        <f t="shared" si="586"/>
        <v>5.8217079839017538</v>
      </c>
      <c r="U2356" s="23">
        <f t="shared" si="589"/>
        <v>4.3112026913754633</v>
      </c>
      <c r="V2356" s="24">
        <f t="shared" si="579"/>
        <v>3.9293635713882771</v>
      </c>
      <c r="W2356" s="24">
        <f t="shared" si="579"/>
        <v>3.6280535705914403</v>
      </c>
      <c r="X2356" s="24">
        <f t="shared" si="579"/>
        <v>3.3288838425718694</v>
      </c>
      <c r="Y2356" s="24">
        <f t="shared" si="579"/>
        <v>4.3321942839995602</v>
      </c>
      <c r="Z2356" s="24">
        <f t="shared" si="579"/>
        <v>3.8130986241597533</v>
      </c>
      <c r="AA2356" s="20">
        <v>0.79</v>
      </c>
      <c r="AB2356" s="20">
        <v>-0.60833333333333295</v>
      </c>
      <c r="AC2356" s="17">
        <v>313.96244457728699</v>
      </c>
      <c r="AD2356" s="17">
        <f t="shared" si="578"/>
        <v>313.99492469297974</v>
      </c>
      <c r="AE2356" s="21">
        <v>293.5</v>
      </c>
      <c r="AF2356" s="21">
        <v>190.62068965517244</v>
      </c>
      <c r="AG2356" s="19">
        <v>5.1650688282962154</v>
      </c>
      <c r="AH2356" s="21">
        <v>155</v>
      </c>
      <c r="AI2356" s="22">
        <v>-0.25916666666666599</v>
      </c>
      <c r="AJ2356" s="21">
        <v>1314.5</v>
      </c>
      <c r="AK2356" s="21" t="e">
        <f>VLOOKUP($B2356,'[3]Rotoma level Monthly'!$C$2:$N$538,10,FALSE)</f>
        <v>#N/A</v>
      </c>
      <c r="AL2356" s="21" t="e">
        <f>VLOOKUP($B2356,'[3]Rotoma level Monthly'!$C$2:$N$538,11,FALSE)</f>
        <v>#N/A</v>
      </c>
      <c r="AM2356" s="20">
        <v>3.3880832193030042</v>
      </c>
      <c r="AN2356" s="21">
        <v>170.66666666666666</v>
      </c>
    </row>
    <row r="2357" spans="1:40" x14ac:dyDescent="0.25">
      <c r="A2357" s="18" t="s">
        <v>92</v>
      </c>
      <c r="B2357" s="15">
        <v>38047</v>
      </c>
      <c r="C2357" s="16" t="s">
        <v>65</v>
      </c>
      <c r="D2357" s="17">
        <v>2004</v>
      </c>
      <c r="E2357" s="18" t="str">
        <f t="shared" si="566"/>
        <v>Rotomahana 2003/04</v>
      </c>
      <c r="F2357" s="18" t="s">
        <v>61</v>
      </c>
      <c r="G2357" s="19">
        <v>2.5</v>
      </c>
      <c r="H2357" s="20">
        <v>5.2800001999999999</v>
      </c>
      <c r="I2357" s="21">
        <v>246.50001001999999</v>
      </c>
      <c r="J2357" s="19">
        <v>39.999999000000003</v>
      </c>
      <c r="K2357" s="19">
        <v>28.999998999999999</v>
      </c>
      <c r="L2357" s="19">
        <v>0.50000001999999999</v>
      </c>
      <c r="M2357" s="19">
        <v>7.0000002000000006</v>
      </c>
      <c r="N2357" s="19">
        <v>7.6999997999999996</v>
      </c>
      <c r="O2357" s="19">
        <v>1</v>
      </c>
      <c r="Q2357" s="19">
        <f t="shared" si="588"/>
        <v>3.2307676220269759</v>
      </c>
      <c r="R2357" s="19">
        <f t="shared" si="565"/>
        <v>3.5213030375951306</v>
      </c>
      <c r="S2357" s="19">
        <f t="shared" si="585"/>
        <v>3.5893689932134367</v>
      </c>
      <c r="T2357" s="19">
        <f t="shared" si="586"/>
        <v>4.8960151429741519</v>
      </c>
      <c r="U2357" s="23">
        <f t="shared" si="589"/>
        <v>3.8093636989524238</v>
      </c>
      <c r="V2357" s="24">
        <f t="shared" si="579"/>
        <v>3.8658548487190676</v>
      </c>
      <c r="W2357" s="24">
        <f t="shared" si="579"/>
        <v>3.6691387475994808</v>
      </c>
      <c r="X2357" s="24">
        <f t="shared" si="579"/>
        <v>3.3505909384586663</v>
      </c>
      <c r="Y2357" s="24">
        <f t="shared" si="579"/>
        <v>4.3791793555807761</v>
      </c>
      <c r="Z2357" s="24">
        <f t="shared" si="579"/>
        <v>3.8127590855045415</v>
      </c>
      <c r="AA2357" s="20">
        <v>7.0000000000000007E-2</v>
      </c>
      <c r="AB2357" s="20">
        <v>-0.46333333333333299</v>
      </c>
      <c r="AC2357" s="17">
        <v>313.96645238770498</v>
      </c>
      <c r="AD2357" s="17">
        <f t="shared" si="578"/>
        <v>314.00612973579797</v>
      </c>
      <c r="AE2357" s="21">
        <v>13</v>
      </c>
      <c r="AF2357" s="21">
        <v>190.72715053763616</v>
      </c>
      <c r="AG2357" s="19">
        <v>3.3633303868483377</v>
      </c>
      <c r="AH2357" s="21">
        <v>273.2</v>
      </c>
      <c r="AI2357" s="22">
        <v>-0.25916666666666599</v>
      </c>
      <c r="AJ2357" s="21">
        <v>1589</v>
      </c>
      <c r="AK2357" s="21">
        <f>VLOOKUP($B2357,'[3]Rotoma level Monthly'!$C$2:$N$538,10,FALSE)</f>
        <v>1314.5</v>
      </c>
      <c r="AL2357" s="21">
        <f>VLOOKUP($B2357,'[3]Rotoma level Monthly'!$C$2:$N$538,11,FALSE)</f>
        <v>1143.6843333333334</v>
      </c>
      <c r="AM2357" s="20">
        <v>3.5286793869507487</v>
      </c>
      <c r="AN2357" s="21">
        <v>179.64166666666665</v>
      </c>
    </row>
    <row r="2358" spans="1:40" x14ac:dyDescent="0.25">
      <c r="A2358" s="18" t="s">
        <v>92</v>
      </c>
      <c r="B2358" s="15">
        <v>38078</v>
      </c>
      <c r="C2358" s="16" t="s">
        <v>65</v>
      </c>
      <c r="D2358" s="17">
        <v>2004</v>
      </c>
      <c r="E2358" s="18" t="str">
        <f t="shared" si="566"/>
        <v>Rotomahana 2003/04</v>
      </c>
      <c r="F2358" s="18" t="s">
        <v>61</v>
      </c>
      <c r="G2358" s="19">
        <v>2.5</v>
      </c>
      <c r="H2358" s="20">
        <v>6.2199998000000001</v>
      </c>
      <c r="I2358" s="21">
        <v>258.49999002000004</v>
      </c>
      <c r="J2358" s="19">
        <v>8.9999995999999989</v>
      </c>
      <c r="K2358" s="19">
        <v>8.0000004000000011</v>
      </c>
      <c r="L2358" s="19">
        <v>0.50000001999999999</v>
      </c>
      <c r="M2358" s="19">
        <v>3</v>
      </c>
      <c r="N2358" s="19">
        <v>7.4000000999999997</v>
      </c>
      <c r="O2358" s="19">
        <v>1.2</v>
      </c>
      <c r="Q2358" s="19">
        <f t="shared" si="588"/>
        <v>3.2307676220269759</v>
      </c>
      <c r="R2358" s="19">
        <f t="shared" si="565"/>
        <v>3.3053041429551295</v>
      </c>
      <c r="S2358" s="19">
        <f t="shared" si="585"/>
        <v>3.6515061972956349</v>
      </c>
      <c r="T2358" s="19">
        <f t="shared" si="586"/>
        <v>3.004388071201054</v>
      </c>
      <c r="U2358" s="23">
        <f t="shared" si="589"/>
        <v>3.2979915083696989</v>
      </c>
      <c r="V2358" s="24">
        <f t="shared" si="579"/>
        <v>3.8025493130496546</v>
      </c>
      <c r="W2358" s="24">
        <f t="shared" si="579"/>
        <v>3.5899061746198182</v>
      </c>
      <c r="X2358" s="24">
        <f t="shared" si="579"/>
        <v>3.3742689017134762</v>
      </c>
      <c r="Y2358" s="24">
        <f t="shared" si="579"/>
        <v>4.3791793508839616</v>
      </c>
      <c r="Z2358" s="24">
        <f t="shared" si="579"/>
        <v>3.7817814431085512</v>
      </c>
      <c r="AA2358" s="20">
        <v>-1.25</v>
      </c>
      <c r="AB2358" s="20">
        <v>-0.55166666666666597</v>
      </c>
      <c r="AC2358" s="17">
        <v>313.76326442428302</v>
      </c>
      <c r="AD2358" s="17">
        <f t="shared" si="578"/>
        <v>313.98937947585046</v>
      </c>
      <c r="AE2358" s="21">
        <v>32.5</v>
      </c>
      <c r="AF2358" s="21">
        <v>170.83881150286851</v>
      </c>
      <c r="AG2358" s="19">
        <v>2.8307140028512352</v>
      </c>
      <c r="AH2358" s="21">
        <v>160.80000000000001</v>
      </c>
      <c r="AI2358" s="22">
        <v>-0.25916666666666599</v>
      </c>
      <c r="AJ2358" s="21">
        <v>1454</v>
      </c>
      <c r="AK2358" s="21" t="e">
        <f>VLOOKUP($B2358,'[3]Rotoma level Monthly'!$C$2:$N$538,10,FALSE)</f>
        <v>#N/A</v>
      </c>
      <c r="AL2358" s="21" t="e">
        <f>VLOOKUP($B2358,'[3]Rotoma level Monthly'!$C$2:$N$538,11,FALSE)</f>
        <v>#N/A</v>
      </c>
      <c r="AM2358" s="20">
        <v>3.5572524845783566</v>
      </c>
      <c r="AN2358" s="21">
        <v>177.71666666666667</v>
      </c>
    </row>
    <row r="2359" spans="1:40" x14ac:dyDescent="0.25">
      <c r="A2359" s="18" t="s">
        <v>92</v>
      </c>
      <c r="B2359" s="15">
        <v>38108</v>
      </c>
      <c r="C2359" s="16" t="s">
        <v>65</v>
      </c>
      <c r="D2359" s="17">
        <v>2004</v>
      </c>
      <c r="E2359" s="18" t="str">
        <f t="shared" si="566"/>
        <v>Rotomahana 2003/04</v>
      </c>
      <c r="F2359" s="18" t="s">
        <v>61</v>
      </c>
      <c r="G2359" s="19">
        <v>5.5999999000000003</v>
      </c>
      <c r="H2359" s="20">
        <v>6.4400000999999998</v>
      </c>
      <c r="I2359" s="21">
        <v>180.00001</v>
      </c>
      <c r="J2359" s="19">
        <v>15</v>
      </c>
      <c r="K2359" s="19">
        <v>12</v>
      </c>
      <c r="L2359" s="19">
        <v>37</v>
      </c>
      <c r="M2359" s="19">
        <v>4.0000002000000006</v>
      </c>
      <c r="N2359" s="19">
        <v>6.8000002000000004</v>
      </c>
      <c r="O2359" s="19">
        <v>0.69999999000000002</v>
      </c>
      <c r="Q2359" s="19">
        <f t="shared" si="588"/>
        <v>4.1203975688973919</v>
      </c>
      <c r="R2359" s="19">
        <f t="shared" si="565"/>
        <v>3.2586778221208639</v>
      </c>
      <c r="S2359" s="19">
        <f t="shared" si="585"/>
        <v>3.1783703129846379</v>
      </c>
      <c r="T2359" s="19">
        <f t="shared" si="586"/>
        <v>3.6521864764425889</v>
      </c>
      <c r="U2359" s="23">
        <f t="shared" si="589"/>
        <v>3.5524080451113709</v>
      </c>
      <c r="V2359" s="24">
        <f t="shared" si="579"/>
        <v>3.7732531275844252</v>
      </c>
      <c r="W2359" s="24">
        <f t="shared" si="579"/>
        <v>3.5968705146562687</v>
      </c>
      <c r="X2359" s="24">
        <f t="shared" si="579"/>
        <v>3.3891616045609259</v>
      </c>
      <c r="Y2359" s="24">
        <f t="shared" si="579"/>
        <v>4.4119560038656767</v>
      </c>
      <c r="Z2359" s="24">
        <f t="shared" si="579"/>
        <v>3.7893574956146847</v>
      </c>
      <c r="AA2359" s="20">
        <v>1.42</v>
      </c>
      <c r="AB2359" s="20">
        <v>-0.20499999999999999</v>
      </c>
      <c r="AC2359" s="17">
        <v>313.87295040799302</v>
      </c>
      <c r="AD2359" s="17">
        <f t="shared" si="578"/>
        <v>313.98511879737435</v>
      </c>
      <c r="AE2359" s="21">
        <v>122</v>
      </c>
      <c r="AF2359" s="21">
        <v>163.05852669308319</v>
      </c>
      <c r="AG2359" s="19">
        <v>3.7042517248114146</v>
      </c>
      <c r="AH2359" s="21">
        <v>150.30000000000001</v>
      </c>
      <c r="AI2359" s="22">
        <v>-0.20833333333333298</v>
      </c>
      <c r="AJ2359" s="21">
        <v>1422.5</v>
      </c>
      <c r="AK2359" s="21" t="e">
        <f>VLOOKUP($B2359,'[3]Rotoma level Monthly'!$C$2:$N$538,10,FALSE)</f>
        <v>#N/A</v>
      </c>
      <c r="AL2359" s="21" t="e">
        <f>VLOOKUP($B2359,'[3]Rotoma level Monthly'!$C$2:$N$538,11,FALSE)</f>
        <v>#N/A</v>
      </c>
      <c r="AM2359" s="20">
        <v>3.5910157206698567</v>
      </c>
      <c r="AN2359" s="21">
        <v>178.36666666666667</v>
      </c>
    </row>
    <row r="2360" spans="1:40" x14ac:dyDescent="0.25">
      <c r="A2360" s="18" t="s">
        <v>92</v>
      </c>
      <c r="B2360" s="15">
        <v>38139</v>
      </c>
      <c r="C2360" s="16" t="s">
        <v>65</v>
      </c>
      <c r="D2360" s="17">
        <v>2004</v>
      </c>
      <c r="E2360" s="18" t="str">
        <f t="shared" si="566"/>
        <v>Rotomahana 2003/04</v>
      </c>
      <c r="F2360" s="18" t="s">
        <v>61</v>
      </c>
      <c r="G2360" s="19">
        <v>6.1999997999999996</v>
      </c>
      <c r="H2360" s="20">
        <v>6.9000000999999997</v>
      </c>
      <c r="I2360" s="21">
        <v>248.99999800000001</v>
      </c>
      <c r="J2360" s="19">
        <v>12</v>
      </c>
      <c r="K2360" s="19">
        <v>17.000001000000001</v>
      </c>
      <c r="L2360" s="19">
        <v>57.999997999999998</v>
      </c>
      <c r="M2360" s="19">
        <v>11</v>
      </c>
      <c r="N2360" s="19">
        <v>6.9000000999999997</v>
      </c>
      <c r="O2360" s="19">
        <v>1.6</v>
      </c>
      <c r="Q2360" s="19">
        <f t="shared" si="588"/>
        <v>4.2326748557414362</v>
      </c>
      <c r="R2360" s="19">
        <f t="shared" si="565"/>
        <v>3.165189150671206</v>
      </c>
      <c r="S2360" s="19">
        <f t="shared" si="585"/>
        <v>3.6025600242583553</v>
      </c>
      <c r="T2360" s="19">
        <f t="shared" si="586"/>
        <v>3.3692092384590637</v>
      </c>
      <c r="U2360" s="23">
        <f t="shared" si="589"/>
        <v>3.5924083172825152</v>
      </c>
      <c r="V2360" s="24">
        <f t="shared" si="579"/>
        <v>3.731519505269786</v>
      </c>
      <c r="W2360" s="24">
        <f t="shared" si="579"/>
        <v>3.6095707005586211</v>
      </c>
      <c r="X2360" s="24">
        <f t="shared" si="579"/>
        <v>3.4282038361788367</v>
      </c>
      <c r="Y2360" s="24">
        <f t="shared" si="579"/>
        <v>4.4034972246759345</v>
      </c>
      <c r="Z2360" s="24">
        <f t="shared" si="579"/>
        <v>3.7907287186716214</v>
      </c>
      <c r="AA2360" s="20">
        <v>-1.44</v>
      </c>
      <c r="AB2360" s="20">
        <v>-0.99</v>
      </c>
      <c r="AC2360" s="17">
        <v>313.94109511706199</v>
      </c>
      <c r="AD2360" s="17">
        <f t="shared" si="578"/>
        <v>313.98081736135651</v>
      </c>
      <c r="AE2360" s="21">
        <v>152.5</v>
      </c>
      <c r="AF2360" s="21">
        <v>183.86944444445231</v>
      </c>
      <c r="AG2360" s="19">
        <v>3.8186310757872985</v>
      </c>
      <c r="AH2360" s="21">
        <v>102.9</v>
      </c>
      <c r="AI2360" s="22">
        <v>-0.25583333333333297</v>
      </c>
      <c r="AJ2360" s="21">
        <v>1441.5</v>
      </c>
      <c r="AK2360" s="21" t="e">
        <f>VLOOKUP($B2360,'[3]Rotoma level Monthly'!$C$2:$N$538,10,FALSE)</f>
        <v>#N/A</v>
      </c>
      <c r="AL2360" s="21" t="e">
        <f>VLOOKUP($B2360,'[3]Rotoma level Monthly'!$C$2:$N$538,11,FALSE)</f>
        <v>#N/A</v>
      </c>
      <c r="AM2360" s="20">
        <v>3.6637660184139977</v>
      </c>
      <c r="AN2360" s="21">
        <v>178.27500000000001</v>
      </c>
    </row>
    <row r="2361" spans="1:40" x14ac:dyDescent="0.25">
      <c r="A2361" s="18" t="s">
        <v>92</v>
      </c>
      <c r="B2361" s="15">
        <v>38169</v>
      </c>
      <c r="C2361" s="16" t="s">
        <v>66</v>
      </c>
      <c r="D2361" s="17">
        <v>2005</v>
      </c>
      <c r="E2361" s="18" t="str">
        <f t="shared" si="566"/>
        <v>Rotomahana 2004/05</v>
      </c>
      <c r="F2361" s="18" t="s">
        <v>61</v>
      </c>
      <c r="G2361" s="19">
        <v>3.3</v>
      </c>
      <c r="H2361" s="20">
        <v>5.0599999000000002</v>
      </c>
      <c r="I2361" s="21">
        <v>217.000001</v>
      </c>
      <c r="J2361" s="19">
        <v>14</v>
      </c>
      <c r="K2361" s="19">
        <v>22</v>
      </c>
      <c r="L2361" s="19">
        <v>61.000000999999997</v>
      </c>
      <c r="M2361" s="19">
        <v>0.50000001999999999</v>
      </c>
      <c r="N2361" s="19">
        <v>7.02</v>
      </c>
      <c r="O2361" s="19">
        <v>0.92000002000000003</v>
      </c>
      <c r="Q2361" s="19">
        <f t="shared" si="588"/>
        <v>3.5370254072898342</v>
      </c>
      <c r="R2361" s="19">
        <f t="shared" si="565"/>
        <v>3.5764922459930459</v>
      </c>
      <c r="S2361" s="19">
        <f t="shared" si="585"/>
        <v>3.422743804908158</v>
      </c>
      <c r="T2361" s="19">
        <f t="shared" si="586"/>
        <v>3.564693864180454</v>
      </c>
      <c r="U2361" s="23">
        <f t="shared" si="589"/>
        <v>3.525238830592873</v>
      </c>
      <c r="V2361" s="24">
        <f t="shared" si="579"/>
        <v>3.7285257712296183</v>
      </c>
      <c r="W2361" s="24">
        <f t="shared" si="579"/>
        <v>3.6581262300734849</v>
      </c>
      <c r="X2361" s="24">
        <f t="shared" si="579"/>
        <v>3.3940160775842361</v>
      </c>
      <c r="Y2361" s="24">
        <f t="shared" si="579"/>
        <v>4.4034972246759345</v>
      </c>
      <c r="Z2361" s="24">
        <f t="shared" si="579"/>
        <v>3.7938987681398331</v>
      </c>
      <c r="AA2361" s="20">
        <v>-0.66</v>
      </c>
      <c r="AB2361" s="20">
        <v>-1.13333333333333</v>
      </c>
      <c r="AC2361" s="17">
        <v>314.21124479924902</v>
      </c>
      <c r="AD2361" s="17">
        <f t="shared" si="578"/>
        <v>313.99848477427827</v>
      </c>
      <c r="AE2361" s="21">
        <v>209</v>
      </c>
      <c r="AF2361" s="21">
        <v>165.71908602151063</v>
      </c>
      <c r="AG2361" s="19">
        <v>3.3317869063621099</v>
      </c>
      <c r="AH2361" s="21">
        <v>140.4</v>
      </c>
      <c r="AI2361" s="22">
        <v>-0.38499999999999945</v>
      </c>
      <c r="AJ2361" s="21">
        <v>1451</v>
      </c>
      <c r="AK2361" s="21" t="e">
        <f>VLOOKUP($B2361,'[3]Rotoma level Monthly'!$C$2:$N$538,10,FALSE)</f>
        <v>#N/A</v>
      </c>
      <c r="AL2361" s="21" t="e">
        <f>VLOOKUP($B2361,'[3]Rotoma level Monthly'!$C$2:$N$538,11,FALSE)</f>
        <v>#N/A</v>
      </c>
      <c r="AM2361" s="20">
        <v>3.6895489658947214</v>
      </c>
      <c r="AN2361" s="21">
        <v>177.99166666666667</v>
      </c>
    </row>
    <row r="2362" spans="1:40" x14ac:dyDescent="0.25">
      <c r="A2362" s="18" t="s">
        <v>92</v>
      </c>
      <c r="B2362" s="15">
        <v>38200</v>
      </c>
      <c r="C2362" s="16" t="s">
        <v>66</v>
      </c>
      <c r="D2362" s="17">
        <v>2005</v>
      </c>
      <c r="E2362" s="18" t="str">
        <f t="shared" si="566"/>
        <v>Rotomahana 2004/05</v>
      </c>
      <c r="F2362" s="18" t="s">
        <v>61</v>
      </c>
      <c r="G2362" s="19">
        <v>2.2000000000000002</v>
      </c>
      <c r="H2362" s="20">
        <v>6.1500000999999997</v>
      </c>
      <c r="I2362" s="21">
        <v>175.99999900000003</v>
      </c>
      <c r="J2362" s="19">
        <v>43.000001000000005</v>
      </c>
      <c r="K2362" s="19">
        <v>17.000001000000001</v>
      </c>
      <c r="L2362" s="19">
        <v>77</v>
      </c>
      <c r="M2362" s="19">
        <v>4.0000002000000006</v>
      </c>
      <c r="N2362" s="19">
        <v>7.1300001000000002</v>
      </c>
      <c r="O2362" s="19">
        <v>0.66000002999999996</v>
      </c>
      <c r="Q2362" s="19">
        <f t="shared" si="588"/>
        <v>3.0897536092884041</v>
      </c>
      <c r="R2362" s="19">
        <f t="shared" si="565"/>
        <v>3.3204212496900292</v>
      </c>
      <c r="S2362" s="19">
        <f t="shared" si="585"/>
        <v>3.1489931226931689</v>
      </c>
      <c r="T2362" s="19">
        <f t="shared" si="586"/>
        <v>4.9877279197840174</v>
      </c>
      <c r="U2362" s="23">
        <f t="shared" si="589"/>
        <v>3.6367239753639047</v>
      </c>
      <c r="V2362" s="24">
        <f t="shared" si="579"/>
        <v>3.7331909215199079</v>
      </c>
      <c r="W2362" s="24">
        <f t="shared" si="579"/>
        <v>3.6874244665879865</v>
      </c>
      <c r="X2362" s="24">
        <f t="shared" si="579"/>
        <v>3.3486155927444017</v>
      </c>
      <c r="Y2362" s="24">
        <f t="shared" si="579"/>
        <v>4.3582188603427481</v>
      </c>
      <c r="Z2362" s="24">
        <f t="shared" si="579"/>
        <v>3.7783248886237191</v>
      </c>
      <c r="AA2362" s="20">
        <v>-0.72</v>
      </c>
      <c r="AB2362" s="20">
        <v>-0.82499999999999996</v>
      </c>
      <c r="AC2362" s="17">
        <v>314.432651745307</v>
      </c>
      <c r="AD2362" s="17">
        <f t="shared" si="578"/>
        <v>314.04098244033617</v>
      </c>
      <c r="AE2362" s="21">
        <v>73</v>
      </c>
      <c r="AF2362" s="21">
        <v>202.50000000000824</v>
      </c>
      <c r="AG2362" s="19">
        <v>3.6655899230886129</v>
      </c>
      <c r="AH2362" s="21">
        <v>170.5</v>
      </c>
      <c r="AI2362" s="22">
        <v>-0.50749999999999951</v>
      </c>
      <c r="AJ2362" s="21">
        <v>1631.5</v>
      </c>
      <c r="AK2362" s="21" t="e">
        <f>VLOOKUP($B2362,'[3]Rotoma level Monthly'!$C$2:$N$538,10,FALSE)</f>
        <v>#N/A</v>
      </c>
      <c r="AL2362" s="21" t="e">
        <f>VLOOKUP($B2362,'[3]Rotoma level Monthly'!$C$2:$N$538,11,FALSE)</f>
        <v>#N/A</v>
      </c>
      <c r="AM2362" s="20">
        <v>3.7549164334126441</v>
      </c>
      <c r="AN2362" s="21">
        <v>179.49166666666667</v>
      </c>
    </row>
    <row r="2363" spans="1:40" x14ac:dyDescent="0.25">
      <c r="A2363" s="18" t="s">
        <v>92</v>
      </c>
      <c r="B2363" s="15">
        <v>38261</v>
      </c>
      <c r="C2363" s="16" t="s">
        <v>66</v>
      </c>
      <c r="D2363" s="17">
        <v>2005</v>
      </c>
      <c r="E2363" s="18" t="str">
        <f t="shared" si="566"/>
        <v>Rotomahana 2004/05</v>
      </c>
      <c r="F2363" s="18" t="s">
        <v>61</v>
      </c>
      <c r="G2363" s="19">
        <v>6.8000000000000007</v>
      </c>
      <c r="H2363" s="20">
        <v>3.44500005</v>
      </c>
      <c r="I2363" s="21">
        <v>198.00000499999999</v>
      </c>
      <c r="J2363" s="19">
        <v>30.999999500000001</v>
      </c>
      <c r="K2363" s="19">
        <v>6.50000015</v>
      </c>
      <c r="L2363" s="19">
        <v>1</v>
      </c>
      <c r="M2363" s="19">
        <v>9.4999999499999994</v>
      </c>
      <c r="N2363" s="19">
        <v>7.4300000500000003</v>
      </c>
      <c r="O2363" s="19">
        <v>1.3</v>
      </c>
      <c r="Q2363" s="19">
        <f t="shared" si="588"/>
        <v>4.3345726382738405</v>
      </c>
      <c r="R2363" s="19">
        <f t="shared" si="565"/>
        <v>4.0616136658059299</v>
      </c>
      <c r="S2363" s="19">
        <f t="shared" si="585"/>
        <v>3.3029622556979743</v>
      </c>
      <c r="T2363" s="19">
        <f t="shared" si="586"/>
        <v>4.5727761255422061</v>
      </c>
      <c r="U2363" s="23">
        <f t="shared" si="589"/>
        <v>4.0679811713299872</v>
      </c>
      <c r="V2363" s="24">
        <f t="shared" si="579"/>
        <v>3.6629456849468696</v>
      </c>
      <c r="W2363" s="24">
        <f t="shared" si="579"/>
        <v>3.719941948707655</v>
      </c>
      <c r="X2363" s="24">
        <f t="shared" si="579"/>
        <v>3.3308840038618737</v>
      </c>
      <c r="Y2363" s="24">
        <f t="shared" si="579"/>
        <v>4.4500573217432686</v>
      </c>
      <c r="Z2363" s="24">
        <f t="shared" si="579"/>
        <v>3.7898429489270939</v>
      </c>
      <c r="AA2363" s="20">
        <v>-0.36</v>
      </c>
      <c r="AB2363" s="20">
        <v>-0.80333333333333301</v>
      </c>
      <c r="AC2363" s="17">
        <v>314.49776031667</v>
      </c>
      <c r="AD2363" s="17">
        <f t="shared" si="578"/>
        <v>314.08468474687498</v>
      </c>
      <c r="AE2363" s="21">
        <v>122</v>
      </c>
      <c r="AF2363" s="21">
        <v>184.15994623655919</v>
      </c>
      <c r="AG2363" s="19">
        <v>4.3271506309737147</v>
      </c>
      <c r="AH2363" s="21">
        <v>171.9</v>
      </c>
      <c r="AI2363" s="22">
        <v>-0.70583333333333298</v>
      </c>
      <c r="AJ2363" s="21">
        <v>1530.5</v>
      </c>
      <c r="AK2363" s="21" t="e">
        <f>VLOOKUP($B2363,'[3]Rotoma level Monthly'!$C$2:$N$538,10,FALSE)</f>
        <v>#N/A</v>
      </c>
      <c r="AL2363" s="21" t="e">
        <f>VLOOKUP($B2363,'[3]Rotoma level Monthly'!$C$2:$N$538,11,FALSE)</f>
        <v>#N/A</v>
      </c>
      <c r="AM2363" s="20">
        <v>3.8005795727892404</v>
      </c>
      <c r="AN2363" s="21">
        <v>178.03333333333333</v>
      </c>
    </row>
    <row r="2364" spans="1:40" x14ac:dyDescent="0.25">
      <c r="A2364" s="18" t="s">
        <v>92</v>
      </c>
      <c r="B2364" s="15">
        <v>38292</v>
      </c>
      <c r="C2364" s="16" t="s">
        <v>66</v>
      </c>
      <c r="D2364" s="17">
        <v>2005</v>
      </c>
      <c r="E2364" s="18" t="str">
        <f t="shared" si="566"/>
        <v>Rotomahana 2004/05</v>
      </c>
      <c r="F2364" s="18" t="s">
        <v>61</v>
      </c>
      <c r="G2364" s="19">
        <v>2.4000001000000002</v>
      </c>
      <c r="H2364" s="20">
        <v>3.8199999</v>
      </c>
      <c r="I2364" s="21">
        <v>209.50001002000002</v>
      </c>
      <c r="J2364" s="19">
        <v>48.999999000000003</v>
      </c>
      <c r="K2364" s="19">
        <v>4.9999998999999997</v>
      </c>
      <c r="L2364" s="19">
        <v>0.50000001999999999</v>
      </c>
      <c r="M2364" s="19">
        <v>4.0000002000000006</v>
      </c>
      <c r="N2364" s="19">
        <v>7.5999999000000003</v>
      </c>
      <c r="O2364" s="19">
        <v>1.4</v>
      </c>
      <c r="Q2364" s="19">
        <f t="shared" si="588"/>
        <v>3.1857365999103111</v>
      </c>
      <c r="R2364" s="19">
        <f t="shared" si="565"/>
        <v>3.9332975742189991</v>
      </c>
      <c r="S2364" s="19">
        <f t="shared" si="585"/>
        <v>3.3767639847021997</v>
      </c>
      <c r="T2364" s="19">
        <f t="shared" si="586"/>
        <v>5.153372527802853</v>
      </c>
      <c r="U2364" s="23">
        <f t="shared" si="589"/>
        <v>3.9122926716585908</v>
      </c>
      <c r="V2364" s="24">
        <f t="shared" si="579"/>
        <v>3.5999072135760461</v>
      </c>
      <c r="W2364" s="24">
        <f t="shared" si="579"/>
        <v>3.7048301177325524</v>
      </c>
      <c r="X2364" s="24">
        <f t="shared" si="579"/>
        <v>3.4125425088224586</v>
      </c>
      <c r="Y2364" s="24">
        <f t="shared" si="579"/>
        <v>4.405073454074393</v>
      </c>
      <c r="Z2364" s="24">
        <f t="shared" si="579"/>
        <v>3.7799640964434627</v>
      </c>
      <c r="AA2364" s="20">
        <v>-0.92</v>
      </c>
      <c r="AB2364" s="20">
        <v>-0.73666666666666603</v>
      </c>
      <c r="AC2364" s="17">
        <v>314.49510927057901</v>
      </c>
      <c r="AD2364" s="17">
        <f t="shared" si="578"/>
        <v>314.1138152390651</v>
      </c>
      <c r="AE2364" s="21">
        <v>38</v>
      </c>
      <c r="AF2364" s="21">
        <v>169.26388888889269</v>
      </c>
      <c r="AG2364" s="19">
        <v>4.0503239539413265</v>
      </c>
      <c r="AH2364" s="21">
        <v>171.3</v>
      </c>
      <c r="AI2364" s="22">
        <v>-0.76999999999999957</v>
      </c>
      <c r="AJ2364" s="21">
        <v>1535</v>
      </c>
      <c r="AK2364" s="21" t="e">
        <f>VLOOKUP($B2364,'[3]Rotoma level Monthly'!$C$2:$N$538,10,FALSE)</f>
        <v>#N/A</v>
      </c>
      <c r="AL2364" s="21" t="e">
        <f>VLOOKUP($B2364,'[3]Rotoma level Monthly'!$C$2:$N$538,11,FALSE)</f>
        <v>#N/A</v>
      </c>
      <c r="AM2364" s="20">
        <v>3.8238743921738148</v>
      </c>
      <c r="AN2364" s="21">
        <v>176.55000000000004</v>
      </c>
    </row>
    <row r="2365" spans="1:40" x14ac:dyDescent="0.25">
      <c r="A2365" s="18" t="s">
        <v>92</v>
      </c>
      <c r="B2365" s="15">
        <v>38322</v>
      </c>
      <c r="C2365" s="16" t="s">
        <v>66</v>
      </c>
      <c r="D2365" s="17">
        <v>2005</v>
      </c>
      <c r="E2365" s="18" t="str">
        <f t="shared" si="566"/>
        <v>Rotomahana 2004/05</v>
      </c>
      <c r="F2365" s="18" t="s">
        <v>61</v>
      </c>
      <c r="G2365" s="19">
        <v>6.6999997999999996</v>
      </c>
      <c r="H2365" s="20">
        <v>3.53</v>
      </c>
      <c r="I2365" s="21">
        <v>276.00000299999999</v>
      </c>
      <c r="J2365" s="19">
        <v>48.999999000000003</v>
      </c>
      <c r="K2365" s="19">
        <v>15</v>
      </c>
      <c r="L2365" s="19">
        <v>86.000003000000007</v>
      </c>
      <c r="M2365" s="19">
        <v>1</v>
      </c>
      <c r="N2365" s="19">
        <v>6.5999999000000003</v>
      </c>
      <c r="O2365" s="19">
        <v>0.99000001000000004</v>
      </c>
      <c r="Q2365" s="19">
        <f t="shared" si="588"/>
        <v>4.3182299659315024</v>
      </c>
      <c r="R2365" s="19">
        <f t="shared" si="565"/>
        <v>4.0314627731547903</v>
      </c>
      <c r="S2365" s="19">
        <f t="shared" si="585"/>
        <v>3.7371363512252862</v>
      </c>
      <c r="T2365" s="19">
        <f t="shared" si="586"/>
        <v>5.153372527802853</v>
      </c>
      <c r="U2365" s="23">
        <f t="shared" si="589"/>
        <v>4.3100504045286083</v>
      </c>
      <c r="V2365" s="24">
        <f t="shared" si="579"/>
        <v>3.6838834875060416</v>
      </c>
      <c r="W2365" s="24">
        <f t="shared" si="579"/>
        <v>3.6854176943875743</v>
      </c>
      <c r="X2365" s="24">
        <f t="shared" si="579"/>
        <v>3.4719371159168424</v>
      </c>
      <c r="Y2365" s="24">
        <f t="shared" si="579"/>
        <v>4.3752122511931759</v>
      </c>
      <c r="Z2365" s="24">
        <f t="shared" si="579"/>
        <v>3.8037184324354674</v>
      </c>
      <c r="AA2365" s="20">
        <v>-0.9</v>
      </c>
      <c r="AB2365" s="20">
        <v>-0.64666666666666595</v>
      </c>
      <c r="AC2365" s="17">
        <v>314.41393138803397</v>
      </c>
      <c r="AD2365" s="17">
        <f t="shared" si="578"/>
        <v>314.1356895158101</v>
      </c>
      <c r="AE2365" s="21">
        <v>193.5</v>
      </c>
      <c r="AF2365" s="21">
        <v>209.91263440860325</v>
      </c>
      <c r="AG2365" s="19">
        <v>5.0489912634409064</v>
      </c>
      <c r="AH2365" s="21">
        <v>182.6</v>
      </c>
      <c r="AI2365" s="22">
        <v>-0.76999999999999957</v>
      </c>
      <c r="AJ2365" s="21">
        <v>1478</v>
      </c>
      <c r="AK2365" s="21" t="e">
        <f>VLOOKUP($B2365,'[3]Rotoma level Monthly'!$C$2:$N$538,10,FALSE)</f>
        <v>#N/A</v>
      </c>
      <c r="AL2365" s="21" t="e">
        <f>VLOOKUP($B2365,'[3]Rotoma level Monthly'!$C$2:$N$538,11,FALSE)</f>
        <v>#N/A</v>
      </c>
      <c r="AM2365" s="20">
        <v>3.7994802431452626</v>
      </c>
      <c r="AN2365" s="21">
        <v>173.65833333333333</v>
      </c>
    </row>
    <row r="2366" spans="1:40" x14ac:dyDescent="0.25">
      <c r="A2366" s="18" t="s">
        <v>92</v>
      </c>
      <c r="B2366" s="15">
        <v>38353</v>
      </c>
      <c r="C2366" s="16" t="s">
        <v>66</v>
      </c>
      <c r="D2366" s="17">
        <v>2005</v>
      </c>
      <c r="E2366" s="18" t="str">
        <f t="shared" si="566"/>
        <v>Rotomahana 2004/05</v>
      </c>
      <c r="F2366" s="18" t="s">
        <v>61</v>
      </c>
      <c r="G2366" s="19">
        <v>1.9</v>
      </c>
      <c r="H2366" s="20">
        <v>3.55</v>
      </c>
      <c r="I2366" s="21">
        <v>225.49999002000001</v>
      </c>
      <c r="J2366" s="19">
        <v>41.000001000000005</v>
      </c>
      <c r="K2366" s="19">
        <v>4.9999998999999997</v>
      </c>
      <c r="L2366" s="19">
        <v>0.50000001999999999</v>
      </c>
      <c r="M2366" s="19">
        <v>1</v>
      </c>
      <c r="N2366" s="19">
        <v>7.8000002000000004</v>
      </c>
      <c r="O2366" s="19">
        <v>1.7</v>
      </c>
      <c r="Q2366" s="19">
        <f t="shared" si="588"/>
        <v>2.9280341464201856</v>
      </c>
      <c r="R2366" s="19">
        <f t="shared" si="565"/>
        <v>4.0244638895044353</v>
      </c>
      <c r="S2366" s="19">
        <f t="shared" si="585"/>
        <v>3.4729710462498882</v>
      </c>
      <c r="T2366" s="19">
        <f t="shared" si="586"/>
        <v>4.9273288925518681</v>
      </c>
      <c r="U2366" s="23">
        <f t="shared" si="589"/>
        <v>3.8381994936815942</v>
      </c>
      <c r="V2366" s="24">
        <f t="shared" si="579"/>
        <v>3.6208960424155539</v>
      </c>
      <c r="W2366" s="24">
        <f t="shared" si="579"/>
        <v>3.6640226662007804</v>
      </c>
      <c r="X2366" s="24">
        <f t="shared" si="579"/>
        <v>3.4363931525066675</v>
      </c>
      <c r="Y2366" s="24">
        <f t="shared" si="579"/>
        <v>4.5050555557009098</v>
      </c>
      <c r="Z2366" s="24">
        <f t="shared" si="579"/>
        <v>3.806591854205978</v>
      </c>
      <c r="AA2366" s="20">
        <v>0.2</v>
      </c>
      <c r="AB2366" s="20">
        <v>9.99999999999991E-3</v>
      </c>
      <c r="AC2366" s="17">
        <v>314.36943507373297</v>
      </c>
      <c r="AD2366" s="17">
        <f t="shared" si="578"/>
        <v>314.15859256293442</v>
      </c>
      <c r="AE2366" s="21">
        <v>35.5</v>
      </c>
      <c r="AF2366" s="21">
        <v>186.07930107526889</v>
      </c>
      <c r="AG2366" s="19">
        <v>3.7220547282464009</v>
      </c>
      <c r="AH2366" s="21">
        <v>290.89999999999998</v>
      </c>
      <c r="AI2366" s="22">
        <v>-0.69166666666666599</v>
      </c>
      <c r="AJ2366" s="21">
        <v>1453.5</v>
      </c>
      <c r="AK2366" s="21" t="e">
        <f>VLOOKUP($B2366,'[3]Rotoma level Monthly'!$C$2:$N$538,10,FALSE)</f>
        <v>#N/A</v>
      </c>
      <c r="AL2366" s="21" t="e">
        <f>VLOOKUP($B2366,'[3]Rotoma level Monthly'!$C$2:$N$538,11,FALSE)</f>
        <v>#N/A</v>
      </c>
      <c r="AM2366" s="20">
        <v>3.8906068513053871</v>
      </c>
      <c r="AN2366" s="21">
        <v>177.19166666666663</v>
      </c>
    </row>
    <row r="2367" spans="1:40" x14ac:dyDescent="0.25">
      <c r="A2367" s="18" t="s">
        <v>92</v>
      </c>
      <c r="B2367" s="15">
        <v>38384</v>
      </c>
      <c r="C2367" s="16" t="s">
        <v>66</v>
      </c>
      <c r="D2367" s="17">
        <v>2005</v>
      </c>
      <c r="E2367" s="18" t="str">
        <f t="shared" si="566"/>
        <v>Rotomahana 2004/05</v>
      </c>
      <c r="F2367" s="18" t="s">
        <v>61</v>
      </c>
      <c r="G2367" s="19">
        <v>2.4000001000000002</v>
      </c>
      <c r="H2367" s="20">
        <v>4.8299998999999998</v>
      </c>
      <c r="I2367" s="21">
        <v>99.499999020000004</v>
      </c>
      <c r="J2367" s="19">
        <v>41.000001000000005</v>
      </c>
      <c r="K2367" s="19">
        <v>8.0000004000000011</v>
      </c>
      <c r="L2367" s="19">
        <v>0.50000001999999999</v>
      </c>
      <c r="M2367" s="19">
        <v>0.50000001999999999</v>
      </c>
      <c r="N2367" s="19">
        <v>7.5</v>
      </c>
      <c r="O2367" s="19">
        <v>0.81999999000000001</v>
      </c>
      <c r="Q2367" s="19">
        <f t="shared" si="588"/>
        <v>3.1857365999103111</v>
      </c>
      <c r="R2367" s="19">
        <f t="shared" si="565"/>
        <v>3.6364296668061811</v>
      </c>
      <c r="S2367" s="19">
        <f t="shared" si="585"/>
        <v>2.4034474601694389</v>
      </c>
      <c r="T2367" s="19">
        <f t="shared" si="586"/>
        <v>4.9273288925518681</v>
      </c>
      <c r="U2367" s="23">
        <f t="shared" si="589"/>
        <v>3.5382356548594496</v>
      </c>
      <c r="V2367" s="24">
        <f t="shared" si="579"/>
        <v>3.6100687623277614</v>
      </c>
      <c r="W2367" s="24">
        <f t="shared" si="579"/>
        <v>3.6486991165848139</v>
      </c>
      <c r="X2367" s="24">
        <f t="shared" si="579"/>
        <v>3.3694219701900239</v>
      </c>
      <c r="Y2367" s="24">
        <f t="shared" si="579"/>
        <v>4.5025089719328948</v>
      </c>
      <c r="Z2367" s="24">
        <f t="shared" si="579"/>
        <v>3.7826747052588732</v>
      </c>
      <c r="AA2367" s="20">
        <v>-2.57</v>
      </c>
      <c r="AB2367" s="20">
        <v>-0.39500000000000002</v>
      </c>
      <c r="AC2367" s="17">
        <v>314.36943507373297</v>
      </c>
      <c r="AD2367" s="17">
        <f t="shared" si="578"/>
        <v>314.19131454846956</v>
      </c>
      <c r="AE2367" s="21">
        <v>53.5</v>
      </c>
      <c r="AF2367" s="21">
        <v>168.59226190476528</v>
      </c>
      <c r="AG2367" s="19">
        <v>3.3910403034447145</v>
      </c>
      <c r="AH2367" s="21">
        <v>186.7</v>
      </c>
      <c r="AI2367" s="22">
        <v>-0.69166666666666599</v>
      </c>
      <c r="AJ2367" s="21">
        <v>1384.5</v>
      </c>
      <c r="AK2367" s="21" t="e">
        <f>VLOOKUP($B2367,'[3]Rotoma level Monthly'!$C$2:$N$538,10,FALSE)</f>
        <v>#N/A</v>
      </c>
      <c r="AL2367" s="21" t="e">
        <f>VLOOKUP($B2367,'[3]Rotoma level Monthly'!$C$2:$N$538,11,FALSE)</f>
        <v>#N/A</v>
      </c>
      <c r="AM2367" s="20">
        <v>3.9347170146436667</v>
      </c>
      <c r="AN2367" s="21">
        <v>179.83333333333329</v>
      </c>
    </row>
    <row r="2368" spans="1:40" x14ac:dyDescent="0.25">
      <c r="A2368" s="18" t="s">
        <v>92</v>
      </c>
      <c r="B2368" s="15">
        <v>38412</v>
      </c>
      <c r="C2368" s="16" t="s">
        <v>66</v>
      </c>
      <c r="D2368" s="17">
        <v>2005</v>
      </c>
      <c r="E2368" s="18" t="str">
        <f t="shared" si="566"/>
        <v>Rotomahana 2004/05</v>
      </c>
      <c r="F2368" s="18" t="s">
        <v>61</v>
      </c>
      <c r="G2368" s="19">
        <v>2.8</v>
      </c>
      <c r="H2368" s="20">
        <v>4.54</v>
      </c>
      <c r="I2368" s="21">
        <v>250.50000002000002</v>
      </c>
      <c r="J2368" s="19">
        <v>13</v>
      </c>
      <c r="K2368" s="19">
        <v>8.0000004000000011</v>
      </c>
      <c r="L2368" s="19">
        <v>0.50000001999999999</v>
      </c>
      <c r="M2368" s="19">
        <v>4.9999998999999997</v>
      </c>
      <c r="N2368" s="19">
        <v>7.8000002000000004</v>
      </c>
      <c r="O2368" s="19">
        <v>0.88999998999999996</v>
      </c>
      <c r="Q2368" s="19">
        <f t="shared" si="588"/>
        <v>3.3557813996092367</v>
      </c>
      <c r="R2368" s="19">
        <f t="shared" si="565"/>
        <v>3.715619506407565</v>
      </c>
      <c r="S2368" s="19">
        <f t="shared" si="585"/>
        <v>3.6104112680161955</v>
      </c>
      <c r="T2368" s="19">
        <f t="shared" si="586"/>
        <v>3.4707145887359632</v>
      </c>
      <c r="U2368" s="23">
        <f t="shared" si="589"/>
        <v>3.5381316906922402</v>
      </c>
      <c r="V2368" s="24">
        <f t="shared" si="579"/>
        <v>3.5624565029438675</v>
      </c>
      <c r="W2368" s="24">
        <f t="shared" si="579"/>
        <v>3.6291895604102749</v>
      </c>
      <c r="X2368" s="24">
        <f t="shared" si="579"/>
        <v>3.3747695684511978</v>
      </c>
      <c r="Y2368" s="24">
        <f t="shared" si="579"/>
        <v>4.3065928556690789</v>
      </c>
      <c r="Z2368" s="24">
        <f t="shared" si="579"/>
        <v>3.7182521218686042</v>
      </c>
      <c r="AA2368" s="20">
        <v>7.0000000000000007E-2</v>
      </c>
      <c r="AB2368" s="20">
        <v>-0.34</v>
      </c>
      <c r="AC2368" s="17">
        <v>314.23415555158198</v>
      </c>
      <c r="AD2368" s="17">
        <f t="shared" si="578"/>
        <v>314.2139571296608</v>
      </c>
      <c r="AE2368" s="21">
        <v>148</v>
      </c>
      <c r="AF2368" s="21">
        <v>187.65013615417098</v>
      </c>
      <c r="AG2368" s="19">
        <v>3.1306054952390023</v>
      </c>
      <c r="AH2368" s="21">
        <v>208.4</v>
      </c>
      <c r="AI2368" s="22">
        <v>-0.64666666666666595</v>
      </c>
      <c r="AJ2368" s="21">
        <v>1144.5</v>
      </c>
      <c r="AK2368" s="21" t="e">
        <f>VLOOKUP($B2368,'[3]Rotoma level Monthly'!$C$2:$N$538,10,FALSE)</f>
        <v>#N/A</v>
      </c>
      <c r="AL2368" s="21" t="e">
        <f>VLOOKUP($B2368,'[3]Rotoma level Monthly'!$C$2:$N$538,11,FALSE)</f>
        <v>#N/A</v>
      </c>
      <c r="AM2368" s="20">
        <v>3.7868813042393756</v>
      </c>
      <c r="AN2368" s="21">
        <v>174.43333333333331</v>
      </c>
    </row>
    <row r="2369" spans="1:40" x14ac:dyDescent="0.25">
      <c r="A2369" s="18" t="s">
        <v>92</v>
      </c>
      <c r="B2369" s="15">
        <v>38443</v>
      </c>
      <c r="C2369" s="16" t="s">
        <v>66</v>
      </c>
      <c r="D2369" s="17">
        <v>2005</v>
      </c>
      <c r="E2369" s="18" t="str">
        <f t="shared" si="566"/>
        <v>Rotomahana 2004/05</v>
      </c>
      <c r="F2369" s="18" t="s">
        <v>61</v>
      </c>
      <c r="G2369" s="19">
        <v>4.6999997999999996</v>
      </c>
      <c r="H2369" s="20">
        <v>3.9749998999999998</v>
      </c>
      <c r="I2369" s="21">
        <v>255.00001</v>
      </c>
      <c r="J2369" s="19">
        <v>8.9999995999999989</v>
      </c>
      <c r="K2369" s="19">
        <v>4.9999998999999997</v>
      </c>
      <c r="L2369" s="19">
        <v>1</v>
      </c>
      <c r="M2369" s="19">
        <v>14</v>
      </c>
      <c r="N2369" s="19">
        <v>7.5</v>
      </c>
      <c r="O2369" s="19">
        <v>0.75999998999999996</v>
      </c>
      <c r="Q2369" s="19">
        <f t="shared" si="588"/>
        <v>3.927128512215956</v>
      </c>
      <c r="R2369" s="19">
        <f t="shared" si="565"/>
        <v>3.8835378809715739</v>
      </c>
      <c r="S2369" s="19">
        <f t="shared" si="585"/>
        <v>3.633685994369984</v>
      </c>
      <c r="T2369" s="19">
        <f t="shared" si="586"/>
        <v>3.004388071201054</v>
      </c>
      <c r="U2369" s="23">
        <f t="shared" si="589"/>
        <v>3.612185114689642</v>
      </c>
      <c r="V2369" s="24">
        <f t="shared" si="579"/>
        <v>3.6204865771262824</v>
      </c>
      <c r="W2369" s="24">
        <f t="shared" si="579"/>
        <v>3.6593757973583121</v>
      </c>
      <c r="X2369" s="24">
        <f t="shared" si="579"/>
        <v>3.3784626518809104</v>
      </c>
      <c r="Y2369" s="24">
        <f t="shared" si="579"/>
        <v>4.1489572663546541</v>
      </c>
      <c r="Z2369" s="24">
        <f t="shared" si="579"/>
        <v>3.7018205731800395</v>
      </c>
      <c r="AA2369" s="20">
        <v>-0.88</v>
      </c>
      <c r="AB2369" s="20">
        <v>-0.456666666666666</v>
      </c>
      <c r="AC2369" s="17">
        <v>314.22598237310598</v>
      </c>
      <c r="AD2369" s="17">
        <f t="shared" si="578"/>
        <v>314.2355846284442</v>
      </c>
      <c r="AE2369" s="21">
        <v>15</v>
      </c>
      <c r="AF2369" s="21">
        <v>181.41557017544025</v>
      </c>
      <c r="AG2369" s="19">
        <v>2.8411419358102017</v>
      </c>
      <c r="AH2369" s="21">
        <v>212.9</v>
      </c>
      <c r="AI2369" s="22">
        <v>-0.64666666666666595</v>
      </c>
      <c r="AJ2369" s="21">
        <v>1279.5</v>
      </c>
      <c r="AK2369" s="21" t="e">
        <f>VLOOKUP($B2369,'[3]Rotoma level Monthly'!$C$2:$N$538,10,FALSE)</f>
        <v>#N/A</v>
      </c>
      <c r="AL2369" s="21" t="e">
        <f>VLOOKUP($B2369,'[3]Rotoma level Monthly'!$C$2:$N$538,11,FALSE)</f>
        <v>#N/A</v>
      </c>
      <c r="AM2369" s="20">
        <v>3.7674875632719309</v>
      </c>
      <c r="AN2369" s="21">
        <v>178.77499999999998</v>
      </c>
    </row>
    <row r="2370" spans="1:40" x14ac:dyDescent="0.25">
      <c r="A2370" s="18" t="s">
        <v>92</v>
      </c>
      <c r="B2370" s="15">
        <v>38473</v>
      </c>
      <c r="C2370" s="16" t="s">
        <v>66</v>
      </c>
      <c r="D2370" s="17">
        <v>2005</v>
      </c>
      <c r="E2370" s="18" t="str">
        <f t="shared" si="566"/>
        <v>Rotomahana 2004/05</v>
      </c>
      <c r="F2370" s="18" t="s">
        <v>61</v>
      </c>
      <c r="G2370" s="19">
        <v>6.8000002000000004</v>
      </c>
      <c r="H2370" s="20">
        <v>4.9800000000000004</v>
      </c>
      <c r="I2370" s="21">
        <v>253.99999</v>
      </c>
      <c r="J2370" s="19">
        <v>8.9999995999999989</v>
      </c>
      <c r="K2370" s="19">
        <v>8.0000004000000011</v>
      </c>
      <c r="L2370" s="19">
        <v>14</v>
      </c>
      <c r="M2370" s="19">
        <v>8.9999995999999989</v>
      </c>
      <c r="N2370" s="19">
        <v>7</v>
      </c>
      <c r="O2370" s="19">
        <v>1</v>
      </c>
      <c r="Q2370" s="19">
        <f t="shared" si="588"/>
        <v>4.3345726707181917</v>
      </c>
      <c r="R2370" s="19">
        <f t="shared" ref="R2370:R2407" si="590">5.56+2.6*LOG(((1/$H2370)-(1/40)),10)</f>
        <v>3.5970696999153429</v>
      </c>
      <c r="S2370" s="19">
        <f t="shared" si="585"/>
        <v>3.6285494355604064</v>
      </c>
      <c r="T2370" s="19">
        <f t="shared" si="586"/>
        <v>3.004388071201054</v>
      </c>
      <c r="U2370" s="23">
        <f t="shared" si="589"/>
        <v>3.641144969348749</v>
      </c>
      <c r="V2370" s="24">
        <f t="shared" si="579"/>
        <v>3.7124703311838836</v>
      </c>
      <c r="W2370" s="24">
        <f t="shared" si="579"/>
        <v>3.6836895937716636</v>
      </c>
      <c r="X2370" s="24">
        <f t="shared" si="579"/>
        <v>3.3765495884029746</v>
      </c>
      <c r="Y2370" s="24">
        <f t="shared" si="579"/>
        <v>4.1489572663546541</v>
      </c>
      <c r="Z2370" s="24">
        <f t="shared" si="579"/>
        <v>3.730416694928294</v>
      </c>
      <c r="AA2370" s="20">
        <v>-1.32</v>
      </c>
      <c r="AB2370" s="20">
        <v>-0.60833333333333295</v>
      </c>
      <c r="AC2370" s="17">
        <v>314.15683838369802</v>
      </c>
      <c r="AD2370" s="17">
        <f t="shared" si="578"/>
        <v>314.26838245839542</v>
      </c>
      <c r="AE2370" s="21">
        <v>151.5</v>
      </c>
      <c r="AF2370" s="21">
        <v>162.61827956988665</v>
      </c>
      <c r="AG2370" s="19">
        <v>3.0298086515032847</v>
      </c>
      <c r="AH2370" s="21">
        <v>123.9</v>
      </c>
      <c r="AI2370" s="22">
        <v>-0.64666666666666595</v>
      </c>
      <c r="AJ2370" s="21">
        <v>1262</v>
      </c>
      <c r="AK2370" s="21" t="e">
        <f>VLOOKUP($B2370,'[3]Rotoma level Monthly'!$C$2:$N$538,10,FALSE)</f>
        <v>#N/A</v>
      </c>
      <c r="AL2370" s="21" t="e">
        <f>VLOOKUP($B2370,'[3]Rotoma level Monthly'!$C$2:$N$538,11,FALSE)</f>
        <v>#N/A</v>
      </c>
      <c r="AM2370" s="20">
        <v>3.7683565576851783</v>
      </c>
      <c r="AN2370" s="21">
        <v>176.57500000000002</v>
      </c>
    </row>
    <row r="2371" spans="1:40" x14ac:dyDescent="0.25">
      <c r="A2371" s="18" t="s">
        <v>92</v>
      </c>
      <c r="B2371" s="15">
        <v>38504</v>
      </c>
      <c r="C2371" s="16" t="s">
        <v>66</v>
      </c>
      <c r="D2371" s="17">
        <v>2005</v>
      </c>
      <c r="E2371" s="18" t="str">
        <f t="shared" ref="E2371:E2434" si="591">CONCATENATE(A2371," ",C2371)</f>
        <v>Rotomahana 2004/05</v>
      </c>
      <c r="F2371" s="18" t="s">
        <v>61</v>
      </c>
      <c r="G2371" s="19">
        <v>5.8000002000000004</v>
      </c>
      <c r="H2371" s="20">
        <v>4.96</v>
      </c>
      <c r="I2371" s="21">
        <v>245.99999800000001</v>
      </c>
      <c r="J2371" s="19">
        <v>34.000002000000002</v>
      </c>
      <c r="K2371" s="19">
        <v>8.9999995999999989</v>
      </c>
      <c r="L2371" s="19">
        <v>68.999998000000005</v>
      </c>
      <c r="M2371" s="19">
        <v>16.000001000000001</v>
      </c>
      <c r="N2371" s="19">
        <v>6.6999997999999996</v>
      </c>
      <c r="O2371" s="19">
        <v>0.77999996999999999</v>
      </c>
      <c r="Q2371" s="19">
        <f t="shared" si="588"/>
        <v>4.1591071416880663</v>
      </c>
      <c r="R2371" s="19">
        <f t="shared" si="590"/>
        <v>3.6022583171624962</v>
      </c>
      <c r="S2371" s="19">
        <f t="shared" si="585"/>
        <v>3.5867146617533137</v>
      </c>
      <c r="T2371" s="19">
        <f t="shared" si="586"/>
        <v>4.6899185123598457</v>
      </c>
      <c r="U2371" s="23">
        <f t="shared" si="589"/>
        <v>4.0094996582409301</v>
      </c>
      <c r="V2371" s="24">
        <f t="shared" si="579"/>
        <v>3.7156961289164401</v>
      </c>
      <c r="W2371" s="24">
        <f t="shared" si="579"/>
        <v>3.7123213016917993</v>
      </c>
      <c r="X2371" s="24">
        <f t="shared" si="579"/>
        <v>3.4105782841336976</v>
      </c>
      <c r="Y2371" s="24">
        <f t="shared" si="579"/>
        <v>4.2354349360144257</v>
      </c>
      <c r="Z2371" s="24">
        <f t="shared" si="579"/>
        <v>3.7685076626890903</v>
      </c>
      <c r="AA2371" s="20">
        <v>0.36</v>
      </c>
      <c r="AB2371" s="20">
        <v>0.59499999999999897</v>
      </c>
      <c r="AC2371" s="17">
        <v>314.23013702421798</v>
      </c>
      <c r="AD2371" s="17">
        <f t="shared" si="578"/>
        <v>314.29814800974754</v>
      </c>
      <c r="AE2371" s="21">
        <v>102</v>
      </c>
      <c r="AF2371" s="21">
        <v>176.37606576829151</v>
      </c>
      <c r="AG2371" s="19">
        <v>3.5461060500989605</v>
      </c>
      <c r="AH2371" s="21">
        <v>144.6</v>
      </c>
      <c r="AI2371" s="22">
        <v>-0.64666666666666595</v>
      </c>
      <c r="AJ2371" s="21">
        <v>1291.5</v>
      </c>
      <c r="AK2371" s="21" t="e">
        <f>VLOOKUP($B2371,'[3]Rotoma level Monthly'!$C$2:$N$538,10,FALSE)</f>
        <v>#N/A</v>
      </c>
      <c r="AL2371" s="21" t="e">
        <f>VLOOKUP($B2371,'[3]Rotoma level Monthly'!$C$2:$N$538,11,FALSE)</f>
        <v>#N/A</v>
      </c>
      <c r="AM2371" s="20">
        <v>3.7121529682428345</v>
      </c>
      <c r="AN2371" s="21">
        <v>180.05000000000004</v>
      </c>
    </row>
    <row r="2372" spans="1:40" x14ac:dyDescent="0.25">
      <c r="A2372" s="18" t="s">
        <v>92</v>
      </c>
      <c r="B2372" s="15">
        <v>38534</v>
      </c>
      <c r="C2372" s="16" t="s">
        <v>67</v>
      </c>
      <c r="D2372" s="17">
        <v>2006</v>
      </c>
      <c r="E2372" s="18" t="str">
        <f t="shared" si="591"/>
        <v>Rotomahana 2005/06</v>
      </c>
      <c r="F2372" s="18" t="s">
        <v>61</v>
      </c>
      <c r="G2372" s="19">
        <v>3.5999998999999998</v>
      </c>
      <c r="H2372" s="20">
        <v>5.1300001000000002</v>
      </c>
      <c r="I2372" s="21">
        <v>269.00001400000002</v>
      </c>
      <c r="J2372" s="19">
        <v>28.999998999999999</v>
      </c>
      <c r="K2372" s="19">
        <v>12</v>
      </c>
      <c r="L2372" s="19">
        <v>68.000004000000004</v>
      </c>
      <c r="M2372" s="19">
        <v>4.0000002000000006</v>
      </c>
      <c r="N2372" s="19">
        <v>6.9000000999999997</v>
      </c>
      <c r="O2372" s="19">
        <v>1.2</v>
      </c>
      <c r="Q2372" s="19">
        <f t="shared" si="588"/>
        <v>3.6330083213070212</v>
      </c>
      <c r="R2372" s="19">
        <f t="shared" si="590"/>
        <v>3.5587139111848729</v>
      </c>
      <c r="S2372" s="19">
        <f t="shared" si="585"/>
        <v>3.7035544308413324</v>
      </c>
      <c r="T2372" s="19">
        <f t="shared" si="586"/>
        <v>4.4882021101359886</v>
      </c>
      <c r="U2372" s="23">
        <f t="shared" si="589"/>
        <v>3.845869693367304</v>
      </c>
      <c r="V2372" s="24">
        <f t="shared" si="579"/>
        <v>3.6657239177135721</v>
      </c>
      <c r="W2372" s="24">
        <f t="shared" si="579"/>
        <v>3.7451150317346049</v>
      </c>
      <c r="X2372" s="24">
        <f t="shared" si="579"/>
        <v>3.4189944846822784</v>
      </c>
      <c r="Y2372" s="24">
        <f t="shared" si="579"/>
        <v>4.3286843419875032</v>
      </c>
      <c r="Z2372" s="24">
        <f t="shared" si="579"/>
        <v>3.7896294440294902</v>
      </c>
      <c r="AA2372" s="20">
        <v>0.14000000000000001</v>
      </c>
      <c r="AB2372" s="20">
        <v>0.40499999999999903</v>
      </c>
      <c r="AC2372" s="17">
        <v>314.28644292280302</v>
      </c>
      <c r="AD2372" s="17">
        <f t="shared" si="578"/>
        <v>314.32692699355931</v>
      </c>
      <c r="AE2372" s="21">
        <v>135</v>
      </c>
      <c r="AF2372" s="21">
        <v>159.0234153933319</v>
      </c>
      <c r="AG2372" s="19">
        <v>3.1789152579438738</v>
      </c>
      <c r="AH2372" s="21">
        <v>101.9</v>
      </c>
      <c r="AI2372" s="22">
        <v>-0.60833333333333295</v>
      </c>
      <c r="AJ2372" s="21">
        <v>1241</v>
      </c>
      <c r="AK2372" s="21" t="e">
        <f>VLOOKUP($B2372,'[3]Rotoma level Monthly'!$C$2:$N$538,10,FALSE)</f>
        <v>#N/A</v>
      </c>
      <c r="AL2372" s="21" t="e">
        <f>VLOOKUP($B2372,'[3]Rotoma level Monthly'!$C$2:$N$538,11,FALSE)</f>
        <v>#N/A</v>
      </c>
      <c r="AM2372" s="20">
        <v>3.6894425494354732</v>
      </c>
      <c r="AN2372" s="21">
        <v>176.8416666666667</v>
      </c>
    </row>
    <row r="2373" spans="1:40" x14ac:dyDescent="0.25">
      <c r="A2373" s="18" t="s">
        <v>92</v>
      </c>
      <c r="B2373" s="15">
        <v>38565</v>
      </c>
      <c r="C2373" s="16" t="s">
        <v>67</v>
      </c>
      <c r="D2373" s="17">
        <v>2006</v>
      </c>
      <c r="E2373" s="18" t="str">
        <f t="shared" si="591"/>
        <v>Rotomahana 2005/06</v>
      </c>
      <c r="F2373" s="18" t="s">
        <v>61</v>
      </c>
      <c r="G2373" s="19">
        <v>3.2</v>
      </c>
      <c r="H2373" s="20">
        <v>4.5100002000000003</v>
      </c>
      <c r="J2373" s="19">
        <v>24</v>
      </c>
      <c r="K2373" s="19">
        <v>13</v>
      </c>
      <c r="L2373" s="19">
        <v>72.999999000000003</v>
      </c>
      <c r="M2373" s="19">
        <v>4.0000002000000006</v>
      </c>
      <c r="N2373" s="19">
        <v>7</v>
      </c>
      <c r="O2373" s="19">
        <v>0.79000002000000003</v>
      </c>
      <c r="Q2373" s="19">
        <f t="shared" si="588"/>
        <v>3.5030809449325613</v>
      </c>
      <c r="R2373" s="19">
        <f t="shared" si="590"/>
        <v>3.7240605555311888</v>
      </c>
      <c r="T2373" s="19">
        <f t="shared" si="586"/>
        <v>4.248216825797889</v>
      </c>
      <c r="V2373" s="24">
        <f t="shared" si="579"/>
        <v>3.662895212517133</v>
      </c>
      <c r="W2373" s="24">
        <f t="shared" si="579"/>
        <v>3.7574123908627839</v>
      </c>
      <c r="X2373" s="24">
        <f t="shared" si="579"/>
        <v>3.4186536373890166</v>
      </c>
      <c r="Y2373" s="24">
        <f t="shared" si="579"/>
        <v>4.3856445887889555</v>
      </c>
      <c r="Z2373" s="24">
        <f t="shared" si="579"/>
        <v>3.8136649543419092</v>
      </c>
      <c r="AA2373" s="20">
        <v>-0.65</v>
      </c>
      <c r="AB2373" s="20">
        <v>0.29833333333333301</v>
      </c>
      <c r="AC2373" s="17">
        <v>314.35320067531302</v>
      </c>
      <c r="AD2373" s="17">
        <f t="shared" si="578"/>
        <v>314.33875664989802</v>
      </c>
      <c r="AE2373" s="21">
        <v>113</v>
      </c>
      <c r="AF2373" s="21">
        <v>157.78512327090797</v>
      </c>
      <c r="AG2373" s="19">
        <v>2.3051482977718631</v>
      </c>
      <c r="AH2373" s="21">
        <v>187.5</v>
      </c>
      <c r="AI2373" s="22">
        <v>-0.456666666666666</v>
      </c>
      <c r="AJ2373" s="21">
        <v>1167</v>
      </c>
      <c r="AK2373" s="21" t="e">
        <f>VLOOKUP($B2373,'[3]Rotoma level Monthly'!$C$2:$N$538,10,FALSE)</f>
        <v>#N/A</v>
      </c>
      <c r="AL2373" s="21" t="e">
        <f>VLOOKUP($B2373,'[3]Rotoma level Monthly'!$C$2:$N$538,11,FALSE)</f>
        <v>#N/A</v>
      </c>
      <c r="AM2373" s="20">
        <v>3.6767032454006205</v>
      </c>
      <c r="AN2373" s="21">
        <v>178.25833333333335</v>
      </c>
    </row>
    <row r="2374" spans="1:40" x14ac:dyDescent="0.25">
      <c r="A2374" s="18" t="s">
        <v>92</v>
      </c>
      <c r="B2374" s="15">
        <v>38596</v>
      </c>
      <c r="C2374" s="16" t="s">
        <v>67</v>
      </c>
      <c r="D2374" s="17">
        <v>2006</v>
      </c>
      <c r="E2374" s="18" t="str">
        <f t="shared" si="591"/>
        <v>Rotomahana 2005/06</v>
      </c>
      <c r="F2374" s="18" t="s">
        <v>61</v>
      </c>
      <c r="G2374" s="19">
        <v>7.4000000999999997</v>
      </c>
      <c r="H2374" s="20">
        <v>5.440000057220459</v>
      </c>
      <c r="I2374" s="21">
        <v>250.99999900000003</v>
      </c>
      <c r="J2374" s="19">
        <v>35.999997999999998</v>
      </c>
      <c r="L2374" s="19">
        <v>29.999998999999999</v>
      </c>
      <c r="N2374" s="19">
        <v>6.9000000999999997</v>
      </c>
      <c r="O2374" s="19">
        <v>1</v>
      </c>
      <c r="Q2374" s="19">
        <f t="shared" si="588"/>
        <v>4.4278485830235432</v>
      </c>
      <c r="R2374" s="19">
        <f t="shared" si="590"/>
        <v>3.4823785774832214</v>
      </c>
      <c r="S2374" s="19">
        <f t="shared" ref="S2374:S2389" si="592">-3.61+3.01*LOG($I2374)</f>
        <v>3.6130178964498509</v>
      </c>
      <c r="T2374" s="19">
        <f t="shared" si="586"/>
        <v>4.7624032317882605</v>
      </c>
      <c r="U2374" s="23">
        <f t="shared" ref="U2374:U2389" si="593">AVERAGE(Q2374:T2374)</f>
        <v>4.0714120721862184</v>
      </c>
      <c r="V2374" s="24">
        <f t="shared" si="579"/>
        <v>3.7744031269950611</v>
      </c>
      <c r="W2374" s="24">
        <f t="shared" si="579"/>
        <v>3.77090883484555</v>
      </c>
      <c r="X2374" s="24">
        <f t="shared" si="579"/>
        <v>3.4608377077305335</v>
      </c>
      <c r="Y2374" s="24">
        <f t="shared" si="579"/>
        <v>4.3668675314559753</v>
      </c>
      <c r="Z2374" s="24">
        <f t="shared" si="579"/>
        <v>3.8531820540530286</v>
      </c>
      <c r="AA2374" s="20">
        <v>0.33</v>
      </c>
      <c r="AB2374" s="20">
        <v>0.12166666666666601</v>
      </c>
      <c r="AC2374" s="17">
        <v>314.36449932703403</v>
      </c>
      <c r="AD2374" s="17">
        <f t="shared" si="578"/>
        <v>314.3330772817086</v>
      </c>
      <c r="AE2374" s="21">
        <v>108.5</v>
      </c>
      <c r="AF2374" s="21">
        <v>174.20833333333334</v>
      </c>
      <c r="AG2374" s="19">
        <v>3.2442361111111118</v>
      </c>
      <c r="AH2374" s="21">
        <v>144.30000000000001</v>
      </c>
      <c r="AI2374" s="22">
        <v>-0.39500000000000002</v>
      </c>
      <c r="AJ2374" s="21">
        <v>1207</v>
      </c>
      <c r="AK2374" s="21" t="e">
        <f>VLOOKUP($B2374,'[3]Rotoma level Monthly'!$C$2:$N$538,10,FALSE)</f>
        <v>#N/A</v>
      </c>
      <c r="AL2374" s="21" t="e">
        <f>VLOOKUP($B2374,'[3]Rotoma level Monthly'!$C$2:$N$538,11,FALSE)</f>
        <v>#N/A</v>
      </c>
      <c r="AM2374" s="20">
        <v>3.5633331099575578</v>
      </c>
      <c r="AN2374" s="21">
        <v>177.2416666666667</v>
      </c>
    </row>
    <row r="2375" spans="1:40" x14ac:dyDescent="0.25">
      <c r="A2375" s="18" t="s">
        <v>92</v>
      </c>
      <c r="B2375" s="15">
        <v>38626</v>
      </c>
      <c r="C2375" s="16" t="s">
        <v>67</v>
      </c>
      <c r="D2375" s="17">
        <v>2006</v>
      </c>
      <c r="E2375" s="18" t="str">
        <f t="shared" si="591"/>
        <v>Rotomahana 2005/06</v>
      </c>
      <c r="F2375" s="18" t="s">
        <v>61</v>
      </c>
      <c r="G2375" s="19">
        <v>3.0999998999999998</v>
      </c>
      <c r="H2375" s="20">
        <v>2.5350001</v>
      </c>
      <c r="I2375" s="21">
        <v>268.00000010000002</v>
      </c>
      <c r="J2375" s="19">
        <v>43.000001000000005</v>
      </c>
      <c r="K2375" s="19">
        <v>12</v>
      </c>
      <c r="L2375" s="19">
        <v>2.0000001000000003</v>
      </c>
      <c r="M2375" s="19">
        <v>0.50000001999999999</v>
      </c>
      <c r="N2375" s="19">
        <v>7.4000000999999997</v>
      </c>
      <c r="O2375" s="19">
        <v>1.6</v>
      </c>
      <c r="Q2375" s="19">
        <f t="shared" si="588"/>
        <v>3.4680586667549234</v>
      </c>
      <c r="R2375" s="19">
        <f t="shared" si="590"/>
        <v>4.4357281854787427</v>
      </c>
      <c r="S2375" s="19">
        <f t="shared" si="592"/>
        <v>3.6986857305144247</v>
      </c>
      <c r="T2375" s="19">
        <f t="shared" si="586"/>
        <v>4.9877279197840174</v>
      </c>
      <c r="U2375" s="23">
        <f t="shared" si="593"/>
        <v>4.1475501256330265</v>
      </c>
      <c r="V2375" s="24">
        <f t="shared" si="579"/>
        <v>3.7021936293684843</v>
      </c>
      <c r="W2375" s="24">
        <f t="shared" si="579"/>
        <v>3.8020850448182846</v>
      </c>
      <c r="X2375" s="24">
        <f t="shared" si="579"/>
        <v>3.4968125690774841</v>
      </c>
      <c r="Y2375" s="24">
        <f t="shared" si="579"/>
        <v>4.4014468476427924</v>
      </c>
      <c r="Z2375" s="24">
        <f t="shared" si="579"/>
        <v>3.8604155953533041</v>
      </c>
      <c r="AA2375" s="20">
        <v>1.07</v>
      </c>
      <c r="AB2375" s="20">
        <v>6.6666666666666499E-2</v>
      </c>
      <c r="AC2375" s="17">
        <v>314.48265333269802</v>
      </c>
      <c r="AD2375" s="17">
        <f t="shared" si="578"/>
        <v>314.3318183663776</v>
      </c>
      <c r="AE2375" s="21">
        <v>243</v>
      </c>
      <c r="AF2375" s="21">
        <v>163.92249103942657</v>
      </c>
      <c r="AG2375" s="19">
        <v>3.4815636200716855</v>
      </c>
      <c r="AH2375" s="21">
        <v>178.3</v>
      </c>
      <c r="AI2375" s="22">
        <v>-0.34</v>
      </c>
      <c r="AJ2375" s="21">
        <v>1215.5</v>
      </c>
      <c r="AK2375" s="21" t="e">
        <f>VLOOKUP($B2375,'[3]Rotoma level Monthly'!$C$2:$N$538,10,FALSE)</f>
        <v>#N/A</v>
      </c>
      <c r="AL2375" s="21" t="e">
        <f>VLOOKUP($B2375,'[3]Rotoma level Monthly'!$C$2:$N$538,11,FALSE)</f>
        <v>#N/A</v>
      </c>
      <c r="AM2375" s="20">
        <v>3.4846268899604471</v>
      </c>
      <c r="AN2375" s="21">
        <v>177.77500000000001</v>
      </c>
    </row>
    <row r="2376" spans="1:40" x14ac:dyDescent="0.25">
      <c r="A2376" s="18" t="s">
        <v>92</v>
      </c>
      <c r="B2376" s="15">
        <v>38657</v>
      </c>
      <c r="C2376" s="16" t="s">
        <v>67</v>
      </c>
      <c r="D2376" s="17">
        <v>2006</v>
      </c>
      <c r="E2376" s="18" t="str">
        <f t="shared" si="591"/>
        <v>Rotomahana 2005/06</v>
      </c>
      <c r="F2376" s="18" t="s">
        <v>61</v>
      </c>
      <c r="G2376" s="19">
        <v>1.5</v>
      </c>
      <c r="H2376" s="20">
        <v>3.4300001</v>
      </c>
      <c r="I2376" s="21">
        <v>158.00001</v>
      </c>
      <c r="J2376" s="19">
        <v>12</v>
      </c>
      <c r="K2376" s="19">
        <v>8.9999995999999989</v>
      </c>
      <c r="L2376" s="19">
        <v>1</v>
      </c>
      <c r="M2376" s="19">
        <v>4.9999998999999997</v>
      </c>
      <c r="N2376" s="19">
        <v>7.6999997999999996</v>
      </c>
      <c r="O2376" s="19">
        <v>1.1000000000000001</v>
      </c>
      <c r="Q2376" s="19">
        <f t="shared" si="588"/>
        <v>2.6672717980014307</v>
      </c>
      <c r="R2376" s="19">
        <f t="shared" si="590"/>
        <v>4.0670041713070457</v>
      </c>
      <c r="S2376" s="19">
        <f t="shared" si="592"/>
        <v>3.007957914468657</v>
      </c>
      <c r="T2376" s="19">
        <f t="shared" si="586"/>
        <v>3.3692092384590637</v>
      </c>
      <c r="U2376" s="23">
        <f t="shared" si="593"/>
        <v>3.2778607805590494</v>
      </c>
      <c r="V2376" s="24">
        <f t="shared" si="579"/>
        <v>3.6589882292094109</v>
      </c>
      <c r="W2376" s="24">
        <f t="shared" si="579"/>
        <v>3.8132272612422882</v>
      </c>
      <c r="X2376" s="24">
        <f t="shared" si="579"/>
        <v>3.4632847445107973</v>
      </c>
      <c r="Y2376" s="24">
        <f t="shared" si="579"/>
        <v>4.2527665735308107</v>
      </c>
      <c r="Z2376" s="24">
        <f t="shared" si="579"/>
        <v>3.8027399688897101</v>
      </c>
      <c r="AA2376" s="20">
        <v>-0.28000000000000003</v>
      </c>
      <c r="AB2376" s="20">
        <v>0.16166666666666599</v>
      </c>
      <c r="AC2376" s="17">
        <v>314.48402620036899</v>
      </c>
      <c r="AD2376" s="17">
        <f t="shared" si="578"/>
        <v>314.33089477719346</v>
      </c>
      <c r="AE2376" s="21">
        <v>38</v>
      </c>
      <c r="AF2376" s="21">
        <v>192.9652777777778</v>
      </c>
      <c r="AG2376" s="19">
        <v>4.0140972222222224</v>
      </c>
      <c r="AH2376" s="21">
        <v>225.1</v>
      </c>
      <c r="AI2376" s="22">
        <v>9.99999999999991E-3</v>
      </c>
      <c r="AJ2376" s="21">
        <v>1336.5</v>
      </c>
      <c r="AK2376" s="21" t="e">
        <f>VLOOKUP($B2376,'[3]Rotoma level Monthly'!$C$2:$N$538,10,FALSE)</f>
        <v>#N/A</v>
      </c>
      <c r="AL2376" s="21" t="e">
        <f>VLOOKUP($B2376,'[3]Rotoma level Monthly'!$C$2:$N$538,11,FALSE)</f>
        <v>#N/A</v>
      </c>
      <c r="AM2376" s="20">
        <v>3.4141613057186113</v>
      </c>
      <c r="AN2376" s="21">
        <v>182.25833333333333</v>
      </c>
    </row>
    <row r="2377" spans="1:40" x14ac:dyDescent="0.25">
      <c r="A2377" s="18" t="s">
        <v>92</v>
      </c>
      <c r="B2377" s="15">
        <v>38687</v>
      </c>
      <c r="C2377" s="16" t="s">
        <v>67</v>
      </c>
      <c r="D2377" s="17">
        <v>2006</v>
      </c>
      <c r="E2377" s="18" t="str">
        <f t="shared" si="591"/>
        <v>Rotomahana 2005/06</v>
      </c>
      <c r="F2377" s="18" t="s">
        <v>61</v>
      </c>
      <c r="G2377" s="19">
        <v>4.4000000999999997</v>
      </c>
      <c r="H2377" s="20">
        <v>2.9200001000000002</v>
      </c>
      <c r="I2377" s="21">
        <v>402.000001</v>
      </c>
      <c r="J2377" s="19">
        <v>48</v>
      </c>
      <c r="K2377" s="19">
        <v>9.9999997999999994</v>
      </c>
      <c r="L2377" s="19">
        <v>85.000001000000012</v>
      </c>
      <c r="M2377" s="19">
        <v>13</v>
      </c>
      <c r="N2377" s="19">
        <v>7.5999999000000003</v>
      </c>
      <c r="O2377" s="19">
        <v>1.6</v>
      </c>
      <c r="Q2377" s="19">
        <f t="shared" si="588"/>
        <v>3.8543698233455519</v>
      </c>
      <c r="R2377" s="19">
        <f t="shared" si="590"/>
        <v>4.2644118532945336</v>
      </c>
      <c r="S2377" s="19">
        <f t="shared" si="592"/>
        <v>4.2287204230360622</v>
      </c>
      <c r="T2377" s="19">
        <f t="shared" si="586"/>
        <v>5.1272244131367142</v>
      </c>
      <c r="U2377" s="23">
        <f t="shared" si="593"/>
        <v>4.3686816282032161</v>
      </c>
      <c r="V2377" s="24">
        <f t="shared" si="579"/>
        <v>3.6203332173272478</v>
      </c>
      <c r="W2377" s="24">
        <f t="shared" si="579"/>
        <v>3.8326396845872672</v>
      </c>
      <c r="X2377" s="24">
        <f t="shared" si="579"/>
        <v>3.5079742055845045</v>
      </c>
      <c r="Y2377" s="24">
        <f t="shared" si="579"/>
        <v>4.2505875639752988</v>
      </c>
      <c r="Z2377" s="24">
        <f t="shared" si="579"/>
        <v>3.8080700801328571</v>
      </c>
      <c r="AA2377" s="20">
        <v>-0.08</v>
      </c>
      <c r="AB2377" s="20">
        <v>8.8333333333333194E-2</v>
      </c>
      <c r="AC2377" s="17">
        <v>314.44811836568499</v>
      </c>
      <c r="AD2377" s="17">
        <f t="shared" si="578"/>
        <v>314.33374369199765</v>
      </c>
      <c r="AE2377" s="21">
        <v>206</v>
      </c>
      <c r="AF2377" s="21">
        <v>176.65322580645162</v>
      </c>
      <c r="AG2377" s="19">
        <v>4.0546370967741936</v>
      </c>
      <c r="AH2377" s="21">
        <v>197.8</v>
      </c>
      <c r="AI2377" s="22">
        <v>6.6666666666666499E-2</v>
      </c>
      <c r="AJ2377" s="21">
        <v>1336.5</v>
      </c>
      <c r="AK2377" s="21" t="e">
        <f>VLOOKUP($B2377,'[3]Rotoma level Monthly'!$C$2:$N$538,10,FALSE)</f>
        <v>#N/A</v>
      </c>
      <c r="AL2377" s="21" t="e">
        <f>VLOOKUP($B2377,'[3]Rotoma level Monthly'!$C$2:$N$538,11,FALSE)</f>
        <v>#N/A</v>
      </c>
      <c r="AM2377" s="20">
        <v>3.4111424114086852</v>
      </c>
      <c r="AN2377" s="21">
        <v>183.52499999999998</v>
      </c>
    </row>
    <row r="2378" spans="1:40" x14ac:dyDescent="0.25">
      <c r="A2378" s="18" t="s">
        <v>92</v>
      </c>
      <c r="B2378" s="15">
        <v>38749</v>
      </c>
      <c r="C2378" s="16" t="s">
        <v>67</v>
      </c>
      <c r="D2378" s="17">
        <v>2006</v>
      </c>
      <c r="E2378" s="18" t="str">
        <f t="shared" si="591"/>
        <v>Rotomahana 2005/06</v>
      </c>
      <c r="F2378" s="18" t="s">
        <v>61</v>
      </c>
      <c r="G2378" s="19">
        <v>2.8</v>
      </c>
      <c r="H2378" s="20">
        <v>3.59000005</v>
      </c>
      <c r="I2378" s="21">
        <v>259.50000520000003</v>
      </c>
      <c r="J2378" s="19">
        <v>34.500000999999997</v>
      </c>
      <c r="K2378" s="19">
        <v>8.0000004000000011</v>
      </c>
      <c r="L2378" s="19">
        <v>5.5000002000000006</v>
      </c>
      <c r="M2378" s="19">
        <v>128.99999500000001</v>
      </c>
      <c r="N2378" s="19">
        <v>7.7999999500000001</v>
      </c>
      <c r="O2378" s="19">
        <v>1.2000000000000002</v>
      </c>
      <c r="Q2378" s="19">
        <f t="shared" si="588"/>
        <v>3.3557813996092367</v>
      </c>
      <c r="R2378" s="19">
        <f t="shared" si="590"/>
        <v>4.0105722041947551</v>
      </c>
      <c r="S2378" s="19">
        <f t="shared" si="592"/>
        <v>3.6565534863701772</v>
      </c>
      <c r="T2378" s="19">
        <f t="shared" si="586"/>
        <v>4.7084317943716369</v>
      </c>
      <c r="U2378" s="23">
        <f t="shared" si="593"/>
        <v>3.9328347211364516</v>
      </c>
      <c r="V2378" s="24">
        <f t="shared" si="579"/>
        <v>3.6559788217596689</v>
      </c>
      <c r="W2378" s="24">
        <f t="shared" si="579"/>
        <v>3.8314820441447934</v>
      </c>
      <c r="X2378" s="24">
        <f t="shared" si="579"/>
        <v>3.5246635183227131</v>
      </c>
      <c r="Y2378" s="24">
        <f t="shared" si="579"/>
        <v>4.2323461391269461</v>
      </c>
      <c r="Z2378" s="24">
        <f t="shared" si="579"/>
        <v>3.8166732826287526</v>
      </c>
      <c r="AA2378" s="20">
        <v>-0.01</v>
      </c>
      <c r="AB2378" s="20">
        <v>-0.20499999999999999</v>
      </c>
      <c r="AC2378" s="17">
        <v>314.669870385612</v>
      </c>
      <c r="AD2378" s="17">
        <f t="shared" si="578"/>
        <v>314.35877996798757</v>
      </c>
      <c r="AE2378" s="21">
        <v>184.5</v>
      </c>
      <c r="AF2378" s="21">
        <v>177.62648809523816</v>
      </c>
      <c r="AG2378" s="19">
        <v>3.1681547619047632</v>
      </c>
      <c r="AH2378" s="21">
        <v>253</v>
      </c>
      <c r="AI2378" s="22">
        <v>7.7499999999999847E-2</v>
      </c>
      <c r="AJ2378" s="21">
        <v>1448</v>
      </c>
      <c r="AK2378" s="21" t="e">
        <f>VLOOKUP($B2378,'[3]Rotoma level Monthly'!$C$2:$N$538,10,FALSE)</f>
        <v>#N/A</v>
      </c>
      <c r="AL2378" s="21" t="e">
        <f>VLOOKUP($B2378,'[3]Rotoma level Monthly'!$C$2:$N$538,11,FALSE)</f>
        <v>#N/A</v>
      </c>
      <c r="AM2378" s="20">
        <v>3.3646137131766789</v>
      </c>
      <c r="AN2378" s="21">
        <v>184.35</v>
      </c>
    </row>
    <row r="2379" spans="1:40" x14ac:dyDescent="0.25">
      <c r="A2379" s="18" t="s">
        <v>92</v>
      </c>
      <c r="B2379" s="15">
        <v>38777</v>
      </c>
      <c r="C2379" s="16" t="s">
        <v>67</v>
      </c>
      <c r="D2379" s="17">
        <v>2006</v>
      </c>
      <c r="E2379" s="18" t="str">
        <f t="shared" si="591"/>
        <v>Rotomahana 2005/06</v>
      </c>
      <c r="F2379" s="18" t="s">
        <v>61</v>
      </c>
      <c r="G2379" s="19">
        <v>3.8</v>
      </c>
      <c r="H2379" s="20">
        <v>3.0999998999999998</v>
      </c>
      <c r="I2379" s="21">
        <v>179.00000999999997</v>
      </c>
      <c r="J2379" s="19">
        <v>21</v>
      </c>
      <c r="K2379" s="19">
        <v>7.0000002000000006</v>
      </c>
      <c r="L2379" s="19">
        <v>2.0000001000000003</v>
      </c>
      <c r="M2379" s="19">
        <v>4.0000002000000006</v>
      </c>
      <c r="N2379" s="19">
        <v>7.5999999000000003</v>
      </c>
      <c r="O2379" s="19">
        <v>1.2</v>
      </c>
      <c r="Q2379" s="19">
        <f t="shared" si="588"/>
        <v>3.6926503354066975</v>
      </c>
      <c r="R2379" s="19">
        <f t="shared" si="590"/>
        <v>4.1913722100765138</v>
      </c>
      <c r="S2379" s="19">
        <f t="shared" si="592"/>
        <v>3.171087696278883</v>
      </c>
      <c r="T2379" s="19">
        <f t="shared" si="586"/>
        <v>4.0788803406230434</v>
      </c>
      <c r="U2379" s="23">
        <f t="shared" si="593"/>
        <v>3.7834976455962845</v>
      </c>
      <c r="V2379" s="24">
        <f t="shared" si="579"/>
        <v>3.6982216330510345</v>
      </c>
      <c r="W2379" s="24">
        <f t="shared" si="579"/>
        <v>3.8777272560839879</v>
      </c>
      <c r="X2379" s="24">
        <f t="shared" si="579"/>
        <v>3.5944489943326619</v>
      </c>
      <c r="Y2379" s="24">
        <f t="shared" si="579"/>
        <v>4.161642093132877</v>
      </c>
      <c r="Z2379" s="24">
        <f t="shared" si="579"/>
        <v>3.8389698272411921</v>
      </c>
      <c r="AA2379" s="20">
        <v>1.39</v>
      </c>
      <c r="AB2379" s="20">
        <v>7.9999999999999793E-2</v>
      </c>
      <c r="AC2379" s="17">
        <v>314.65436409180302</v>
      </c>
      <c r="AD2379" s="17">
        <f t="shared" si="578"/>
        <v>314.38252405282674</v>
      </c>
      <c r="AE2379" s="21">
        <v>112</v>
      </c>
      <c r="AF2379" s="21">
        <v>175.30913978494621</v>
      </c>
      <c r="AG2379" s="19">
        <v>3.4807123655913967</v>
      </c>
      <c r="AH2379" s="21">
        <v>180.8</v>
      </c>
      <c r="AI2379" s="22">
        <v>8.4166666666666501E-2</v>
      </c>
      <c r="AJ2379" s="21">
        <v>1579</v>
      </c>
      <c r="AK2379" s="21" t="e">
        <f>VLOOKUP($B2379,'[3]Rotoma level Monthly'!$C$2:$N$538,10,FALSE)</f>
        <v>#N/A</v>
      </c>
      <c r="AL2379" s="21" t="e">
        <f>VLOOKUP($B2379,'[3]Rotoma level Monthly'!$C$2:$N$538,11,FALSE)</f>
        <v>#N/A</v>
      </c>
      <c r="AM2379" s="20">
        <v>3.3460399180483495</v>
      </c>
      <c r="AN2379" s="21">
        <v>182.04999999999998</v>
      </c>
    </row>
    <row r="2380" spans="1:40" x14ac:dyDescent="0.25">
      <c r="A2380" s="18" t="s">
        <v>92</v>
      </c>
      <c r="B2380" s="15">
        <v>38808</v>
      </c>
      <c r="C2380" s="16" t="s">
        <v>67</v>
      </c>
      <c r="D2380" s="17">
        <v>2006</v>
      </c>
      <c r="E2380" s="18" t="str">
        <f t="shared" si="591"/>
        <v>Rotomahana 2005/06</v>
      </c>
      <c r="F2380" s="18" t="s">
        <v>61</v>
      </c>
      <c r="G2380" s="19">
        <v>4.3000002000000004</v>
      </c>
      <c r="H2380" s="20">
        <v>4.8600000999999997</v>
      </c>
      <c r="I2380" s="21">
        <v>174.00000020000002</v>
      </c>
      <c r="J2380" s="19">
        <v>35.999997999999998</v>
      </c>
      <c r="K2380" s="19">
        <v>4.9999998999999997</v>
      </c>
      <c r="L2380" s="19">
        <v>4.0000002000000006</v>
      </c>
      <c r="M2380" s="19">
        <v>4.9999998999999997</v>
      </c>
      <c r="N2380" s="19">
        <v>7.3000002000000004</v>
      </c>
      <c r="O2380" s="19">
        <v>0.89999998000000003</v>
      </c>
      <c r="Q2380" s="19">
        <f t="shared" si="588"/>
        <v>3.8290099284794969</v>
      </c>
      <c r="R2380" s="19">
        <f t="shared" si="590"/>
        <v>3.6284742646322576</v>
      </c>
      <c r="S2380" s="19">
        <f t="shared" si="592"/>
        <v>3.1340532388331837</v>
      </c>
      <c r="T2380" s="19">
        <f t="shared" si="586"/>
        <v>4.7624032317882605</v>
      </c>
      <c r="U2380" s="23">
        <f t="shared" si="593"/>
        <v>3.8384851659332999</v>
      </c>
      <c r="V2380" s="24">
        <f t="shared" si="579"/>
        <v>3.737657343790223</v>
      </c>
      <c r="W2380" s="24">
        <f t="shared" si="579"/>
        <v>3.8704651526027125</v>
      </c>
      <c r="X2380" s="24">
        <f t="shared" si="579"/>
        <v>3.5511437189523885</v>
      </c>
      <c r="Y2380" s="24">
        <f t="shared" si="579"/>
        <v>4.2692828133872363</v>
      </c>
      <c r="Z2380" s="24">
        <f t="shared" si="579"/>
        <v>3.8662746886267425</v>
      </c>
      <c r="AA2380" s="20">
        <v>1.4</v>
      </c>
      <c r="AB2380" s="20">
        <v>0.37333333333333302</v>
      </c>
      <c r="AC2380" s="17">
        <v>314.74825934970698</v>
      </c>
      <c r="AD2380" s="17">
        <f t="shared" si="578"/>
        <v>314.42536603600382</v>
      </c>
      <c r="AE2380" s="21">
        <v>199</v>
      </c>
      <c r="AF2380" s="21">
        <v>165.16666666666663</v>
      </c>
      <c r="AG2380" s="19">
        <v>3.2061805555555565</v>
      </c>
      <c r="AH2380" s="21">
        <v>162.19999999999999</v>
      </c>
      <c r="AI2380" s="22">
        <v>0.10499999999999959</v>
      </c>
      <c r="AJ2380" s="21">
        <v>1543</v>
      </c>
      <c r="AK2380" s="21" t="e">
        <f>VLOOKUP($B2380,'[3]Rotoma level Monthly'!$C$2:$N$538,10,FALSE)</f>
        <v>#N/A</v>
      </c>
      <c r="AL2380" s="21" t="e">
        <f>VLOOKUP($B2380,'[3]Rotoma level Monthly'!$C$2:$N$538,11,FALSE)</f>
        <v>#N/A</v>
      </c>
      <c r="AM2380" s="20">
        <v>3.3752154905777161</v>
      </c>
      <c r="AN2380" s="21">
        <v>177.82499999999996</v>
      </c>
    </row>
    <row r="2381" spans="1:40" x14ac:dyDescent="0.25">
      <c r="A2381" s="18" t="s">
        <v>92</v>
      </c>
      <c r="B2381" s="15">
        <v>38838</v>
      </c>
      <c r="C2381" s="16" t="s">
        <v>67</v>
      </c>
      <c r="D2381" s="17">
        <v>2006</v>
      </c>
      <c r="E2381" s="18" t="str">
        <f t="shared" si="591"/>
        <v>Rotomahana 2005/06</v>
      </c>
      <c r="F2381" s="18" t="s">
        <v>61</v>
      </c>
      <c r="G2381" s="19">
        <v>3.0999998999999998</v>
      </c>
      <c r="H2381" s="20">
        <v>6.1799998</v>
      </c>
      <c r="I2381" s="21">
        <v>211.00000200000002</v>
      </c>
      <c r="J2381" s="19">
        <v>34.000002000000002</v>
      </c>
      <c r="K2381" s="19">
        <v>16.000001000000001</v>
      </c>
      <c r="L2381" s="19">
        <v>71.000002000000009</v>
      </c>
      <c r="M2381" s="19">
        <v>14</v>
      </c>
      <c r="N2381" s="19">
        <v>6.6999997999999996</v>
      </c>
      <c r="O2381" s="19">
        <v>0.70999997999999997</v>
      </c>
      <c r="Q2381" s="19">
        <f t="shared" si="588"/>
        <v>3.4680586667549234</v>
      </c>
      <c r="R2381" s="19">
        <f t="shared" si="590"/>
        <v>3.3139253990169366</v>
      </c>
      <c r="S2381" s="19">
        <f t="shared" si="592"/>
        <v>3.3860902028368263</v>
      </c>
      <c r="T2381" s="19">
        <f t="shared" si="586"/>
        <v>4.6899185123598457</v>
      </c>
      <c r="U2381" s="23">
        <f t="shared" si="593"/>
        <v>3.714498195242133</v>
      </c>
      <c r="V2381" s="24">
        <f t="shared" si="579"/>
        <v>3.6994015233351365</v>
      </c>
      <c r="W2381" s="24">
        <f t="shared" si="579"/>
        <v>3.8229974457731597</v>
      </c>
      <c r="X2381" s="24">
        <f t="shared" si="579"/>
        <v>3.5286350106311928</v>
      </c>
      <c r="Y2381" s="24">
        <f t="shared" si="579"/>
        <v>4.4097436834838017</v>
      </c>
      <c r="Z2381" s="24">
        <f t="shared" si="579"/>
        <v>3.8755758777678788</v>
      </c>
      <c r="AA2381" s="20">
        <v>-0.85</v>
      </c>
      <c r="AB2381" s="20">
        <v>0.38499999999999901</v>
      </c>
      <c r="AC2381" s="17">
        <v>314.926235095962</v>
      </c>
      <c r="AD2381" s="17">
        <f t="shared" si="578"/>
        <v>314.48372042957516</v>
      </c>
      <c r="AE2381" s="21">
        <v>184.5</v>
      </c>
      <c r="AF2381" s="21">
        <v>160.88037634408607</v>
      </c>
      <c r="AG2381" s="19">
        <v>2.997647849462366</v>
      </c>
      <c r="AH2381" s="21">
        <v>142</v>
      </c>
      <c r="AI2381" s="22">
        <v>0.141666666666666</v>
      </c>
      <c r="AJ2381" s="21">
        <v>1727</v>
      </c>
      <c r="AK2381" s="21" t="e">
        <f>VLOOKUP($B2381,'[3]Rotoma level Monthly'!$C$2:$N$538,10,FALSE)</f>
        <v>#N/A</v>
      </c>
      <c r="AL2381" s="21" t="e">
        <f>VLOOKUP($B2381,'[3]Rotoma level Monthly'!$C$2:$N$538,11,FALSE)</f>
        <v>#N/A</v>
      </c>
      <c r="AM2381" s="20">
        <v>3.405635375556495</v>
      </c>
      <c r="AN2381" s="21">
        <v>179.33333333333334</v>
      </c>
    </row>
    <row r="2382" spans="1:40" x14ac:dyDescent="0.25">
      <c r="A2382" s="18" t="s">
        <v>92</v>
      </c>
      <c r="B2382" s="15">
        <v>38869</v>
      </c>
      <c r="C2382" s="16" t="s">
        <v>67</v>
      </c>
      <c r="D2382" s="17">
        <v>2006</v>
      </c>
      <c r="E2382" s="18" t="str">
        <f t="shared" si="591"/>
        <v>Rotomahana 2005/06</v>
      </c>
      <c r="F2382" s="18" t="s">
        <v>61</v>
      </c>
      <c r="G2382" s="19">
        <v>5</v>
      </c>
      <c r="H2382" s="20">
        <v>5.6500000999999997</v>
      </c>
      <c r="I2382" s="21">
        <v>226</v>
      </c>
      <c r="J2382" s="19">
        <v>23</v>
      </c>
      <c r="K2382" s="19">
        <v>16.000001000000001</v>
      </c>
      <c r="L2382" s="19">
        <v>68.999998000000005</v>
      </c>
      <c r="M2382" s="19">
        <v>23</v>
      </c>
      <c r="N2382" s="19">
        <v>6.9000000999999997</v>
      </c>
      <c r="O2382" s="19">
        <v>0.61000001000000004</v>
      </c>
      <c r="Q2382" s="19">
        <f t="shared" si="588"/>
        <v>3.9953838110134878</v>
      </c>
      <c r="R2382" s="19">
        <f t="shared" si="590"/>
        <v>3.4327275625727687</v>
      </c>
      <c r="S2382" s="19">
        <f t="shared" si="592"/>
        <v>3.475866401833676</v>
      </c>
      <c r="T2382" s="19">
        <f t="shared" si="586"/>
        <v>4.1942452811713711</v>
      </c>
      <c r="U2382" s="23">
        <f t="shared" si="593"/>
        <v>3.7745557641478258</v>
      </c>
      <c r="V2382" s="24">
        <f t="shared" si="579"/>
        <v>3.6711357850264115</v>
      </c>
      <c r="W2382" s="24">
        <f t="shared" si="579"/>
        <v>3.8093022676612782</v>
      </c>
      <c r="X2382" s="24">
        <f t="shared" si="579"/>
        <v>3.5147547348378536</v>
      </c>
      <c r="Y2382" s="24">
        <f t="shared" si="579"/>
        <v>4.5088984509813281</v>
      </c>
      <c r="Z2382" s="24">
        <f t="shared" si="579"/>
        <v>3.8877041318405219</v>
      </c>
      <c r="AA2382" s="20">
        <v>-0.54</v>
      </c>
      <c r="AB2382" s="20">
        <v>-0.31166666666666598</v>
      </c>
      <c r="AC2382" s="17">
        <v>315.08739038970799</v>
      </c>
      <c r="AD2382" s="17">
        <f t="shared" si="578"/>
        <v>314.56126643007605</v>
      </c>
      <c r="AE2382" s="21">
        <v>88.5</v>
      </c>
      <c r="AF2382" s="21">
        <v>180.75694444444446</v>
      </c>
      <c r="AG2382" s="19">
        <v>3.414861111111112</v>
      </c>
      <c r="AH2382" s="21">
        <v>161.69999999999999</v>
      </c>
      <c r="AI2382" s="22">
        <v>0.10499999999999959</v>
      </c>
      <c r="AJ2382" s="21">
        <v>1760</v>
      </c>
      <c r="AK2382" s="21" t="e">
        <f>VLOOKUP($B2382,'[3]Rotoma level Monthly'!$C$2:$N$538,10,FALSE)</f>
        <v>#N/A</v>
      </c>
      <c r="AL2382" s="21" t="e">
        <f>VLOOKUP($B2382,'[3]Rotoma level Monthly'!$C$2:$N$538,11,FALSE)</f>
        <v>#N/A</v>
      </c>
      <c r="AM2382" s="20">
        <v>3.4029553087197524</v>
      </c>
      <c r="AN2382" s="21">
        <v>180.75833333333333</v>
      </c>
    </row>
    <row r="2383" spans="1:40" x14ac:dyDescent="0.25">
      <c r="A2383" s="18" t="s">
        <v>92</v>
      </c>
      <c r="B2383" s="15">
        <v>38899</v>
      </c>
      <c r="C2383" s="16" t="s">
        <v>68</v>
      </c>
      <c r="D2383" s="17">
        <v>2007</v>
      </c>
      <c r="E2383" s="18" t="str">
        <f t="shared" si="591"/>
        <v>Rotomahana 2006/07</v>
      </c>
      <c r="F2383" s="18" t="s">
        <v>61</v>
      </c>
      <c r="G2383" s="19">
        <v>6.1999997999999996</v>
      </c>
      <c r="H2383" s="20">
        <v>6.4000000999999997</v>
      </c>
      <c r="I2383" s="21">
        <v>365.99999020000001</v>
      </c>
      <c r="J2383" s="19">
        <v>39.000000999999997</v>
      </c>
      <c r="K2383" s="19">
        <v>13</v>
      </c>
      <c r="L2383" s="19">
        <v>4.0000002000000006</v>
      </c>
      <c r="M2383" s="19">
        <v>4.0000002000000006</v>
      </c>
      <c r="N2383" s="19">
        <v>6.9000000999999997</v>
      </c>
      <c r="O2383" s="19">
        <v>0.57999997999999997</v>
      </c>
      <c r="Q2383" s="19">
        <f t="shared" si="588"/>
        <v>4.2326748557414362</v>
      </c>
      <c r="R2383" s="19">
        <f t="shared" si="590"/>
        <v>3.2670581903989602</v>
      </c>
      <c r="S2383" s="19">
        <f t="shared" si="592"/>
        <v>4.1060780320349384</v>
      </c>
      <c r="T2383" s="19">
        <f t="shared" si="586"/>
        <v>4.8639086850337838</v>
      </c>
      <c r="U2383" s="23">
        <f t="shared" si="593"/>
        <v>4.1174299408022801</v>
      </c>
      <c r="V2383" s="24">
        <f t="shared" si="579"/>
        <v>3.677266427864192</v>
      </c>
      <c r="W2383" s="24">
        <f t="shared" si="579"/>
        <v>3.7813689237643171</v>
      </c>
      <c r="X2383" s="24">
        <f t="shared" si="579"/>
        <v>3.561969586681637</v>
      </c>
      <c r="Y2383" s="24">
        <f t="shared" si="579"/>
        <v>4.5233976320374891</v>
      </c>
      <c r="Z2383" s="24">
        <f t="shared" si="579"/>
        <v>3.897515975709736</v>
      </c>
      <c r="AA2383" s="20">
        <v>-0.73</v>
      </c>
      <c r="AB2383" s="20">
        <v>-0.31833333333333302</v>
      </c>
      <c r="AC2383" s="17">
        <v>315.07053217538999</v>
      </c>
      <c r="AD2383" s="17">
        <f t="shared" si="578"/>
        <v>314.63129935934035</v>
      </c>
      <c r="AE2383" s="21">
        <v>98</v>
      </c>
      <c r="AF2383" s="21">
        <v>177.62096774193546</v>
      </c>
      <c r="AG2383" s="19">
        <v>3.0542338709677432</v>
      </c>
      <c r="AH2383" s="21">
        <v>140</v>
      </c>
      <c r="AI2383" s="22">
        <v>8.4166666666666501E-2</v>
      </c>
      <c r="AJ2383" s="21">
        <v>1746.5</v>
      </c>
      <c r="AK2383" s="21" t="e">
        <f>VLOOKUP($B2383,'[3]Rotoma level Monthly'!$C$2:$N$538,10,FALSE)</f>
        <v>#N/A</v>
      </c>
      <c r="AL2383" s="21" t="e">
        <f>VLOOKUP($B2383,'[3]Rotoma level Monthly'!$C$2:$N$538,11,FALSE)</f>
        <v>#N/A</v>
      </c>
      <c r="AM2383" s="20">
        <v>3.3920182304707649</v>
      </c>
      <c r="AN2383" s="21">
        <v>183.93333333333331</v>
      </c>
    </row>
    <row r="2384" spans="1:40" x14ac:dyDescent="0.25">
      <c r="A2384" s="18" t="s">
        <v>92</v>
      </c>
      <c r="B2384" s="15">
        <v>38930</v>
      </c>
      <c r="C2384" s="16" t="s">
        <v>68</v>
      </c>
      <c r="D2384" s="17">
        <v>2007</v>
      </c>
      <c r="E2384" s="18" t="str">
        <f t="shared" si="591"/>
        <v>Rotomahana 2006/07</v>
      </c>
      <c r="F2384" s="18" t="s">
        <v>61</v>
      </c>
      <c r="G2384" s="19">
        <v>6.3000002000000004</v>
      </c>
      <c r="H2384" s="20">
        <v>4.46</v>
      </c>
      <c r="I2384" s="21">
        <v>187.50001001999999</v>
      </c>
      <c r="J2384" s="19">
        <v>50.999998999999995</v>
      </c>
      <c r="K2384" s="19">
        <v>16.000001000000001</v>
      </c>
      <c r="L2384" s="19">
        <v>0.50000001999999999</v>
      </c>
      <c r="M2384" s="19">
        <v>4.0000002000000006</v>
      </c>
      <c r="N2384" s="19">
        <v>7.1999997999999996</v>
      </c>
      <c r="O2384" s="19">
        <v>1.6</v>
      </c>
      <c r="Q2384" s="19">
        <f t="shared" si="588"/>
        <v>4.250325030631398</v>
      </c>
      <c r="R2384" s="19">
        <f t="shared" si="590"/>
        <v>3.738238690915864</v>
      </c>
      <c r="S2384" s="19">
        <f t="shared" si="592"/>
        <v>3.231733898770027</v>
      </c>
      <c r="T2384" s="19">
        <f t="shared" si="586"/>
        <v>5.2041048893404849</v>
      </c>
      <c r="U2384" s="23">
        <f t="shared" si="593"/>
        <v>4.1061006274144436</v>
      </c>
      <c r="V2384" s="24">
        <f t="shared" si="579"/>
        <v>3.7287094869745574</v>
      </c>
      <c r="W2384" s="24">
        <f t="shared" si="579"/>
        <v>3.7963293220752323</v>
      </c>
      <c r="X2384" s="24">
        <f t="shared" si="579"/>
        <v>3.5190768110387909</v>
      </c>
      <c r="Y2384" s="24">
        <f t="shared" si="579"/>
        <v>4.5830561969711976</v>
      </c>
      <c r="Z2384" s="24">
        <f t="shared" si="579"/>
        <v>3.9211733333503842</v>
      </c>
      <c r="AA2384" s="20">
        <v>-1.55</v>
      </c>
      <c r="AB2384" s="20">
        <v>-0.53333333333333299</v>
      </c>
      <c r="AC2384" s="17">
        <v>315.210063785427</v>
      </c>
      <c r="AD2384" s="17">
        <f t="shared" si="578"/>
        <v>314.70826776455903</v>
      </c>
      <c r="AE2384" s="21">
        <v>121</v>
      </c>
      <c r="AF2384" s="21">
        <v>184.48252688172039</v>
      </c>
      <c r="AG2384" s="19">
        <v>3.2007392473118288</v>
      </c>
      <c r="AH2384" s="21">
        <v>153.9</v>
      </c>
      <c r="AI2384" s="22">
        <v>7.3333333333333139E-2</v>
      </c>
      <c r="AJ2384" s="21">
        <v>1709.5</v>
      </c>
      <c r="AK2384" s="21" t="e">
        <f>VLOOKUP($B2384,'[3]Rotoma level Monthly'!$C$2:$N$538,10,FALSE)</f>
        <v>#N/A</v>
      </c>
      <c r="AL2384" s="21" t="e">
        <f>VLOOKUP($B2384,'[3]Rotoma level Monthly'!$C$2:$N$538,11,FALSE)</f>
        <v>#N/A</v>
      </c>
      <c r="AM2384" s="20">
        <v>3.3816281148894212</v>
      </c>
      <c r="AN2384" s="21">
        <v>181.13333333333333</v>
      </c>
    </row>
    <row r="2385" spans="1:40" x14ac:dyDescent="0.25">
      <c r="A2385" s="18" t="s">
        <v>92</v>
      </c>
      <c r="B2385" s="15">
        <v>38961</v>
      </c>
      <c r="C2385" s="16" t="s">
        <v>68</v>
      </c>
      <c r="D2385" s="17">
        <v>2007</v>
      </c>
      <c r="E2385" s="18" t="str">
        <f t="shared" si="591"/>
        <v>Rotomahana 2006/07</v>
      </c>
      <c r="F2385" s="18" t="s">
        <v>61</v>
      </c>
      <c r="G2385" s="19">
        <v>2.7</v>
      </c>
      <c r="H2385" s="20">
        <v>5.5799998999999998</v>
      </c>
      <c r="I2385" s="21">
        <v>274.00000800000004</v>
      </c>
      <c r="J2385" s="19">
        <v>57.999997999999998</v>
      </c>
      <c r="K2385" s="19">
        <v>12</v>
      </c>
      <c r="L2385" s="19">
        <v>64.999998000000005</v>
      </c>
      <c r="M2385" s="19">
        <v>11</v>
      </c>
      <c r="N2385" s="19">
        <v>7.0999999000000003</v>
      </c>
      <c r="O2385" s="19">
        <v>1.1000000000000001</v>
      </c>
      <c r="Q2385" s="19">
        <f t="shared" si="588"/>
        <v>3.3156639609638279</v>
      </c>
      <c r="R2385" s="19">
        <f t="shared" si="590"/>
        <v>3.4491033804040954</v>
      </c>
      <c r="S2385" s="19">
        <f t="shared" si="592"/>
        <v>3.7276292322565605</v>
      </c>
      <c r="T2385" s="19">
        <f t="shared" si="586"/>
        <v>5.3672096974748138</v>
      </c>
      <c r="U2385" s="23">
        <f t="shared" si="593"/>
        <v>3.9649015677748247</v>
      </c>
      <c r="V2385" s="24">
        <f t="shared" si="579"/>
        <v>3.7130914049771628</v>
      </c>
      <c r="W2385" s="24">
        <f t="shared" si="579"/>
        <v>3.7734162241479745</v>
      </c>
      <c r="X2385" s="24">
        <f t="shared" si="579"/>
        <v>3.5364561794736051</v>
      </c>
      <c r="Y2385" s="24">
        <f t="shared" si="579"/>
        <v>4.6763056029442742</v>
      </c>
      <c r="Z2385" s="24">
        <f t="shared" si="579"/>
        <v>3.924817352885754</v>
      </c>
      <c r="AA2385" s="20">
        <v>-0.62</v>
      </c>
      <c r="AB2385" s="20">
        <v>-0.62166666666666603</v>
      </c>
      <c r="AC2385" s="17">
        <v>315.18984123419102</v>
      </c>
      <c r="AD2385" s="17">
        <f t="shared" si="578"/>
        <v>314.77798781113216</v>
      </c>
      <c r="AE2385" s="21">
        <v>32</v>
      </c>
      <c r="AF2385" s="21">
        <v>185.50287356321832</v>
      </c>
      <c r="AG2385" s="19">
        <v>3.2134339080459786</v>
      </c>
      <c r="AH2385" s="21">
        <v>195.2</v>
      </c>
      <c r="AI2385" s="22">
        <v>-6.9166666666666737E-2</v>
      </c>
      <c r="AJ2385" s="21">
        <v>1717.5</v>
      </c>
      <c r="AK2385" s="21" t="e">
        <f>VLOOKUP($B2385,'[3]Rotoma level Monthly'!$C$2:$N$538,10,FALSE)</f>
        <v>#N/A</v>
      </c>
      <c r="AL2385" s="21" t="e">
        <f>VLOOKUP($B2385,'[3]Rotoma level Monthly'!$C$2:$N$538,11,FALSE)</f>
        <v>#N/A</v>
      </c>
      <c r="AM2385" s="20">
        <v>3.4562606940177516</v>
      </c>
      <c r="AN2385" s="21">
        <v>185.375</v>
      </c>
    </row>
    <row r="2386" spans="1:40" x14ac:dyDescent="0.25">
      <c r="A2386" s="18" t="s">
        <v>92</v>
      </c>
      <c r="B2386" s="15">
        <v>39022</v>
      </c>
      <c r="C2386" s="16" t="s">
        <v>68</v>
      </c>
      <c r="D2386" s="17">
        <v>2007</v>
      </c>
      <c r="E2386" s="18" t="str">
        <f t="shared" si="591"/>
        <v>Rotomahana 2006/07</v>
      </c>
      <c r="F2386" s="18" t="s">
        <v>61</v>
      </c>
      <c r="G2386" s="19">
        <v>3.6</v>
      </c>
      <c r="H2386" s="20">
        <v>2.8550000500000001</v>
      </c>
      <c r="I2386" s="21">
        <v>189.99999984999999</v>
      </c>
      <c r="J2386" s="19">
        <v>43.499998499999997</v>
      </c>
      <c r="K2386" s="19">
        <v>13.500000400000001</v>
      </c>
      <c r="L2386" s="19">
        <v>5.49999985</v>
      </c>
      <c r="M2386" s="19">
        <v>8.9999995999999989</v>
      </c>
      <c r="N2386" s="19">
        <v>7.5999999000000003</v>
      </c>
      <c r="O2386" s="19">
        <v>1.45</v>
      </c>
      <c r="Q2386" s="19">
        <f t="shared" si="588"/>
        <v>3.6330083519489094</v>
      </c>
      <c r="R2386" s="19">
        <f t="shared" si="590"/>
        <v>4.291809051519528</v>
      </c>
      <c r="S2386" s="19">
        <f t="shared" si="592"/>
        <v>3.2490483378359936</v>
      </c>
      <c r="T2386" s="19">
        <f t="shared" si="586"/>
        <v>5.0023885865785775</v>
      </c>
      <c r="U2386" s="23">
        <f t="shared" si="593"/>
        <v>4.044063581970752</v>
      </c>
      <c r="V2386" s="24">
        <f t="shared" si="579"/>
        <v>3.6468547190542764</v>
      </c>
      <c r="W2386" s="24">
        <f t="shared" si="579"/>
        <v>3.8408687636510006</v>
      </c>
      <c r="X2386" s="24">
        <f t="shared" si="579"/>
        <v>3.5061253829224506</v>
      </c>
      <c r="Y2386" s="24">
        <f t="shared" si="579"/>
        <v>4.6963043825101343</v>
      </c>
      <c r="Z2386" s="24">
        <f t="shared" si="579"/>
        <v>3.9225383120344652</v>
      </c>
      <c r="AA2386" s="20">
        <v>-0.21</v>
      </c>
      <c r="AB2386" s="20">
        <v>-0.86666666666666603</v>
      </c>
      <c r="AC2386" s="17">
        <v>315.01677262141499</v>
      </c>
      <c r="AD2386" s="17">
        <f t="shared" si="578"/>
        <v>314.83234391899725</v>
      </c>
      <c r="AE2386" s="21">
        <v>113</v>
      </c>
      <c r="AF2386" s="21">
        <v>206.5833333333334</v>
      </c>
      <c r="AG2386" s="19">
        <v>4.9511805555555561</v>
      </c>
      <c r="AH2386" s="21">
        <v>185.1</v>
      </c>
      <c r="AI2386" s="22">
        <v>-0.3149999999999995</v>
      </c>
      <c r="AJ2386" s="21">
        <v>1509</v>
      </c>
      <c r="AK2386" s="21" t="e">
        <f>VLOOKUP($B2386,'[3]Rotoma level Monthly'!$C$2:$N$538,10,FALSE)</f>
        <v>#N/A</v>
      </c>
      <c r="AL2386" s="21" t="e">
        <f>VLOOKUP($B2386,'[3]Rotoma level Monthly'!$C$2:$N$538,11,FALSE)</f>
        <v>#N/A</v>
      </c>
      <c r="AM2386" s="20">
        <v>3.5603881388638752</v>
      </c>
      <c r="AN2386" s="21">
        <v>183.25</v>
      </c>
    </row>
    <row r="2387" spans="1:40" x14ac:dyDescent="0.25">
      <c r="A2387" s="18" t="s">
        <v>92</v>
      </c>
      <c r="B2387" s="15">
        <v>39052</v>
      </c>
      <c r="C2387" s="16" t="s">
        <v>68</v>
      </c>
      <c r="D2387" s="17">
        <v>2007</v>
      </c>
      <c r="E2387" s="18" t="str">
        <f t="shared" si="591"/>
        <v>Rotomahana 2006/07</v>
      </c>
      <c r="F2387" s="18" t="s">
        <v>61</v>
      </c>
      <c r="G2387" s="19">
        <v>1.7</v>
      </c>
      <c r="H2387" s="20">
        <v>5.27</v>
      </c>
      <c r="I2387" s="21">
        <v>210.00000009999999</v>
      </c>
      <c r="J2387" s="19">
        <v>41.000001000000005</v>
      </c>
      <c r="K2387" s="19">
        <v>9.9999997999999994</v>
      </c>
      <c r="L2387" s="19">
        <v>2.0000001000000003</v>
      </c>
      <c r="M2387" s="19">
        <v>9.9999997999999994</v>
      </c>
      <c r="N2387" s="19">
        <v>7.6999997999999996</v>
      </c>
      <c r="O2387" s="19">
        <v>1.2</v>
      </c>
      <c r="Q2387" s="19">
        <f t="shared" si="588"/>
        <v>2.8053402603008157</v>
      </c>
      <c r="R2387" s="19">
        <f t="shared" si="590"/>
        <v>3.5237688596026584</v>
      </c>
      <c r="S2387" s="19">
        <f t="shared" si="592"/>
        <v>3.3798800777715852</v>
      </c>
      <c r="T2387" s="19">
        <f t="shared" si="586"/>
        <v>4.9273288925518681</v>
      </c>
      <c r="U2387" s="23">
        <f t="shared" si="593"/>
        <v>3.6590795225567319</v>
      </c>
      <c r="V2387" s="24">
        <f t="shared" si="579"/>
        <v>3.5916281851831005</v>
      </c>
      <c r="W2387" s="24">
        <f t="shared" si="579"/>
        <v>3.7648721531613263</v>
      </c>
      <c r="X2387" s="24">
        <f t="shared" si="579"/>
        <v>3.4795582451938807</v>
      </c>
      <c r="Y2387" s="24">
        <f t="shared" si="579"/>
        <v>4.6912711302407883</v>
      </c>
      <c r="Z2387" s="24">
        <f t="shared" si="579"/>
        <v>3.8818324284447741</v>
      </c>
      <c r="AA2387" s="20">
        <v>-0.43</v>
      </c>
      <c r="AB2387" s="20">
        <v>-0.84833333333333305</v>
      </c>
      <c r="AC2387" s="17">
        <v>314.87586997385301</v>
      </c>
      <c r="AD2387" s="17">
        <f t="shared" si="578"/>
        <v>314.8651119724268</v>
      </c>
      <c r="AE2387" s="21">
        <v>75.5</v>
      </c>
      <c r="AF2387" s="21">
        <v>201.2634408602151</v>
      </c>
      <c r="AG2387" s="19">
        <v>4.1117607526881725</v>
      </c>
      <c r="AH2387" s="21">
        <v>242.4</v>
      </c>
      <c r="AI2387" s="22">
        <v>-0.32083333333333297</v>
      </c>
      <c r="AJ2387" s="21">
        <v>1584</v>
      </c>
      <c r="AK2387" s="21" t="e">
        <f>VLOOKUP($B2387,'[3]Rotoma level Monthly'!$C$2:$N$538,10,FALSE)</f>
        <v>#N/A</v>
      </c>
      <c r="AL2387" s="21" t="e">
        <f>VLOOKUP($B2387,'[3]Rotoma level Monthly'!$C$2:$N$538,11,FALSE)</f>
        <v>#N/A</v>
      </c>
      <c r="AM2387" s="20">
        <v>3.6384784166416537</v>
      </c>
      <c r="AN2387" s="21">
        <v>186.96666666666667</v>
      </c>
    </row>
    <row r="2388" spans="1:40" x14ac:dyDescent="0.25">
      <c r="A2388" s="18" t="s">
        <v>92</v>
      </c>
      <c r="B2388" s="15">
        <v>39083</v>
      </c>
      <c r="C2388" s="16" t="s">
        <v>68</v>
      </c>
      <c r="D2388" s="17">
        <v>2007</v>
      </c>
      <c r="E2388" s="18" t="str">
        <f t="shared" si="591"/>
        <v>Rotomahana 2006/07</v>
      </c>
      <c r="F2388" s="18" t="s">
        <v>61</v>
      </c>
      <c r="G2388" s="19">
        <v>3.7</v>
      </c>
      <c r="H2388" s="20">
        <v>3.1300001000000002</v>
      </c>
      <c r="I2388" s="21">
        <v>209.00000009999999</v>
      </c>
      <c r="J2388" s="19">
        <v>24</v>
      </c>
      <c r="K2388" s="19">
        <v>12</v>
      </c>
      <c r="L2388" s="19">
        <v>2.0000001000000003</v>
      </c>
      <c r="M2388" s="19">
        <v>16.000001000000001</v>
      </c>
      <c r="N2388" s="19">
        <v>7.6999997999999996</v>
      </c>
      <c r="O2388" s="19">
        <v>1.4</v>
      </c>
      <c r="Q2388" s="19">
        <f t="shared" si="588"/>
        <v>3.6632323791301675</v>
      </c>
      <c r="R2388" s="19">
        <f t="shared" si="590"/>
        <v>4.179578863564295</v>
      </c>
      <c r="S2388" s="19">
        <f t="shared" si="592"/>
        <v>3.3736403218197384</v>
      </c>
      <c r="T2388" s="19">
        <f t="shared" si="586"/>
        <v>4.248216825797889</v>
      </c>
      <c r="U2388" s="23">
        <f t="shared" si="593"/>
        <v>3.8661670975780229</v>
      </c>
      <c r="V2388" s="24">
        <f t="shared" si="579"/>
        <v>3.6746249002771623</v>
      </c>
      <c r="W2388" s="24">
        <f t="shared" si="579"/>
        <v>3.7742533775160978</v>
      </c>
      <c r="X2388" s="24">
        <f t="shared" si="579"/>
        <v>3.5100317791398044</v>
      </c>
      <c r="Y2388" s="24">
        <f t="shared" si="579"/>
        <v>4.7645217625190242</v>
      </c>
      <c r="Z2388" s="24">
        <f t="shared" si="579"/>
        <v>3.930857954863022</v>
      </c>
      <c r="AA2388" s="20">
        <v>-0.69</v>
      </c>
      <c r="AB2388" s="20">
        <v>-5.00000000000001E-2</v>
      </c>
      <c r="AC2388" s="17">
        <v>314.86613343872801</v>
      </c>
      <c r="AD2388" s="17">
        <f t="shared" si="578"/>
        <v>314.89695424229006</v>
      </c>
      <c r="AE2388" s="21">
        <v>175.5</v>
      </c>
      <c r="AF2388" s="21">
        <v>168.0645161290322</v>
      </c>
      <c r="AG2388" s="19">
        <v>3.9665322580645164</v>
      </c>
      <c r="AH2388" s="21">
        <v>214</v>
      </c>
      <c r="AI2388" s="22">
        <v>-0.3149999999999995</v>
      </c>
      <c r="AJ2388" s="21">
        <v>1453.5</v>
      </c>
      <c r="AK2388" s="21" t="e">
        <f>VLOOKUP($B2388,'[3]Rotoma level Monthly'!$C$2:$N$538,10,FALSE)</f>
        <v>#N/A</v>
      </c>
      <c r="AL2388" s="21" t="e">
        <f>VLOOKUP($B2388,'[3]Rotoma level Monthly'!$C$2:$N$538,11,FALSE)</f>
        <v>#N/A</v>
      </c>
      <c r="AM2388" s="20">
        <v>3.6432387213011523</v>
      </c>
      <c r="AN2388" s="21">
        <v>185.25833333333335</v>
      </c>
    </row>
    <row r="2389" spans="1:40" x14ac:dyDescent="0.25">
      <c r="A2389" s="18" t="s">
        <v>92</v>
      </c>
      <c r="B2389" s="15">
        <v>39114</v>
      </c>
      <c r="C2389" s="16" t="s">
        <v>68</v>
      </c>
      <c r="D2389" s="17">
        <v>2007</v>
      </c>
      <c r="E2389" s="18" t="str">
        <f t="shared" si="591"/>
        <v>Rotomahana 2006/07</v>
      </c>
      <c r="F2389" s="18" t="s">
        <v>61</v>
      </c>
      <c r="G2389" s="19">
        <v>1.7</v>
      </c>
      <c r="H2389" s="20">
        <v>5.2399997999999997</v>
      </c>
      <c r="I2389" s="21">
        <v>275.50001001999999</v>
      </c>
      <c r="J2389" s="19">
        <v>30.999998999999999</v>
      </c>
      <c r="K2389" s="19">
        <v>8.0000004000000011</v>
      </c>
      <c r="L2389" s="19">
        <v>0.50000001999999999</v>
      </c>
      <c r="M2389" s="19">
        <v>1</v>
      </c>
      <c r="N2389" s="19">
        <v>7.6999997999999996</v>
      </c>
      <c r="O2389" s="19">
        <v>0.94</v>
      </c>
      <c r="Q2389" s="19">
        <f t="shared" si="588"/>
        <v>2.8053402603008157</v>
      </c>
      <c r="R2389" s="19">
        <f t="shared" si="590"/>
        <v>3.5311901222036957</v>
      </c>
      <c r="S2389" s="19">
        <f t="shared" si="592"/>
        <v>3.7347660731394199</v>
      </c>
      <c r="T2389" s="19">
        <f t="shared" si="586"/>
        <v>4.5727761050883364</v>
      </c>
      <c r="U2389" s="23">
        <f t="shared" si="593"/>
        <v>3.6610181401830673</v>
      </c>
      <c r="V2389" s="24">
        <f t="shared" ref="V2389:Z2439" si="594">AVERAGE(Q2378:Q2389)</f>
        <v>3.5872057700234343</v>
      </c>
      <c r="W2389" s="24">
        <f t="shared" si="594"/>
        <v>3.7131515665918609</v>
      </c>
      <c r="X2389" s="24">
        <f t="shared" si="594"/>
        <v>3.4688689166484168</v>
      </c>
      <c r="Y2389" s="24">
        <f t="shared" si="594"/>
        <v>4.7183177368483262</v>
      </c>
      <c r="Z2389" s="24">
        <f t="shared" si="594"/>
        <v>3.8718859975280093</v>
      </c>
      <c r="AA2389" s="20">
        <v>-0.26</v>
      </c>
      <c r="AB2389" s="20">
        <v>1.49999999999998E-2</v>
      </c>
      <c r="AC2389" s="17">
        <v>314.74204480765002</v>
      </c>
      <c r="AD2389" s="17">
        <f t="shared" si="578"/>
        <v>314.92144811245385</v>
      </c>
      <c r="AE2389" s="21">
        <v>38</v>
      </c>
      <c r="AF2389" s="21">
        <v>167.53720238095238</v>
      </c>
      <c r="AG2389" s="19">
        <v>2.9465773809523816</v>
      </c>
      <c r="AH2389" s="21">
        <v>235.7</v>
      </c>
      <c r="AI2389" s="22">
        <v>-0.3149999999999995</v>
      </c>
      <c r="AJ2389" s="21">
        <v>1494.5</v>
      </c>
      <c r="AK2389" s="21" t="e">
        <f>VLOOKUP($B2389,'[3]Rotoma level Monthly'!$C$2:$N$538,10,FALSE)</f>
        <v>#N/A</v>
      </c>
      <c r="AL2389" s="21" t="e">
        <f>VLOOKUP($B2389,'[3]Rotoma level Monthly'!$C$2:$N$538,11,FALSE)</f>
        <v>#N/A</v>
      </c>
      <c r="AM2389" s="20">
        <v>3.6272776997957763</v>
      </c>
      <c r="AN2389" s="21">
        <v>183.81666666666663</v>
      </c>
    </row>
    <row r="2390" spans="1:40" x14ac:dyDescent="0.25">
      <c r="A2390" s="18" t="s">
        <v>92</v>
      </c>
      <c r="B2390" s="15">
        <v>39142</v>
      </c>
      <c r="C2390" s="16" t="s">
        <v>68</v>
      </c>
      <c r="D2390" s="17">
        <v>2007</v>
      </c>
      <c r="E2390" s="18" t="str">
        <f t="shared" si="591"/>
        <v>Rotomahana 2006/07</v>
      </c>
      <c r="F2390" s="18" t="s">
        <v>61</v>
      </c>
      <c r="G2390" s="19">
        <v>5.6999997999999996</v>
      </c>
      <c r="H2390" s="20">
        <v>5.3800001000000002</v>
      </c>
      <c r="J2390" s="19">
        <v>44</v>
      </c>
      <c r="K2390" s="19">
        <v>8.9999995999999989</v>
      </c>
      <c r="L2390" s="19">
        <v>2.0000001000000003</v>
      </c>
      <c r="M2390" s="19">
        <v>12</v>
      </c>
      <c r="N2390" s="19">
        <v>7.6999997999999996</v>
      </c>
      <c r="O2390" s="19">
        <v>0.95999997999999997</v>
      </c>
      <c r="Q2390" s="19">
        <f t="shared" si="588"/>
        <v>4.1399220947025839</v>
      </c>
      <c r="R2390" s="19">
        <f t="shared" si="590"/>
        <v>3.4968604467672524</v>
      </c>
      <c r="T2390" s="19">
        <f t="shared" si="586"/>
        <v>5.0168818153396666</v>
      </c>
      <c r="V2390" s="24">
        <f t="shared" si="594"/>
        <v>3.6525508279478802</v>
      </c>
      <c r="W2390" s="24">
        <f t="shared" si="594"/>
        <v>3.6703422534729024</v>
      </c>
      <c r="X2390" s="24">
        <f t="shared" si="594"/>
        <v>3.4518066830373484</v>
      </c>
      <c r="Y2390" s="24">
        <f t="shared" si="594"/>
        <v>4.7440219052623283</v>
      </c>
      <c r="Z2390" s="24">
        <f t="shared" si="594"/>
        <v>3.8663452044726965</v>
      </c>
      <c r="AA2390" s="20">
        <v>-0.09</v>
      </c>
      <c r="AB2390" s="20">
        <v>-5.5000000000000097E-2</v>
      </c>
      <c r="AC2390" s="17">
        <v>314.59273997073399</v>
      </c>
      <c r="AD2390" s="17">
        <f t="shared" si="578"/>
        <v>314.91502057788068</v>
      </c>
      <c r="AE2390" s="21">
        <v>160.5</v>
      </c>
      <c r="AF2390" s="21">
        <v>162.37903225806457</v>
      </c>
      <c r="AG2390" s="19">
        <v>3.7531586021505374</v>
      </c>
      <c r="AH2390" s="21">
        <v>172.5</v>
      </c>
      <c r="AI2390" s="22">
        <v>-0.3149999999999995</v>
      </c>
      <c r="AJ2390" s="21">
        <v>1348</v>
      </c>
      <c r="AK2390" s="21" t="e">
        <f>VLOOKUP($B2390,'[3]Rotoma level Monthly'!$C$2:$N$538,10,FALSE)</f>
        <v>#N/A</v>
      </c>
      <c r="AL2390" s="21" t="e">
        <f>VLOOKUP($B2390,'[3]Rotoma level Monthly'!$C$2:$N$538,11,FALSE)</f>
        <v>#N/A</v>
      </c>
      <c r="AM2390" s="20">
        <v>3.6088129180497446</v>
      </c>
      <c r="AN2390" s="21">
        <v>183.125</v>
      </c>
    </row>
    <row r="2391" spans="1:40" x14ac:dyDescent="0.25">
      <c r="A2391" s="18" t="s">
        <v>92</v>
      </c>
      <c r="B2391" s="15">
        <v>39173</v>
      </c>
      <c r="C2391" s="16" t="s">
        <v>68</v>
      </c>
      <c r="D2391" s="17">
        <v>2007</v>
      </c>
      <c r="E2391" s="18" t="str">
        <f t="shared" si="591"/>
        <v>Rotomahana 2006/07</v>
      </c>
      <c r="F2391" s="18" t="s">
        <v>61</v>
      </c>
      <c r="G2391" s="19">
        <v>4.4000000999999997</v>
      </c>
      <c r="H2391" s="20">
        <v>5.929999828338623</v>
      </c>
      <c r="I2391" s="21">
        <v>197.50000002000002</v>
      </c>
      <c r="J2391" s="19">
        <v>57.999997999999998</v>
      </c>
      <c r="K2391" s="19">
        <v>9.9999997999999994</v>
      </c>
      <c r="L2391" s="19">
        <v>0.50000001999999999</v>
      </c>
      <c r="M2391" s="19">
        <v>7.0000002000000006</v>
      </c>
      <c r="N2391" s="19">
        <v>7.1999997999999996</v>
      </c>
      <c r="O2391" s="19">
        <v>0.79000002000000003</v>
      </c>
      <c r="Q2391" s="19">
        <f t="shared" si="588"/>
        <v>3.8543698233455519</v>
      </c>
      <c r="R2391" s="19">
        <f t="shared" si="590"/>
        <v>3.3688694054530242</v>
      </c>
      <c r="S2391" s="19">
        <f t="shared" ref="S2391:S2454" si="595">-3.61+3.01*LOG($I2391)</f>
        <v>3.2996569710194392</v>
      </c>
      <c r="T2391" s="19">
        <f t="shared" si="586"/>
        <v>5.3672096974748138</v>
      </c>
      <c r="U2391" s="23">
        <f t="shared" ref="U2391:U2454" si="596">AVERAGE(Q2391:T2391)</f>
        <v>3.9725264743232076</v>
      </c>
      <c r="V2391" s="24">
        <f t="shared" si="594"/>
        <v>3.6660274519427847</v>
      </c>
      <c r="W2391" s="24">
        <f t="shared" si="594"/>
        <v>3.6018003530876115</v>
      </c>
      <c r="X2391" s="24">
        <f t="shared" si="594"/>
        <v>3.4634947989228535</v>
      </c>
      <c r="Y2391" s="24">
        <f t="shared" si="594"/>
        <v>4.8513826849999759</v>
      </c>
      <c r="Z2391" s="24">
        <f t="shared" si="594"/>
        <v>3.8835296434478717</v>
      </c>
      <c r="AA2391" s="20">
        <v>-0.14000000000000001</v>
      </c>
      <c r="AB2391" s="20">
        <v>-0.25666666666666599</v>
      </c>
      <c r="AC2391" s="17">
        <v>314.550253340197</v>
      </c>
      <c r="AD2391" s="17">
        <f t="shared" si="578"/>
        <v>314.90634468191348</v>
      </c>
      <c r="AE2391" s="21">
        <v>55</v>
      </c>
      <c r="AF2391" s="21">
        <v>178.51388888888889</v>
      </c>
      <c r="AG2391" s="19">
        <v>2.430416666666666</v>
      </c>
      <c r="AH2391" s="21">
        <v>206.5</v>
      </c>
      <c r="AI2391" s="22">
        <v>-0.3149999999999995</v>
      </c>
      <c r="AJ2391" s="21">
        <v>1396.5</v>
      </c>
      <c r="AK2391" s="21" t="e">
        <f>VLOOKUP($B2391,'[3]Rotoma level Monthly'!$C$2:$N$538,10,FALSE)</f>
        <v>#N/A</v>
      </c>
      <c r="AL2391" s="21" t="e">
        <f>VLOOKUP($B2391,'[3]Rotoma level Monthly'!$C$2:$N$538,11,FALSE)</f>
        <v>#N/A</v>
      </c>
      <c r="AM2391" s="20">
        <v>3.6315167710963396</v>
      </c>
      <c r="AN2391" s="21">
        <v>186.81666666666669</v>
      </c>
    </row>
    <row r="2392" spans="1:40" x14ac:dyDescent="0.25">
      <c r="A2392" s="18" t="s">
        <v>92</v>
      </c>
      <c r="B2392" s="15">
        <v>39203</v>
      </c>
      <c r="C2392" s="16" t="s">
        <v>68</v>
      </c>
      <c r="D2392" s="17">
        <v>2007</v>
      </c>
      <c r="E2392" s="18" t="str">
        <f t="shared" si="591"/>
        <v>Rotomahana 2006/07</v>
      </c>
      <c r="F2392" s="18" t="s">
        <v>61</v>
      </c>
      <c r="G2392" s="19">
        <v>2.9000001000000002</v>
      </c>
      <c r="H2392" s="20">
        <v>5.8000002000000004</v>
      </c>
      <c r="I2392" s="21">
        <v>190.00000199999999</v>
      </c>
      <c r="J2392" s="19">
        <v>55</v>
      </c>
      <c r="K2392" s="19">
        <v>11</v>
      </c>
      <c r="L2392" s="19">
        <v>34.000002000000002</v>
      </c>
      <c r="M2392" s="19">
        <v>8.9999995999999989</v>
      </c>
      <c r="N2392" s="19">
        <v>6.9000000999999997</v>
      </c>
      <c r="O2392" s="19">
        <v>0.61000001000000004</v>
      </c>
      <c r="Q2392" s="19">
        <f t="shared" si="588"/>
        <v>3.3944909527015543</v>
      </c>
      <c r="R2392" s="19">
        <f t="shared" si="590"/>
        <v>3.3981990694895576</v>
      </c>
      <c r="S2392" s="19">
        <f t="shared" si="595"/>
        <v>3.2490483526282925</v>
      </c>
      <c r="T2392" s="19">
        <f t="shared" si="586"/>
        <v>5.2998590533231917</v>
      </c>
      <c r="U2392" s="23">
        <f t="shared" si="596"/>
        <v>3.8353993570356488</v>
      </c>
      <c r="V2392" s="24">
        <f t="shared" si="594"/>
        <v>3.6298175372946222</v>
      </c>
      <c r="W2392" s="24">
        <f t="shared" si="594"/>
        <v>3.5826107534923861</v>
      </c>
      <c r="X2392" s="24">
        <f t="shared" si="594"/>
        <v>3.4739489001769543</v>
      </c>
      <c r="Y2392" s="24">
        <f t="shared" si="594"/>
        <v>4.8961706701278862</v>
      </c>
      <c r="Z2392" s="24">
        <f t="shared" si="594"/>
        <v>3.8832491153662669</v>
      </c>
      <c r="AA2392" s="20">
        <v>-0.15</v>
      </c>
      <c r="AB2392" s="20">
        <v>-0.23499999999999999</v>
      </c>
      <c r="AC2392" s="17">
        <v>314.44042414693598</v>
      </c>
      <c r="AD2392" s="17">
        <f t="shared" ref="AD2392:AD2455" si="597">AVERAGE(AC2381:AC2392)</f>
        <v>314.88069174834919</v>
      </c>
      <c r="AE2392" s="21">
        <v>59</v>
      </c>
      <c r="AF2392" s="21">
        <v>179.16666666666669</v>
      </c>
      <c r="AG2392" s="19">
        <v>2.5378360215053766</v>
      </c>
      <c r="AH2392" s="21">
        <v>186.2</v>
      </c>
      <c r="AI2392" s="22">
        <v>-0.3149999999999995</v>
      </c>
      <c r="AJ2392" s="21">
        <v>1252.5</v>
      </c>
      <c r="AK2392" s="21" t="e">
        <f>VLOOKUP($B2392,'[3]Rotoma level Monthly'!$C$2:$N$538,10,FALSE)</f>
        <v>#N/A</v>
      </c>
      <c r="AL2392" s="21" t="e">
        <f>VLOOKUP($B2392,'[3]Rotoma level Monthly'!$C$2:$N$538,11,FALSE)</f>
        <v>#N/A</v>
      </c>
      <c r="AM2392" s="20">
        <v>3.566869780355598</v>
      </c>
      <c r="AN2392" s="21">
        <v>190.5</v>
      </c>
    </row>
    <row r="2393" spans="1:40" x14ac:dyDescent="0.25">
      <c r="A2393" s="18" t="s">
        <v>92</v>
      </c>
      <c r="B2393" s="15">
        <v>39234</v>
      </c>
      <c r="C2393" s="16" t="s">
        <v>68</v>
      </c>
      <c r="D2393" s="17">
        <v>2007</v>
      </c>
      <c r="E2393" s="18" t="str">
        <f t="shared" si="591"/>
        <v>Rotomahana 2006/07</v>
      </c>
      <c r="F2393" s="18" t="s">
        <v>61</v>
      </c>
      <c r="G2393" s="19">
        <v>2.5999998999999998</v>
      </c>
      <c r="H2393" s="20">
        <v>6.1750002000000004</v>
      </c>
      <c r="I2393" s="21">
        <v>348.00000400000005</v>
      </c>
      <c r="J2393" s="19">
        <v>59</v>
      </c>
      <c r="K2393" s="19">
        <v>14</v>
      </c>
      <c r="L2393" s="19">
        <v>68.000004000000004</v>
      </c>
      <c r="M2393" s="19">
        <v>6.0000000999999994</v>
      </c>
      <c r="N2393" s="19">
        <v>6.6999997999999996</v>
      </c>
      <c r="O2393" s="19">
        <v>0.5</v>
      </c>
      <c r="Q2393" s="19">
        <f t="shared" si="588"/>
        <v>3.2740322614186468</v>
      </c>
      <c r="R2393" s="19">
        <f t="shared" si="590"/>
        <v>3.3150061719773047</v>
      </c>
      <c r="S2393" s="19">
        <f t="shared" si="595"/>
        <v>4.0401535393048</v>
      </c>
      <c r="T2393" s="19">
        <f t="shared" si="586"/>
        <v>5.3888878739950608</v>
      </c>
      <c r="U2393" s="23">
        <f t="shared" si="596"/>
        <v>4.0045199616739531</v>
      </c>
      <c r="V2393" s="24">
        <f t="shared" si="594"/>
        <v>3.6136486701832666</v>
      </c>
      <c r="W2393" s="24">
        <f t="shared" si="594"/>
        <v>3.5827008179057498</v>
      </c>
      <c r="X2393" s="24">
        <f t="shared" si="594"/>
        <v>3.5334092034922238</v>
      </c>
      <c r="Y2393" s="24">
        <f t="shared" si="594"/>
        <v>4.954418116930821</v>
      </c>
      <c r="Z2393" s="24">
        <f t="shared" si="594"/>
        <v>3.909614730496433</v>
      </c>
      <c r="AA2393" s="20">
        <v>0.6</v>
      </c>
      <c r="AB2393" s="20">
        <v>0.90666666666666595</v>
      </c>
      <c r="AC2393" s="17">
        <v>314.29867986631001</v>
      </c>
      <c r="AD2393" s="17">
        <f t="shared" si="597"/>
        <v>314.82839547921157</v>
      </c>
      <c r="AE2393" s="21">
        <v>113</v>
      </c>
      <c r="AF2393" s="21">
        <v>187.7777777777778</v>
      </c>
      <c r="AG2393" s="19">
        <v>3.9652083333333326</v>
      </c>
      <c r="AH2393" s="21">
        <v>106</v>
      </c>
      <c r="AI2393" s="22">
        <v>-0.28749999999999953</v>
      </c>
      <c r="AJ2393" s="21">
        <v>1127</v>
      </c>
      <c r="AK2393" s="21" t="e">
        <f>VLOOKUP($B2393,'[3]Rotoma level Monthly'!$C$2:$N$538,10,FALSE)</f>
        <v>#N/A</v>
      </c>
      <c r="AL2393" s="21" t="e">
        <f>VLOOKUP($B2393,'[3]Rotoma level Monthly'!$C$2:$N$538,11,FALSE)</f>
        <v>#N/A</v>
      </c>
      <c r="AM2393" s="20">
        <v>3.5285521280258494</v>
      </c>
      <c r="AN2393" s="21">
        <v>185.85833333333335</v>
      </c>
    </row>
    <row r="2394" spans="1:40" x14ac:dyDescent="0.25">
      <c r="A2394" s="18" t="s">
        <v>92</v>
      </c>
      <c r="B2394" s="15">
        <v>39264</v>
      </c>
      <c r="C2394" s="16" t="s">
        <v>69</v>
      </c>
      <c r="D2394" s="17">
        <v>2008</v>
      </c>
      <c r="E2394" s="18" t="str">
        <f t="shared" si="591"/>
        <v>Rotomahana 2007/08</v>
      </c>
      <c r="F2394" s="18" t="s">
        <v>61</v>
      </c>
      <c r="G2394" s="19">
        <v>2.5999998999999998</v>
      </c>
      <c r="H2394" s="20">
        <v>5.4499997999999996</v>
      </c>
      <c r="I2394" s="21">
        <v>197.99999800000001</v>
      </c>
      <c r="J2394" s="19">
        <v>64.999998000000005</v>
      </c>
      <c r="K2394" s="19">
        <v>17.000001000000001</v>
      </c>
      <c r="L2394" s="19">
        <v>57.999997999999998</v>
      </c>
      <c r="M2394" s="19">
        <v>4.9999998999999997</v>
      </c>
      <c r="N2394" s="19">
        <v>6.9000000999999997</v>
      </c>
      <c r="O2394" s="19">
        <v>1.1000000000000001</v>
      </c>
      <c r="Q2394" s="19">
        <f t="shared" si="588"/>
        <v>3.2740322614186468</v>
      </c>
      <c r="R2394" s="19">
        <f t="shared" si="590"/>
        <v>3.4799780990482794</v>
      </c>
      <c r="S2394" s="19">
        <f t="shared" si="595"/>
        <v>3.3029622094829016</v>
      </c>
      <c r="T2394" s="19">
        <f t="shared" si="586"/>
        <v>5.5117069623774491</v>
      </c>
      <c r="U2394" s="23">
        <f t="shared" si="596"/>
        <v>3.8921698830818192</v>
      </c>
      <c r="V2394" s="24">
        <f t="shared" si="594"/>
        <v>3.5535360410503629</v>
      </c>
      <c r="W2394" s="24">
        <f t="shared" si="594"/>
        <v>3.5866383626120428</v>
      </c>
      <c r="X2394" s="24">
        <f t="shared" si="594"/>
        <v>3.5176906405512445</v>
      </c>
      <c r="Y2394" s="24">
        <f t="shared" si="594"/>
        <v>5.0642065903646616</v>
      </c>
      <c r="Z2394" s="24">
        <f t="shared" si="594"/>
        <v>3.9203069231267951</v>
      </c>
      <c r="AA2394" s="20">
        <v>-0.46</v>
      </c>
      <c r="AB2394" s="20">
        <v>0.59333333333333305</v>
      </c>
      <c r="AC2394" s="17">
        <v>314.353843874213</v>
      </c>
      <c r="AD2394" s="17">
        <f t="shared" si="597"/>
        <v>314.7672666029203</v>
      </c>
      <c r="AE2394" s="21">
        <v>216.5</v>
      </c>
      <c r="AF2394" s="21">
        <v>159.56989247311824</v>
      </c>
      <c r="AG2394" s="19">
        <v>3.4693548387096769</v>
      </c>
      <c r="AH2394" s="21">
        <v>93.5</v>
      </c>
      <c r="AI2394" s="22">
        <v>-0.24583333333333299</v>
      </c>
      <c r="AJ2394" s="21">
        <v>1151.5</v>
      </c>
      <c r="AK2394" s="21" t="e">
        <f>VLOOKUP($B2394,'[3]Rotoma level Monthly'!$C$2:$N$538,10,FALSE)</f>
        <v>#N/A</v>
      </c>
      <c r="AL2394" s="21" t="e">
        <f>VLOOKUP($B2394,'[3]Rotoma level Monthly'!$C$2:$N$538,11,FALSE)</f>
        <v>#N/A</v>
      </c>
      <c r="AM2394" s="20">
        <v>3.5744143965443675</v>
      </c>
      <c r="AN2394" s="21">
        <v>181.98333333333335</v>
      </c>
    </row>
    <row r="2395" spans="1:40" x14ac:dyDescent="0.25">
      <c r="A2395" s="18" t="s">
        <v>92</v>
      </c>
      <c r="B2395" s="15">
        <v>39295</v>
      </c>
      <c r="C2395" s="16" t="s">
        <v>69</v>
      </c>
      <c r="D2395" s="17">
        <v>2008</v>
      </c>
      <c r="E2395" s="18" t="str">
        <f t="shared" si="591"/>
        <v>Rotomahana 2007/08</v>
      </c>
      <c r="F2395" s="18" t="s">
        <v>61</v>
      </c>
      <c r="G2395" s="19">
        <v>2.2000000000000002</v>
      </c>
      <c r="H2395" s="20">
        <v>6.2600002000000003</v>
      </c>
      <c r="I2395" s="21">
        <v>184</v>
      </c>
      <c r="J2395" s="19">
        <v>64.999998000000005</v>
      </c>
      <c r="K2395" s="19">
        <v>16.000001000000001</v>
      </c>
      <c r="M2395" s="19">
        <v>9.9999997999999994</v>
      </c>
      <c r="N2395" s="19">
        <v>7</v>
      </c>
      <c r="O2395" s="19">
        <v>0.72000003000000001</v>
      </c>
      <c r="Q2395" s="19">
        <f t="shared" si="588"/>
        <v>3.0897536092884041</v>
      </c>
      <c r="R2395" s="19">
        <f t="shared" si="590"/>
        <v>3.296727916889342</v>
      </c>
      <c r="S2395" s="19">
        <f t="shared" si="595"/>
        <v>3.2071016472587037</v>
      </c>
      <c r="T2395" s="19">
        <f t="shared" si="586"/>
        <v>5.5117069623774491</v>
      </c>
      <c r="U2395" s="23">
        <f t="shared" si="596"/>
        <v>3.7763225339534747</v>
      </c>
      <c r="V2395" s="24">
        <f t="shared" si="594"/>
        <v>3.4582926038459436</v>
      </c>
      <c r="W2395" s="24">
        <f t="shared" si="594"/>
        <v>3.5891108398195741</v>
      </c>
      <c r="X2395" s="24">
        <f t="shared" si="594"/>
        <v>3.4359655146624961</v>
      </c>
      <c r="Y2395" s="24">
        <f t="shared" si="594"/>
        <v>5.1181897801432994</v>
      </c>
      <c r="Z2395" s="24">
        <f t="shared" si="594"/>
        <v>3.8892971588678136</v>
      </c>
      <c r="AA2395" s="20">
        <v>0.31</v>
      </c>
      <c r="AB2395" s="20">
        <v>0.32999999999999902</v>
      </c>
      <c r="AC2395" s="17">
        <v>314.43462985253001</v>
      </c>
      <c r="AD2395" s="17">
        <f t="shared" si="597"/>
        <v>314.71427474268199</v>
      </c>
      <c r="AE2395" s="21">
        <v>133.5</v>
      </c>
      <c r="AF2395" s="21">
        <v>205.45698924731184</v>
      </c>
      <c r="AG2395" s="19">
        <v>3.7325940860215066</v>
      </c>
      <c r="AH2395" s="21">
        <v>160.4</v>
      </c>
      <c r="AI2395" s="22">
        <v>-0.14500000000000005</v>
      </c>
      <c r="AJ2395" s="21">
        <v>1270</v>
      </c>
      <c r="AK2395" s="21" t="e">
        <f>VLOOKUP($B2395,'[3]Rotoma level Monthly'!$C$2:$N$538,10,FALSE)</f>
        <v>#N/A</v>
      </c>
      <c r="AL2395" s="21" t="e">
        <f>VLOOKUP($B2395,'[3]Rotoma level Monthly'!$C$2:$N$538,11,FALSE)</f>
        <v>#N/A</v>
      </c>
      <c r="AM2395" s="20">
        <v>3.6090078105228618</v>
      </c>
      <c r="AN2395" s="21">
        <v>182.52500000000001</v>
      </c>
    </row>
    <row r="2396" spans="1:40" x14ac:dyDescent="0.25">
      <c r="A2396" s="18" t="s">
        <v>92</v>
      </c>
      <c r="B2396" s="15">
        <v>39326</v>
      </c>
      <c r="C2396" s="16" t="s">
        <v>69</v>
      </c>
      <c r="D2396" s="17">
        <v>2008</v>
      </c>
      <c r="E2396" s="18" t="str">
        <f t="shared" si="591"/>
        <v>Rotomahana 2007/08</v>
      </c>
      <c r="F2396" s="18" t="s">
        <v>61</v>
      </c>
      <c r="G2396" s="19">
        <v>7.9000000999999997</v>
      </c>
      <c r="H2396" s="20">
        <v>2.54</v>
      </c>
      <c r="I2396" s="21">
        <v>200.50000002000002</v>
      </c>
      <c r="J2396" s="19">
        <v>37.999999000000003</v>
      </c>
      <c r="K2396" s="19">
        <v>8.0000004000000011</v>
      </c>
      <c r="L2396" s="19">
        <v>0.50000001999999999</v>
      </c>
      <c r="M2396" s="19">
        <v>8.0000004000000011</v>
      </c>
      <c r="N2396" s="19">
        <v>7.1999997999999996</v>
      </c>
      <c r="O2396" s="19">
        <v>1.6</v>
      </c>
      <c r="Q2396" s="19">
        <f t="shared" si="588"/>
        <v>4.4999728258411125</v>
      </c>
      <c r="R2396" s="19">
        <f t="shared" si="590"/>
        <v>4.4333525692374263</v>
      </c>
      <c r="S2396" s="19">
        <f t="shared" si="595"/>
        <v>3.3193642747685614</v>
      </c>
      <c r="T2396" s="19">
        <f t="shared" si="586"/>
        <v>4.8309680687489829</v>
      </c>
      <c r="U2396" s="23">
        <f t="shared" si="596"/>
        <v>4.2709144346490211</v>
      </c>
      <c r="V2396" s="24">
        <f t="shared" si="594"/>
        <v>3.479096586780086</v>
      </c>
      <c r="W2396" s="24">
        <f t="shared" si="594"/>
        <v>3.6470369963463711</v>
      </c>
      <c r="X2396" s="24">
        <f t="shared" si="594"/>
        <v>3.443931912480545</v>
      </c>
      <c r="Y2396" s="24">
        <f t="shared" si="594"/>
        <v>5.0870950450940073</v>
      </c>
      <c r="Z2396" s="24">
        <f t="shared" si="594"/>
        <v>3.9042802322527748</v>
      </c>
      <c r="AA2396" s="20">
        <v>0.09</v>
      </c>
      <c r="AB2396" s="20">
        <v>0.13999999999999899</v>
      </c>
      <c r="AC2396" s="17">
        <v>314.39995953023703</v>
      </c>
      <c r="AD2396" s="17">
        <f t="shared" si="597"/>
        <v>314.64676605474955</v>
      </c>
      <c r="AE2396" s="21">
        <v>84.5</v>
      </c>
      <c r="AF2396" s="21">
        <v>155.01388888888894</v>
      </c>
      <c r="AG2396" s="19">
        <v>3.0348842592592584</v>
      </c>
      <c r="AH2396" s="21">
        <v>143.4</v>
      </c>
      <c r="AI2396" s="22">
        <v>-5.2500000000000102E-2</v>
      </c>
      <c r="AJ2396" s="21">
        <v>1282.5</v>
      </c>
      <c r="AK2396" s="21" t="e">
        <f>VLOOKUP($B2396,'[3]Rotoma level Monthly'!$C$2:$N$538,10,FALSE)</f>
        <v>#N/A</v>
      </c>
      <c r="AL2396" s="21" t="e">
        <f>VLOOKUP($B2396,'[3]Rotoma level Monthly'!$C$2:$N$538,11,FALSE)</f>
        <v>#N/A</v>
      </c>
      <c r="AM2396" s="20">
        <v>3.6533290470820017</v>
      </c>
      <c r="AN2396" s="21">
        <v>178.20833333333334</v>
      </c>
    </row>
    <row r="2397" spans="1:40" x14ac:dyDescent="0.25">
      <c r="A2397" s="18" t="s">
        <v>92</v>
      </c>
      <c r="B2397" s="15">
        <v>39356</v>
      </c>
      <c r="C2397" s="16" t="s">
        <v>69</v>
      </c>
      <c r="D2397" s="17">
        <v>2008</v>
      </c>
      <c r="E2397" s="18" t="str">
        <f t="shared" si="591"/>
        <v>Rotomahana 2007/08</v>
      </c>
      <c r="F2397" s="18" t="s">
        <v>61</v>
      </c>
      <c r="G2397" s="19">
        <v>8.5</v>
      </c>
      <c r="H2397" s="20">
        <v>3.8299998999999998</v>
      </c>
      <c r="I2397" s="21">
        <v>220.50000002000002</v>
      </c>
      <c r="J2397" s="19">
        <v>26.000000999999997</v>
      </c>
      <c r="K2397" s="19">
        <v>25</v>
      </c>
      <c r="L2397" s="19">
        <v>0.50000001999999999</v>
      </c>
      <c r="M2397" s="19">
        <v>6.0000000999999994</v>
      </c>
      <c r="N2397" s="19">
        <v>7.3000002000000004</v>
      </c>
      <c r="O2397" s="19">
        <v>1.8</v>
      </c>
      <c r="Q2397" s="19">
        <f t="shared" si="588"/>
        <v>4.5807240713143038</v>
      </c>
      <c r="R2397" s="19">
        <f t="shared" si="590"/>
        <v>3.9300333656130513</v>
      </c>
      <c r="S2397" s="19">
        <f t="shared" si="595"/>
        <v>3.4436598674681789</v>
      </c>
      <c r="T2397" s="19">
        <f t="shared" si="586"/>
        <v>4.3497222248493976</v>
      </c>
      <c r="U2397" s="23">
        <f t="shared" si="596"/>
        <v>4.0760348823112329</v>
      </c>
      <c r="V2397" s="24">
        <f t="shared" si="594"/>
        <v>3.5845182626426251</v>
      </c>
      <c r="W2397" s="24">
        <f t="shared" si="594"/>
        <v>3.6871144951137853</v>
      </c>
      <c r="X2397" s="24">
        <f t="shared" si="594"/>
        <v>3.4181165156816018</v>
      </c>
      <c r="Y2397" s="24">
        <f t="shared" si="594"/>
        <v>5.0023044223752224</v>
      </c>
      <c r="Z2397" s="24">
        <f t="shared" si="594"/>
        <v>3.9143832608469937</v>
      </c>
      <c r="AA2397" s="20">
        <v>0.53</v>
      </c>
      <c r="AB2397" s="20">
        <v>0.141666666666666</v>
      </c>
      <c r="AC2397" s="17">
        <v>314.37808519808698</v>
      </c>
      <c r="AD2397" s="17">
        <f t="shared" si="597"/>
        <v>314.57911971840753</v>
      </c>
      <c r="AE2397" s="21">
        <v>81.5</v>
      </c>
      <c r="AF2397" s="21">
        <v>222.91666666666671</v>
      </c>
      <c r="AG2397" s="19">
        <v>5.3009408602150518</v>
      </c>
      <c r="AH2397" s="21">
        <v>241</v>
      </c>
      <c r="AI2397" s="22">
        <v>-1.7500000000000147E-2</v>
      </c>
      <c r="AJ2397" s="21">
        <v>1335</v>
      </c>
      <c r="AK2397" s="21" t="e">
        <f>VLOOKUP($B2397,'[3]Rotoma level Monthly'!$C$2:$N$538,10,FALSE)</f>
        <v>#N/A</v>
      </c>
      <c r="AL2397" s="21" t="e">
        <f>VLOOKUP($B2397,'[3]Rotoma level Monthly'!$C$2:$N$538,11,FALSE)</f>
        <v>#N/A</v>
      </c>
      <c r="AM2397" s="20">
        <v>3.6384499096831084</v>
      </c>
      <c r="AN2397" s="21">
        <v>182.22500000000002</v>
      </c>
    </row>
    <row r="2398" spans="1:40" x14ac:dyDescent="0.25">
      <c r="A2398" s="18" t="s">
        <v>92</v>
      </c>
      <c r="B2398" s="15">
        <v>39387</v>
      </c>
      <c r="C2398" s="16" t="s">
        <v>69</v>
      </c>
      <c r="D2398" s="17">
        <v>2008</v>
      </c>
      <c r="E2398" s="18" t="str">
        <f t="shared" si="591"/>
        <v>Rotomahana 2007/08</v>
      </c>
      <c r="F2398" s="18" t="s">
        <v>61</v>
      </c>
      <c r="G2398" s="19">
        <v>3.8</v>
      </c>
      <c r="H2398" s="20">
        <v>3.23</v>
      </c>
      <c r="I2398" s="21">
        <v>261.99999010000005</v>
      </c>
      <c r="J2398" s="19">
        <v>35.999997999999998</v>
      </c>
      <c r="K2398" s="19">
        <v>9.9999997999999994</v>
      </c>
      <c r="L2398" s="19">
        <v>2.0000001000000003</v>
      </c>
      <c r="M2398" s="19">
        <v>11</v>
      </c>
      <c r="N2398" s="19">
        <v>7.4000000999999997</v>
      </c>
      <c r="O2398" s="19">
        <v>1.6</v>
      </c>
      <c r="Q2398" s="19">
        <f t="shared" si="588"/>
        <v>3.6926503354066975</v>
      </c>
      <c r="R2398" s="19">
        <f t="shared" si="590"/>
        <v>4.1410009021454721</v>
      </c>
      <c r="S2398" s="19">
        <f t="shared" si="595"/>
        <v>3.6690868374772365</v>
      </c>
      <c r="T2398" s="19">
        <f t="shared" si="586"/>
        <v>4.7624032317882605</v>
      </c>
      <c r="U2398" s="23">
        <f t="shared" si="596"/>
        <v>4.066285326704417</v>
      </c>
      <c r="V2398" s="24">
        <f t="shared" si="594"/>
        <v>3.5894884279307746</v>
      </c>
      <c r="W2398" s="24">
        <f t="shared" si="594"/>
        <v>3.6745471493326129</v>
      </c>
      <c r="X2398" s="24">
        <f t="shared" si="594"/>
        <v>3.4563018338308056</v>
      </c>
      <c r="Y2398" s="24">
        <f t="shared" si="594"/>
        <v>4.9823056428093633</v>
      </c>
      <c r="Z2398" s="24">
        <f t="shared" si="594"/>
        <v>3.9164034194591451</v>
      </c>
      <c r="AA2398" s="20">
        <v>0.82</v>
      </c>
      <c r="AB2398" s="20">
        <v>0.314999999999999</v>
      </c>
      <c r="AC2398" s="17">
        <v>314.23142702857098</v>
      </c>
      <c r="AD2398" s="17">
        <f t="shared" si="597"/>
        <v>314.51367425233718</v>
      </c>
      <c r="AE2398" s="21">
        <v>27</v>
      </c>
      <c r="AF2398" s="21">
        <v>190.70138888888886</v>
      </c>
      <c r="AG2398" s="19">
        <v>3.4504861111111103</v>
      </c>
      <c r="AH2398" s="21">
        <v>245.3</v>
      </c>
      <c r="AI2398" s="22">
        <v>7.7499999999999389E-2</v>
      </c>
      <c r="AJ2398" s="21">
        <v>1305.5</v>
      </c>
      <c r="AK2398" s="21" t="e">
        <f>VLOOKUP($B2398,'[3]Rotoma level Monthly'!$C$2:$N$538,10,FALSE)</f>
        <v>#N/A</v>
      </c>
      <c r="AL2398" s="21" t="e">
        <f>VLOOKUP($B2398,'[3]Rotoma level Monthly'!$C$2:$N$538,11,FALSE)</f>
        <v>#N/A</v>
      </c>
      <c r="AM2398" s="20">
        <v>3.6833703845935033</v>
      </c>
      <c r="AN2398" s="21">
        <v>187.24166666666667</v>
      </c>
    </row>
    <row r="2399" spans="1:40" x14ac:dyDescent="0.25">
      <c r="A2399" s="18" t="s">
        <v>92</v>
      </c>
      <c r="B2399" s="15">
        <v>39417</v>
      </c>
      <c r="C2399" s="16" t="s">
        <v>69</v>
      </c>
      <c r="D2399" s="17">
        <v>2008</v>
      </c>
      <c r="E2399" s="18" t="str">
        <f t="shared" si="591"/>
        <v>Rotomahana 2007/08</v>
      </c>
      <c r="F2399" s="18" t="s">
        <v>61</v>
      </c>
      <c r="G2399" s="19">
        <v>3.5</v>
      </c>
      <c r="H2399" s="20">
        <v>3.03</v>
      </c>
      <c r="I2399" s="21">
        <v>340.00000010000002</v>
      </c>
      <c r="J2399" s="19">
        <v>39.999999000000003</v>
      </c>
      <c r="K2399" s="19">
        <v>13</v>
      </c>
      <c r="L2399" s="19">
        <v>2.0000001000000003</v>
      </c>
      <c r="M2399" s="19">
        <v>52.000000999999997</v>
      </c>
      <c r="N2399" s="19">
        <v>7.5</v>
      </c>
      <c r="O2399" s="19">
        <v>1.9</v>
      </c>
      <c r="Q2399" s="19">
        <f t="shared" si="588"/>
        <v>3.6019328326497</v>
      </c>
      <c r="R2399" s="19">
        <f t="shared" si="590"/>
        <v>4.2193017599313825</v>
      </c>
      <c r="S2399" s="19">
        <f t="shared" si="595"/>
        <v>4.0097515406816662</v>
      </c>
      <c r="T2399" s="19">
        <f t="shared" si="586"/>
        <v>4.8960151429741519</v>
      </c>
      <c r="U2399" s="23">
        <f t="shared" si="596"/>
        <v>4.1817503190592245</v>
      </c>
      <c r="V2399" s="24">
        <f t="shared" si="594"/>
        <v>3.6558711422931824</v>
      </c>
      <c r="W2399" s="24">
        <f t="shared" si="594"/>
        <v>3.7325082243600067</v>
      </c>
      <c r="X2399" s="24">
        <f t="shared" si="594"/>
        <v>3.5135628759135398</v>
      </c>
      <c r="Y2399" s="24">
        <f t="shared" si="594"/>
        <v>4.9796961636778869</v>
      </c>
      <c r="Z2399" s="24">
        <f t="shared" si="594"/>
        <v>3.9639189464139175</v>
      </c>
      <c r="AA2399" s="20">
        <v>1.36</v>
      </c>
      <c r="AB2399" s="20">
        <v>0.44166666666666599</v>
      </c>
      <c r="AC2399" s="17">
        <v>314.11589907859002</v>
      </c>
      <c r="AD2399" s="17">
        <f t="shared" si="597"/>
        <v>314.45034334439856</v>
      </c>
      <c r="AE2399" s="21">
        <v>110.5</v>
      </c>
      <c r="AF2399" s="21">
        <v>134.36155913978487</v>
      </c>
      <c r="AG2399" s="19">
        <v>3.8898521505376347</v>
      </c>
      <c r="AH2399" s="21">
        <v>150.1</v>
      </c>
      <c r="AI2399" s="22">
        <v>0.14083333333333248</v>
      </c>
      <c r="AJ2399" s="21">
        <v>1219.5</v>
      </c>
      <c r="AK2399" s="21" t="e">
        <f>VLOOKUP($B2399,'[3]Rotoma level Monthly'!$C$2:$N$538,10,FALSE)</f>
        <v>#N/A</v>
      </c>
      <c r="AL2399" s="21" t="e">
        <f>VLOOKUP($B2399,'[3]Rotoma level Monthly'!$C$2:$N$538,11,FALSE)</f>
        <v>#N/A</v>
      </c>
      <c r="AM2399" s="20">
        <v>3.5583125142231324</v>
      </c>
      <c r="AN2399" s="21">
        <v>179.55000000000004</v>
      </c>
    </row>
    <row r="2400" spans="1:40" x14ac:dyDescent="0.25">
      <c r="A2400" s="18" t="s">
        <v>92</v>
      </c>
      <c r="B2400" s="15">
        <v>39448</v>
      </c>
      <c r="C2400" s="16" t="s">
        <v>69</v>
      </c>
      <c r="D2400" s="17">
        <v>2008</v>
      </c>
      <c r="E2400" s="18" t="str">
        <f t="shared" si="591"/>
        <v>Rotomahana 2007/08</v>
      </c>
      <c r="F2400" s="18" t="s">
        <v>61</v>
      </c>
      <c r="G2400" s="19">
        <v>2.2999999999999998</v>
      </c>
      <c r="H2400" s="20">
        <v>5.2600002000000003</v>
      </c>
      <c r="I2400" s="21">
        <v>237.50000001999999</v>
      </c>
      <c r="J2400" s="19">
        <v>44</v>
      </c>
      <c r="K2400" s="19">
        <v>12</v>
      </c>
      <c r="L2400" s="19">
        <v>0.50000001999999999</v>
      </c>
      <c r="M2400" s="19">
        <v>6.0000000999999994</v>
      </c>
      <c r="N2400" s="19">
        <v>7.6999997999999996</v>
      </c>
      <c r="O2400" s="19">
        <v>1.5</v>
      </c>
      <c r="Q2400" s="19">
        <f t="shared" si="588"/>
        <v>3.138788703484686</v>
      </c>
      <c r="R2400" s="19">
        <f t="shared" si="590"/>
        <v>3.5262385550016635</v>
      </c>
      <c r="S2400" s="19">
        <f t="shared" si="595"/>
        <v>3.5407474781323471</v>
      </c>
      <c r="T2400" s="19">
        <f t="shared" si="586"/>
        <v>5.0168818153396666</v>
      </c>
      <c r="U2400" s="23">
        <f t="shared" si="596"/>
        <v>3.8056641379895906</v>
      </c>
      <c r="V2400" s="24">
        <f t="shared" si="594"/>
        <v>3.6121675026560585</v>
      </c>
      <c r="W2400" s="24">
        <f t="shared" si="594"/>
        <v>3.6780631986464538</v>
      </c>
      <c r="X2400" s="24">
        <f t="shared" si="594"/>
        <v>3.5287544355783225</v>
      </c>
      <c r="Y2400" s="24">
        <f t="shared" si="594"/>
        <v>5.0437515794730352</v>
      </c>
      <c r="Z2400" s="24">
        <f t="shared" si="594"/>
        <v>3.9584186773604233</v>
      </c>
      <c r="AA2400" s="20">
        <v>1.42</v>
      </c>
      <c r="AB2400" s="20">
        <v>-0.49</v>
      </c>
      <c r="AC2400" s="17">
        <v>313.96536046013199</v>
      </c>
      <c r="AD2400" s="17">
        <f t="shared" si="597"/>
        <v>314.37527892951556</v>
      </c>
      <c r="AE2400" s="21">
        <v>34</v>
      </c>
      <c r="AF2400" s="21">
        <v>163.24596774193546</v>
      </c>
      <c r="AG2400" s="19">
        <v>3.6786962365591389</v>
      </c>
      <c r="AH2400" s="21">
        <v>266.8</v>
      </c>
      <c r="AI2400" s="22">
        <v>0.14083333333333248</v>
      </c>
      <c r="AJ2400" s="21">
        <v>1254.5</v>
      </c>
      <c r="AK2400" s="21" t="e">
        <f>VLOOKUP($B2400,'[3]Rotoma level Monthly'!$C$2:$N$538,10,FALSE)</f>
        <v>#N/A</v>
      </c>
      <c r="AL2400" s="21" t="e">
        <f>VLOOKUP($B2400,'[3]Rotoma level Monthly'!$C$2:$N$538,11,FALSE)</f>
        <v>#N/A</v>
      </c>
      <c r="AM2400" s="20">
        <v>3.5398201307105879</v>
      </c>
      <c r="AN2400" s="21">
        <v>183.95000000000002</v>
      </c>
    </row>
    <row r="2401" spans="1:40" x14ac:dyDescent="0.25">
      <c r="A2401" s="18" t="s">
        <v>92</v>
      </c>
      <c r="B2401" s="15">
        <v>39479</v>
      </c>
      <c r="C2401" s="16" t="s">
        <v>69</v>
      </c>
      <c r="D2401" s="17">
        <v>2008</v>
      </c>
      <c r="E2401" s="18" t="str">
        <f t="shared" si="591"/>
        <v>Rotomahana 2007/08</v>
      </c>
      <c r="F2401" s="18" t="s">
        <v>61</v>
      </c>
      <c r="G2401" s="19">
        <v>2.0999998999999998</v>
      </c>
      <c r="H2401" s="20">
        <v>4.6399999000000003</v>
      </c>
      <c r="I2401" s="21">
        <v>246.50001001999999</v>
      </c>
      <c r="J2401" s="19">
        <v>20</v>
      </c>
      <c r="K2401" s="19">
        <v>12</v>
      </c>
      <c r="L2401" s="19">
        <v>0.50000001999999999</v>
      </c>
      <c r="M2401" s="19">
        <v>26.000000999999997</v>
      </c>
      <c r="N2401" s="19">
        <v>7.8000002000000004</v>
      </c>
      <c r="O2401" s="19">
        <v>0.88999998999999996</v>
      </c>
      <c r="Q2401" s="19">
        <f t="shared" si="588"/>
        <v>3.038436956095202</v>
      </c>
      <c r="R2401" s="19">
        <f t="shared" si="590"/>
        <v>3.6878291671201082</v>
      </c>
      <c r="S2401" s="19">
        <f t="shared" si="595"/>
        <v>3.5893689932134367</v>
      </c>
      <c r="T2401" s="19">
        <f t="shared" si="586"/>
        <v>4.0170075873388251</v>
      </c>
      <c r="U2401" s="23">
        <f t="shared" si="596"/>
        <v>3.583160675941893</v>
      </c>
      <c r="V2401" s="24">
        <f t="shared" si="594"/>
        <v>3.6315922273055912</v>
      </c>
      <c r="W2401" s="24">
        <f t="shared" si="594"/>
        <v>3.6911164523894886</v>
      </c>
      <c r="X2401" s="24">
        <f t="shared" si="594"/>
        <v>3.5155365192214147</v>
      </c>
      <c r="Y2401" s="24">
        <f t="shared" si="594"/>
        <v>4.9974375363272427</v>
      </c>
      <c r="Z2401" s="24">
        <f t="shared" si="594"/>
        <v>3.9513407260657711</v>
      </c>
      <c r="AA2401" s="20">
        <v>1.89</v>
      </c>
      <c r="AB2401" s="20">
        <v>8.3333333333333107E-2</v>
      </c>
      <c r="AC2401" s="17">
        <v>313.83425039652298</v>
      </c>
      <c r="AD2401" s="17">
        <f t="shared" si="597"/>
        <v>314.29962939525495</v>
      </c>
      <c r="AE2401" s="21">
        <v>47.5</v>
      </c>
      <c r="AF2401" s="21">
        <v>156.21264367816093</v>
      </c>
      <c r="AG2401" s="19">
        <v>3.9029166666666661</v>
      </c>
      <c r="AH2401" s="21">
        <v>228.9</v>
      </c>
      <c r="AI2401" s="22">
        <v>0.14083333333333248</v>
      </c>
      <c r="AJ2401" s="21">
        <v>1113</v>
      </c>
      <c r="AK2401" s="21" t="e">
        <f>VLOOKUP($B2401,'[3]Rotoma level Monthly'!$C$2:$N$538,10,FALSE)</f>
        <v>#N/A</v>
      </c>
      <c r="AL2401" s="21" t="e">
        <f>VLOOKUP($B2401,'[3]Rotoma level Monthly'!$C$2:$N$538,11,FALSE)</f>
        <v>#N/A</v>
      </c>
      <c r="AM2401" s="20">
        <v>3.5158337955851398</v>
      </c>
      <c r="AN2401" s="21">
        <v>183.38333333333333</v>
      </c>
    </row>
    <row r="2402" spans="1:40" x14ac:dyDescent="0.25">
      <c r="A2402" s="18" t="s">
        <v>92</v>
      </c>
      <c r="B2402" s="15">
        <v>39508</v>
      </c>
      <c r="C2402" s="16" t="s">
        <v>69</v>
      </c>
      <c r="D2402" s="17">
        <v>2008</v>
      </c>
      <c r="E2402" s="18" t="str">
        <f t="shared" si="591"/>
        <v>Rotomahana 2007/08</v>
      </c>
      <c r="F2402" s="18" t="s">
        <v>61</v>
      </c>
      <c r="G2402" s="19">
        <v>2.9000001000000002</v>
      </c>
      <c r="H2402" s="20">
        <v>5.054999828338623</v>
      </c>
      <c r="I2402" s="21">
        <v>202.50001002000002</v>
      </c>
      <c r="J2402" s="19">
        <v>56.000002000000002</v>
      </c>
      <c r="K2402" s="19">
        <v>0.5</v>
      </c>
      <c r="L2402" s="19">
        <v>0.50000001999999999</v>
      </c>
      <c r="M2402" s="19">
        <v>20</v>
      </c>
      <c r="N2402" s="19">
        <v>7.5999999000000003</v>
      </c>
      <c r="O2402" s="19">
        <v>1.2</v>
      </c>
      <c r="Q2402" s="19">
        <f t="shared" si="588"/>
        <v>3.3944909527015543</v>
      </c>
      <c r="R2402" s="19">
        <f t="shared" si="590"/>
        <v>3.5777701671345046</v>
      </c>
      <c r="S2402" s="19">
        <f t="shared" si="595"/>
        <v>3.3323393976110656</v>
      </c>
      <c r="T2402" s="19">
        <f t="shared" si="586"/>
        <v>5.3227090841488147</v>
      </c>
      <c r="U2402" s="23">
        <f t="shared" si="596"/>
        <v>3.9068274003989849</v>
      </c>
      <c r="V2402" s="24">
        <f t="shared" si="594"/>
        <v>3.5694729654721713</v>
      </c>
      <c r="W2402" s="24">
        <f t="shared" si="594"/>
        <v>3.6978589290867592</v>
      </c>
      <c r="X2402" s="24">
        <f t="shared" si="594"/>
        <v>3.5002700924205521</v>
      </c>
      <c r="Y2402" s="24">
        <f t="shared" si="594"/>
        <v>5.0229231420613383</v>
      </c>
      <c r="Z2402" s="24">
        <f t="shared" si="594"/>
        <v>3.9476312822602053</v>
      </c>
      <c r="AA2402" s="20">
        <v>1.23</v>
      </c>
      <c r="AB2402" s="20">
        <v>0.391666666666666</v>
      </c>
      <c r="AC2402" s="17">
        <v>313.72171431558002</v>
      </c>
      <c r="AD2402" s="17">
        <f t="shared" si="597"/>
        <v>314.2270439239922</v>
      </c>
      <c r="AE2402" s="21">
        <v>47.5</v>
      </c>
      <c r="AF2402" s="21">
        <v>146.46505376344086</v>
      </c>
      <c r="AG2402" s="19">
        <v>3.2938172043010763</v>
      </c>
      <c r="AH2402" s="21">
        <v>209.9</v>
      </c>
      <c r="AI2402" s="22">
        <v>0.2283333333333325</v>
      </c>
      <c r="AJ2402" s="21">
        <v>1122.5</v>
      </c>
      <c r="AK2402" s="21">
        <f>VLOOKUP($B2402,'[3]Rotoma level Monthly'!$C$2:$N$538,10,FALSE)</f>
        <v>1113</v>
      </c>
      <c r="AL2402" s="21">
        <f>VLOOKUP($B2402,'[3]Rotoma level Monthly'!$C$2:$N$538,11,FALSE)</f>
        <v>1254.625</v>
      </c>
      <c r="AM2402" s="20">
        <v>3.5955287360613304</v>
      </c>
      <c r="AN2402" s="21">
        <v>186.5</v>
      </c>
    </row>
    <row r="2403" spans="1:40" x14ac:dyDescent="0.25">
      <c r="A2403" s="18" t="s">
        <v>92</v>
      </c>
      <c r="B2403" s="15">
        <v>39539</v>
      </c>
      <c r="C2403" s="16" t="s">
        <v>69</v>
      </c>
      <c r="D2403" s="17">
        <v>2008</v>
      </c>
      <c r="E2403" s="18" t="str">
        <f t="shared" si="591"/>
        <v>Rotomahana 2007/08</v>
      </c>
      <c r="F2403" s="18" t="s">
        <v>61</v>
      </c>
      <c r="G2403" s="19">
        <v>8</v>
      </c>
      <c r="H2403" s="20">
        <v>5.4499997999999996</v>
      </c>
      <c r="I2403" s="21">
        <v>213.00000009999999</v>
      </c>
      <c r="J2403" s="19">
        <v>17.999998999999999</v>
      </c>
      <c r="K2403" s="19">
        <v>0.5</v>
      </c>
      <c r="L2403" s="19">
        <v>2.0000001000000003</v>
      </c>
      <c r="M2403" s="19">
        <v>6.0000000999999994</v>
      </c>
      <c r="N2403" s="19">
        <v>7.3000002000000004</v>
      </c>
      <c r="O2403" s="19">
        <v>1.3</v>
      </c>
      <c r="Q2403" s="19">
        <f t="shared" si="588"/>
        <v>4.5138485669595365</v>
      </c>
      <c r="R2403" s="19">
        <f t="shared" si="590"/>
        <v>3.4799780990482794</v>
      </c>
      <c r="S2403" s="19">
        <f t="shared" si="595"/>
        <v>3.3984226069643211</v>
      </c>
      <c r="T2403" s="19">
        <f t="shared" si="586"/>
        <v>3.8833956444494353</v>
      </c>
      <c r="U2403" s="23">
        <f t="shared" si="596"/>
        <v>3.8189112293553933</v>
      </c>
      <c r="V2403" s="24">
        <f t="shared" si="594"/>
        <v>3.6244295274400038</v>
      </c>
      <c r="W2403" s="24">
        <f t="shared" si="594"/>
        <v>3.7071179868863644</v>
      </c>
      <c r="X2403" s="24">
        <f t="shared" si="594"/>
        <v>3.508500562082626</v>
      </c>
      <c r="Y2403" s="24">
        <f t="shared" si="594"/>
        <v>4.8992719709758896</v>
      </c>
      <c r="Z2403" s="24">
        <f t="shared" si="594"/>
        <v>3.9348300118462212</v>
      </c>
      <c r="AA2403" s="20">
        <v>0.52</v>
      </c>
      <c r="AB2403" s="20">
        <v>0.73666666666666603</v>
      </c>
      <c r="AC2403" s="17">
        <v>313.70416319131601</v>
      </c>
      <c r="AD2403" s="17">
        <f t="shared" si="597"/>
        <v>314.15653641158548</v>
      </c>
      <c r="AE2403" s="21">
        <v>257</v>
      </c>
      <c r="AF2403" s="21">
        <v>150.63194444444449</v>
      </c>
      <c r="AG2403" s="19">
        <v>3.6145833333333344</v>
      </c>
      <c r="AH2403" s="21">
        <v>142.30000000000001</v>
      </c>
      <c r="AI2403" s="22">
        <v>0.32249999999999901</v>
      </c>
      <c r="AJ2403" s="21">
        <v>1009.5</v>
      </c>
      <c r="AK2403" s="21" t="e">
        <f>VLOOKUP($B2403,'[3]Rotoma level Monthly'!$C$2:$N$538,10,FALSE)</f>
        <v>#N/A</v>
      </c>
      <c r="AL2403" s="21" t="e">
        <f>VLOOKUP($B2403,'[3]Rotoma level Monthly'!$C$2:$N$538,11,FALSE)</f>
        <v>#N/A</v>
      </c>
      <c r="AM2403" s="20">
        <v>3.5572502862405408</v>
      </c>
      <c r="AN2403" s="21">
        <v>181.15</v>
      </c>
    </row>
    <row r="2404" spans="1:40" x14ac:dyDescent="0.25">
      <c r="A2404" s="18" t="s">
        <v>92</v>
      </c>
      <c r="B2404" s="15">
        <v>39569</v>
      </c>
      <c r="C2404" s="16" t="s">
        <v>69</v>
      </c>
      <c r="D2404" s="17">
        <v>2008</v>
      </c>
      <c r="E2404" s="18" t="str">
        <f t="shared" si="591"/>
        <v>Rotomahana 2007/08</v>
      </c>
      <c r="F2404" s="18" t="s">
        <v>61</v>
      </c>
      <c r="G2404" s="19">
        <v>3.2</v>
      </c>
      <c r="H2404" s="20">
        <v>8.0100002000000003</v>
      </c>
      <c r="I2404" s="21">
        <v>289.00000899999998</v>
      </c>
      <c r="J2404" s="19">
        <v>41.999999000000003</v>
      </c>
      <c r="K2404" s="19">
        <v>17.000001000000001</v>
      </c>
      <c r="L2404" s="19">
        <v>72.999999000000003</v>
      </c>
      <c r="M2404" s="19">
        <v>50.000001000000005</v>
      </c>
      <c r="N2404" s="19">
        <v>6.6999997999999996</v>
      </c>
      <c r="O2404" s="19">
        <v>0.56999999000000001</v>
      </c>
      <c r="Q2404" s="19">
        <f t="shared" si="588"/>
        <v>3.5030809449325613</v>
      </c>
      <c r="R2404" s="19">
        <f t="shared" si="590"/>
        <v>2.9582364696935683</v>
      </c>
      <c r="S2404" s="19">
        <f t="shared" si="595"/>
        <v>3.7973025474066797</v>
      </c>
      <c r="T2404" s="19">
        <f t="shared" si="586"/>
        <v>4.9578878977680612</v>
      </c>
      <c r="U2404" s="23">
        <f t="shared" si="596"/>
        <v>3.8041269649502176</v>
      </c>
      <c r="V2404" s="24">
        <f t="shared" si="594"/>
        <v>3.6334786934592547</v>
      </c>
      <c r="W2404" s="24">
        <f t="shared" si="594"/>
        <v>3.6704544369033649</v>
      </c>
      <c r="X2404" s="24">
        <f t="shared" si="594"/>
        <v>3.5541884116474916</v>
      </c>
      <c r="Y2404" s="24">
        <f t="shared" si="594"/>
        <v>4.8707743746796295</v>
      </c>
      <c r="Z2404" s="24">
        <f t="shared" si="594"/>
        <v>3.9322239791724343</v>
      </c>
      <c r="AA2404" s="20">
        <v>-0.22</v>
      </c>
      <c r="AB2404" s="20">
        <v>0.73499999999999899</v>
      </c>
      <c r="AC2404" s="17">
        <v>313.92990050791099</v>
      </c>
      <c r="AD2404" s="17">
        <f t="shared" si="597"/>
        <v>314.11399277499999</v>
      </c>
      <c r="AE2404" s="21">
        <v>89</v>
      </c>
      <c r="AF2404" s="21">
        <v>168.89784946236557</v>
      </c>
      <c r="AG2404" s="19">
        <v>2.5903225806451617</v>
      </c>
      <c r="AH2404" s="21">
        <v>178.7</v>
      </c>
      <c r="AI2404" s="22">
        <v>0.36083333333333251</v>
      </c>
      <c r="AJ2404" s="21">
        <v>1211.5</v>
      </c>
      <c r="AK2404" s="21" t="e">
        <f>VLOOKUP($B2404,'[3]Rotoma level Monthly'!$C$2:$N$538,10,FALSE)</f>
        <v>#N/A</v>
      </c>
      <c r="AL2404" s="21" t="e">
        <f>VLOOKUP($B2404,'[3]Rotoma level Monthly'!$C$2:$N$538,11,FALSE)</f>
        <v>#N/A</v>
      </c>
      <c r="AM2404" s="20">
        <v>3.6559308417960974</v>
      </c>
      <c r="AN2404" s="21">
        <v>180.52499999999998</v>
      </c>
    </row>
    <row r="2405" spans="1:40" x14ac:dyDescent="0.25">
      <c r="A2405" s="18" t="s">
        <v>92</v>
      </c>
      <c r="B2405" s="15">
        <v>39600</v>
      </c>
      <c r="C2405" s="16" t="s">
        <v>69</v>
      </c>
      <c r="D2405" s="17">
        <v>2008</v>
      </c>
      <c r="E2405" s="18" t="str">
        <f t="shared" si="591"/>
        <v>Rotomahana 2007/08</v>
      </c>
      <c r="F2405" s="18" t="s">
        <v>61</v>
      </c>
      <c r="G2405" s="19">
        <v>4.6999997999999996</v>
      </c>
      <c r="H2405" s="20">
        <v>6.5199999809265137</v>
      </c>
      <c r="I2405" s="21">
        <v>244.999987</v>
      </c>
      <c r="J2405" s="19">
        <v>29.999998999999999</v>
      </c>
      <c r="K2405" s="19">
        <v>0.5</v>
      </c>
      <c r="L2405" s="19">
        <v>93.999997000000008</v>
      </c>
      <c r="M2405" s="19">
        <v>0.50000001999999999</v>
      </c>
      <c r="N2405" s="19">
        <v>6.6999997999999996</v>
      </c>
      <c r="O2405" s="19">
        <v>0.56000000000000005</v>
      </c>
      <c r="Q2405" s="19">
        <f t="shared" si="588"/>
        <v>3.927128512215956</v>
      </c>
      <c r="R2405" s="19">
        <f t="shared" si="590"/>
        <v>3.2420424458260069</v>
      </c>
      <c r="S2405" s="19">
        <f t="shared" si="595"/>
        <v>3.5813898445742081</v>
      </c>
      <c r="T2405" s="19">
        <f t="shared" si="586"/>
        <v>4.5311940215100837</v>
      </c>
      <c r="U2405" s="23">
        <f t="shared" si="596"/>
        <v>3.8204387060315637</v>
      </c>
      <c r="V2405" s="24">
        <f t="shared" si="594"/>
        <v>3.6879033810256971</v>
      </c>
      <c r="W2405" s="24">
        <f t="shared" si="594"/>
        <v>3.6643741263907574</v>
      </c>
      <c r="X2405" s="24">
        <f t="shared" si="594"/>
        <v>3.5159581037532757</v>
      </c>
      <c r="Y2405" s="24">
        <f t="shared" si="594"/>
        <v>4.7992998869725474</v>
      </c>
      <c r="Z2405" s="24">
        <f t="shared" si="594"/>
        <v>3.9168838745355692</v>
      </c>
      <c r="AA2405" s="20">
        <v>0.52</v>
      </c>
      <c r="AB2405" s="20">
        <v>0.52999999999999903</v>
      </c>
      <c r="AC2405" s="17">
        <v>313.890627911872</v>
      </c>
      <c r="AD2405" s="17">
        <f t="shared" si="597"/>
        <v>314.07998844546353</v>
      </c>
      <c r="AE2405" s="21">
        <v>172</v>
      </c>
      <c r="AF2405" s="21">
        <v>185.22916666666666</v>
      </c>
      <c r="AG2405" s="19">
        <v>3.2428472222222222</v>
      </c>
      <c r="AH2405" s="21">
        <v>116.7</v>
      </c>
      <c r="AI2405" s="22">
        <v>0.36083333333333251</v>
      </c>
      <c r="AJ2405" s="21">
        <v>1241.5</v>
      </c>
      <c r="AK2405" s="21" t="e">
        <f>VLOOKUP($B2405,'[3]Rotoma level Monthly'!$C$2:$N$538,10,FALSE)</f>
        <v>#N/A</v>
      </c>
      <c r="AL2405" s="21" t="e">
        <f>VLOOKUP($B2405,'[3]Rotoma level Monthly'!$C$2:$N$538,11,FALSE)</f>
        <v>#N/A</v>
      </c>
      <c r="AM2405" s="20">
        <v>3.6603047217244136</v>
      </c>
      <c r="AN2405" s="21">
        <v>181.41666666666663</v>
      </c>
    </row>
    <row r="2406" spans="1:40" x14ac:dyDescent="0.25">
      <c r="A2406" s="18" t="s">
        <v>92</v>
      </c>
      <c r="B2406" s="15">
        <v>39661</v>
      </c>
      <c r="C2406" s="16" t="s">
        <v>70</v>
      </c>
      <c r="D2406" s="17">
        <v>2009</v>
      </c>
      <c r="E2406" s="18" t="str">
        <f t="shared" si="591"/>
        <v>Rotomahana 2008/09</v>
      </c>
      <c r="F2406" s="18" t="s">
        <v>61</v>
      </c>
      <c r="G2406" s="19">
        <v>3.5999998999999998</v>
      </c>
      <c r="H2406" s="20">
        <v>5.9899997711181641</v>
      </c>
      <c r="I2406" s="21">
        <v>245</v>
      </c>
      <c r="J2406" s="19">
        <v>17.999998999999999</v>
      </c>
      <c r="K2406" s="19">
        <v>22</v>
      </c>
      <c r="L2406" s="19">
        <v>59</v>
      </c>
      <c r="M2406" s="19">
        <v>0.50000001999999999</v>
      </c>
      <c r="N2406" s="19">
        <v>7.0100002000000003</v>
      </c>
      <c r="O2406" s="19">
        <v>0.86000001000000004</v>
      </c>
      <c r="Q2406" s="19">
        <f t="shared" si="588"/>
        <v>3.6330083213070212</v>
      </c>
      <c r="R2406" s="19">
        <f t="shared" si="590"/>
        <v>3.3555115781054314</v>
      </c>
      <c r="S2406" s="19">
        <f t="shared" si="595"/>
        <v>3.5813899139372425</v>
      </c>
      <c r="T2406" s="19">
        <f t="shared" si="586"/>
        <v>3.8833956444494353</v>
      </c>
      <c r="U2406" s="23">
        <f t="shared" si="596"/>
        <v>3.6133263644497822</v>
      </c>
      <c r="V2406" s="24">
        <f t="shared" si="594"/>
        <v>3.7178180526830622</v>
      </c>
      <c r="W2406" s="24">
        <f t="shared" si="594"/>
        <v>3.6540019163121862</v>
      </c>
      <c r="X2406" s="24">
        <f t="shared" si="594"/>
        <v>3.5391604124578042</v>
      </c>
      <c r="Y2406" s="24">
        <f t="shared" si="594"/>
        <v>4.6636072771452133</v>
      </c>
      <c r="Z2406" s="24">
        <f t="shared" si="594"/>
        <v>3.8936469146495658</v>
      </c>
      <c r="AA2406" s="20">
        <v>0.95</v>
      </c>
      <c r="AB2406" s="20">
        <v>0.358333333333333</v>
      </c>
      <c r="AC2406" s="17">
        <v>314.32363813554798</v>
      </c>
      <c r="AD2406" s="17">
        <f t="shared" si="597"/>
        <v>314.0774713005747</v>
      </c>
      <c r="AE2406" s="21">
        <v>191.5</v>
      </c>
      <c r="AF2406" s="21">
        <v>195.15456989247312</v>
      </c>
      <c r="AG2406" s="19">
        <v>3.5536290322580637</v>
      </c>
      <c r="AH2406" s="21">
        <v>164.1</v>
      </c>
      <c r="AI2406" s="22">
        <v>0.3749999999999995</v>
      </c>
      <c r="AJ2406" s="21">
        <v>1309</v>
      </c>
      <c r="AK2406" s="21" t="e">
        <f>VLOOKUP($B2406,'[3]Rotoma level Monthly'!$C$2:$N$538,10,FALSE)</f>
        <v>#N/A</v>
      </c>
      <c r="AL2406" s="21" t="e">
        <f>VLOOKUP($B2406,'[3]Rotoma level Monthly'!$C$2:$N$538,11,FALSE)</f>
        <v>#N/A</v>
      </c>
      <c r="AM2406" s="20">
        <v>3.6414946112106734</v>
      </c>
      <c r="AN2406" s="21">
        <v>183.55000000000004</v>
      </c>
    </row>
    <row r="2407" spans="1:40" x14ac:dyDescent="0.25">
      <c r="A2407" s="18" t="s">
        <v>92</v>
      </c>
      <c r="B2407" s="15">
        <v>39692</v>
      </c>
      <c r="C2407" s="16" t="s">
        <v>70</v>
      </c>
      <c r="D2407" s="17">
        <v>2009</v>
      </c>
      <c r="E2407" s="18" t="str">
        <f t="shared" si="591"/>
        <v>Rotomahana 2008/09</v>
      </c>
      <c r="F2407" s="18" t="s">
        <v>61</v>
      </c>
      <c r="G2407" s="19">
        <v>7.9000000999999997</v>
      </c>
      <c r="H2407" s="20">
        <v>3.5899999141693115</v>
      </c>
      <c r="I2407" s="21">
        <v>273.50000002000002</v>
      </c>
      <c r="J2407" s="19">
        <v>61.999999000000003</v>
      </c>
      <c r="K2407" s="19">
        <v>14</v>
      </c>
      <c r="L2407" s="19">
        <v>0.50000001999999999</v>
      </c>
      <c r="M2407" s="19">
        <v>0.50000001999999999</v>
      </c>
      <c r="N2407" s="19">
        <v>7.4000000999999997</v>
      </c>
      <c r="O2407" s="19">
        <v>1.1000000000000001</v>
      </c>
      <c r="Q2407" s="19">
        <f t="shared" si="588"/>
        <v>4.4999728258411125</v>
      </c>
      <c r="R2407" s="19">
        <f t="shared" si="590"/>
        <v>4.010572251130144</v>
      </c>
      <c r="S2407" s="19">
        <f t="shared" si="595"/>
        <v>3.7252415654106348</v>
      </c>
      <c r="T2407" s="19">
        <f t="shared" si="586"/>
        <v>5.4517837128810314</v>
      </c>
      <c r="U2407" s="23">
        <f t="shared" si="596"/>
        <v>4.4218925888157301</v>
      </c>
      <c r="V2407" s="24">
        <f t="shared" si="594"/>
        <v>3.8353363207291209</v>
      </c>
      <c r="W2407" s="24">
        <f t="shared" si="594"/>
        <v>3.7134889441655861</v>
      </c>
      <c r="X2407" s="24">
        <f t="shared" si="594"/>
        <v>3.5823387389704653</v>
      </c>
      <c r="Y2407" s="24">
        <f t="shared" si="594"/>
        <v>4.6586136730205121</v>
      </c>
      <c r="Z2407" s="24">
        <f t="shared" si="594"/>
        <v>3.9474444192214215</v>
      </c>
      <c r="AA2407" s="20">
        <v>1.28</v>
      </c>
      <c r="AB2407" s="20">
        <v>0.55999999999999905</v>
      </c>
      <c r="AC2407" s="17">
        <v>314.49951174246598</v>
      </c>
      <c r="AD2407" s="17">
        <f t="shared" si="597"/>
        <v>314.08287812473606</v>
      </c>
      <c r="AE2407" s="21">
        <v>106</v>
      </c>
      <c r="AF2407" s="21">
        <v>177.03472222222226</v>
      </c>
      <c r="AG2407" s="19">
        <v>3.5933333333333328</v>
      </c>
      <c r="AH2407" s="21">
        <v>193.3</v>
      </c>
      <c r="AI2407" s="22">
        <v>0.40416666666666601</v>
      </c>
      <c r="AJ2407" s="21">
        <v>1367</v>
      </c>
      <c r="AK2407" s="21" t="e">
        <f>VLOOKUP($B2407,'[3]Rotoma level Monthly'!$C$2:$N$538,10,FALSE)</f>
        <v>#N/A</v>
      </c>
      <c r="AL2407" s="21" t="e">
        <f>VLOOKUP($B2407,'[3]Rotoma level Monthly'!$C$2:$N$538,11,FALSE)</f>
        <v>#N/A</v>
      </c>
      <c r="AM2407" s="20">
        <v>3.6265808567303868</v>
      </c>
      <c r="AN2407" s="21">
        <v>187.70833333333337</v>
      </c>
    </row>
    <row r="2408" spans="1:40" x14ac:dyDescent="0.25">
      <c r="A2408" s="18" t="s">
        <v>92</v>
      </c>
      <c r="B2408" s="15">
        <v>39722</v>
      </c>
      <c r="C2408" s="16" t="s">
        <v>70</v>
      </c>
      <c r="D2408" s="17">
        <v>2009</v>
      </c>
      <c r="E2408" s="18" t="str">
        <f t="shared" si="591"/>
        <v>Rotomahana 2008/09</v>
      </c>
      <c r="F2408" s="18" t="s">
        <v>61</v>
      </c>
      <c r="G2408" s="19">
        <v>8.3999995999999992</v>
      </c>
      <c r="I2408" s="21">
        <v>201</v>
      </c>
      <c r="J2408" s="19">
        <v>61.000000999999997</v>
      </c>
      <c r="K2408" s="19">
        <v>5.3500002000000002</v>
      </c>
      <c r="L2408" s="19">
        <v>1</v>
      </c>
      <c r="M2408" s="19">
        <v>20</v>
      </c>
      <c r="N2408" s="19">
        <v>7.6999997999999996</v>
      </c>
      <c r="O2408" s="19">
        <v>1.6</v>
      </c>
      <c r="Q2408" s="19">
        <f t="shared" si="588"/>
        <v>4.567669334068226</v>
      </c>
      <c r="S2408" s="19">
        <f t="shared" si="595"/>
        <v>3.3226201328356715</v>
      </c>
      <c r="T2408" s="19">
        <f t="shared" si="586"/>
        <v>5.431163139020617</v>
      </c>
      <c r="U2408" s="23">
        <f t="shared" si="596"/>
        <v>4.4404842019748383</v>
      </c>
      <c r="V2408" s="24">
        <f t="shared" si="594"/>
        <v>3.8409776964147135</v>
      </c>
      <c r="W2408" s="24">
        <f t="shared" si="594"/>
        <v>3.6480467964317822</v>
      </c>
      <c r="X2408" s="24">
        <f t="shared" si="594"/>
        <v>3.5826100604760573</v>
      </c>
      <c r="Y2408" s="24">
        <f t="shared" si="594"/>
        <v>4.7086299288764817</v>
      </c>
      <c r="Z2408" s="24">
        <f t="shared" si="594"/>
        <v>3.9615752331652394</v>
      </c>
      <c r="AA2408" s="20">
        <v>1.3</v>
      </c>
      <c r="AB2408" s="20">
        <v>0.63</v>
      </c>
      <c r="AC2408" s="17">
        <v>314.524333064438</v>
      </c>
      <c r="AD2408" s="17">
        <f t="shared" si="597"/>
        <v>314.09324258591954</v>
      </c>
      <c r="AE2408" s="21">
        <v>155</v>
      </c>
      <c r="AF2408" s="21">
        <v>190.35080645161295</v>
      </c>
      <c r="AG2408" s="19">
        <v>4.268830645161291</v>
      </c>
      <c r="AH2408" s="21">
        <v>198.8</v>
      </c>
      <c r="AI2408" s="22">
        <v>0.42916666666666603</v>
      </c>
      <c r="AJ2408" s="21">
        <v>1388.5</v>
      </c>
      <c r="AK2408" s="21" t="e">
        <f>VLOOKUP($B2408,'[3]Rotoma level Monthly'!$C$2:$N$538,10,FALSE)</f>
        <v>#N/A</v>
      </c>
      <c r="AL2408" s="21" t="e">
        <f>VLOOKUP($B2408,'[3]Rotoma level Monthly'!$C$2:$N$538,11,FALSE)</f>
        <v>#N/A</v>
      </c>
      <c r="AM2408" s="20">
        <v>3.6731182795698927</v>
      </c>
      <c r="AN2408" s="21">
        <v>184.19166666666669</v>
      </c>
    </row>
    <row r="2409" spans="1:40" x14ac:dyDescent="0.25">
      <c r="A2409" s="18" t="s">
        <v>92</v>
      </c>
      <c r="B2409" s="15">
        <v>39753</v>
      </c>
      <c r="C2409" s="16" t="s">
        <v>70</v>
      </c>
      <c r="D2409" s="17">
        <v>2009</v>
      </c>
      <c r="E2409" s="18" t="str">
        <f t="shared" si="591"/>
        <v>Rotomahana 2008/09</v>
      </c>
      <c r="F2409" s="18" t="s">
        <v>61</v>
      </c>
      <c r="G2409" s="19">
        <v>3.5</v>
      </c>
      <c r="H2409" s="20">
        <v>4.4725000858306885</v>
      </c>
      <c r="I2409" s="21">
        <v>216.5</v>
      </c>
      <c r="J2409" s="19">
        <v>23.500001000000001</v>
      </c>
      <c r="K2409" s="19">
        <v>4.9749999000000003</v>
      </c>
      <c r="L2409" s="19">
        <v>11.5</v>
      </c>
      <c r="M2409" s="19">
        <v>4.95</v>
      </c>
      <c r="N2409" s="19">
        <v>7.7700002000000001</v>
      </c>
      <c r="O2409" s="19">
        <v>1.65</v>
      </c>
      <c r="Q2409" s="19">
        <f t="shared" si="588"/>
        <v>3.6019328326497</v>
      </c>
      <c r="R2409" s="19">
        <f t="shared" ref="R2409:R2472" si="598">5.56+2.6*LOG(((1/$H2409)-(1/40)),10)</f>
        <v>3.7346811752384421</v>
      </c>
      <c r="S2409" s="19">
        <f t="shared" si="595"/>
        <v>3.4197282810750464</v>
      </c>
      <c r="T2409" s="19">
        <f t="shared" si="586"/>
        <v>4.2215182117968677</v>
      </c>
      <c r="U2409" s="23">
        <f t="shared" si="596"/>
        <v>3.7444651251900143</v>
      </c>
      <c r="V2409" s="24">
        <f t="shared" si="594"/>
        <v>3.7594117598593297</v>
      </c>
      <c r="W2409" s="24">
        <f t="shared" si="594"/>
        <v>3.6302875063977269</v>
      </c>
      <c r="X2409" s="24">
        <f t="shared" si="594"/>
        <v>3.580615761609963</v>
      </c>
      <c r="Y2409" s="24">
        <f t="shared" si="594"/>
        <v>4.6979462611221043</v>
      </c>
      <c r="Z2409" s="24">
        <f t="shared" si="594"/>
        <v>3.9339444200718039</v>
      </c>
      <c r="AA2409" s="20">
        <v>1.59</v>
      </c>
      <c r="AB2409" s="20">
        <v>0.98499999999999999</v>
      </c>
      <c r="AC2409" s="17">
        <v>314.48741153246698</v>
      </c>
      <c r="AD2409" s="17">
        <f t="shared" si="597"/>
        <v>314.10235311378449</v>
      </c>
      <c r="AE2409" s="21">
        <v>54</v>
      </c>
      <c r="AF2409" s="21">
        <v>165.68055555555557</v>
      </c>
      <c r="AG2409" s="19">
        <v>4.0179861111111119</v>
      </c>
      <c r="AH2409" s="21">
        <v>234.8</v>
      </c>
      <c r="AI2409" s="22">
        <v>0.48583333333333251</v>
      </c>
      <c r="AJ2409" s="21">
        <v>1462</v>
      </c>
      <c r="AK2409" s="21" t="e">
        <f>VLOOKUP($B2409,'[3]Rotoma level Monthly'!$C$2:$N$538,10,FALSE)</f>
        <v>#N/A</v>
      </c>
      <c r="AL2409" s="21" t="e">
        <f>VLOOKUP($B2409,'[3]Rotoma level Monthly'!$C$2:$N$538,11,FALSE)</f>
        <v>#N/A</v>
      </c>
      <c r="AM2409" s="20">
        <v>3.587109094982079</v>
      </c>
      <c r="AN2409" s="21">
        <v>183.31666666666669</v>
      </c>
    </row>
    <row r="2410" spans="1:40" x14ac:dyDescent="0.25">
      <c r="A2410" s="18" t="s">
        <v>92</v>
      </c>
      <c r="B2410" s="15">
        <v>39783</v>
      </c>
      <c r="C2410" s="16" t="s">
        <v>70</v>
      </c>
      <c r="D2410" s="17">
        <v>2009</v>
      </c>
      <c r="E2410" s="18" t="str">
        <f t="shared" si="591"/>
        <v>Rotomahana 2008/09</v>
      </c>
      <c r="F2410" s="18" t="s">
        <v>61</v>
      </c>
      <c r="G2410" s="19">
        <v>6.4000000999999997</v>
      </c>
      <c r="H2410" s="20">
        <v>3.6700000762939453</v>
      </c>
      <c r="I2410" s="21">
        <v>192.20000000000002</v>
      </c>
      <c r="J2410" s="19">
        <v>24</v>
      </c>
      <c r="K2410" s="19">
        <v>17.000001000000001</v>
      </c>
      <c r="L2410" s="19">
        <v>2.2000000000000002</v>
      </c>
      <c r="M2410" s="19">
        <v>4.9999998999999997</v>
      </c>
      <c r="N2410" s="19">
        <v>7.5700002</v>
      </c>
      <c r="O2410" s="19">
        <v>1.3</v>
      </c>
      <c r="Q2410" s="19">
        <f t="shared" si="588"/>
        <v>4.2676971511551356</v>
      </c>
      <c r="R2410" s="19">
        <f t="shared" si="598"/>
        <v>3.9832022640899405</v>
      </c>
      <c r="S2410" s="19">
        <f t="shared" si="595"/>
        <v>3.2640976838309048</v>
      </c>
      <c r="T2410" s="19">
        <f t="shared" ref="T2410:T2473" si="599">0.218+2.92*LOG($J2410,10)</f>
        <v>4.248216825797889</v>
      </c>
      <c r="U2410" s="23">
        <f t="shared" si="596"/>
        <v>3.9408034812184676</v>
      </c>
      <c r="V2410" s="24">
        <f t="shared" si="594"/>
        <v>3.8073323278383655</v>
      </c>
      <c r="W2410" s="24">
        <f t="shared" si="594"/>
        <v>3.6159421756654067</v>
      </c>
      <c r="X2410" s="24">
        <f t="shared" si="594"/>
        <v>3.5468666654727694</v>
      </c>
      <c r="Y2410" s="24">
        <f t="shared" si="594"/>
        <v>4.6550973939562406</v>
      </c>
      <c r="Z2410" s="24">
        <f t="shared" si="594"/>
        <v>3.9234875996146417</v>
      </c>
      <c r="AA2410" s="20">
        <v>1.21</v>
      </c>
      <c r="AB2410" s="20">
        <v>1.0999999999999901</v>
      </c>
      <c r="AC2410" s="17">
        <v>314.40889366313098</v>
      </c>
      <c r="AD2410" s="17">
        <f t="shared" si="597"/>
        <v>314.11714199999784</v>
      </c>
      <c r="AE2410" s="21">
        <v>128</v>
      </c>
      <c r="AF2410" s="21">
        <v>171.38440860215053</v>
      </c>
      <c r="AG2410" s="19">
        <v>3.7621639784946255</v>
      </c>
      <c r="AH2410" s="21">
        <v>210.9</v>
      </c>
      <c r="AI2410" s="22">
        <v>0.54499999999999904</v>
      </c>
      <c r="AJ2410" s="21">
        <v>1489</v>
      </c>
      <c r="AK2410" s="21" t="e">
        <f>VLOOKUP($B2410,'[3]Rotoma level Monthly'!$C$2:$N$538,10,FALSE)</f>
        <v>#N/A</v>
      </c>
      <c r="AL2410" s="21" t="e">
        <f>VLOOKUP($B2410,'[3]Rotoma level Monthly'!$C$2:$N$538,11,FALSE)</f>
        <v>#N/A</v>
      </c>
      <c r="AM2410" s="20">
        <v>3.6344007616487453</v>
      </c>
      <c r="AN2410" s="21">
        <v>188.38333333333335</v>
      </c>
    </row>
    <row r="2411" spans="1:40" x14ac:dyDescent="0.25">
      <c r="A2411" s="18" t="s">
        <v>92</v>
      </c>
      <c r="B2411" s="15">
        <v>39845</v>
      </c>
      <c r="C2411" s="16" t="s">
        <v>70</v>
      </c>
      <c r="D2411" s="17">
        <v>2009</v>
      </c>
      <c r="E2411" s="18" t="str">
        <f t="shared" si="591"/>
        <v>Rotomahana 2008/09</v>
      </c>
      <c r="F2411" s="18" t="s">
        <v>61</v>
      </c>
      <c r="G2411" s="19">
        <v>7.9000000999999997</v>
      </c>
      <c r="H2411" s="20">
        <v>4.5</v>
      </c>
      <c r="I2411" s="21">
        <v>232.00000010000002</v>
      </c>
      <c r="J2411" s="19">
        <v>28.000001000000001</v>
      </c>
      <c r="K2411" s="19">
        <v>4.1000000000000005</v>
      </c>
      <c r="L2411" s="19">
        <v>2.0000001000000003</v>
      </c>
      <c r="M2411" s="19">
        <v>4.9999998999999997</v>
      </c>
      <c r="N2411" s="19">
        <v>7.4200001000000002</v>
      </c>
      <c r="O2411" s="19">
        <v>1.3</v>
      </c>
      <c r="Q2411" s="19">
        <f t="shared" si="588"/>
        <v>4.4999728258411125</v>
      </c>
      <c r="R2411" s="19">
        <f t="shared" si="598"/>
        <v>3.7268852046746486</v>
      </c>
      <c r="S2411" s="19">
        <f t="shared" si="595"/>
        <v>3.5101188350850667</v>
      </c>
      <c r="T2411" s="19">
        <f t="shared" si="599"/>
        <v>4.4437014968099895</v>
      </c>
      <c r="U2411" s="23">
        <f t="shared" si="596"/>
        <v>4.0451695906027041</v>
      </c>
      <c r="V2411" s="24">
        <f t="shared" si="594"/>
        <v>3.88216899393765</v>
      </c>
      <c r="W2411" s="24">
        <f t="shared" si="594"/>
        <v>3.5711770342784308</v>
      </c>
      <c r="X2411" s="24">
        <f t="shared" si="594"/>
        <v>3.5052306066730519</v>
      </c>
      <c r="Y2411" s="24">
        <f t="shared" si="594"/>
        <v>4.6174045901092269</v>
      </c>
      <c r="Z2411" s="24">
        <f t="shared" si="594"/>
        <v>3.9121058722432647</v>
      </c>
      <c r="AA2411" s="20">
        <v>1.3</v>
      </c>
      <c r="AB2411" s="20">
        <v>0.84166666666666601</v>
      </c>
      <c r="AC2411" s="17">
        <v>314.123157404219</v>
      </c>
      <c r="AD2411" s="17">
        <f t="shared" si="597"/>
        <v>314.11774686046687</v>
      </c>
      <c r="AE2411" s="21">
        <v>162</v>
      </c>
      <c r="AF2411" s="21">
        <v>169.6577380952381</v>
      </c>
      <c r="AG2411" s="19">
        <v>3.4715773809523802</v>
      </c>
      <c r="AH2411" s="21">
        <v>210.2</v>
      </c>
      <c r="AI2411" s="22">
        <v>0.65333333333333299</v>
      </c>
      <c r="AJ2411" s="21">
        <v>1491.5</v>
      </c>
      <c r="AK2411" s="21" t="e">
        <f>VLOOKUP($B2411,'[3]Rotoma level Monthly'!$C$2:$N$538,10,FALSE)</f>
        <v>#N/A</v>
      </c>
      <c r="AL2411" s="21" t="e">
        <f>VLOOKUP($B2411,'[3]Rotoma level Monthly'!$C$2:$N$538,11,FALSE)</f>
        <v>#N/A</v>
      </c>
      <c r="AM2411" s="20">
        <v>3.6019410842293911</v>
      </c>
      <c r="AN2411" s="21">
        <v>189.29166666666666</v>
      </c>
    </row>
    <row r="2412" spans="1:40" x14ac:dyDescent="0.25">
      <c r="A2412" s="18" t="s">
        <v>92</v>
      </c>
      <c r="B2412" s="15">
        <v>39873</v>
      </c>
      <c r="C2412" s="16" t="s">
        <v>70</v>
      </c>
      <c r="D2412" s="17">
        <v>2009</v>
      </c>
      <c r="E2412" s="18" t="str">
        <f t="shared" si="591"/>
        <v>Rotomahana 2008/09</v>
      </c>
      <c r="F2412" s="18" t="s">
        <v>61</v>
      </c>
      <c r="G2412" s="19">
        <v>6.6999997999999996</v>
      </c>
      <c r="H2412" s="20">
        <v>6.1999998092651367</v>
      </c>
      <c r="I2412" s="21">
        <v>234.69999990000002</v>
      </c>
      <c r="J2412" s="19">
        <v>57</v>
      </c>
      <c r="K2412" s="19">
        <v>22</v>
      </c>
      <c r="L2412" s="19">
        <v>4.6999998999999999</v>
      </c>
      <c r="M2412" s="19">
        <v>4.9999998999999997</v>
      </c>
      <c r="N2412" s="19">
        <v>7.5900002000000004</v>
      </c>
      <c r="O2412" s="19">
        <v>1</v>
      </c>
      <c r="Q2412" s="19">
        <f t="shared" si="588"/>
        <v>4.3182299659315024</v>
      </c>
      <c r="R2412" s="19">
        <f t="shared" si="598"/>
        <v>3.3096090916829706</v>
      </c>
      <c r="S2412" s="19">
        <f t="shared" si="595"/>
        <v>3.5252443991347859</v>
      </c>
      <c r="T2412" s="19">
        <f t="shared" si="599"/>
        <v>5.3451545785636743</v>
      </c>
      <c r="U2412" s="23">
        <f t="shared" si="596"/>
        <v>4.1245595088282334</v>
      </c>
      <c r="V2412" s="24">
        <f t="shared" si="594"/>
        <v>3.9804557658082178</v>
      </c>
      <c r="W2412" s="24">
        <f t="shared" si="594"/>
        <v>3.5514834467040046</v>
      </c>
      <c r="X2412" s="24">
        <f t="shared" si="594"/>
        <v>3.5039386834232551</v>
      </c>
      <c r="Y2412" s="24">
        <f t="shared" si="594"/>
        <v>4.644760653711228</v>
      </c>
      <c r="Z2412" s="24">
        <f t="shared" si="594"/>
        <v>3.9386804864798184</v>
      </c>
      <c r="AA2412" s="20">
        <v>7.0000000000000007E-2</v>
      </c>
      <c r="AB2412" s="20">
        <v>0.83833333333333304</v>
      </c>
      <c r="AC2412" s="17">
        <v>314.13184893107001</v>
      </c>
      <c r="AD2412" s="17">
        <f t="shared" si="597"/>
        <v>314.13162089971178</v>
      </c>
      <c r="AE2412" s="21">
        <v>47.5</v>
      </c>
      <c r="AF2412" s="21">
        <v>179.81854838709671</v>
      </c>
      <c r="AG2412" s="19">
        <v>3.520631720430107</v>
      </c>
      <c r="AH2412" s="21">
        <v>232.9</v>
      </c>
      <c r="AI2412" s="22">
        <v>0.70583333333333242</v>
      </c>
      <c r="AJ2412" s="21">
        <v>1606</v>
      </c>
      <c r="AK2412" s="21" t="e">
        <f>VLOOKUP($B2412,'[3]Rotoma level Monthly'!$C$2:$N$538,10,FALSE)</f>
        <v>#N/A</v>
      </c>
      <c r="AL2412" s="21" t="e">
        <f>VLOOKUP($B2412,'[3]Rotoma level Monthly'!$C$2:$N$538,11,FALSE)</f>
        <v>#N/A</v>
      </c>
      <c r="AM2412" s="20">
        <v>3.5659961437532002</v>
      </c>
      <c r="AN2412" s="21">
        <v>191.20833333333334</v>
      </c>
    </row>
    <row r="2413" spans="1:40" x14ac:dyDescent="0.25">
      <c r="A2413" s="18" t="s">
        <v>92</v>
      </c>
      <c r="B2413" s="15">
        <v>39904</v>
      </c>
      <c r="C2413" s="16" t="s">
        <v>70</v>
      </c>
      <c r="D2413" s="17">
        <v>2009</v>
      </c>
      <c r="E2413" s="18" t="str">
        <f t="shared" si="591"/>
        <v>Rotomahana 2008/09</v>
      </c>
      <c r="F2413" s="18" t="s">
        <v>61</v>
      </c>
      <c r="G2413" s="19">
        <v>6.4000000999999997</v>
      </c>
      <c r="H2413" s="20">
        <v>5.2699999809265137</v>
      </c>
      <c r="I2413" s="21">
        <v>279.10001039999997</v>
      </c>
      <c r="J2413" s="19">
        <v>43.000001000000005</v>
      </c>
      <c r="K2413" s="19">
        <v>9.9999997999999994</v>
      </c>
      <c r="L2413" s="19">
        <v>9.1000004000000008</v>
      </c>
      <c r="M2413" s="19">
        <v>28.999998999999999</v>
      </c>
      <c r="N2413" s="19">
        <v>7.3000002000000004</v>
      </c>
      <c r="O2413" s="19">
        <v>1.1000000000000001</v>
      </c>
      <c r="Q2413" s="19">
        <f t="shared" si="588"/>
        <v>4.2676971511551356</v>
      </c>
      <c r="R2413" s="19">
        <f t="shared" si="598"/>
        <v>3.5237688643095297</v>
      </c>
      <c r="S2413" s="19">
        <f t="shared" si="595"/>
        <v>3.7517371565414712</v>
      </c>
      <c r="T2413" s="19">
        <f t="shared" si="599"/>
        <v>4.9877279197840174</v>
      </c>
      <c r="U2413" s="23">
        <f t="shared" si="596"/>
        <v>4.1327327729475387</v>
      </c>
      <c r="V2413" s="24">
        <f t="shared" si="594"/>
        <v>4.0828941153965461</v>
      </c>
      <c r="W2413" s="24">
        <f t="shared" si="594"/>
        <v>3.5365688737212251</v>
      </c>
      <c r="X2413" s="24">
        <f t="shared" si="594"/>
        <v>3.5174693637005916</v>
      </c>
      <c r="Y2413" s="24">
        <f t="shared" si="594"/>
        <v>4.7256540147483266</v>
      </c>
      <c r="Z2413" s="24">
        <f t="shared" si="594"/>
        <v>3.9844781612302893</v>
      </c>
      <c r="AA2413" s="20">
        <v>0.88</v>
      </c>
      <c r="AB2413" s="20">
        <v>0.89666666666666595</v>
      </c>
      <c r="AC2413" s="17">
        <v>313.941225931806</v>
      </c>
      <c r="AD2413" s="17">
        <f t="shared" si="597"/>
        <v>314.14053552765199</v>
      </c>
      <c r="AE2413" s="21">
        <v>75</v>
      </c>
      <c r="AF2413" s="21">
        <v>144.97916666666666</v>
      </c>
      <c r="AG2413" s="19">
        <v>3.2160416666666665</v>
      </c>
      <c r="AH2413" s="21">
        <v>172.3</v>
      </c>
      <c r="AI2413" s="22">
        <v>0.70583333333333242</v>
      </c>
      <c r="AJ2413" s="21">
        <v>1606</v>
      </c>
      <c r="AK2413" s="21" t="e">
        <f>VLOOKUP($B2413,'[3]Rotoma level Monthly'!$C$2:$N$538,10,FALSE)</f>
        <v>#N/A</v>
      </c>
      <c r="AL2413" s="21" t="e">
        <f>VLOOKUP($B2413,'[3]Rotoma level Monthly'!$C$2:$N$538,11,FALSE)</f>
        <v>#N/A</v>
      </c>
      <c r="AM2413" s="20">
        <v>3.5848973534306201</v>
      </c>
      <c r="AN2413" s="21">
        <v>193.70833333333334</v>
      </c>
    </row>
    <row r="2414" spans="1:40" x14ac:dyDescent="0.25">
      <c r="A2414" s="18" t="s">
        <v>92</v>
      </c>
      <c r="B2414" s="15">
        <v>39934</v>
      </c>
      <c r="C2414" s="16" t="s">
        <v>70</v>
      </c>
      <c r="D2414" s="17">
        <v>2009</v>
      </c>
      <c r="E2414" s="18" t="str">
        <f t="shared" si="591"/>
        <v>Rotomahana 2008/09</v>
      </c>
      <c r="F2414" s="18" t="s">
        <v>61</v>
      </c>
      <c r="G2414" s="19">
        <v>1.7</v>
      </c>
      <c r="H2414" s="20">
        <v>7.5199999809265137</v>
      </c>
      <c r="I2414" s="21">
        <v>209.00000999999997</v>
      </c>
      <c r="J2414" s="19">
        <v>59.999998999999995</v>
      </c>
      <c r="K2414" s="19">
        <v>14</v>
      </c>
      <c r="L2414" s="19">
        <v>59</v>
      </c>
      <c r="M2414" s="19">
        <v>4.9999998999999997</v>
      </c>
      <c r="N2414" s="19">
        <v>6.5999999000000003</v>
      </c>
      <c r="O2414" s="19">
        <v>0.89999998000000003</v>
      </c>
      <c r="Q2414" s="19">
        <f t="shared" si="588"/>
        <v>2.8053402603008157</v>
      </c>
      <c r="R2414" s="19">
        <f t="shared" si="598"/>
        <v>3.046679294015854</v>
      </c>
      <c r="S2414" s="19">
        <f t="shared" si="595"/>
        <v>3.373640383740987</v>
      </c>
      <c r="T2414" s="19">
        <f t="shared" si="599"/>
        <v>5.4102016299845737</v>
      </c>
      <c r="U2414" s="23">
        <f t="shared" si="596"/>
        <v>3.6589653920105576</v>
      </c>
      <c r="V2414" s="24">
        <f t="shared" si="594"/>
        <v>4.0337982243631512</v>
      </c>
      <c r="W2414" s="24">
        <f t="shared" si="594"/>
        <v>3.4882878852558918</v>
      </c>
      <c r="X2414" s="24">
        <f t="shared" si="594"/>
        <v>3.5209111125447516</v>
      </c>
      <c r="Y2414" s="24">
        <f t="shared" si="594"/>
        <v>4.7329450602346386</v>
      </c>
      <c r="Z2414" s="24">
        <f t="shared" si="594"/>
        <v>3.963822993864587</v>
      </c>
      <c r="AA2414" s="20">
        <v>-0.54</v>
      </c>
      <c r="AB2414" s="20">
        <v>0.66999999999999904</v>
      </c>
      <c r="AC2414" s="17">
        <v>313.868874841143</v>
      </c>
      <c r="AD2414" s="17">
        <f t="shared" si="597"/>
        <v>314.15279890478223</v>
      </c>
      <c r="AE2414" s="21">
        <v>97</v>
      </c>
      <c r="AF2414" s="21">
        <v>186.56586021505379</v>
      </c>
      <c r="AG2414" s="19">
        <v>3.3713709677419361</v>
      </c>
      <c r="AH2414" s="21">
        <v>157.19999999999999</v>
      </c>
      <c r="AI2414" s="22">
        <v>0.67333333333333245</v>
      </c>
      <c r="AJ2414" s="21">
        <v>1424</v>
      </c>
      <c r="AK2414" s="21" t="e">
        <f>VLOOKUP($B2414,'[3]Rotoma level Monthly'!$C$2:$N$538,10,FALSE)</f>
        <v>#N/A</v>
      </c>
      <c r="AL2414" s="21" t="e">
        <f>VLOOKUP($B2414,'[3]Rotoma level Monthly'!$C$2:$N$538,11,FALSE)</f>
        <v>#N/A</v>
      </c>
      <c r="AM2414" s="20">
        <v>3.5516855478750649</v>
      </c>
      <c r="AN2414" s="21">
        <v>191.91666666666666</v>
      </c>
    </row>
    <row r="2415" spans="1:40" x14ac:dyDescent="0.25">
      <c r="A2415" s="18" t="s">
        <v>92</v>
      </c>
      <c r="B2415" s="15">
        <v>39965</v>
      </c>
      <c r="C2415" s="16" t="s">
        <v>70</v>
      </c>
      <c r="D2415" s="17">
        <v>2009</v>
      </c>
      <c r="E2415" s="18" t="str">
        <f t="shared" si="591"/>
        <v>Rotomahana 2008/09</v>
      </c>
      <c r="F2415" s="18" t="s">
        <v>61</v>
      </c>
      <c r="G2415" s="19">
        <v>3</v>
      </c>
      <c r="H2415" s="20">
        <v>7.1500000953674316</v>
      </c>
      <c r="I2415" s="21">
        <v>290.09999800000003</v>
      </c>
      <c r="J2415" s="19">
        <v>46.999997999999998</v>
      </c>
      <c r="K2415" s="19">
        <v>17.000001000000001</v>
      </c>
      <c r="L2415" s="19">
        <v>90.099997999999999</v>
      </c>
      <c r="M2415" s="19">
        <v>4.9999998999999997</v>
      </c>
      <c r="N2415" s="19">
        <v>6.8000002000000004</v>
      </c>
      <c r="O2415" s="19">
        <v>2.5999998999999998</v>
      </c>
      <c r="Q2415" s="19">
        <f t="shared" si="588"/>
        <v>3.4318879869879426</v>
      </c>
      <c r="R2415" s="19">
        <f t="shared" si="598"/>
        <v>3.1164402676545384</v>
      </c>
      <c r="S2415" s="19">
        <f t="shared" si="595"/>
        <v>3.8022686546837723</v>
      </c>
      <c r="T2415" s="19">
        <f t="shared" si="599"/>
        <v>5.1005256912088939</v>
      </c>
      <c r="U2415" s="23">
        <f t="shared" si="596"/>
        <v>3.8627806501337867</v>
      </c>
      <c r="V2415" s="24">
        <f t="shared" si="594"/>
        <v>3.9436348426988523</v>
      </c>
      <c r="W2415" s="24">
        <f t="shared" si="594"/>
        <v>3.4552389914928252</v>
      </c>
      <c r="X2415" s="24">
        <f t="shared" si="594"/>
        <v>3.5545649498547056</v>
      </c>
      <c r="Y2415" s="24">
        <f t="shared" si="594"/>
        <v>4.83437256413126</v>
      </c>
      <c r="Z2415" s="24">
        <f t="shared" si="594"/>
        <v>3.9674787789294528</v>
      </c>
      <c r="AA2415" s="20">
        <v>-0.13</v>
      </c>
      <c r="AB2415" s="20">
        <v>-0.14333333333333301</v>
      </c>
      <c r="AC2415" s="17">
        <v>313.833310444029</v>
      </c>
      <c r="AD2415" s="17">
        <f t="shared" si="597"/>
        <v>314.16356117584161</v>
      </c>
      <c r="AE2415" s="21">
        <v>163</v>
      </c>
      <c r="AF2415" s="21">
        <v>160.48541666666668</v>
      </c>
      <c r="AG2415" s="19">
        <v>3.3215972222222221</v>
      </c>
      <c r="AH2415" s="21">
        <v>151</v>
      </c>
      <c r="AI2415" s="22">
        <v>0.67333333333333245</v>
      </c>
      <c r="AJ2415" s="21">
        <v>1432</v>
      </c>
      <c r="AK2415" s="21" t="e">
        <f>VLOOKUP($B2415,'[3]Rotoma level Monthly'!$C$2:$N$538,10,FALSE)</f>
        <v>#N/A</v>
      </c>
      <c r="AL2415" s="21" t="e">
        <f>VLOOKUP($B2415,'[3]Rotoma level Monthly'!$C$2:$N$538,11,FALSE)</f>
        <v>#N/A</v>
      </c>
      <c r="AM2415" s="20">
        <v>3.6167729134664626</v>
      </c>
      <c r="AN2415" s="21">
        <v>194.77500000000001</v>
      </c>
    </row>
    <row r="2416" spans="1:40" x14ac:dyDescent="0.25">
      <c r="A2416" s="18" t="s">
        <v>92</v>
      </c>
      <c r="B2416" s="15">
        <v>39995</v>
      </c>
      <c r="C2416" s="16" t="s">
        <v>71</v>
      </c>
      <c r="D2416" s="17">
        <v>2010</v>
      </c>
      <c r="E2416" s="18" t="str">
        <f t="shared" si="591"/>
        <v>Rotomahana 2009/10</v>
      </c>
      <c r="F2416" s="18" t="s">
        <v>72</v>
      </c>
      <c r="G2416" s="19">
        <v>2.5</v>
      </c>
      <c r="H2416" s="20">
        <v>9.4350004196166992</v>
      </c>
      <c r="I2416" s="21">
        <v>220</v>
      </c>
      <c r="J2416" s="19">
        <v>52.000000999999997</v>
      </c>
      <c r="K2416" s="19">
        <v>12</v>
      </c>
      <c r="L2416" s="19">
        <v>90.00000399999999</v>
      </c>
      <c r="M2416" s="19">
        <v>4.9999998999999997</v>
      </c>
      <c r="N2416" s="19">
        <v>7.2000003000000001</v>
      </c>
      <c r="O2416" s="19">
        <v>0.93000000999999999</v>
      </c>
      <c r="Q2416" s="19">
        <f t="shared" si="588"/>
        <v>3.2307676220269759</v>
      </c>
      <c r="R2416" s="19">
        <f t="shared" si="598"/>
        <v>2.7218984454509134</v>
      </c>
      <c r="S2416" s="19">
        <f t="shared" si="595"/>
        <v>3.4406922692748405</v>
      </c>
      <c r="T2416" s="19">
        <f t="shared" si="599"/>
        <v>5.2287297878009182</v>
      </c>
      <c r="U2416" s="23">
        <f t="shared" si="596"/>
        <v>3.6555220311384122</v>
      </c>
      <c r="V2416" s="24">
        <f t="shared" si="594"/>
        <v>3.9209420657900531</v>
      </c>
      <c r="W2416" s="24">
        <f t="shared" si="594"/>
        <v>3.4337537165616747</v>
      </c>
      <c r="X2416" s="24">
        <f t="shared" si="594"/>
        <v>3.5248474266770522</v>
      </c>
      <c r="Y2416" s="24">
        <f t="shared" si="594"/>
        <v>4.856942721633998</v>
      </c>
      <c r="Z2416" s="24">
        <f t="shared" si="594"/>
        <v>3.9550950344451352</v>
      </c>
      <c r="AA2416" s="20">
        <v>0.27</v>
      </c>
      <c r="AB2416" s="20">
        <v>6.3333333333333297E-2</v>
      </c>
      <c r="AC2416" s="17">
        <v>313.908202498528</v>
      </c>
      <c r="AD2416" s="17">
        <f t="shared" si="597"/>
        <v>314.16175300839313</v>
      </c>
      <c r="AE2416" s="21">
        <v>178</v>
      </c>
      <c r="AF2416" s="21">
        <v>182.99126344086022</v>
      </c>
      <c r="AG2416" s="19">
        <v>3.5262096774193559</v>
      </c>
      <c r="AH2416" s="21">
        <v>121.4</v>
      </c>
      <c r="AI2416" s="22">
        <v>0.67333333333333245</v>
      </c>
      <c r="AJ2416" s="21">
        <v>1423</v>
      </c>
      <c r="AK2416" s="21" t="e">
        <f>VLOOKUP($B2416,'[3]Rotoma level Monthly'!$C$2:$N$538,10,FALSE)</f>
        <v>#N/A</v>
      </c>
      <c r="AL2416" s="21" t="e">
        <f>VLOOKUP($B2416,'[3]Rotoma level Monthly'!$C$2:$N$538,11,FALSE)</f>
        <v>#N/A</v>
      </c>
      <c r="AM2416" s="20">
        <v>3.6233354134664633</v>
      </c>
      <c r="AN2416" s="21">
        <v>195.27500000000001</v>
      </c>
    </row>
    <row r="2417" spans="1:40" x14ac:dyDescent="0.25">
      <c r="A2417" s="18" t="s">
        <v>92</v>
      </c>
      <c r="B2417" s="15">
        <v>40026</v>
      </c>
      <c r="C2417" s="16" t="s">
        <v>71</v>
      </c>
      <c r="D2417" s="17">
        <v>2010</v>
      </c>
      <c r="E2417" s="18" t="str">
        <f t="shared" si="591"/>
        <v>Rotomahana 2009/10</v>
      </c>
      <c r="F2417" s="18" t="s">
        <v>72</v>
      </c>
      <c r="G2417" s="19">
        <v>3.9000001000000002</v>
      </c>
      <c r="H2417" s="20">
        <v>6.7199997901916504</v>
      </c>
      <c r="I2417" s="21">
        <v>180</v>
      </c>
      <c r="J2417" s="19">
        <v>97.999997000000008</v>
      </c>
      <c r="K2417" s="19">
        <v>8.6000003000000014</v>
      </c>
      <c r="L2417" s="19">
        <v>70</v>
      </c>
      <c r="M2417" s="19">
        <v>4.9999998999999997</v>
      </c>
      <c r="N2417" s="19">
        <v>7.0999999000000003</v>
      </c>
      <c r="O2417" s="19">
        <v>0.60000001999999997</v>
      </c>
      <c r="Q2417" s="19">
        <f t="shared" si="588"/>
        <v>3.7213041301321281</v>
      </c>
      <c r="R2417" s="19">
        <f t="shared" si="598"/>
        <v>3.2011605807888017</v>
      </c>
      <c r="S2417" s="19">
        <f t="shared" si="595"/>
        <v>3.1783702403609504</v>
      </c>
      <c r="T2417" s="19">
        <f t="shared" si="599"/>
        <v>6.0323801022014747</v>
      </c>
      <c r="U2417" s="23">
        <f t="shared" si="596"/>
        <v>4.0333037633708386</v>
      </c>
      <c r="V2417" s="24">
        <f t="shared" si="594"/>
        <v>3.903790033949734</v>
      </c>
      <c r="W2417" s="24">
        <f t="shared" si="594"/>
        <v>3.430037183376474</v>
      </c>
      <c r="X2417" s="24">
        <f t="shared" si="594"/>
        <v>3.4912624596592807</v>
      </c>
      <c r="Y2417" s="24">
        <f t="shared" si="594"/>
        <v>4.9820415616916147</v>
      </c>
      <c r="Z2417" s="24">
        <f t="shared" si="594"/>
        <v>3.9728337892234085</v>
      </c>
      <c r="AA2417" s="20">
        <v>-0.4</v>
      </c>
      <c r="AB2417" s="20">
        <v>0.215</v>
      </c>
      <c r="AC2417" s="17">
        <v>313.99660406824199</v>
      </c>
      <c r="AD2417" s="17">
        <f t="shared" si="597"/>
        <v>314.17058435475724</v>
      </c>
      <c r="AE2417" s="21">
        <v>186</v>
      </c>
      <c r="AF2417" s="21">
        <v>154.27822580645159</v>
      </c>
      <c r="AG2417" s="19">
        <v>4.080645161290323</v>
      </c>
      <c r="AH2417" s="21">
        <v>130.30000000000001</v>
      </c>
      <c r="AI2417" s="22">
        <v>0.67333333333333245</v>
      </c>
      <c r="AJ2417" s="21">
        <v>1376</v>
      </c>
      <c r="AK2417" s="21" t="e">
        <f>VLOOKUP($B2417,'[3]Rotoma level Monthly'!$C$2:$N$538,10,FALSE)</f>
        <v>#N/A</v>
      </c>
      <c r="AL2417" s="21" t="e">
        <f>VLOOKUP($B2417,'[3]Rotoma level Monthly'!$C$2:$N$538,11,FALSE)</f>
        <v>#N/A</v>
      </c>
      <c r="AM2417" s="20">
        <v>3.5866866679467493</v>
      </c>
      <c r="AN2417" s="21">
        <v>192.45833333333337</v>
      </c>
    </row>
    <row r="2418" spans="1:40" x14ac:dyDescent="0.25">
      <c r="A2418" s="18" t="s">
        <v>92</v>
      </c>
      <c r="B2418" s="15">
        <v>40057</v>
      </c>
      <c r="C2418" s="16" t="s">
        <v>71</v>
      </c>
      <c r="D2418" s="17">
        <v>2010</v>
      </c>
      <c r="E2418" s="18" t="str">
        <f t="shared" si="591"/>
        <v>Rotomahana 2009/10</v>
      </c>
      <c r="F2418" s="18" t="s">
        <v>72</v>
      </c>
      <c r="G2418" s="19">
        <v>6.3000002000000004</v>
      </c>
      <c r="H2418" s="20">
        <v>3.7999999523162842</v>
      </c>
      <c r="I2418" s="21">
        <v>151.00001</v>
      </c>
      <c r="J2418" s="19">
        <v>12</v>
      </c>
      <c r="K2418" s="19">
        <v>6.8000001000000001</v>
      </c>
      <c r="L2418" s="19">
        <v>1</v>
      </c>
      <c r="M2418" s="19">
        <v>4.9999998999999997</v>
      </c>
      <c r="N2418" s="19">
        <v>7.3000002000000004</v>
      </c>
      <c r="O2418" s="19">
        <v>1.8</v>
      </c>
      <c r="Q2418" s="19">
        <f t="shared" si="588"/>
        <v>4.250325030631398</v>
      </c>
      <c r="R2418" s="19">
        <f t="shared" si="598"/>
        <v>3.939848970386354</v>
      </c>
      <c r="S2418" s="19">
        <f t="shared" si="595"/>
        <v>2.9487206979237208</v>
      </c>
      <c r="T2418" s="19">
        <f t="shared" si="599"/>
        <v>3.3692092384590637</v>
      </c>
      <c r="U2418" s="23">
        <f t="shared" si="596"/>
        <v>3.627025984350134</v>
      </c>
      <c r="V2418" s="24">
        <f t="shared" si="594"/>
        <v>3.9552330930600981</v>
      </c>
      <c r="W2418" s="24">
        <f t="shared" si="594"/>
        <v>3.4831587644929218</v>
      </c>
      <c r="X2418" s="24">
        <f t="shared" si="594"/>
        <v>3.4385400249914873</v>
      </c>
      <c r="Y2418" s="24">
        <f t="shared" si="594"/>
        <v>4.93919269452575</v>
      </c>
      <c r="Z2418" s="24">
        <f t="shared" si="594"/>
        <v>3.9739754242151046</v>
      </c>
      <c r="AA2418" s="20">
        <v>0.33</v>
      </c>
      <c r="AB2418" s="20">
        <v>0.44166666666666599</v>
      </c>
      <c r="AC2418" s="17">
        <v>314.08933177462302</v>
      </c>
      <c r="AD2418" s="17">
        <f t="shared" si="597"/>
        <v>314.15105882468021</v>
      </c>
      <c r="AE2418" s="21">
        <v>119</v>
      </c>
      <c r="AF2418" s="21">
        <v>154.40555555555557</v>
      </c>
      <c r="AG2418" s="19">
        <v>3.2923611111111106</v>
      </c>
      <c r="AH2418" s="21">
        <v>176.1</v>
      </c>
      <c r="AI2418" s="22">
        <v>0.67333333333333245</v>
      </c>
      <c r="AJ2418" s="21">
        <v>1370.5</v>
      </c>
      <c r="AK2418" s="21" t="e">
        <f>VLOOKUP($B2418,'[3]Rotoma level Monthly'!$C$2:$N$538,10,FALSE)</f>
        <v>#N/A</v>
      </c>
      <c r="AL2418" s="21" t="e">
        <f>VLOOKUP($B2418,'[3]Rotoma level Monthly'!$C$2:$N$538,11,FALSE)</f>
        <v>#N/A</v>
      </c>
      <c r="AM2418" s="20">
        <v>3.6306046786994366</v>
      </c>
      <c r="AN2418" s="21">
        <v>191.02500000000001</v>
      </c>
    </row>
    <row r="2419" spans="1:40" x14ac:dyDescent="0.25">
      <c r="A2419" s="18" t="s">
        <v>92</v>
      </c>
      <c r="B2419" s="15">
        <v>40087</v>
      </c>
      <c r="C2419" s="16" t="s">
        <v>71</v>
      </c>
      <c r="D2419" s="17">
        <v>2010</v>
      </c>
      <c r="E2419" s="18" t="str">
        <f t="shared" si="591"/>
        <v>Rotomahana 2009/10</v>
      </c>
      <c r="F2419" s="18" t="s">
        <v>72</v>
      </c>
      <c r="G2419" s="19">
        <v>2.5</v>
      </c>
      <c r="H2419" s="20">
        <v>4.1649999618530273</v>
      </c>
      <c r="I2419" s="21">
        <v>162.00000010000002</v>
      </c>
      <c r="J2419" s="19">
        <v>39.999999000000003</v>
      </c>
      <c r="K2419" s="19">
        <v>6.5000001000000003</v>
      </c>
      <c r="L2419" s="19">
        <v>2.0000001000000003</v>
      </c>
      <c r="M2419" s="19">
        <v>4.9999998999999997</v>
      </c>
      <c r="N2419" s="19">
        <v>7.3000002000000004</v>
      </c>
      <c r="O2419" s="19">
        <v>1.4</v>
      </c>
      <c r="Q2419" s="19">
        <f t="shared" ref="Q2419:Q2456" si="600">2.22+2.54*LOG($G2419,10)</f>
        <v>3.2307676220269759</v>
      </c>
      <c r="R2419" s="19">
        <f t="shared" si="598"/>
        <v>3.8248442820544279</v>
      </c>
      <c r="S2419" s="19">
        <f t="shared" si="595"/>
        <v>3.040640194580249</v>
      </c>
      <c r="T2419" s="19">
        <f t="shared" si="599"/>
        <v>4.8960151429741519</v>
      </c>
      <c r="U2419" s="23">
        <f t="shared" si="596"/>
        <v>3.7480668104089512</v>
      </c>
      <c r="V2419" s="24">
        <f t="shared" si="594"/>
        <v>3.8494659927422532</v>
      </c>
      <c r="W2419" s="24">
        <f t="shared" si="594"/>
        <v>3.4662744036678563</v>
      </c>
      <c r="X2419" s="24">
        <f t="shared" si="594"/>
        <v>3.3814899107556218</v>
      </c>
      <c r="Y2419" s="24">
        <f t="shared" si="594"/>
        <v>4.8928786470335099</v>
      </c>
      <c r="Z2419" s="24">
        <f t="shared" si="594"/>
        <v>3.9178232760145395</v>
      </c>
      <c r="AA2419" s="20">
        <v>-1.43</v>
      </c>
      <c r="AB2419" s="20">
        <v>-4.1666666666666602E-2</v>
      </c>
      <c r="AC2419" s="17">
        <v>314.21656344605702</v>
      </c>
      <c r="AD2419" s="17">
        <f t="shared" si="597"/>
        <v>314.12747979997943</v>
      </c>
      <c r="AE2419" s="21">
        <v>155.5</v>
      </c>
      <c r="AF2419" s="21">
        <v>202.75940860215061</v>
      </c>
      <c r="AG2419" s="19">
        <v>4.4103494623655912</v>
      </c>
      <c r="AH2419" s="21">
        <v>205.1</v>
      </c>
      <c r="AI2419" s="22">
        <v>0.67333333333333245</v>
      </c>
      <c r="AJ2419" s="21">
        <v>1383.5</v>
      </c>
      <c r="AK2419" s="21" t="e">
        <f>VLOOKUP($B2419,'[3]Rotoma level Monthly'!$C$2:$N$538,10,FALSE)</f>
        <v>#N/A</v>
      </c>
      <c r="AL2419" s="21" t="e">
        <f>VLOOKUP($B2419,'[3]Rotoma level Monthly'!$C$2:$N$538,11,FALSE)</f>
        <v>#N/A</v>
      </c>
      <c r="AM2419" s="20">
        <v>3.6055236601809182</v>
      </c>
      <c r="AN2419" s="21">
        <v>191.54999999999998</v>
      </c>
    </row>
    <row r="2420" spans="1:40" x14ac:dyDescent="0.25">
      <c r="A2420" s="18" t="s">
        <v>92</v>
      </c>
      <c r="B2420" s="15">
        <v>40118</v>
      </c>
      <c r="C2420" s="16" t="s">
        <v>71</v>
      </c>
      <c r="D2420" s="17">
        <v>2010</v>
      </c>
      <c r="E2420" s="18" t="str">
        <f t="shared" si="591"/>
        <v>Rotomahana 2009/10</v>
      </c>
      <c r="F2420" s="18" t="s">
        <v>72</v>
      </c>
      <c r="G2420" s="19">
        <v>1.3</v>
      </c>
      <c r="H2420" s="20">
        <v>4.7750000953674316</v>
      </c>
      <c r="I2420" s="21">
        <v>143.00001</v>
      </c>
      <c r="J2420" s="19">
        <v>17.999998999999999</v>
      </c>
      <c r="K2420" s="19">
        <v>3</v>
      </c>
      <c r="L2420" s="19">
        <v>1</v>
      </c>
      <c r="M2420" s="19">
        <v>2.0000001000000003</v>
      </c>
      <c r="N2420" s="19">
        <v>7.5999999000000003</v>
      </c>
      <c r="O2420" s="19">
        <v>0.80000000999999998</v>
      </c>
      <c r="Q2420" s="19">
        <f t="shared" si="600"/>
        <v>2.5094161148593654</v>
      </c>
      <c r="R2420" s="19">
        <f t="shared" si="598"/>
        <v>3.6511258241784894</v>
      </c>
      <c r="S2420" s="19">
        <f t="shared" si="595"/>
        <v>2.8775615641842651</v>
      </c>
      <c r="T2420" s="19">
        <f t="shared" si="599"/>
        <v>3.8833956444494353</v>
      </c>
      <c r="U2420" s="23">
        <f t="shared" si="596"/>
        <v>3.2303747869178885</v>
      </c>
      <c r="V2420" s="24">
        <f t="shared" si="594"/>
        <v>3.6779448911415145</v>
      </c>
      <c r="W2420" s="24">
        <f t="shared" si="594"/>
        <v>3.4816786887104088</v>
      </c>
      <c r="X2420" s="24">
        <f t="shared" si="594"/>
        <v>3.3444016967013379</v>
      </c>
      <c r="Y2420" s="24">
        <f t="shared" si="594"/>
        <v>4.763898022485912</v>
      </c>
      <c r="Z2420" s="24">
        <f t="shared" si="594"/>
        <v>3.8169808247597934</v>
      </c>
      <c r="AA2420" s="20">
        <v>-0.73</v>
      </c>
      <c r="AB2420" s="20">
        <v>-0.348333333333333</v>
      </c>
      <c r="AC2420" s="17">
        <v>314.13204024518001</v>
      </c>
      <c r="AD2420" s="17">
        <f t="shared" si="597"/>
        <v>314.09478873170792</v>
      </c>
      <c r="AE2420" s="21">
        <v>35.5</v>
      </c>
      <c r="AF2420" s="21">
        <v>221.38047385620911</v>
      </c>
      <c r="AG2420" s="19">
        <v>4.3239624183006535</v>
      </c>
      <c r="AH2420" s="21">
        <v>226</v>
      </c>
      <c r="AI2420" s="22">
        <v>0.55583333333333251</v>
      </c>
      <c r="AJ2420" s="21">
        <v>1384</v>
      </c>
      <c r="AK2420" s="21" t="e">
        <f>VLOOKUP($B2420,'[3]Rotoma level Monthly'!$C$2:$N$538,10,FALSE)</f>
        <v>#N/A</v>
      </c>
      <c r="AL2420" s="21" t="e">
        <f>VLOOKUP($B2420,'[3]Rotoma level Monthly'!$C$2:$N$538,11,FALSE)</f>
        <v>#N/A</v>
      </c>
      <c r="AM2420" s="20">
        <v>3.617316894947944</v>
      </c>
      <c r="AN2420" s="21">
        <v>190.81666666666669</v>
      </c>
    </row>
    <row r="2421" spans="1:40" x14ac:dyDescent="0.25">
      <c r="A2421" s="18" t="s">
        <v>92</v>
      </c>
      <c r="B2421" s="15">
        <v>40148</v>
      </c>
      <c r="C2421" s="16" t="s">
        <v>71</v>
      </c>
      <c r="D2421" s="17">
        <v>2010</v>
      </c>
      <c r="E2421" s="18" t="str">
        <f t="shared" si="591"/>
        <v>Rotomahana 2009/10</v>
      </c>
      <c r="F2421" s="18" t="s">
        <v>72</v>
      </c>
      <c r="G2421" s="19">
        <v>2.4000001000000002</v>
      </c>
      <c r="H2421" s="20">
        <v>3.5</v>
      </c>
      <c r="I2421" s="21">
        <v>139</v>
      </c>
      <c r="J2421" s="19">
        <v>18.999998999999999</v>
      </c>
      <c r="K2421" s="19">
        <v>2.0000001000000003</v>
      </c>
      <c r="L2421" s="19">
        <v>2.0000001000000003</v>
      </c>
      <c r="M2421" s="19">
        <v>0.50000001999999999</v>
      </c>
      <c r="N2421" s="19">
        <v>7.5</v>
      </c>
      <c r="O2421" s="19">
        <v>1.3</v>
      </c>
      <c r="Q2421" s="19">
        <f t="shared" si="600"/>
        <v>3.1857365999103111</v>
      </c>
      <c r="R2421" s="19">
        <f t="shared" si="598"/>
        <v>4.0420285548234149</v>
      </c>
      <c r="S2421" s="19">
        <f t="shared" si="595"/>
        <v>2.8404745487648255</v>
      </c>
      <c r="T2421" s="19">
        <f t="shared" si="599"/>
        <v>3.9519604480380539</v>
      </c>
      <c r="U2421" s="23">
        <f t="shared" si="596"/>
        <v>3.5050500378841516</v>
      </c>
      <c r="V2421" s="24">
        <f t="shared" si="594"/>
        <v>3.6432618717465668</v>
      </c>
      <c r="W2421" s="24">
        <f t="shared" si="594"/>
        <v>3.5072909703424906</v>
      </c>
      <c r="X2421" s="24">
        <f t="shared" si="594"/>
        <v>3.2961305523421536</v>
      </c>
      <c r="Y2421" s="24">
        <f t="shared" si="594"/>
        <v>4.7414348755060107</v>
      </c>
      <c r="Z2421" s="24">
        <f t="shared" si="594"/>
        <v>3.7970295674843055</v>
      </c>
      <c r="AA2421" s="20">
        <v>-0.79</v>
      </c>
      <c r="AB2421" s="20">
        <v>-0.45833333333333298</v>
      </c>
      <c r="AC2421" s="17">
        <v>314.01543545828099</v>
      </c>
      <c r="AD2421" s="17">
        <f t="shared" si="597"/>
        <v>314.05545739219247</v>
      </c>
      <c r="AE2421" s="21">
        <v>79.5</v>
      </c>
      <c r="AF2421" s="21">
        <v>216.42405913978487</v>
      </c>
      <c r="AG2421" s="19">
        <v>3.7655241935483867</v>
      </c>
      <c r="AH2421" s="21">
        <v>256.89999999999998</v>
      </c>
      <c r="AI2421" s="22">
        <v>0.32833333333333298</v>
      </c>
      <c r="AJ2421" s="21">
        <v>1365.5</v>
      </c>
      <c r="AK2421" s="21" t="e">
        <f>VLOOKUP($B2421,'[3]Rotoma level Monthly'!$C$2:$N$538,10,FALSE)</f>
        <v>#N/A</v>
      </c>
      <c r="AL2421" s="21" t="e">
        <f>VLOOKUP($B2421,'[3]Rotoma level Monthly'!$C$2:$N$538,11,FALSE)</f>
        <v>#N/A</v>
      </c>
      <c r="AM2421" s="20">
        <v>3.6428149205470723</v>
      </c>
      <c r="AN2421" s="21">
        <v>194.64999999999998</v>
      </c>
    </row>
    <row r="2422" spans="1:40" x14ac:dyDescent="0.25">
      <c r="A2422" s="18" t="s">
        <v>92</v>
      </c>
      <c r="B2422" s="15">
        <v>40179</v>
      </c>
      <c r="C2422" s="16" t="s">
        <v>71</v>
      </c>
      <c r="D2422" s="17">
        <v>2010</v>
      </c>
      <c r="E2422" s="18" t="str">
        <f t="shared" si="591"/>
        <v>Rotomahana 2009/10</v>
      </c>
      <c r="F2422" s="18" t="s">
        <v>72</v>
      </c>
      <c r="G2422" s="19">
        <v>5</v>
      </c>
      <c r="H2422" s="20">
        <v>3.2699999809265137</v>
      </c>
      <c r="I2422" s="21">
        <v>179.00000999999997</v>
      </c>
      <c r="J2422" s="19">
        <v>22</v>
      </c>
      <c r="K2422" s="19">
        <v>3</v>
      </c>
      <c r="L2422" s="19">
        <v>1</v>
      </c>
      <c r="M2422" s="19">
        <v>1</v>
      </c>
      <c r="N2422" s="19">
        <v>7.3000002000000004</v>
      </c>
      <c r="O2422" s="19">
        <v>1.2</v>
      </c>
      <c r="Q2422" s="19">
        <f t="shared" si="600"/>
        <v>3.9953838110134878</v>
      </c>
      <c r="R2422" s="19">
        <f t="shared" si="598"/>
        <v>4.1258742865009577</v>
      </c>
      <c r="S2422" s="19">
        <f t="shared" si="595"/>
        <v>3.171087696278883</v>
      </c>
      <c r="T2422" s="19">
        <f t="shared" si="599"/>
        <v>4.1378742280008423</v>
      </c>
      <c r="U2422" s="23">
        <f t="shared" si="596"/>
        <v>3.8575550054485426</v>
      </c>
      <c r="V2422" s="24">
        <f t="shared" si="594"/>
        <v>3.620569093401429</v>
      </c>
      <c r="W2422" s="24">
        <f t="shared" si="594"/>
        <v>3.5191803055434092</v>
      </c>
      <c r="X2422" s="24">
        <f t="shared" si="594"/>
        <v>3.2883797200461515</v>
      </c>
      <c r="Y2422" s="24">
        <f t="shared" si="594"/>
        <v>4.7322396590229241</v>
      </c>
      <c r="Z2422" s="24">
        <f t="shared" si="594"/>
        <v>3.7900921945034782</v>
      </c>
      <c r="AA2422" s="20">
        <v>-0.97</v>
      </c>
      <c r="AB2422" s="20">
        <v>0.89333333333333298</v>
      </c>
      <c r="AC2422" s="17">
        <v>313.83423790165102</v>
      </c>
      <c r="AD2422" s="17">
        <f t="shared" si="597"/>
        <v>314.00756941206913</v>
      </c>
      <c r="AE2422" s="21">
        <v>139</v>
      </c>
      <c r="AF2422" s="21">
        <v>173.76142473118281</v>
      </c>
      <c r="AG2422" s="19">
        <v>3.673185483870967</v>
      </c>
      <c r="AH2422" s="21">
        <v>232.1</v>
      </c>
      <c r="AI2422" s="22">
        <v>0.32833333333333298</v>
      </c>
      <c r="AJ2422" s="21">
        <v>1317</v>
      </c>
      <c r="AK2422" s="21" t="e">
        <f>VLOOKUP($B2422,'[3]Rotoma level Monthly'!$C$2:$N$538,10,FALSE)</f>
        <v>#N/A</v>
      </c>
      <c r="AL2422" s="21" t="e">
        <f>VLOOKUP($B2422,'[3]Rotoma level Monthly'!$C$2:$N$538,11,FALSE)</f>
        <v>#N/A</v>
      </c>
      <c r="AM2422" s="20">
        <v>3.6430949384682187</v>
      </c>
      <c r="AN2422" s="21">
        <v>189.29166666666666</v>
      </c>
    </row>
    <row r="2423" spans="1:40" x14ac:dyDescent="0.25">
      <c r="A2423" s="18" t="s">
        <v>92</v>
      </c>
      <c r="B2423" s="15">
        <v>40210</v>
      </c>
      <c r="C2423" s="16" t="s">
        <v>71</v>
      </c>
      <c r="D2423" s="17">
        <v>2010</v>
      </c>
      <c r="E2423" s="18" t="str">
        <f t="shared" si="591"/>
        <v>Rotomahana 2009/10</v>
      </c>
      <c r="F2423" s="18" t="s">
        <v>72</v>
      </c>
      <c r="G2423" s="19">
        <v>6.3000002000000004</v>
      </c>
      <c r="H2423" s="20">
        <v>4.1999998092651367</v>
      </c>
      <c r="I2423" s="21">
        <v>192</v>
      </c>
      <c r="J2423" s="19">
        <v>16.000001000000001</v>
      </c>
      <c r="K2423" s="19">
        <v>7.0000002000000006</v>
      </c>
      <c r="L2423" s="19">
        <v>4.0000002000000006</v>
      </c>
      <c r="M2423" s="19">
        <v>7.0000002000000006</v>
      </c>
      <c r="N2423" s="19">
        <v>6.8000002000000004</v>
      </c>
      <c r="O2423" s="19">
        <v>1.3</v>
      </c>
      <c r="Q2423" s="19">
        <f t="shared" si="600"/>
        <v>4.250325030631398</v>
      </c>
      <c r="R2423" s="19">
        <f t="shared" si="598"/>
        <v>3.8142917940816581</v>
      </c>
      <c r="S2423" s="19">
        <f t="shared" si="595"/>
        <v>3.2627366983976844</v>
      </c>
      <c r="T2423" s="19">
        <f t="shared" si="599"/>
        <v>3.7340304286140404</v>
      </c>
      <c r="U2423" s="23">
        <f t="shared" si="596"/>
        <v>3.7653459879311955</v>
      </c>
      <c r="V2423" s="24">
        <f t="shared" si="594"/>
        <v>3.5997651104672861</v>
      </c>
      <c r="W2423" s="24">
        <f t="shared" si="594"/>
        <v>3.5264641879939931</v>
      </c>
      <c r="X2423" s="24">
        <f t="shared" si="594"/>
        <v>3.2677645419888695</v>
      </c>
      <c r="Y2423" s="24">
        <f t="shared" si="594"/>
        <v>4.6731004033399275</v>
      </c>
      <c r="Z2423" s="24">
        <f t="shared" si="594"/>
        <v>3.7667735609475188</v>
      </c>
      <c r="AA2423" s="20">
        <v>-1.31</v>
      </c>
      <c r="AB2423" s="20">
        <v>0.51666666666666605</v>
      </c>
      <c r="AC2423" s="17">
        <v>313.80107326970898</v>
      </c>
      <c r="AD2423" s="17">
        <f t="shared" si="597"/>
        <v>313.98072906752657</v>
      </c>
      <c r="AE2423" s="21">
        <v>60.5</v>
      </c>
      <c r="AF2423" s="21">
        <v>151.10267857142853</v>
      </c>
      <c r="AG2423" s="19">
        <v>2.7612351190476194</v>
      </c>
      <c r="AH2423" s="21">
        <v>206.6</v>
      </c>
      <c r="AI2423" s="22">
        <v>0.32833333333333298</v>
      </c>
      <c r="AJ2423" s="21">
        <v>1437</v>
      </c>
      <c r="AK2423" s="21" t="e">
        <f>VLOOKUP($B2423,'[3]Rotoma level Monthly'!$C$2:$N$538,10,FALSE)</f>
        <v>#N/A</v>
      </c>
      <c r="AL2423" s="21" t="e">
        <f>VLOOKUP($B2423,'[3]Rotoma level Monthly'!$C$2:$N$538,11,FALSE)</f>
        <v>#N/A</v>
      </c>
      <c r="AM2423" s="20">
        <v>3.6644547054933079</v>
      </c>
      <c r="AN2423" s="21">
        <v>188.99166666666665</v>
      </c>
    </row>
    <row r="2424" spans="1:40" x14ac:dyDescent="0.25">
      <c r="A2424" s="18" t="s">
        <v>92</v>
      </c>
      <c r="B2424" s="15">
        <v>40238</v>
      </c>
      <c r="C2424" s="16" t="s">
        <v>71</v>
      </c>
      <c r="D2424" s="17">
        <v>2010</v>
      </c>
      <c r="E2424" s="18" t="str">
        <f t="shared" si="591"/>
        <v>Rotomahana 2009/10</v>
      </c>
      <c r="F2424" s="18" t="s">
        <v>72</v>
      </c>
      <c r="G2424" s="19">
        <v>3.3</v>
      </c>
      <c r="H2424" s="20">
        <v>4.6999998092651367</v>
      </c>
      <c r="I2424" s="21">
        <v>185</v>
      </c>
      <c r="J2424" s="19">
        <v>17.999998999999999</v>
      </c>
      <c r="K2424" s="19">
        <v>11</v>
      </c>
      <c r="L2424" s="19">
        <v>1</v>
      </c>
      <c r="M2424" s="19">
        <v>1</v>
      </c>
      <c r="N2424" s="19">
        <v>7.5999999000000003</v>
      </c>
      <c r="O2424" s="19">
        <v>1</v>
      </c>
      <c r="Q2424" s="19">
        <f t="shared" si="600"/>
        <v>3.5370254072898342</v>
      </c>
      <c r="R2424" s="19">
        <f t="shared" si="598"/>
        <v>3.6714038778476121</v>
      </c>
      <c r="S2424" s="19">
        <f t="shared" si="595"/>
        <v>3.2141869024930707</v>
      </c>
      <c r="T2424" s="19">
        <f t="shared" si="599"/>
        <v>3.8833956444494353</v>
      </c>
      <c r="U2424" s="23">
        <f t="shared" si="596"/>
        <v>3.5765029580199883</v>
      </c>
      <c r="V2424" s="24">
        <f t="shared" si="594"/>
        <v>3.5346647305804808</v>
      </c>
      <c r="W2424" s="24">
        <f t="shared" si="594"/>
        <v>3.5566137535077131</v>
      </c>
      <c r="X2424" s="24">
        <f t="shared" si="594"/>
        <v>3.2418430839353931</v>
      </c>
      <c r="Y2424" s="24">
        <f t="shared" si="594"/>
        <v>4.5512871588304078</v>
      </c>
      <c r="Z2424" s="24">
        <f t="shared" si="594"/>
        <v>3.721102181713499</v>
      </c>
      <c r="AA2424" s="20">
        <v>-1.03</v>
      </c>
      <c r="AB2424" s="20">
        <v>0.13166666666666599</v>
      </c>
      <c r="AC2424" s="17">
        <v>313.59252846282601</v>
      </c>
      <c r="AD2424" s="17">
        <f t="shared" si="597"/>
        <v>313.93578569517291</v>
      </c>
      <c r="AE2424" s="21">
        <v>20.5</v>
      </c>
      <c r="AF2424" s="21">
        <v>194.67607526881719</v>
      </c>
      <c r="AG2424" s="19">
        <v>3.4506048387096775</v>
      </c>
      <c r="AH2424" s="21">
        <v>238.1</v>
      </c>
      <c r="AI2424" s="22">
        <v>0.17333333333333301</v>
      </c>
      <c r="AJ2424" s="21">
        <v>1335.5</v>
      </c>
      <c r="AK2424" s="21" t="e">
        <f>VLOOKUP($B2424,'[3]Rotoma level Monthly'!$C$2:$N$538,10,FALSE)</f>
        <v>#N/A</v>
      </c>
      <c r="AL2424" s="21" t="e">
        <f>VLOOKUP($B2424,'[3]Rotoma level Monthly'!$C$2:$N$538,11,FALSE)</f>
        <v>#N/A</v>
      </c>
      <c r="AM2424" s="20">
        <v>3.6052595170012451</v>
      </c>
      <c r="AN2424" s="21">
        <v>189.42499999999998</v>
      </c>
    </row>
    <row r="2425" spans="1:40" x14ac:dyDescent="0.25">
      <c r="A2425" s="18" t="s">
        <v>92</v>
      </c>
      <c r="B2425" s="15">
        <v>40269</v>
      </c>
      <c r="C2425" s="16" t="s">
        <v>71</v>
      </c>
      <c r="D2425" s="17">
        <v>2010</v>
      </c>
      <c r="E2425" s="18" t="str">
        <f t="shared" si="591"/>
        <v>Rotomahana 2009/10</v>
      </c>
      <c r="F2425" s="18" t="s">
        <v>72</v>
      </c>
      <c r="G2425" s="19">
        <v>3.3</v>
      </c>
      <c r="H2425" s="20">
        <v>5.5399999618530273</v>
      </c>
      <c r="I2425" s="21">
        <v>170</v>
      </c>
      <c r="J2425" s="19">
        <v>16.000001000000001</v>
      </c>
      <c r="K2425" s="19">
        <v>7.0000002000000006</v>
      </c>
      <c r="L2425" s="19">
        <v>0.50000001999999999</v>
      </c>
      <c r="M2425" s="19">
        <v>0.50000001999999999</v>
      </c>
      <c r="N2425" s="19">
        <v>7.4000000999999997</v>
      </c>
      <c r="O2425" s="19">
        <v>0.75</v>
      </c>
      <c r="Q2425" s="19">
        <f t="shared" si="600"/>
        <v>3.5370254072898342</v>
      </c>
      <c r="R2425" s="19">
        <f t="shared" si="598"/>
        <v>3.4585383533697196</v>
      </c>
      <c r="S2425" s="19">
        <f t="shared" si="595"/>
        <v>3.1036512533486049</v>
      </c>
      <c r="T2425" s="19">
        <f t="shared" si="599"/>
        <v>3.7340304286140404</v>
      </c>
      <c r="U2425" s="23">
        <f t="shared" si="596"/>
        <v>3.45831136065555</v>
      </c>
      <c r="V2425" s="24">
        <f t="shared" si="594"/>
        <v>3.4737754185917056</v>
      </c>
      <c r="W2425" s="24">
        <f t="shared" si="594"/>
        <v>3.5511778775960621</v>
      </c>
      <c r="X2425" s="24">
        <f t="shared" si="594"/>
        <v>3.1878359253359871</v>
      </c>
      <c r="Y2425" s="24">
        <f t="shared" si="594"/>
        <v>4.446812367899577</v>
      </c>
      <c r="Z2425" s="24">
        <f t="shared" si="594"/>
        <v>3.6649003973558334</v>
      </c>
      <c r="AA2425" s="20">
        <v>1.47</v>
      </c>
      <c r="AB2425" s="20">
        <v>0.159999999999999</v>
      </c>
      <c r="AC2425" s="17">
        <v>313.38867361111102</v>
      </c>
      <c r="AD2425" s="17">
        <f t="shared" si="597"/>
        <v>313.88973966844833</v>
      </c>
      <c r="AE2425" s="21">
        <v>48</v>
      </c>
      <c r="AF2425" s="21">
        <v>175.38749999999996</v>
      </c>
      <c r="AG2425" s="19">
        <v>2.8314583333333334</v>
      </c>
      <c r="AH2425" s="21">
        <v>201.3</v>
      </c>
      <c r="AI2425" s="22">
        <v>0.14583333333333248</v>
      </c>
      <c r="AJ2425" s="21">
        <v>1308.5</v>
      </c>
      <c r="AK2425" s="21" t="e">
        <f>VLOOKUP($B2425,'[3]Rotoma level Monthly'!$C$2:$N$538,10,FALSE)</f>
        <v>#N/A</v>
      </c>
      <c r="AL2425" s="21" t="e">
        <f>VLOOKUP($B2425,'[3]Rotoma level Monthly'!$C$2:$N$538,11,FALSE)</f>
        <v>#N/A</v>
      </c>
      <c r="AM2425" s="20">
        <v>3.5994239435245423</v>
      </c>
      <c r="AN2425" s="21">
        <v>191.84166666666667</v>
      </c>
    </row>
    <row r="2426" spans="1:40" x14ac:dyDescent="0.25">
      <c r="A2426" s="18" t="s">
        <v>92</v>
      </c>
      <c r="B2426" s="15">
        <v>40299</v>
      </c>
      <c r="C2426" s="16" t="s">
        <v>71</v>
      </c>
      <c r="D2426" s="17">
        <v>2010</v>
      </c>
      <c r="E2426" s="18" t="str">
        <f t="shared" si="591"/>
        <v>Rotomahana 2009/10</v>
      </c>
      <c r="F2426" s="18" t="s">
        <v>72</v>
      </c>
      <c r="G2426" s="19">
        <v>6.6999997999999996</v>
      </c>
      <c r="H2426" s="20">
        <v>5.4699997901916504</v>
      </c>
      <c r="I2426" s="21">
        <v>158.00001</v>
      </c>
      <c r="J2426" s="19">
        <v>17.000001000000001</v>
      </c>
      <c r="K2426" s="19">
        <v>8.0000004000000011</v>
      </c>
      <c r="L2426" s="19">
        <v>3</v>
      </c>
      <c r="M2426" s="19">
        <v>0.50000001999999999</v>
      </c>
      <c r="N2426" s="19">
        <v>7.3000002000000004</v>
      </c>
      <c r="O2426" s="19">
        <v>1</v>
      </c>
      <c r="Q2426" s="19">
        <f t="shared" si="600"/>
        <v>4.3182299659315024</v>
      </c>
      <c r="R2426" s="19">
        <f t="shared" si="598"/>
        <v>3.4751881279603931</v>
      </c>
      <c r="S2426" s="19">
        <f t="shared" si="595"/>
        <v>3.007957914468657</v>
      </c>
      <c r="T2426" s="19">
        <f t="shared" si="599"/>
        <v>3.8109109250210214</v>
      </c>
      <c r="U2426" s="23">
        <f t="shared" si="596"/>
        <v>3.6530717333453935</v>
      </c>
      <c r="V2426" s="24">
        <f t="shared" si="594"/>
        <v>3.5998495607275962</v>
      </c>
      <c r="W2426" s="24">
        <f t="shared" si="594"/>
        <v>3.5868869470914397</v>
      </c>
      <c r="X2426" s="24">
        <f t="shared" si="594"/>
        <v>3.1573623862299596</v>
      </c>
      <c r="Y2426" s="24">
        <f t="shared" si="594"/>
        <v>4.3135381424859469</v>
      </c>
      <c r="Z2426" s="24">
        <f t="shared" si="594"/>
        <v>3.6644092591337358</v>
      </c>
      <c r="AA2426" s="20">
        <v>1.1100000000000001</v>
      </c>
      <c r="AB2426" s="20">
        <v>7.9999999999999905E-2</v>
      </c>
      <c r="AC2426" s="17">
        <v>313.35455712365598</v>
      </c>
      <c r="AD2426" s="17">
        <f t="shared" si="597"/>
        <v>313.8468798586577</v>
      </c>
      <c r="AE2426" s="21">
        <v>280.539999999999</v>
      </c>
      <c r="AF2426" s="21">
        <v>159.89448924731184</v>
      </c>
      <c r="AG2426" s="19">
        <v>2.7748655913978495</v>
      </c>
      <c r="AH2426" s="21">
        <v>128.4</v>
      </c>
      <c r="AI2426" s="22">
        <v>0.10583333333333295</v>
      </c>
      <c r="AJ2426" s="21">
        <v>1281.5</v>
      </c>
      <c r="AK2426" s="21" t="e">
        <f>VLOOKUP($B2426,'[3]Rotoma level Monthly'!$C$2:$N$538,10,FALSE)</f>
        <v>#N/A</v>
      </c>
      <c r="AL2426" s="21" t="e">
        <f>VLOOKUP($B2426,'[3]Rotoma level Monthly'!$C$2:$N$538,11,FALSE)</f>
        <v>#N/A</v>
      </c>
      <c r="AM2426" s="20">
        <v>3.5673753324134316</v>
      </c>
      <c r="AN2426" s="21">
        <v>189.44166666666663</v>
      </c>
    </row>
    <row r="2427" spans="1:40" x14ac:dyDescent="0.25">
      <c r="A2427" s="18" t="s">
        <v>92</v>
      </c>
      <c r="B2427" s="15">
        <v>40330</v>
      </c>
      <c r="C2427" s="16" t="s">
        <v>71</v>
      </c>
      <c r="D2427" s="17">
        <v>2010</v>
      </c>
      <c r="E2427" s="18" t="str">
        <f t="shared" si="591"/>
        <v>Rotomahana 2009/10</v>
      </c>
      <c r="F2427" s="18" t="s">
        <v>72</v>
      </c>
      <c r="G2427" s="19">
        <v>2.0999998999999998</v>
      </c>
      <c r="H2427" s="20">
        <v>9</v>
      </c>
      <c r="I2427" s="21">
        <v>200</v>
      </c>
      <c r="J2427" s="19">
        <v>74.000000999999997</v>
      </c>
      <c r="K2427" s="19">
        <v>22</v>
      </c>
      <c r="L2427" s="19">
        <v>82.000002000000009</v>
      </c>
      <c r="M2427" s="19">
        <v>3</v>
      </c>
      <c r="N2427" s="19">
        <v>6.6999997999999996</v>
      </c>
      <c r="O2427" s="19">
        <v>0.55000000999999998</v>
      </c>
      <c r="Q2427" s="19">
        <f t="shared" si="600"/>
        <v>3.038436956095202</v>
      </c>
      <c r="R2427" s="19">
        <f t="shared" si="598"/>
        <v>2.7911539019741616</v>
      </c>
      <c r="S2427" s="19">
        <f t="shared" si="595"/>
        <v>3.3161002869485832</v>
      </c>
      <c r="T2427" s="19">
        <f t="shared" si="599"/>
        <v>5.6761566387514755</v>
      </c>
      <c r="U2427" s="23">
        <f t="shared" si="596"/>
        <v>3.7054619459423557</v>
      </c>
      <c r="V2427" s="24">
        <f t="shared" si="594"/>
        <v>3.5670619748198678</v>
      </c>
      <c r="W2427" s="24">
        <f t="shared" si="594"/>
        <v>3.5597797499514083</v>
      </c>
      <c r="X2427" s="24">
        <f t="shared" si="594"/>
        <v>3.1168483555853612</v>
      </c>
      <c r="Y2427" s="24">
        <f t="shared" si="594"/>
        <v>4.3615073881144966</v>
      </c>
      <c r="Z2427" s="24">
        <f t="shared" si="594"/>
        <v>3.6512993671177831</v>
      </c>
      <c r="AA2427" s="20">
        <v>0.28000000000000003</v>
      </c>
      <c r="AB2427" s="20">
        <v>1.51833333333333</v>
      </c>
      <c r="AC2427" s="17">
        <v>313.63072954861099</v>
      </c>
      <c r="AD2427" s="17">
        <f t="shared" si="597"/>
        <v>313.8299981173729</v>
      </c>
      <c r="AE2427" s="21">
        <v>191.70500000000101</v>
      </c>
      <c r="AF2427" s="21">
        <v>166.70555555555558</v>
      </c>
      <c r="AG2427" s="19">
        <v>3.3209722222222222</v>
      </c>
      <c r="AH2427" s="21">
        <v>97.7</v>
      </c>
      <c r="AI2427" s="22">
        <v>0.14583333333333248</v>
      </c>
      <c r="AJ2427" s="21">
        <v>1465.0399999999991</v>
      </c>
      <c r="AK2427" s="21" t="e">
        <f>VLOOKUP($B2427,'[3]Rotoma level Monthly'!$C$2:$N$538,10,FALSE)</f>
        <v>#N/A</v>
      </c>
      <c r="AL2427" s="21" t="e">
        <f>VLOOKUP($B2427,'[3]Rotoma level Monthly'!$C$2:$N$538,11,FALSE)</f>
        <v>#N/A</v>
      </c>
      <c r="AM2427" s="20">
        <v>3.5176665510514238</v>
      </c>
      <c r="AN2427" s="21">
        <v>184.99999999999997</v>
      </c>
    </row>
    <row r="2428" spans="1:40" x14ac:dyDescent="0.25">
      <c r="A2428" s="18" t="s">
        <v>92</v>
      </c>
      <c r="B2428" s="15">
        <v>40360</v>
      </c>
      <c r="C2428" s="16" t="s">
        <v>73</v>
      </c>
      <c r="D2428" s="17">
        <v>2011</v>
      </c>
      <c r="E2428" s="18" t="str">
        <f t="shared" si="591"/>
        <v>Rotomahana 2010/11</v>
      </c>
      <c r="F2428" s="18" t="s">
        <v>72</v>
      </c>
      <c r="G2428" s="19">
        <v>2.2999999999999998</v>
      </c>
      <c r="H2428" s="20">
        <v>8.8500003814697266</v>
      </c>
      <c r="I2428" s="21">
        <v>212</v>
      </c>
      <c r="J2428" s="19">
        <v>75.000002999999992</v>
      </c>
      <c r="K2428" s="19">
        <v>21</v>
      </c>
      <c r="L2428" s="19">
        <v>88</v>
      </c>
      <c r="M2428" s="19">
        <v>3</v>
      </c>
      <c r="N2428" s="19">
        <v>6.9000000999999997</v>
      </c>
      <c r="O2428" s="19">
        <v>0.63</v>
      </c>
      <c r="Q2428" s="19">
        <f t="shared" si="600"/>
        <v>3.138788703484686</v>
      </c>
      <c r="R2428" s="19">
        <f t="shared" si="598"/>
        <v>2.8155823888209617</v>
      </c>
      <c r="S2428" s="19">
        <f t="shared" si="595"/>
        <v>3.3922709413955405</v>
      </c>
      <c r="T2428" s="19">
        <f t="shared" si="599"/>
        <v>5.6931789398293589</v>
      </c>
      <c r="U2428" s="23">
        <f t="shared" si="596"/>
        <v>3.7599552433826369</v>
      </c>
      <c r="V2428" s="24">
        <f t="shared" si="594"/>
        <v>3.5593970649413436</v>
      </c>
      <c r="W2428" s="24">
        <f t="shared" si="594"/>
        <v>3.5675867452322461</v>
      </c>
      <c r="X2428" s="24">
        <f t="shared" si="594"/>
        <v>3.1128132449287533</v>
      </c>
      <c r="Y2428" s="24">
        <f t="shared" si="594"/>
        <v>4.4002114841168654</v>
      </c>
      <c r="Z2428" s="24">
        <f t="shared" si="594"/>
        <v>3.6600021348048011</v>
      </c>
      <c r="AA2428" s="20">
        <v>2.12</v>
      </c>
      <c r="AB2428" s="20">
        <v>1.5416666666666601</v>
      </c>
      <c r="AC2428" s="17">
        <v>313.63692909946201</v>
      </c>
      <c r="AD2428" s="17">
        <f t="shared" si="597"/>
        <v>313.80739200078409</v>
      </c>
      <c r="AE2428" s="21">
        <v>50.489999999999903</v>
      </c>
      <c r="AF2428" s="21">
        <v>177.04569892473117</v>
      </c>
      <c r="AG2428" s="19">
        <v>2.9076612903225807</v>
      </c>
      <c r="AH2428" s="21">
        <v>171.2</v>
      </c>
      <c r="AI2428" s="22">
        <v>0.1874999999999995</v>
      </c>
      <c r="AJ2428" s="21">
        <v>1493.7450000000001</v>
      </c>
      <c r="AK2428" s="21" t="e">
        <f>VLOOKUP($B2428,'[3]Rotoma level Monthly'!$C$2:$N$538,10,FALSE)</f>
        <v>#N/A</v>
      </c>
      <c r="AL2428" s="21" t="e">
        <f>VLOOKUP($B2428,'[3]Rotoma level Monthly'!$C$2:$N$538,11,FALSE)</f>
        <v>#N/A</v>
      </c>
      <c r="AM2428" s="20">
        <v>3.5176144677180905</v>
      </c>
      <c r="AN2428" s="21">
        <v>189.14999999999998</v>
      </c>
    </row>
    <row r="2429" spans="1:40" x14ac:dyDescent="0.25">
      <c r="A2429" s="18" t="s">
        <v>92</v>
      </c>
      <c r="B2429" s="15">
        <v>40391</v>
      </c>
      <c r="C2429" s="16" t="s">
        <v>73</v>
      </c>
      <c r="D2429" s="17">
        <v>2011</v>
      </c>
      <c r="E2429" s="18" t="str">
        <f t="shared" si="591"/>
        <v>Rotomahana 2010/11</v>
      </c>
      <c r="F2429" s="18" t="s">
        <v>72</v>
      </c>
      <c r="G2429" s="19">
        <v>2.8</v>
      </c>
      <c r="H2429" s="20">
        <v>7.1999998092651367</v>
      </c>
      <c r="I2429" s="21">
        <v>190</v>
      </c>
      <c r="J2429" s="19">
        <v>14.000001000000005</v>
      </c>
      <c r="K2429" s="19">
        <v>7.999998999999999</v>
      </c>
      <c r="L2429" s="19">
        <v>80.499999000000003</v>
      </c>
      <c r="M2429" s="19">
        <v>12</v>
      </c>
      <c r="N2429" s="19">
        <v>7.0499996999999999</v>
      </c>
      <c r="O2429" s="19">
        <v>0.95999997999999997</v>
      </c>
      <c r="Q2429" s="19">
        <f t="shared" si="600"/>
        <v>3.3557813996092367</v>
      </c>
      <c r="R2429" s="19">
        <f t="shared" si="598"/>
        <v>3.1068515619552368</v>
      </c>
      <c r="S2429" s="19">
        <f t="shared" si="595"/>
        <v>3.2490483388680143</v>
      </c>
      <c r="T2429" s="19">
        <f t="shared" si="599"/>
        <v>3.5646939547618719</v>
      </c>
      <c r="U2429" s="23">
        <f t="shared" si="596"/>
        <v>3.3190938137985899</v>
      </c>
      <c r="V2429" s="24">
        <f t="shared" si="594"/>
        <v>3.5289368373977692</v>
      </c>
      <c r="W2429" s="24">
        <f t="shared" si="594"/>
        <v>3.559727660329449</v>
      </c>
      <c r="X2429" s="24">
        <f t="shared" si="594"/>
        <v>3.1187030864710081</v>
      </c>
      <c r="Y2429" s="24">
        <f t="shared" si="594"/>
        <v>4.194570971830232</v>
      </c>
      <c r="Z2429" s="24">
        <f t="shared" si="594"/>
        <v>3.6004846390071141</v>
      </c>
      <c r="AA2429" s="20">
        <v>1.9</v>
      </c>
      <c r="AB2429" s="20">
        <v>1.53</v>
      </c>
      <c r="AC2429" s="17">
        <v>313.92305484462599</v>
      </c>
      <c r="AD2429" s="17">
        <f t="shared" si="597"/>
        <v>313.80126289881605</v>
      </c>
      <c r="AE2429" s="21">
        <v>315.31500000000199</v>
      </c>
      <c r="AF2429" s="21">
        <v>161.51344086021507</v>
      </c>
      <c r="AG2429" s="19">
        <v>3.2879032258064531</v>
      </c>
      <c r="AH2429" s="21">
        <v>135.1</v>
      </c>
      <c r="AI2429" s="22">
        <v>0.30083333333333251</v>
      </c>
      <c r="AJ2429" s="21">
        <v>1366.2350000000001</v>
      </c>
      <c r="AK2429" s="21" t="e">
        <f>VLOOKUP($B2429,'[3]Rotoma level Monthly'!$C$2:$N$538,10,FALSE)</f>
        <v>#N/A</v>
      </c>
      <c r="AL2429" s="21" t="e">
        <f>VLOOKUP($B2429,'[3]Rotoma level Monthly'!$C$2:$N$538,11,FALSE)</f>
        <v>#N/A</v>
      </c>
      <c r="AM2429" s="20">
        <v>3.4660687687933591</v>
      </c>
      <c r="AN2429" s="21">
        <v>189.54999999999998</v>
      </c>
    </row>
    <row r="2430" spans="1:40" x14ac:dyDescent="0.25">
      <c r="A2430" s="18" t="s">
        <v>92</v>
      </c>
      <c r="B2430" s="15">
        <v>40422</v>
      </c>
      <c r="C2430" s="16" t="s">
        <v>73</v>
      </c>
      <c r="D2430" s="17">
        <v>2011</v>
      </c>
      <c r="E2430" s="18" t="str">
        <f t="shared" si="591"/>
        <v>Rotomahana 2010/11</v>
      </c>
      <c r="F2430" s="18" t="s">
        <v>72</v>
      </c>
      <c r="G2430" s="19">
        <v>8.1999998000000005</v>
      </c>
      <c r="H2430" s="20">
        <v>4.75</v>
      </c>
      <c r="I2430" s="21">
        <v>180.00000999999997</v>
      </c>
      <c r="J2430" s="19">
        <v>14.000001000000005</v>
      </c>
      <c r="K2430" s="19">
        <v>6.000001000000001</v>
      </c>
      <c r="L2430" s="19">
        <v>43.000001000000005</v>
      </c>
      <c r="M2430" s="19">
        <v>17.999998999999999</v>
      </c>
      <c r="N2430" s="19">
        <v>7</v>
      </c>
      <c r="O2430" s="19">
        <v>0.89999998000000003</v>
      </c>
      <c r="Q2430" s="19">
        <f t="shared" si="600"/>
        <v>4.5410871581495673</v>
      </c>
      <c r="R2430" s="19">
        <f t="shared" si="598"/>
        <v>3.65785435297393</v>
      </c>
      <c r="S2430" s="19">
        <f t="shared" si="595"/>
        <v>3.1783703129846379</v>
      </c>
      <c r="T2430" s="19">
        <f t="shared" si="599"/>
        <v>3.5646939547618719</v>
      </c>
      <c r="U2430" s="23">
        <f t="shared" si="596"/>
        <v>3.7355014447175017</v>
      </c>
      <c r="V2430" s="24">
        <f t="shared" si="594"/>
        <v>3.5531670146909504</v>
      </c>
      <c r="W2430" s="24">
        <f t="shared" si="594"/>
        <v>3.5362281088784133</v>
      </c>
      <c r="X2430" s="24">
        <f t="shared" si="594"/>
        <v>3.1378405543927514</v>
      </c>
      <c r="Y2430" s="24">
        <f t="shared" si="594"/>
        <v>4.2108613648554662</v>
      </c>
      <c r="Z2430" s="24">
        <f t="shared" si="594"/>
        <v>3.6095242607043949</v>
      </c>
      <c r="AA2430" s="20">
        <v>2.41</v>
      </c>
      <c r="AB2430" s="20">
        <v>1.57666666666666</v>
      </c>
      <c r="AC2430" s="17">
        <v>314.20481854223698</v>
      </c>
      <c r="AD2430" s="17">
        <f t="shared" si="597"/>
        <v>313.81088679611725</v>
      </c>
      <c r="AE2430" s="21">
        <v>187.11000000000101</v>
      </c>
      <c r="AF2430" s="21">
        <v>212.87643678160921</v>
      </c>
      <c r="AG2430" s="19">
        <v>4.9275862068965521</v>
      </c>
      <c r="AH2430" s="21">
        <v>146.1</v>
      </c>
      <c r="AI2430" s="22">
        <v>0.33833333333333249</v>
      </c>
      <c r="AJ2430" s="21">
        <v>1495.550000000002</v>
      </c>
      <c r="AK2430" s="21" t="e">
        <f>VLOOKUP($B2430,'[3]Rotoma level Monthly'!$C$2:$N$538,10,FALSE)</f>
        <v>#N/A</v>
      </c>
      <c r="AL2430" s="21" t="e">
        <f>VLOOKUP($B2430,'[3]Rotoma level Monthly'!$C$2:$N$538,11,FALSE)</f>
        <v>#N/A</v>
      </c>
      <c r="AM2430" s="20">
        <v>3.40000694083637</v>
      </c>
      <c r="AN2430" s="21">
        <v>187.04999999999998</v>
      </c>
    </row>
    <row r="2431" spans="1:40" x14ac:dyDescent="0.25">
      <c r="A2431" s="18" t="s">
        <v>92</v>
      </c>
      <c r="B2431" s="15">
        <v>40452</v>
      </c>
      <c r="C2431" s="16" t="s">
        <v>73</v>
      </c>
      <c r="D2431" s="17">
        <v>2011</v>
      </c>
      <c r="E2431" s="18" t="str">
        <f t="shared" si="591"/>
        <v>Rotomahana 2010/11</v>
      </c>
      <c r="F2431" s="18" t="s">
        <v>72</v>
      </c>
      <c r="G2431" s="19">
        <v>4.0999999000000003</v>
      </c>
      <c r="H2431" s="20">
        <v>2.9749999046325684</v>
      </c>
      <c r="I2431" s="21">
        <v>150.00001</v>
      </c>
      <c r="J2431" s="19">
        <v>12.000000999999997</v>
      </c>
      <c r="K2431" s="19">
        <v>7.999998999999999</v>
      </c>
      <c r="L2431" s="19">
        <v>7.0000002000000006</v>
      </c>
      <c r="M2431" s="19">
        <v>4.0000002000000006</v>
      </c>
      <c r="N2431" s="19">
        <v>7.1999997999999996</v>
      </c>
      <c r="O2431" s="19">
        <v>1.4</v>
      </c>
      <c r="Q2431" s="19">
        <f t="shared" si="600"/>
        <v>3.7764709691630554</v>
      </c>
      <c r="R2431" s="19">
        <f t="shared" si="598"/>
        <v>4.2416651141871675</v>
      </c>
      <c r="S2431" s="19">
        <f t="shared" si="595"/>
        <v>2.9400347769060233</v>
      </c>
      <c r="T2431" s="19">
        <f t="shared" si="599"/>
        <v>3.3692093441373836</v>
      </c>
      <c r="U2431" s="23">
        <f t="shared" si="596"/>
        <v>3.5818450510984072</v>
      </c>
      <c r="V2431" s="24">
        <f t="shared" si="594"/>
        <v>3.5986422936189566</v>
      </c>
      <c r="W2431" s="24">
        <f t="shared" si="594"/>
        <v>3.570963178222808</v>
      </c>
      <c r="X2431" s="24">
        <f t="shared" si="594"/>
        <v>3.1294567695865663</v>
      </c>
      <c r="Y2431" s="24">
        <f t="shared" si="594"/>
        <v>4.0836275482857358</v>
      </c>
      <c r="Z2431" s="24">
        <f t="shared" si="594"/>
        <v>3.5956724474285164</v>
      </c>
      <c r="AA2431" s="20">
        <v>1.78</v>
      </c>
      <c r="AB2431" s="20">
        <v>1.4683333333333299</v>
      </c>
      <c r="AC2431" s="17">
        <v>314.28719996204399</v>
      </c>
      <c r="AD2431" s="17">
        <f t="shared" si="597"/>
        <v>313.81677317244947</v>
      </c>
      <c r="AE2431" s="21">
        <v>62.864999999999903</v>
      </c>
      <c r="AF2431" s="21">
        <v>188.20967741935482</v>
      </c>
      <c r="AG2431" s="19">
        <v>4.15967741935484</v>
      </c>
      <c r="AH2431" s="21">
        <v>245.9</v>
      </c>
      <c r="AI2431" s="22">
        <v>0.70499999999999952</v>
      </c>
      <c r="AJ2431" s="21">
        <v>1563.660000000003</v>
      </c>
      <c r="AK2431" s="21" t="e">
        <f>VLOOKUP($B2431,'[3]Rotoma level Monthly'!$C$2:$N$538,10,FALSE)</f>
        <v>#N/A</v>
      </c>
      <c r="AL2431" s="21" t="e">
        <f>VLOOKUP($B2431,'[3]Rotoma level Monthly'!$C$2:$N$538,11,FALSE)</f>
        <v>#N/A</v>
      </c>
      <c r="AM2431" s="20">
        <v>3.5362756988184896</v>
      </c>
      <c r="AN2431" s="21">
        <v>190.45000000000002</v>
      </c>
    </row>
    <row r="2432" spans="1:40" x14ac:dyDescent="0.25">
      <c r="A2432" s="18" t="s">
        <v>92</v>
      </c>
      <c r="B2432" s="15">
        <v>40483</v>
      </c>
      <c r="C2432" s="16" t="s">
        <v>73</v>
      </c>
      <c r="D2432" s="17">
        <v>2011</v>
      </c>
      <c r="E2432" s="18" t="str">
        <f t="shared" si="591"/>
        <v>Rotomahana 2010/11</v>
      </c>
      <c r="F2432" s="18" t="s">
        <v>72</v>
      </c>
      <c r="G2432" s="19">
        <v>3</v>
      </c>
      <c r="H2432" s="20">
        <v>3.8299999237060547</v>
      </c>
      <c r="I2432" s="21">
        <v>200</v>
      </c>
      <c r="J2432" s="19">
        <v>19.999997999999998</v>
      </c>
      <c r="K2432" s="19">
        <v>4</v>
      </c>
      <c r="L2432" s="19">
        <v>4.0000002000000006</v>
      </c>
      <c r="M2432" s="19">
        <v>4.0000002000000006</v>
      </c>
      <c r="N2432" s="19">
        <v>7.3000002000000004</v>
      </c>
      <c r="O2432" s="19">
        <v>1.2</v>
      </c>
      <c r="Q2432" s="19">
        <f t="shared" si="600"/>
        <v>3.4318879869879426</v>
      </c>
      <c r="R2432" s="19">
        <f t="shared" si="598"/>
        <v>3.9300333578839384</v>
      </c>
      <c r="S2432" s="19">
        <f t="shared" si="595"/>
        <v>3.3161002869485832</v>
      </c>
      <c r="T2432" s="19">
        <f t="shared" si="599"/>
        <v>4.0170074605248294</v>
      </c>
      <c r="U2432" s="23">
        <f t="shared" si="596"/>
        <v>3.6737572730863235</v>
      </c>
      <c r="V2432" s="24">
        <f t="shared" si="594"/>
        <v>3.675514949629672</v>
      </c>
      <c r="W2432" s="24">
        <f t="shared" si="594"/>
        <v>3.5942054726982628</v>
      </c>
      <c r="X2432" s="24">
        <f t="shared" si="594"/>
        <v>3.1660016631502592</v>
      </c>
      <c r="Y2432" s="24">
        <f t="shared" si="594"/>
        <v>4.0947618662920187</v>
      </c>
      <c r="Z2432" s="24">
        <f t="shared" si="594"/>
        <v>3.6326209879425524</v>
      </c>
      <c r="AA2432" s="20">
        <v>1.53</v>
      </c>
      <c r="AB2432" s="20">
        <v>1.67</v>
      </c>
      <c r="AC2432" s="17">
        <v>314.20166051864902</v>
      </c>
      <c r="AD2432" s="17">
        <f t="shared" si="597"/>
        <v>313.82257486190525</v>
      </c>
      <c r="AE2432" s="21">
        <v>54.474999999999902</v>
      </c>
      <c r="AF2432" s="21">
        <v>149.67291666666671</v>
      </c>
      <c r="AG2432" s="19">
        <v>3.4192361111111103</v>
      </c>
      <c r="AH2432" s="21">
        <v>258.8</v>
      </c>
      <c r="AI2432" s="22">
        <v>1.1808333333333314</v>
      </c>
      <c r="AJ2432" s="21">
        <v>1471.025000000003</v>
      </c>
      <c r="AK2432" s="21" t="e">
        <f>VLOOKUP($B2432,'[3]Rotoma level Monthly'!$C$2:$N$538,10,FALSE)</f>
        <v>#N/A</v>
      </c>
      <c r="AL2432" s="21" t="e">
        <f>VLOOKUP($B2432,'[3]Rotoma level Monthly'!$C$2:$N$538,11,FALSE)</f>
        <v>#N/A</v>
      </c>
      <c r="AM2432" s="20">
        <v>3.5153863619009278</v>
      </c>
      <c r="AN2432" s="21">
        <v>193.18333333333337</v>
      </c>
    </row>
    <row r="2433" spans="1:40" x14ac:dyDescent="0.25">
      <c r="A2433" s="18" t="s">
        <v>92</v>
      </c>
      <c r="B2433" s="15">
        <v>40513</v>
      </c>
      <c r="C2433" s="16" t="s">
        <v>73</v>
      </c>
      <c r="D2433" s="17">
        <v>2011</v>
      </c>
      <c r="E2433" s="18" t="str">
        <f t="shared" si="591"/>
        <v>Rotomahana 2010/11</v>
      </c>
      <c r="F2433" s="18" t="s">
        <v>72</v>
      </c>
      <c r="G2433" s="19">
        <v>8</v>
      </c>
      <c r="H2433" s="20">
        <v>4.25</v>
      </c>
      <c r="I2433" s="21">
        <v>190</v>
      </c>
      <c r="J2433" s="19">
        <v>29.000002000000002</v>
      </c>
      <c r="K2433" s="19">
        <v>4</v>
      </c>
      <c r="L2433" s="19">
        <v>2.0000001000000003</v>
      </c>
      <c r="M2433" s="19">
        <v>7.0000002000000006</v>
      </c>
      <c r="N2433" s="19">
        <v>7.3000002000000004</v>
      </c>
      <c r="O2433" s="19">
        <v>1.2</v>
      </c>
      <c r="Q2433" s="19">
        <f t="shared" si="600"/>
        <v>4.5138485669595365</v>
      </c>
      <c r="R2433" s="19">
        <f t="shared" si="598"/>
        <v>3.799350524372946</v>
      </c>
      <c r="S2433" s="19">
        <f t="shared" si="595"/>
        <v>3.2490483388680143</v>
      </c>
      <c r="T2433" s="19">
        <f t="shared" si="599"/>
        <v>4.4882022413228713</v>
      </c>
      <c r="U2433" s="23">
        <f t="shared" si="596"/>
        <v>4.0126124178808418</v>
      </c>
      <c r="V2433" s="24">
        <f t="shared" si="594"/>
        <v>3.786190946883774</v>
      </c>
      <c r="W2433" s="24">
        <f t="shared" si="594"/>
        <v>3.573982303494057</v>
      </c>
      <c r="X2433" s="24">
        <f t="shared" si="594"/>
        <v>3.2000494789921916</v>
      </c>
      <c r="Y2433" s="24">
        <f t="shared" si="594"/>
        <v>4.1394486823990873</v>
      </c>
      <c r="Z2433" s="24">
        <f t="shared" si="594"/>
        <v>3.674917852942277</v>
      </c>
      <c r="AA2433" s="20">
        <v>2.64</v>
      </c>
      <c r="AB2433" s="20">
        <v>2.0633333333333299</v>
      </c>
      <c r="AC2433" s="17">
        <v>314.176982862903</v>
      </c>
      <c r="AD2433" s="17">
        <f t="shared" si="597"/>
        <v>313.83603714562372</v>
      </c>
      <c r="AE2433" s="21">
        <v>108</v>
      </c>
      <c r="AF2433" s="21">
        <v>151.92473118279571</v>
      </c>
      <c r="AG2433" s="19">
        <v>3.9889784946236562</v>
      </c>
      <c r="AH2433" s="21">
        <v>188.8</v>
      </c>
      <c r="AI2433" s="22">
        <v>1.4933333333333301</v>
      </c>
      <c r="AJ2433" s="21">
        <v>1490.000000000003</v>
      </c>
      <c r="AK2433" s="21" t="e">
        <f>VLOOKUP($B2433,'[3]Rotoma level Monthly'!$C$2:$N$538,10,FALSE)</f>
        <v>#N/A</v>
      </c>
      <c r="AL2433" s="21" t="e">
        <f>VLOOKUP($B2433,'[3]Rotoma level Monthly'!$C$2:$N$538,11,FALSE)</f>
        <v>#N/A</v>
      </c>
      <c r="AM2433" s="20">
        <v>3.4399925029684657</v>
      </c>
      <c r="AN2433" s="21">
        <v>187.50833333333333</v>
      </c>
    </row>
    <row r="2434" spans="1:40" x14ac:dyDescent="0.25">
      <c r="A2434" s="18" t="s">
        <v>92</v>
      </c>
      <c r="B2434" s="15">
        <v>40544</v>
      </c>
      <c r="C2434" s="16" t="s">
        <v>73</v>
      </c>
      <c r="D2434" s="17">
        <v>2011</v>
      </c>
      <c r="E2434" s="18" t="str">
        <f t="shared" si="591"/>
        <v>Rotomahana 2010/11</v>
      </c>
      <c r="F2434" s="18" t="s">
        <v>72</v>
      </c>
      <c r="G2434" s="19">
        <v>17.799999</v>
      </c>
      <c r="H2434" s="20">
        <v>2.619999885559082</v>
      </c>
      <c r="I2434" s="21">
        <v>250</v>
      </c>
      <c r="J2434" s="19">
        <v>29.000002000000002</v>
      </c>
      <c r="K2434" s="19">
        <v>6.999998999999999</v>
      </c>
      <c r="L2434" s="19">
        <v>2.0000001000000003</v>
      </c>
      <c r="M2434" s="19">
        <v>15</v>
      </c>
      <c r="N2434" s="19">
        <v>7.3000002000000004</v>
      </c>
      <c r="O2434" s="19">
        <v>1.2</v>
      </c>
      <c r="Q2434" s="19">
        <f t="shared" si="600"/>
        <v>5.3960667438922307</v>
      </c>
      <c r="R2434" s="19">
        <f t="shared" si="598"/>
        <v>4.3959228902059388</v>
      </c>
      <c r="S2434" s="19">
        <f t="shared" si="595"/>
        <v>3.6077994261028326</v>
      </c>
      <c r="T2434" s="19">
        <f t="shared" si="599"/>
        <v>4.4882022413228713</v>
      </c>
      <c r="U2434" s="23">
        <f t="shared" si="596"/>
        <v>4.471997825380968</v>
      </c>
      <c r="V2434" s="24">
        <f t="shared" si="594"/>
        <v>3.9029145246236694</v>
      </c>
      <c r="W2434" s="24">
        <f t="shared" si="594"/>
        <v>3.5964863538028049</v>
      </c>
      <c r="X2434" s="24">
        <f t="shared" si="594"/>
        <v>3.2364421231441867</v>
      </c>
      <c r="Y2434" s="24">
        <f t="shared" si="594"/>
        <v>4.1686426835092565</v>
      </c>
      <c r="Z2434" s="24">
        <f t="shared" si="594"/>
        <v>3.7261214212699798</v>
      </c>
      <c r="AA2434" s="20">
        <v>1.98</v>
      </c>
      <c r="AB2434" s="20">
        <v>-0.17333333333333301</v>
      </c>
      <c r="AC2434" s="17">
        <v>314.27087197580602</v>
      </c>
      <c r="AD2434" s="17">
        <f t="shared" si="597"/>
        <v>313.87242331847</v>
      </c>
      <c r="AE2434" s="21">
        <v>430</v>
      </c>
      <c r="AF2434" s="21">
        <v>143.91263440860214</v>
      </c>
      <c r="AG2434" s="19">
        <v>4.0196908602150545</v>
      </c>
      <c r="AH2434" s="21">
        <v>238.3</v>
      </c>
      <c r="AI2434" s="22">
        <v>1.4933333333333301</v>
      </c>
      <c r="AJ2434" s="21">
        <v>1518.500000000003</v>
      </c>
      <c r="AK2434" s="21" t="e">
        <f>VLOOKUP($B2434,'[3]Rotoma level Monthly'!$C$2:$N$538,10,FALSE)</f>
        <v>#N/A</v>
      </c>
      <c r="AL2434" s="21" t="e">
        <f>VLOOKUP($B2434,'[3]Rotoma level Monthly'!$C$2:$N$538,11,FALSE)</f>
        <v>#N/A</v>
      </c>
      <c r="AM2434" s="20">
        <v>3.4586136947247383</v>
      </c>
      <c r="AN2434" s="21">
        <v>188.02499999999998</v>
      </c>
    </row>
    <row r="2435" spans="1:40" x14ac:dyDescent="0.25">
      <c r="A2435" s="18" t="s">
        <v>92</v>
      </c>
      <c r="B2435" s="15">
        <v>40575</v>
      </c>
      <c r="C2435" s="16" t="s">
        <v>73</v>
      </c>
      <c r="D2435" s="17">
        <v>2011</v>
      </c>
      <c r="E2435" s="18" t="str">
        <f t="shared" ref="E2435:E2498" si="601">CONCATENATE(A2435," ",C2435)</f>
        <v>Rotomahana 2010/11</v>
      </c>
      <c r="F2435" s="18" t="s">
        <v>72</v>
      </c>
      <c r="G2435" s="19">
        <v>8.3999995999999992</v>
      </c>
      <c r="H2435" s="20">
        <v>3.6500000953674316</v>
      </c>
      <c r="I2435" s="21">
        <v>234</v>
      </c>
      <c r="J2435" s="19">
        <v>23.000001000000005</v>
      </c>
      <c r="K2435" s="19">
        <v>3</v>
      </c>
      <c r="L2435" s="19">
        <v>2.0000001000000003</v>
      </c>
      <c r="M2435" s="19">
        <v>4.9999998999999997</v>
      </c>
      <c r="N2435" s="19">
        <v>7.8000002000000004</v>
      </c>
      <c r="O2435" s="19">
        <v>1.2</v>
      </c>
      <c r="Q2435" s="19">
        <f t="shared" si="600"/>
        <v>4.567669334068226</v>
      </c>
      <c r="R2435" s="19">
        <f t="shared" si="598"/>
        <v>3.9899940220022336</v>
      </c>
      <c r="S2435" s="19">
        <f t="shared" si="595"/>
        <v>3.5213397308045296</v>
      </c>
      <c r="T2435" s="19">
        <f t="shared" si="599"/>
        <v>4.1942453363078869</v>
      </c>
      <c r="U2435" s="23">
        <f t="shared" si="596"/>
        <v>4.0683121057957194</v>
      </c>
      <c r="V2435" s="24">
        <f t="shared" si="594"/>
        <v>3.9293598832434049</v>
      </c>
      <c r="W2435" s="24">
        <f t="shared" si="594"/>
        <v>3.61112820612952</v>
      </c>
      <c r="X2435" s="24">
        <f t="shared" si="594"/>
        <v>3.2579923758447573</v>
      </c>
      <c r="Y2435" s="24">
        <f t="shared" si="594"/>
        <v>4.206993925817077</v>
      </c>
      <c r="Z2435" s="24">
        <f t="shared" si="594"/>
        <v>3.7513685977586899</v>
      </c>
      <c r="AA2435" s="20">
        <v>1.97</v>
      </c>
      <c r="AB2435" s="20">
        <v>0.22166666666666601</v>
      </c>
      <c r="AC2435" s="17">
        <v>314.54166555059498</v>
      </c>
      <c r="AD2435" s="17">
        <f t="shared" si="597"/>
        <v>313.9341393418772</v>
      </c>
      <c r="AE2435" s="21">
        <v>106.76</v>
      </c>
      <c r="AF2435" s="21">
        <v>189.83779761904771</v>
      </c>
      <c r="AG2435" s="19">
        <v>2.6720238095238096</v>
      </c>
      <c r="AH2435" s="21">
        <v>211</v>
      </c>
      <c r="AI2435" s="22">
        <v>1.4933333333333301</v>
      </c>
      <c r="AJ2435" s="21">
        <v>1809.5000000000027</v>
      </c>
      <c r="AK2435" s="21" t="e">
        <f>VLOOKUP($B2435,'[3]Rotoma level Monthly'!$C$2:$N$538,10,FALSE)</f>
        <v>#N/A</v>
      </c>
      <c r="AL2435" s="21" t="e">
        <f>VLOOKUP($B2435,'[3]Rotoma level Monthly'!$C$2:$N$538,11,FALSE)</f>
        <v>#N/A</v>
      </c>
      <c r="AM2435" s="20">
        <v>3.4874891427534127</v>
      </c>
      <c r="AN2435" s="21">
        <v>188.39166666666668</v>
      </c>
    </row>
    <row r="2436" spans="1:40" x14ac:dyDescent="0.25">
      <c r="A2436" s="18" t="s">
        <v>92</v>
      </c>
      <c r="B2436" s="15">
        <v>40603</v>
      </c>
      <c r="C2436" s="16" t="s">
        <v>73</v>
      </c>
      <c r="D2436" s="17">
        <v>2011</v>
      </c>
      <c r="E2436" s="18" t="str">
        <f t="shared" si="601"/>
        <v>Rotomahana 2010/11</v>
      </c>
      <c r="F2436" s="18" t="s">
        <v>72</v>
      </c>
      <c r="G2436" s="19">
        <v>4.6999997999999996</v>
      </c>
      <c r="H2436" s="20">
        <v>5</v>
      </c>
      <c r="I2436" s="21">
        <v>215</v>
      </c>
      <c r="J2436" s="19">
        <v>30.999997999999998</v>
      </c>
      <c r="K2436" s="19">
        <v>9</v>
      </c>
      <c r="L2436" s="19">
        <v>4.0000002000000006</v>
      </c>
      <c r="M2436" s="19">
        <v>4.9999998999999997</v>
      </c>
      <c r="N2436" s="19">
        <v>7.4000000999999997</v>
      </c>
      <c r="O2436" s="19">
        <v>1.3</v>
      </c>
      <c r="Q2436" s="19">
        <f t="shared" si="600"/>
        <v>3.927128512215956</v>
      </c>
      <c r="R2436" s="19">
        <f t="shared" si="598"/>
        <v>3.5918989265843653</v>
      </c>
      <c r="S2436" s="19">
        <f t="shared" si="595"/>
        <v>3.4106397643459716</v>
      </c>
      <c r="T2436" s="19">
        <f t="shared" si="599"/>
        <v>4.572776064180597</v>
      </c>
      <c r="U2436" s="23">
        <f t="shared" si="596"/>
        <v>3.8756108168317223</v>
      </c>
      <c r="V2436" s="24">
        <f t="shared" si="594"/>
        <v>3.961868475320582</v>
      </c>
      <c r="W2436" s="24">
        <f t="shared" si="594"/>
        <v>3.6045027935242495</v>
      </c>
      <c r="X2436" s="24">
        <f t="shared" si="594"/>
        <v>3.2743634476658325</v>
      </c>
      <c r="Y2436" s="24">
        <f t="shared" si="594"/>
        <v>4.2644422941280071</v>
      </c>
      <c r="Z2436" s="24">
        <f t="shared" si="594"/>
        <v>3.7762942526596679</v>
      </c>
      <c r="AA2436" s="20">
        <v>2.13</v>
      </c>
      <c r="AB2436" s="20">
        <v>0.52166666666666595</v>
      </c>
      <c r="AC2436" s="17">
        <v>314.551389112903</v>
      </c>
      <c r="AD2436" s="17">
        <f t="shared" si="597"/>
        <v>314.01404439605028</v>
      </c>
      <c r="AE2436" s="21">
        <v>206.36000000000101</v>
      </c>
      <c r="AF2436" s="21">
        <v>157.09543010752697</v>
      </c>
      <c r="AG2436" s="19">
        <v>3.2391801075268805</v>
      </c>
      <c r="AH2436" s="21">
        <v>223.1</v>
      </c>
      <c r="AI2436" s="22">
        <v>1.4933333333333301</v>
      </c>
      <c r="AJ2436" s="21">
        <v>1855.7600000000027</v>
      </c>
      <c r="AK2436" s="21" t="e">
        <f>VLOOKUP($B2436,'[3]Rotoma level Monthly'!$C$2:$N$538,10,FALSE)</f>
        <v>#N/A</v>
      </c>
      <c r="AL2436" s="21" t="e">
        <f>VLOOKUP($B2436,'[3]Rotoma level Monthly'!$C$2:$N$538,11,FALSE)</f>
        <v>#N/A</v>
      </c>
      <c r="AM2436" s="20">
        <v>3.4800548669597617</v>
      </c>
      <c r="AN2436" s="21">
        <v>187.14166666666665</v>
      </c>
    </row>
    <row r="2437" spans="1:40" x14ac:dyDescent="0.25">
      <c r="A2437" s="18" t="s">
        <v>92</v>
      </c>
      <c r="B2437" s="15">
        <v>40634</v>
      </c>
      <c r="C2437" s="16" t="s">
        <v>73</v>
      </c>
      <c r="D2437" s="17">
        <v>2011</v>
      </c>
      <c r="E2437" s="18" t="str">
        <f t="shared" si="601"/>
        <v>Rotomahana 2010/11</v>
      </c>
      <c r="F2437" s="18" t="s">
        <v>72</v>
      </c>
      <c r="G2437" s="19">
        <v>3.2</v>
      </c>
      <c r="H2437" s="20">
        <v>5.0399999618530273</v>
      </c>
      <c r="I2437" s="21">
        <v>206</v>
      </c>
      <c r="J2437" s="19">
        <v>21.999999000000003</v>
      </c>
      <c r="K2437" s="19">
        <v>13</v>
      </c>
      <c r="L2437" s="19">
        <v>4.0000002000000006</v>
      </c>
      <c r="M2437" s="19">
        <v>3</v>
      </c>
      <c r="N2437" s="19">
        <v>7.3000002000000004</v>
      </c>
      <c r="O2437" s="19">
        <v>0.92000002000000003</v>
      </c>
      <c r="Q2437" s="19">
        <f t="shared" si="600"/>
        <v>3.5030809449325613</v>
      </c>
      <c r="R2437" s="19">
        <f t="shared" si="598"/>
        <v>3.5816103398696613</v>
      </c>
      <c r="S2437" s="19">
        <f t="shared" si="595"/>
        <v>3.3547403333111512</v>
      </c>
      <c r="T2437" s="19">
        <f t="shared" si="599"/>
        <v>4.1378741703581179</v>
      </c>
      <c r="U2437" s="23">
        <f t="shared" si="596"/>
        <v>3.6443264471178729</v>
      </c>
      <c r="V2437" s="24">
        <f t="shared" si="594"/>
        <v>3.9590397701241415</v>
      </c>
      <c r="W2437" s="24">
        <f t="shared" si="594"/>
        <v>3.614758792399245</v>
      </c>
      <c r="X2437" s="24">
        <f t="shared" si="594"/>
        <v>3.2952875376627113</v>
      </c>
      <c r="Y2437" s="24">
        <f t="shared" si="594"/>
        <v>4.2980959392733462</v>
      </c>
      <c r="Z2437" s="24">
        <f t="shared" si="594"/>
        <v>3.7917955098648619</v>
      </c>
      <c r="AA2437" s="20">
        <v>2.4300000000000002</v>
      </c>
      <c r="AB2437" s="20">
        <v>1.165</v>
      </c>
      <c r="AC2437" s="17">
        <v>314.60689791666698</v>
      </c>
      <c r="AD2437" s="17">
        <f t="shared" si="597"/>
        <v>314.11556308817995</v>
      </c>
      <c r="AE2437" s="21">
        <v>140.88999999999999</v>
      </c>
      <c r="AF2437" s="21">
        <v>165.31527777777777</v>
      </c>
      <c r="AG2437" s="19">
        <v>3.256875</v>
      </c>
      <c r="AH2437" s="21">
        <v>160.80000000000001</v>
      </c>
      <c r="AI2437" s="22">
        <v>1.4933333333333301</v>
      </c>
      <c r="AJ2437" s="21">
        <v>2041.6200000000038</v>
      </c>
      <c r="AK2437" s="21" t="e">
        <f>VLOOKUP($B2437,'[3]Rotoma level Monthly'!$C$2:$N$538,10,FALSE)</f>
        <v>#N/A</v>
      </c>
      <c r="AL2437" s="21" t="e">
        <f>VLOOKUP($B2437,'[3]Rotoma level Monthly'!$C$2:$N$538,11,FALSE)</f>
        <v>#N/A</v>
      </c>
      <c r="AM2437" s="20">
        <v>3.4624361393611949</v>
      </c>
      <c r="AN2437" s="21">
        <v>183.76666666666665</v>
      </c>
    </row>
    <row r="2438" spans="1:40" x14ac:dyDescent="0.25">
      <c r="A2438" s="18" t="s">
        <v>92</v>
      </c>
      <c r="B2438" s="15">
        <v>40664</v>
      </c>
      <c r="C2438" s="16" t="s">
        <v>73</v>
      </c>
      <c r="D2438" s="17">
        <v>2011</v>
      </c>
      <c r="E2438" s="18" t="str">
        <f t="shared" si="601"/>
        <v>Rotomahana 2010/11</v>
      </c>
      <c r="F2438" s="18" t="s">
        <v>72</v>
      </c>
      <c r="G2438" s="19">
        <v>6.0999999000000003</v>
      </c>
      <c r="H2438" s="20">
        <v>2.0999998999999998</v>
      </c>
      <c r="I2438" s="21">
        <v>238.99999</v>
      </c>
      <c r="J2438" s="19">
        <v>23.000001000000005</v>
      </c>
      <c r="K2438" s="19">
        <v>6.000001000000001</v>
      </c>
      <c r="L2438" s="19">
        <v>25</v>
      </c>
      <c r="M2438" s="19">
        <v>14</v>
      </c>
      <c r="N2438" s="19">
        <v>6.9000000999999997</v>
      </c>
      <c r="O2438" s="19">
        <v>1.7</v>
      </c>
      <c r="Q2438" s="19">
        <f t="shared" si="600"/>
        <v>4.2147377628436109</v>
      </c>
      <c r="R2438" s="19">
        <f t="shared" si="598"/>
        <v>4.6613358589052183</v>
      </c>
      <c r="S2438" s="19">
        <f t="shared" si="595"/>
        <v>3.5489776271582287</v>
      </c>
      <c r="T2438" s="19">
        <f t="shared" si="599"/>
        <v>4.1942453363078869</v>
      </c>
      <c r="U2438" s="23">
        <f t="shared" si="596"/>
        <v>4.1548241463037368</v>
      </c>
      <c r="V2438" s="24">
        <f t="shared" si="594"/>
        <v>3.9504154198668178</v>
      </c>
      <c r="W2438" s="24">
        <f t="shared" si="594"/>
        <v>3.7136044366446463</v>
      </c>
      <c r="X2438" s="24">
        <f t="shared" si="594"/>
        <v>3.3403725137201761</v>
      </c>
      <c r="Y2438" s="24">
        <f t="shared" si="594"/>
        <v>4.3300404735472515</v>
      </c>
      <c r="Z2438" s="24">
        <f t="shared" si="594"/>
        <v>3.8336082109447234</v>
      </c>
      <c r="AA2438" s="20">
        <v>0.32</v>
      </c>
      <c r="AB2438" s="20">
        <v>1.34</v>
      </c>
      <c r="AC2438" s="17">
        <v>314.89021337365602</v>
      </c>
      <c r="AD2438" s="17">
        <f t="shared" si="597"/>
        <v>314.24353444234663</v>
      </c>
      <c r="AE2438" s="21">
        <v>233.5</v>
      </c>
      <c r="AF2438" s="21">
        <v>161.71774193548387</v>
      </c>
      <c r="AG2438" s="19">
        <v>3.6981182795698935</v>
      </c>
      <c r="AH2438" s="21">
        <v>164.5</v>
      </c>
      <c r="AI2438" s="22">
        <v>1.4933333333333301</v>
      </c>
      <c r="AJ2438" s="21">
        <v>2134.5100000000039</v>
      </c>
      <c r="AK2438" s="21" t="e">
        <f>VLOOKUP($B2438,'[3]Rotoma level Monthly'!$C$2:$N$538,10,FALSE)</f>
        <v>#N/A</v>
      </c>
      <c r="AL2438" s="21" t="e">
        <f>VLOOKUP($B2438,'[3]Rotoma level Monthly'!$C$2:$N$538,11,FALSE)</f>
        <v>#N/A</v>
      </c>
      <c r="AM2438" s="20">
        <v>3.4978875282500836</v>
      </c>
      <c r="AN2438" s="21">
        <v>186.77499999999998</v>
      </c>
    </row>
    <row r="2439" spans="1:40" x14ac:dyDescent="0.25">
      <c r="A2439" s="18" t="s">
        <v>92</v>
      </c>
      <c r="B2439" s="15">
        <v>40695</v>
      </c>
      <c r="C2439" s="16" t="s">
        <v>73</v>
      </c>
      <c r="D2439" s="17">
        <v>2011</v>
      </c>
      <c r="E2439" s="18" t="str">
        <f t="shared" si="601"/>
        <v>Rotomahana 2010/11</v>
      </c>
      <c r="F2439" s="18" t="s">
        <v>72</v>
      </c>
      <c r="G2439" s="19">
        <v>2.5999998999999998</v>
      </c>
      <c r="H2439" s="20">
        <v>7.0999999046325684</v>
      </c>
      <c r="I2439" s="21">
        <v>205</v>
      </c>
      <c r="J2439" s="19">
        <v>19.999997999999998</v>
      </c>
      <c r="K2439" s="19">
        <v>22</v>
      </c>
      <c r="L2439" s="19">
        <v>79.000004000000004</v>
      </c>
      <c r="M2439" s="19">
        <v>35</v>
      </c>
      <c r="N2439" s="19">
        <v>6.6999997999999996</v>
      </c>
      <c r="O2439" s="19">
        <v>1.2</v>
      </c>
      <c r="Q2439" s="19">
        <f t="shared" si="600"/>
        <v>3.2740322614186468</v>
      </c>
      <c r="R2439" s="19">
        <f t="shared" si="598"/>
        <v>3.1260816689877444</v>
      </c>
      <c r="S2439" s="19">
        <f t="shared" si="595"/>
        <v>3.3483791217778198</v>
      </c>
      <c r="T2439" s="19">
        <f t="shared" si="599"/>
        <v>4.0170074605248294</v>
      </c>
      <c r="U2439" s="23">
        <f t="shared" si="596"/>
        <v>3.4413751281772598</v>
      </c>
      <c r="V2439" s="24">
        <f t="shared" si="594"/>
        <v>3.970048361977105</v>
      </c>
      <c r="W2439" s="24">
        <f t="shared" si="594"/>
        <v>3.7415150838957785</v>
      </c>
      <c r="X2439" s="24">
        <f t="shared" si="594"/>
        <v>3.3430624166226122</v>
      </c>
      <c r="Y2439" s="24">
        <f t="shared" si="594"/>
        <v>4.1917780420283641</v>
      </c>
      <c r="Z2439" s="24">
        <f t="shared" si="594"/>
        <v>3.8116009761309648</v>
      </c>
      <c r="AA2439" s="20">
        <v>0.11</v>
      </c>
      <c r="AB2439" s="20">
        <v>0.15833333333333299</v>
      </c>
      <c r="AC2439" s="17">
        <v>315.24262986111103</v>
      </c>
      <c r="AD2439" s="17">
        <f t="shared" si="597"/>
        <v>314.37785946838829</v>
      </c>
      <c r="AE2439" s="21">
        <v>149</v>
      </c>
      <c r="AF2439" s="21">
        <v>148.48541666666674</v>
      </c>
      <c r="AG2439" s="19">
        <v>3.2034027777777774</v>
      </c>
      <c r="AH2439" s="21">
        <v>96</v>
      </c>
      <c r="AI2439" s="22">
        <v>1.404166666666665</v>
      </c>
      <c r="AJ2439" s="21">
        <v>2087.4700000000048</v>
      </c>
      <c r="AK2439" s="21" t="e">
        <f>VLOOKUP($B2439,'[3]Rotoma level Monthly'!$C$2:$N$538,10,FALSE)</f>
        <v>#N/A</v>
      </c>
      <c r="AL2439" s="21" t="e">
        <f>VLOOKUP($B2439,'[3]Rotoma level Monthly'!$C$2:$N$538,11,FALSE)</f>
        <v>#N/A</v>
      </c>
      <c r="AM2439" s="20">
        <v>3.5748252522644202</v>
      </c>
      <c r="AN2439" s="21">
        <v>186.6333333333333</v>
      </c>
    </row>
    <row r="2440" spans="1:40" x14ac:dyDescent="0.25">
      <c r="A2440" s="18" t="s">
        <v>92</v>
      </c>
      <c r="B2440" s="15">
        <v>40725</v>
      </c>
      <c r="C2440" s="16" t="s">
        <v>74</v>
      </c>
      <c r="D2440" s="17">
        <v>2012</v>
      </c>
      <c r="E2440" s="18" t="str">
        <f t="shared" si="601"/>
        <v>Rotomahana 2011/12</v>
      </c>
      <c r="F2440" s="18" t="s">
        <v>72</v>
      </c>
      <c r="G2440" s="19">
        <v>4.1999997999999996</v>
      </c>
      <c r="H2440" s="20">
        <v>6.9699997901916504</v>
      </c>
      <c r="I2440" s="21">
        <v>222</v>
      </c>
      <c r="J2440" s="19">
        <v>25.000000999999997</v>
      </c>
      <c r="K2440" s="19">
        <v>10</v>
      </c>
      <c r="L2440" s="19">
        <v>86.999996999999993</v>
      </c>
      <c r="M2440" s="19">
        <v>14</v>
      </c>
      <c r="N2440" s="19">
        <v>7</v>
      </c>
      <c r="O2440" s="19">
        <v>0.57999997999999997</v>
      </c>
      <c r="Q2440" s="19">
        <f t="shared" si="600"/>
        <v>3.8030531450817144</v>
      </c>
      <c r="R2440" s="19">
        <f t="shared" si="598"/>
        <v>3.1514011322523969</v>
      </c>
      <c r="S2440" s="19">
        <f t="shared" si="595"/>
        <v>3.4525224530964223</v>
      </c>
      <c r="T2440" s="19">
        <f t="shared" si="599"/>
        <v>4.2999848760479438</v>
      </c>
      <c r="U2440" s="23">
        <f t="shared" si="596"/>
        <v>3.6767404016196195</v>
      </c>
      <c r="V2440" s="24">
        <f t="shared" ref="V2440:Z2490" si="602">AVERAGE(Q2429:Q2440)</f>
        <v>4.025403732110191</v>
      </c>
      <c r="W2440" s="24">
        <f t="shared" si="602"/>
        <v>3.7694999791817314</v>
      </c>
      <c r="X2440" s="24">
        <f t="shared" si="602"/>
        <v>3.3480833759310191</v>
      </c>
      <c r="Y2440" s="24">
        <f t="shared" si="602"/>
        <v>4.0756785367132471</v>
      </c>
      <c r="Z2440" s="24">
        <f t="shared" si="602"/>
        <v>3.8046664059840469</v>
      </c>
      <c r="AA2440" s="20">
        <v>1.1299999999999999</v>
      </c>
      <c r="AB2440" s="20">
        <v>0.18833333333333299</v>
      </c>
      <c r="AC2440" s="17">
        <v>315.40060114247302</v>
      </c>
      <c r="AD2440" s="17">
        <f t="shared" si="597"/>
        <v>314.52483213863923</v>
      </c>
      <c r="AE2440" s="21">
        <v>121.461</v>
      </c>
      <c r="AF2440" s="21">
        <v>206.84072580645164</v>
      </c>
      <c r="AG2440" s="19">
        <v>3.9659274193548391</v>
      </c>
      <c r="AH2440" s="21">
        <v>152.9</v>
      </c>
      <c r="AI2440" s="22">
        <v>1.2524999999999999</v>
      </c>
      <c r="AJ2440" s="21">
        <v>2044.765000000004</v>
      </c>
      <c r="AK2440" s="21" t="e">
        <f>VLOOKUP($B2440,'[3]Rotoma level Monthly'!$C$2:$N$538,10,FALSE)</f>
        <v>#N/A</v>
      </c>
      <c r="AL2440" s="21" t="e">
        <f>VLOOKUP($B2440,'[3]Rotoma level Monthly'!$C$2:$N$538,11,FALSE)</f>
        <v>#N/A</v>
      </c>
      <c r="AM2440" s="20">
        <v>3.5650277985607173</v>
      </c>
      <c r="AN2440" s="21">
        <v>185.10833333333332</v>
      </c>
    </row>
    <row r="2441" spans="1:40" x14ac:dyDescent="0.25">
      <c r="A2441" s="18" t="s">
        <v>92</v>
      </c>
      <c r="B2441" s="15">
        <v>40756</v>
      </c>
      <c r="C2441" s="16" t="s">
        <v>74</v>
      </c>
      <c r="D2441" s="17">
        <v>2012</v>
      </c>
      <c r="E2441" s="18" t="str">
        <f t="shared" si="601"/>
        <v>Rotomahana 2011/12</v>
      </c>
      <c r="F2441" s="18" t="s">
        <v>72</v>
      </c>
      <c r="G2441" s="19">
        <v>5.3000002000000004</v>
      </c>
      <c r="H2441" s="20">
        <v>10.300000190734863</v>
      </c>
      <c r="I2441" s="21">
        <v>211</v>
      </c>
      <c r="J2441" s="19">
        <v>32</v>
      </c>
      <c r="K2441" s="19">
        <v>16.000000999999997</v>
      </c>
      <c r="L2441" s="19">
        <v>75.000002999999992</v>
      </c>
      <c r="M2441" s="19">
        <v>8.0000004000000011</v>
      </c>
      <c r="N2441" s="19">
        <v>7.1999997999999996</v>
      </c>
      <c r="O2441" s="19">
        <v>0.75999998999999996</v>
      </c>
      <c r="Q2441" s="19">
        <f t="shared" si="600"/>
        <v>4.0596607504127196</v>
      </c>
      <c r="R2441" s="19">
        <f t="shared" si="598"/>
        <v>2.5904339783772139</v>
      </c>
      <c r="S2441" s="19">
        <f t="shared" si="595"/>
        <v>3.3860901904460543</v>
      </c>
      <c r="T2441" s="19">
        <f t="shared" si="599"/>
        <v>4.6130379366941252</v>
      </c>
      <c r="U2441" s="23">
        <f t="shared" si="596"/>
        <v>3.6623057139825281</v>
      </c>
      <c r="V2441" s="24">
        <f t="shared" si="602"/>
        <v>4.0840603446771464</v>
      </c>
      <c r="W2441" s="24">
        <f t="shared" si="602"/>
        <v>3.7264651805502296</v>
      </c>
      <c r="X2441" s="24">
        <f t="shared" si="602"/>
        <v>3.3595035302291891</v>
      </c>
      <c r="Y2441" s="24">
        <f t="shared" si="602"/>
        <v>4.1630405352076014</v>
      </c>
      <c r="Z2441" s="24">
        <f t="shared" si="602"/>
        <v>3.8332673976660416</v>
      </c>
      <c r="AA2441" s="20">
        <v>0.24</v>
      </c>
      <c r="AB2441" s="20">
        <v>0.193333333333333</v>
      </c>
      <c r="AC2441" s="17">
        <v>315.371733870968</v>
      </c>
      <c r="AD2441" s="17">
        <f t="shared" si="597"/>
        <v>314.64555539083432</v>
      </c>
      <c r="AE2441" s="21">
        <v>57.454999999999899</v>
      </c>
      <c r="AF2441" s="21">
        <v>194.58333333333334</v>
      </c>
      <c r="AG2441" s="19">
        <v>2.9935483870967747</v>
      </c>
      <c r="AH2441" s="21">
        <v>200.9</v>
      </c>
      <c r="AI2441" s="22">
        <v>0.84333333333333305</v>
      </c>
      <c r="AJ2441" s="21">
        <v>2115.7360000000035</v>
      </c>
      <c r="AK2441" s="21" t="e">
        <f>VLOOKUP($B2441,'[3]Rotoma level Monthly'!$C$2:$N$538,10,FALSE)</f>
        <v>#N/A</v>
      </c>
      <c r="AL2441" s="21" t="e">
        <f>VLOOKUP($B2441,'[3]Rotoma level Monthly'!$C$2:$N$538,11,FALSE)</f>
        <v>#N/A</v>
      </c>
      <c r="AM2441" s="20">
        <v>3.6532166426467394</v>
      </c>
      <c r="AN2441" s="21">
        <v>190.59166666666667</v>
      </c>
    </row>
    <row r="2442" spans="1:40" x14ac:dyDescent="0.25">
      <c r="A2442" s="18" t="s">
        <v>92</v>
      </c>
      <c r="B2442" s="15">
        <v>40787</v>
      </c>
      <c r="C2442" s="16" t="s">
        <v>74</v>
      </c>
      <c r="D2442" s="17">
        <v>2012</v>
      </c>
      <c r="E2442" s="18" t="str">
        <f t="shared" si="601"/>
        <v>Rotomahana 2011/12</v>
      </c>
      <c r="F2442" s="18" t="s">
        <v>72</v>
      </c>
      <c r="G2442" s="19">
        <v>6.5999999000000003</v>
      </c>
      <c r="H2442" s="20">
        <v>4.9699997901916504</v>
      </c>
      <c r="I2442" s="21">
        <v>199</v>
      </c>
      <c r="J2442" s="19">
        <v>25.000000999999997</v>
      </c>
      <c r="K2442" s="19">
        <v>11</v>
      </c>
      <c r="L2442" s="19">
        <v>34.000002000000002</v>
      </c>
      <c r="M2442" s="19">
        <v>12</v>
      </c>
      <c r="N2442" s="19">
        <v>7.0999999000000003</v>
      </c>
      <c r="O2442" s="19">
        <v>0.69</v>
      </c>
      <c r="Q2442" s="19">
        <f t="shared" si="600"/>
        <v>4.3016415795625891</v>
      </c>
      <c r="R2442" s="19">
        <f t="shared" si="598"/>
        <v>3.5996618232973319</v>
      </c>
      <c r="S2442" s="19">
        <f t="shared" si="595"/>
        <v>3.3095477599932175</v>
      </c>
      <c r="T2442" s="19">
        <f t="shared" si="599"/>
        <v>4.2999848760479438</v>
      </c>
      <c r="U2442" s="23">
        <f t="shared" si="596"/>
        <v>3.8777090097252707</v>
      </c>
      <c r="V2442" s="24">
        <f t="shared" si="602"/>
        <v>4.0641065464615656</v>
      </c>
      <c r="W2442" s="24">
        <f t="shared" si="602"/>
        <v>3.7216158030771798</v>
      </c>
      <c r="X2442" s="24">
        <f t="shared" si="602"/>
        <v>3.3704349841465713</v>
      </c>
      <c r="Y2442" s="24">
        <f t="shared" si="602"/>
        <v>4.2243147786481074</v>
      </c>
      <c r="Z2442" s="24">
        <f t="shared" si="602"/>
        <v>3.8451180280833559</v>
      </c>
      <c r="AA2442" s="20">
        <v>1.1000000000000001</v>
      </c>
      <c r="AB2442" s="20">
        <v>0.32</v>
      </c>
      <c r="AC2442" s="17">
        <v>315.30045069444401</v>
      </c>
      <c r="AD2442" s="17">
        <f t="shared" si="597"/>
        <v>314.73685807018495</v>
      </c>
      <c r="AE2442" s="21">
        <v>65.760999999999996</v>
      </c>
      <c r="AF2442" s="21">
        <v>193.54097222222225</v>
      </c>
      <c r="AG2442" s="19">
        <v>3.3280555555555549</v>
      </c>
      <c r="AH2442" s="21">
        <v>230.7</v>
      </c>
      <c r="AI2442" s="22">
        <v>0.42083333333333295</v>
      </c>
      <c r="AJ2442" s="21">
        <v>1857.8760000000018</v>
      </c>
      <c r="AK2442" s="21" t="e">
        <f>VLOOKUP($B2442,'[3]Rotoma level Monthly'!$C$2:$N$538,10,FALSE)</f>
        <v>#N/A</v>
      </c>
      <c r="AL2442" s="21" t="e">
        <f>VLOOKUP($B2442,'[3]Rotoma level Monthly'!$C$2:$N$538,11,FALSE)</f>
        <v>#N/A</v>
      </c>
      <c r="AM2442" s="20">
        <v>3.6286870727542655</v>
      </c>
      <c r="AN2442" s="21">
        <v>197.64166666666665</v>
      </c>
    </row>
    <row r="2443" spans="1:40" x14ac:dyDescent="0.25">
      <c r="A2443" s="18" t="s">
        <v>92</v>
      </c>
      <c r="B2443" s="15">
        <v>40817</v>
      </c>
      <c r="C2443" s="16" t="s">
        <v>74</v>
      </c>
      <c r="D2443" s="17">
        <v>2012</v>
      </c>
      <c r="E2443" s="18" t="str">
        <f t="shared" si="601"/>
        <v>Rotomahana 2011/12</v>
      </c>
      <c r="F2443" s="18" t="s">
        <v>72</v>
      </c>
      <c r="G2443" s="19">
        <v>4.1999997999999996</v>
      </c>
      <c r="H2443" s="20">
        <v>3.2000000476837158</v>
      </c>
      <c r="I2443" s="21">
        <v>194.00001</v>
      </c>
      <c r="J2443" s="19">
        <v>19</v>
      </c>
      <c r="K2443" s="19">
        <v>6.000001000000001</v>
      </c>
      <c r="L2443" s="19">
        <v>0.50000001999999999</v>
      </c>
      <c r="M2443" s="19">
        <v>3</v>
      </c>
      <c r="N2443" s="19">
        <v>7.5999999000000003</v>
      </c>
      <c r="O2443" s="19">
        <v>1.7</v>
      </c>
      <c r="Q2443" s="19">
        <f t="shared" si="600"/>
        <v>3.8030531450817144</v>
      </c>
      <c r="R2443" s="19">
        <f t="shared" si="598"/>
        <v>4.1524583891776885</v>
      </c>
      <c r="S2443" s="19">
        <f t="shared" si="595"/>
        <v>3.2762832744727812</v>
      </c>
      <c r="T2443" s="19">
        <f t="shared" si="599"/>
        <v>3.9519605147822601</v>
      </c>
      <c r="U2443" s="23">
        <f t="shared" si="596"/>
        <v>3.7959388308786108</v>
      </c>
      <c r="V2443" s="24">
        <f t="shared" si="602"/>
        <v>4.0663217277881207</v>
      </c>
      <c r="W2443" s="24">
        <f t="shared" si="602"/>
        <v>3.7141819093263897</v>
      </c>
      <c r="X2443" s="24">
        <f t="shared" si="602"/>
        <v>3.3984556922771336</v>
      </c>
      <c r="Y2443" s="24">
        <f t="shared" si="602"/>
        <v>4.2728773762018468</v>
      </c>
      <c r="Z2443" s="24">
        <f t="shared" si="602"/>
        <v>3.8629591763983728</v>
      </c>
      <c r="AA2443" s="20">
        <v>0.71</v>
      </c>
      <c r="AB2443" s="20">
        <v>0.52333333333333298</v>
      </c>
      <c r="AC2443" s="17">
        <v>315.51714280914001</v>
      </c>
      <c r="AD2443" s="17">
        <f t="shared" si="597"/>
        <v>314.83935330744288</v>
      </c>
      <c r="AE2443" s="21">
        <v>174</v>
      </c>
      <c r="AF2443" s="21">
        <v>133.22991071428569</v>
      </c>
      <c r="AG2443" s="19">
        <v>3.8747023809523808</v>
      </c>
      <c r="AH2443" s="21">
        <v>169.6</v>
      </c>
      <c r="AI2443" s="22">
        <v>0.42083333333333295</v>
      </c>
      <c r="AJ2443" s="21">
        <v>1736.5270000000007</v>
      </c>
      <c r="AK2443" s="21" t="e">
        <f>VLOOKUP($B2443,'[3]Rotoma level Monthly'!$C$2:$N$538,10,FALSE)</f>
        <v>#N/A</v>
      </c>
      <c r="AL2443" s="21" t="e">
        <f>VLOOKUP($B2443,'[3]Rotoma level Monthly'!$C$2:$N$538,11,FALSE)</f>
        <v>#N/A</v>
      </c>
      <c r="AM2443" s="20">
        <v>3.4953928518091826</v>
      </c>
      <c r="AN2443" s="21">
        <v>191.28333333333333</v>
      </c>
    </row>
    <row r="2444" spans="1:40" x14ac:dyDescent="0.25">
      <c r="A2444" s="18" t="s">
        <v>92</v>
      </c>
      <c r="B2444" s="15">
        <v>40848</v>
      </c>
      <c r="C2444" s="16" t="s">
        <v>74</v>
      </c>
      <c r="D2444" s="17">
        <v>2012</v>
      </c>
      <c r="E2444" s="18" t="str">
        <f t="shared" si="601"/>
        <v>Rotomahana 2011/12</v>
      </c>
      <c r="F2444" s="18" t="s">
        <v>72</v>
      </c>
      <c r="G2444" s="19">
        <v>5.0999999000000003</v>
      </c>
      <c r="H2444" s="20">
        <v>3.1500000953674316</v>
      </c>
      <c r="I2444" s="21">
        <v>189</v>
      </c>
      <c r="J2444" s="19">
        <v>21.999999000000003</v>
      </c>
      <c r="K2444" s="19">
        <v>6.999998999999999</v>
      </c>
      <c r="L2444" s="19">
        <v>1</v>
      </c>
      <c r="M2444" s="19">
        <v>8.9999995999999989</v>
      </c>
      <c r="N2444" s="19">
        <v>7.5999999000000003</v>
      </c>
      <c r="O2444" s="19">
        <v>1.2</v>
      </c>
      <c r="Q2444" s="19">
        <f t="shared" si="600"/>
        <v>4.0172282256591902</v>
      </c>
      <c r="R2444" s="19">
        <f t="shared" si="598"/>
        <v>4.1717740252933364</v>
      </c>
      <c r="S2444" s="19">
        <f t="shared" si="595"/>
        <v>3.2421500305614646</v>
      </c>
      <c r="T2444" s="19">
        <f t="shared" si="599"/>
        <v>4.1378741703581179</v>
      </c>
      <c r="U2444" s="23">
        <f t="shared" si="596"/>
        <v>3.8922566129680272</v>
      </c>
      <c r="V2444" s="24">
        <f t="shared" si="602"/>
        <v>4.1151000810107243</v>
      </c>
      <c r="W2444" s="24">
        <f t="shared" si="602"/>
        <v>3.7343269649438398</v>
      </c>
      <c r="X2444" s="24">
        <f t="shared" si="602"/>
        <v>3.3922931709115409</v>
      </c>
      <c r="Y2444" s="24">
        <f t="shared" si="602"/>
        <v>4.2829496020212874</v>
      </c>
      <c r="Z2444" s="24">
        <f t="shared" si="602"/>
        <v>3.8811674547218478</v>
      </c>
      <c r="AA2444" s="20">
        <v>1.2</v>
      </c>
      <c r="AB2444" s="20">
        <v>0.74833333333333296</v>
      </c>
      <c r="AC2444" s="17">
        <v>315.64207430555598</v>
      </c>
      <c r="AD2444" s="17">
        <f t="shared" si="597"/>
        <v>314.95938778968514</v>
      </c>
      <c r="AE2444" s="21">
        <v>52.499000000000002</v>
      </c>
      <c r="AF2444" s="21">
        <v>214.86736111111111</v>
      </c>
      <c r="AG2444" s="19">
        <v>4.8864583333333345</v>
      </c>
      <c r="AH2444" s="21">
        <v>257.8</v>
      </c>
      <c r="AI2444" s="22">
        <v>0.42083333333333295</v>
      </c>
      <c r="AJ2444" s="21">
        <v>1847.6620000000009</v>
      </c>
      <c r="AK2444" s="21" t="e">
        <f>VLOOKUP($B2444,'[3]Rotoma level Monthly'!$C$2:$N$538,10,FALSE)</f>
        <v>#N/A</v>
      </c>
      <c r="AL2444" s="21" t="e">
        <f>VLOOKUP($B2444,'[3]Rotoma level Monthly'!$C$2:$N$538,11,FALSE)</f>
        <v>#N/A</v>
      </c>
      <c r="AM2444" s="20">
        <v>3.4716449319423108</v>
      </c>
      <c r="AN2444" s="21">
        <v>191.20000000000002</v>
      </c>
    </row>
    <row r="2445" spans="1:40" x14ac:dyDescent="0.25">
      <c r="A2445" s="18" t="s">
        <v>92</v>
      </c>
      <c r="B2445" s="15">
        <v>40878</v>
      </c>
      <c r="C2445" s="16" t="s">
        <v>74</v>
      </c>
      <c r="D2445" s="17">
        <v>2012</v>
      </c>
      <c r="E2445" s="18" t="str">
        <f t="shared" si="601"/>
        <v>Rotomahana 2011/12</v>
      </c>
      <c r="F2445" s="18" t="s">
        <v>72</v>
      </c>
      <c r="G2445" s="19">
        <v>8.8000001999999995</v>
      </c>
      <c r="H2445" s="20">
        <v>3.8499999046325684</v>
      </c>
      <c r="I2445" s="21">
        <v>222</v>
      </c>
      <c r="J2445" s="19">
        <v>19.999997999999998</v>
      </c>
      <c r="K2445" s="19">
        <v>10</v>
      </c>
      <c r="L2445" s="19">
        <v>2.0000001000000003</v>
      </c>
      <c r="M2445" s="19">
        <v>4.9999998999999997</v>
      </c>
      <c r="N2445" s="19">
        <v>7.5999999000000003</v>
      </c>
      <c r="O2445" s="19">
        <v>1.2</v>
      </c>
      <c r="Q2445" s="19">
        <f t="shared" si="600"/>
        <v>4.6189860123320639</v>
      </c>
      <c r="R2445" s="19">
        <f t="shared" si="598"/>
        <v>3.9235277410137739</v>
      </c>
      <c r="S2445" s="19">
        <f t="shared" si="595"/>
        <v>3.4525224530964223</v>
      </c>
      <c r="T2445" s="19">
        <f t="shared" si="599"/>
        <v>4.0170074605248294</v>
      </c>
      <c r="U2445" s="23">
        <f t="shared" si="596"/>
        <v>4.003010916741772</v>
      </c>
      <c r="V2445" s="24">
        <f t="shared" si="602"/>
        <v>4.1238615347917689</v>
      </c>
      <c r="W2445" s="24">
        <f t="shared" si="602"/>
        <v>3.7446750663305752</v>
      </c>
      <c r="X2445" s="24">
        <f t="shared" si="602"/>
        <v>3.4092493470972407</v>
      </c>
      <c r="Y2445" s="24">
        <f t="shared" si="602"/>
        <v>4.2436833702881174</v>
      </c>
      <c r="Z2445" s="24">
        <f t="shared" si="602"/>
        <v>3.8803673296269259</v>
      </c>
      <c r="AA2445" s="20">
        <v>2.23</v>
      </c>
      <c r="AB2445" s="20">
        <v>1.1016666666666599</v>
      </c>
      <c r="AC2445" s="17">
        <v>315.67245463709702</v>
      </c>
      <c r="AD2445" s="17">
        <f t="shared" si="597"/>
        <v>315.08401043753463</v>
      </c>
      <c r="AE2445" s="21">
        <v>351.87899999999797</v>
      </c>
      <c r="AF2445" s="21">
        <v>90.649193548387103</v>
      </c>
      <c r="AG2445" s="19">
        <v>4.0885080645161285</v>
      </c>
      <c r="AH2445" s="21">
        <v>165.1</v>
      </c>
      <c r="AI2445" s="22">
        <v>0.42083333333333295</v>
      </c>
      <c r="AJ2445" s="21">
        <v>1845.6860000000011</v>
      </c>
      <c r="AK2445" s="21" t="e">
        <f>VLOOKUP($B2445,'[3]Rotoma level Monthly'!$C$2:$N$538,10,FALSE)</f>
        <v>#N/A</v>
      </c>
      <c r="AL2445" s="21" t="e">
        <f>VLOOKUP($B2445,'[3]Rotoma level Monthly'!$C$2:$N$538,11,FALSE)</f>
        <v>#N/A</v>
      </c>
      <c r="AM2445" s="20">
        <v>3.5939134504608301</v>
      </c>
      <c r="AN2445" s="21">
        <v>189.22500000000002</v>
      </c>
    </row>
    <row r="2446" spans="1:40" x14ac:dyDescent="0.25">
      <c r="A2446" s="18" t="s">
        <v>92</v>
      </c>
      <c r="B2446" s="15">
        <v>40909</v>
      </c>
      <c r="C2446" s="16" t="s">
        <v>74</v>
      </c>
      <c r="D2446" s="17">
        <v>2012</v>
      </c>
      <c r="E2446" s="18" t="str">
        <f t="shared" si="601"/>
        <v>Rotomahana 2011/12</v>
      </c>
      <c r="F2446" s="18" t="s">
        <v>72</v>
      </c>
      <c r="G2446" s="19">
        <v>10</v>
      </c>
      <c r="H2446" s="20">
        <v>2.8499999046325684</v>
      </c>
      <c r="I2446" s="21">
        <v>231.00001</v>
      </c>
      <c r="J2446" s="19">
        <v>21.999999000000003</v>
      </c>
      <c r="K2446" s="19">
        <v>7.999998999999999</v>
      </c>
      <c r="L2446" s="19">
        <v>6.0000000999999994</v>
      </c>
      <c r="M2446" s="19">
        <v>4.0000002000000006</v>
      </c>
      <c r="N2446" s="19">
        <v>7.5</v>
      </c>
      <c r="O2446" s="19">
        <v>1.4</v>
      </c>
      <c r="Q2446" s="19">
        <f t="shared" si="600"/>
        <v>4.76</v>
      </c>
      <c r="R2446" s="19">
        <f t="shared" si="598"/>
        <v>4.2939403542594183</v>
      </c>
      <c r="S2446" s="19">
        <f t="shared" si="595"/>
        <v>3.5044721160652395</v>
      </c>
      <c r="T2446" s="19">
        <f t="shared" si="599"/>
        <v>4.1378741703581179</v>
      </c>
      <c r="U2446" s="23">
        <f t="shared" si="596"/>
        <v>4.1740716601706938</v>
      </c>
      <c r="V2446" s="24">
        <f t="shared" si="602"/>
        <v>4.0708559728007492</v>
      </c>
      <c r="W2446" s="24">
        <f t="shared" si="602"/>
        <v>3.7361765216683653</v>
      </c>
      <c r="X2446" s="24">
        <f t="shared" si="602"/>
        <v>3.4006387379274412</v>
      </c>
      <c r="Y2446" s="24">
        <f t="shared" si="602"/>
        <v>4.2144893643743879</v>
      </c>
      <c r="Z2446" s="24">
        <f t="shared" si="602"/>
        <v>3.8555401491927364</v>
      </c>
      <c r="AA2446" s="20">
        <v>0.95</v>
      </c>
      <c r="AB2446" s="20">
        <v>1.8683333333333301</v>
      </c>
      <c r="AC2446" s="17">
        <v>315.999647513441</v>
      </c>
      <c r="AD2446" s="17">
        <f t="shared" si="597"/>
        <v>315.22807506567091</v>
      </c>
      <c r="AE2446" s="21">
        <v>120.357</v>
      </c>
      <c r="AF2446" s="21">
        <v>186.47715053763451</v>
      </c>
      <c r="AG2446" s="19">
        <v>4.0812499999999998</v>
      </c>
      <c r="AH2446" s="21">
        <v>234.5</v>
      </c>
      <c r="AI2446" s="22">
        <v>0.52249999999999952</v>
      </c>
      <c r="AJ2446" s="21">
        <v>2089.5649999999991</v>
      </c>
      <c r="AK2446" s="21" t="e">
        <f>VLOOKUP($B2446,'[3]Rotoma level Monthly'!$C$2:$N$538,10,FALSE)</f>
        <v>#N/A</v>
      </c>
      <c r="AL2446" s="21" t="e">
        <f>VLOOKUP($B2446,'[3]Rotoma level Monthly'!$C$2:$N$538,11,FALSE)</f>
        <v>#N/A</v>
      </c>
      <c r="AM2446" s="20">
        <v>3.6022075812852026</v>
      </c>
      <c r="AN2446" s="21">
        <v>188.9083333333333</v>
      </c>
    </row>
    <row r="2447" spans="1:40" x14ac:dyDescent="0.25">
      <c r="A2447" s="18" t="s">
        <v>92</v>
      </c>
      <c r="B2447" s="15">
        <v>40940</v>
      </c>
      <c r="C2447" s="16" t="s">
        <v>74</v>
      </c>
      <c r="D2447" s="17">
        <v>2012</v>
      </c>
      <c r="E2447" s="18" t="str">
        <f t="shared" si="601"/>
        <v>Rotomahana 2011/12</v>
      </c>
      <c r="F2447" s="18" t="s">
        <v>72</v>
      </c>
      <c r="G2447" s="19">
        <v>4.6999997999999996</v>
      </c>
      <c r="H2447" s="20">
        <v>4.6500000953674316</v>
      </c>
      <c r="I2447" s="21">
        <v>198</v>
      </c>
      <c r="J2447" s="19">
        <v>21.999999000000003</v>
      </c>
      <c r="K2447" s="19">
        <v>7.999998999999999</v>
      </c>
      <c r="L2447" s="19">
        <v>9.9999997999999994</v>
      </c>
      <c r="M2447" s="19">
        <v>2.0000001000000003</v>
      </c>
      <c r="N2447" s="19">
        <v>7.5999999000000003</v>
      </c>
      <c r="O2447" s="19">
        <v>1.1000000000000001</v>
      </c>
      <c r="Q2447" s="19">
        <f t="shared" si="600"/>
        <v>3.927128512215956</v>
      </c>
      <c r="R2447" s="19">
        <f t="shared" si="598"/>
        <v>3.6850788059745359</v>
      </c>
      <c r="S2447" s="19">
        <f t="shared" si="595"/>
        <v>3.3029622226872077</v>
      </c>
      <c r="T2447" s="19">
        <f t="shared" si="599"/>
        <v>4.1378741703581179</v>
      </c>
      <c r="U2447" s="23">
        <f t="shared" si="596"/>
        <v>3.7632609278089548</v>
      </c>
      <c r="V2447" s="24">
        <f t="shared" si="602"/>
        <v>4.017477570979727</v>
      </c>
      <c r="W2447" s="24">
        <f t="shared" si="602"/>
        <v>3.7107669203327234</v>
      </c>
      <c r="X2447" s="24">
        <f t="shared" si="602"/>
        <v>3.3824406122509987</v>
      </c>
      <c r="Y2447" s="24">
        <f t="shared" si="602"/>
        <v>4.2097917672119065</v>
      </c>
      <c r="Z2447" s="24">
        <f t="shared" si="602"/>
        <v>3.8301192176938397</v>
      </c>
      <c r="AA2447" s="20">
        <v>0.21</v>
      </c>
      <c r="AB2447" s="20">
        <v>1.58666666666666</v>
      </c>
      <c r="AC2447" s="17">
        <v>315.92114655172401</v>
      </c>
      <c r="AD2447" s="17">
        <f t="shared" si="597"/>
        <v>315.34303181576496</v>
      </c>
      <c r="AE2447" s="21">
        <v>122.396</v>
      </c>
      <c r="AF2447" s="21">
        <v>160.4066091954023</v>
      </c>
      <c r="AG2447" s="19">
        <v>3.0179597701149428</v>
      </c>
      <c r="AH2447" s="21">
        <v>179.4</v>
      </c>
      <c r="AI2447" s="22">
        <v>0.63583333333333303</v>
      </c>
      <c r="AJ2447" s="21">
        <v>1779.9219999999991</v>
      </c>
      <c r="AK2447" s="21" t="e">
        <f>VLOOKUP($B2447,'[3]Rotoma level Monthly'!$C$2:$N$538,10,FALSE)</f>
        <v>#N/A</v>
      </c>
      <c r="AL2447" s="21" t="e">
        <f>VLOOKUP($B2447,'[3]Rotoma level Monthly'!$C$2:$N$538,11,FALSE)</f>
        <v>#N/A</v>
      </c>
      <c r="AM2447" s="20">
        <v>3.6073375096006139</v>
      </c>
      <c r="AN2447" s="21">
        <v>186.27499999999998</v>
      </c>
    </row>
    <row r="2448" spans="1:40" x14ac:dyDescent="0.25">
      <c r="A2448" s="18" t="s">
        <v>92</v>
      </c>
      <c r="B2448" s="15">
        <v>40969</v>
      </c>
      <c r="C2448" s="16" t="s">
        <v>74</v>
      </c>
      <c r="D2448" s="17">
        <v>2012</v>
      </c>
      <c r="E2448" s="18" t="str">
        <f t="shared" si="601"/>
        <v>Rotomahana 2011/12</v>
      </c>
      <c r="F2448" s="18" t="s">
        <v>72</v>
      </c>
      <c r="G2448" s="19">
        <v>5.0999999000000003</v>
      </c>
      <c r="H2448" s="20">
        <v>4.4200000762939453</v>
      </c>
      <c r="I2448" s="21">
        <v>179.00000999999997</v>
      </c>
      <c r="J2448" s="19">
        <v>10</v>
      </c>
      <c r="K2448" s="19">
        <v>6.999998999999999</v>
      </c>
      <c r="L2448" s="19">
        <v>2.0000001000000003</v>
      </c>
      <c r="M2448" s="19">
        <v>1</v>
      </c>
      <c r="N2448" s="19">
        <v>7.4000000999999997</v>
      </c>
      <c r="O2448" s="19">
        <v>0.85000001999999997</v>
      </c>
      <c r="Q2448" s="19">
        <f t="shared" si="600"/>
        <v>4.0172282256591902</v>
      </c>
      <c r="R2448" s="19">
        <f t="shared" si="598"/>
        <v>3.7496815540723416</v>
      </c>
      <c r="S2448" s="19">
        <f t="shared" si="595"/>
        <v>3.171087696278883</v>
      </c>
      <c r="T2448" s="19">
        <f t="shared" si="599"/>
        <v>3.1379999999999999</v>
      </c>
      <c r="U2448" s="23">
        <f t="shared" si="596"/>
        <v>3.5189993690026036</v>
      </c>
      <c r="V2448" s="24">
        <f t="shared" si="602"/>
        <v>4.0249858804333298</v>
      </c>
      <c r="W2448" s="24">
        <f t="shared" si="602"/>
        <v>3.7239154726233878</v>
      </c>
      <c r="X2448" s="24">
        <f t="shared" si="602"/>
        <v>3.3624779399120741</v>
      </c>
      <c r="Y2448" s="24">
        <f t="shared" si="602"/>
        <v>4.090227095196858</v>
      </c>
      <c r="Z2448" s="24">
        <f t="shared" si="602"/>
        <v>3.8004015970414131</v>
      </c>
      <c r="AA2448" s="20">
        <v>0.34</v>
      </c>
      <c r="AB2448" s="20">
        <v>1.24166666666666</v>
      </c>
      <c r="AC2448" s="17">
        <v>315.91841969085999</v>
      </c>
      <c r="AD2448" s="17">
        <f t="shared" si="597"/>
        <v>315.45695103059472</v>
      </c>
      <c r="AE2448" s="21">
        <v>129.63300000000001</v>
      </c>
      <c r="AF2448" s="21">
        <v>157.0685483870968</v>
      </c>
      <c r="AG2448" s="19">
        <v>4.1236559139784932</v>
      </c>
      <c r="AH2448" s="21">
        <v>215.7</v>
      </c>
      <c r="AI2448" s="22">
        <v>0.92499999999999649</v>
      </c>
      <c r="AJ2448" s="21">
        <v>1795.5579999999989</v>
      </c>
      <c r="AK2448" s="21">
        <f>VLOOKUP($B2448,'[3]Rotoma level Monthly'!$C$2:$N$538,10,FALSE)</f>
        <v>1779.9219999999991</v>
      </c>
      <c r="AL2448" s="21">
        <f>VLOOKUP($B2448,'[3]Rotoma level Monthly'!$C$2:$N$538,11,FALSE)</f>
        <v>1953.0915833333354</v>
      </c>
      <c r="AM2448" s="20">
        <v>3.6361655063165421</v>
      </c>
      <c r="AN2448" s="21">
        <v>185.6583333333333</v>
      </c>
    </row>
    <row r="2449" spans="1:40" x14ac:dyDescent="0.25">
      <c r="A2449" s="18" t="s">
        <v>92</v>
      </c>
      <c r="B2449" s="15">
        <v>41000</v>
      </c>
      <c r="C2449" s="16" t="s">
        <v>74</v>
      </c>
      <c r="D2449" s="17">
        <v>2012</v>
      </c>
      <c r="E2449" s="18" t="str">
        <f t="shared" si="601"/>
        <v>Rotomahana 2011/12</v>
      </c>
      <c r="F2449" s="18" t="s">
        <v>72</v>
      </c>
      <c r="G2449" s="19">
        <v>3.5</v>
      </c>
      <c r="H2449" s="20">
        <v>5.8000001907348633</v>
      </c>
      <c r="I2449" s="21">
        <v>182</v>
      </c>
      <c r="J2449" s="19">
        <v>10</v>
      </c>
      <c r="K2449" s="19">
        <v>4</v>
      </c>
      <c r="L2449" s="19">
        <v>2.0000001000000003</v>
      </c>
      <c r="M2449" s="19">
        <v>1</v>
      </c>
      <c r="N2449" s="19">
        <v>7.4000000999999997</v>
      </c>
      <c r="O2449" s="19">
        <v>0.64999998000000003</v>
      </c>
      <c r="Q2449" s="19">
        <f t="shared" si="600"/>
        <v>3.6019328326497</v>
      </c>
      <c r="R2449" s="19">
        <f t="shared" si="598"/>
        <v>3.3981990715992318</v>
      </c>
      <c r="S2449" s="19">
        <f t="shared" si="595"/>
        <v>3.1928148778350747</v>
      </c>
      <c r="T2449" s="19">
        <f t="shared" si="599"/>
        <v>3.1379999999999999</v>
      </c>
      <c r="U2449" s="23">
        <f t="shared" si="596"/>
        <v>3.3327366955210014</v>
      </c>
      <c r="V2449" s="24">
        <f t="shared" si="602"/>
        <v>4.0332235377430914</v>
      </c>
      <c r="W2449" s="24">
        <f t="shared" si="602"/>
        <v>3.7086312002675186</v>
      </c>
      <c r="X2449" s="24">
        <f t="shared" si="602"/>
        <v>3.3489841519557348</v>
      </c>
      <c r="Y2449" s="24">
        <f t="shared" si="602"/>
        <v>4.0069042476670136</v>
      </c>
      <c r="Z2449" s="24">
        <f t="shared" si="602"/>
        <v>3.77443578440834</v>
      </c>
      <c r="AA2449" s="20">
        <v>-0.51</v>
      </c>
      <c r="AB2449" s="20">
        <v>0.86</v>
      </c>
      <c r="AC2449" s="17">
        <v>315.855019097222</v>
      </c>
      <c r="AD2449" s="17">
        <f t="shared" si="597"/>
        <v>315.56096112897433</v>
      </c>
      <c r="AE2449" s="21">
        <v>70.5</v>
      </c>
      <c r="AF2449" s="21">
        <v>171.23194444444454</v>
      </c>
      <c r="AG2449" s="19">
        <v>3.0491666666666672</v>
      </c>
      <c r="AH2449" s="21">
        <v>191.6</v>
      </c>
      <c r="AI2449" s="22">
        <v>0.80416666666666647</v>
      </c>
      <c r="AJ2449" s="21">
        <v>1718.8309999999979</v>
      </c>
      <c r="AK2449" s="21" t="e">
        <f>VLOOKUP($B2449,'[3]Rotoma level Monthly'!$C$2:$N$538,10,FALSE)</f>
        <v>#N/A</v>
      </c>
      <c r="AL2449" s="21" t="e">
        <f>VLOOKUP($B2449,'[3]Rotoma level Monthly'!$C$2:$N$538,11,FALSE)</f>
        <v>#N/A</v>
      </c>
      <c r="AM2449" s="20">
        <v>3.7098718235208437</v>
      </c>
      <c r="AN2449" s="21">
        <v>188.22499999999999</v>
      </c>
    </row>
    <row r="2450" spans="1:40" x14ac:dyDescent="0.25">
      <c r="A2450" s="18" t="s">
        <v>92</v>
      </c>
      <c r="B2450" s="15">
        <v>41030</v>
      </c>
      <c r="C2450" s="16" t="s">
        <v>74</v>
      </c>
      <c r="D2450" s="17">
        <v>2012</v>
      </c>
      <c r="E2450" s="18" t="str">
        <f t="shared" si="601"/>
        <v>Rotomahana 2011/12</v>
      </c>
      <c r="F2450" s="18" t="s">
        <v>72</v>
      </c>
      <c r="G2450" s="19">
        <v>2.5999998999999998</v>
      </c>
      <c r="H2450" s="20">
        <v>5.4499998092651367</v>
      </c>
      <c r="I2450" s="21">
        <v>187.00001</v>
      </c>
      <c r="J2450" s="19">
        <v>19</v>
      </c>
      <c r="K2450" s="19">
        <v>11</v>
      </c>
      <c r="L2450" s="19">
        <v>32.000002000000002</v>
      </c>
      <c r="M2450" s="19">
        <v>7.0000002000000006</v>
      </c>
      <c r="N2450" s="19">
        <v>6.9000000999999997</v>
      </c>
      <c r="O2450" s="19">
        <v>0.69999999000000002</v>
      </c>
      <c r="Q2450" s="19">
        <f t="shared" si="600"/>
        <v>3.2740322614186468</v>
      </c>
      <c r="R2450" s="19">
        <f t="shared" si="598"/>
        <v>3.4799780968258656</v>
      </c>
      <c r="S2450" s="19">
        <f t="shared" si="595"/>
        <v>3.228243305580015</v>
      </c>
      <c r="T2450" s="19">
        <f t="shared" si="599"/>
        <v>3.9519605147822601</v>
      </c>
      <c r="U2450" s="23">
        <f t="shared" si="596"/>
        <v>3.4835535446516968</v>
      </c>
      <c r="V2450" s="24">
        <f t="shared" si="602"/>
        <v>3.9548314126243445</v>
      </c>
      <c r="W2450" s="24">
        <f t="shared" si="602"/>
        <v>3.6101847200942401</v>
      </c>
      <c r="X2450" s="24">
        <f t="shared" si="602"/>
        <v>3.3222562918242171</v>
      </c>
      <c r="Y2450" s="24">
        <f t="shared" si="602"/>
        <v>3.9867138458732119</v>
      </c>
      <c r="Z2450" s="24">
        <f t="shared" si="602"/>
        <v>3.7184965676040034</v>
      </c>
      <c r="AA2450" s="20">
        <v>-0.15</v>
      </c>
      <c r="AB2450" s="20">
        <v>0.57999999999999996</v>
      </c>
      <c r="AC2450" s="17">
        <v>315.83994254032302</v>
      </c>
      <c r="AD2450" s="17">
        <f t="shared" si="597"/>
        <v>315.64010522619662</v>
      </c>
      <c r="AE2450" s="21">
        <v>139.5</v>
      </c>
      <c r="AF2450" s="21">
        <v>172.49596774193549</v>
      </c>
      <c r="AG2450" s="19">
        <v>3.0857526881720423</v>
      </c>
      <c r="AH2450" s="21">
        <v>204.1</v>
      </c>
      <c r="AI2450" s="22">
        <v>0.66416666666666646</v>
      </c>
      <c r="AJ2450" s="21">
        <v>1648.440999999998</v>
      </c>
      <c r="AK2450" s="21" t="e">
        <f>VLOOKUP($B2450,'[3]Rotoma level Monthly'!$C$2:$N$538,10,FALSE)</f>
        <v>#N/A</v>
      </c>
      <c r="AL2450" s="21" t="e">
        <f>VLOOKUP($B2450,'[3]Rotoma level Monthly'!$C$2:$N$538,11,FALSE)</f>
        <v>#N/A</v>
      </c>
      <c r="AM2450" s="20">
        <v>3.6925627957430653</v>
      </c>
      <c r="AN2450" s="21">
        <v>191.52500000000001</v>
      </c>
    </row>
    <row r="2451" spans="1:40" x14ac:dyDescent="0.25">
      <c r="A2451" s="18" t="s">
        <v>92</v>
      </c>
      <c r="B2451" s="15">
        <v>41061</v>
      </c>
      <c r="C2451" s="16" t="s">
        <v>74</v>
      </c>
      <c r="D2451" s="17">
        <v>2012</v>
      </c>
      <c r="E2451" s="18" t="str">
        <f t="shared" si="601"/>
        <v>Rotomahana 2011/12</v>
      </c>
      <c r="F2451" s="18" t="s">
        <v>72</v>
      </c>
      <c r="G2451" s="19">
        <v>2.9000001000000002</v>
      </c>
      <c r="H2451" s="20">
        <v>7.6999998092651367</v>
      </c>
      <c r="I2451" s="21">
        <v>220</v>
      </c>
      <c r="J2451" s="19">
        <v>28</v>
      </c>
      <c r="K2451" s="19">
        <v>12</v>
      </c>
      <c r="L2451" s="19">
        <v>85.000001000000012</v>
      </c>
      <c r="M2451" s="19">
        <v>7.0000002000000006</v>
      </c>
      <c r="N2451" s="19">
        <v>6.6999997999999996</v>
      </c>
      <c r="O2451" s="19">
        <v>0.80000000999999998</v>
      </c>
      <c r="Q2451" s="19">
        <f t="shared" si="600"/>
        <v>3.3944909527015543</v>
      </c>
      <c r="R2451" s="19">
        <f t="shared" si="598"/>
        <v>3.0136947297978467</v>
      </c>
      <c r="S2451" s="19">
        <f t="shared" si="595"/>
        <v>3.4406922692748405</v>
      </c>
      <c r="T2451" s="19">
        <f t="shared" si="599"/>
        <v>4.4437014515192796</v>
      </c>
      <c r="U2451" s="23">
        <f t="shared" si="596"/>
        <v>3.5731448508233803</v>
      </c>
      <c r="V2451" s="24">
        <f t="shared" si="602"/>
        <v>3.9648696368979195</v>
      </c>
      <c r="W2451" s="24">
        <f t="shared" si="602"/>
        <v>3.6008191418284152</v>
      </c>
      <c r="X2451" s="24">
        <f t="shared" si="602"/>
        <v>3.3299490541156351</v>
      </c>
      <c r="Y2451" s="24">
        <f t="shared" si="602"/>
        <v>4.0222716784560824</v>
      </c>
      <c r="Z2451" s="24">
        <f t="shared" si="602"/>
        <v>3.7294773778245127</v>
      </c>
      <c r="AA2451" s="20">
        <v>-0.95</v>
      </c>
      <c r="AB2451" s="20">
        <v>0.133333333333333</v>
      </c>
      <c r="AC2451" s="17">
        <v>315.82774409722202</v>
      </c>
      <c r="AD2451" s="17">
        <f t="shared" si="597"/>
        <v>315.68886474587254</v>
      </c>
      <c r="AE2451" s="21">
        <v>70</v>
      </c>
      <c r="AF2451" s="21">
        <v>181.88194444444443</v>
      </c>
      <c r="AG2451" s="19">
        <v>3.1832638888888889</v>
      </c>
      <c r="AH2451" s="21">
        <v>112.6</v>
      </c>
      <c r="AI2451" s="22">
        <v>0.66416666666666646</v>
      </c>
      <c r="AJ2451" s="21">
        <v>1554.440999999998</v>
      </c>
      <c r="AK2451" s="21" t="e">
        <f>VLOOKUP($B2451,'[3]Rotoma level Monthly'!$C$2:$N$538,10,FALSE)</f>
        <v>#N/A</v>
      </c>
      <c r="AL2451" s="21" t="e">
        <f>VLOOKUP($B2451,'[3]Rotoma level Monthly'!$C$2:$N$538,11,FALSE)</f>
        <v>#N/A</v>
      </c>
      <c r="AM2451" s="20">
        <v>3.6415323297932449</v>
      </c>
      <c r="AN2451" s="21">
        <v>192.90833333333333</v>
      </c>
    </row>
    <row r="2452" spans="1:40" x14ac:dyDescent="0.25">
      <c r="A2452" s="18" t="s">
        <v>92</v>
      </c>
      <c r="B2452" s="15">
        <v>41091</v>
      </c>
      <c r="C2452" s="16" t="s">
        <v>75</v>
      </c>
      <c r="D2452" s="17">
        <v>2013</v>
      </c>
      <c r="E2452" s="18" t="str">
        <f t="shared" si="601"/>
        <v>Rotomahana 2012/13</v>
      </c>
      <c r="F2452" s="18" t="s">
        <v>72</v>
      </c>
      <c r="G2452" s="19">
        <v>1.7</v>
      </c>
      <c r="H2452" s="20">
        <v>7.6500000953674316</v>
      </c>
      <c r="I2452" s="21">
        <v>212</v>
      </c>
      <c r="J2452" s="19">
        <v>25.000000999999997</v>
      </c>
      <c r="K2452" s="19">
        <v>13</v>
      </c>
      <c r="L2452" s="19">
        <v>90.00000399999999</v>
      </c>
      <c r="M2452" s="19">
        <v>6.0000000999999994</v>
      </c>
      <c r="N2452" s="19">
        <v>6.8000002000000004</v>
      </c>
      <c r="O2452" s="19">
        <v>0.55000000999999998</v>
      </c>
      <c r="Q2452" s="19">
        <f t="shared" si="600"/>
        <v>2.8053402603008157</v>
      </c>
      <c r="R2452" s="19">
        <f t="shared" si="598"/>
        <v>3.0227974147548418</v>
      </c>
      <c r="S2452" s="19">
        <f t="shared" si="595"/>
        <v>3.3922709413955405</v>
      </c>
      <c r="T2452" s="19">
        <f t="shared" si="599"/>
        <v>4.2999848760479438</v>
      </c>
      <c r="U2452" s="23">
        <f t="shared" si="596"/>
        <v>3.3800983731247856</v>
      </c>
      <c r="V2452" s="24">
        <f t="shared" si="602"/>
        <v>3.8817268964995115</v>
      </c>
      <c r="W2452" s="24">
        <f t="shared" si="602"/>
        <v>3.5901021653702858</v>
      </c>
      <c r="X2452" s="24">
        <f t="shared" si="602"/>
        <v>3.3249280948072282</v>
      </c>
      <c r="Y2452" s="24">
        <f t="shared" si="602"/>
        <v>4.0222716784560824</v>
      </c>
      <c r="Z2452" s="24">
        <f t="shared" si="602"/>
        <v>3.7047572087832776</v>
      </c>
      <c r="AA2452" s="20">
        <v>-0.13</v>
      </c>
      <c r="AB2452" s="20">
        <v>0.125</v>
      </c>
      <c r="AC2452" s="17">
        <v>315.80584845430099</v>
      </c>
      <c r="AD2452" s="17">
        <f t="shared" si="597"/>
        <v>315.72263535519147</v>
      </c>
      <c r="AE2452" s="21">
        <v>204</v>
      </c>
      <c r="AF2452" s="21">
        <v>144.46841397849468</v>
      </c>
      <c r="AG2452" s="19">
        <v>2.8352822580645154</v>
      </c>
      <c r="AH2452" s="21">
        <v>146.1</v>
      </c>
      <c r="AI2452" s="22">
        <v>0.66416666666666646</v>
      </c>
      <c r="AJ2452" s="21">
        <v>1475.440999999998</v>
      </c>
      <c r="AK2452" s="21" t="e">
        <f>VLOOKUP($B2452,'[3]Rotoma level Monthly'!$C$2:$N$538,10,FALSE)</f>
        <v>#N/A</v>
      </c>
      <c r="AL2452" s="21" t="e">
        <f>VLOOKUP($B2452,'[3]Rotoma level Monthly'!$C$2:$N$538,11,FALSE)</f>
        <v>#N/A</v>
      </c>
      <c r="AM2452" s="20">
        <v>3.6398540890525037</v>
      </c>
      <c r="AN2452" s="21">
        <v>192.34166666666667</v>
      </c>
    </row>
    <row r="2453" spans="1:40" x14ac:dyDescent="0.25">
      <c r="A2453" s="18" t="s">
        <v>92</v>
      </c>
      <c r="B2453" s="15">
        <v>41122</v>
      </c>
      <c r="C2453" s="16" t="s">
        <v>75</v>
      </c>
      <c r="D2453" s="17">
        <v>2013</v>
      </c>
      <c r="E2453" s="18" t="str">
        <f t="shared" si="601"/>
        <v>Rotomahana 2012/13</v>
      </c>
      <c r="F2453" s="18" t="s">
        <v>72</v>
      </c>
      <c r="G2453" s="19">
        <v>3.9000001000000002</v>
      </c>
      <c r="H2453" s="20">
        <v>6.4000000953674316</v>
      </c>
      <c r="I2453" s="21">
        <v>205</v>
      </c>
      <c r="J2453" s="19">
        <v>27.000000999999997</v>
      </c>
      <c r="K2453" s="19">
        <v>11</v>
      </c>
      <c r="L2453" s="19">
        <v>79.999998000000005</v>
      </c>
      <c r="M2453" s="19">
        <v>1</v>
      </c>
      <c r="N2453" s="19">
        <v>7.1499996000000001</v>
      </c>
      <c r="O2453" s="19">
        <v>0.55000000999999998</v>
      </c>
      <c r="Q2453" s="19">
        <f t="shared" si="600"/>
        <v>3.7213041301321281</v>
      </c>
      <c r="R2453" s="19">
        <f t="shared" si="598"/>
        <v>3.2670581913719765</v>
      </c>
      <c r="S2453" s="19">
        <f t="shared" si="595"/>
        <v>3.3483791217778198</v>
      </c>
      <c r="T2453" s="19">
        <f t="shared" si="599"/>
        <v>4.3975822383123848</v>
      </c>
      <c r="U2453" s="23">
        <f t="shared" si="596"/>
        <v>3.6835809203985774</v>
      </c>
      <c r="V2453" s="24">
        <f t="shared" si="602"/>
        <v>3.8535305114761287</v>
      </c>
      <c r="W2453" s="24">
        <f t="shared" si="602"/>
        <v>3.6464875164531825</v>
      </c>
      <c r="X2453" s="24">
        <f t="shared" si="602"/>
        <v>3.3217855057515417</v>
      </c>
      <c r="Y2453" s="24">
        <f t="shared" si="602"/>
        <v>4.0043170369242711</v>
      </c>
      <c r="Z2453" s="24">
        <f t="shared" si="602"/>
        <v>3.7065301426512818</v>
      </c>
      <c r="AA2453" s="20">
        <v>-0.46</v>
      </c>
      <c r="AB2453" s="20">
        <v>0.105</v>
      </c>
      <c r="AC2453" s="17">
        <v>316.15850739247298</v>
      </c>
      <c r="AD2453" s="17">
        <f t="shared" si="597"/>
        <v>315.78819981531694</v>
      </c>
      <c r="AE2453" s="21">
        <v>115.027999999999</v>
      </c>
      <c r="AF2453" s="21">
        <v>155.39381720430106</v>
      </c>
      <c r="AG2453" s="19">
        <v>2.4018817204301079</v>
      </c>
      <c r="AH2453" s="21">
        <v>168.7</v>
      </c>
      <c r="AI2453" s="22">
        <v>0.66416666666666646</v>
      </c>
      <c r="AJ2453" s="21">
        <v>1557.9799999999977</v>
      </c>
      <c r="AK2453" s="21" t="e">
        <f>VLOOKUP($B2453,'[3]Rotoma level Monthly'!$C$2:$N$538,10,FALSE)</f>
        <v>#N/A</v>
      </c>
      <c r="AL2453" s="21" t="e">
        <f>VLOOKUP($B2453,'[3]Rotoma level Monthly'!$C$2:$N$538,11,FALSE)</f>
        <v>#N/A</v>
      </c>
      <c r="AM2453" s="20">
        <v>3.5456336589449768</v>
      </c>
      <c r="AN2453" s="21">
        <v>189.6583333333333</v>
      </c>
    </row>
    <row r="2454" spans="1:40" x14ac:dyDescent="0.25">
      <c r="A2454" s="18" t="s">
        <v>92</v>
      </c>
      <c r="B2454" s="15">
        <v>41153</v>
      </c>
      <c r="C2454" s="16" t="s">
        <v>75</v>
      </c>
      <c r="D2454" s="17">
        <v>2013</v>
      </c>
      <c r="E2454" s="18" t="str">
        <f t="shared" si="601"/>
        <v>Rotomahana 2012/13</v>
      </c>
      <c r="F2454" s="18" t="s">
        <v>72</v>
      </c>
      <c r="G2454" s="19">
        <v>4.3000002000000004</v>
      </c>
      <c r="H2454" s="20">
        <v>5.4200000762939453</v>
      </c>
      <c r="I2454" s="21">
        <v>179.00000999999997</v>
      </c>
      <c r="J2454" s="19">
        <v>12.000000999999997</v>
      </c>
      <c r="K2454" s="19">
        <v>6.000001000000001</v>
      </c>
      <c r="L2454" s="19">
        <v>64.999998000000005</v>
      </c>
      <c r="M2454" s="19">
        <v>1</v>
      </c>
      <c r="N2454" s="19">
        <v>7.0999999000000003</v>
      </c>
      <c r="O2454" s="19">
        <v>0.69999999000000002</v>
      </c>
      <c r="Q2454" s="19">
        <f t="shared" si="600"/>
        <v>3.8290099284794969</v>
      </c>
      <c r="R2454" s="19">
        <f t="shared" si="598"/>
        <v>3.4871908304002024</v>
      </c>
      <c r="S2454" s="19">
        <f t="shared" si="595"/>
        <v>3.171087696278883</v>
      </c>
      <c r="T2454" s="19">
        <f t="shared" si="599"/>
        <v>3.3692093441373836</v>
      </c>
      <c r="U2454" s="23">
        <f t="shared" si="596"/>
        <v>3.4641244498239914</v>
      </c>
      <c r="V2454" s="24">
        <f t="shared" si="602"/>
        <v>3.814144540552538</v>
      </c>
      <c r="W2454" s="24">
        <f t="shared" si="602"/>
        <v>3.6371149337117554</v>
      </c>
      <c r="X2454" s="24">
        <f t="shared" si="602"/>
        <v>3.3102471671086806</v>
      </c>
      <c r="Y2454" s="24">
        <f t="shared" si="602"/>
        <v>3.9267524092650579</v>
      </c>
      <c r="Z2454" s="24">
        <f t="shared" si="602"/>
        <v>3.6720647626595082</v>
      </c>
      <c r="AA2454" s="20">
        <v>0.21</v>
      </c>
      <c r="AB2454" s="20">
        <v>-3.8333333333333199E-2</v>
      </c>
      <c r="AC2454" s="17">
        <v>316.25994062500001</v>
      </c>
      <c r="AD2454" s="17">
        <f t="shared" si="597"/>
        <v>315.86815730952992</v>
      </c>
      <c r="AE2454" s="21">
        <v>123.647999999999</v>
      </c>
      <c r="AF2454" s="21">
        <v>171.68611111111113</v>
      </c>
      <c r="AG2454" s="19">
        <v>4.1988888888888898</v>
      </c>
      <c r="AH2454" s="21">
        <v>170.2</v>
      </c>
      <c r="AI2454" s="22">
        <v>0.66416666666666646</v>
      </c>
      <c r="AJ2454" s="21">
        <v>1615.5529999999967</v>
      </c>
      <c r="AK2454" s="21" t="e">
        <f>VLOOKUP($B2454,'[3]Rotoma level Monthly'!$C$2:$N$538,10,FALSE)</f>
        <v>#N/A</v>
      </c>
      <c r="AL2454" s="21" t="e">
        <f>VLOOKUP($B2454,'[3]Rotoma level Monthly'!$C$2:$N$538,11,FALSE)</f>
        <v>#N/A</v>
      </c>
      <c r="AM2454" s="20">
        <v>3.4963281033894211</v>
      </c>
      <c r="AN2454" s="21">
        <v>184.61666666666665</v>
      </c>
    </row>
    <row r="2455" spans="1:40" x14ac:dyDescent="0.25">
      <c r="A2455" s="18" t="s">
        <v>92</v>
      </c>
      <c r="B2455" s="15">
        <v>41183</v>
      </c>
      <c r="C2455" s="16" t="s">
        <v>75</v>
      </c>
      <c r="D2455" s="17">
        <v>2013</v>
      </c>
      <c r="E2455" s="18" t="str">
        <f t="shared" si="601"/>
        <v>Rotomahana 2012/13</v>
      </c>
      <c r="F2455" s="18" t="s">
        <v>72</v>
      </c>
      <c r="G2455" s="19">
        <v>7.3000002000000004</v>
      </c>
      <c r="H2455" s="20">
        <v>3.6500000953674316</v>
      </c>
      <c r="I2455" s="21">
        <v>171</v>
      </c>
      <c r="J2455" s="19">
        <v>12.999999000000003</v>
      </c>
      <c r="K2455" s="19">
        <v>16.000000999999997</v>
      </c>
      <c r="L2455" s="19">
        <v>4.0000002000000006</v>
      </c>
      <c r="M2455" s="19">
        <v>1</v>
      </c>
      <c r="N2455" s="19">
        <v>7.0999999000000003</v>
      </c>
      <c r="O2455" s="19">
        <v>1.7</v>
      </c>
      <c r="Q2455" s="19">
        <f t="shared" si="600"/>
        <v>4.4128400949280939</v>
      </c>
      <c r="R2455" s="19">
        <f t="shared" si="598"/>
        <v>3.9899940220022336</v>
      </c>
      <c r="S2455" s="19">
        <f t="shared" ref="S2455:S2518" si="603">-3.61+3.01*LOG($I2455)</f>
        <v>3.1113182922803824</v>
      </c>
      <c r="T2455" s="19">
        <f t="shared" si="599"/>
        <v>3.4707144911867371</v>
      </c>
      <c r="U2455" s="23">
        <f t="shared" ref="U2455:U2456" si="604">AVERAGE(Q2455:T2455)</f>
        <v>3.7462167250993614</v>
      </c>
      <c r="V2455" s="24">
        <f t="shared" si="602"/>
        <v>3.8649601197064025</v>
      </c>
      <c r="W2455" s="24">
        <f t="shared" si="602"/>
        <v>3.6235762364471338</v>
      </c>
      <c r="X2455" s="24">
        <f t="shared" si="602"/>
        <v>3.2965000852593143</v>
      </c>
      <c r="Y2455" s="24">
        <f t="shared" si="602"/>
        <v>3.8866485739654304</v>
      </c>
      <c r="Z2455" s="24">
        <f t="shared" si="602"/>
        <v>3.66792125384457</v>
      </c>
      <c r="AA2455" s="20">
        <v>0.23</v>
      </c>
      <c r="AB2455" s="20">
        <v>-2.4999999999999901E-2</v>
      </c>
      <c r="AC2455" s="17">
        <v>316.284902217742</v>
      </c>
      <c r="AD2455" s="17">
        <f t="shared" si="597"/>
        <v>315.93213726024675</v>
      </c>
      <c r="AE2455" s="21">
        <v>76.607999999999905</v>
      </c>
      <c r="AF2455" s="21">
        <v>213.64314516129036</v>
      </c>
      <c r="AG2455" s="19">
        <v>4.61122311827957</v>
      </c>
      <c r="AH2455" s="21">
        <v>236</v>
      </c>
      <c r="AI2455" s="22">
        <v>0.66416666666666646</v>
      </c>
      <c r="AJ2455" s="21">
        <v>1673.4399999999957</v>
      </c>
      <c r="AK2455" s="21" t="e">
        <f>VLOOKUP($B2455,'[3]Rotoma level Monthly'!$C$2:$N$538,10,FALSE)</f>
        <v>#N/A</v>
      </c>
      <c r="AL2455" s="21" t="e">
        <f>VLOOKUP($B2455,'[3]Rotoma level Monthly'!$C$2:$N$538,11,FALSE)</f>
        <v>#N/A</v>
      </c>
      <c r="AM2455" s="20">
        <v>3.5688975478338656</v>
      </c>
      <c r="AN2455" s="21">
        <v>190.14999999999998</v>
      </c>
    </row>
    <row r="2456" spans="1:40" x14ac:dyDescent="0.25">
      <c r="A2456" s="18" t="s">
        <v>92</v>
      </c>
      <c r="B2456" s="15">
        <v>41214</v>
      </c>
      <c r="C2456" s="16" t="s">
        <v>75</v>
      </c>
      <c r="D2456" s="17">
        <v>2013</v>
      </c>
      <c r="E2456" s="18" t="str">
        <f t="shared" si="601"/>
        <v>Rotomahana 2012/13</v>
      </c>
      <c r="F2456" s="18" t="s">
        <v>72</v>
      </c>
      <c r="G2456" s="19">
        <v>3.02</v>
      </c>
      <c r="H2456" s="20">
        <v>4.1999998092651367</v>
      </c>
      <c r="I2456" s="21">
        <v>160</v>
      </c>
      <c r="J2456" s="19">
        <v>14.999999000000003</v>
      </c>
      <c r="K2456" s="19">
        <v>4</v>
      </c>
      <c r="L2456" s="19">
        <v>0.50000001999999999</v>
      </c>
      <c r="M2456" s="19">
        <v>1</v>
      </c>
      <c r="N2456" s="19">
        <v>7.5</v>
      </c>
      <c r="O2456" s="19">
        <v>1</v>
      </c>
      <c r="Q2456" s="19">
        <f t="shared" si="600"/>
        <v>3.439217635111163</v>
      </c>
      <c r="R2456" s="19">
        <f t="shared" si="598"/>
        <v>3.8142917940816581</v>
      </c>
      <c r="S2456" s="19">
        <f t="shared" si="603"/>
        <v>3.0244011477943329</v>
      </c>
      <c r="T2456" s="19">
        <f t="shared" si="599"/>
        <v>3.6521863918999276</v>
      </c>
      <c r="U2456" s="23">
        <f t="shared" si="604"/>
        <v>3.4825242422217704</v>
      </c>
      <c r="V2456" s="24">
        <f t="shared" si="602"/>
        <v>3.8167925704940675</v>
      </c>
      <c r="W2456" s="24">
        <f t="shared" si="602"/>
        <v>3.5937860505128278</v>
      </c>
      <c r="X2456" s="24">
        <f t="shared" si="602"/>
        <v>3.2783543450287205</v>
      </c>
      <c r="Y2456" s="24">
        <f t="shared" si="602"/>
        <v>3.8461745924272486</v>
      </c>
      <c r="Z2456" s="24">
        <f t="shared" si="602"/>
        <v>3.6337768896157154</v>
      </c>
      <c r="AA2456" s="20">
        <v>0.37</v>
      </c>
      <c r="AB2456" s="20">
        <v>-0.12166666666666601</v>
      </c>
      <c r="AC2456" s="17">
        <v>316.14563888888898</v>
      </c>
      <c r="AD2456" s="17">
        <f t="shared" ref="AD2456:AD2519" si="605">AVERAGE(AC2445:AC2456)</f>
        <v>315.97410097552455</v>
      </c>
      <c r="AE2456" s="21">
        <v>24.913</v>
      </c>
      <c r="AF2456" s="21">
        <v>195.62916666666663</v>
      </c>
      <c r="AG2456" s="19">
        <v>4.0034722222222214</v>
      </c>
      <c r="AH2456" s="21">
        <v>251.2</v>
      </c>
      <c r="AI2456" s="22">
        <v>0.35666666666666647</v>
      </c>
      <c r="AJ2456" s="21">
        <v>1576.0479999999957</v>
      </c>
      <c r="AK2456" s="21" t="e">
        <f>VLOOKUP($B2456,'[3]Rotoma level Monthly'!$C$2:$N$538,10,FALSE)</f>
        <v>#N/A</v>
      </c>
      <c r="AL2456" s="21" t="e">
        <f>VLOOKUP($B2456,'[3]Rotoma level Monthly'!$C$2:$N$538,11,FALSE)</f>
        <v>#N/A</v>
      </c>
      <c r="AM2456" s="20">
        <v>3.6302742759444642</v>
      </c>
      <c r="AN2456" s="21">
        <v>189.6</v>
      </c>
    </row>
    <row r="2457" spans="1:40" x14ac:dyDescent="0.25">
      <c r="A2457" s="18" t="s">
        <v>92</v>
      </c>
      <c r="B2457" s="15">
        <v>41244</v>
      </c>
      <c r="C2457" s="16" t="s">
        <v>75</v>
      </c>
      <c r="D2457" s="17">
        <v>2013</v>
      </c>
      <c r="E2457" s="18" t="str">
        <f t="shared" si="601"/>
        <v>Rotomahana 2012/13</v>
      </c>
      <c r="F2457" s="18" t="s">
        <v>72</v>
      </c>
      <c r="H2457" s="20">
        <v>2.9200000762939453</v>
      </c>
      <c r="I2457" s="21">
        <v>178</v>
      </c>
      <c r="J2457" s="19">
        <v>17</v>
      </c>
      <c r="K2457" s="19">
        <v>9</v>
      </c>
      <c r="L2457" s="19">
        <v>75.000002999999992</v>
      </c>
      <c r="M2457" s="19">
        <v>1</v>
      </c>
      <c r="N2457" s="19">
        <v>6.8000002000000004</v>
      </c>
      <c r="O2457" s="19">
        <v>0.64999998000000003</v>
      </c>
      <c r="R2457" s="19">
        <f t="shared" si="598"/>
        <v>4.2644118631835788</v>
      </c>
      <c r="S2457" s="19">
        <f t="shared" si="603"/>
        <v>3.1637642069497711</v>
      </c>
      <c r="T2457" s="19">
        <f t="shared" si="599"/>
        <v>3.8109108504245595</v>
      </c>
      <c r="V2457" s="24">
        <f t="shared" si="602"/>
        <v>3.7438658939633402</v>
      </c>
      <c r="W2457" s="24">
        <f t="shared" si="602"/>
        <v>3.6221930606936446</v>
      </c>
      <c r="X2457" s="24">
        <f t="shared" si="602"/>
        <v>3.254291157849833</v>
      </c>
      <c r="Y2457" s="24">
        <f t="shared" si="602"/>
        <v>3.8289998749188929</v>
      </c>
      <c r="Z2457" s="24">
        <f t="shared" si="602"/>
        <v>3.6002101598769829</v>
      </c>
      <c r="AA2457" s="20">
        <v>-0.69</v>
      </c>
      <c r="AB2457" s="20">
        <v>-7.8333333333333199E-2</v>
      </c>
      <c r="AC2457" s="17">
        <v>315.99446841397901</v>
      </c>
      <c r="AD2457" s="17">
        <f t="shared" si="605"/>
        <v>316.00093545693136</v>
      </c>
      <c r="AE2457" s="21">
        <v>107.92400000000001</v>
      </c>
      <c r="AF2457" s="21">
        <v>142.06317204301072</v>
      </c>
      <c r="AG2457" s="19">
        <v>3.6795026881720427</v>
      </c>
      <c r="AH2457" s="21">
        <v>196.3</v>
      </c>
      <c r="AI2457" s="22">
        <v>0.12916666666666649</v>
      </c>
      <c r="AJ2457" s="21">
        <v>1548.4619999999959</v>
      </c>
      <c r="AK2457" s="21" t="e">
        <f>VLOOKUP($B2457,'[3]Rotoma level Monthly'!$C$2:$N$538,10,FALSE)</f>
        <v>#N/A</v>
      </c>
      <c r="AL2457" s="21" t="e">
        <f>VLOOKUP($B2457,'[3]Rotoma level Monthly'!$C$2:$N$538,11,FALSE)</f>
        <v>#N/A</v>
      </c>
      <c r="AM2457" s="20">
        <v>3.5566921000185387</v>
      </c>
      <c r="AN2457" s="21">
        <v>192.20000000000002</v>
      </c>
    </row>
    <row r="2458" spans="1:40" x14ac:dyDescent="0.25">
      <c r="A2458" s="18" t="s">
        <v>92</v>
      </c>
      <c r="B2458" s="15">
        <v>41275</v>
      </c>
      <c r="C2458" s="16" t="s">
        <v>75</v>
      </c>
      <c r="D2458" s="17">
        <v>2013</v>
      </c>
      <c r="E2458" s="18" t="str">
        <f t="shared" si="601"/>
        <v>Rotomahana 2012/13</v>
      </c>
      <c r="F2458" s="18" t="s">
        <v>72</v>
      </c>
      <c r="G2458" s="19">
        <v>7.4000000999999997</v>
      </c>
      <c r="H2458" s="20">
        <v>4</v>
      </c>
      <c r="I2458" s="21">
        <v>178</v>
      </c>
      <c r="J2458" s="19">
        <v>12.999999000000003</v>
      </c>
      <c r="K2458" s="19">
        <v>6.000001000000001</v>
      </c>
      <c r="L2458" s="19">
        <v>0.50000001999999999</v>
      </c>
      <c r="M2458" s="19">
        <v>1</v>
      </c>
      <c r="N2458" s="19">
        <v>7.5</v>
      </c>
      <c r="O2458" s="19">
        <v>1.3</v>
      </c>
      <c r="Q2458" s="19">
        <f t="shared" ref="Q2458:Q2521" si="606">2.22+2.54*LOG($G2458,10)</f>
        <v>4.4278485830235432</v>
      </c>
      <c r="R2458" s="19">
        <f t="shared" si="598"/>
        <v>3.8756745470895422</v>
      </c>
      <c r="S2458" s="19">
        <f t="shared" si="603"/>
        <v>3.1637642069497711</v>
      </c>
      <c r="T2458" s="19">
        <f t="shared" si="599"/>
        <v>3.4707144911867371</v>
      </c>
      <c r="U2458" s="23">
        <f t="shared" ref="U2458:U2521" si="607">AVERAGE(Q2458:T2458)</f>
        <v>3.7345004570623983</v>
      </c>
      <c r="V2458" s="24">
        <f t="shared" si="602"/>
        <v>3.7136703106018443</v>
      </c>
      <c r="W2458" s="24">
        <f t="shared" si="602"/>
        <v>3.5873375767628217</v>
      </c>
      <c r="X2458" s="24">
        <f t="shared" si="602"/>
        <v>3.2258988320902104</v>
      </c>
      <c r="Y2458" s="24">
        <f t="shared" si="602"/>
        <v>3.7734032349879452</v>
      </c>
      <c r="Z2458" s="24">
        <f t="shared" si="602"/>
        <v>3.5602491414125925</v>
      </c>
      <c r="AA2458" s="20">
        <v>-0.08</v>
      </c>
      <c r="AB2458" s="20">
        <v>0.9</v>
      </c>
      <c r="AC2458" s="17">
        <v>315.83806149193498</v>
      </c>
      <c r="AD2458" s="17">
        <f t="shared" si="605"/>
        <v>315.9874699551392</v>
      </c>
      <c r="AE2458" s="21">
        <v>0</v>
      </c>
      <c r="AF2458" s="21">
        <v>182.4146505376344</v>
      </c>
      <c r="AG2458" s="19">
        <v>3.9255712365591386</v>
      </c>
      <c r="AH2458" s="21">
        <v>300.60000000000002</v>
      </c>
      <c r="AI2458" s="22">
        <v>0.12916666666666649</v>
      </c>
      <c r="AJ2458" s="21">
        <v>1304.506999999998</v>
      </c>
      <c r="AK2458" s="21" t="e">
        <f>VLOOKUP($B2458,'[3]Rotoma level Monthly'!$C$2:$N$538,10,FALSE)</f>
        <v>#N/A</v>
      </c>
      <c r="AL2458" s="21" t="e">
        <f>VLOOKUP($B2458,'[3]Rotoma level Monthly'!$C$2:$N$538,11,FALSE)</f>
        <v>#N/A</v>
      </c>
      <c r="AM2458" s="20">
        <v>3.5226083186565318</v>
      </c>
      <c r="AN2458" s="21">
        <v>197.70833333333334</v>
      </c>
    </row>
    <row r="2459" spans="1:40" x14ac:dyDescent="0.25">
      <c r="A2459" s="18" t="s">
        <v>92</v>
      </c>
      <c r="B2459" s="15">
        <v>41306</v>
      </c>
      <c r="C2459" s="16" t="s">
        <v>75</v>
      </c>
      <c r="D2459" s="17">
        <v>2013</v>
      </c>
      <c r="E2459" s="18" t="str">
        <f t="shared" si="601"/>
        <v>Rotomahana 2012/13</v>
      </c>
      <c r="F2459" s="18" t="s">
        <v>72</v>
      </c>
      <c r="G2459" s="19">
        <v>3.7</v>
      </c>
      <c r="H2459" s="20">
        <v>5.3299998999999998</v>
      </c>
      <c r="I2459" s="21">
        <v>228</v>
      </c>
      <c r="J2459" s="19">
        <v>16.000001000000005</v>
      </c>
      <c r="K2459" s="19">
        <v>7.999998999999999</v>
      </c>
      <c r="L2459" s="19">
        <v>2.0000001000000003</v>
      </c>
      <c r="M2459" s="19">
        <v>1</v>
      </c>
      <c r="N2459" s="19">
        <v>7.9000000999999997</v>
      </c>
      <c r="O2459" s="19">
        <v>1.1000000000000001</v>
      </c>
      <c r="Q2459" s="19">
        <f t="shared" si="606"/>
        <v>3.6632323791301675</v>
      </c>
      <c r="R2459" s="19">
        <f t="shared" si="598"/>
        <v>3.5090332918268334</v>
      </c>
      <c r="S2459" s="19">
        <f t="shared" si="603"/>
        <v>3.4873838894713658</v>
      </c>
      <c r="T2459" s="19">
        <f t="shared" si="599"/>
        <v>3.7340304286140413</v>
      </c>
      <c r="U2459" s="23">
        <f t="shared" si="607"/>
        <v>3.5984199972606019</v>
      </c>
      <c r="V2459" s="24">
        <f t="shared" si="602"/>
        <v>3.6896797530485901</v>
      </c>
      <c r="W2459" s="24">
        <f t="shared" si="602"/>
        <v>3.5726671172505124</v>
      </c>
      <c r="X2459" s="24">
        <f t="shared" si="602"/>
        <v>3.2412673043222235</v>
      </c>
      <c r="Y2459" s="24">
        <f t="shared" si="602"/>
        <v>3.7397495898426052</v>
      </c>
      <c r="Z2459" s="24">
        <f t="shared" si="602"/>
        <v>3.5452636022718336</v>
      </c>
      <c r="AA2459" s="20">
        <v>-0.34</v>
      </c>
      <c r="AB2459" s="20">
        <v>0.80333333333333301</v>
      </c>
      <c r="AC2459" s="17">
        <v>315.62780691964298</v>
      </c>
      <c r="AD2459" s="17">
        <f t="shared" si="605"/>
        <v>315.96302498579911</v>
      </c>
      <c r="AE2459" s="21">
        <v>21.957000000000001</v>
      </c>
      <c r="AF2459" s="21">
        <v>162.0386904761904</v>
      </c>
      <c r="AG2459" s="19">
        <v>3.2712723214285724</v>
      </c>
      <c r="AH2459" s="21">
        <v>274.8</v>
      </c>
      <c r="AI2459" s="22">
        <v>0.12916666666666649</v>
      </c>
      <c r="AJ2459" s="21">
        <v>1184.1499999999978</v>
      </c>
      <c r="AK2459" s="21" t="e">
        <f>VLOOKUP($B2459,'[3]Rotoma level Monthly'!$C$2:$N$538,10,FALSE)</f>
        <v>#N/A</v>
      </c>
      <c r="AL2459" s="21" t="e">
        <f>VLOOKUP($B2459,'[3]Rotoma level Monthly'!$C$2:$N$538,11,FALSE)</f>
        <v>#N/A</v>
      </c>
      <c r="AM2459" s="20">
        <v>3.5096350883697931</v>
      </c>
      <c r="AN2459" s="21">
        <v>205.65833333333333</v>
      </c>
    </row>
    <row r="2460" spans="1:40" x14ac:dyDescent="0.25">
      <c r="A2460" s="18" t="s">
        <v>92</v>
      </c>
      <c r="B2460" s="15">
        <v>41334</v>
      </c>
      <c r="C2460" s="16" t="s">
        <v>75</v>
      </c>
      <c r="D2460" s="17">
        <v>2013</v>
      </c>
      <c r="E2460" s="18" t="str">
        <f t="shared" si="601"/>
        <v>Rotomahana 2012/13</v>
      </c>
      <c r="F2460" s="18" t="s">
        <v>72</v>
      </c>
      <c r="G2460" s="19">
        <v>3.0999998999999998</v>
      </c>
      <c r="H2460" s="20">
        <v>5</v>
      </c>
      <c r="I2460" s="21">
        <v>190</v>
      </c>
      <c r="J2460" s="19">
        <v>14.000001000000005</v>
      </c>
      <c r="K2460" s="19">
        <v>14</v>
      </c>
      <c r="L2460" s="19">
        <v>8.0000004000000011</v>
      </c>
      <c r="M2460" s="19">
        <v>1</v>
      </c>
      <c r="N2460" s="19">
        <v>7.5</v>
      </c>
      <c r="O2460" s="19">
        <v>1.1000000000000001</v>
      </c>
      <c r="Q2460" s="19">
        <f t="shared" si="606"/>
        <v>3.4680586667549234</v>
      </c>
      <c r="R2460" s="19">
        <f t="shared" si="598"/>
        <v>3.5918989265843653</v>
      </c>
      <c r="S2460" s="19">
        <f t="shared" si="603"/>
        <v>3.2490483388680143</v>
      </c>
      <c r="T2460" s="19">
        <f t="shared" si="599"/>
        <v>3.5646939547618719</v>
      </c>
      <c r="U2460" s="23">
        <f t="shared" si="607"/>
        <v>3.4684249717422935</v>
      </c>
      <c r="V2460" s="24">
        <f t="shared" si="602"/>
        <v>3.6397552476936572</v>
      </c>
      <c r="W2460" s="24">
        <f t="shared" si="602"/>
        <v>3.559518564959848</v>
      </c>
      <c r="X2460" s="24">
        <f t="shared" si="602"/>
        <v>3.2477640245379842</v>
      </c>
      <c r="Y2460" s="24">
        <f t="shared" si="602"/>
        <v>3.775307419406094</v>
      </c>
      <c r="Z2460" s="24">
        <f t="shared" si="602"/>
        <v>3.540665929793624</v>
      </c>
      <c r="AA2460" s="20">
        <v>1.07</v>
      </c>
      <c r="AB2460" s="20">
        <v>0.79833333333333301</v>
      </c>
      <c r="AC2460" s="17">
        <v>315.37813104838699</v>
      </c>
      <c r="AD2460" s="17">
        <f t="shared" si="605"/>
        <v>315.91800093225964</v>
      </c>
      <c r="AE2460" s="21">
        <v>52.922000000000097</v>
      </c>
      <c r="AF2460" s="21">
        <v>160.92741935483875</v>
      </c>
      <c r="AG2460" s="19">
        <v>2.9531720430107526</v>
      </c>
      <c r="AH2460" s="21">
        <v>252.5</v>
      </c>
      <c r="AI2460" s="22">
        <v>0.12916666666666649</v>
      </c>
      <c r="AJ2460" s="21">
        <v>1083.7109999999982</v>
      </c>
      <c r="AK2460" s="21" t="e">
        <f>VLOOKUP($B2460,'[3]Rotoma level Monthly'!$C$2:$N$538,10,FALSE)</f>
        <v>#N/A</v>
      </c>
      <c r="AL2460" s="21" t="e">
        <f>VLOOKUP($B2460,'[3]Rotoma level Monthly'!$C$2:$N$538,11,FALSE)</f>
        <v>#N/A</v>
      </c>
      <c r="AM2460" s="20">
        <v>3.530744467645929</v>
      </c>
      <c r="AN2460" s="21">
        <v>208.72500000000002</v>
      </c>
    </row>
    <row r="2461" spans="1:40" x14ac:dyDescent="0.25">
      <c r="A2461" s="18" t="s">
        <v>92</v>
      </c>
      <c r="B2461" s="15">
        <v>41365</v>
      </c>
      <c r="C2461" s="16" t="s">
        <v>75</v>
      </c>
      <c r="D2461" s="17">
        <v>2013</v>
      </c>
      <c r="E2461" s="18" t="str">
        <f t="shared" si="601"/>
        <v>Rotomahana 2012/13</v>
      </c>
      <c r="F2461" s="18" t="s">
        <v>72</v>
      </c>
      <c r="G2461" s="19">
        <v>6.0999999000000003</v>
      </c>
      <c r="H2461" s="20">
        <v>4.5</v>
      </c>
      <c r="I2461" s="21">
        <v>187.99999</v>
      </c>
      <c r="J2461" s="19">
        <v>17</v>
      </c>
      <c r="K2461" s="19">
        <v>16.000000999999997</v>
      </c>
      <c r="L2461" s="19">
        <v>111</v>
      </c>
      <c r="M2461" s="19">
        <v>1</v>
      </c>
      <c r="N2461" s="19">
        <v>6.4000000999999997</v>
      </c>
      <c r="O2461" s="19">
        <v>0.5</v>
      </c>
      <c r="Q2461" s="19">
        <f t="shared" si="606"/>
        <v>4.2147377628436109</v>
      </c>
      <c r="R2461" s="19">
        <f t="shared" si="598"/>
        <v>3.7268852046746486</v>
      </c>
      <c r="S2461" s="19">
        <f t="shared" si="603"/>
        <v>3.2352150567503553</v>
      </c>
      <c r="T2461" s="19">
        <f t="shared" si="599"/>
        <v>3.8109108504245595</v>
      </c>
      <c r="U2461" s="23">
        <f t="shared" si="607"/>
        <v>3.7469372186732937</v>
      </c>
      <c r="V2461" s="24">
        <f t="shared" si="602"/>
        <v>3.6954647868021948</v>
      </c>
      <c r="W2461" s="24">
        <f t="shared" si="602"/>
        <v>3.5869090760494657</v>
      </c>
      <c r="X2461" s="24">
        <f t="shared" si="602"/>
        <v>3.251297372780924</v>
      </c>
      <c r="Y2461" s="24">
        <f t="shared" si="602"/>
        <v>3.8313833236081405</v>
      </c>
      <c r="Z2461" s="24">
        <f t="shared" si="602"/>
        <v>3.5783205228074682</v>
      </c>
      <c r="AA2461" s="20">
        <v>0.15</v>
      </c>
      <c r="AB2461" s="20">
        <v>0.70499999999999996</v>
      </c>
      <c r="AC2461" s="17">
        <v>315.31474340277799</v>
      </c>
      <c r="AD2461" s="17">
        <f t="shared" si="605"/>
        <v>315.87297795772264</v>
      </c>
      <c r="AE2461" s="21">
        <v>184.100999999999</v>
      </c>
      <c r="AF2461" s="21">
        <v>180.06944444444454</v>
      </c>
      <c r="AG2461" s="19">
        <v>3.3755347222222216</v>
      </c>
      <c r="AH2461" s="21">
        <v>172.2</v>
      </c>
      <c r="AI2461" s="22">
        <v>0.12916666666666649</v>
      </c>
      <c r="AJ2461" s="21">
        <v>1006.9999999999981</v>
      </c>
      <c r="AK2461" s="21" t="e">
        <f>VLOOKUP($B2461,'[3]Rotoma level Monthly'!$C$2:$N$538,10,FALSE)</f>
        <v>#N/A</v>
      </c>
      <c r="AL2461" s="21" t="e">
        <f>VLOOKUP($B2461,'[3]Rotoma level Monthly'!$C$2:$N$538,11,FALSE)</f>
        <v>#N/A</v>
      </c>
      <c r="AM2461" s="20">
        <v>3.4332041450652837</v>
      </c>
      <c r="AN2461" s="21">
        <v>207.10833333333335</v>
      </c>
    </row>
    <row r="2462" spans="1:40" x14ac:dyDescent="0.25">
      <c r="A2462" s="18" t="s">
        <v>92</v>
      </c>
      <c r="B2462" s="15">
        <v>41395</v>
      </c>
      <c r="C2462" s="16" t="s">
        <v>75</v>
      </c>
      <c r="D2462" s="17">
        <v>2013</v>
      </c>
      <c r="E2462" s="18" t="str">
        <f t="shared" si="601"/>
        <v>Rotomahana 2012/13</v>
      </c>
      <c r="F2462" s="18" t="s">
        <v>72</v>
      </c>
      <c r="G2462" s="19">
        <v>4.4000000999999997</v>
      </c>
      <c r="H2462" s="20">
        <v>5.6500000953674316</v>
      </c>
      <c r="I2462" s="21">
        <v>170</v>
      </c>
      <c r="J2462" s="19">
        <v>21.999999000000003</v>
      </c>
      <c r="K2462" s="19">
        <v>7.999998999999999</v>
      </c>
      <c r="L2462" s="19">
        <v>4.0000002000000006</v>
      </c>
      <c r="M2462" s="19">
        <v>1</v>
      </c>
      <c r="N2462" s="19">
        <v>7.3000002000000004</v>
      </c>
      <c r="O2462" s="19">
        <v>0.60000001999999997</v>
      </c>
      <c r="Q2462" s="19">
        <f t="shared" si="606"/>
        <v>3.8543698233455519</v>
      </c>
      <c r="R2462" s="19">
        <f t="shared" si="598"/>
        <v>3.4327275636508818</v>
      </c>
      <c r="S2462" s="19">
        <f t="shared" si="603"/>
        <v>3.1036512533486049</v>
      </c>
      <c r="T2462" s="19">
        <f t="shared" si="599"/>
        <v>4.1378741703581179</v>
      </c>
      <c r="U2462" s="23">
        <f t="shared" si="607"/>
        <v>3.6321557026757896</v>
      </c>
      <c r="V2462" s="24">
        <f t="shared" si="602"/>
        <v>3.7482227469773677</v>
      </c>
      <c r="W2462" s="24">
        <f t="shared" si="602"/>
        <v>3.5829715316182171</v>
      </c>
      <c r="X2462" s="24">
        <f t="shared" si="602"/>
        <v>3.2409147017616404</v>
      </c>
      <c r="Y2462" s="24">
        <f t="shared" si="602"/>
        <v>3.8468761282394621</v>
      </c>
      <c r="Z2462" s="24">
        <f t="shared" si="602"/>
        <v>3.5918298099005681</v>
      </c>
      <c r="AA2462" s="20">
        <v>0.95</v>
      </c>
      <c r="AB2462" s="20">
        <v>0.663333333333333</v>
      </c>
      <c r="AC2462" s="17">
        <v>315.39867439516098</v>
      </c>
      <c r="AD2462" s="17">
        <f t="shared" si="605"/>
        <v>315.83620561229242</v>
      </c>
      <c r="AE2462" s="21">
        <v>131.023</v>
      </c>
      <c r="AF2462" s="21">
        <v>159.38844086021507</v>
      </c>
      <c r="AG2462" s="19">
        <v>2.7360080645161289</v>
      </c>
      <c r="AH2462" s="21">
        <v>173</v>
      </c>
      <c r="AI2462" s="22">
        <v>0.12916666666666649</v>
      </c>
      <c r="AJ2462" s="21">
        <v>1120.6009999999972</v>
      </c>
      <c r="AK2462" s="21" t="e">
        <f>VLOOKUP($B2462,'[3]Rotoma level Monthly'!$C$2:$N$538,10,FALSE)</f>
        <v>#N/A</v>
      </c>
      <c r="AL2462" s="21" t="e">
        <f>VLOOKUP($B2462,'[3]Rotoma level Monthly'!$C$2:$N$538,11,FALSE)</f>
        <v>#N/A</v>
      </c>
      <c r="AM2462" s="20">
        <v>3.4604014830282472</v>
      </c>
      <c r="AN2462" s="21">
        <v>204.51666666666665</v>
      </c>
    </row>
    <row r="2463" spans="1:40" x14ac:dyDescent="0.25">
      <c r="A2463" s="18" t="s">
        <v>92</v>
      </c>
      <c r="B2463" s="15">
        <v>41426</v>
      </c>
      <c r="C2463" s="16" t="s">
        <v>75</v>
      </c>
      <c r="D2463" s="17">
        <v>2013</v>
      </c>
      <c r="E2463" s="18" t="str">
        <f t="shared" si="601"/>
        <v>Rotomahana 2012/13</v>
      </c>
      <c r="F2463" s="18" t="s">
        <v>72</v>
      </c>
      <c r="G2463" s="19">
        <v>2.7</v>
      </c>
      <c r="H2463" s="20">
        <v>6.8499999046325684</v>
      </c>
      <c r="I2463" s="21">
        <v>200</v>
      </c>
      <c r="J2463" s="19">
        <v>19.999997999999998</v>
      </c>
      <c r="K2463" s="19">
        <v>17.999998999999999</v>
      </c>
      <c r="L2463" s="19">
        <v>81</v>
      </c>
      <c r="M2463" s="19">
        <v>1</v>
      </c>
      <c r="N2463" s="19">
        <v>6.8000002000000004</v>
      </c>
      <c r="O2463" s="19">
        <v>0.60000001999999997</v>
      </c>
      <c r="Q2463" s="19">
        <f t="shared" si="606"/>
        <v>3.3156639609638279</v>
      </c>
      <c r="R2463" s="19">
        <f t="shared" si="598"/>
        <v>3.1751057407620151</v>
      </c>
      <c r="S2463" s="19">
        <f t="shared" si="603"/>
        <v>3.3161002869485832</v>
      </c>
      <c r="T2463" s="19">
        <f t="shared" si="599"/>
        <v>4.0170074605248294</v>
      </c>
      <c r="U2463" s="23">
        <f t="shared" si="607"/>
        <v>3.4559693622998138</v>
      </c>
      <c r="V2463" s="24">
        <f t="shared" si="602"/>
        <v>3.7410566568193926</v>
      </c>
      <c r="W2463" s="24">
        <f t="shared" si="602"/>
        <v>3.5964224491985646</v>
      </c>
      <c r="X2463" s="24">
        <f t="shared" si="602"/>
        <v>3.2305320365677854</v>
      </c>
      <c r="Y2463" s="24">
        <f t="shared" si="602"/>
        <v>3.8113182956565912</v>
      </c>
      <c r="Z2463" s="24">
        <f t="shared" si="602"/>
        <v>3.5811774927620617</v>
      </c>
      <c r="AA2463" s="20">
        <v>1.5</v>
      </c>
      <c r="AB2463" s="20">
        <v>0.46666666666666601</v>
      </c>
      <c r="AC2463" s="17">
        <v>315.43665104166701</v>
      </c>
      <c r="AD2463" s="17">
        <f t="shared" si="605"/>
        <v>315.80361452432953</v>
      </c>
      <c r="AE2463" s="21">
        <v>131.976</v>
      </c>
      <c r="AF2463" s="21">
        <v>166.49305555555557</v>
      </c>
      <c r="AG2463" s="19">
        <v>3.1627708333333331</v>
      </c>
      <c r="AH2463" s="21">
        <v>122.5</v>
      </c>
      <c r="AI2463" s="22">
        <v>0.295833333333333</v>
      </c>
      <c r="AJ2463" s="21">
        <v>1112.1239999999971</v>
      </c>
      <c r="AK2463" s="21" t="e">
        <f>VLOOKUP($B2463,'[3]Rotoma level Monthly'!$C$2:$N$538,10,FALSE)</f>
        <v>#N/A</v>
      </c>
      <c r="AL2463" s="21" t="e">
        <f>VLOOKUP($B2463,'[3]Rotoma level Monthly'!$C$2:$N$538,11,FALSE)</f>
        <v>#N/A</v>
      </c>
      <c r="AM2463" s="20">
        <v>3.4312560977235873</v>
      </c>
      <c r="AN2463" s="21">
        <v>205.34166666666667</v>
      </c>
    </row>
    <row r="2464" spans="1:40" x14ac:dyDescent="0.25">
      <c r="A2464" s="18" t="s">
        <v>92</v>
      </c>
      <c r="B2464" s="15">
        <v>41456</v>
      </c>
      <c r="C2464" s="16" t="s">
        <v>76</v>
      </c>
      <c r="D2464" s="17">
        <v>2014</v>
      </c>
      <c r="E2464" s="18" t="str">
        <f t="shared" si="601"/>
        <v>Rotomahana 2013/14</v>
      </c>
      <c r="F2464" s="18" t="s">
        <v>72</v>
      </c>
      <c r="G2464" s="19">
        <v>2.4000001000000002</v>
      </c>
      <c r="H2464" s="20">
        <v>7.6500000953674316</v>
      </c>
      <c r="I2464" s="21">
        <v>187.00001</v>
      </c>
      <c r="J2464" s="19">
        <v>21</v>
      </c>
      <c r="K2464" s="19">
        <v>16.000000999999997</v>
      </c>
      <c r="L2464" s="19">
        <v>81</v>
      </c>
      <c r="M2464" s="19">
        <v>1</v>
      </c>
      <c r="N2464" s="19">
        <v>6.8500003999999999</v>
      </c>
      <c r="O2464" s="19">
        <v>0.64999998000000003</v>
      </c>
      <c r="Q2464" s="19">
        <f t="shared" si="606"/>
        <v>3.1857365999103111</v>
      </c>
      <c r="R2464" s="19">
        <f t="shared" si="598"/>
        <v>3.0227974147548418</v>
      </c>
      <c r="S2464" s="19">
        <f t="shared" si="603"/>
        <v>3.228243305580015</v>
      </c>
      <c r="T2464" s="19">
        <f t="shared" si="599"/>
        <v>4.0788803406230434</v>
      </c>
      <c r="U2464" s="23">
        <f t="shared" si="607"/>
        <v>3.3789144152170527</v>
      </c>
      <c r="V2464" s="24">
        <f t="shared" si="602"/>
        <v>3.7756381422384382</v>
      </c>
      <c r="W2464" s="24">
        <f t="shared" si="602"/>
        <v>3.5964224491985646</v>
      </c>
      <c r="X2464" s="24">
        <f t="shared" si="602"/>
        <v>3.2168630669164915</v>
      </c>
      <c r="Y2464" s="24">
        <f t="shared" si="602"/>
        <v>3.7928929177045165</v>
      </c>
      <c r="Z2464" s="24">
        <f t="shared" si="602"/>
        <v>3.5810698602249946</v>
      </c>
      <c r="AA2464" s="20">
        <v>0.87</v>
      </c>
      <c r="AB2464" s="20">
        <v>0.40666666666666601</v>
      </c>
      <c r="AC2464" s="17">
        <v>315.407118615591</v>
      </c>
      <c r="AD2464" s="17">
        <f t="shared" si="605"/>
        <v>315.77038703777038</v>
      </c>
      <c r="AE2464" s="21">
        <v>45.261000000000003</v>
      </c>
      <c r="AF2464" s="21">
        <v>176.27016129032262</v>
      </c>
      <c r="AG2464" s="19">
        <v>2.4181317204301083</v>
      </c>
      <c r="AH2464" s="21">
        <v>172.1</v>
      </c>
      <c r="AI2464" s="22">
        <v>0.43666666666666598</v>
      </c>
      <c r="AJ2464" s="21">
        <v>1174.0999999999972</v>
      </c>
      <c r="AK2464" s="21" t="e">
        <f>VLOOKUP($B2464,'[3]Rotoma level Monthly'!$C$2:$N$538,10,FALSE)</f>
        <v>#N/A</v>
      </c>
      <c r="AL2464" s="21" t="e">
        <f>VLOOKUP($B2464,'[3]Rotoma level Monthly'!$C$2:$N$538,11,FALSE)</f>
        <v>#N/A</v>
      </c>
      <c r="AM2464" s="20">
        <v>3.4295483430939577</v>
      </c>
      <c r="AN2464" s="21">
        <v>207.50833333333333</v>
      </c>
    </row>
    <row r="2465" spans="1:40" x14ac:dyDescent="0.25">
      <c r="A2465" s="18" t="s">
        <v>92</v>
      </c>
      <c r="B2465" s="15">
        <v>41487</v>
      </c>
      <c r="C2465" s="16" t="s">
        <v>76</v>
      </c>
      <c r="D2465" s="17">
        <v>2014</v>
      </c>
      <c r="E2465" s="18" t="str">
        <f t="shared" si="601"/>
        <v>Rotomahana 2013/14</v>
      </c>
      <c r="F2465" s="18" t="s">
        <v>72</v>
      </c>
      <c r="G2465" s="19">
        <v>2.9000001000000002</v>
      </c>
      <c r="H2465" s="20">
        <v>6.1999998092651367</v>
      </c>
      <c r="I2465" s="21">
        <v>158.00001</v>
      </c>
      <c r="J2465" s="19">
        <v>16.000001000000005</v>
      </c>
      <c r="K2465" s="19">
        <v>18.999998999999999</v>
      </c>
      <c r="L2465" s="19">
        <v>74.000000999999997</v>
      </c>
      <c r="M2465" s="19">
        <v>1</v>
      </c>
      <c r="N2465" s="19">
        <v>6.8000002000000004</v>
      </c>
      <c r="O2465" s="19">
        <v>0.69999999000000002</v>
      </c>
      <c r="Q2465" s="19">
        <f t="shared" si="606"/>
        <v>3.3944909527015543</v>
      </c>
      <c r="R2465" s="19">
        <f t="shared" si="598"/>
        <v>3.3096090916829706</v>
      </c>
      <c r="S2465" s="19">
        <f t="shared" si="603"/>
        <v>3.007957914468657</v>
      </c>
      <c r="T2465" s="19">
        <f t="shared" si="599"/>
        <v>3.7340304286140413</v>
      </c>
      <c r="U2465" s="23">
        <f t="shared" si="607"/>
        <v>3.3615220968668056</v>
      </c>
      <c r="V2465" s="24">
        <f t="shared" si="602"/>
        <v>3.7459278533811129</v>
      </c>
      <c r="W2465" s="24">
        <f t="shared" si="602"/>
        <v>3.5999683575578145</v>
      </c>
      <c r="X2465" s="24">
        <f t="shared" si="602"/>
        <v>3.1884946329740615</v>
      </c>
      <c r="Y2465" s="24">
        <f t="shared" si="602"/>
        <v>3.7375969335629873</v>
      </c>
      <c r="Z2465" s="24">
        <f t="shared" si="602"/>
        <v>3.5517917853584704</v>
      </c>
      <c r="AA2465" s="20">
        <v>-0.01</v>
      </c>
      <c r="AB2465" s="20">
        <v>0.42666666666666597</v>
      </c>
      <c r="AC2465" s="17">
        <v>315.32174932795698</v>
      </c>
      <c r="AD2465" s="17">
        <f t="shared" si="605"/>
        <v>315.70065719906074</v>
      </c>
      <c r="AE2465" s="21">
        <v>101.535</v>
      </c>
      <c r="AF2465" s="21">
        <v>162.86290322580649</v>
      </c>
      <c r="AG2465" s="19">
        <v>3.2832930107526876</v>
      </c>
      <c r="AH2465" s="21">
        <v>141.5</v>
      </c>
      <c r="AI2465" s="22">
        <v>0.44666666666666599</v>
      </c>
      <c r="AJ2465" s="21">
        <v>1015.360999999997</v>
      </c>
      <c r="AK2465" s="21" t="e">
        <f>VLOOKUP($B2465,'[3]Rotoma level Monthly'!$C$2:$N$538,10,FALSE)</f>
        <v>#N/A</v>
      </c>
      <c r="AL2465" s="21" t="e">
        <f>VLOOKUP($B2465,'[3]Rotoma level Monthly'!$C$2:$N$538,11,FALSE)</f>
        <v>#N/A</v>
      </c>
      <c r="AM2465" s="20">
        <v>3.3947857982910907</v>
      </c>
      <c r="AN2465" s="21">
        <v>205.24166666666667</v>
      </c>
    </row>
    <row r="2466" spans="1:40" x14ac:dyDescent="0.25">
      <c r="A2466" s="18" t="s">
        <v>92</v>
      </c>
      <c r="B2466" s="15">
        <v>41518</v>
      </c>
      <c r="C2466" s="16" t="s">
        <v>76</v>
      </c>
      <c r="D2466" s="17">
        <v>2014</v>
      </c>
      <c r="E2466" s="18" t="str">
        <f t="shared" si="601"/>
        <v>Rotomahana 2013/14</v>
      </c>
      <c r="F2466" s="18" t="s">
        <v>72</v>
      </c>
      <c r="G2466" s="19">
        <v>5.3000002000000004</v>
      </c>
      <c r="H2466" s="20">
        <v>6.3000002000000004</v>
      </c>
      <c r="I2466" s="21">
        <v>191</v>
      </c>
      <c r="J2466" s="19">
        <v>21</v>
      </c>
      <c r="K2466" s="19">
        <v>14</v>
      </c>
      <c r="L2466" s="19">
        <v>43.000001000000005</v>
      </c>
      <c r="M2466" s="19">
        <v>3</v>
      </c>
      <c r="N2466" s="19">
        <v>7.0999999000000003</v>
      </c>
      <c r="O2466" s="19">
        <v>0.69999999000000002</v>
      </c>
      <c r="Q2466" s="19">
        <f t="shared" si="606"/>
        <v>4.0596607504127196</v>
      </c>
      <c r="R2466" s="19">
        <f t="shared" si="598"/>
        <v>3.2881962936856572</v>
      </c>
      <c r="S2466" s="19">
        <f t="shared" si="603"/>
        <v>3.2559104354156596</v>
      </c>
      <c r="T2466" s="19">
        <f t="shared" si="599"/>
        <v>4.0788803406230434</v>
      </c>
      <c r="U2466" s="23">
        <f t="shared" si="607"/>
        <v>3.6706619550342703</v>
      </c>
      <c r="V2466" s="24">
        <f t="shared" si="602"/>
        <v>3.7668961099204967</v>
      </c>
      <c r="W2466" s="24">
        <f t="shared" si="602"/>
        <v>3.5833854794982689</v>
      </c>
      <c r="X2466" s="24">
        <f t="shared" si="602"/>
        <v>3.1955631945687926</v>
      </c>
      <c r="Y2466" s="24">
        <f t="shared" si="602"/>
        <v>3.7967361832701254</v>
      </c>
      <c r="Z2466" s="24">
        <f t="shared" si="602"/>
        <v>3.5705679221957682</v>
      </c>
      <c r="AA2466" s="20">
        <v>0.33</v>
      </c>
      <c r="AB2466" s="20">
        <v>0.68833333333333302</v>
      </c>
      <c r="AC2466" s="17">
        <v>315.34829652777802</v>
      </c>
      <c r="AD2466" s="17">
        <f t="shared" si="605"/>
        <v>315.62468685762559</v>
      </c>
      <c r="AE2466" s="21">
        <v>174.093999999999</v>
      </c>
      <c r="AF2466" s="21">
        <v>179.15277777777774</v>
      </c>
      <c r="AG2466" s="19">
        <v>4.4142083333333346</v>
      </c>
      <c r="AH2466" s="21">
        <v>153.9</v>
      </c>
      <c r="AI2466" s="22">
        <v>0.5649999999999995</v>
      </c>
      <c r="AJ2466" s="21">
        <v>1001.867999999998</v>
      </c>
      <c r="AK2466" s="21" t="e">
        <f>VLOOKUP($B2466,'[3]Rotoma level Monthly'!$C$2:$N$538,10,FALSE)</f>
        <v>#N/A</v>
      </c>
      <c r="AL2466" s="21" t="e">
        <f>VLOOKUP($B2466,'[3]Rotoma level Monthly'!$C$2:$N$538,11,FALSE)</f>
        <v>#N/A</v>
      </c>
      <c r="AM2466" s="20">
        <v>3.468236739151306</v>
      </c>
      <c r="AN2466" s="21">
        <v>203.88333333333335</v>
      </c>
    </row>
    <row r="2467" spans="1:40" x14ac:dyDescent="0.25">
      <c r="A2467" s="18" t="s">
        <v>92</v>
      </c>
      <c r="B2467" s="15">
        <v>41548</v>
      </c>
      <c r="C2467" s="16" t="s">
        <v>76</v>
      </c>
      <c r="D2467" s="17">
        <v>2014</v>
      </c>
      <c r="E2467" s="18" t="str">
        <f t="shared" si="601"/>
        <v>Rotomahana 2013/14</v>
      </c>
      <c r="F2467" s="18" t="s">
        <v>72</v>
      </c>
      <c r="G2467" s="19">
        <v>3.0999998999999998</v>
      </c>
      <c r="H2467" s="20">
        <v>3.6500000953674316</v>
      </c>
      <c r="I2467" s="21">
        <v>154</v>
      </c>
      <c r="J2467" s="19">
        <v>21.999999000000003</v>
      </c>
      <c r="K2467" s="19">
        <v>6.000001000000001</v>
      </c>
      <c r="L2467" s="19">
        <v>6.0000000999999994</v>
      </c>
      <c r="M2467" s="19">
        <v>1</v>
      </c>
      <c r="N2467" s="19">
        <v>7.4000000999999997</v>
      </c>
      <c r="O2467" s="19">
        <v>1.5</v>
      </c>
      <c r="Q2467" s="19">
        <f t="shared" si="606"/>
        <v>3.4680586667549234</v>
      </c>
      <c r="R2467" s="19">
        <f t="shared" si="598"/>
        <v>3.9899940220022336</v>
      </c>
      <c r="S2467" s="19">
        <f t="shared" si="603"/>
        <v>2.9744373697177537</v>
      </c>
      <c r="T2467" s="19">
        <f t="shared" si="599"/>
        <v>4.1378741703581179</v>
      </c>
      <c r="U2467" s="23">
        <f t="shared" si="607"/>
        <v>3.6425910572082572</v>
      </c>
      <c r="V2467" s="24">
        <f t="shared" si="602"/>
        <v>3.6810068891774814</v>
      </c>
      <c r="W2467" s="24">
        <f t="shared" si="602"/>
        <v>3.5833854794982689</v>
      </c>
      <c r="X2467" s="24">
        <f t="shared" si="602"/>
        <v>3.1841564510219071</v>
      </c>
      <c r="Y2467" s="24">
        <f t="shared" si="602"/>
        <v>3.8523328232010741</v>
      </c>
      <c r="Z2467" s="24">
        <f t="shared" si="602"/>
        <v>3.5611474069329407</v>
      </c>
      <c r="AA2467" s="20">
        <v>-0.18</v>
      </c>
      <c r="AB2467" s="20">
        <v>0.51166666666666605</v>
      </c>
      <c r="AC2467" s="17">
        <v>315.36562298387099</v>
      </c>
      <c r="AD2467" s="17">
        <f t="shared" si="605"/>
        <v>315.5480802548031</v>
      </c>
      <c r="AE2467" s="21">
        <v>52.768000000000001</v>
      </c>
      <c r="AF2467" s="21">
        <v>222.1572580645161</v>
      </c>
      <c r="AG2467" s="19">
        <v>4.388427130002988</v>
      </c>
      <c r="AH2467" s="21">
        <v>259.7</v>
      </c>
      <c r="AI2467" s="22">
        <v>0.58749999999999947</v>
      </c>
      <c r="AJ2467" s="21">
        <v>1052.313999999998</v>
      </c>
      <c r="AK2467" s="21" t="e">
        <f>VLOOKUP($B2467,'[3]Rotoma level Monthly'!$C$2:$N$538,10,FALSE)</f>
        <v>#N/A</v>
      </c>
      <c r="AL2467" s="21" t="e">
        <f>VLOOKUP($B2467,'[3]Rotoma level Monthly'!$C$2:$N$538,11,FALSE)</f>
        <v>#N/A</v>
      </c>
      <c r="AM2467" s="20">
        <v>3.4861800261883427</v>
      </c>
      <c r="AN2467" s="21">
        <v>205.85833333333332</v>
      </c>
    </row>
    <row r="2468" spans="1:40" x14ac:dyDescent="0.25">
      <c r="A2468" s="18" t="s">
        <v>92</v>
      </c>
      <c r="B2468" s="15">
        <v>41579</v>
      </c>
      <c r="C2468" s="16" t="s">
        <v>76</v>
      </c>
      <c r="D2468" s="17">
        <v>2014</v>
      </c>
      <c r="E2468" s="18" t="str">
        <f t="shared" si="601"/>
        <v>Rotomahana 2013/14</v>
      </c>
      <c r="F2468" s="18" t="s">
        <v>72</v>
      </c>
      <c r="G2468" s="19">
        <v>3.4000001000000002</v>
      </c>
      <c r="H2468" s="20">
        <v>2.7</v>
      </c>
      <c r="I2468" s="21">
        <v>160</v>
      </c>
      <c r="J2468" s="19">
        <v>8.9999979999999979</v>
      </c>
      <c r="K2468" s="19">
        <v>10</v>
      </c>
      <c r="L2468" s="19">
        <v>1</v>
      </c>
      <c r="M2468" s="19">
        <v>6.0000000999999994</v>
      </c>
      <c r="N2468" s="19">
        <v>7.4000000999999997</v>
      </c>
      <c r="O2468" s="19">
        <v>1.2</v>
      </c>
      <c r="Q2468" s="19">
        <f t="shared" si="606"/>
        <v>3.5699564817316802</v>
      </c>
      <c r="R2468" s="19">
        <f t="shared" si="598"/>
        <v>4.359541198436518</v>
      </c>
      <c r="S2468" s="19">
        <f t="shared" si="603"/>
        <v>3.0244011477943329</v>
      </c>
      <c r="T2468" s="19">
        <f t="shared" si="599"/>
        <v>3.004387845753933</v>
      </c>
      <c r="U2468" s="23">
        <f t="shared" si="607"/>
        <v>3.4895716684291163</v>
      </c>
      <c r="V2468" s="24">
        <f t="shared" si="602"/>
        <v>3.6928922388702556</v>
      </c>
      <c r="W2468" s="24">
        <f t="shared" si="602"/>
        <v>3.6288229298611738</v>
      </c>
      <c r="X2468" s="24">
        <f t="shared" si="602"/>
        <v>3.1841564510219076</v>
      </c>
      <c r="Y2468" s="24">
        <f t="shared" si="602"/>
        <v>3.7983496110222412</v>
      </c>
      <c r="Z2468" s="24">
        <f t="shared" si="602"/>
        <v>3.5617880820426993</v>
      </c>
      <c r="AA2468" s="20">
        <v>0.82</v>
      </c>
      <c r="AB2468" s="20">
        <v>0.55500000000000005</v>
      </c>
      <c r="AC2468" s="17">
        <v>315.33162256944399</v>
      </c>
      <c r="AD2468" s="17">
        <f t="shared" si="605"/>
        <v>315.48024556151591</v>
      </c>
      <c r="AE2468" s="21">
        <v>100.819</v>
      </c>
      <c r="AF2468" s="21">
        <v>164.53472222222231</v>
      </c>
      <c r="AG2468" s="19">
        <v>3.5759236111111106</v>
      </c>
      <c r="AH2468" s="21">
        <v>269</v>
      </c>
      <c r="AI2468" s="22">
        <v>0.60916666666666652</v>
      </c>
      <c r="AJ2468" s="21">
        <v>1028.4739999999981</v>
      </c>
      <c r="AK2468" s="21" t="e">
        <f>VLOOKUP($B2468,'[3]Rotoma level Monthly'!$C$2:$N$538,10,FALSE)</f>
        <v>#N/A</v>
      </c>
      <c r="AL2468" s="21" t="e">
        <f>VLOOKUP($B2468,'[3]Rotoma level Monthly'!$C$2:$N$538,11,FALSE)</f>
        <v>#N/A</v>
      </c>
      <c r="AM2468" s="20">
        <v>3.4676136938319608</v>
      </c>
      <c r="AN2468" s="21">
        <v>207.34166666666667</v>
      </c>
    </row>
    <row r="2469" spans="1:40" x14ac:dyDescent="0.25">
      <c r="A2469" s="18" t="s">
        <v>92</v>
      </c>
      <c r="B2469" s="15">
        <v>41609</v>
      </c>
      <c r="C2469" s="16" t="s">
        <v>76</v>
      </c>
      <c r="D2469" s="17">
        <v>2014</v>
      </c>
      <c r="E2469" s="18" t="str">
        <f t="shared" si="601"/>
        <v>Rotomahana 2013/14</v>
      </c>
      <c r="F2469" s="18" t="s">
        <v>72</v>
      </c>
      <c r="G2469" s="19">
        <v>3.7</v>
      </c>
      <c r="H2469" s="20">
        <v>3.75</v>
      </c>
      <c r="I2469" s="21">
        <v>213</v>
      </c>
      <c r="J2469" s="19">
        <v>19.999997999999998</v>
      </c>
      <c r="K2469" s="19">
        <v>0</v>
      </c>
      <c r="L2469" s="19">
        <v>13</v>
      </c>
      <c r="M2469" s="19">
        <v>2.0000001000000003</v>
      </c>
      <c r="N2469" s="19">
        <v>7.5999999000000003</v>
      </c>
      <c r="O2469" s="19">
        <v>1.2</v>
      </c>
      <c r="Q2469" s="19">
        <f t="shared" si="606"/>
        <v>3.6632323791301675</v>
      </c>
      <c r="R2469" s="19">
        <f t="shared" si="598"/>
        <v>3.956363554813461</v>
      </c>
      <c r="S2469" s="19">
        <f t="shared" si="603"/>
        <v>3.3984226063505996</v>
      </c>
      <c r="T2469" s="19">
        <f t="shared" si="599"/>
        <v>4.0170074605248294</v>
      </c>
      <c r="U2469" s="23">
        <f t="shared" si="607"/>
        <v>3.7587565002047647</v>
      </c>
      <c r="V2469" s="24">
        <f t="shared" si="602"/>
        <v>3.6904205838919144</v>
      </c>
      <c r="W2469" s="24">
        <f t="shared" si="602"/>
        <v>3.6031522374969978</v>
      </c>
      <c r="X2469" s="24">
        <f t="shared" si="602"/>
        <v>3.2037113176386431</v>
      </c>
      <c r="Y2469" s="24">
        <f t="shared" si="602"/>
        <v>3.8155243285305969</v>
      </c>
      <c r="Z2469" s="24">
        <f t="shared" si="602"/>
        <v>3.5782021168895377</v>
      </c>
      <c r="AA2469" s="20">
        <v>-0.02</v>
      </c>
      <c r="AB2469" s="20">
        <v>0.30166666666666597</v>
      </c>
      <c r="AC2469" s="17">
        <v>315.30291229838701</v>
      </c>
      <c r="AD2469" s="17">
        <f t="shared" si="605"/>
        <v>315.4226158852166</v>
      </c>
      <c r="AE2469" s="21">
        <v>136.858</v>
      </c>
      <c r="AF2469" s="21">
        <v>177.29166666666671</v>
      </c>
      <c r="AG2469" s="19">
        <v>3.9578897849462376</v>
      </c>
      <c r="AH2469" s="21">
        <v>223.5</v>
      </c>
      <c r="AI2469" s="22">
        <v>0.60916666666666652</v>
      </c>
      <c r="AJ2469" s="21">
        <v>1104.3799999999981</v>
      </c>
      <c r="AK2469" s="21" t="e">
        <f>VLOOKUP($B2469,'[3]Rotoma level Monthly'!$C$2:$N$538,10,FALSE)</f>
        <v>#N/A</v>
      </c>
      <c r="AL2469" s="21" t="e">
        <f>VLOOKUP($B2469,'[3]Rotoma level Monthly'!$C$2:$N$538,11,FALSE)</f>
        <v>#N/A</v>
      </c>
      <c r="AM2469" s="20">
        <v>3.4319846429060346</v>
      </c>
      <c r="AN2469" s="21">
        <v>209.60833333333335</v>
      </c>
    </row>
    <row r="2470" spans="1:40" x14ac:dyDescent="0.25">
      <c r="A2470" s="18" t="s">
        <v>92</v>
      </c>
      <c r="B2470" s="15">
        <v>41671</v>
      </c>
      <c r="C2470" s="16" t="s">
        <v>76</v>
      </c>
      <c r="D2470" s="17">
        <v>2014</v>
      </c>
      <c r="E2470" s="18" t="str">
        <f t="shared" si="601"/>
        <v>Rotomahana 2013/14</v>
      </c>
      <c r="F2470" s="18" t="s">
        <v>72</v>
      </c>
      <c r="G2470" s="19">
        <v>2.5</v>
      </c>
      <c r="H2470" s="20">
        <v>4.8000001907348633</v>
      </c>
      <c r="I2470" s="21">
        <v>194.00001</v>
      </c>
      <c r="J2470" s="19">
        <v>18.000001999999995</v>
      </c>
      <c r="K2470" s="19">
        <v>10</v>
      </c>
      <c r="L2470" s="19">
        <v>2.0000001000000003</v>
      </c>
      <c r="M2470" s="19">
        <v>1</v>
      </c>
      <c r="N2470" s="19">
        <v>7.5999999000000003</v>
      </c>
      <c r="O2470" s="19">
        <v>9.4999999000000002E-2</v>
      </c>
      <c r="Q2470" s="19">
        <f t="shared" si="606"/>
        <v>3.2307676220269759</v>
      </c>
      <c r="R2470" s="19">
        <f t="shared" si="598"/>
        <v>3.644427679426399</v>
      </c>
      <c r="S2470" s="19">
        <f t="shared" si="603"/>
        <v>3.2762832744727812</v>
      </c>
      <c r="T2470" s="19">
        <f t="shared" si="599"/>
        <v>3.8833958558060773</v>
      </c>
      <c r="U2470" s="23">
        <f t="shared" si="607"/>
        <v>3.5087186079330581</v>
      </c>
      <c r="V2470" s="24">
        <f t="shared" si="602"/>
        <v>3.5906638371422002</v>
      </c>
      <c r="W2470" s="24">
        <f t="shared" si="602"/>
        <v>3.5838816651917358</v>
      </c>
      <c r="X2470" s="24">
        <f t="shared" si="602"/>
        <v>3.213087906598894</v>
      </c>
      <c r="Y2470" s="24">
        <f t="shared" si="602"/>
        <v>3.8499144422488758</v>
      </c>
      <c r="Z2470" s="24">
        <f t="shared" si="602"/>
        <v>3.559386962795426</v>
      </c>
      <c r="AA2470" s="20">
        <v>-0.13</v>
      </c>
      <c r="AB2470" s="20">
        <v>0.20333333333333301</v>
      </c>
      <c r="AC2470" s="17">
        <v>314.961996039513</v>
      </c>
      <c r="AD2470" s="17">
        <f t="shared" si="605"/>
        <v>315.34961043084814</v>
      </c>
      <c r="AE2470" s="21">
        <v>22.193999999999999</v>
      </c>
      <c r="AF2470" s="21">
        <v>167.75297619047615</v>
      </c>
      <c r="AG2470" s="19">
        <v>3.6429985119047621</v>
      </c>
      <c r="AH2470" s="21">
        <v>216.3</v>
      </c>
      <c r="AI2470" s="22">
        <v>0.48916666666666603</v>
      </c>
      <c r="AJ2470" s="21">
        <v>1189.2019999999982</v>
      </c>
      <c r="AK2470" s="21" t="e">
        <f>VLOOKUP($B2470,'[3]Rotoma level Monthly'!$C$2:$N$538,10,FALSE)</f>
        <v>#N/A</v>
      </c>
      <c r="AL2470" s="21" t="e">
        <f>VLOOKUP($B2470,'[3]Rotoma level Monthly'!$C$2:$N$538,11,FALSE)</f>
        <v>#N/A</v>
      </c>
      <c r="AM2470" s="20">
        <v>3.4858270488200134</v>
      </c>
      <c r="AN2470" s="21">
        <v>204.7416666666667</v>
      </c>
    </row>
    <row r="2471" spans="1:40" x14ac:dyDescent="0.25">
      <c r="A2471" s="18" t="s">
        <v>92</v>
      </c>
      <c r="B2471" s="15">
        <v>41699</v>
      </c>
      <c r="C2471" s="16" t="s">
        <v>76</v>
      </c>
      <c r="D2471" s="17">
        <v>2014</v>
      </c>
      <c r="E2471" s="18" t="str">
        <f t="shared" si="601"/>
        <v>Rotomahana 2013/14</v>
      </c>
      <c r="F2471" s="18" t="s">
        <v>72</v>
      </c>
      <c r="G2471" s="19">
        <v>4.0999999000000003</v>
      </c>
      <c r="H2471" s="20">
        <v>5.5500001907348633</v>
      </c>
      <c r="I2471" s="21">
        <v>191</v>
      </c>
      <c r="J2471" s="19">
        <v>10</v>
      </c>
      <c r="K2471" s="19">
        <v>9</v>
      </c>
      <c r="L2471" s="19">
        <v>4.9999998999999997</v>
      </c>
      <c r="M2471" s="19">
        <v>1</v>
      </c>
      <c r="N2471" s="19">
        <v>7.5999999000000003</v>
      </c>
      <c r="O2471" s="19">
        <v>1.1000000000000001</v>
      </c>
      <c r="Q2471" s="19">
        <f t="shared" si="606"/>
        <v>3.7764709691630554</v>
      </c>
      <c r="R2471" s="19">
        <f t="shared" si="598"/>
        <v>3.4561742096044785</v>
      </c>
      <c r="S2471" s="19">
        <f t="shared" si="603"/>
        <v>3.2559104354156596</v>
      </c>
      <c r="T2471" s="19">
        <f t="shared" si="599"/>
        <v>3.1379999999999999</v>
      </c>
      <c r="U2471" s="23">
        <f t="shared" si="607"/>
        <v>3.4066389035457982</v>
      </c>
      <c r="V2471" s="24">
        <f t="shared" si="602"/>
        <v>3.6001003863116083</v>
      </c>
      <c r="W2471" s="24">
        <f t="shared" si="602"/>
        <v>3.5794767416732056</v>
      </c>
      <c r="X2471" s="24">
        <f t="shared" si="602"/>
        <v>3.1937984520942511</v>
      </c>
      <c r="Y2471" s="24">
        <f t="shared" si="602"/>
        <v>3.8002452398643722</v>
      </c>
      <c r="Z2471" s="24">
        <f t="shared" si="602"/>
        <v>3.5434052049858589</v>
      </c>
      <c r="AA2471" s="20">
        <v>-1.24</v>
      </c>
      <c r="AB2471" s="20">
        <v>-3.8333333333333199E-2</v>
      </c>
      <c r="AC2471" s="17">
        <v>314.825928427419</v>
      </c>
      <c r="AD2471" s="17">
        <f t="shared" si="605"/>
        <v>315.28278722316276</v>
      </c>
      <c r="AE2471" s="21">
        <v>39.867000000000097</v>
      </c>
      <c r="AF2471" s="21">
        <v>175.43682795698922</v>
      </c>
      <c r="AG2471" s="19">
        <v>3.2731922043010746</v>
      </c>
      <c r="AH2471" s="21">
        <v>274.5</v>
      </c>
      <c r="AI2471" s="22">
        <v>0.44666666666666599</v>
      </c>
      <c r="AJ2471" s="21">
        <v>1189.4389999999983</v>
      </c>
      <c r="AK2471" s="21" t="e">
        <f>VLOOKUP($B2471,'[3]Rotoma level Monthly'!$C$2:$N$538,10,FALSE)</f>
        <v>#N/A</v>
      </c>
      <c r="AL2471" s="21" t="e">
        <f>VLOOKUP($B2471,'[3]Rotoma level Monthly'!$C$2:$N$538,11,FALSE)</f>
        <v>#N/A</v>
      </c>
      <c r="AM2471" s="20">
        <v>3.5168042313596959</v>
      </c>
      <c r="AN2471" s="21">
        <v>206.57500000000002</v>
      </c>
    </row>
    <row r="2472" spans="1:40" x14ac:dyDescent="0.25">
      <c r="A2472" s="18" t="s">
        <v>92</v>
      </c>
      <c r="B2472" s="15">
        <v>41730</v>
      </c>
      <c r="C2472" s="16" t="s">
        <v>76</v>
      </c>
      <c r="D2472" s="17">
        <v>2014</v>
      </c>
      <c r="E2472" s="18" t="str">
        <f t="shared" si="601"/>
        <v>Rotomahana 2013/14</v>
      </c>
      <c r="F2472" s="18" t="s">
        <v>72</v>
      </c>
      <c r="G2472" s="19">
        <v>2.5</v>
      </c>
      <c r="H2472" s="20">
        <v>6.3000001907348633</v>
      </c>
      <c r="I2472" s="21">
        <v>182</v>
      </c>
      <c r="J2472" s="19">
        <v>10</v>
      </c>
      <c r="K2472" s="19">
        <v>9</v>
      </c>
      <c r="L2472" s="19">
        <v>4.9999998999999997</v>
      </c>
      <c r="M2472" s="19">
        <v>1</v>
      </c>
      <c r="N2472" s="19">
        <v>7.3000002000000004</v>
      </c>
      <c r="O2472" s="19">
        <v>0.89999998000000003</v>
      </c>
      <c r="Q2472" s="19">
        <f t="shared" si="606"/>
        <v>3.2307676220269759</v>
      </c>
      <c r="R2472" s="19">
        <f t="shared" si="598"/>
        <v>3.2881962956567139</v>
      </c>
      <c r="S2472" s="19">
        <f t="shared" si="603"/>
        <v>3.1928148778350747</v>
      </c>
      <c r="T2472" s="19">
        <f t="shared" si="599"/>
        <v>3.1379999999999999</v>
      </c>
      <c r="U2472" s="23">
        <f t="shared" si="607"/>
        <v>3.2124446988796911</v>
      </c>
      <c r="V2472" s="24">
        <f t="shared" si="602"/>
        <v>3.580326132584279</v>
      </c>
      <c r="W2472" s="24">
        <f t="shared" si="602"/>
        <v>3.5541681890959009</v>
      </c>
      <c r="X2472" s="24">
        <f t="shared" si="602"/>
        <v>3.1891123303415068</v>
      </c>
      <c r="Y2472" s="24">
        <f t="shared" si="602"/>
        <v>3.7646874103008821</v>
      </c>
      <c r="Z2472" s="24">
        <f t="shared" si="602"/>
        <v>3.522073515580642</v>
      </c>
      <c r="AA2472" s="20">
        <v>0.88</v>
      </c>
      <c r="AB2472" s="20">
        <v>7.0000000000000007E-2</v>
      </c>
      <c r="AC2472" s="17">
        <v>314.85202361111101</v>
      </c>
      <c r="AD2472" s="17">
        <f t="shared" si="605"/>
        <v>315.2389449367231</v>
      </c>
      <c r="AE2472" s="21">
        <v>186.43900000000201</v>
      </c>
      <c r="AF2472" s="21">
        <v>169.04166666666666</v>
      </c>
      <c r="AG2472" s="19">
        <v>3.1716180555555558</v>
      </c>
      <c r="AH2472" s="21">
        <v>177</v>
      </c>
      <c r="AI2472" s="22">
        <v>0.41666666666666596</v>
      </c>
      <c r="AJ2472" s="21">
        <v>1176.3839999999984</v>
      </c>
      <c r="AK2472" s="21" t="e">
        <f>VLOOKUP($B2472,'[3]Rotoma level Monthly'!$C$2:$N$538,10,FALSE)</f>
        <v>#N/A</v>
      </c>
      <c r="AL2472" s="21" t="e">
        <f>VLOOKUP($B2472,'[3]Rotoma level Monthly'!$C$2:$N$538,11,FALSE)</f>
        <v>#N/A</v>
      </c>
      <c r="AM2472" s="20">
        <v>3.5434725781338892</v>
      </c>
      <c r="AN2472" s="21">
        <v>206.97499999999999</v>
      </c>
    </row>
    <row r="2473" spans="1:40" x14ac:dyDescent="0.25">
      <c r="A2473" s="18" t="s">
        <v>92</v>
      </c>
      <c r="B2473" s="15">
        <v>41760</v>
      </c>
      <c r="C2473" s="16" t="s">
        <v>76</v>
      </c>
      <c r="D2473" s="17">
        <v>2014</v>
      </c>
      <c r="E2473" s="18" t="str">
        <f t="shared" si="601"/>
        <v>Rotomahana 2013/14</v>
      </c>
      <c r="F2473" s="18" t="s">
        <v>72</v>
      </c>
      <c r="G2473" s="19">
        <v>2.4000001000000002</v>
      </c>
      <c r="H2473" s="20">
        <v>6.5500001907348633</v>
      </c>
      <c r="I2473" s="21">
        <v>202.99999</v>
      </c>
      <c r="J2473" s="19">
        <v>10.999999000000003</v>
      </c>
      <c r="K2473" s="19">
        <v>9</v>
      </c>
      <c r="L2473" s="19">
        <v>26.000000999999997</v>
      </c>
      <c r="M2473" s="19">
        <v>1</v>
      </c>
      <c r="N2473" s="19">
        <v>6.9000000999999997</v>
      </c>
      <c r="O2473" s="19">
        <v>0.60000001999999997</v>
      </c>
      <c r="Q2473" s="19">
        <f t="shared" si="606"/>
        <v>3.1857365999103111</v>
      </c>
      <c r="R2473" s="19">
        <f t="shared" ref="R2473:R2536" si="608">5.56+2.6*LOG(((1/$H2473)-(1/40)),10)</f>
        <v>3.2358465207189404</v>
      </c>
      <c r="S2473" s="19">
        <f t="shared" si="603"/>
        <v>3.3355630097233804</v>
      </c>
      <c r="T2473" s="19">
        <f t="shared" si="599"/>
        <v>3.2588665253765674</v>
      </c>
      <c r="U2473" s="23">
        <f t="shared" si="607"/>
        <v>3.2540031639322997</v>
      </c>
      <c r="V2473" s="24">
        <f t="shared" si="602"/>
        <v>3.4945760356731714</v>
      </c>
      <c r="W2473" s="24">
        <f t="shared" si="602"/>
        <v>3.5132482987662583</v>
      </c>
      <c r="X2473" s="24">
        <f t="shared" si="602"/>
        <v>3.1974746597559256</v>
      </c>
      <c r="Y2473" s="24">
        <f t="shared" si="602"/>
        <v>3.7186837165468831</v>
      </c>
      <c r="Z2473" s="24">
        <f t="shared" si="602"/>
        <v>3.4809956776855606</v>
      </c>
      <c r="AA2473" s="20">
        <v>0.56000000000000005</v>
      </c>
      <c r="AB2473" s="20">
        <v>0.101666666666666</v>
      </c>
      <c r="AC2473" s="17">
        <v>314.86225033602199</v>
      </c>
      <c r="AD2473" s="17">
        <f t="shared" si="605"/>
        <v>315.20123718116014</v>
      </c>
      <c r="AE2473" s="21">
        <v>86.739000000000303</v>
      </c>
      <c r="AF2473" s="21">
        <v>188.76344086021507</v>
      </c>
      <c r="AG2473" s="19">
        <v>2.8245362903225799</v>
      </c>
      <c r="AH2473" s="21">
        <v>206.6</v>
      </c>
      <c r="AI2473" s="22">
        <v>0.35416666666666596</v>
      </c>
      <c r="AJ2473" s="21">
        <v>1178.7220000000013</v>
      </c>
      <c r="AK2473" s="21" t="e">
        <f>VLOOKUP($B2473,'[3]Rotoma level Monthly'!$C$2:$N$538,10,FALSE)</f>
        <v>#N/A</v>
      </c>
      <c r="AL2473" s="21" t="e">
        <f>VLOOKUP($B2473,'[3]Rotoma level Monthly'!$C$2:$N$538,11,FALSE)</f>
        <v>#N/A</v>
      </c>
      <c r="AM2473" s="20">
        <v>3.5264795225783341</v>
      </c>
      <c r="AN2473" s="21">
        <v>209.77499999999998</v>
      </c>
    </row>
    <row r="2474" spans="1:40" x14ac:dyDescent="0.25">
      <c r="A2474" s="18" t="s">
        <v>92</v>
      </c>
      <c r="B2474" s="15">
        <v>41791</v>
      </c>
      <c r="C2474" s="16" t="s">
        <v>76</v>
      </c>
      <c r="D2474" s="17">
        <v>2014</v>
      </c>
      <c r="E2474" s="18" t="str">
        <f t="shared" si="601"/>
        <v>Rotomahana 2013/14</v>
      </c>
      <c r="F2474" s="18" t="s">
        <v>72</v>
      </c>
      <c r="G2474" s="19">
        <v>1.6</v>
      </c>
      <c r="H2474" s="20">
        <v>6.3000001907348633</v>
      </c>
      <c r="I2474" s="21">
        <v>227</v>
      </c>
      <c r="J2474" s="19">
        <v>18.000001999999995</v>
      </c>
      <c r="K2474" s="19">
        <v>17.000001000000001</v>
      </c>
      <c r="L2474" s="19">
        <v>100</v>
      </c>
      <c r="M2474" s="19">
        <v>1</v>
      </c>
      <c r="N2474" s="19">
        <v>6.6999997999999996</v>
      </c>
      <c r="O2474" s="19">
        <v>0.80000000999999998</v>
      </c>
      <c r="Q2474" s="19">
        <f t="shared" si="606"/>
        <v>2.7384647559460493</v>
      </c>
      <c r="R2474" s="19">
        <f t="shared" si="608"/>
        <v>3.2881962956567139</v>
      </c>
      <c r="S2474" s="19">
        <f t="shared" si="603"/>
        <v>3.4816378301512985</v>
      </c>
      <c r="T2474" s="19">
        <f t="shared" ref="T2474:T2532" si="609">0.218+2.92*LOG($J2474,10)</f>
        <v>3.8833958558060773</v>
      </c>
      <c r="U2474" s="23">
        <f t="shared" si="607"/>
        <v>3.3479236843900346</v>
      </c>
      <c r="V2474" s="24">
        <f t="shared" si="602"/>
        <v>3.4015839467232127</v>
      </c>
      <c r="W2474" s="24">
        <f t="shared" si="602"/>
        <v>3.5012040264334114</v>
      </c>
      <c r="X2474" s="24">
        <f t="shared" si="602"/>
        <v>3.2289735411561504</v>
      </c>
      <c r="Y2474" s="24">
        <f t="shared" si="602"/>
        <v>3.6974771903342134</v>
      </c>
      <c r="Z2474" s="24">
        <f t="shared" si="602"/>
        <v>3.4573096761617461</v>
      </c>
      <c r="AA2474" s="20">
        <v>-0.05</v>
      </c>
      <c r="AB2474" s="20">
        <v>-0.53999999999999904</v>
      </c>
      <c r="AC2474" s="17">
        <v>314.88884930555599</v>
      </c>
      <c r="AD2474" s="17">
        <f t="shared" si="605"/>
        <v>315.15875175702638</v>
      </c>
      <c r="AE2474" s="21">
        <v>95.712000000000401</v>
      </c>
      <c r="AF2474" s="21">
        <v>162.85416666666663</v>
      </c>
      <c r="AG2474" s="19">
        <v>3.2182638888888904</v>
      </c>
      <c r="AH2474" s="21">
        <v>108.3</v>
      </c>
      <c r="AI2474" s="22">
        <v>0.2524999999999995</v>
      </c>
      <c r="AJ2474" s="21">
        <v>1134.4380000000015</v>
      </c>
      <c r="AK2474" s="21" t="e">
        <f>VLOOKUP($B2474,'[3]Rotoma level Monthly'!$C$2:$N$538,10,FALSE)</f>
        <v>#N/A</v>
      </c>
      <c r="AL2474" s="21" t="e">
        <f>VLOOKUP($B2474,'[3]Rotoma level Monthly'!$C$2:$N$538,11,FALSE)</f>
        <v>#N/A</v>
      </c>
      <c r="AM2474" s="20">
        <v>3.5338568747288712</v>
      </c>
      <c r="AN2474" s="21">
        <v>208.59166666666667</v>
      </c>
    </row>
    <row r="2475" spans="1:40" x14ac:dyDescent="0.25">
      <c r="A2475" s="18" t="s">
        <v>92</v>
      </c>
      <c r="B2475" s="15">
        <v>41821</v>
      </c>
      <c r="C2475" s="16" t="s">
        <v>77</v>
      </c>
      <c r="D2475" s="17">
        <v>2015</v>
      </c>
      <c r="E2475" s="18" t="str">
        <f t="shared" si="601"/>
        <v>Rotomahana 2014/15</v>
      </c>
      <c r="F2475" s="18" t="s">
        <v>72</v>
      </c>
      <c r="G2475" s="19">
        <v>3.9000001000000002</v>
      </c>
      <c r="H2475" s="20">
        <v>8.4</v>
      </c>
      <c r="I2475" s="21">
        <v>216.99999</v>
      </c>
      <c r="J2475" s="19">
        <v>97</v>
      </c>
      <c r="K2475" s="19">
        <v>41.000000999999997</v>
      </c>
      <c r="L2475" s="19">
        <v>90.499996999999993</v>
      </c>
      <c r="M2475" s="19">
        <v>9.9999997999999994</v>
      </c>
      <c r="N2475" s="19">
        <v>7.0499996999999999</v>
      </c>
      <c r="O2475" s="19">
        <v>0.5</v>
      </c>
      <c r="Q2475" s="19">
        <f t="shared" si="606"/>
        <v>3.7213041301321281</v>
      </c>
      <c r="R2475" s="19">
        <f t="shared" si="608"/>
        <v>2.8907042935942551</v>
      </c>
      <c r="S2475" s="19">
        <f t="shared" si="603"/>
        <v>3.422743738643224</v>
      </c>
      <c r="T2475" s="19">
        <f t="shared" si="609"/>
        <v>6.0193734640574341</v>
      </c>
      <c r="U2475" s="23">
        <f t="shared" si="607"/>
        <v>4.0135314066067602</v>
      </c>
      <c r="V2475" s="24">
        <f t="shared" si="602"/>
        <v>3.4353872941539039</v>
      </c>
      <c r="W2475" s="24">
        <f t="shared" si="602"/>
        <v>3.4775039058360977</v>
      </c>
      <c r="X2475" s="24">
        <f t="shared" si="602"/>
        <v>3.2378604954640369</v>
      </c>
      <c r="Y2475" s="24">
        <f t="shared" si="602"/>
        <v>3.8643410239619307</v>
      </c>
      <c r="Z2475" s="24">
        <f t="shared" si="602"/>
        <v>3.5037731798539919</v>
      </c>
      <c r="AA2475" s="20">
        <v>-0.26</v>
      </c>
      <c r="AB2475" s="20">
        <v>-0.45999999999999902</v>
      </c>
      <c r="AC2475" s="17">
        <v>314.96117573924698</v>
      </c>
      <c r="AD2475" s="17">
        <f t="shared" si="605"/>
        <v>315.11912881515804</v>
      </c>
      <c r="AE2475" s="21">
        <v>57.327500000000001</v>
      </c>
      <c r="AF2475" s="21">
        <v>170.16129032258061</v>
      </c>
      <c r="AG2475" s="19">
        <v>3.4709744623655916</v>
      </c>
      <c r="AH2475" s="21">
        <v>172.2</v>
      </c>
      <c r="AI2475" s="22">
        <v>0.17583333333333301</v>
      </c>
      <c r="AJ2475" s="21">
        <v>1098.1740000000018</v>
      </c>
      <c r="AK2475" s="21" t="e">
        <f>VLOOKUP($B2475,'[3]Rotoma level Monthly'!$C$2:$N$538,10,FALSE)</f>
        <v>#N/A</v>
      </c>
      <c r="AL2475" s="21" t="e">
        <f>VLOOKUP($B2475,'[3]Rotoma level Monthly'!$C$2:$N$538,11,FALSE)</f>
        <v>#N/A</v>
      </c>
      <c r="AM2475" s="20">
        <v>3.5384812960251679</v>
      </c>
      <c r="AN2475" s="21">
        <v>208.6</v>
      </c>
    </row>
    <row r="2476" spans="1:40" x14ac:dyDescent="0.25">
      <c r="A2476" s="18" t="s">
        <v>92</v>
      </c>
      <c r="B2476" s="15">
        <v>41852</v>
      </c>
      <c r="C2476" s="16" t="s">
        <v>77</v>
      </c>
      <c r="D2476" s="17">
        <v>2015</v>
      </c>
      <c r="E2476" s="18" t="str">
        <f t="shared" si="601"/>
        <v>Rotomahana 2014/15</v>
      </c>
      <c r="F2476" s="18" t="s">
        <v>72</v>
      </c>
      <c r="G2476" s="19">
        <v>6</v>
      </c>
      <c r="H2476" s="20">
        <v>5.2</v>
      </c>
      <c r="I2476" s="21">
        <v>197</v>
      </c>
      <c r="J2476" s="19">
        <v>96</v>
      </c>
      <c r="K2476" s="19">
        <v>52.000000999999997</v>
      </c>
      <c r="L2476" s="19">
        <v>68.000004000000004</v>
      </c>
      <c r="M2476" s="19">
        <v>1</v>
      </c>
      <c r="N2476" s="19">
        <v>6.9000000999999997</v>
      </c>
      <c r="O2476" s="19">
        <v>1.3</v>
      </c>
      <c r="Q2476" s="19">
        <f t="shared" si="606"/>
        <v>4.1965041759744546</v>
      </c>
      <c r="R2476" s="19">
        <f t="shared" si="608"/>
        <v>3.5411413633579301</v>
      </c>
      <c r="S2476" s="19">
        <f t="shared" si="603"/>
        <v>3.2963433407463945</v>
      </c>
      <c r="T2476" s="19">
        <f t="shared" si="609"/>
        <v>6.0062320004755394</v>
      </c>
      <c r="U2476" s="23">
        <f t="shared" si="607"/>
        <v>4.2600552201385797</v>
      </c>
      <c r="V2476" s="24">
        <f t="shared" si="602"/>
        <v>3.5196179254925828</v>
      </c>
      <c r="W2476" s="24">
        <f t="shared" si="602"/>
        <v>3.5206992348863557</v>
      </c>
      <c r="X2476" s="24">
        <f t="shared" si="602"/>
        <v>3.2435354983945683</v>
      </c>
      <c r="Y2476" s="24">
        <f t="shared" si="602"/>
        <v>4.0249536622829725</v>
      </c>
      <c r="Z2476" s="24">
        <f t="shared" si="602"/>
        <v>3.5772015802641199</v>
      </c>
      <c r="AA2476" s="20">
        <v>-1.1000000000000001</v>
      </c>
      <c r="AB2476" s="20">
        <v>-0.65</v>
      </c>
      <c r="AC2476" s="17">
        <v>314.89057594086</v>
      </c>
      <c r="AD2476" s="17">
        <f t="shared" si="605"/>
        <v>315.07608359226379</v>
      </c>
      <c r="AE2476" s="21">
        <v>200.89550000000199</v>
      </c>
      <c r="AF2476" s="21">
        <v>171.64650537634409</v>
      </c>
      <c r="AG2476" s="19">
        <v>3.8057459677419332</v>
      </c>
      <c r="AH2476" s="21">
        <v>188.2</v>
      </c>
      <c r="AI2476" s="22">
        <v>0.1249999999999995</v>
      </c>
      <c r="AJ2476" s="21">
        <v>1110.2405000000019</v>
      </c>
      <c r="AK2476" s="21" t="e">
        <f>VLOOKUP($B2476,'[3]Rotoma level Monthly'!$C$2:$N$538,10,FALSE)</f>
        <v>#N/A</v>
      </c>
      <c r="AL2476" s="21" t="e">
        <f>VLOOKUP($B2476,'[3]Rotoma level Monthly'!$C$2:$N$538,11,FALSE)</f>
        <v>#N/A</v>
      </c>
      <c r="AM2476" s="20">
        <v>3.6262181911864579</v>
      </c>
      <c r="AN2476" s="21">
        <v>212.49166666666665</v>
      </c>
    </row>
    <row r="2477" spans="1:40" x14ac:dyDescent="0.25">
      <c r="A2477" s="18" t="s">
        <v>92</v>
      </c>
      <c r="B2477" s="15">
        <v>41883</v>
      </c>
      <c r="C2477" s="16" t="s">
        <v>77</v>
      </c>
      <c r="D2477" s="17">
        <v>2015</v>
      </c>
      <c r="E2477" s="18" t="str">
        <f t="shared" si="601"/>
        <v>Rotomahana 2014/15</v>
      </c>
      <c r="F2477" s="18" t="s">
        <v>72</v>
      </c>
      <c r="G2477" s="19">
        <v>8</v>
      </c>
      <c r="H2477" s="20">
        <v>2.95</v>
      </c>
      <c r="I2477" s="21">
        <v>152</v>
      </c>
      <c r="J2477" s="19">
        <v>81</v>
      </c>
      <c r="K2477" s="19">
        <v>34.000001999999995</v>
      </c>
      <c r="L2477" s="19">
        <v>4.0000002000000006</v>
      </c>
      <c r="M2477" s="19">
        <v>2.0000001000000003</v>
      </c>
      <c r="N2477" s="19">
        <v>7.1999997999999996</v>
      </c>
      <c r="O2477" s="19">
        <v>1.6</v>
      </c>
      <c r="Q2477" s="19">
        <f t="shared" si="606"/>
        <v>4.5138485669595365</v>
      </c>
      <c r="R2477" s="19">
        <f t="shared" si="608"/>
        <v>4.2519561330239757</v>
      </c>
      <c r="S2477" s="19">
        <f t="shared" si="603"/>
        <v>2.9573491997137649</v>
      </c>
      <c r="T2477" s="19">
        <f t="shared" si="609"/>
        <v>5.7907762551256567</v>
      </c>
      <c r="U2477" s="23">
        <f t="shared" si="607"/>
        <v>4.3784825387057333</v>
      </c>
      <c r="V2477" s="24">
        <f t="shared" si="602"/>
        <v>3.6128977266807478</v>
      </c>
      <c r="W2477" s="24">
        <f t="shared" si="602"/>
        <v>3.5992281549981056</v>
      </c>
      <c r="X2477" s="24">
        <f t="shared" si="602"/>
        <v>3.2393181054983278</v>
      </c>
      <c r="Y2477" s="24">
        <f t="shared" si="602"/>
        <v>4.1963491478256065</v>
      </c>
      <c r="Z2477" s="24">
        <f t="shared" si="602"/>
        <v>3.6619482837506969</v>
      </c>
      <c r="AA2477" s="20">
        <v>-0.8</v>
      </c>
      <c r="AB2477" s="20">
        <v>-0.61166666666666603</v>
      </c>
      <c r="AC2477" s="17">
        <v>314.92119048039098</v>
      </c>
      <c r="AD2477" s="17">
        <f t="shared" si="605"/>
        <v>315.04270368829992</v>
      </c>
      <c r="AE2477" s="21">
        <v>142.21100000000101</v>
      </c>
      <c r="AF2477" s="21">
        <v>158.51388888888889</v>
      </c>
      <c r="AG2477" s="19">
        <v>3.9926275584795321</v>
      </c>
      <c r="AH2477" s="21">
        <v>163.6</v>
      </c>
      <c r="AI2477" s="22">
        <v>8.5833333333333012E-2</v>
      </c>
      <c r="AJ2477" s="21">
        <v>1209.6010000000038</v>
      </c>
      <c r="AK2477" s="21" t="e">
        <f>VLOOKUP($B2477,'[3]Rotoma level Monthly'!$C$2:$N$538,10,FALSE)</f>
        <v>#N/A</v>
      </c>
      <c r="AL2477" s="21" t="e">
        <f>VLOOKUP($B2477,'[3]Rotoma level Monthly'!$C$2:$N$538,11,FALSE)</f>
        <v>#N/A</v>
      </c>
      <c r="AM2477" s="20">
        <v>3.6697559376022286</v>
      </c>
      <c r="AN2477" s="21">
        <v>213.29999999999995</v>
      </c>
    </row>
    <row r="2478" spans="1:40" x14ac:dyDescent="0.25">
      <c r="A2478" s="18" t="s">
        <v>92</v>
      </c>
      <c r="B2478" s="15">
        <v>41913</v>
      </c>
      <c r="C2478" s="16" t="s">
        <v>77</v>
      </c>
      <c r="D2478" s="17">
        <v>2015</v>
      </c>
      <c r="E2478" s="18" t="str">
        <f t="shared" si="601"/>
        <v>Rotomahana 2014/15</v>
      </c>
      <c r="F2478" s="18" t="s">
        <v>72</v>
      </c>
      <c r="G2478" s="19">
        <v>3.2</v>
      </c>
      <c r="H2478" s="20">
        <v>3.25</v>
      </c>
      <c r="I2478" s="21">
        <v>146</v>
      </c>
      <c r="J2478" s="19">
        <v>30.999997999999998</v>
      </c>
      <c r="K2478" s="19">
        <v>11</v>
      </c>
      <c r="L2478" s="19">
        <v>2.0000001000000003</v>
      </c>
      <c r="M2478" s="19">
        <v>4.9999998999999997</v>
      </c>
      <c r="N2478" s="19">
        <v>7.3000002000000004</v>
      </c>
      <c r="O2478" s="19">
        <v>1.9</v>
      </c>
      <c r="Q2478" s="19">
        <f t="shared" si="606"/>
        <v>3.5030809449325613</v>
      </c>
      <c r="R2478" s="19">
        <f t="shared" si="608"/>
        <v>4.1334163768947798</v>
      </c>
      <c r="S2478" s="19">
        <f t="shared" si="603"/>
        <v>2.9047020959111554</v>
      </c>
      <c r="T2478" s="19">
        <f t="shared" si="609"/>
        <v>4.572776064180597</v>
      </c>
      <c r="U2478" s="23">
        <f t="shared" si="607"/>
        <v>3.7784938704797737</v>
      </c>
      <c r="V2478" s="24">
        <f t="shared" si="602"/>
        <v>3.5665160762240689</v>
      </c>
      <c r="W2478" s="24">
        <f t="shared" si="602"/>
        <v>3.6696631619321995</v>
      </c>
      <c r="X2478" s="24">
        <f t="shared" si="602"/>
        <v>3.210050743872952</v>
      </c>
      <c r="Y2478" s="24">
        <f t="shared" si="602"/>
        <v>4.2375071247887357</v>
      </c>
      <c r="Z2478" s="24">
        <f t="shared" si="602"/>
        <v>3.670934276704489</v>
      </c>
      <c r="AA2478" s="20">
        <v>-0.78</v>
      </c>
      <c r="AB2478" s="20">
        <v>-0.70499999999999996</v>
      </c>
      <c r="AC2478" s="17">
        <v>314.89565216159298</v>
      </c>
      <c r="AD2478" s="17">
        <f t="shared" si="605"/>
        <v>315.00498332445119</v>
      </c>
      <c r="AE2478" s="21">
        <v>96.184697298122003</v>
      </c>
      <c r="AF2478" s="21">
        <v>184.60488505747119</v>
      </c>
      <c r="AG2478" s="19">
        <v>4.4454813218390807</v>
      </c>
      <c r="AH2478" s="21">
        <v>192</v>
      </c>
      <c r="AI2478" s="22">
        <v>1.5833333333333401E-2</v>
      </c>
      <c r="AJ2478" s="21">
        <v>1177.7180000000058</v>
      </c>
      <c r="AK2478" s="21" t="e">
        <f>VLOOKUP($B2478,'[3]Rotoma level Monthly'!$C$2:$N$538,10,FALSE)</f>
        <v>#N/A</v>
      </c>
      <c r="AL2478" s="21" t="e">
        <f>VLOOKUP($B2478,'[3]Rotoma level Monthly'!$C$2:$N$538,11,FALSE)</f>
        <v>#N/A</v>
      </c>
      <c r="AM2478" s="20">
        <v>3.6346242063644119</v>
      </c>
      <c r="AN2478" s="21">
        <v>207.6583333333333</v>
      </c>
    </row>
    <row r="2479" spans="1:40" x14ac:dyDescent="0.25">
      <c r="A2479" s="18" t="s">
        <v>92</v>
      </c>
      <c r="B2479" s="15">
        <v>41944</v>
      </c>
      <c r="C2479" s="16" t="s">
        <v>77</v>
      </c>
      <c r="D2479" s="17">
        <v>2015</v>
      </c>
      <c r="E2479" s="18" t="str">
        <f t="shared" si="601"/>
        <v>Rotomahana 2014/15</v>
      </c>
      <c r="F2479" s="18" t="s">
        <v>72</v>
      </c>
      <c r="G2479" s="19">
        <v>2</v>
      </c>
      <c r="H2479" s="20">
        <v>4.7</v>
      </c>
      <c r="I2479" s="21">
        <v>153</v>
      </c>
      <c r="J2479" s="19">
        <v>27.000000999999997</v>
      </c>
      <c r="K2479" s="19">
        <v>10</v>
      </c>
      <c r="L2479" s="19">
        <v>0.50000001999999999</v>
      </c>
      <c r="M2479" s="19">
        <v>1</v>
      </c>
      <c r="N2479" s="19">
        <v>7.5</v>
      </c>
      <c r="O2479" s="19">
        <v>0.89999998000000003</v>
      </c>
      <c r="Q2479" s="19">
        <f t="shared" si="606"/>
        <v>2.9846161889865122</v>
      </c>
      <c r="R2479" s="19">
        <f t="shared" si="608"/>
        <v>3.6714038259227708</v>
      </c>
      <c r="S2479" s="19">
        <f t="shared" si="603"/>
        <v>2.9659212067609722</v>
      </c>
      <c r="T2479" s="19">
        <f t="shared" si="609"/>
        <v>4.3975822383123848</v>
      </c>
      <c r="U2479" s="23">
        <f t="shared" si="607"/>
        <v>3.50488086499566</v>
      </c>
      <c r="V2479" s="24">
        <f t="shared" si="602"/>
        <v>3.5262292030767011</v>
      </c>
      <c r="W2479" s="24">
        <f t="shared" si="602"/>
        <v>3.643113978925578</v>
      </c>
      <c r="X2479" s="24">
        <f t="shared" si="602"/>
        <v>3.2093410636265531</v>
      </c>
      <c r="Y2479" s="24">
        <f t="shared" si="602"/>
        <v>4.259149463784925</v>
      </c>
      <c r="Z2479" s="24">
        <f t="shared" si="602"/>
        <v>3.6594584273534392</v>
      </c>
      <c r="AA2479" s="20">
        <v>-1.05</v>
      </c>
      <c r="AB2479" s="20">
        <v>-0.67333333333333301</v>
      </c>
      <c r="AC2479" s="17">
        <v>314.79547597297602</v>
      </c>
      <c r="AD2479" s="17">
        <f t="shared" si="605"/>
        <v>314.95747107354322</v>
      </c>
      <c r="AE2479" s="21">
        <v>63.751302701877499</v>
      </c>
      <c r="AF2479" s="21">
        <v>226.5347222222222</v>
      </c>
      <c r="AG2479" s="19">
        <v>4.8066944444444468</v>
      </c>
      <c r="AH2479" s="21">
        <v>234.6</v>
      </c>
      <c r="AI2479" s="22">
        <v>-0.24916666666666612</v>
      </c>
      <c r="AJ2479" s="21">
        <v>1221.134697298128</v>
      </c>
      <c r="AK2479" s="21" t="e">
        <f>VLOOKUP($B2479,'[3]Rotoma level Monthly'!$C$2:$N$538,10,FALSE)</f>
        <v>#N/A</v>
      </c>
      <c r="AL2479" s="21" t="e">
        <f>VLOOKUP($B2479,'[3]Rotoma level Monthly'!$C$2:$N$538,11,FALSE)</f>
        <v>#N/A</v>
      </c>
      <c r="AM2479" s="20">
        <v>3.6393787223507537</v>
      </c>
      <c r="AN2479" s="21">
        <v>204.79166666666663</v>
      </c>
    </row>
    <row r="2480" spans="1:40" x14ac:dyDescent="0.25">
      <c r="A2480" s="18" t="s">
        <v>92</v>
      </c>
      <c r="B2480" s="15">
        <v>41974</v>
      </c>
      <c r="C2480" s="16" t="s">
        <v>77</v>
      </c>
      <c r="D2480" s="17">
        <v>2015</v>
      </c>
      <c r="E2480" s="18" t="str">
        <f t="shared" si="601"/>
        <v>Rotomahana 2014/15</v>
      </c>
      <c r="F2480" s="18" t="s">
        <v>72</v>
      </c>
      <c r="G2480" s="19">
        <v>2.8</v>
      </c>
      <c r="H2480" s="20">
        <v>2.92</v>
      </c>
      <c r="I2480" s="21">
        <v>176</v>
      </c>
      <c r="J2480" s="19">
        <v>30</v>
      </c>
      <c r="K2480" s="19">
        <v>28.000000999999997</v>
      </c>
      <c r="L2480" s="19">
        <v>3</v>
      </c>
      <c r="M2480" s="19">
        <v>1</v>
      </c>
      <c r="O2480" s="19">
        <v>1.8</v>
      </c>
      <c r="Q2480" s="19">
        <f t="shared" si="606"/>
        <v>3.3557813996092367</v>
      </c>
      <c r="R2480" s="19">
        <f t="shared" si="608"/>
        <v>4.264411895009804</v>
      </c>
      <c r="S2480" s="19">
        <f t="shared" si="603"/>
        <v>3.1489931301205911</v>
      </c>
      <c r="T2480" s="19">
        <f t="shared" si="609"/>
        <v>4.5311940637814141</v>
      </c>
      <c r="U2480" s="23">
        <f t="shared" si="607"/>
        <v>3.8250951221302616</v>
      </c>
      <c r="V2480" s="24">
        <f t="shared" si="602"/>
        <v>3.5083812795664975</v>
      </c>
      <c r="W2480" s="24">
        <f t="shared" si="602"/>
        <v>3.6351865369733525</v>
      </c>
      <c r="X2480" s="24">
        <f t="shared" si="602"/>
        <v>3.2197237288204086</v>
      </c>
      <c r="Y2480" s="24">
        <f t="shared" si="602"/>
        <v>4.3863833152872145</v>
      </c>
      <c r="Z2480" s="24">
        <f t="shared" si="602"/>
        <v>3.687418715161868</v>
      </c>
      <c r="AA2480" s="20">
        <v>-0.64</v>
      </c>
      <c r="AB2480" s="20">
        <v>-0.77166666666666595</v>
      </c>
      <c r="AC2480" s="17">
        <v>314.68636452843901</v>
      </c>
      <c r="AD2480" s="17">
        <f t="shared" si="605"/>
        <v>314.90369957012615</v>
      </c>
      <c r="AE2480" s="21">
        <v>122.09502304146</v>
      </c>
      <c r="AF2480" s="21">
        <v>162.54704301075265</v>
      </c>
      <c r="AG2480" s="19">
        <v>3.6496303763440872</v>
      </c>
      <c r="AH2480" s="21">
        <v>201.5</v>
      </c>
      <c r="AI2480" s="22">
        <v>-0.499999999999999</v>
      </c>
      <c r="AJ2480" s="21">
        <v>1184.0670000000055</v>
      </c>
      <c r="AK2480" s="21" t="e">
        <f>VLOOKUP($B2480,'[3]Rotoma level Monthly'!$C$2:$N$538,10,FALSE)</f>
        <v>#N/A</v>
      </c>
      <c r="AL2480" s="21" t="e">
        <f>VLOOKUP($B2480,'[3]Rotoma level Monthly'!$C$2:$N$538,11,FALSE)</f>
        <v>#N/A</v>
      </c>
      <c r="AM2480" s="20">
        <v>3.7419429584618644</v>
      </c>
      <c r="AN2480" s="21">
        <v>202.95833333333334</v>
      </c>
    </row>
    <row r="2481" spans="1:40" x14ac:dyDescent="0.25">
      <c r="A2481" s="18" t="s">
        <v>92</v>
      </c>
      <c r="B2481" s="15">
        <v>42005</v>
      </c>
      <c r="C2481" s="16" t="s">
        <v>77</v>
      </c>
      <c r="D2481" s="17">
        <v>2015</v>
      </c>
      <c r="E2481" s="18" t="str">
        <f t="shared" si="601"/>
        <v>Rotomahana 2014/15</v>
      </c>
      <c r="F2481" s="18" t="s">
        <v>72</v>
      </c>
      <c r="G2481" s="19">
        <v>5.1999997999999996</v>
      </c>
      <c r="H2481" s="20">
        <v>3.2</v>
      </c>
      <c r="I2481" s="21">
        <v>185</v>
      </c>
      <c r="J2481" s="19">
        <v>30.999997999999998</v>
      </c>
      <c r="K2481" s="19">
        <v>21.000002000000002</v>
      </c>
      <c r="L2481" s="19">
        <v>63.000000999999997</v>
      </c>
      <c r="M2481" s="19">
        <v>1</v>
      </c>
      <c r="N2481" s="19">
        <v>7.5999999000000003</v>
      </c>
      <c r="O2481" s="19">
        <v>1.2</v>
      </c>
      <c r="Q2481" s="19">
        <f t="shared" si="606"/>
        <v>4.0386484504051587</v>
      </c>
      <c r="R2481" s="19">
        <f t="shared" si="608"/>
        <v>4.1524584074666873</v>
      </c>
      <c r="S2481" s="19">
        <f t="shared" si="603"/>
        <v>3.2141869024930707</v>
      </c>
      <c r="T2481" s="19">
        <f t="shared" si="609"/>
        <v>4.572776064180597</v>
      </c>
      <c r="U2481" s="23">
        <f t="shared" si="607"/>
        <v>3.9945174561363785</v>
      </c>
      <c r="V2481" s="24">
        <f t="shared" si="602"/>
        <v>3.5396659521727458</v>
      </c>
      <c r="W2481" s="24">
        <f t="shared" si="602"/>
        <v>3.6515277746944546</v>
      </c>
      <c r="X2481" s="24">
        <f t="shared" si="602"/>
        <v>3.2043707534989472</v>
      </c>
      <c r="Y2481" s="24">
        <f t="shared" si="602"/>
        <v>4.4326973655918618</v>
      </c>
      <c r="Z2481" s="24">
        <f t="shared" si="602"/>
        <v>3.7070654614895027</v>
      </c>
      <c r="AA2481" s="20">
        <v>-0.74</v>
      </c>
      <c r="AB2481" s="20">
        <v>3.3333333333333298E-2</v>
      </c>
      <c r="AC2481" s="17">
        <v>314.55241610405398</v>
      </c>
      <c r="AD2481" s="17">
        <f t="shared" si="605"/>
        <v>314.8411582205984</v>
      </c>
      <c r="AE2481" s="21">
        <v>33.459618191098798</v>
      </c>
      <c r="AF2481" s="21">
        <v>171.12231182795688</v>
      </c>
      <c r="AG2481" s="19">
        <v>3.1606586021505372</v>
      </c>
      <c r="AH2481" s="21">
        <v>327.5</v>
      </c>
      <c r="AI2481" s="22">
        <v>-0.499999999999999</v>
      </c>
      <c r="AJ2481" s="21">
        <v>1169.3040230414656</v>
      </c>
      <c r="AK2481" s="21" t="e">
        <f>VLOOKUP($B2481,'[3]Rotoma level Monthly'!$C$2:$N$538,10,FALSE)</f>
        <v>#N/A</v>
      </c>
      <c r="AL2481" s="21" t="e">
        <f>VLOOKUP($B2481,'[3]Rotoma level Monthly'!$C$2:$N$538,11,FALSE)</f>
        <v>#N/A</v>
      </c>
      <c r="AM2481" s="20">
        <v>3.7162546744116853</v>
      </c>
      <c r="AN2481" s="21">
        <v>205.19166666666663</v>
      </c>
    </row>
    <row r="2482" spans="1:40" x14ac:dyDescent="0.25">
      <c r="A2482" s="18" t="s">
        <v>92</v>
      </c>
      <c r="B2482" s="15">
        <v>42036</v>
      </c>
      <c r="C2482" s="16" t="s">
        <v>77</v>
      </c>
      <c r="D2482" s="17">
        <v>2015</v>
      </c>
      <c r="E2482" s="18" t="str">
        <f t="shared" si="601"/>
        <v>Rotomahana 2014/15</v>
      </c>
      <c r="F2482" s="18" t="s">
        <v>72</v>
      </c>
      <c r="G2482" s="19">
        <v>2.5999998999999998</v>
      </c>
      <c r="H2482" s="20">
        <v>4.5</v>
      </c>
      <c r="I2482" s="21">
        <v>186</v>
      </c>
      <c r="J2482" s="19">
        <v>27.000000999999997</v>
      </c>
      <c r="K2482" s="19">
        <v>16.000000999999997</v>
      </c>
      <c r="L2482" s="19">
        <v>3</v>
      </c>
      <c r="M2482" s="19">
        <v>1</v>
      </c>
      <c r="N2482" s="19">
        <v>7.5999999000000003</v>
      </c>
      <c r="O2482" s="19">
        <v>0.80000000999999998</v>
      </c>
      <c r="Q2482" s="19">
        <f t="shared" si="606"/>
        <v>3.2740322614186468</v>
      </c>
      <c r="R2482" s="19">
        <f t="shared" si="608"/>
        <v>3.7268852046746486</v>
      </c>
      <c r="S2482" s="19">
        <f t="shared" si="603"/>
        <v>3.2212339620959285</v>
      </c>
      <c r="T2482" s="19">
        <f t="shared" si="609"/>
        <v>4.3975822383123848</v>
      </c>
      <c r="U2482" s="23">
        <f t="shared" si="607"/>
        <v>3.6549334166254019</v>
      </c>
      <c r="V2482" s="24">
        <f t="shared" si="602"/>
        <v>3.5432713387887187</v>
      </c>
      <c r="W2482" s="24">
        <f t="shared" si="602"/>
        <v>3.6583992351318084</v>
      </c>
      <c r="X2482" s="24">
        <f t="shared" si="602"/>
        <v>3.1997833108008762</v>
      </c>
      <c r="Y2482" s="24">
        <f t="shared" si="602"/>
        <v>4.4755462308007212</v>
      </c>
      <c r="Z2482" s="24">
        <f t="shared" si="602"/>
        <v>3.719250028880531</v>
      </c>
      <c r="AA2482" s="20">
        <v>0.04</v>
      </c>
      <c r="AB2482" s="20">
        <v>4.1666666666666699E-2</v>
      </c>
      <c r="AC2482" s="17">
        <v>314.34762178564</v>
      </c>
      <c r="AD2482" s="17">
        <f t="shared" si="605"/>
        <v>314.78996036610897</v>
      </c>
      <c r="AE2482" s="21">
        <v>62.456500519820104</v>
      </c>
      <c r="AF2482" s="21">
        <v>165.18601190476184</v>
      </c>
      <c r="AG2482" s="19">
        <v>3.2568898809523819</v>
      </c>
      <c r="AH2482" s="21">
        <v>222</v>
      </c>
      <c r="AI2482" s="22">
        <v>-0.499999999999999</v>
      </c>
      <c r="AJ2482" s="21">
        <v>1146.8756412325642</v>
      </c>
      <c r="AK2482" s="21" t="e">
        <f>VLOOKUP($B2482,'[3]Rotoma level Monthly'!$C$2:$N$538,10,FALSE)</f>
        <v>#N/A</v>
      </c>
      <c r="AL2482" s="21" t="e">
        <f>VLOOKUP($B2482,'[3]Rotoma level Monthly'!$C$2:$N$538,11,FALSE)</f>
        <v>#N/A</v>
      </c>
      <c r="AM2482" s="20">
        <v>3.621868473694839</v>
      </c>
      <c r="AN2482" s="21">
        <v>205.66666666666666</v>
      </c>
    </row>
    <row r="2483" spans="1:40" x14ac:dyDescent="0.25">
      <c r="A2483" s="18" t="s">
        <v>92</v>
      </c>
      <c r="B2483" s="15">
        <v>42064</v>
      </c>
      <c r="C2483" s="16" t="s">
        <v>77</v>
      </c>
      <c r="D2483" s="17">
        <v>2015</v>
      </c>
      <c r="E2483" s="18" t="str">
        <f t="shared" si="601"/>
        <v>Rotomahana 2014/15</v>
      </c>
      <c r="F2483" s="18" t="s">
        <v>72</v>
      </c>
      <c r="G2483" s="19">
        <v>2.7</v>
      </c>
      <c r="H2483" s="20">
        <v>6</v>
      </c>
      <c r="I2483" s="21">
        <v>185</v>
      </c>
      <c r="J2483" s="19">
        <v>29.000002000000002</v>
      </c>
      <c r="K2483" s="19">
        <v>3</v>
      </c>
      <c r="L2483" s="19">
        <v>2.0000001000000003</v>
      </c>
      <c r="M2483" s="19">
        <v>1</v>
      </c>
      <c r="N2483" s="19">
        <v>7.5999999000000003</v>
      </c>
      <c r="O2483" s="19">
        <v>0.80000000999999998</v>
      </c>
      <c r="Q2483" s="19">
        <f t="shared" si="606"/>
        <v>3.3156639609638279</v>
      </c>
      <c r="R2483" s="19">
        <f t="shared" si="608"/>
        <v>3.3532959558596875</v>
      </c>
      <c r="S2483" s="19">
        <f t="shared" si="603"/>
        <v>3.2141869024930707</v>
      </c>
      <c r="T2483" s="19">
        <f t="shared" si="609"/>
        <v>4.4882022413228713</v>
      </c>
      <c r="U2483" s="23">
        <f t="shared" si="607"/>
        <v>3.5928372651598641</v>
      </c>
      <c r="V2483" s="24">
        <f t="shared" si="602"/>
        <v>3.5048707547721158</v>
      </c>
      <c r="W2483" s="24">
        <f t="shared" si="602"/>
        <v>3.6498260473197424</v>
      </c>
      <c r="X2483" s="24">
        <f t="shared" si="602"/>
        <v>3.1963063497239936</v>
      </c>
      <c r="Y2483" s="24">
        <f t="shared" si="602"/>
        <v>4.5880630842442942</v>
      </c>
      <c r="Z2483" s="24">
        <f t="shared" si="602"/>
        <v>3.734766559015037</v>
      </c>
      <c r="AA2483" s="20">
        <v>-1.03</v>
      </c>
      <c r="AB2483" s="20">
        <v>-0.184999999999999</v>
      </c>
      <c r="AC2483" s="17">
        <v>314.23799747422902</v>
      </c>
      <c r="AD2483" s="17">
        <f t="shared" si="605"/>
        <v>314.74096612000977</v>
      </c>
      <c r="AE2483" s="21">
        <v>59.027000000000001</v>
      </c>
      <c r="AF2483" s="21">
        <v>159.32123655913981</v>
      </c>
      <c r="AG2483" s="19">
        <v>2.9181048387096764</v>
      </c>
      <c r="AH2483" s="21">
        <v>206.3</v>
      </c>
      <c r="AI2483" s="22">
        <v>-0.499999999999999</v>
      </c>
      <c r="AJ2483" s="21">
        <v>1187.1381417523844</v>
      </c>
      <c r="AK2483" s="21" t="e">
        <f>VLOOKUP($B2483,'[3]Rotoma level Monthly'!$C$2:$N$538,10,FALSE)</f>
        <v>#N/A</v>
      </c>
      <c r="AL2483" s="21" t="e">
        <f>VLOOKUP($B2483,'[3]Rotoma level Monthly'!$C$2:$N$538,11,FALSE)</f>
        <v>#N/A</v>
      </c>
      <c r="AM2483" s="20">
        <v>3.5896927544488069</v>
      </c>
      <c r="AN2483" s="21">
        <v>199.98333333333335</v>
      </c>
    </row>
    <row r="2484" spans="1:40" x14ac:dyDescent="0.25">
      <c r="A2484" s="18" t="s">
        <v>92</v>
      </c>
      <c r="B2484" s="15">
        <v>42095</v>
      </c>
      <c r="C2484" s="16" t="s">
        <v>77</v>
      </c>
      <c r="D2484" s="17">
        <v>2015</v>
      </c>
      <c r="E2484" s="18" t="str">
        <f t="shared" si="601"/>
        <v>Rotomahana 2014/15</v>
      </c>
      <c r="F2484" s="18" t="s">
        <v>72</v>
      </c>
      <c r="G2484" s="19">
        <v>4.5</v>
      </c>
      <c r="H2484" s="20">
        <v>5.3</v>
      </c>
      <c r="I2484" s="21">
        <v>179.00000999999997</v>
      </c>
      <c r="J2484" s="19">
        <v>30.999997999999998</v>
      </c>
      <c r="K2484" s="19">
        <v>17.000001000000001</v>
      </c>
      <c r="L2484" s="19">
        <v>4.9999998999999997</v>
      </c>
      <c r="M2484" s="19">
        <v>1</v>
      </c>
      <c r="N2484" s="19">
        <v>7.3000002000000004</v>
      </c>
      <c r="O2484" s="19">
        <v>0.80000000999999998</v>
      </c>
      <c r="Q2484" s="19">
        <f t="shared" si="606"/>
        <v>3.8791597849893731</v>
      </c>
      <c r="R2484" s="19">
        <f t="shared" si="608"/>
        <v>3.5163833960415176</v>
      </c>
      <c r="S2484" s="19">
        <f t="shared" si="603"/>
        <v>3.171087696278883</v>
      </c>
      <c r="T2484" s="19">
        <f t="shared" si="609"/>
        <v>4.572776064180597</v>
      </c>
      <c r="U2484" s="23">
        <f t="shared" si="607"/>
        <v>3.7848517353725928</v>
      </c>
      <c r="V2484" s="24">
        <f t="shared" si="602"/>
        <v>3.558903435018983</v>
      </c>
      <c r="W2484" s="24">
        <f t="shared" si="602"/>
        <v>3.6688416390184759</v>
      </c>
      <c r="X2484" s="24">
        <f t="shared" si="602"/>
        <v>3.1944957512609782</v>
      </c>
      <c r="Y2484" s="24">
        <f t="shared" si="602"/>
        <v>4.7076277562593427</v>
      </c>
      <c r="Z2484" s="24">
        <f t="shared" si="602"/>
        <v>3.782467145389445</v>
      </c>
      <c r="AA2484" s="20">
        <v>-0.22</v>
      </c>
      <c r="AB2484" s="20">
        <v>-0.19166666666666601</v>
      </c>
      <c r="AC2484" s="17">
        <v>314.09221320006998</v>
      </c>
      <c r="AD2484" s="17">
        <f t="shared" si="605"/>
        <v>314.6776485857564</v>
      </c>
      <c r="AE2484" s="21">
        <v>129.94800000000001</v>
      </c>
      <c r="AF2484" s="21">
        <v>159.13194444444437</v>
      </c>
      <c r="AG2484" s="19">
        <v>3.1295833333333336</v>
      </c>
      <c r="AH2484" s="21">
        <v>164.6</v>
      </c>
      <c r="AI2484" s="22">
        <v>-0.499999999999999</v>
      </c>
      <c r="AJ2484" s="21">
        <v>1206.2981417523843</v>
      </c>
      <c r="AK2484" s="21" t="e">
        <f>VLOOKUP($B2484,'[3]Rotoma level Monthly'!$C$2:$N$538,10,FALSE)</f>
        <v>#N/A</v>
      </c>
      <c r="AL2484" s="21" t="e">
        <f>VLOOKUP($B2484,'[3]Rotoma level Monthly'!$C$2:$N$538,11,FALSE)</f>
        <v>#N/A</v>
      </c>
      <c r="AM2484" s="20">
        <v>3.5601021406495241</v>
      </c>
      <c r="AN2484" s="21">
        <v>198.95000000000002</v>
      </c>
    </row>
    <row r="2485" spans="1:40" x14ac:dyDescent="0.25">
      <c r="A2485" s="18" t="s">
        <v>92</v>
      </c>
      <c r="B2485" s="15">
        <v>42125</v>
      </c>
      <c r="C2485" s="16" t="s">
        <v>77</v>
      </c>
      <c r="D2485" s="17">
        <v>2015</v>
      </c>
      <c r="E2485" s="18" t="str">
        <f t="shared" si="601"/>
        <v>Rotomahana 2014/15</v>
      </c>
      <c r="F2485" s="18" t="s">
        <v>72</v>
      </c>
      <c r="G2485" s="19">
        <v>4.9000000999999997</v>
      </c>
      <c r="H2485" s="20">
        <v>7.1</v>
      </c>
      <c r="I2485" s="21">
        <v>194.00001</v>
      </c>
      <c r="J2485" s="19">
        <v>34.999999000000003</v>
      </c>
      <c r="K2485" s="19">
        <v>19.999998999999999</v>
      </c>
      <c r="L2485" s="19">
        <v>39.000000999999997</v>
      </c>
      <c r="M2485" s="19">
        <v>1</v>
      </c>
      <c r="N2485" s="19">
        <v>6.6999997999999996</v>
      </c>
      <c r="O2485" s="19">
        <v>0.60000001999999997</v>
      </c>
      <c r="Q2485" s="19">
        <f t="shared" si="606"/>
        <v>3.973098065784832</v>
      </c>
      <c r="R2485" s="19">
        <f t="shared" si="608"/>
        <v>3.126081650547635</v>
      </c>
      <c r="S2485" s="19">
        <f t="shared" si="603"/>
        <v>3.2762832744727812</v>
      </c>
      <c r="T2485" s="19">
        <f t="shared" si="609"/>
        <v>4.7266786532702358</v>
      </c>
      <c r="U2485" s="23">
        <f t="shared" si="607"/>
        <v>3.775535411018871</v>
      </c>
      <c r="V2485" s="24">
        <f t="shared" si="602"/>
        <v>3.6245168905085268</v>
      </c>
      <c r="W2485" s="24">
        <f t="shared" si="602"/>
        <v>3.6596945665042004</v>
      </c>
      <c r="X2485" s="24">
        <f t="shared" si="602"/>
        <v>3.1895557733234283</v>
      </c>
      <c r="Y2485" s="24">
        <f t="shared" si="602"/>
        <v>4.8299454335838155</v>
      </c>
      <c r="Z2485" s="24">
        <f t="shared" si="602"/>
        <v>3.8259281659799922</v>
      </c>
      <c r="AA2485" s="20">
        <v>-1.24</v>
      </c>
      <c r="AB2485" s="20">
        <v>-0.53500000000000003</v>
      </c>
      <c r="AC2485" s="17">
        <v>314.05071347177301</v>
      </c>
      <c r="AD2485" s="17">
        <f t="shared" si="605"/>
        <v>314.61002051373566</v>
      </c>
      <c r="AE2485" s="21">
        <v>110.80800000000001</v>
      </c>
      <c r="AF2485" s="21">
        <v>164.6774193548388</v>
      </c>
      <c r="AG2485" s="19">
        <v>2.9121575268817192</v>
      </c>
      <c r="AH2485" s="21">
        <v>177.1</v>
      </c>
      <c r="AI2485" s="22">
        <v>-0.53749999999999953</v>
      </c>
      <c r="AJ2485" s="21">
        <v>1149.8071417523822</v>
      </c>
      <c r="AK2485" s="21" t="e">
        <f>VLOOKUP($B2485,'[3]Rotoma level Monthly'!$C$2:$N$538,10,FALSE)</f>
        <v>#N/A</v>
      </c>
      <c r="AL2485" s="21" t="e">
        <f>VLOOKUP($B2485,'[3]Rotoma level Monthly'!$C$2:$N$538,11,FALSE)</f>
        <v>#N/A</v>
      </c>
      <c r="AM2485" s="20">
        <v>3.5565992471310057</v>
      </c>
      <c r="AN2485" s="21">
        <v>196.49166666666665</v>
      </c>
    </row>
    <row r="2486" spans="1:40" x14ac:dyDescent="0.25">
      <c r="A2486" s="18" t="s">
        <v>92</v>
      </c>
      <c r="B2486" s="15">
        <v>42156</v>
      </c>
      <c r="C2486" s="16" t="s">
        <v>77</v>
      </c>
      <c r="D2486" s="17">
        <v>2015</v>
      </c>
      <c r="E2486" s="18" t="str">
        <f t="shared" si="601"/>
        <v>Rotomahana 2014/15</v>
      </c>
      <c r="F2486" s="18" t="s">
        <v>72</v>
      </c>
      <c r="G2486" s="19">
        <v>6.1999997999999996</v>
      </c>
      <c r="H2486" s="20">
        <v>4.2</v>
      </c>
      <c r="I2486" s="21">
        <v>238.99999</v>
      </c>
      <c r="J2486" s="19">
        <v>39</v>
      </c>
      <c r="K2486" s="19">
        <v>17.000001000000001</v>
      </c>
      <c r="L2486" s="19">
        <v>50.999998999999995</v>
      </c>
      <c r="M2486" s="19">
        <v>2.0000001000000003</v>
      </c>
      <c r="N2486" s="19">
        <v>6.9000000999999997</v>
      </c>
      <c r="O2486" s="19">
        <v>0.89999998000000003</v>
      </c>
      <c r="Q2486" s="19">
        <f t="shared" si="606"/>
        <v>4.2326748557414362</v>
      </c>
      <c r="R2486" s="19">
        <f t="shared" si="608"/>
        <v>3.8142917367868296</v>
      </c>
      <c r="S2486" s="19">
        <f t="shared" si="603"/>
        <v>3.5489776271582287</v>
      </c>
      <c r="T2486" s="19">
        <f t="shared" si="609"/>
        <v>4.8639086525173774</v>
      </c>
      <c r="U2486" s="23">
        <f t="shared" si="607"/>
        <v>4.1149632180509679</v>
      </c>
      <c r="V2486" s="24">
        <f t="shared" si="602"/>
        <v>3.7490343988248092</v>
      </c>
      <c r="W2486" s="24">
        <f t="shared" si="602"/>
        <v>3.7035358532650431</v>
      </c>
      <c r="X2486" s="24">
        <f t="shared" si="602"/>
        <v>3.1951674230740057</v>
      </c>
      <c r="Y2486" s="24">
        <f t="shared" si="602"/>
        <v>4.9116548333097567</v>
      </c>
      <c r="Z2486" s="24">
        <f t="shared" si="602"/>
        <v>3.8898481271184036</v>
      </c>
      <c r="AA2486" s="20">
        <v>-1.1100000000000001</v>
      </c>
      <c r="AB2486" s="20">
        <v>-1.105</v>
      </c>
      <c r="AC2486" s="17">
        <v>314.06963334459198</v>
      </c>
      <c r="AD2486" s="17">
        <f t="shared" si="605"/>
        <v>314.54175251698871</v>
      </c>
      <c r="AE2486" s="21">
        <v>107.40600000000001</v>
      </c>
      <c r="AF2486" s="21">
        <v>194.96527777777771</v>
      </c>
      <c r="AG2486" s="19">
        <v>4.225938888888888</v>
      </c>
      <c r="AH2486" s="21">
        <v>115.2</v>
      </c>
      <c r="AI2486" s="22">
        <v>-0.57333333333333303</v>
      </c>
      <c r="AJ2486" s="21">
        <v>1173.876141752382</v>
      </c>
      <c r="AK2486" s="21" t="e">
        <f>VLOOKUP($B2486,'[3]Rotoma level Monthly'!$C$2:$N$538,10,FALSE)</f>
        <v>#N/A</v>
      </c>
      <c r="AL2486" s="21" t="e">
        <f>VLOOKUP($B2486,'[3]Rotoma level Monthly'!$C$2:$N$538,11,FALSE)</f>
        <v>#N/A</v>
      </c>
      <c r="AM2486" s="20">
        <v>3.5639010168442677</v>
      </c>
      <c r="AN2486" s="21">
        <v>197.06666666666663</v>
      </c>
    </row>
    <row r="2487" spans="1:40" x14ac:dyDescent="0.25">
      <c r="A2487" s="18" t="s">
        <v>92</v>
      </c>
      <c r="B2487" s="15">
        <v>42186</v>
      </c>
      <c r="C2487" s="16" t="s">
        <v>78</v>
      </c>
      <c r="D2487" s="17">
        <v>2016</v>
      </c>
      <c r="E2487" s="18" t="str">
        <f t="shared" si="601"/>
        <v>Rotomahana 2015/16</v>
      </c>
      <c r="F2487" s="18" t="s">
        <v>72</v>
      </c>
      <c r="G2487" s="19">
        <v>4.4000000000000004</v>
      </c>
      <c r="H2487" s="20">
        <v>8.1</v>
      </c>
      <c r="I2487" s="21">
        <v>181</v>
      </c>
      <c r="J2487" s="19">
        <v>31</v>
      </c>
      <c r="K2487" s="19">
        <v>22</v>
      </c>
      <c r="L2487" s="19">
        <v>61.5</v>
      </c>
      <c r="M2487" s="19">
        <v>2</v>
      </c>
      <c r="N2487" s="19">
        <v>7.17</v>
      </c>
      <c r="O2487" s="19">
        <v>0.50700000000000001</v>
      </c>
      <c r="Q2487" s="19">
        <f t="shared" si="606"/>
        <v>3.8543697982749165</v>
      </c>
      <c r="R2487" s="19">
        <f t="shared" si="608"/>
        <v>2.9424387494114788</v>
      </c>
      <c r="S2487" s="19">
        <f t="shared" si="603"/>
        <v>3.1856125103562447</v>
      </c>
      <c r="T2487" s="19">
        <f t="shared" si="609"/>
        <v>4.5727761459960758</v>
      </c>
      <c r="U2487" s="23">
        <f t="shared" si="607"/>
        <v>3.6387993010096791</v>
      </c>
      <c r="V2487" s="24">
        <f t="shared" si="602"/>
        <v>3.7601232045033748</v>
      </c>
      <c r="W2487" s="24">
        <f t="shared" si="602"/>
        <v>3.7078470579164784</v>
      </c>
      <c r="X2487" s="24">
        <f t="shared" si="602"/>
        <v>3.1754064873834236</v>
      </c>
      <c r="Y2487" s="24">
        <f t="shared" si="602"/>
        <v>4.7911050568046436</v>
      </c>
      <c r="Z2487" s="24">
        <f t="shared" si="602"/>
        <v>3.85862045165198</v>
      </c>
      <c r="AA2487" s="20">
        <v>-1.45</v>
      </c>
      <c r="AB2487" s="20">
        <v>-1.02833333333333</v>
      </c>
      <c r="AC2487" s="17">
        <v>313.99861222550601</v>
      </c>
      <c r="AD2487" s="17">
        <f t="shared" si="605"/>
        <v>314.4615388908436</v>
      </c>
      <c r="AE2487" s="21">
        <v>153.09</v>
      </c>
      <c r="AF2487" s="21">
        <v>166.81451612903228</v>
      </c>
      <c r="AG2487" s="19">
        <v>3.2360846774193557</v>
      </c>
      <c r="AH2487" s="21">
        <v>148.30000000000001</v>
      </c>
      <c r="AI2487" s="22">
        <v>-0.63083333333333302</v>
      </c>
      <c r="AJ2487" s="21">
        <v>1185.5701417523815</v>
      </c>
      <c r="AK2487" s="21" t="e">
        <f>VLOOKUP($B2487,'[3]Rotoma level Monthly'!$C$2:$N$538,10,FALSE)</f>
        <v>#N/A</v>
      </c>
      <c r="AL2487" s="21" t="e">
        <f>VLOOKUP($B2487,'[3]Rotoma level Monthly'!$C$2:$N$538,11,FALSE)</f>
        <v>#N/A</v>
      </c>
      <c r="AM2487" s="20">
        <v>3.6478739335109349</v>
      </c>
      <c r="AN2487" s="21">
        <v>195.07500000000002</v>
      </c>
    </row>
    <row r="2488" spans="1:40" x14ac:dyDescent="0.25">
      <c r="A2488" s="18" t="s">
        <v>92</v>
      </c>
      <c r="B2488" s="15">
        <v>42217</v>
      </c>
      <c r="C2488" s="16" t="s">
        <v>78</v>
      </c>
      <c r="D2488" s="17">
        <v>2016</v>
      </c>
      <c r="E2488" s="18" t="str">
        <f t="shared" si="601"/>
        <v>Rotomahana 2015/16</v>
      </c>
      <c r="F2488" s="18" t="s">
        <v>72</v>
      </c>
      <c r="G2488" s="19">
        <v>4.4000000000000004</v>
      </c>
      <c r="H2488" s="20">
        <v>5.45</v>
      </c>
      <c r="I2488" s="21">
        <v>190</v>
      </c>
      <c r="J2488" s="19">
        <v>35</v>
      </c>
      <c r="K2488" s="19">
        <v>21</v>
      </c>
      <c r="L2488" s="19">
        <v>50</v>
      </c>
      <c r="M2488" s="19">
        <v>5</v>
      </c>
      <c r="N2488" s="19">
        <v>7.1</v>
      </c>
      <c r="O2488" s="19">
        <v>1.07</v>
      </c>
      <c r="Q2488" s="19">
        <f t="shared" si="606"/>
        <v>3.8543697982749165</v>
      </c>
      <c r="R2488" s="19">
        <f t="shared" si="608"/>
        <v>3.4799780510745917</v>
      </c>
      <c r="S2488" s="19">
        <f t="shared" si="603"/>
        <v>3.2490483388680143</v>
      </c>
      <c r="T2488" s="19">
        <f t="shared" si="609"/>
        <v>4.7266786895028039</v>
      </c>
      <c r="U2488" s="23">
        <f t="shared" si="607"/>
        <v>3.8275187194300813</v>
      </c>
      <c r="V2488" s="24">
        <f t="shared" si="602"/>
        <v>3.7316120063617464</v>
      </c>
      <c r="W2488" s="24">
        <f t="shared" si="602"/>
        <v>3.7027501152262001</v>
      </c>
      <c r="X2488" s="24">
        <f t="shared" si="602"/>
        <v>3.1714652372268923</v>
      </c>
      <c r="Y2488" s="24">
        <f t="shared" si="602"/>
        <v>4.6844756142235831</v>
      </c>
      <c r="Z2488" s="24">
        <f t="shared" si="602"/>
        <v>3.822575743259605</v>
      </c>
      <c r="AA2488" s="20">
        <v>-1.93</v>
      </c>
      <c r="AB2488" s="20">
        <v>-1.0549999999999999</v>
      </c>
      <c r="AC2488" s="17">
        <v>314.03165422950502</v>
      </c>
      <c r="AD2488" s="17">
        <f t="shared" si="605"/>
        <v>314.38996208156402</v>
      </c>
      <c r="AE2488" s="21">
        <v>159.13849999999999</v>
      </c>
      <c r="AF2488" s="21">
        <v>164.69086021505373</v>
      </c>
      <c r="AG2488" s="19">
        <v>3.0041263440860191</v>
      </c>
      <c r="AH2488" s="21">
        <v>152.30000000000001</v>
      </c>
      <c r="AI2488" s="22">
        <v>-0.64249999999999952</v>
      </c>
      <c r="AJ2488" s="21">
        <v>1281.3326417523813</v>
      </c>
      <c r="AK2488" s="21" t="e">
        <f>VLOOKUP($B2488,'[3]Rotoma level Monthly'!$C$2:$N$538,10,FALSE)</f>
        <v>#N/A</v>
      </c>
      <c r="AL2488" s="21" t="e">
        <f>VLOOKUP($B2488,'[3]Rotoma level Monthly'!$C$2:$N$538,11,FALSE)</f>
        <v>#N/A</v>
      </c>
      <c r="AM2488" s="20">
        <v>3.628299784765415</v>
      </c>
      <c r="AN2488" s="21">
        <v>192.08333333333334</v>
      </c>
    </row>
    <row r="2489" spans="1:40" x14ac:dyDescent="0.25">
      <c r="A2489" s="18" t="s">
        <v>92</v>
      </c>
      <c r="B2489" s="15">
        <v>42248</v>
      </c>
      <c r="C2489" s="16" t="s">
        <v>78</v>
      </c>
      <c r="D2489" s="17">
        <v>2016</v>
      </c>
      <c r="E2489" s="18" t="str">
        <f t="shared" si="601"/>
        <v>Rotomahana 2015/16</v>
      </c>
      <c r="F2489" s="18" t="s">
        <v>72</v>
      </c>
      <c r="G2489" s="19">
        <v>8.5</v>
      </c>
      <c r="H2489" s="20">
        <v>5.0999999999999996</v>
      </c>
      <c r="I2489" s="21">
        <v>171</v>
      </c>
      <c r="J2489" s="19">
        <v>31</v>
      </c>
      <c r="K2489" s="19">
        <v>23</v>
      </c>
      <c r="L2489" s="19">
        <v>21</v>
      </c>
      <c r="M2489" s="19">
        <v>2</v>
      </c>
      <c r="N2489" s="19">
        <v>7.41</v>
      </c>
      <c r="O2489" s="19">
        <v>0.81299999999999994</v>
      </c>
      <c r="Q2489" s="19">
        <f t="shared" si="606"/>
        <v>4.5807240713143038</v>
      </c>
      <c r="R2489" s="19">
        <f t="shared" si="608"/>
        <v>3.5663076747865308</v>
      </c>
      <c r="S2489" s="19">
        <f t="shared" si="603"/>
        <v>3.1113182922803824</v>
      </c>
      <c r="T2489" s="19">
        <f t="shared" si="609"/>
        <v>4.5727761459960758</v>
      </c>
      <c r="U2489" s="23">
        <f t="shared" si="607"/>
        <v>3.9577815460943233</v>
      </c>
      <c r="V2489" s="24">
        <f t="shared" si="602"/>
        <v>3.7371849650579763</v>
      </c>
      <c r="W2489" s="24">
        <f t="shared" si="602"/>
        <v>3.6456127437064136</v>
      </c>
      <c r="X2489" s="24">
        <f t="shared" si="602"/>
        <v>3.1842959949407761</v>
      </c>
      <c r="Y2489" s="24">
        <f t="shared" si="602"/>
        <v>4.5829756051294508</v>
      </c>
      <c r="Z2489" s="24">
        <f t="shared" si="602"/>
        <v>3.7875173272086542</v>
      </c>
      <c r="AA2489" s="20">
        <v>-1.81</v>
      </c>
      <c r="AB2489" s="20">
        <v>-1.29</v>
      </c>
      <c r="AC2489" s="17">
        <v>314.06993303724698</v>
      </c>
      <c r="AD2489" s="17">
        <f t="shared" si="605"/>
        <v>314.31902396130204</v>
      </c>
      <c r="AE2489" s="21">
        <v>183.16900000000101</v>
      </c>
      <c r="AF2489" s="21">
        <v>175.76388888888886</v>
      </c>
      <c r="AG2489" s="19">
        <v>3.5814930555555557</v>
      </c>
      <c r="AH2489" s="21">
        <v>158.4</v>
      </c>
      <c r="AI2489" s="22">
        <v>-0.68916666666666648</v>
      </c>
      <c r="AJ2489" s="21">
        <v>1239.5756417523794</v>
      </c>
      <c r="AK2489" s="21" t="e">
        <f>VLOOKUP($B2489,'[3]Rotoma level Monthly'!$C$2:$N$538,10,FALSE)</f>
        <v>#N/A</v>
      </c>
      <c r="AL2489" s="21" t="e">
        <f>VLOOKUP($B2489,'[3]Rotoma level Monthly'!$C$2:$N$538,11,FALSE)</f>
        <v>#N/A</v>
      </c>
      <c r="AM2489" s="20">
        <v>3.5614981494607552</v>
      </c>
      <c r="AN2489" s="21">
        <v>191.64999999999998</v>
      </c>
    </row>
    <row r="2490" spans="1:40" x14ac:dyDescent="0.25">
      <c r="A2490" s="18" t="s">
        <v>92</v>
      </c>
      <c r="B2490" s="15">
        <v>42278</v>
      </c>
      <c r="C2490" s="16" t="s">
        <v>78</v>
      </c>
      <c r="D2490" s="17">
        <v>2016</v>
      </c>
      <c r="E2490" s="18" t="str">
        <f t="shared" si="601"/>
        <v>Rotomahana 2015/16</v>
      </c>
      <c r="F2490" s="18" t="s">
        <v>72</v>
      </c>
      <c r="G2490" s="19">
        <v>5.5</v>
      </c>
      <c r="H2490" s="20">
        <v>2.5499999999999998</v>
      </c>
      <c r="I2490" s="21">
        <v>183</v>
      </c>
      <c r="J2490" s="19">
        <v>41</v>
      </c>
      <c r="K2490" s="19">
        <v>13</v>
      </c>
      <c r="L2490" s="19">
        <v>2</v>
      </c>
      <c r="M2490" s="19">
        <v>2</v>
      </c>
      <c r="N2490" s="19">
        <v>7.61</v>
      </c>
      <c r="O2490" s="19">
        <v>1.1399999999999999</v>
      </c>
      <c r="Q2490" s="19">
        <f t="shared" si="606"/>
        <v>4.1005212313153798</v>
      </c>
      <c r="R2490" s="19">
        <f t="shared" si="608"/>
        <v>4.428614290711276</v>
      </c>
      <c r="S2490" s="19">
        <f t="shared" si="603"/>
        <v>3.199977780088592</v>
      </c>
      <c r="T2490" s="19">
        <f t="shared" si="609"/>
        <v>4.9273288616216275</v>
      </c>
      <c r="U2490" s="23">
        <f t="shared" si="607"/>
        <v>4.1641105409342192</v>
      </c>
      <c r="V2490" s="24">
        <f t="shared" si="602"/>
        <v>3.7869716555898791</v>
      </c>
      <c r="W2490" s="24">
        <f t="shared" si="602"/>
        <v>3.6702125698577883</v>
      </c>
      <c r="X2490" s="24">
        <f t="shared" si="602"/>
        <v>3.2089023019555629</v>
      </c>
      <c r="Y2490" s="24">
        <f t="shared" si="602"/>
        <v>4.6125216715828703</v>
      </c>
      <c r="Z2490" s="24">
        <f t="shared" si="602"/>
        <v>3.8196520497465247</v>
      </c>
      <c r="AA2490" s="20">
        <v>-1.96</v>
      </c>
      <c r="AB2490" s="20">
        <v>-1.3099999999999901</v>
      </c>
      <c r="AC2490" s="17">
        <v>314.04241884682898</v>
      </c>
      <c r="AD2490" s="17">
        <f t="shared" si="605"/>
        <v>314.24792118507173</v>
      </c>
      <c r="AE2490" s="21">
        <v>32.591999999999999</v>
      </c>
      <c r="AF2490" s="21">
        <v>217.38772928526251</v>
      </c>
      <c r="AG2490" s="19">
        <v>4.0597939059139794</v>
      </c>
      <c r="AI2490" s="22">
        <v>-0.72249999999999948</v>
      </c>
      <c r="AJ2490" s="21">
        <v>1280.5336417523793</v>
      </c>
      <c r="AK2490" s="21" t="e">
        <f>VLOOKUP($B2490,'[3]Rotoma level Monthly'!$C$2:$N$538,10,FALSE)</f>
        <v>#N/A</v>
      </c>
      <c r="AL2490" s="21" t="e">
        <f>VLOOKUP($B2490,'[3]Rotoma level Monthly'!$C$2:$N$538,11,FALSE)</f>
        <v>#N/A</v>
      </c>
      <c r="AM2490" s="20">
        <v>3.5272369408837569</v>
      </c>
    </row>
    <row r="2491" spans="1:40" x14ac:dyDescent="0.25">
      <c r="A2491" s="18" t="s">
        <v>92</v>
      </c>
      <c r="B2491" s="15">
        <v>42309</v>
      </c>
      <c r="C2491" s="16" t="s">
        <v>78</v>
      </c>
      <c r="D2491" s="17">
        <v>2016</v>
      </c>
      <c r="E2491" s="18" t="str">
        <f t="shared" si="601"/>
        <v>Rotomahana 2015/16</v>
      </c>
      <c r="F2491" s="18" t="s">
        <v>72</v>
      </c>
      <c r="G2491" s="19">
        <v>1.8</v>
      </c>
      <c r="H2491" s="20">
        <v>4.3499999999999996</v>
      </c>
      <c r="I2491" s="21">
        <v>174</v>
      </c>
      <c r="J2491" s="19">
        <v>30</v>
      </c>
      <c r="K2491" s="19">
        <v>12</v>
      </c>
      <c r="L2491" s="19">
        <v>1</v>
      </c>
      <c r="M2491" s="19">
        <v>2</v>
      </c>
      <c r="N2491" s="19">
        <v>7.89</v>
      </c>
      <c r="O2491" s="19">
        <v>0.99</v>
      </c>
      <c r="Q2491" s="19">
        <f t="shared" si="606"/>
        <v>2.8683921629623974</v>
      </c>
      <c r="R2491" s="19">
        <f t="shared" si="608"/>
        <v>3.7699267433537398</v>
      </c>
      <c r="S2491" s="19">
        <f t="shared" si="603"/>
        <v>3.1340532373306256</v>
      </c>
      <c r="T2491" s="19">
        <f t="shared" si="609"/>
        <v>4.5311940637814141</v>
      </c>
      <c r="U2491" s="23">
        <f t="shared" si="607"/>
        <v>3.575891551857044</v>
      </c>
      <c r="V2491" s="24">
        <f t="shared" ref="V2491:Z2541" si="610">AVERAGE(Q2480:Q2491)</f>
        <v>3.7772863200878688</v>
      </c>
      <c r="W2491" s="24">
        <f t="shared" si="610"/>
        <v>3.6784228129770358</v>
      </c>
      <c r="X2491" s="24">
        <f t="shared" si="610"/>
        <v>3.2229133045030345</v>
      </c>
      <c r="Y2491" s="24">
        <f t="shared" si="610"/>
        <v>4.6236559903719554</v>
      </c>
      <c r="Z2491" s="24">
        <f t="shared" si="610"/>
        <v>3.8255696069849727</v>
      </c>
      <c r="AA2491" s="20">
        <v>-0.6</v>
      </c>
      <c r="AB2491" s="20">
        <v>-1.4766666666666599</v>
      </c>
      <c r="AC2491" s="17">
        <v>313.912353296638</v>
      </c>
      <c r="AD2491" s="17">
        <f t="shared" si="605"/>
        <v>314.17432762871022</v>
      </c>
      <c r="AE2491" s="21">
        <v>105.85899999999999</v>
      </c>
      <c r="AF2491" s="21">
        <v>204.09722222222223</v>
      </c>
      <c r="AG2491" s="19">
        <v>4.211652925000001</v>
      </c>
      <c r="AH2491" s="21">
        <v>256.60000000000002</v>
      </c>
      <c r="AI2491" s="22">
        <v>-0.89999999999999791</v>
      </c>
      <c r="AJ2491" s="21">
        <v>1216.9409444542575</v>
      </c>
      <c r="AK2491" s="21" t="e">
        <f>VLOOKUP($B2491,'[3]Rotoma level Monthly'!$C$2:$N$538,10,FALSE)</f>
        <v>#N/A</v>
      </c>
      <c r="AL2491" s="21" t="e">
        <f>VLOOKUP($B2491,'[3]Rotoma level Monthly'!$C$2:$N$538,11,FALSE)</f>
        <v>#N/A</v>
      </c>
      <c r="AM2491" s="20">
        <v>3.4950963228899981</v>
      </c>
      <c r="AN2491" s="21">
        <v>197.0333333333333</v>
      </c>
    </row>
    <row r="2492" spans="1:40" x14ac:dyDescent="0.25">
      <c r="A2492" s="18" t="s">
        <v>92</v>
      </c>
      <c r="B2492" s="15">
        <v>42339</v>
      </c>
      <c r="C2492" s="16" t="s">
        <v>78</v>
      </c>
      <c r="D2492" s="17">
        <v>2016</v>
      </c>
      <c r="E2492" s="18" t="str">
        <f t="shared" si="601"/>
        <v>Rotomahana 2015/16</v>
      </c>
      <c r="F2492" s="18" t="s">
        <v>72</v>
      </c>
      <c r="G2492" s="19">
        <v>7.7</v>
      </c>
      <c r="H2492" s="20">
        <v>3.25</v>
      </c>
      <c r="I2492" s="21">
        <v>197</v>
      </c>
      <c r="J2492" s="19">
        <v>33</v>
      </c>
      <c r="K2492" s="19">
        <v>6</v>
      </c>
      <c r="L2492" s="19">
        <v>1</v>
      </c>
      <c r="N2492" s="19">
        <v>7.79</v>
      </c>
      <c r="O2492" s="19">
        <v>1.61</v>
      </c>
      <c r="Q2492" s="19">
        <f t="shared" si="606"/>
        <v>4.4716864419381039</v>
      </c>
      <c r="R2492" s="19">
        <f t="shared" si="608"/>
        <v>4.1334163768947798</v>
      </c>
      <c r="S2492" s="19">
        <f t="shared" si="603"/>
        <v>3.2963433407463945</v>
      </c>
      <c r="T2492" s="19">
        <f t="shared" si="609"/>
        <v>4.6520607044434303</v>
      </c>
      <c r="U2492" s="23">
        <f t="shared" si="607"/>
        <v>4.138376716005677</v>
      </c>
      <c r="V2492" s="24">
        <f t="shared" si="610"/>
        <v>3.8702784069486071</v>
      </c>
      <c r="W2492" s="24">
        <f t="shared" si="610"/>
        <v>3.6675065198007837</v>
      </c>
      <c r="X2492" s="24">
        <f t="shared" si="610"/>
        <v>3.2351924887218519</v>
      </c>
      <c r="Y2492" s="24">
        <f t="shared" si="610"/>
        <v>4.6337282104271234</v>
      </c>
      <c r="Z2492" s="24">
        <f t="shared" si="610"/>
        <v>3.8516764064745921</v>
      </c>
      <c r="AA2492" s="20">
        <v>-1</v>
      </c>
      <c r="AB2492" s="20">
        <v>-1.4583333333333299</v>
      </c>
      <c r="AC2492" s="17">
        <v>313.776393440449</v>
      </c>
      <c r="AD2492" s="17">
        <f t="shared" si="605"/>
        <v>314.09849670471101</v>
      </c>
      <c r="AE2492" s="21">
        <v>45.260710000000003</v>
      </c>
      <c r="AF2492" s="21">
        <v>186.60618279569897</v>
      </c>
      <c r="AG2492" s="19">
        <v>3.9188219086021499</v>
      </c>
      <c r="AH2492" s="21">
        <v>253.1</v>
      </c>
      <c r="AI2492" s="22">
        <v>-1.041666666666665</v>
      </c>
      <c r="AJ2492" s="21">
        <v>1259.0486417523798</v>
      </c>
      <c r="AK2492" s="21" t="e">
        <f>VLOOKUP($B2492,'[3]Rotoma level Monthly'!$C$2:$N$538,10,FALSE)</f>
        <v>#N/A</v>
      </c>
      <c r="AL2492" s="21" t="e">
        <f>VLOOKUP($B2492,'[3]Rotoma level Monthly'!$C$2:$N$538,11,FALSE)</f>
        <v>#N/A</v>
      </c>
      <c r="AM2492" s="20">
        <v>3.4455095296029614</v>
      </c>
      <c r="AN2492" s="21">
        <v>198.57499999999996</v>
      </c>
    </row>
    <row r="2493" spans="1:40" x14ac:dyDescent="0.25">
      <c r="A2493" s="18" t="s">
        <v>92</v>
      </c>
      <c r="B2493" s="15">
        <v>42370</v>
      </c>
      <c r="C2493" s="16" t="s">
        <v>78</v>
      </c>
      <c r="D2493" s="17">
        <v>2016</v>
      </c>
      <c r="E2493" s="18" t="str">
        <f t="shared" si="601"/>
        <v>Rotomahana 2015/16</v>
      </c>
      <c r="F2493" s="18" t="s">
        <v>72</v>
      </c>
      <c r="G2493" s="19">
        <v>2.4</v>
      </c>
      <c r="H2493" s="20">
        <v>3.75</v>
      </c>
      <c r="I2493" s="21">
        <v>187</v>
      </c>
      <c r="J2493" s="19">
        <v>29</v>
      </c>
      <c r="K2493" s="19">
        <v>10</v>
      </c>
      <c r="L2493" s="19">
        <v>2</v>
      </c>
      <c r="M2493" s="19">
        <v>2</v>
      </c>
      <c r="N2493" s="19">
        <v>7.47</v>
      </c>
      <c r="O2493" s="19">
        <v>1.24</v>
      </c>
      <c r="Q2493" s="19">
        <f t="shared" si="606"/>
        <v>3.1857365539474793</v>
      </c>
      <c r="R2493" s="19">
        <f t="shared" si="608"/>
        <v>3.956363554813461</v>
      </c>
      <c r="S2493" s="19">
        <f t="shared" si="603"/>
        <v>3.2282432356748614</v>
      </c>
      <c r="T2493" s="19">
        <f t="shared" si="609"/>
        <v>4.4882021538649512</v>
      </c>
      <c r="U2493" s="23">
        <f t="shared" si="607"/>
        <v>3.7146363745751882</v>
      </c>
      <c r="V2493" s="24">
        <f t="shared" si="610"/>
        <v>3.7992024155771347</v>
      </c>
      <c r="W2493" s="24">
        <f t="shared" si="610"/>
        <v>3.6511652820796816</v>
      </c>
      <c r="X2493" s="24">
        <f t="shared" si="610"/>
        <v>3.236363849820334</v>
      </c>
      <c r="Y2493" s="24">
        <f t="shared" si="610"/>
        <v>4.6266803845674866</v>
      </c>
      <c r="Z2493" s="24">
        <f t="shared" si="610"/>
        <v>3.8283529830111593</v>
      </c>
      <c r="AA2493" s="20">
        <v>-1.91</v>
      </c>
      <c r="AB2493" s="20">
        <v>-1.04666666666666</v>
      </c>
      <c r="AC2493" s="17">
        <v>313.69987259050299</v>
      </c>
      <c r="AD2493" s="17">
        <f t="shared" si="605"/>
        <v>314.02745141191508</v>
      </c>
      <c r="AE2493" s="21">
        <v>134.50847999999999</v>
      </c>
      <c r="AF2493" s="21">
        <v>154.36155913978484</v>
      </c>
      <c r="AG2493" s="19">
        <v>3.8225000000000016</v>
      </c>
      <c r="AH2493" s="21">
        <v>210.7</v>
      </c>
      <c r="AI2493" s="22">
        <v>-1.05083333333333</v>
      </c>
      <c r="AJ2493" s="21">
        <v>1182.21432871092</v>
      </c>
      <c r="AK2493" s="21" t="e">
        <f>VLOOKUP($B2493,'[3]Rotoma level Monthly'!$C$2:$N$538,10,FALSE)</f>
        <v>#N/A</v>
      </c>
      <c r="AL2493" s="21" t="e">
        <f>VLOOKUP($B2493,'[3]Rotoma level Monthly'!$C$2:$N$538,11,FALSE)</f>
        <v>#N/A</v>
      </c>
      <c r="AM2493" s="20">
        <v>3.4679421572911333</v>
      </c>
      <c r="AN2493" s="21">
        <v>199.34166666666667</v>
      </c>
    </row>
    <row r="2494" spans="1:40" x14ac:dyDescent="0.25">
      <c r="A2494" s="18" t="s">
        <v>92</v>
      </c>
      <c r="B2494" s="15">
        <v>42401</v>
      </c>
      <c r="C2494" s="16" t="s">
        <v>78</v>
      </c>
      <c r="D2494" s="17">
        <v>2016</v>
      </c>
      <c r="E2494" s="18" t="str">
        <f t="shared" si="601"/>
        <v>Rotomahana 2015/16</v>
      </c>
      <c r="F2494" s="18" t="s">
        <v>72</v>
      </c>
      <c r="G2494" s="19">
        <v>2.1</v>
      </c>
      <c r="H2494" s="20">
        <v>5.8</v>
      </c>
      <c r="I2494" s="21">
        <v>167</v>
      </c>
      <c r="J2494" s="19">
        <v>29</v>
      </c>
      <c r="K2494" s="19">
        <v>13</v>
      </c>
      <c r="L2494" s="19">
        <v>2</v>
      </c>
      <c r="M2494" s="19">
        <v>2</v>
      </c>
      <c r="N2494" s="19">
        <v>7.84</v>
      </c>
      <c r="O2494" s="19">
        <v>0.79600000000000004</v>
      </c>
      <c r="Q2494" s="19">
        <f t="shared" si="606"/>
        <v>3.0384370086241552</v>
      </c>
      <c r="R2494" s="19">
        <f t="shared" si="608"/>
        <v>3.3981991150296116</v>
      </c>
      <c r="S2494" s="19">
        <f t="shared" si="603"/>
        <v>3.0803765781542256</v>
      </c>
      <c r="T2494" s="19">
        <f t="shared" si="609"/>
        <v>4.4882021538649512</v>
      </c>
      <c r="U2494" s="23">
        <f t="shared" si="607"/>
        <v>3.5013037139182357</v>
      </c>
      <c r="V2494" s="24">
        <f t="shared" si="610"/>
        <v>3.7795694778442601</v>
      </c>
      <c r="W2494" s="24">
        <f t="shared" si="610"/>
        <v>3.6237747746092617</v>
      </c>
      <c r="X2494" s="24">
        <f t="shared" si="610"/>
        <v>3.2246257344918585</v>
      </c>
      <c r="Y2494" s="24">
        <f t="shared" si="610"/>
        <v>4.6342320441968683</v>
      </c>
      <c r="Z2494" s="24">
        <f t="shared" si="610"/>
        <v>3.8155505077855625</v>
      </c>
      <c r="AA2494" s="20">
        <v>-1.77</v>
      </c>
      <c r="AB2494" s="20">
        <v>-1.1583333333333301</v>
      </c>
      <c r="AC2494" s="17">
        <v>313.74452368259398</v>
      </c>
      <c r="AD2494" s="17">
        <f t="shared" si="605"/>
        <v>313.97719323666121</v>
      </c>
      <c r="AE2494" s="21">
        <v>147.47473049999999</v>
      </c>
      <c r="AF2494" s="21">
        <v>144.94971264367811</v>
      </c>
      <c r="AG2494" s="19">
        <v>3.4419181034482764</v>
      </c>
      <c r="AH2494" s="21">
        <v>171.1</v>
      </c>
      <c r="AI2494" s="22">
        <v>-1.08</v>
      </c>
      <c r="AJ2494" s="21">
        <v>1283.2631905198211</v>
      </c>
      <c r="AK2494" s="21" t="e">
        <f>VLOOKUP($B2494,'[3]Rotoma level Monthly'!$C$2:$N$538,10,FALSE)</f>
        <v>#N/A</v>
      </c>
      <c r="AL2494" s="21" t="e">
        <f>VLOOKUP($B2494,'[3]Rotoma level Monthly'!$C$2:$N$538,11,FALSE)</f>
        <v>#N/A</v>
      </c>
      <c r="AM2494" s="20">
        <v>3.5230956071119217</v>
      </c>
      <c r="AN2494" s="21">
        <v>186.30833333333331</v>
      </c>
    </row>
    <row r="2495" spans="1:40" x14ac:dyDescent="0.25">
      <c r="A2495" s="18" t="s">
        <v>92</v>
      </c>
      <c r="B2495" s="15">
        <v>42430</v>
      </c>
      <c r="C2495" s="16" t="s">
        <v>78</v>
      </c>
      <c r="D2495" s="17">
        <v>2016</v>
      </c>
      <c r="E2495" s="18" t="str">
        <f t="shared" si="601"/>
        <v>Rotomahana 2015/16</v>
      </c>
      <c r="F2495" s="18" t="s">
        <v>72</v>
      </c>
      <c r="G2495" s="19">
        <v>3.7</v>
      </c>
      <c r="H2495" s="20">
        <v>5.85</v>
      </c>
      <c r="I2495" s="21">
        <v>162</v>
      </c>
      <c r="J2495" s="19">
        <v>18</v>
      </c>
      <c r="K2495" s="19">
        <v>22</v>
      </c>
      <c r="L2495" s="19">
        <v>4</v>
      </c>
      <c r="M2495" s="19">
        <v>2</v>
      </c>
      <c r="N2495" s="19">
        <v>7.53</v>
      </c>
      <c r="O2495" s="19">
        <v>0.85799999999999998</v>
      </c>
      <c r="Q2495" s="19">
        <f t="shared" si="606"/>
        <v>3.6632323791301675</v>
      </c>
      <c r="R2495" s="19">
        <f t="shared" si="608"/>
        <v>3.3868546115792619</v>
      </c>
      <c r="S2495" s="19">
        <f t="shared" si="603"/>
        <v>3.0406401937733185</v>
      </c>
      <c r="T2495" s="19">
        <f t="shared" si="609"/>
        <v>3.8833957149016527</v>
      </c>
      <c r="U2495" s="23">
        <f t="shared" si="607"/>
        <v>3.4935307248461003</v>
      </c>
      <c r="V2495" s="24">
        <f t="shared" si="610"/>
        <v>3.8085335126914548</v>
      </c>
      <c r="W2495" s="24">
        <f t="shared" si="610"/>
        <v>3.6265713292525597</v>
      </c>
      <c r="X2495" s="24">
        <f t="shared" si="610"/>
        <v>3.2101635087652127</v>
      </c>
      <c r="Y2495" s="24">
        <f t="shared" si="610"/>
        <v>4.5838315003284329</v>
      </c>
      <c r="Z2495" s="24">
        <f t="shared" si="610"/>
        <v>3.8072749627594149</v>
      </c>
      <c r="AA2495" s="20">
        <v>-0.4</v>
      </c>
      <c r="AB2495" s="20">
        <v>-1.0916666666666599</v>
      </c>
      <c r="AC2495" s="17">
        <v>313.79343185180301</v>
      </c>
      <c r="AD2495" s="17">
        <f t="shared" si="605"/>
        <v>313.94014610145905</v>
      </c>
      <c r="AE2495" s="21">
        <v>166.72928999999999</v>
      </c>
      <c r="AF2495" s="21">
        <v>156.83467741935488</v>
      </c>
      <c r="AG2495" s="19">
        <v>3.2158736559139776</v>
      </c>
      <c r="AH2495" s="21">
        <v>171.6</v>
      </c>
      <c r="AI2495" s="22">
        <v>-1.0983333333333301</v>
      </c>
      <c r="AJ2495" s="21">
        <v>1368.2814205000011</v>
      </c>
      <c r="AK2495" s="21">
        <f>VLOOKUP($B2495,'[3]Rotoma level Monthly'!$C$2:$N$538,10,FALSE)</f>
        <v>1283.2631905198211</v>
      </c>
      <c r="AL2495" s="21">
        <f>VLOOKUP($B2495,'[3]Rotoma level Monthly'!$C$2:$N$538,11,FALSE)</f>
        <v>1220.4665616213695</v>
      </c>
      <c r="AM2495" s="20">
        <v>3.5385146256532458</v>
      </c>
      <c r="AN2495" s="21">
        <v>182.10833333333335</v>
      </c>
    </row>
    <row r="2496" spans="1:40" x14ac:dyDescent="0.25">
      <c r="A2496" s="18" t="s">
        <v>92</v>
      </c>
      <c r="B2496" s="15">
        <v>42461</v>
      </c>
      <c r="C2496" s="16" t="s">
        <v>78</v>
      </c>
      <c r="D2496" s="17">
        <v>2016</v>
      </c>
      <c r="E2496" s="18" t="str">
        <f t="shared" si="601"/>
        <v>Rotomahana 2015/16</v>
      </c>
      <c r="F2496" s="18" t="s">
        <v>72</v>
      </c>
      <c r="G2496" s="19">
        <v>4.7</v>
      </c>
      <c r="H2496" s="20">
        <v>5.9</v>
      </c>
      <c r="I2496" s="21">
        <v>169</v>
      </c>
      <c r="J2496" s="19">
        <v>35</v>
      </c>
      <c r="K2496" s="19">
        <v>10</v>
      </c>
      <c r="L2496" s="19">
        <v>1</v>
      </c>
      <c r="M2496" s="19">
        <v>4</v>
      </c>
      <c r="N2496" s="19">
        <v>7.53</v>
      </c>
      <c r="O2496" s="19">
        <v>0.72399999999999998</v>
      </c>
      <c r="Q2496" s="19">
        <f t="shared" si="606"/>
        <v>3.9271285591567224</v>
      </c>
      <c r="R2496" s="19">
        <f t="shared" si="608"/>
        <v>3.3755901776582165</v>
      </c>
      <c r="S2496" s="19">
        <f t="shared" si="603"/>
        <v>3.0959389808871571</v>
      </c>
      <c r="T2496" s="19">
        <f t="shared" si="609"/>
        <v>4.7266786895028039</v>
      </c>
      <c r="U2496" s="23">
        <f t="shared" si="607"/>
        <v>3.7813341018012245</v>
      </c>
      <c r="V2496" s="24">
        <f t="shared" si="610"/>
        <v>3.8125309105387344</v>
      </c>
      <c r="W2496" s="24">
        <f t="shared" si="610"/>
        <v>3.6148385610539511</v>
      </c>
      <c r="X2496" s="24">
        <f t="shared" si="610"/>
        <v>3.2039011158159023</v>
      </c>
      <c r="Y2496" s="24">
        <f t="shared" si="610"/>
        <v>4.5966567191052841</v>
      </c>
      <c r="Z2496" s="24">
        <f t="shared" si="610"/>
        <v>3.8069818266284678</v>
      </c>
      <c r="AA2496" s="20">
        <v>-1.84</v>
      </c>
      <c r="AB2496" s="20">
        <v>-1.26833333333333</v>
      </c>
      <c r="AC2496" s="17">
        <v>313.87494918735098</v>
      </c>
      <c r="AD2496" s="17">
        <f t="shared" si="605"/>
        <v>313.92204076706582</v>
      </c>
      <c r="AE2496" s="21">
        <v>80.3840000000001</v>
      </c>
      <c r="AF2496" s="21">
        <v>172.0486111111112</v>
      </c>
      <c r="AG2496" s="19">
        <v>2.3990625000000003</v>
      </c>
      <c r="AH2496" s="21">
        <v>166.6</v>
      </c>
      <c r="AI2496" s="22">
        <v>-1.131666666666665</v>
      </c>
      <c r="AJ2496" s="21">
        <v>1475.9837105000011</v>
      </c>
      <c r="AK2496" s="21" t="e">
        <f>VLOOKUP($B2496,'[3]Rotoma level Monthly'!$C$2:$N$538,10,FALSE)</f>
        <v>#N/A</v>
      </c>
      <c r="AL2496" s="21" t="e">
        <f>VLOOKUP($B2496,'[3]Rotoma level Monthly'!$C$2:$N$538,11,FALSE)</f>
        <v>#N/A</v>
      </c>
      <c r="AM2496" s="20">
        <v>3.5633286937536042</v>
      </c>
      <c r="AN2496" s="21">
        <v>178.79999999999998</v>
      </c>
    </row>
    <row r="2497" spans="1:40" x14ac:dyDescent="0.25">
      <c r="A2497" s="18" t="s">
        <v>92</v>
      </c>
      <c r="B2497" s="15">
        <v>42491</v>
      </c>
      <c r="C2497" s="16" t="s">
        <v>78</v>
      </c>
      <c r="D2497" s="17">
        <v>2016</v>
      </c>
      <c r="E2497" s="18" t="str">
        <f t="shared" si="601"/>
        <v>Rotomahana 2015/16</v>
      </c>
      <c r="F2497" s="18" t="s">
        <v>72</v>
      </c>
      <c r="G2497" s="19">
        <v>6.6</v>
      </c>
      <c r="H2497" s="20">
        <v>4.75</v>
      </c>
      <c r="I2497" s="21">
        <v>161</v>
      </c>
      <c r="J2497" s="19">
        <v>28</v>
      </c>
      <c r="K2497" s="19">
        <v>21</v>
      </c>
      <c r="L2497" s="19">
        <v>2</v>
      </c>
      <c r="M2497" s="19">
        <v>2</v>
      </c>
      <c r="N2497" s="19">
        <v>7.24</v>
      </c>
      <c r="O2497" s="19">
        <v>0.72399999999999998</v>
      </c>
      <c r="Q2497" s="19">
        <f t="shared" si="606"/>
        <v>4.3016415962763457</v>
      </c>
      <c r="R2497" s="19">
        <f t="shared" si="608"/>
        <v>3.65785435297393</v>
      </c>
      <c r="S2497" s="19">
        <f t="shared" si="603"/>
        <v>3.0325458868558663</v>
      </c>
      <c r="T2497" s="19">
        <f t="shared" si="609"/>
        <v>4.4437014515192796</v>
      </c>
      <c r="U2497" s="23">
        <f t="shared" si="607"/>
        <v>3.8589358219063552</v>
      </c>
      <c r="V2497" s="24">
        <f t="shared" si="610"/>
        <v>3.8399095380796933</v>
      </c>
      <c r="W2497" s="24">
        <f t="shared" si="610"/>
        <v>3.6591529529228084</v>
      </c>
      <c r="X2497" s="24">
        <f t="shared" si="610"/>
        <v>3.1835896668478258</v>
      </c>
      <c r="Y2497" s="24">
        <f t="shared" si="610"/>
        <v>4.5730752856260377</v>
      </c>
      <c r="Z2497" s="24">
        <f t="shared" si="610"/>
        <v>3.8139318608690922</v>
      </c>
      <c r="AA2497" s="20">
        <v>0.4</v>
      </c>
      <c r="AB2497" s="20">
        <v>-1.02666666666666</v>
      </c>
      <c r="AC2497" s="17">
        <v>313.77803115191199</v>
      </c>
      <c r="AD2497" s="17">
        <f t="shared" si="605"/>
        <v>313.89931724041077</v>
      </c>
      <c r="AE2497" s="21">
        <v>132.096</v>
      </c>
      <c r="AF2497" s="21">
        <v>204.46236559139777</v>
      </c>
      <c r="AG2497" s="19">
        <v>3.3755779569892468</v>
      </c>
      <c r="AH2497" s="21">
        <v>118.6</v>
      </c>
      <c r="AI2497" s="22">
        <v>-1.131666666666665</v>
      </c>
      <c r="AJ2497" s="21">
        <v>1426.4197105000012</v>
      </c>
      <c r="AK2497" s="21" t="e">
        <f>VLOOKUP($B2497,'[3]Rotoma level Monthly'!$C$2:$N$538,10,FALSE)</f>
        <v>#N/A</v>
      </c>
      <c r="AL2497" s="21" t="e">
        <f>VLOOKUP($B2497,'[3]Rotoma level Monthly'!$C$2:$N$538,11,FALSE)</f>
        <v>#N/A</v>
      </c>
      <c r="AM2497" s="20">
        <v>3.5024519576424935</v>
      </c>
      <c r="AN2497" s="21">
        <v>174.96666666666667</v>
      </c>
    </row>
    <row r="2498" spans="1:40" x14ac:dyDescent="0.25">
      <c r="A2498" s="18" t="s">
        <v>92</v>
      </c>
      <c r="B2498" s="15">
        <v>42522</v>
      </c>
      <c r="C2498" s="16" t="s">
        <v>78</v>
      </c>
      <c r="D2498" s="17">
        <v>2016</v>
      </c>
      <c r="E2498" s="18" t="str">
        <f t="shared" si="601"/>
        <v>Rotomahana 2015/16</v>
      </c>
      <c r="F2498" s="18" t="s">
        <v>72</v>
      </c>
      <c r="G2498" s="19">
        <v>1.7</v>
      </c>
      <c r="H2498" s="20">
        <v>8.4</v>
      </c>
      <c r="I2498" s="21">
        <v>210.7</v>
      </c>
      <c r="J2498" s="19">
        <v>23.17</v>
      </c>
      <c r="K2498" s="19">
        <v>19</v>
      </c>
      <c r="L2498" s="19">
        <v>77</v>
      </c>
      <c r="M2498" s="19">
        <v>-0.89289999999999992</v>
      </c>
      <c r="N2498" s="19">
        <v>6.66</v>
      </c>
      <c r="O2498" s="19">
        <v>0.49</v>
      </c>
      <c r="Q2498" s="19">
        <f t="shared" si="606"/>
        <v>2.8053402603008157</v>
      </c>
      <c r="R2498" s="19">
        <f t="shared" si="608"/>
        <v>2.8907042935942551</v>
      </c>
      <c r="S2498" s="19">
        <f t="shared" si="603"/>
        <v>3.3842302521803806</v>
      </c>
      <c r="T2498" s="19">
        <f t="shared" si="609"/>
        <v>4.2035840186667288</v>
      </c>
      <c r="U2498" s="23">
        <f t="shared" si="607"/>
        <v>3.3209647061855447</v>
      </c>
      <c r="V2498" s="24">
        <f t="shared" si="610"/>
        <v>3.7209649884596416</v>
      </c>
      <c r="W2498" s="24">
        <f t="shared" si="610"/>
        <v>3.5821873326567606</v>
      </c>
      <c r="X2498" s="24">
        <f t="shared" si="610"/>
        <v>3.169860718933005</v>
      </c>
      <c r="Y2498" s="24">
        <f t="shared" si="610"/>
        <v>4.5180482328051506</v>
      </c>
      <c r="Z2498" s="24">
        <f t="shared" si="610"/>
        <v>3.7477653182136397</v>
      </c>
      <c r="AA2498" s="20">
        <v>0.69</v>
      </c>
      <c r="AB2498" s="20">
        <v>0.15</v>
      </c>
      <c r="AC2498" s="17">
        <v>313.81925576246499</v>
      </c>
      <c r="AD2498" s="17">
        <f t="shared" si="605"/>
        <v>313.87845244190015</v>
      </c>
      <c r="AE2498" s="21">
        <v>174.08</v>
      </c>
      <c r="AF2498" s="21">
        <v>167.61111111111111</v>
      </c>
      <c r="AG2498" s="19">
        <v>3.2871597222222224</v>
      </c>
      <c r="AH2498" s="21">
        <v>121.1</v>
      </c>
      <c r="AI2498" s="22">
        <v>-1.1249999999999951</v>
      </c>
      <c r="AJ2498" s="21">
        <v>1447.707710500001</v>
      </c>
      <c r="AK2498" s="21" t="e">
        <f>VLOOKUP($B2498,'[3]Rotoma level Monthly'!$C$2:$N$538,10,FALSE)</f>
        <v>#N/A</v>
      </c>
      <c r="AL2498" s="21" t="e">
        <f>VLOOKUP($B2498,'[3]Rotoma level Monthly'!$C$2:$N$538,11,FALSE)</f>
        <v>#N/A</v>
      </c>
      <c r="AM2498" s="20">
        <v>3.541070326818121</v>
      </c>
      <c r="AN2498" s="21">
        <v>170.29999999999998</v>
      </c>
    </row>
    <row r="2499" spans="1:40" x14ac:dyDescent="0.25">
      <c r="A2499" s="18" t="s">
        <v>92</v>
      </c>
      <c r="B2499" s="15">
        <v>42552</v>
      </c>
      <c r="C2499" s="16" t="s">
        <v>79</v>
      </c>
      <c r="D2499" s="17">
        <v>2017</v>
      </c>
      <c r="E2499" s="18" t="str">
        <f t="shared" ref="E2499:E2562" si="611">CONCATENATE(A2499," ",C2499)</f>
        <v>Rotomahana 2016/17</v>
      </c>
      <c r="F2499" s="18" t="s">
        <v>72</v>
      </c>
      <c r="G2499" s="19">
        <v>3</v>
      </c>
      <c r="H2499" s="20">
        <v>7.7</v>
      </c>
      <c r="I2499" s="21">
        <v>194</v>
      </c>
      <c r="J2499" s="19">
        <v>34</v>
      </c>
      <c r="K2499" s="19">
        <v>20</v>
      </c>
      <c r="L2499" s="19">
        <v>79.5</v>
      </c>
      <c r="N2499" s="19">
        <v>6.8550000000000004</v>
      </c>
      <c r="O2499" s="19">
        <v>0.71</v>
      </c>
      <c r="Q2499" s="19">
        <f t="shared" si="606"/>
        <v>3.4318879869879426</v>
      </c>
      <c r="R2499" s="19">
        <f t="shared" si="608"/>
        <v>3.0136946951597121</v>
      </c>
      <c r="S2499" s="19">
        <f t="shared" si="603"/>
        <v>3.2762832070899797</v>
      </c>
      <c r="T2499" s="19">
        <f t="shared" si="609"/>
        <v>4.6899184377633851</v>
      </c>
      <c r="U2499" s="23">
        <f t="shared" si="607"/>
        <v>3.6029460817502548</v>
      </c>
      <c r="V2499" s="24">
        <f t="shared" si="610"/>
        <v>3.6857581708523948</v>
      </c>
      <c r="W2499" s="24">
        <f t="shared" si="610"/>
        <v>3.5881253281357801</v>
      </c>
      <c r="X2499" s="24">
        <f t="shared" si="610"/>
        <v>3.1774166103274837</v>
      </c>
      <c r="Y2499" s="24">
        <f t="shared" si="610"/>
        <v>4.5278100904524257</v>
      </c>
      <c r="Z2499" s="24">
        <f t="shared" si="610"/>
        <v>3.7447775499420204</v>
      </c>
      <c r="AA2499" s="20">
        <v>0.47</v>
      </c>
      <c r="AB2499" s="20">
        <v>0.20333333333333301</v>
      </c>
      <c r="AC2499" s="17">
        <v>314.04521075145902</v>
      </c>
      <c r="AD2499" s="17">
        <f t="shared" si="605"/>
        <v>313.88233565239619</v>
      </c>
      <c r="AE2499" s="21">
        <v>153.34199999999899</v>
      </c>
      <c r="AF2499" s="21">
        <v>184.64381720430111</v>
      </c>
      <c r="AG2499" s="19">
        <v>4.1435473118279571</v>
      </c>
      <c r="AH2499" s="21">
        <v>150.1</v>
      </c>
      <c r="AI2499" s="22">
        <v>-1.1249999999999951</v>
      </c>
      <c r="AJ2499" s="21">
        <v>1514.381710500001</v>
      </c>
      <c r="AK2499" s="21" t="e">
        <f>VLOOKUP($B2499,'[3]Rotoma level Monthly'!$C$2:$N$538,10,FALSE)</f>
        <v>#N/A</v>
      </c>
      <c r="AL2499" s="21" t="e">
        <f>VLOOKUP($B2499,'[3]Rotoma level Monthly'!$C$2:$N$538,11,FALSE)</f>
        <v>#N/A</v>
      </c>
      <c r="AM2499" s="20">
        <v>3.4628387295958984</v>
      </c>
      <c r="AN2499" s="21">
        <v>173.20833333333329</v>
      </c>
    </row>
    <row r="2500" spans="1:40" x14ac:dyDescent="0.25">
      <c r="A2500" s="18" t="s">
        <v>92</v>
      </c>
      <c r="B2500" s="15">
        <v>42583</v>
      </c>
      <c r="C2500" s="16" t="s">
        <v>79</v>
      </c>
      <c r="D2500" s="17">
        <v>2017</v>
      </c>
      <c r="E2500" s="18" t="str">
        <f t="shared" si="611"/>
        <v>Rotomahana 2016/17</v>
      </c>
      <c r="F2500" s="18" t="s">
        <v>72</v>
      </c>
      <c r="G2500" s="19">
        <v>2.5</v>
      </c>
      <c r="H2500" s="20">
        <v>6.3</v>
      </c>
      <c r="I2500" s="21">
        <v>189</v>
      </c>
      <c r="J2500" s="19">
        <v>20</v>
      </c>
      <c r="K2500" s="19">
        <v>26</v>
      </c>
      <c r="L2500" s="19">
        <v>95</v>
      </c>
      <c r="M2500" s="19">
        <v>41</v>
      </c>
      <c r="N2500" s="19">
        <v>6.98</v>
      </c>
      <c r="O2500" s="19">
        <v>0.91600000000000004</v>
      </c>
      <c r="Q2500" s="19">
        <f t="shared" si="606"/>
        <v>3.2307676220269759</v>
      </c>
      <c r="R2500" s="19">
        <f t="shared" si="608"/>
        <v>3.2881963362334656</v>
      </c>
      <c r="S2500" s="19">
        <f t="shared" si="603"/>
        <v>3.2421500305614646</v>
      </c>
      <c r="T2500" s="19">
        <f t="shared" si="609"/>
        <v>4.0170075873388251</v>
      </c>
      <c r="U2500" s="23">
        <f t="shared" si="607"/>
        <v>3.444530394040183</v>
      </c>
      <c r="V2500" s="24">
        <f t="shared" si="610"/>
        <v>3.6337913228317329</v>
      </c>
      <c r="W2500" s="24">
        <f t="shared" si="610"/>
        <v>3.5721435185656873</v>
      </c>
      <c r="X2500" s="24">
        <f t="shared" si="610"/>
        <v>3.1768417513019371</v>
      </c>
      <c r="Y2500" s="24">
        <f t="shared" si="610"/>
        <v>4.46867083193876</v>
      </c>
      <c r="Z2500" s="24">
        <f t="shared" si="610"/>
        <v>3.7128618561595292</v>
      </c>
      <c r="AA2500" s="20">
        <v>0.56000000000000005</v>
      </c>
      <c r="AB2500" s="20">
        <v>0.33333333333333298</v>
      </c>
      <c r="AC2500" s="17">
        <v>314.11581606128999</v>
      </c>
      <c r="AD2500" s="17">
        <f t="shared" si="605"/>
        <v>313.88934913837829</v>
      </c>
      <c r="AE2500" s="21">
        <v>94.162999999999798</v>
      </c>
      <c r="AF2500" s="21">
        <v>180.57123655913975</v>
      </c>
      <c r="AG2500" s="19">
        <v>3.0704172912446235</v>
      </c>
      <c r="AH2500" s="21">
        <v>166.3</v>
      </c>
      <c r="AI2500" s="22">
        <v>-1.1249999999999951</v>
      </c>
      <c r="AJ2500" s="21">
        <v>1514.6337104999998</v>
      </c>
      <c r="AK2500" s="21" t="e">
        <f>VLOOKUP($B2500,'[3]Rotoma level Monthly'!$C$2:$N$538,10,FALSE)</f>
        <v>#N/A</v>
      </c>
      <c r="AL2500" s="21" t="e">
        <f>VLOOKUP($B2500,'[3]Rotoma level Monthly'!$C$2:$N$538,11,FALSE)</f>
        <v>#N/A</v>
      </c>
      <c r="AM2500" s="20">
        <v>3.5384606157966156</v>
      </c>
      <c r="AN2500" s="21">
        <v>174.70833333333329</v>
      </c>
    </row>
    <row r="2501" spans="1:40" x14ac:dyDescent="0.25">
      <c r="A2501" s="18" t="s">
        <v>92</v>
      </c>
      <c r="B2501" s="15">
        <v>42614</v>
      </c>
      <c r="C2501" s="16" t="s">
        <v>79</v>
      </c>
      <c r="D2501" s="17">
        <v>2017</v>
      </c>
      <c r="E2501" s="18" t="str">
        <f t="shared" si="611"/>
        <v>Rotomahana 2016/17</v>
      </c>
      <c r="F2501" s="18" t="s">
        <v>72</v>
      </c>
      <c r="G2501" s="19">
        <v>7.3</v>
      </c>
      <c r="H2501" s="20">
        <v>3.8</v>
      </c>
      <c r="I2501" s="21">
        <v>160</v>
      </c>
      <c r="J2501" s="19">
        <v>24</v>
      </c>
      <c r="K2501" s="19">
        <v>-1</v>
      </c>
      <c r="L2501" s="19">
        <v>5</v>
      </c>
      <c r="M2501" s="19">
        <v>2</v>
      </c>
      <c r="N2501" s="19">
        <v>7.23</v>
      </c>
      <c r="O2501" s="19">
        <v>1.34</v>
      </c>
      <c r="Q2501" s="19">
        <f t="shared" si="606"/>
        <v>4.412840064705958</v>
      </c>
      <c r="R2501" s="19">
        <f t="shared" si="608"/>
        <v>3.9398489547298219</v>
      </c>
      <c r="S2501" s="19">
        <f t="shared" si="603"/>
        <v>3.0244011477943329</v>
      </c>
      <c r="T2501" s="19">
        <f t="shared" si="609"/>
        <v>4.248216825797889</v>
      </c>
      <c r="U2501" s="23">
        <f t="shared" si="607"/>
        <v>3.9063267482570003</v>
      </c>
      <c r="V2501" s="24">
        <f t="shared" si="610"/>
        <v>3.6198009889477039</v>
      </c>
      <c r="W2501" s="24">
        <f t="shared" si="610"/>
        <v>3.6032719585609621</v>
      </c>
      <c r="X2501" s="24">
        <f t="shared" si="610"/>
        <v>3.1695986559281</v>
      </c>
      <c r="Y2501" s="24">
        <f t="shared" si="610"/>
        <v>4.441624221922245</v>
      </c>
      <c r="Z2501" s="24">
        <f t="shared" si="610"/>
        <v>3.7085739563397522</v>
      </c>
      <c r="AA2501" s="20">
        <v>1.28</v>
      </c>
      <c r="AB2501" s="20">
        <v>0.45500000000000002</v>
      </c>
      <c r="AC2501" s="17">
        <v>314.11827228511299</v>
      </c>
      <c r="AD2501" s="17">
        <f t="shared" si="605"/>
        <v>313.8933774090338</v>
      </c>
      <c r="AE2501" s="21">
        <v>132.665999999999</v>
      </c>
      <c r="AF2501" s="21">
        <v>163.91666666666666</v>
      </c>
      <c r="AG2501" s="19">
        <v>3.6925678979972205</v>
      </c>
      <c r="AH2501" s="21">
        <v>97.5</v>
      </c>
      <c r="AI2501" s="22">
        <v>-1.0691666666666599</v>
      </c>
      <c r="AJ2501" s="21">
        <v>1449.6582104999998</v>
      </c>
      <c r="AK2501" s="21" t="e">
        <f>VLOOKUP($B2501,'[3]Rotoma level Monthly'!$C$2:$N$538,10,FALSE)</f>
        <v>#N/A</v>
      </c>
      <c r="AL2501" s="21" t="e">
        <f>VLOOKUP($B2501,'[3]Rotoma level Monthly'!$C$2:$N$538,11,FALSE)</f>
        <v>#N/A</v>
      </c>
      <c r="AM2501" s="20">
        <v>3.5439848613931662</v>
      </c>
      <c r="AN2501" s="21">
        <v>170.14166666666662</v>
      </c>
    </row>
    <row r="2502" spans="1:40" x14ac:dyDescent="0.25">
      <c r="A2502" s="18" t="s">
        <v>92</v>
      </c>
      <c r="B2502" s="15">
        <v>42644</v>
      </c>
      <c r="C2502" s="16" t="s">
        <v>79</v>
      </c>
      <c r="D2502" s="17">
        <v>2017</v>
      </c>
      <c r="E2502" s="18" t="str">
        <f t="shared" si="611"/>
        <v>Rotomahana 2016/17</v>
      </c>
      <c r="F2502" s="18" t="s">
        <v>72</v>
      </c>
      <c r="G2502" s="19">
        <v>3.3</v>
      </c>
      <c r="H2502" s="20">
        <v>3.55</v>
      </c>
      <c r="I2502" s="21">
        <v>165</v>
      </c>
      <c r="J2502" s="19">
        <v>23</v>
      </c>
      <c r="K2502" s="19">
        <v>12</v>
      </c>
      <c r="L2502" s="19">
        <v>8</v>
      </c>
      <c r="M2502" s="19">
        <v>4</v>
      </c>
      <c r="N2502" s="19">
        <v>7.53</v>
      </c>
      <c r="O2502" s="19">
        <v>1.35</v>
      </c>
      <c r="Q2502" s="19">
        <f t="shared" si="606"/>
        <v>3.5370254072898342</v>
      </c>
      <c r="R2502" s="19">
        <f t="shared" si="608"/>
        <v>4.0244638895044353</v>
      </c>
      <c r="S2502" s="19">
        <f t="shared" si="603"/>
        <v>3.0646266720838571</v>
      </c>
      <c r="T2502" s="19">
        <f t="shared" si="609"/>
        <v>4.1942452811713711</v>
      </c>
      <c r="U2502" s="23">
        <f t="shared" si="607"/>
        <v>3.7050903125123744</v>
      </c>
      <c r="V2502" s="24">
        <f t="shared" si="610"/>
        <v>3.5728430036122418</v>
      </c>
      <c r="W2502" s="24">
        <f t="shared" si="610"/>
        <v>3.5695927584603915</v>
      </c>
      <c r="X2502" s="24">
        <f t="shared" si="610"/>
        <v>3.1583193969277055</v>
      </c>
      <c r="Y2502" s="24">
        <f t="shared" si="610"/>
        <v>4.3805339235513898</v>
      </c>
      <c r="Z2502" s="24">
        <f t="shared" si="610"/>
        <v>3.6703222706379326</v>
      </c>
      <c r="AA2502" s="20">
        <v>-0.42</v>
      </c>
      <c r="AB2502" s="20">
        <v>0.45833333333333298</v>
      </c>
      <c r="AC2502" s="17">
        <v>314.23518944632201</v>
      </c>
      <c r="AD2502" s="17">
        <f t="shared" si="605"/>
        <v>313.90944162565825</v>
      </c>
      <c r="AE2502" s="21">
        <v>118.807</v>
      </c>
      <c r="AF2502" s="21">
        <v>193.92591714105001</v>
      </c>
      <c r="AG2502" s="19">
        <v>4.0829756975083793</v>
      </c>
      <c r="AH2502" s="21">
        <v>176.6</v>
      </c>
      <c r="AI2502" s="22">
        <v>-1.03666666666666</v>
      </c>
      <c r="AJ2502" s="21">
        <v>1399.155210499998</v>
      </c>
      <c r="AK2502" s="21" t="e">
        <f>VLOOKUP($B2502,'[3]Rotoma level Monthly'!$C$2:$N$538,10,FALSE)</f>
        <v>#N/A</v>
      </c>
      <c r="AL2502" s="21" t="e">
        <f>VLOOKUP($B2502,'[3]Rotoma level Monthly'!$C$2:$N$538,11,FALSE)</f>
        <v>#N/A</v>
      </c>
      <c r="AM2502" s="20">
        <v>3.5532410982633049</v>
      </c>
      <c r="AN2502" s="21">
        <v>171.6583333333333</v>
      </c>
    </row>
    <row r="2503" spans="1:40" x14ac:dyDescent="0.25">
      <c r="A2503" s="18" t="s">
        <v>92</v>
      </c>
      <c r="B2503" s="15">
        <v>42675</v>
      </c>
      <c r="C2503" s="16" t="s">
        <v>79</v>
      </c>
      <c r="D2503" s="17">
        <v>2017</v>
      </c>
      <c r="E2503" s="18" t="str">
        <f t="shared" si="611"/>
        <v>Rotomahana 2016/17</v>
      </c>
      <c r="F2503" s="18" t="s">
        <v>72</v>
      </c>
      <c r="G2503" s="19">
        <v>2.6</v>
      </c>
      <c r="H2503" s="20">
        <v>4.4249999999999998</v>
      </c>
      <c r="I2503" s="21">
        <v>177</v>
      </c>
      <c r="J2503" s="19">
        <v>23</v>
      </c>
      <c r="K2503" s="19">
        <v>6</v>
      </c>
      <c r="L2503" s="19">
        <v>5</v>
      </c>
      <c r="M2503" s="19">
        <v>3</v>
      </c>
      <c r="N2503" s="19">
        <v>7.45</v>
      </c>
      <c r="O2503" s="19">
        <v>1.56</v>
      </c>
      <c r="Q2503" s="19">
        <f t="shared" si="606"/>
        <v>3.2740323038458774</v>
      </c>
      <c r="R2503" s="19">
        <f t="shared" si="608"/>
        <v>3.7482462702257395</v>
      </c>
      <c r="S2503" s="19">
        <f t="shared" si="603"/>
        <v>3.1563995317490385</v>
      </c>
      <c r="T2503" s="19">
        <f t="shared" si="609"/>
        <v>4.1942452811713711</v>
      </c>
      <c r="U2503" s="23">
        <f t="shared" si="607"/>
        <v>3.5932308467480065</v>
      </c>
      <c r="V2503" s="24">
        <f t="shared" si="610"/>
        <v>3.6066463486858651</v>
      </c>
      <c r="W2503" s="24">
        <f t="shared" si="610"/>
        <v>3.5677860523663907</v>
      </c>
      <c r="X2503" s="24">
        <f t="shared" si="610"/>
        <v>3.1601815881292392</v>
      </c>
      <c r="Y2503" s="24">
        <f t="shared" si="610"/>
        <v>4.3524548583338865</v>
      </c>
      <c r="Z2503" s="24">
        <f t="shared" si="610"/>
        <v>3.6717672118788456</v>
      </c>
      <c r="AA2503" s="20">
        <v>-0.15</v>
      </c>
      <c r="AB2503" s="20">
        <v>0.40500000000000003</v>
      </c>
      <c r="AC2503" s="17">
        <v>314.23822141348398</v>
      </c>
      <c r="AD2503" s="17">
        <f t="shared" si="605"/>
        <v>313.93659730206213</v>
      </c>
      <c r="AE2503" s="21">
        <v>132.75599999999901</v>
      </c>
      <c r="AF2503" s="21">
        <v>212.04861111111114</v>
      </c>
      <c r="AG2503" s="19">
        <v>4.9822515389055546</v>
      </c>
      <c r="AH2503" s="21">
        <v>205.1</v>
      </c>
      <c r="AI2503" s="22">
        <v>-0.43833333333333002</v>
      </c>
      <c r="AJ2503" s="21">
        <v>1485.3702104999979</v>
      </c>
      <c r="AK2503" s="21" t="e">
        <f>VLOOKUP($B2503,'[3]Rotoma level Monthly'!$C$2:$N$538,10,FALSE)</f>
        <v>#N/A</v>
      </c>
      <c r="AL2503" s="21" t="e">
        <f>VLOOKUP($B2503,'[3]Rotoma level Monthly'!$C$2:$N$538,11,FALSE)</f>
        <v>#N/A</v>
      </c>
      <c r="AM2503" s="20">
        <v>3.5551729142295052</v>
      </c>
      <c r="AN2503" s="21">
        <v>167.36666666666665</v>
      </c>
    </row>
    <row r="2504" spans="1:40" x14ac:dyDescent="0.25">
      <c r="A2504" s="18" t="s">
        <v>92</v>
      </c>
      <c r="B2504" s="15">
        <v>42705</v>
      </c>
      <c r="C2504" s="16" t="s">
        <v>79</v>
      </c>
      <c r="D2504" s="17">
        <v>2017</v>
      </c>
      <c r="E2504" s="18" t="str">
        <f t="shared" si="611"/>
        <v>Rotomahana 2016/17</v>
      </c>
      <c r="F2504" s="18" t="s">
        <v>72</v>
      </c>
      <c r="G2504" s="19">
        <v>3.3</v>
      </c>
      <c r="H2504" s="20">
        <v>6.4</v>
      </c>
      <c r="I2504" s="21">
        <v>186</v>
      </c>
      <c r="J2504" s="19">
        <v>39</v>
      </c>
      <c r="K2504" s="19">
        <v>6</v>
      </c>
      <c r="L2504" s="19">
        <v>2</v>
      </c>
      <c r="M2504" s="19">
        <v>-2</v>
      </c>
      <c r="N2504" s="19">
        <v>7.87</v>
      </c>
      <c r="O2504" s="19">
        <v>1.22</v>
      </c>
      <c r="Q2504" s="19">
        <f t="shared" si="606"/>
        <v>3.5370254072898342</v>
      </c>
      <c r="R2504" s="19">
        <f t="shared" si="608"/>
        <v>3.2670582114027851</v>
      </c>
      <c r="S2504" s="19">
        <f t="shared" si="603"/>
        <v>3.2212339620959285</v>
      </c>
      <c r="T2504" s="19">
        <f t="shared" si="609"/>
        <v>4.8639086525173774</v>
      </c>
      <c r="U2504" s="23">
        <f t="shared" si="607"/>
        <v>3.7223065583264812</v>
      </c>
      <c r="V2504" s="24">
        <f t="shared" si="610"/>
        <v>3.5287579291318423</v>
      </c>
      <c r="W2504" s="24">
        <f t="shared" si="610"/>
        <v>3.4955895385753917</v>
      </c>
      <c r="X2504" s="24">
        <f t="shared" si="610"/>
        <v>3.1539224732417011</v>
      </c>
      <c r="Y2504" s="24">
        <f t="shared" si="610"/>
        <v>4.3701088540067152</v>
      </c>
      <c r="Z2504" s="24">
        <f t="shared" si="610"/>
        <v>3.6370946987389128</v>
      </c>
      <c r="AA2504" s="20">
        <v>0.18</v>
      </c>
      <c r="AB2504" s="20">
        <v>0.32</v>
      </c>
      <c r="AC2504" s="17">
        <v>314.16008040988697</v>
      </c>
      <c r="AD2504" s="17">
        <f t="shared" si="605"/>
        <v>313.96857121618194</v>
      </c>
      <c r="AE2504" s="21">
        <v>48.052500000000101</v>
      </c>
      <c r="AF2504" s="21">
        <v>186.20967741935479</v>
      </c>
      <c r="AG2504" s="19">
        <v>4.0305062689193552</v>
      </c>
      <c r="AH2504" s="21">
        <v>227.2</v>
      </c>
      <c r="AI2504" s="22">
        <v>0.1766666666666665</v>
      </c>
      <c r="AJ2504" s="21">
        <v>1512.267210499997</v>
      </c>
      <c r="AK2504" s="21" t="e">
        <f>VLOOKUP($B2504,'[3]Rotoma level Monthly'!$C$2:$N$538,10,FALSE)</f>
        <v>#N/A</v>
      </c>
      <c r="AL2504" s="21" t="e">
        <f>VLOOKUP($B2504,'[3]Rotoma level Monthly'!$C$2:$N$538,11,FALSE)</f>
        <v>#N/A</v>
      </c>
      <c r="AM2504" s="20">
        <v>3.6193894653883008</v>
      </c>
      <c r="AN2504" s="21">
        <v>165.20833333333331</v>
      </c>
    </row>
    <row r="2505" spans="1:40" x14ac:dyDescent="0.25">
      <c r="A2505" s="18" t="s">
        <v>92</v>
      </c>
      <c r="B2505" s="15">
        <v>42736</v>
      </c>
      <c r="C2505" s="16" t="s">
        <v>79</v>
      </c>
      <c r="D2505" s="17">
        <v>2017</v>
      </c>
      <c r="E2505" s="18" t="str">
        <f t="shared" si="611"/>
        <v>Rotomahana 2016/17</v>
      </c>
      <c r="F2505" s="18" t="s">
        <v>72</v>
      </c>
      <c r="G2505" s="19">
        <v>6.8</v>
      </c>
      <c r="H2505" s="20">
        <v>3.5</v>
      </c>
      <c r="I2505" s="21">
        <v>268</v>
      </c>
      <c r="J2505" s="19">
        <v>27</v>
      </c>
      <c r="K2505" s="19">
        <v>21</v>
      </c>
      <c r="L2505" s="19">
        <v>1</v>
      </c>
      <c r="M2505" s="19">
        <v>2</v>
      </c>
      <c r="N2505" s="19">
        <v>7.95</v>
      </c>
      <c r="O2505" s="19">
        <v>2.46</v>
      </c>
      <c r="Q2505" s="19">
        <f t="shared" si="606"/>
        <v>4.3345726382738405</v>
      </c>
      <c r="R2505" s="19">
        <f t="shared" si="608"/>
        <v>4.0420285548234149</v>
      </c>
      <c r="S2505" s="19">
        <f t="shared" si="603"/>
        <v>3.698685730026654</v>
      </c>
      <c r="T2505" s="19">
        <f t="shared" si="609"/>
        <v>4.3975821913442426</v>
      </c>
      <c r="U2505" s="23">
        <f t="shared" si="607"/>
        <v>4.1182172786170375</v>
      </c>
      <c r="V2505" s="24">
        <f t="shared" si="610"/>
        <v>3.6244942694923723</v>
      </c>
      <c r="W2505" s="24">
        <f t="shared" si="610"/>
        <v>3.5027282885762205</v>
      </c>
      <c r="X2505" s="24">
        <f t="shared" si="610"/>
        <v>3.1931260144376838</v>
      </c>
      <c r="Y2505" s="24">
        <f t="shared" si="610"/>
        <v>4.3625571904633231</v>
      </c>
      <c r="Z2505" s="24">
        <f t="shared" si="610"/>
        <v>3.6707264407423996</v>
      </c>
      <c r="AA2505" s="20">
        <v>0.15</v>
      </c>
      <c r="AB2505" s="20">
        <v>-1.19166666666666</v>
      </c>
      <c r="AC2505" s="17">
        <v>314.01353393098901</v>
      </c>
      <c r="AD2505" s="17">
        <f t="shared" si="605"/>
        <v>313.99470966122249</v>
      </c>
      <c r="AE2505" s="21">
        <v>48.497500000000002</v>
      </c>
      <c r="AF2505" s="21">
        <v>214.83870967741939</v>
      </c>
      <c r="AG2505" s="19">
        <v>4.7050231440833317</v>
      </c>
      <c r="AH2505" s="21">
        <v>255</v>
      </c>
      <c r="AI2505" s="22">
        <v>0.1766666666666665</v>
      </c>
      <c r="AJ2505" s="21">
        <v>1515.059000499997</v>
      </c>
      <c r="AK2505" s="21" t="e">
        <f>VLOOKUP($B2505,'[3]Rotoma level Monthly'!$C$2:$N$538,10,FALSE)</f>
        <v>#N/A</v>
      </c>
      <c r="AL2505" s="21" t="e">
        <f>VLOOKUP($B2505,'[3]Rotoma level Monthly'!$C$2:$N$538,11,FALSE)</f>
        <v>#N/A</v>
      </c>
      <c r="AM2505" s="20">
        <v>3.6286964954147352</v>
      </c>
      <c r="AN2505" s="21">
        <v>168.9</v>
      </c>
    </row>
    <row r="2506" spans="1:40" x14ac:dyDescent="0.25">
      <c r="A2506" s="18" t="s">
        <v>92</v>
      </c>
      <c r="B2506" s="15">
        <v>42767</v>
      </c>
      <c r="C2506" s="16" t="s">
        <v>79</v>
      </c>
      <c r="D2506" s="17">
        <v>2017</v>
      </c>
      <c r="E2506" s="18" t="str">
        <f t="shared" si="611"/>
        <v>Rotomahana 2016/17</v>
      </c>
      <c r="F2506" s="18" t="s">
        <v>72</v>
      </c>
      <c r="G2506" s="19">
        <v>3.4</v>
      </c>
      <c r="H2506" s="20">
        <v>3.9</v>
      </c>
      <c r="I2506" s="21">
        <v>214</v>
      </c>
      <c r="J2506" s="19">
        <v>37</v>
      </c>
      <c r="K2506" s="19">
        <v>3.51</v>
      </c>
      <c r="L2506" s="19">
        <v>1</v>
      </c>
      <c r="M2506" s="19">
        <v>-1.252</v>
      </c>
      <c r="N2506" s="19">
        <v>7.83</v>
      </c>
      <c r="O2506" s="19">
        <v>1.49</v>
      </c>
      <c r="Q2506" s="19">
        <f t="shared" si="606"/>
        <v>3.5699564492873277</v>
      </c>
      <c r="R2506" s="19">
        <f t="shared" si="608"/>
        <v>3.9073947692331101</v>
      </c>
      <c r="S2506" s="19">
        <f t="shared" si="603"/>
        <v>3.4045454577810648</v>
      </c>
      <c r="T2506" s="19">
        <f t="shared" si="609"/>
        <v>4.7971490342756242</v>
      </c>
      <c r="U2506" s="23">
        <f t="shared" si="607"/>
        <v>3.919761427644282</v>
      </c>
      <c r="V2506" s="24">
        <f t="shared" si="610"/>
        <v>3.6687875562143031</v>
      </c>
      <c r="W2506" s="24">
        <f t="shared" si="610"/>
        <v>3.5451612597598454</v>
      </c>
      <c r="X2506" s="24">
        <f t="shared" si="610"/>
        <v>3.2201400877399204</v>
      </c>
      <c r="Y2506" s="24">
        <f t="shared" si="610"/>
        <v>4.3883027638308798</v>
      </c>
      <c r="Z2506" s="24">
        <f t="shared" si="610"/>
        <v>3.7055979168862372</v>
      </c>
      <c r="AA2506" s="20">
        <v>-0.22</v>
      </c>
      <c r="AB2506" s="20">
        <v>-0.90666666666666595</v>
      </c>
      <c r="AC2506" s="17">
        <v>313.94155319139901</v>
      </c>
      <c r="AD2506" s="17">
        <f t="shared" si="605"/>
        <v>314.01112878695625</v>
      </c>
      <c r="AE2506" s="21">
        <v>226.15150000000099</v>
      </c>
      <c r="AF2506" s="21">
        <v>189.9702380952381</v>
      </c>
      <c r="AG2506" s="19">
        <v>3.1260920938601191</v>
      </c>
      <c r="AH2506" s="21">
        <v>168.3</v>
      </c>
      <c r="AI2506" s="22">
        <v>0.1766666666666665</v>
      </c>
      <c r="AJ2506" s="21">
        <v>1429.0480204999967</v>
      </c>
      <c r="AK2506" s="21" t="e">
        <f>VLOOKUP($B2506,'[3]Rotoma level Monthly'!$C$2:$N$538,10,FALSE)</f>
        <v>#N/A</v>
      </c>
      <c r="AL2506" s="21" t="e">
        <f>VLOOKUP($B2506,'[3]Rotoma level Monthly'!$C$2:$N$538,11,FALSE)</f>
        <v>#N/A</v>
      </c>
      <c r="AM2506" s="20">
        <v>3.7022400907550126</v>
      </c>
      <c r="AN2506" s="21">
        <v>168.66666666666666</v>
      </c>
    </row>
    <row r="2507" spans="1:40" x14ac:dyDescent="0.25">
      <c r="A2507" s="18" t="s">
        <v>92</v>
      </c>
      <c r="B2507" s="15">
        <v>42795</v>
      </c>
      <c r="C2507" s="16" t="s">
        <v>79</v>
      </c>
      <c r="D2507" s="17">
        <v>2017</v>
      </c>
      <c r="E2507" s="18" t="str">
        <f t="shared" si="611"/>
        <v>Rotomahana 2016/17</v>
      </c>
      <c r="F2507" s="18" t="s">
        <v>72</v>
      </c>
      <c r="G2507" s="19">
        <v>4.2</v>
      </c>
      <c r="H2507" s="20">
        <v>5.4</v>
      </c>
      <c r="I2507" s="21">
        <v>189</v>
      </c>
      <c r="J2507" s="19">
        <v>22</v>
      </c>
      <c r="K2507" s="19">
        <v>12</v>
      </c>
      <c r="L2507" s="19">
        <v>1</v>
      </c>
      <c r="M2507" s="19">
        <v>-2</v>
      </c>
      <c r="N2507" s="19">
        <v>7.77</v>
      </c>
      <c r="O2507" s="19">
        <v>0.90500000000000003</v>
      </c>
      <c r="Q2507" s="19">
        <f t="shared" si="606"/>
        <v>3.8030531976106676</v>
      </c>
      <c r="R2507" s="19">
        <f t="shared" si="608"/>
        <v>3.4920181038687983</v>
      </c>
      <c r="S2507" s="19">
        <f t="shared" si="603"/>
        <v>3.2421500305614646</v>
      </c>
      <c r="T2507" s="19">
        <f t="shared" si="609"/>
        <v>4.1378742280008423</v>
      </c>
      <c r="U2507" s="23">
        <f t="shared" si="607"/>
        <v>3.668773890010443</v>
      </c>
      <c r="V2507" s="24">
        <f t="shared" si="610"/>
        <v>3.6804392910876782</v>
      </c>
      <c r="W2507" s="24">
        <f t="shared" si="610"/>
        <v>3.5539248841173072</v>
      </c>
      <c r="X2507" s="24">
        <f t="shared" si="610"/>
        <v>3.2369325741389319</v>
      </c>
      <c r="Y2507" s="24">
        <f t="shared" si="610"/>
        <v>4.4095093065891451</v>
      </c>
      <c r="Z2507" s="24">
        <f t="shared" si="610"/>
        <v>3.7202015139832656</v>
      </c>
      <c r="AA2507" s="20">
        <v>0.55000000000000004</v>
      </c>
      <c r="AB2507" s="20">
        <v>-0.51333333333333298</v>
      </c>
      <c r="AC2507" s="17">
        <v>314.12007309546198</v>
      </c>
      <c r="AD2507" s="17">
        <f t="shared" si="605"/>
        <v>314.03834889059442</v>
      </c>
      <c r="AE2507" s="21">
        <v>388.58699999999698</v>
      </c>
      <c r="AF2507" s="21">
        <v>168.77688172043017</v>
      </c>
      <c r="AG2507" s="19">
        <v>3.5699955166290329</v>
      </c>
      <c r="AH2507" s="21">
        <v>183.9</v>
      </c>
      <c r="AI2507" s="22">
        <v>0.1766666666666665</v>
      </c>
      <c r="AJ2507" s="21">
        <v>1507.7247899999979</v>
      </c>
      <c r="AK2507" s="21" t="e">
        <f>VLOOKUP($B2507,'[3]Rotoma level Monthly'!$C$2:$N$538,10,FALSE)</f>
        <v>#N/A</v>
      </c>
      <c r="AL2507" s="21" t="e">
        <f>VLOOKUP($B2507,'[3]Rotoma level Monthly'!$C$2:$N$538,11,FALSE)</f>
        <v>#N/A</v>
      </c>
      <c r="AM2507" s="20">
        <v>3.6759212566226651</v>
      </c>
      <c r="AN2507" s="21">
        <v>169.69166666666669</v>
      </c>
    </row>
    <row r="2508" spans="1:40" x14ac:dyDescent="0.25">
      <c r="A2508" s="18" t="s">
        <v>92</v>
      </c>
      <c r="B2508" s="15">
        <v>42826</v>
      </c>
      <c r="C2508" s="16" t="s">
        <v>79</v>
      </c>
      <c r="D2508" s="17">
        <v>2017</v>
      </c>
      <c r="E2508" s="18" t="str">
        <f t="shared" si="611"/>
        <v>Rotomahana 2016/17</v>
      </c>
      <c r="F2508" s="18" t="s">
        <v>72</v>
      </c>
      <c r="G2508" s="19">
        <v>6.9</v>
      </c>
      <c r="H2508" s="20">
        <v>4.3</v>
      </c>
      <c r="I2508" s="21">
        <v>169</v>
      </c>
      <c r="J2508" s="19">
        <v>42</v>
      </c>
      <c r="K2508" s="19">
        <v>13</v>
      </c>
      <c r="L2508" s="19">
        <v>1</v>
      </c>
      <c r="M2508" s="19">
        <v>2</v>
      </c>
      <c r="N2508" s="19">
        <v>7.59</v>
      </c>
      <c r="O2508" s="19">
        <v>1.19</v>
      </c>
      <c r="Q2508" s="19">
        <f t="shared" si="606"/>
        <v>4.3506766904726284</v>
      </c>
      <c r="R2508" s="19">
        <f t="shared" si="608"/>
        <v>3.7845633999320749</v>
      </c>
      <c r="S2508" s="19">
        <f t="shared" si="603"/>
        <v>3.0959389808871571</v>
      </c>
      <c r="T2508" s="19">
        <f t="shared" si="609"/>
        <v>4.9578879279618686</v>
      </c>
      <c r="U2508" s="23">
        <f t="shared" si="607"/>
        <v>4.0472667498134323</v>
      </c>
      <c r="V2508" s="24">
        <f t="shared" si="610"/>
        <v>3.7157349686973369</v>
      </c>
      <c r="W2508" s="24">
        <f t="shared" si="610"/>
        <v>3.5880059859734619</v>
      </c>
      <c r="X2508" s="24">
        <f t="shared" si="610"/>
        <v>3.2369325741389319</v>
      </c>
      <c r="Y2508" s="24">
        <f t="shared" si="610"/>
        <v>4.4287767431274006</v>
      </c>
      <c r="Z2508" s="24">
        <f t="shared" si="610"/>
        <v>3.7423625679842831</v>
      </c>
      <c r="AA2508" s="20">
        <v>-0.44</v>
      </c>
      <c r="AB2508" s="20">
        <v>-0.25999999999999901</v>
      </c>
      <c r="AC2508" s="17">
        <v>314.56617612494603</v>
      </c>
      <c r="AD2508" s="17">
        <f t="shared" si="605"/>
        <v>314.09595113539405</v>
      </c>
      <c r="AE2508" s="21">
        <v>329.31500000000301</v>
      </c>
      <c r="AF2508" s="21">
        <v>158.05555555555557</v>
      </c>
      <c r="AG2508" s="19">
        <v>2.873029318505556</v>
      </c>
      <c r="AH2508" s="21">
        <v>166.9</v>
      </c>
      <c r="AI2508" s="22">
        <v>0.1766666666666665</v>
      </c>
      <c r="AJ2508" s="21">
        <v>1729.582499999995</v>
      </c>
      <c r="AK2508" s="21" t="e">
        <f>VLOOKUP($B2508,'[3]Rotoma level Monthly'!$C$2:$N$538,10,FALSE)</f>
        <v>#N/A</v>
      </c>
      <c r="AL2508" s="21" t="e">
        <f>VLOOKUP($B2508,'[3]Rotoma level Monthly'!$C$2:$N$538,11,FALSE)</f>
        <v>#N/A</v>
      </c>
      <c r="AM2508" s="20">
        <v>3.705431411682254</v>
      </c>
      <c r="AN2508" s="21">
        <v>169.71666666666667</v>
      </c>
    </row>
    <row r="2509" spans="1:40" x14ac:dyDescent="0.25">
      <c r="A2509" s="18" t="s">
        <v>92</v>
      </c>
      <c r="B2509" s="15">
        <v>42856</v>
      </c>
      <c r="C2509" s="16" t="s">
        <v>79</v>
      </c>
      <c r="D2509" s="17">
        <v>2017</v>
      </c>
      <c r="E2509" s="18" t="str">
        <f t="shared" si="611"/>
        <v>Rotomahana 2016/17</v>
      </c>
      <c r="F2509" s="18" t="s">
        <v>72</v>
      </c>
      <c r="G2509" s="19">
        <v>3.2</v>
      </c>
      <c r="H2509" s="20">
        <v>7.3</v>
      </c>
      <c r="I2509" s="21">
        <v>154</v>
      </c>
      <c r="J2509" s="19">
        <v>17</v>
      </c>
      <c r="K2509" s="19">
        <v>20</v>
      </c>
      <c r="L2509" s="19">
        <v>55</v>
      </c>
      <c r="N2509" s="19">
        <v>6.53</v>
      </c>
      <c r="O2509" s="19">
        <v>0.79500000000000004</v>
      </c>
      <c r="Q2509" s="19">
        <f t="shared" si="606"/>
        <v>3.5030809449325613</v>
      </c>
      <c r="R2509" s="19">
        <f t="shared" si="608"/>
        <v>3.087828743150856</v>
      </c>
      <c r="S2509" s="19">
        <f t="shared" si="603"/>
        <v>2.9744373697177537</v>
      </c>
      <c r="T2509" s="19">
        <f t="shared" si="609"/>
        <v>3.8109108504245595</v>
      </c>
      <c r="U2509" s="23">
        <f t="shared" si="607"/>
        <v>3.3440644770564325</v>
      </c>
      <c r="V2509" s="24">
        <f t="shared" si="610"/>
        <v>3.6491882477520221</v>
      </c>
      <c r="W2509" s="24">
        <f t="shared" si="610"/>
        <v>3.5405038518215393</v>
      </c>
      <c r="X2509" s="24">
        <f t="shared" si="610"/>
        <v>3.2320901977107561</v>
      </c>
      <c r="Y2509" s="24">
        <f t="shared" si="610"/>
        <v>4.376044193036174</v>
      </c>
      <c r="Z2509" s="24">
        <f t="shared" si="610"/>
        <v>3.6994566225801226</v>
      </c>
      <c r="AA2509" s="20">
        <v>0.17</v>
      </c>
      <c r="AB2509" s="20">
        <v>-0.13166666666666599</v>
      </c>
      <c r="AC2509" s="17">
        <v>314.801047149429</v>
      </c>
      <c r="AD2509" s="17">
        <f t="shared" si="605"/>
        <v>314.18120246852044</v>
      </c>
      <c r="AE2509" s="21">
        <v>185.622999999999</v>
      </c>
      <c r="AF2509" s="21">
        <v>163.78360215053755</v>
      </c>
      <c r="AG2509" s="19">
        <v>3.4500276254543016</v>
      </c>
      <c r="AH2509" s="21">
        <v>146.30000000000001</v>
      </c>
      <c r="AI2509" s="22">
        <v>0.1766666666666665</v>
      </c>
      <c r="AJ2509" s="21">
        <v>1978.5134999999982</v>
      </c>
      <c r="AK2509" s="21" t="e">
        <f>VLOOKUP($B2509,'[3]Rotoma level Monthly'!$C$2:$N$538,10,FALSE)</f>
        <v>#N/A</v>
      </c>
      <c r="AL2509" s="21" t="e">
        <f>VLOOKUP($B2509,'[3]Rotoma level Monthly'!$C$2:$N$538,11,FALSE)</f>
        <v>#N/A</v>
      </c>
      <c r="AM2509" s="20">
        <v>3.7449286465577174</v>
      </c>
      <c r="AN2509" s="21">
        <v>172.02500000000001</v>
      </c>
    </row>
    <row r="2510" spans="1:40" x14ac:dyDescent="0.25">
      <c r="A2510" s="18" t="s">
        <v>92</v>
      </c>
      <c r="B2510" s="15">
        <v>42887</v>
      </c>
      <c r="C2510" s="16" t="s">
        <v>79</v>
      </c>
      <c r="D2510" s="17">
        <v>2017</v>
      </c>
      <c r="E2510" s="18" t="str">
        <f t="shared" si="611"/>
        <v>Rotomahana 2016/17</v>
      </c>
      <c r="F2510" s="18" t="s">
        <v>72</v>
      </c>
      <c r="G2510" s="19">
        <v>4</v>
      </c>
      <c r="H2510" s="20">
        <v>7.2</v>
      </c>
      <c r="I2510" s="21">
        <v>224</v>
      </c>
      <c r="J2510" s="19">
        <v>26</v>
      </c>
      <c r="K2510" s="19">
        <v>22</v>
      </c>
      <c r="L2510" s="19">
        <v>81</v>
      </c>
      <c r="M2510" s="19">
        <v>2</v>
      </c>
      <c r="N2510" s="19">
        <v>6.65</v>
      </c>
      <c r="O2510" s="19">
        <v>0.59599999999999997</v>
      </c>
      <c r="Q2510" s="19">
        <f t="shared" si="606"/>
        <v>3.7492323779730246</v>
      </c>
      <c r="R2510" s="19">
        <f t="shared" si="608"/>
        <v>3.1068515254763649</v>
      </c>
      <c r="S2510" s="19">
        <f t="shared" si="603"/>
        <v>3.4642465351858296</v>
      </c>
      <c r="T2510" s="19">
        <f t="shared" si="609"/>
        <v>4.3497221760747884</v>
      </c>
      <c r="U2510" s="23">
        <f t="shared" si="607"/>
        <v>3.6675131536775019</v>
      </c>
      <c r="V2510" s="24">
        <f t="shared" si="610"/>
        <v>3.7278459242247064</v>
      </c>
      <c r="W2510" s="24">
        <f t="shared" si="610"/>
        <v>3.5585161211450487</v>
      </c>
      <c r="X2510" s="24">
        <f t="shared" si="610"/>
        <v>3.2387582212945438</v>
      </c>
      <c r="Y2510" s="24">
        <f t="shared" si="610"/>
        <v>4.3882223728201781</v>
      </c>
      <c r="Z2510" s="24">
        <f t="shared" si="610"/>
        <v>3.7283356598711195</v>
      </c>
      <c r="AA2510" s="20">
        <v>-0.95</v>
      </c>
      <c r="AB2510" s="20">
        <v>0.21833333333333299</v>
      </c>
      <c r="AC2510" s="17">
        <v>314.89886175458298</v>
      </c>
      <c r="AD2510" s="17">
        <f t="shared" si="605"/>
        <v>314.27116963453028</v>
      </c>
      <c r="AE2510" s="21">
        <v>86.071000000000296</v>
      </c>
      <c r="AF2510" s="21">
        <v>172.93749999999994</v>
      </c>
      <c r="AG2510" s="19">
        <v>2.6933310161916659</v>
      </c>
      <c r="AH2510" s="21">
        <v>157.30000000000001</v>
      </c>
      <c r="AI2510" s="22">
        <v>0.21083333333333298</v>
      </c>
      <c r="AJ2510" s="21">
        <v>2032.0404999999971</v>
      </c>
      <c r="AK2510" s="21" t="e">
        <f>VLOOKUP($B2510,'[3]Rotoma level Monthly'!$C$2:$N$538,10,FALSE)</f>
        <v>#N/A</v>
      </c>
      <c r="AL2510" s="21" t="e">
        <f>VLOOKUP($B2510,'[3]Rotoma level Monthly'!$C$2:$N$538,11,FALSE)</f>
        <v>#N/A</v>
      </c>
      <c r="AM2510" s="20">
        <v>3.7511327855964716</v>
      </c>
      <c r="AN2510" s="21">
        <v>175.04166666666666</v>
      </c>
    </row>
    <row r="2511" spans="1:40" x14ac:dyDescent="0.25">
      <c r="A2511" s="18" t="s">
        <v>92</v>
      </c>
      <c r="B2511" s="15">
        <v>42917</v>
      </c>
      <c r="C2511" s="16" t="s">
        <v>80</v>
      </c>
      <c r="D2511" s="17">
        <v>2018</v>
      </c>
      <c r="E2511" s="18" t="str">
        <f t="shared" si="611"/>
        <v>Rotomahana 2017/18</v>
      </c>
      <c r="F2511" s="18" t="s">
        <v>72</v>
      </c>
      <c r="G2511" s="19">
        <v>4.8</v>
      </c>
      <c r="H2511" s="20">
        <v>7.1</v>
      </c>
      <c r="I2511" s="21">
        <v>182</v>
      </c>
      <c r="J2511" s="19">
        <v>32</v>
      </c>
      <c r="K2511" s="19">
        <v>13</v>
      </c>
      <c r="L2511" s="19">
        <v>82.5</v>
      </c>
      <c r="M2511" s="19">
        <v>-1</v>
      </c>
      <c r="N2511" s="19">
        <v>7.0350000000000001</v>
      </c>
      <c r="O2511" s="19">
        <v>0.54300000000000004</v>
      </c>
      <c r="Q2511" s="19">
        <f t="shared" si="606"/>
        <v>3.9503527429339917</v>
      </c>
      <c r="R2511" s="19">
        <f t="shared" si="608"/>
        <v>3.126081650547635</v>
      </c>
      <c r="S2511" s="19">
        <f t="shared" si="603"/>
        <v>3.1928148778350747</v>
      </c>
      <c r="T2511" s="19">
        <f t="shared" si="609"/>
        <v>4.6130379366941252</v>
      </c>
      <c r="U2511" s="23">
        <f t="shared" si="607"/>
        <v>3.7205718020027065</v>
      </c>
      <c r="V2511" s="24">
        <f t="shared" si="610"/>
        <v>3.7710513205535441</v>
      </c>
      <c r="W2511" s="24">
        <f t="shared" si="610"/>
        <v>3.567881700760708</v>
      </c>
      <c r="X2511" s="24">
        <f t="shared" si="610"/>
        <v>3.2318025271899686</v>
      </c>
      <c r="Y2511" s="24">
        <f t="shared" si="610"/>
        <v>4.3818156643977408</v>
      </c>
      <c r="Z2511" s="24">
        <f t="shared" si="610"/>
        <v>3.7381378032254911</v>
      </c>
      <c r="AA2511" s="20">
        <v>0.87</v>
      </c>
      <c r="AB2511" s="20">
        <v>0.21333333333333299</v>
      </c>
      <c r="AC2511" s="17">
        <v>315.05479383813503</v>
      </c>
      <c r="AD2511" s="17">
        <f t="shared" si="605"/>
        <v>314.35530155841997</v>
      </c>
      <c r="AE2511" s="21">
        <v>194.39599999999999</v>
      </c>
      <c r="AF2511" s="21">
        <v>166.2029569892473</v>
      </c>
      <c r="AG2511" s="19">
        <v>3.2429360784408594</v>
      </c>
      <c r="AH2511" s="21">
        <v>108.7</v>
      </c>
      <c r="AI2511" s="22">
        <v>0.21583333333333299</v>
      </c>
      <c r="AJ2511" s="21">
        <v>1944.0314999999971</v>
      </c>
      <c r="AK2511" s="21" t="e">
        <f>VLOOKUP($B2511,'[3]Rotoma level Monthly'!$C$2:$N$538,10,FALSE)</f>
        <v>#N/A</v>
      </c>
      <c r="AL2511" s="21" t="e">
        <f>VLOOKUP($B2511,'[3]Rotoma level Monthly'!$C$2:$N$538,11,FALSE)</f>
        <v>#N/A</v>
      </c>
      <c r="AM2511" s="20">
        <v>3.7016470600939253</v>
      </c>
      <c r="AN2511" s="21">
        <v>171.59166666666667</v>
      </c>
    </row>
    <row r="2512" spans="1:40" x14ac:dyDescent="0.25">
      <c r="A2512" s="18" t="s">
        <v>92</v>
      </c>
      <c r="B2512" s="15">
        <v>42948</v>
      </c>
      <c r="C2512" s="16" t="s">
        <v>80</v>
      </c>
      <c r="D2512" s="17">
        <v>2018</v>
      </c>
      <c r="E2512" s="18" t="str">
        <f t="shared" si="611"/>
        <v>Rotomahana 2017/18</v>
      </c>
      <c r="F2512" s="18" t="s">
        <v>72</v>
      </c>
      <c r="G2512" s="19">
        <v>6.8</v>
      </c>
      <c r="H2512" s="20">
        <v>6.8</v>
      </c>
      <c r="I2512" s="21">
        <v>199</v>
      </c>
      <c r="J2512" s="19">
        <v>26</v>
      </c>
      <c r="K2512" s="19">
        <v>8</v>
      </c>
      <c r="L2512" s="19">
        <v>82</v>
      </c>
      <c r="M2512" s="19">
        <v>-8</v>
      </c>
      <c r="N2512" s="19">
        <v>7.03</v>
      </c>
      <c r="O2512" s="19">
        <v>0.71899999999999997</v>
      </c>
      <c r="Q2512" s="19">
        <f t="shared" si="606"/>
        <v>4.3345726382738405</v>
      </c>
      <c r="R2512" s="19">
        <f t="shared" si="608"/>
        <v>3.1850798671415776</v>
      </c>
      <c r="S2512" s="19">
        <f t="shared" si="603"/>
        <v>3.3095477599932175</v>
      </c>
      <c r="T2512" s="19">
        <f t="shared" si="609"/>
        <v>4.3497221760747884</v>
      </c>
      <c r="U2512" s="23">
        <f t="shared" si="607"/>
        <v>3.794730610370856</v>
      </c>
      <c r="V2512" s="24">
        <f t="shared" si="610"/>
        <v>3.8630350719074489</v>
      </c>
      <c r="W2512" s="24">
        <f t="shared" si="610"/>
        <v>3.5592886616697172</v>
      </c>
      <c r="X2512" s="24">
        <f t="shared" si="610"/>
        <v>3.2374190046426148</v>
      </c>
      <c r="Y2512" s="24">
        <f t="shared" si="610"/>
        <v>4.4095418801257376</v>
      </c>
      <c r="Z2512" s="24">
        <f t="shared" si="610"/>
        <v>3.7673211545863801</v>
      </c>
      <c r="AA2512" s="20">
        <v>0.37</v>
      </c>
      <c r="AB2512" s="20">
        <v>0.36666666666666597</v>
      </c>
      <c r="AC2512" s="17">
        <v>315.18700173261902</v>
      </c>
      <c r="AD2512" s="17">
        <f t="shared" si="605"/>
        <v>314.44456703103072</v>
      </c>
      <c r="AE2512" s="21">
        <v>208.99349999999899</v>
      </c>
      <c r="AF2512" s="21">
        <v>153.48118279569889</v>
      </c>
      <c r="AG2512" s="19">
        <v>3.004037482470431</v>
      </c>
      <c r="AH2512" s="21">
        <v>124</v>
      </c>
      <c r="AI2512" s="22">
        <v>0.21583333333333299</v>
      </c>
      <c r="AJ2512" s="21">
        <v>1985.0854999999981</v>
      </c>
      <c r="AK2512" s="21" t="e">
        <f>VLOOKUP($B2512,'[3]Rotoma level Monthly'!$C$2:$N$538,10,FALSE)</f>
        <v>#N/A</v>
      </c>
      <c r="AL2512" s="21" t="e">
        <f>VLOOKUP($B2512,'[3]Rotoma level Monthly'!$C$2:$N$538,11,FALSE)</f>
        <v>#N/A</v>
      </c>
      <c r="AM2512" s="20">
        <v>3.6265961239783331</v>
      </c>
      <c r="AN2512" s="21">
        <v>168.06666666666669</v>
      </c>
    </row>
    <row r="2513" spans="1:40" x14ac:dyDescent="0.25">
      <c r="A2513" s="18" t="s">
        <v>92</v>
      </c>
      <c r="B2513" s="15">
        <v>42979</v>
      </c>
      <c r="C2513" s="16" t="s">
        <v>80</v>
      </c>
      <c r="D2513" s="17">
        <v>2018</v>
      </c>
      <c r="E2513" s="18" t="str">
        <f t="shared" si="611"/>
        <v>Rotomahana 2017/18</v>
      </c>
      <c r="F2513" s="18" t="s">
        <v>72</v>
      </c>
      <c r="G2513" s="19">
        <v>15.2</v>
      </c>
      <c r="H2513" s="20">
        <v>3.45</v>
      </c>
      <c r="I2513" s="21">
        <v>171</v>
      </c>
      <c r="J2513" s="19">
        <v>21</v>
      </c>
      <c r="K2513" s="19">
        <v>13</v>
      </c>
      <c r="L2513" s="19">
        <v>14</v>
      </c>
      <c r="M2513" s="19">
        <v>1</v>
      </c>
      <c r="N2513" s="19">
        <v>7.07</v>
      </c>
      <c r="O2513" s="19">
        <v>1.1399999999999999</v>
      </c>
      <c r="Q2513" s="19">
        <f t="shared" si="606"/>
        <v>5.2218827133797223</v>
      </c>
      <c r="R2513" s="19">
        <f t="shared" si="608"/>
        <v>4.0598215667208706</v>
      </c>
      <c r="S2513" s="19">
        <f t="shared" si="603"/>
        <v>3.1113182922803824</v>
      </c>
      <c r="T2513" s="19">
        <f t="shared" si="609"/>
        <v>4.0788803406230434</v>
      </c>
      <c r="U2513" s="23">
        <f t="shared" si="607"/>
        <v>4.1179757282510048</v>
      </c>
      <c r="V2513" s="24">
        <f t="shared" si="610"/>
        <v>3.9304552926302621</v>
      </c>
      <c r="W2513" s="24">
        <f t="shared" si="610"/>
        <v>3.569286379335638</v>
      </c>
      <c r="X2513" s="24">
        <f t="shared" si="610"/>
        <v>3.2446621000164515</v>
      </c>
      <c r="Y2513" s="24">
        <f t="shared" si="610"/>
        <v>4.3954305063611683</v>
      </c>
      <c r="Z2513" s="24">
        <f t="shared" si="610"/>
        <v>3.7849585695858798</v>
      </c>
      <c r="AA2513" s="20">
        <v>0.63</v>
      </c>
      <c r="AB2513" s="20">
        <v>0.293333333333333</v>
      </c>
      <c r="AC2513" s="17">
        <v>315.421096302715</v>
      </c>
      <c r="AD2513" s="17">
        <f t="shared" si="605"/>
        <v>314.55313569916416</v>
      </c>
      <c r="AE2513" s="21">
        <v>133.227</v>
      </c>
      <c r="AF2513" s="21">
        <v>197.59722222222229</v>
      </c>
      <c r="AG2513" s="19">
        <v>3.9451458299250004</v>
      </c>
      <c r="AH2513" s="21">
        <v>132.5</v>
      </c>
      <c r="AI2513" s="22">
        <v>0.21583333333333299</v>
      </c>
      <c r="AJ2513" s="21">
        <v>2099.9159999999974</v>
      </c>
      <c r="AK2513" s="21" t="e">
        <f>VLOOKUP($B2513,'[3]Rotoma level Monthly'!$C$2:$N$538,10,FALSE)</f>
        <v>#N/A</v>
      </c>
      <c r="AL2513" s="21" t="e">
        <f>VLOOKUP($B2513,'[3]Rotoma level Monthly'!$C$2:$N$538,11,FALSE)</f>
        <v>#N/A</v>
      </c>
      <c r="AM2513" s="20">
        <v>3.6210644732471504</v>
      </c>
      <c r="AN2513" s="21">
        <v>170.98333333333335</v>
      </c>
    </row>
    <row r="2514" spans="1:40" x14ac:dyDescent="0.25">
      <c r="A2514" s="18" t="s">
        <v>92</v>
      </c>
      <c r="B2514" s="15">
        <v>43009</v>
      </c>
      <c r="C2514" s="16" t="s">
        <v>80</v>
      </c>
      <c r="D2514" s="17">
        <v>2018</v>
      </c>
      <c r="E2514" s="18" t="str">
        <f t="shared" si="611"/>
        <v>Rotomahana 2017/18</v>
      </c>
      <c r="F2514" s="18" t="s">
        <v>72</v>
      </c>
      <c r="G2514" s="19">
        <v>6.1</v>
      </c>
      <c r="H2514" s="20">
        <v>3.05</v>
      </c>
      <c r="I2514" s="21">
        <v>231</v>
      </c>
      <c r="J2514" s="19">
        <v>34</v>
      </c>
      <c r="K2514" s="19">
        <v>14</v>
      </c>
      <c r="L2514" s="19">
        <v>2</v>
      </c>
      <c r="M2514" s="19">
        <v>2</v>
      </c>
      <c r="N2514" s="19">
        <v>7.54</v>
      </c>
      <c r="O2514" s="19">
        <v>1.86</v>
      </c>
      <c r="Q2514" s="19">
        <f t="shared" si="606"/>
        <v>4.2147377809273481</v>
      </c>
      <c r="R2514" s="19">
        <f t="shared" si="608"/>
        <v>4.2112619913458502</v>
      </c>
      <c r="S2514" s="19">
        <f t="shared" si="603"/>
        <v>3.5044720594753547</v>
      </c>
      <c r="T2514" s="19">
        <f t="shared" si="609"/>
        <v>4.6899184377633851</v>
      </c>
      <c r="U2514" s="23">
        <f t="shared" si="607"/>
        <v>4.1550975673779842</v>
      </c>
      <c r="V2514" s="24">
        <f t="shared" si="610"/>
        <v>3.9869313237667221</v>
      </c>
      <c r="W2514" s="24">
        <f t="shared" si="610"/>
        <v>3.5848528878224233</v>
      </c>
      <c r="X2514" s="24">
        <f t="shared" si="610"/>
        <v>3.2813158822990771</v>
      </c>
      <c r="Y2514" s="24">
        <f t="shared" si="610"/>
        <v>4.4367366027438351</v>
      </c>
      <c r="Z2514" s="24">
        <f t="shared" si="610"/>
        <v>3.8224591741580141</v>
      </c>
      <c r="AA2514" s="20">
        <v>0.89</v>
      </c>
      <c r="AB2514" s="20">
        <v>0.35499999999999998</v>
      </c>
      <c r="AC2514" s="17">
        <v>315.557359709823</v>
      </c>
      <c r="AD2514" s="17">
        <f t="shared" si="605"/>
        <v>314.66331655445589</v>
      </c>
      <c r="AE2514" s="21">
        <v>98.180499999999995</v>
      </c>
      <c r="AF2514" s="21">
        <v>172.65456989247306</v>
      </c>
      <c r="AG2514" s="19">
        <v>4.113481179241937</v>
      </c>
      <c r="AH2514" s="21">
        <v>174.6</v>
      </c>
      <c r="AI2514" s="22">
        <v>0.21583333333333299</v>
      </c>
      <c r="AJ2514" s="21">
        <v>2100.476999999998</v>
      </c>
      <c r="AK2514" s="21" t="e">
        <f>VLOOKUP($B2514,'[3]Rotoma level Monthly'!$C$2:$N$538,10,FALSE)</f>
        <v>#N/A</v>
      </c>
      <c r="AL2514" s="21" t="e">
        <f>VLOOKUP($B2514,'[3]Rotoma level Monthly'!$C$2:$N$538,11,FALSE)</f>
        <v>#N/A</v>
      </c>
      <c r="AM2514" s="20">
        <v>3.6421126342411321</v>
      </c>
      <c r="AN2514" s="21">
        <v>170.81666666666669</v>
      </c>
    </row>
    <row r="2515" spans="1:40" x14ac:dyDescent="0.25">
      <c r="A2515" s="18" t="s">
        <v>92</v>
      </c>
      <c r="B2515" s="15">
        <v>43040</v>
      </c>
      <c r="C2515" s="16" t="s">
        <v>80</v>
      </c>
      <c r="D2515" s="17">
        <v>2018</v>
      </c>
      <c r="E2515" s="18" t="str">
        <f t="shared" si="611"/>
        <v>Rotomahana 2017/18</v>
      </c>
      <c r="F2515" s="18" t="s">
        <v>72</v>
      </c>
      <c r="G2515" s="19">
        <v>1.5</v>
      </c>
      <c r="H2515" s="20">
        <v>4</v>
      </c>
      <c r="I2515" s="21">
        <v>164</v>
      </c>
      <c r="J2515" s="19">
        <v>20</v>
      </c>
      <c r="K2515" s="19">
        <v>8</v>
      </c>
      <c r="L2515" s="19">
        <v>1</v>
      </c>
      <c r="N2515" s="19">
        <v>7.49</v>
      </c>
      <c r="O2515" s="19">
        <v>1.8</v>
      </c>
      <c r="Q2515" s="19">
        <f t="shared" si="606"/>
        <v>2.6672717980014307</v>
      </c>
      <c r="R2515" s="19">
        <f t="shared" si="608"/>
        <v>3.8756745470895422</v>
      </c>
      <c r="S2515" s="19">
        <f t="shared" si="603"/>
        <v>3.0566799826235704</v>
      </c>
      <c r="T2515" s="19">
        <f t="shared" si="609"/>
        <v>4.0170075873388251</v>
      </c>
      <c r="U2515" s="23">
        <f t="shared" si="607"/>
        <v>3.4041584787633425</v>
      </c>
      <c r="V2515" s="24">
        <f t="shared" si="610"/>
        <v>3.9363679482796847</v>
      </c>
      <c r="W2515" s="24">
        <f t="shared" si="610"/>
        <v>3.5954719108944069</v>
      </c>
      <c r="X2515" s="24">
        <f t="shared" si="610"/>
        <v>3.2730059198719545</v>
      </c>
      <c r="Y2515" s="24">
        <f t="shared" si="610"/>
        <v>4.4219667949244554</v>
      </c>
      <c r="Z2515" s="24">
        <f t="shared" si="610"/>
        <v>3.8067031434926251</v>
      </c>
      <c r="AA2515" s="20">
        <v>1.08</v>
      </c>
      <c r="AB2515" s="20">
        <v>0.48166666666666602</v>
      </c>
      <c r="AC2515" s="17">
        <v>315.59448072262899</v>
      </c>
      <c r="AD2515" s="17">
        <f t="shared" si="605"/>
        <v>314.77633816355132</v>
      </c>
      <c r="AE2515" s="21">
        <v>75.331999999999994</v>
      </c>
      <c r="AF2515" s="21">
        <v>154.47557471264378</v>
      </c>
      <c r="AG2515" s="19">
        <v>3.9573786683563221</v>
      </c>
      <c r="AH2515" s="21">
        <v>170.9</v>
      </c>
      <c r="AI2515" s="22">
        <v>0.21583333333333299</v>
      </c>
      <c r="AJ2515" s="21">
        <v>2079.8504999999982</v>
      </c>
      <c r="AK2515" s="21" t="e">
        <f>VLOOKUP($B2515,'[3]Rotoma level Monthly'!$C$2:$N$538,10,FALSE)</f>
        <v>#N/A</v>
      </c>
      <c r="AL2515" s="21" t="e">
        <f>VLOOKUP($B2515,'[3]Rotoma level Monthly'!$C$2:$N$538,11,FALSE)</f>
        <v>#N/A</v>
      </c>
      <c r="AM2515" s="20">
        <v>3.644654757718929</v>
      </c>
      <c r="AN2515" s="21">
        <v>167.96666666666667</v>
      </c>
    </row>
    <row r="2516" spans="1:40" x14ac:dyDescent="0.25">
      <c r="A2516" s="18" t="s">
        <v>92</v>
      </c>
      <c r="B2516" s="15">
        <v>43070</v>
      </c>
      <c r="C2516" s="16" t="s">
        <v>80</v>
      </c>
      <c r="D2516" s="17">
        <v>2018</v>
      </c>
      <c r="E2516" s="18" t="str">
        <f t="shared" si="611"/>
        <v>Rotomahana 2017/18</v>
      </c>
      <c r="F2516" s="18" t="s">
        <v>72</v>
      </c>
      <c r="G2516" s="19">
        <v>6.4</v>
      </c>
      <c r="H2516" s="20">
        <v>3.1</v>
      </c>
      <c r="I2516" s="21">
        <v>207</v>
      </c>
      <c r="J2516" s="19">
        <v>32</v>
      </c>
      <c r="K2516" s="19">
        <v>12</v>
      </c>
      <c r="L2516" s="19">
        <v>1</v>
      </c>
      <c r="M2516" s="19">
        <v>-1</v>
      </c>
      <c r="N2516" s="19">
        <v>7.76</v>
      </c>
      <c r="O2516" s="19">
        <v>3.24</v>
      </c>
      <c r="Q2516" s="19">
        <f t="shared" si="606"/>
        <v>4.2676971339190732</v>
      </c>
      <c r="R2516" s="19">
        <f t="shared" si="608"/>
        <v>4.1913721705917455</v>
      </c>
      <c r="S2516" s="19">
        <f t="shared" si="603"/>
        <v>3.3610707398253221</v>
      </c>
      <c r="T2516" s="19">
        <f t="shared" si="609"/>
        <v>4.6130379366941252</v>
      </c>
      <c r="U2516" s="23">
        <f t="shared" si="607"/>
        <v>4.1082944952575673</v>
      </c>
      <c r="V2516" s="24">
        <f t="shared" si="610"/>
        <v>3.9972572588321214</v>
      </c>
      <c r="W2516" s="24">
        <f t="shared" si="610"/>
        <v>3.6724980741601541</v>
      </c>
      <c r="X2516" s="24">
        <f t="shared" si="610"/>
        <v>3.2846589846827374</v>
      </c>
      <c r="Y2516" s="24">
        <f t="shared" si="610"/>
        <v>4.4010609019391849</v>
      </c>
      <c r="Z2516" s="24">
        <f t="shared" si="610"/>
        <v>3.8388688049035493</v>
      </c>
      <c r="AA2516" s="20">
        <v>-0.23</v>
      </c>
      <c r="AB2516" s="20">
        <v>0.60166666666666602</v>
      </c>
      <c r="AC2516" s="17">
        <v>315.46102580459097</v>
      </c>
      <c r="AD2516" s="17">
        <f t="shared" si="605"/>
        <v>314.8847502797766</v>
      </c>
      <c r="AE2516" s="21">
        <v>33.085000000000001</v>
      </c>
      <c r="AF2516" s="21">
        <v>171.78763440860217</v>
      </c>
      <c r="AG2516" s="19">
        <v>3.6415613767822586</v>
      </c>
      <c r="AH2516" s="21">
        <v>284.39999999999998</v>
      </c>
      <c r="AI2516" s="22">
        <v>0.21583333333333299</v>
      </c>
      <c r="AJ2516" s="21">
        <v>2022.4264999999991</v>
      </c>
      <c r="AK2516" s="21" t="e">
        <f>VLOOKUP($B2516,'[3]Rotoma level Monthly'!$C$2:$N$538,10,FALSE)</f>
        <v>#N/A</v>
      </c>
      <c r="AL2516" s="21" t="e">
        <f>VLOOKUP($B2516,'[3]Rotoma level Monthly'!$C$2:$N$538,11,FALSE)</f>
        <v>#N/A</v>
      </c>
      <c r="AM2516" s="20">
        <v>3.5592486851731593</v>
      </c>
      <c r="AN2516" s="21">
        <v>172.73333333333335</v>
      </c>
    </row>
    <row r="2517" spans="1:40" x14ac:dyDescent="0.25">
      <c r="A2517" s="18" t="s">
        <v>92</v>
      </c>
      <c r="B2517" s="15">
        <v>43101</v>
      </c>
      <c r="C2517" s="16" t="s">
        <v>80</v>
      </c>
      <c r="D2517" s="17">
        <v>2018</v>
      </c>
      <c r="E2517" s="18" t="str">
        <f t="shared" si="611"/>
        <v>Rotomahana 2017/18</v>
      </c>
      <c r="F2517" s="18" t="s">
        <v>72</v>
      </c>
      <c r="G2517" s="19">
        <v>10.199999999999999</v>
      </c>
      <c r="H2517" s="20">
        <v>2.1</v>
      </c>
      <c r="I2517" s="21">
        <v>320</v>
      </c>
      <c r="J2517" s="19">
        <v>39</v>
      </c>
      <c r="K2517" s="19">
        <v>14</v>
      </c>
      <c r="L2517" s="19">
        <v>2</v>
      </c>
      <c r="M2517" s="19">
        <v>2</v>
      </c>
      <c r="N2517" s="19">
        <v>8.02</v>
      </c>
      <c r="O2517" s="19">
        <v>2.92</v>
      </c>
      <c r="Q2517" s="19">
        <f t="shared" si="606"/>
        <v>4.7818444362752697</v>
      </c>
      <c r="R2517" s="19">
        <f t="shared" si="608"/>
        <v>4.6613358021560956</v>
      </c>
      <c r="S2517" s="19">
        <f t="shared" si="603"/>
        <v>3.9305014347429164</v>
      </c>
      <c r="T2517" s="19">
        <f t="shared" si="609"/>
        <v>4.8639086525173774</v>
      </c>
      <c r="U2517" s="23">
        <f t="shared" si="607"/>
        <v>4.5593975814229148</v>
      </c>
      <c r="V2517" s="24">
        <f t="shared" si="610"/>
        <v>4.0345299086655739</v>
      </c>
      <c r="W2517" s="24">
        <f t="shared" si="610"/>
        <v>3.7241070114378769</v>
      </c>
      <c r="X2517" s="24">
        <f t="shared" si="610"/>
        <v>3.3039769600757594</v>
      </c>
      <c r="Y2517" s="24">
        <f t="shared" si="610"/>
        <v>4.4399214403702798</v>
      </c>
      <c r="Z2517" s="24">
        <f t="shared" si="610"/>
        <v>3.8756338301373723</v>
      </c>
      <c r="AA2517" s="20">
        <v>0.9</v>
      </c>
      <c r="AB2517" s="20">
        <v>0.391666666666666</v>
      </c>
      <c r="AC2517" s="17">
        <v>315.55624467496602</v>
      </c>
      <c r="AD2517" s="17">
        <f t="shared" si="605"/>
        <v>315.01330950844135</v>
      </c>
      <c r="AE2517" s="21">
        <v>249.627999999998</v>
      </c>
      <c r="AF2517" s="21">
        <v>131.35080645161287</v>
      </c>
      <c r="AG2517" s="19">
        <v>3.6823573743575255</v>
      </c>
      <c r="AH2517" s="21">
        <v>158</v>
      </c>
      <c r="AI2517" s="22">
        <v>0.25583333333333302</v>
      </c>
      <c r="AJ2517" s="21">
        <v>2007.4589999999994</v>
      </c>
      <c r="AK2517" s="21" t="e">
        <f>VLOOKUP($B2517,'[3]Rotoma level Monthly'!$C$2:$N$538,10,FALSE)</f>
        <v>#N/A</v>
      </c>
      <c r="AL2517" s="21" t="e">
        <f>VLOOKUP($B2517,'[3]Rotoma level Monthly'!$C$2:$N$538,11,FALSE)</f>
        <v>#N/A</v>
      </c>
      <c r="AM2517" s="20">
        <v>3.5268366108284006</v>
      </c>
      <c r="AN2517" s="21">
        <v>164.65</v>
      </c>
    </row>
    <row r="2518" spans="1:40" x14ac:dyDescent="0.25">
      <c r="A2518" s="18" t="s">
        <v>92</v>
      </c>
      <c r="B2518" s="15">
        <v>43132</v>
      </c>
      <c r="C2518" s="16" t="s">
        <v>80</v>
      </c>
      <c r="D2518" s="17">
        <v>2018</v>
      </c>
      <c r="E2518" s="18" t="str">
        <f t="shared" si="611"/>
        <v>Rotomahana 2017/18</v>
      </c>
      <c r="F2518" s="18" t="s">
        <v>72</v>
      </c>
      <c r="G2518" s="19">
        <v>6</v>
      </c>
      <c r="H2518" s="20">
        <v>2.9</v>
      </c>
      <c r="I2518" s="21">
        <v>261</v>
      </c>
      <c r="J2518" s="19">
        <v>19</v>
      </c>
      <c r="K2518" s="19">
        <v>10</v>
      </c>
      <c r="L2518" s="19">
        <v>6</v>
      </c>
      <c r="M2518" s="19">
        <v>1</v>
      </c>
      <c r="N2518" s="19">
        <v>7.81</v>
      </c>
      <c r="O2518" s="19">
        <v>1.72</v>
      </c>
      <c r="Q2518" s="19">
        <f t="shared" si="606"/>
        <v>4.1965041759744546</v>
      </c>
      <c r="R2518" s="19">
        <f t="shared" si="608"/>
        <v>4.2727813930091312</v>
      </c>
      <c r="S2518" s="19">
        <f t="shared" si="603"/>
        <v>3.6640879270882247</v>
      </c>
      <c r="T2518" s="19">
        <f t="shared" si="609"/>
        <v>3.9519605147822601</v>
      </c>
      <c r="U2518" s="23">
        <f t="shared" si="607"/>
        <v>4.0213335027135182</v>
      </c>
      <c r="V2518" s="24">
        <f t="shared" si="610"/>
        <v>4.0867422192228346</v>
      </c>
      <c r="W2518" s="24">
        <f t="shared" si="610"/>
        <v>3.7545558967525454</v>
      </c>
      <c r="X2518" s="24">
        <f t="shared" si="610"/>
        <v>3.3256054991846891</v>
      </c>
      <c r="Y2518" s="24">
        <f t="shared" si="610"/>
        <v>4.3694890637458323</v>
      </c>
      <c r="Z2518" s="24">
        <f t="shared" si="610"/>
        <v>3.8840981697264749</v>
      </c>
      <c r="AA2518" s="20">
        <v>-0.55000000000000004</v>
      </c>
      <c r="AB2518" s="20">
        <v>0.206666666666666</v>
      </c>
      <c r="AC2518" s="17">
        <v>315.69406006697</v>
      </c>
      <c r="AD2518" s="17">
        <f t="shared" si="605"/>
        <v>315.15935174807231</v>
      </c>
      <c r="AE2518" s="21">
        <v>243.43199999999899</v>
      </c>
      <c r="AF2518" s="21">
        <v>156.40625000000003</v>
      </c>
      <c r="AG2518" s="19">
        <v>3.507714944059523</v>
      </c>
      <c r="AH2518" s="21">
        <v>135.6</v>
      </c>
      <c r="AI2518" s="22">
        <v>0.25583333333333302</v>
      </c>
      <c r="AJ2518" s="21">
        <v>2208.5894999999973</v>
      </c>
      <c r="AK2518" s="21" t="e">
        <f>VLOOKUP($B2518,'[3]Rotoma level Monthly'!$C$2:$N$538,10,FALSE)</f>
        <v>#N/A</v>
      </c>
      <c r="AL2518" s="21" t="e">
        <f>VLOOKUP($B2518,'[3]Rotoma level Monthly'!$C$2:$N$538,11,FALSE)</f>
        <v>#N/A</v>
      </c>
      <c r="AM2518" s="20">
        <v>3.4416144633512502</v>
      </c>
      <c r="AN2518" s="21">
        <v>161.92499999999998</v>
      </c>
    </row>
    <row r="2519" spans="1:40" x14ac:dyDescent="0.25">
      <c r="A2519" s="18" t="s">
        <v>92</v>
      </c>
      <c r="B2519" s="15">
        <v>43160</v>
      </c>
      <c r="C2519" s="16" t="s">
        <v>80</v>
      </c>
      <c r="D2519" s="17">
        <v>2018</v>
      </c>
      <c r="E2519" s="18" t="str">
        <f t="shared" si="611"/>
        <v>Rotomahana 2017/18</v>
      </c>
      <c r="F2519" s="18" t="s">
        <v>72</v>
      </c>
      <c r="G2519" s="19">
        <v>5.8</v>
      </c>
      <c r="H2519" s="20">
        <v>2.95</v>
      </c>
      <c r="I2519" s="21">
        <v>219</v>
      </c>
      <c r="J2519" s="19">
        <v>22</v>
      </c>
      <c r="K2519" s="19">
        <v>2</v>
      </c>
      <c r="L2519" s="19">
        <v>2</v>
      </c>
      <c r="N2519" s="19">
        <v>7.34</v>
      </c>
      <c r="O2519" s="19">
        <v>1.34</v>
      </c>
      <c r="Q2519" s="19">
        <f t="shared" si="606"/>
        <v>4.1591071036498608</v>
      </c>
      <c r="R2519" s="19">
        <f t="shared" si="608"/>
        <v>4.2519561330239757</v>
      </c>
      <c r="S2519" s="19">
        <f t="shared" ref="S2519:S2564" si="612">-3.61+3.01*LOG($I2519)</f>
        <v>3.4347367856687563</v>
      </c>
      <c r="T2519" s="19">
        <f t="shared" si="609"/>
        <v>4.1378742280008423</v>
      </c>
      <c r="U2519" s="23">
        <f t="shared" si="607"/>
        <v>3.9959185625858584</v>
      </c>
      <c r="V2519" s="24">
        <f t="shared" si="610"/>
        <v>4.1164133780594332</v>
      </c>
      <c r="W2519" s="24">
        <f t="shared" si="610"/>
        <v>3.8178840658488098</v>
      </c>
      <c r="X2519" s="24">
        <f t="shared" si="610"/>
        <v>3.34165439544363</v>
      </c>
      <c r="Y2519" s="24">
        <f t="shared" si="610"/>
        <v>4.3694890637458323</v>
      </c>
      <c r="Z2519" s="24">
        <f t="shared" si="610"/>
        <v>3.9113602257744264</v>
      </c>
      <c r="AA2519" s="20">
        <v>1.07</v>
      </c>
      <c r="AB2519" s="20">
        <v>0.171666666666666</v>
      </c>
      <c r="AC2519" s="17">
        <v>315.68441448335699</v>
      </c>
      <c r="AD2519" s="17">
        <f t="shared" si="605"/>
        <v>315.28971353039691</v>
      </c>
      <c r="AE2519" s="21">
        <v>73.680000000000007</v>
      </c>
      <c r="AF2519" s="21">
        <v>143.80314009661831</v>
      </c>
      <c r="AG2519" s="19">
        <v>3.1756226824416673</v>
      </c>
      <c r="AH2519" s="21">
        <v>191.1</v>
      </c>
      <c r="AI2519" s="22">
        <v>0.25583333333333302</v>
      </c>
      <c r="AJ2519" s="21">
        <v>2225.8699999999949</v>
      </c>
      <c r="AK2519" s="21" t="e">
        <f>VLOOKUP($B2519,'[3]Rotoma level Monthly'!$C$2:$N$538,10,FALSE)</f>
        <v>#N/A</v>
      </c>
      <c r="AL2519" s="21" t="e">
        <f>VLOOKUP($B2519,'[3]Rotoma level Monthly'!$C$2:$N$538,11,FALSE)</f>
        <v>#N/A</v>
      </c>
      <c r="AM2519" s="20">
        <v>3.4734163675345342</v>
      </c>
      <c r="AN2519" s="21">
        <v>162.52499999999998</v>
      </c>
    </row>
    <row r="2520" spans="1:40" x14ac:dyDescent="0.25">
      <c r="A2520" s="18" t="s">
        <v>92</v>
      </c>
      <c r="B2520" s="15">
        <v>43191</v>
      </c>
      <c r="C2520" s="16" t="s">
        <v>80</v>
      </c>
      <c r="D2520" s="17">
        <v>2018</v>
      </c>
      <c r="E2520" s="18" t="str">
        <f t="shared" si="611"/>
        <v>Rotomahana 2017/18</v>
      </c>
      <c r="F2520" s="18" t="s">
        <v>72</v>
      </c>
      <c r="G2520" s="19">
        <v>14.3</v>
      </c>
      <c r="H2520" s="20">
        <v>3.4</v>
      </c>
      <c r="I2520" s="21">
        <v>201</v>
      </c>
      <c r="J2520" s="19">
        <v>23</v>
      </c>
      <c r="K2520" s="19">
        <v>12</v>
      </c>
      <c r="L2520" s="19">
        <v>1</v>
      </c>
      <c r="M2520" s="19">
        <v>-2</v>
      </c>
      <c r="N2520" s="19">
        <v>7.35</v>
      </c>
      <c r="O2520" s="19">
        <v>1.46</v>
      </c>
      <c r="Q2520" s="19">
        <f t="shared" si="606"/>
        <v>5.1545535351612566</v>
      </c>
      <c r="R2520" s="19">
        <f t="shared" si="608"/>
        <v>4.0778496602629017</v>
      </c>
      <c r="S2520" s="19">
        <f t="shared" si="612"/>
        <v>3.3226201328356715</v>
      </c>
      <c r="T2520" s="19">
        <f t="shared" si="609"/>
        <v>4.1942452811713711</v>
      </c>
      <c r="U2520" s="23">
        <f t="shared" si="607"/>
        <v>4.1873171523578003</v>
      </c>
      <c r="V2520" s="24">
        <f t="shared" si="610"/>
        <v>4.1834031151168194</v>
      </c>
      <c r="W2520" s="24">
        <f t="shared" si="610"/>
        <v>3.8423245875430454</v>
      </c>
      <c r="X2520" s="24">
        <f t="shared" si="610"/>
        <v>3.3605444914393394</v>
      </c>
      <c r="Y2520" s="24">
        <f t="shared" si="610"/>
        <v>4.30585217651329</v>
      </c>
      <c r="Z2520" s="24">
        <f t="shared" si="610"/>
        <v>3.9230310926531238</v>
      </c>
      <c r="AA2520" s="20">
        <v>0.52</v>
      </c>
      <c r="AB2520" s="20">
        <v>0.32833333333333298</v>
      </c>
      <c r="AC2520" s="17">
        <v>315.58768783670399</v>
      </c>
      <c r="AD2520" s="17">
        <f t="shared" ref="AD2520:AD2564" si="613">AVERAGE(AC2509:AC2520)</f>
        <v>315.37483950637676</v>
      </c>
      <c r="AE2520" s="21">
        <v>285.34800000000098</v>
      </c>
      <c r="AF2520" s="21">
        <v>187.6875</v>
      </c>
      <c r="AG2520" s="19">
        <v>3.8429714472972223</v>
      </c>
      <c r="AH2520" s="21">
        <v>147.30000000000001</v>
      </c>
      <c r="AI2520" s="22">
        <v>0.31083333333333296</v>
      </c>
      <c r="AJ2520" s="21">
        <v>1910.9629999999981</v>
      </c>
      <c r="AK2520" s="21" t="e">
        <f>VLOOKUP($B2520,'[3]Rotoma level Monthly'!$C$2:$N$538,10,FALSE)</f>
        <v>#N/A</v>
      </c>
      <c r="AL2520" s="21" t="e">
        <f>VLOOKUP($B2520,'[3]Rotoma level Monthly'!$C$2:$N$538,11,FALSE)</f>
        <v>#N/A</v>
      </c>
      <c r="AM2520" s="20">
        <v>3.4405519646855875</v>
      </c>
      <c r="AN2520" s="21">
        <v>160.89166666666662</v>
      </c>
    </row>
    <row r="2521" spans="1:40" x14ac:dyDescent="0.25">
      <c r="A2521" s="18" t="s">
        <v>92</v>
      </c>
      <c r="B2521" s="15">
        <v>43221</v>
      </c>
      <c r="C2521" s="16" t="s">
        <v>80</v>
      </c>
      <c r="D2521" s="17">
        <v>2018</v>
      </c>
      <c r="E2521" s="18" t="str">
        <f t="shared" si="611"/>
        <v>Rotomahana 2017/18</v>
      </c>
      <c r="F2521" s="18" t="s">
        <v>72</v>
      </c>
      <c r="G2521" s="19">
        <v>4.5999999999999996</v>
      </c>
      <c r="H2521" s="20">
        <v>3.15</v>
      </c>
      <c r="I2521" s="21">
        <v>172</v>
      </c>
      <c r="J2521" s="19">
        <v>16</v>
      </c>
      <c r="K2521" s="19">
        <v>7</v>
      </c>
      <c r="L2521" s="19">
        <v>33</v>
      </c>
      <c r="M2521" s="19">
        <v>5</v>
      </c>
      <c r="N2521" s="19">
        <v>7.02</v>
      </c>
      <c r="O2521" s="19">
        <v>1.4</v>
      </c>
      <c r="Q2521" s="19">
        <f t="shared" si="606"/>
        <v>3.9034048924711984</v>
      </c>
      <c r="R2521" s="19">
        <f t="shared" si="608"/>
        <v>4.1717740624015187</v>
      </c>
      <c r="S2521" s="19">
        <f t="shared" si="612"/>
        <v>3.1189406251917213</v>
      </c>
      <c r="T2521" s="19">
        <f t="shared" si="609"/>
        <v>3.7340303493552995</v>
      </c>
      <c r="U2521" s="23">
        <f t="shared" si="607"/>
        <v>3.7320374823549343</v>
      </c>
      <c r="V2521" s="24">
        <f t="shared" si="610"/>
        <v>4.2167634440783726</v>
      </c>
      <c r="W2521" s="24">
        <f t="shared" si="610"/>
        <v>3.9326533641472672</v>
      </c>
      <c r="X2521" s="24">
        <f t="shared" si="610"/>
        <v>3.3725864293955037</v>
      </c>
      <c r="Y2521" s="24">
        <f t="shared" si="610"/>
        <v>4.2994454680908518</v>
      </c>
      <c r="Z2521" s="24">
        <f t="shared" si="610"/>
        <v>3.9553621764279985</v>
      </c>
      <c r="AA2521" s="20">
        <v>0.32</v>
      </c>
      <c r="AB2521" s="20">
        <v>0.40666666666666601</v>
      </c>
      <c r="AC2521" s="17">
        <v>315.77129124856799</v>
      </c>
      <c r="AD2521" s="17">
        <f t="shared" si="613"/>
        <v>315.45569318130498</v>
      </c>
      <c r="AE2521" s="21">
        <v>134.67599999999999</v>
      </c>
      <c r="AF2521" s="21">
        <v>185.36290322580646</v>
      </c>
      <c r="AG2521" s="19">
        <v>3.2972154989435483</v>
      </c>
      <c r="AI2521" s="22">
        <v>0.34166666666666645</v>
      </c>
      <c r="AJ2521" s="21">
        <v>1866.9959999999965</v>
      </c>
      <c r="AK2521" s="21" t="e">
        <f>VLOOKUP($B2521,'[3]Rotoma level Monthly'!$C$2:$N$538,10,FALSE)</f>
        <v>#N/A</v>
      </c>
      <c r="AL2521" s="21" t="e">
        <f>VLOOKUP($B2521,'[3]Rotoma level Monthly'!$C$2:$N$538,11,FALSE)</f>
        <v>#N/A</v>
      </c>
      <c r="AM2521" s="20">
        <v>3.5213804754182267</v>
      </c>
    </row>
    <row r="2522" spans="1:40" x14ac:dyDescent="0.25">
      <c r="A2522" s="18" t="s">
        <v>92</v>
      </c>
      <c r="B2522" s="15">
        <v>43252</v>
      </c>
      <c r="C2522" s="16" t="s">
        <v>80</v>
      </c>
      <c r="D2522" s="17">
        <v>2018</v>
      </c>
      <c r="E2522" s="18" t="str">
        <f t="shared" si="611"/>
        <v>Rotomahana 2017/18</v>
      </c>
      <c r="F2522" s="18" t="s">
        <v>72</v>
      </c>
      <c r="G2522" s="19">
        <v>1.4</v>
      </c>
      <c r="H2522" s="20">
        <v>7.4</v>
      </c>
      <c r="I2522" s="21">
        <v>235</v>
      </c>
      <c r="J2522" s="19">
        <v>21</v>
      </c>
      <c r="K2522" s="19">
        <v>19</v>
      </c>
      <c r="L2522" s="19">
        <v>125</v>
      </c>
      <c r="M2522" s="19">
        <v>-3</v>
      </c>
      <c r="N2522" s="19">
        <v>6.69</v>
      </c>
      <c r="O2522" s="19">
        <v>0.52300000000000002</v>
      </c>
      <c r="Q2522" s="19">
        <f t="shared" ref="Q2522:Q2562" si="614">2.22+2.54*LOG($G2522,10)</f>
        <v>2.5911652106227248</v>
      </c>
      <c r="R2522" s="19">
        <f t="shared" si="608"/>
        <v>3.0690073114234004</v>
      </c>
      <c r="S2522" s="19">
        <f t="shared" si="612"/>
        <v>3.526914265437926</v>
      </c>
      <c r="T2522" s="19">
        <f t="shared" si="609"/>
        <v>4.0788803406230434</v>
      </c>
      <c r="U2522" s="23">
        <f t="shared" ref="U2522:U2532" si="615">AVERAGE(Q2522:T2522)</f>
        <v>3.3164917820267732</v>
      </c>
      <c r="V2522" s="24">
        <f t="shared" si="610"/>
        <v>4.1202578467991815</v>
      </c>
      <c r="W2522" s="24">
        <f t="shared" si="610"/>
        <v>3.9294996796428534</v>
      </c>
      <c r="X2522" s="24">
        <f t="shared" si="610"/>
        <v>3.3778087402498449</v>
      </c>
      <c r="Y2522" s="24">
        <f t="shared" si="610"/>
        <v>4.2768753151365404</v>
      </c>
      <c r="Z2522" s="24">
        <f t="shared" si="610"/>
        <v>3.9261103954571048</v>
      </c>
      <c r="AA2522" s="20">
        <v>-0.46</v>
      </c>
      <c r="AB2522" s="20">
        <v>-0.51666666666666605</v>
      </c>
      <c r="AC2522" s="17">
        <v>315.820866074398</v>
      </c>
      <c r="AD2522" s="17">
        <f t="shared" si="613"/>
        <v>315.53252687462293</v>
      </c>
      <c r="AE2522" s="21">
        <v>151.73099999999999</v>
      </c>
      <c r="AF2522" s="21">
        <v>171.04166666666669</v>
      </c>
      <c r="AG2522" s="19">
        <v>3.1774089478722218</v>
      </c>
      <c r="AH2522" s="21">
        <v>121.6</v>
      </c>
      <c r="AI2522" s="22">
        <v>0.34166666666666645</v>
      </c>
      <c r="AJ2522" s="21">
        <v>1816.0489999999972</v>
      </c>
      <c r="AK2522" s="21" t="e">
        <f>VLOOKUP($B2522,'[3]Rotoma level Monthly'!$C$2:$N$538,10,FALSE)</f>
        <v>#N/A</v>
      </c>
      <c r="AL2522" s="21" t="e">
        <f>VLOOKUP($B2522,'[3]Rotoma level Monthly'!$C$2:$N$538,11,FALSE)</f>
        <v>#N/A</v>
      </c>
      <c r="AM2522" s="20">
        <v>3.508646131542331</v>
      </c>
      <c r="AN2522" s="21">
        <v>158.83333333333331</v>
      </c>
    </row>
    <row r="2523" spans="1:40" x14ac:dyDescent="0.25">
      <c r="A2523" s="18" t="s">
        <v>92</v>
      </c>
      <c r="B2523" s="15">
        <v>43282</v>
      </c>
      <c r="C2523" s="16" t="s">
        <v>81</v>
      </c>
      <c r="D2523" s="17">
        <v>2019</v>
      </c>
      <c r="E2523" s="18" t="str">
        <f t="shared" si="611"/>
        <v>Rotomahana 2018/19</v>
      </c>
      <c r="F2523" s="18" t="s">
        <v>72</v>
      </c>
      <c r="G2523" s="19">
        <v>1.9</v>
      </c>
      <c r="H2523" s="20">
        <v>7.6</v>
      </c>
      <c r="I2523" s="21">
        <v>235</v>
      </c>
      <c r="J2523" s="19">
        <v>35</v>
      </c>
      <c r="K2523" s="19">
        <v>23</v>
      </c>
      <c r="L2523" s="19">
        <v>134</v>
      </c>
      <c r="M2523" s="19">
        <v>-5</v>
      </c>
      <c r="N2523" s="19">
        <v>7.5449999999999999</v>
      </c>
      <c r="O2523" s="19">
        <v>0.48499999999999999</v>
      </c>
      <c r="Q2523" s="19">
        <f t="shared" si="614"/>
        <v>2.9280341464201856</v>
      </c>
      <c r="R2523" s="19">
        <f t="shared" si="608"/>
        <v>3.031945709154432</v>
      </c>
      <c r="S2523" s="19">
        <f t="shared" si="612"/>
        <v>3.526914265437926</v>
      </c>
      <c r="T2523" s="19">
        <f t="shared" si="609"/>
        <v>4.7266786895028039</v>
      </c>
      <c r="U2523" s="23">
        <f t="shared" si="615"/>
        <v>3.5533932026288371</v>
      </c>
      <c r="V2523" s="24">
        <f t="shared" si="610"/>
        <v>4.0350646304230304</v>
      </c>
      <c r="W2523" s="24">
        <f t="shared" si="610"/>
        <v>3.9216550178600862</v>
      </c>
      <c r="X2523" s="24">
        <f t="shared" si="610"/>
        <v>3.4056503558834152</v>
      </c>
      <c r="Y2523" s="24">
        <f t="shared" si="610"/>
        <v>4.2863453778705969</v>
      </c>
      <c r="Z2523" s="24">
        <f t="shared" si="610"/>
        <v>3.9121788455092825</v>
      </c>
      <c r="AA2523" s="20">
        <v>0.2</v>
      </c>
      <c r="AB2523" s="20">
        <v>-0.478333333333333</v>
      </c>
      <c r="AC2523" s="17">
        <v>315.82266995125298</v>
      </c>
      <c r="AD2523" s="17">
        <f t="shared" si="613"/>
        <v>315.5965165507161</v>
      </c>
      <c r="AE2523" s="21">
        <v>98.460500000000394</v>
      </c>
      <c r="AF2523" s="21">
        <v>169.07930107526883</v>
      </c>
      <c r="AG2523" s="19">
        <v>3.1260797464032262</v>
      </c>
      <c r="AI2523" s="22">
        <v>0.34166666666666645</v>
      </c>
      <c r="AJ2523" s="21">
        <v>1881.7089999999969</v>
      </c>
      <c r="AK2523" s="21" t="e">
        <f>VLOOKUP($B2523,'[3]Rotoma level Monthly'!$C$2:$N$538,10,FALSE)</f>
        <v>#N/A</v>
      </c>
      <c r="AL2523" s="21" t="e">
        <f>VLOOKUP($B2523,'[3]Rotoma level Monthly'!$C$2:$N$538,11,FALSE)</f>
        <v>#N/A</v>
      </c>
      <c r="AM2523" s="20">
        <v>3.5489859591823767</v>
      </c>
    </row>
    <row r="2524" spans="1:40" x14ac:dyDescent="0.25">
      <c r="A2524" s="18" t="s">
        <v>92</v>
      </c>
      <c r="B2524" s="15">
        <v>43313</v>
      </c>
      <c r="C2524" s="16" t="s">
        <v>81</v>
      </c>
      <c r="D2524" s="17">
        <v>2019</v>
      </c>
      <c r="E2524" s="18" t="str">
        <f t="shared" si="611"/>
        <v>Rotomahana 2018/19</v>
      </c>
      <c r="F2524" s="18" t="s">
        <v>72</v>
      </c>
      <c r="G2524" s="19">
        <v>2.7</v>
      </c>
      <c r="H2524" s="20">
        <v>9.5</v>
      </c>
      <c r="I2524" s="21">
        <v>239</v>
      </c>
      <c r="J2524" s="19">
        <v>37</v>
      </c>
      <c r="K2524" s="19">
        <v>26</v>
      </c>
      <c r="L2524" s="19">
        <v>137</v>
      </c>
      <c r="M2524" s="19">
        <v>-2</v>
      </c>
      <c r="N2524" s="19">
        <v>7.09</v>
      </c>
      <c r="O2524" s="19">
        <v>0.42199999999999999</v>
      </c>
      <c r="Q2524" s="19">
        <f t="shared" si="614"/>
        <v>3.3156639609638279</v>
      </c>
      <c r="R2524" s="19">
        <f t="shared" si="608"/>
        <v>2.7117422310979364</v>
      </c>
      <c r="S2524" s="19">
        <f t="shared" si="612"/>
        <v>3.5489776818538936</v>
      </c>
      <c r="T2524" s="19">
        <f t="shared" si="609"/>
        <v>4.7971490342756242</v>
      </c>
      <c r="U2524" s="23">
        <f t="shared" si="615"/>
        <v>3.5933832270478208</v>
      </c>
      <c r="V2524" s="24">
        <f t="shared" si="610"/>
        <v>3.9501555739805294</v>
      </c>
      <c r="W2524" s="24">
        <f t="shared" si="610"/>
        <v>3.8822102148564497</v>
      </c>
      <c r="X2524" s="24">
        <f t="shared" si="610"/>
        <v>3.4256028493718049</v>
      </c>
      <c r="Y2524" s="24">
        <f t="shared" si="610"/>
        <v>4.3236309493873337</v>
      </c>
      <c r="Z2524" s="24">
        <f t="shared" si="610"/>
        <v>3.8953998968990295</v>
      </c>
      <c r="AA2524" s="20">
        <v>-0.65</v>
      </c>
      <c r="AB2524" s="20">
        <v>-0.38166666666666599</v>
      </c>
      <c r="AC2524" s="17">
        <v>315.91357671033302</v>
      </c>
      <c r="AD2524" s="17">
        <f t="shared" si="613"/>
        <v>315.65706446552559</v>
      </c>
      <c r="AE2524" s="21">
        <v>134.545500000001</v>
      </c>
      <c r="AF2524" s="21">
        <v>175.72172619047618</v>
      </c>
      <c r="AG2524" s="19">
        <v>3.0162367698809516</v>
      </c>
      <c r="AH2524" s="21">
        <v>130.69999999999999</v>
      </c>
      <c r="AI2524" s="22">
        <v>0.31083333333333296</v>
      </c>
      <c r="AJ2524" s="21">
        <v>1785.7734999999975</v>
      </c>
      <c r="AK2524" s="21" t="e">
        <f>VLOOKUP($B2524,'[3]Rotoma level Monthly'!$C$2:$N$538,10,FALSE)</f>
        <v>#N/A</v>
      </c>
      <c r="AL2524" s="21" t="e">
        <f>VLOOKUP($B2524,'[3]Rotoma level Monthly'!$C$2:$N$538,11,FALSE)</f>
        <v>#N/A</v>
      </c>
      <c r="AM2524" s="20">
        <v>3.5392479315125738</v>
      </c>
      <c r="AN2524" s="21">
        <v>156.61666666666665</v>
      </c>
    </row>
    <row r="2525" spans="1:40" x14ac:dyDescent="0.25">
      <c r="A2525" s="18" t="s">
        <v>92</v>
      </c>
      <c r="B2525" s="15">
        <v>43344</v>
      </c>
      <c r="C2525" s="16" t="s">
        <v>81</v>
      </c>
      <c r="D2525" s="17">
        <v>2019</v>
      </c>
      <c r="E2525" s="18" t="str">
        <f t="shared" si="611"/>
        <v>Rotomahana 2018/19</v>
      </c>
      <c r="F2525" s="18" t="s">
        <v>72</v>
      </c>
      <c r="G2525" s="19">
        <v>16.399999999999999</v>
      </c>
      <c r="H2525" s="20">
        <v>2.7</v>
      </c>
      <c r="I2525" s="21">
        <v>203</v>
      </c>
      <c r="J2525" s="19">
        <v>29</v>
      </c>
      <c r="K2525" s="19">
        <v>11</v>
      </c>
      <c r="L2525" s="19">
        <v>2</v>
      </c>
      <c r="N2525" s="19">
        <v>7.36</v>
      </c>
      <c r="O2525" s="19">
        <v>1.91</v>
      </c>
      <c r="Q2525" s="19">
        <f t="shared" si="614"/>
        <v>5.305703374041153</v>
      </c>
      <c r="R2525" s="19">
        <f t="shared" si="608"/>
        <v>4.359541198436518</v>
      </c>
      <c r="S2525" s="19">
        <f t="shared" si="612"/>
        <v>3.3355630741187707</v>
      </c>
      <c r="T2525" s="19">
        <f t="shared" si="609"/>
        <v>4.4882021538649512</v>
      </c>
      <c r="U2525" s="23">
        <f t="shared" si="615"/>
        <v>4.3722524501153481</v>
      </c>
      <c r="V2525" s="24">
        <f t="shared" si="610"/>
        <v>3.9571406290356488</v>
      </c>
      <c r="W2525" s="24">
        <f t="shared" si="610"/>
        <v>3.9071868508327543</v>
      </c>
      <c r="X2525" s="24">
        <f t="shared" si="610"/>
        <v>3.4442899145250045</v>
      </c>
      <c r="Y2525" s="24">
        <f t="shared" si="610"/>
        <v>4.3577411004908262</v>
      </c>
      <c r="Z2525" s="24">
        <f t="shared" si="610"/>
        <v>3.9165896237210585</v>
      </c>
      <c r="AA2525" s="20">
        <v>-1.04</v>
      </c>
      <c r="AB2525" s="20">
        <v>-0.45333333333333298</v>
      </c>
      <c r="AC2525" s="17">
        <v>315.95358849108402</v>
      </c>
      <c r="AD2525" s="17">
        <f t="shared" si="613"/>
        <v>315.7014388145563</v>
      </c>
      <c r="AE2525" s="21">
        <v>65.541500000000099</v>
      </c>
      <c r="AF2525" s="21">
        <v>194.90972222222217</v>
      </c>
      <c r="AG2525" s="19">
        <v>3.8858418176305549</v>
      </c>
      <c r="AH2525" s="21">
        <v>193.9</v>
      </c>
      <c r="AI2525" s="22">
        <v>0.26749999999999952</v>
      </c>
      <c r="AJ2525" s="21">
        <v>1711.3254999999995</v>
      </c>
      <c r="AK2525" s="21" t="e">
        <f>VLOOKUP($B2525,'[3]Rotoma level Monthly'!$C$2:$N$538,10,FALSE)</f>
        <v>#N/A</v>
      </c>
      <c r="AL2525" s="21" t="e">
        <f>VLOOKUP($B2525,'[3]Rotoma level Monthly'!$C$2:$N$538,11,FALSE)</f>
        <v>#N/A</v>
      </c>
      <c r="AM2525" s="20">
        <v>3.5402645387967842</v>
      </c>
      <c r="AN2525" s="21">
        <v>163.71666666666667</v>
      </c>
    </row>
    <row r="2526" spans="1:40" x14ac:dyDescent="0.25">
      <c r="A2526" s="18" t="s">
        <v>92</v>
      </c>
      <c r="B2526" s="15">
        <v>43374</v>
      </c>
      <c r="C2526" s="16" t="s">
        <v>81</v>
      </c>
      <c r="D2526" s="17">
        <v>2019</v>
      </c>
      <c r="E2526" s="18" t="str">
        <f t="shared" si="611"/>
        <v>Rotomahana 2018/19</v>
      </c>
      <c r="F2526" s="18" t="s">
        <v>72</v>
      </c>
      <c r="G2526" s="19">
        <v>1.8</v>
      </c>
      <c r="H2526" s="20">
        <v>5</v>
      </c>
      <c r="I2526" s="21">
        <v>177</v>
      </c>
      <c r="J2526" s="19">
        <v>25</v>
      </c>
      <c r="K2526" s="19">
        <v>20</v>
      </c>
      <c r="L2526" s="19">
        <v>0</v>
      </c>
      <c r="M2526" s="19">
        <v>-1</v>
      </c>
      <c r="N2526" s="19">
        <v>7.36</v>
      </c>
      <c r="O2526" s="19">
        <v>1.42</v>
      </c>
      <c r="Q2526" s="19">
        <f t="shared" si="614"/>
        <v>2.8683921629623974</v>
      </c>
      <c r="R2526" s="19">
        <f t="shared" si="608"/>
        <v>3.5918989265843653</v>
      </c>
      <c r="S2526" s="19">
        <f t="shared" si="612"/>
        <v>3.1563995317490385</v>
      </c>
      <c r="T2526" s="19">
        <f t="shared" si="609"/>
        <v>4.2999848253223494</v>
      </c>
      <c r="U2526" s="23">
        <f t="shared" si="615"/>
        <v>3.4791688616545375</v>
      </c>
      <c r="V2526" s="24">
        <f t="shared" si="610"/>
        <v>3.8449451608719016</v>
      </c>
      <c r="W2526" s="24">
        <f t="shared" si="610"/>
        <v>3.8555732621026304</v>
      </c>
      <c r="X2526" s="24">
        <f t="shared" si="610"/>
        <v>3.4152838705478121</v>
      </c>
      <c r="Y2526" s="24">
        <f t="shared" si="610"/>
        <v>4.3252466327874073</v>
      </c>
      <c r="Z2526" s="24">
        <f t="shared" si="610"/>
        <v>3.8602622315774373</v>
      </c>
      <c r="AA2526" s="20">
        <v>0.28999999999999998</v>
      </c>
      <c r="AB2526" s="20">
        <v>-0.40500000000000003</v>
      </c>
      <c r="AC2526" s="17">
        <v>315.85145155309101</v>
      </c>
      <c r="AD2526" s="17">
        <f t="shared" si="613"/>
        <v>315.72594646816202</v>
      </c>
      <c r="AE2526" s="21">
        <v>94.728710079275501</v>
      </c>
      <c r="AF2526" s="21">
        <v>201.88844086021507</v>
      </c>
      <c r="AG2526" s="19">
        <v>3.4534849133844094</v>
      </c>
      <c r="AH2526" s="21">
        <v>229.6</v>
      </c>
      <c r="AI2526" s="22">
        <v>0.18916666666666598</v>
      </c>
      <c r="AJ2526" s="21">
        <v>1643.6399999999992</v>
      </c>
      <c r="AK2526" s="21" t="e">
        <f>VLOOKUP($B2526,'[3]Rotoma level Monthly'!$C$2:$N$538,10,FALSE)</f>
        <v>#N/A</v>
      </c>
      <c r="AL2526" s="21" t="e">
        <f>VLOOKUP($B2526,'[3]Rotoma level Monthly'!$C$2:$N$538,11,FALSE)</f>
        <v>#N/A</v>
      </c>
      <c r="AM2526" s="20">
        <v>3.535322537772247</v>
      </c>
      <c r="AN2526" s="21">
        <v>172.51666666666665</v>
      </c>
    </row>
    <row r="2527" spans="1:40" x14ac:dyDescent="0.25">
      <c r="A2527" s="18" t="s">
        <v>92</v>
      </c>
      <c r="B2527" s="15">
        <v>43405</v>
      </c>
      <c r="C2527" s="16" t="s">
        <v>81</v>
      </c>
      <c r="D2527" s="17">
        <v>2019</v>
      </c>
      <c r="E2527" s="18" t="str">
        <f t="shared" si="611"/>
        <v>Rotomahana 2018/19</v>
      </c>
      <c r="F2527" s="18" t="s">
        <v>72</v>
      </c>
      <c r="G2527" s="19">
        <v>1.1000000000000001</v>
      </c>
      <c r="H2527" s="20">
        <v>5.05</v>
      </c>
      <c r="I2527" s="21">
        <v>215</v>
      </c>
      <c r="J2527" s="19">
        <v>18</v>
      </c>
      <c r="K2527" s="19">
        <v>0</v>
      </c>
      <c r="L2527" s="19">
        <v>1</v>
      </c>
      <c r="M2527" s="19">
        <v>2</v>
      </c>
      <c r="N2527" s="19">
        <v>7.63</v>
      </c>
      <c r="O2527" s="19">
        <v>1.02</v>
      </c>
      <c r="Q2527" s="19">
        <f t="shared" si="614"/>
        <v>2.3251374203018917</v>
      </c>
      <c r="R2527" s="19">
        <f t="shared" si="608"/>
        <v>3.5790491076511985</v>
      </c>
      <c r="S2527" s="19">
        <f t="shared" si="612"/>
        <v>3.4106397643459716</v>
      </c>
      <c r="T2527" s="19">
        <f t="shared" si="609"/>
        <v>3.8833957149016527</v>
      </c>
      <c r="U2527" s="23">
        <f t="shared" si="615"/>
        <v>3.2995555018001785</v>
      </c>
      <c r="V2527" s="24">
        <f t="shared" si="610"/>
        <v>3.8164339627302741</v>
      </c>
      <c r="W2527" s="24">
        <f t="shared" si="610"/>
        <v>3.8308544754827683</v>
      </c>
      <c r="X2527" s="24">
        <f t="shared" si="610"/>
        <v>3.444780519024679</v>
      </c>
      <c r="Y2527" s="24">
        <f t="shared" si="610"/>
        <v>4.3141123100843091</v>
      </c>
      <c r="Z2527" s="24">
        <f t="shared" si="610"/>
        <v>3.8515453168305065</v>
      </c>
      <c r="AA2527" s="20">
        <v>-0.08</v>
      </c>
      <c r="AB2527" s="20">
        <v>-0.28999999999999998</v>
      </c>
      <c r="AC2527" s="17">
        <v>315.79321365983799</v>
      </c>
      <c r="AD2527" s="17">
        <f t="shared" si="613"/>
        <v>315.74250754626274</v>
      </c>
      <c r="AE2527" s="21">
        <v>123.733861834655</v>
      </c>
      <c r="AF2527" s="21">
        <v>163.74305555555551</v>
      </c>
      <c r="AG2527" s="19">
        <v>3.5600270030972223</v>
      </c>
      <c r="AH2527" s="21">
        <v>196.2</v>
      </c>
      <c r="AI2527" s="22">
        <v>-5.9166666666666978E-2</v>
      </c>
      <c r="AJ2527" s="21">
        <v>1640.188210079275</v>
      </c>
      <c r="AK2527" s="21" t="e">
        <f>VLOOKUP($B2527,'[3]Rotoma level Monthly'!$C$2:$N$538,10,FALSE)</f>
        <v>#N/A</v>
      </c>
      <c r="AL2527" s="21" t="e">
        <f>VLOOKUP($B2527,'[3]Rotoma level Monthly'!$C$2:$N$538,11,FALSE)</f>
        <v>#N/A</v>
      </c>
      <c r="AM2527" s="20">
        <v>3.4803228489507863</v>
      </c>
      <c r="AN2527" s="21">
        <v>177.82499999999996</v>
      </c>
    </row>
    <row r="2528" spans="1:40" x14ac:dyDescent="0.25">
      <c r="A2528" s="18" t="s">
        <v>92</v>
      </c>
      <c r="B2528" s="15">
        <v>43435</v>
      </c>
      <c r="C2528" s="16" t="s">
        <v>81</v>
      </c>
      <c r="D2528" s="17">
        <v>2019</v>
      </c>
      <c r="E2528" s="18" t="str">
        <f t="shared" si="611"/>
        <v>Rotomahana 2018/19</v>
      </c>
      <c r="F2528" s="18" t="s">
        <v>72</v>
      </c>
      <c r="G2528" s="19">
        <v>4.7</v>
      </c>
      <c r="H2528" s="20">
        <v>2.7</v>
      </c>
      <c r="I2528" s="21">
        <v>260</v>
      </c>
      <c r="J2528" s="19">
        <v>44</v>
      </c>
      <c r="K2528" s="19">
        <v>17</v>
      </c>
      <c r="L2528" s="19">
        <v>3</v>
      </c>
      <c r="M2528" s="19">
        <v>5</v>
      </c>
      <c r="N2528" s="19">
        <v>7.75</v>
      </c>
      <c r="O2528" s="19">
        <v>2.0499999999999998</v>
      </c>
      <c r="Q2528" s="19">
        <f t="shared" si="614"/>
        <v>3.9271285591567224</v>
      </c>
      <c r="R2528" s="19">
        <f t="shared" si="608"/>
        <v>4.359541198436518</v>
      </c>
      <c r="S2528" s="19">
        <f t="shared" si="612"/>
        <v>3.6590697773921614</v>
      </c>
      <c r="T2528" s="19">
        <f t="shared" si="609"/>
        <v>5.0168818153396666</v>
      </c>
      <c r="U2528" s="23">
        <f t="shared" si="615"/>
        <v>4.2406553375812672</v>
      </c>
      <c r="V2528" s="24">
        <f t="shared" si="610"/>
        <v>3.788053248166745</v>
      </c>
      <c r="W2528" s="24">
        <f t="shared" si="610"/>
        <v>3.8448685611364994</v>
      </c>
      <c r="X2528" s="24">
        <f t="shared" si="610"/>
        <v>3.4696137721552489</v>
      </c>
      <c r="Y2528" s="24">
        <f t="shared" si="610"/>
        <v>4.3477659666381046</v>
      </c>
      <c r="Z2528" s="24">
        <f t="shared" si="610"/>
        <v>3.8625753870241488</v>
      </c>
      <c r="AA2528" s="20">
        <v>0.85</v>
      </c>
      <c r="AB2528" s="20">
        <v>-7.1666666666666601E-2</v>
      </c>
      <c r="AC2528" s="17">
        <v>315.89719619892497</v>
      </c>
      <c r="AD2528" s="17">
        <f t="shared" si="613"/>
        <v>315.7788550791239</v>
      </c>
      <c r="AE2528" s="21">
        <v>231.283125707816</v>
      </c>
      <c r="AF2528" s="21">
        <v>153.91522988505747</v>
      </c>
      <c r="AG2528" s="19">
        <v>3.7456138217959749</v>
      </c>
      <c r="AH2528" s="21">
        <v>204.6</v>
      </c>
      <c r="AI2528" s="22">
        <v>-0.18083333333333329</v>
      </c>
      <c r="AJ2528" s="21">
        <v>1688.5900719139302</v>
      </c>
      <c r="AK2528" s="21" t="e">
        <f>VLOOKUP($B2528,'[3]Rotoma level Monthly'!$C$2:$N$538,10,FALSE)</f>
        <v>#N/A</v>
      </c>
      <c r="AL2528" s="21" t="e">
        <f>VLOOKUP($B2528,'[3]Rotoma level Monthly'!$C$2:$N$538,11,FALSE)</f>
        <v>#N/A</v>
      </c>
      <c r="AM2528" s="20">
        <v>3.4472102101791946</v>
      </c>
      <c r="AN2528" s="21">
        <v>180.32500000000002</v>
      </c>
    </row>
    <row r="2529" spans="1:40" x14ac:dyDescent="0.25">
      <c r="A2529" s="18" t="s">
        <v>92</v>
      </c>
      <c r="B2529" s="15">
        <v>43466</v>
      </c>
      <c r="C2529" s="16" t="s">
        <v>81</v>
      </c>
      <c r="D2529" s="17">
        <v>2019</v>
      </c>
      <c r="E2529" s="18" t="str">
        <f t="shared" si="611"/>
        <v>Rotomahana 2018/19</v>
      </c>
      <c r="F2529" s="18" t="s">
        <v>72</v>
      </c>
      <c r="G2529" s="19">
        <v>2.2000000000000002</v>
      </c>
      <c r="H2529" s="20">
        <v>4.7</v>
      </c>
      <c r="I2529" s="21">
        <v>214</v>
      </c>
      <c r="J2529" s="19">
        <v>23.4</v>
      </c>
      <c r="K2529" s="19">
        <v>17</v>
      </c>
      <c r="L2529" s="19">
        <v>2</v>
      </c>
      <c r="M2529" s="19">
        <v>3</v>
      </c>
      <c r="N2529" s="19">
        <v>7.83</v>
      </c>
      <c r="O2529" s="19">
        <v>1.08</v>
      </c>
      <c r="Q2529" s="19">
        <f t="shared" si="614"/>
        <v>3.0897536092884041</v>
      </c>
      <c r="R2529" s="19">
        <f t="shared" si="608"/>
        <v>3.6714038259227708</v>
      </c>
      <c r="S2529" s="19">
        <f t="shared" si="612"/>
        <v>3.4045454577810648</v>
      </c>
      <c r="T2529" s="19">
        <f t="shared" si="609"/>
        <v>4.2161103036376169</v>
      </c>
      <c r="U2529" s="23">
        <f t="shared" si="615"/>
        <v>3.5954532991574641</v>
      </c>
      <c r="V2529" s="24">
        <f t="shared" si="610"/>
        <v>3.647045679251173</v>
      </c>
      <c r="W2529" s="24">
        <f t="shared" si="610"/>
        <v>3.7623742297837226</v>
      </c>
      <c r="X2529" s="24">
        <f t="shared" si="610"/>
        <v>3.4257841074084272</v>
      </c>
      <c r="Y2529" s="24">
        <f t="shared" si="610"/>
        <v>4.2937827708981233</v>
      </c>
      <c r="Z2529" s="24">
        <f t="shared" si="610"/>
        <v>3.7822466968353612</v>
      </c>
      <c r="AA2529" s="20">
        <v>-0.03</v>
      </c>
      <c r="AB2529" s="20">
        <v>0.45166666666666599</v>
      </c>
      <c r="AC2529" s="17">
        <v>315.869057694388</v>
      </c>
      <c r="AD2529" s="17">
        <f t="shared" si="613"/>
        <v>315.80492283074238</v>
      </c>
      <c r="AE2529" s="21">
        <v>61.279733750804901</v>
      </c>
      <c r="AF2529" s="21">
        <v>199.34139784946237</v>
      </c>
      <c r="AG2529" s="19">
        <v>4.1269646021693545</v>
      </c>
      <c r="AH2529" s="21">
        <v>294.60000000000002</v>
      </c>
      <c r="AI2529" s="22">
        <v>-0.18083333333333329</v>
      </c>
      <c r="AJ2529" s="21">
        <v>1886.7881976217461</v>
      </c>
      <c r="AK2529" s="21" t="e">
        <f>VLOOKUP($B2529,'[3]Rotoma level Monthly'!$C$2:$N$538,10,FALSE)</f>
        <v>#N/A</v>
      </c>
      <c r="AL2529" s="21" t="e">
        <f>VLOOKUP($B2529,'[3]Rotoma level Monthly'!$C$2:$N$538,11,FALSE)</f>
        <v>#N/A</v>
      </c>
      <c r="AM2529" s="20">
        <v>3.4558812472636711</v>
      </c>
      <c r="AN2529" s="21">
        <v>190.63333333333333</v>
      </c>
    </row>
    <row r="2530" spans="1:40" x14ac:dyDescent="0.25">
      <c r="A2530" s="18" t="s">
        <v>92</v>
      </c>
      <c r="B2530" s="15">
        <v>43497</v>
      </c>
      <c r="C2530" s="16" t="s">
        <v>81</v>
      </c>
      <c r="D2530" s="17">
        <v>2019</v>
      </c>
      <c r="E2530" s="18" t="str">
        <f t="shared" si="611"/>
        <v>Rotomahana 2018/19</v>
      </c>
      <c r="F2530" s="18" t="s">
        <v>72</v>
      </c>
      <c r="G2530" s="19">
        <v>2.5</v>
      </c>
      <c r="H2530" s="20">
        <v>5.2</v>
      </c>
      <c r="I2530" s="21">
        <v>218</v>
      </c>
      <c r="J2530" s="19">
        <v>18.400000000000006</v>
      </c>
      <c r="K2530" s="19">
        <v>6</v>
      </c>
      <c r="L2530" s="19">
        <v>5.09</v>
      </c>
      <c r="M2530" s="19">
        <v>5</v>
      </c>
      <c r="N2530" s="19">
        <v>7.91</v>
      </c>
      <c r="O2530" s="19">
        <v>1.45</v>
      </c>
      <c r="Q2530" s="19">
        <f t="shared" si="614"/>
        <v>3.2307676220269759</v>
      </c>
      <c r="R2530" s="19">
        <f t="shared" si="608"/>
        <v>3.5411413633579301</v>
      </c>
      <c r="S2530" s="19">
        <f t="shared" si="612"/>
        <v>3.4287540457498591</v>
      </c>
      <c r="T2530" s="19">
        <f t="shared" si="609"/>
        <v>3.9112680431878468</v>
      </c>
      <c r="U2530" s="23">
        <f t="shared" si="615"/>
        <v>3.5279827685806531</v>
      </c>
      <c r="V2530" s="24">
        <f t="shared" si="610"/>
        <v>3.5665676330888822</v>
      </c>
      <c r="W2530" s="24">
        <f t="shared" si="610"/>
        <v>3.7014042273127892</v>
      </c>
      <c r="X2530" s="24">
        <f t="shared" si="610"/>
        <v>3.4061729506302303</v>
      </c>
      <c r="Y2530" s="24">
        <f t="shared" si="610"/>
        <v>4.2903917315985884</v>
      </c>
      <c r="Z2530" s="24">
        <f t="shared" si="610"/>
        <v>3.7411341356576222</v>
      </c>
      <c r="AA2530" s="20">
        <v>-1.23</v>
      </c>
      <c r="AB2530" s="20">
        <v>0.185</v>
      </c>
      <c r="AC2530" s="17">
        <v>315.64084996621602</v>
      </c>
      <c r="AD2530" s="17">
        <f t="shared" si="613"/>
        <v>315.8004886556796</v>
      </c>
      <c r="AE2530" s="21">
        <v>22.823529411764699</v>
      </c>
      <c r="AF2530" s="21">
        <v>169.82142857142858</v>
      </c>
      <c r="AG2530" s="19">
        <v>3.7381431846011899</v>
      </c>
      <c r="AH2530" s="21">
        <v>248.8</v>
      </c>
      <c r="AI2530" s="22">
        <v>-0.18083333333333329</v>
      </c>
      <c r="AJ2530" s="21">
        <v>1698.439931372553</v>
      </c>
      <c r="AK2530" s="21" t="e">
        <f>VLOOKUP($B2530,'[3]Rotoma level Monthly'!$C$2:$N$538,10,FALSE)</f>
        <v>#N/A</v>
      </c>
      <c r="AL2530" s="21" t="e">
        <f>VLOOKUP($B2530,'[3]Rotoma level Monthly'!$C$2:$N$538,11,FALSE)</f>
        <v>#N/A</v>
      </c>
      <c r="AM2530" s="20">
        <v>3.4929318495813235</v>
      </c>
      <c r="AN2530" s="21">
        <v>187.66666666666666</v>
      </c>
    </row>
    <row r="2531" spans="1:40" x14ac:dyDescent="0.25">
      <c r="A2531" s="18" t="s">
        <v>92</v>
      </c>
      <c r="B2531" s="15">
        <v>43525</v>
      </c>
      <c r="C2531" s="16" t="s">
        <v>81</v>
      </c>
      <c r="D2531" s="17">
        <v>2019</v>
      </c>
      <c r="E2531" s="18" t="str">
        <f t="shared" si="611"/>
        <v>Rotomahana 2018/19</v>
      </c>
      <c r="F2531" s="18" t="s">
        <v>72</v>
      </c>
      <c r="G2531" s="19">
        <v>4.5</v>
      </c>
      <c r="H2531" s="20">
        <v>4.3499999999999996</v>
      </c>
      <c r="I2531" s="21">
        <v>250.2</v>
      </c>
      <c r="J2531" s="19">
        <v>25.6</v>
      </c>
      <c r="K2531" s="19">
        <v>12.099999999999998</v>
      </c>
      <c r="L2531" s="19">
        <v>2.5</v>
      </c>
      <c r="M2531" s="19">
        <v>3.4</v>
      </c>
      <c r="N2531" s="19">
        <v>7.74</v>
      </c>
      <c r="O2531" s="19">
        <v>1.24</v>
      </c>
      <c r="Q2531" s="19">
        <f t="shared" si="614"/>
        <v>3.8791597849893731</v>
      </c>
      <c r="R2531" s="19">
        <f t="shared" si="608"/>
        <v>3.7699267433537398</v>
      </c>
      <c r="S2531" s="19">
        <f t="shared" si="612"/>
        <v>3.6088447891257762</v>
      </c>
      <c r="T2531" s="19">
        <f t="shared" si="609"/>
        <v>4.3300606987106001</v>
      </c>
      <c r="U2531" s="23">
        <f t="shared" si="615"/>
        <v>3.8969980040448724</v>
      </c>
      <c r="V2531" s="24">
        <f t="shared" si="610"/>
        <v>3.5432386898671759</v>
      </c>
      <c r="W2531" s="24">
        <f t="shared" si="610"/>
        <v>3.6612351115069361</v>
      </c>
      <c r="X2531" s="24">
        <f t="shared" si="610"/>
        <v>3.4206819509183153</v>
      </c>
      <c r="Y2531" s="24">
        <f t="shared" si="610"/>
        <v>4.3064072708244012</v>
      </c>
      <c r="Z2531" s="24">
        <f t="shared" si="610"/>
        <v>3.732890755779207</v>
      </c>
      <c r="AA2531" s="20">
        <v>-0.61</v>
      </c>
      <c r="AB2531" s="20">
        <v>-2.1666666666666601E-2</v>
      </c>
      <c r="AC2531" s="17">
        <v>315.45451661636798</v>
      </c>
      <c r="AD2531" s="17">
        <f t="shared" si="613"/>
        <v>315.78133050009717</v>
      </c>
      <c r="AE2531" s="21">
        <v>41.843137254901997</v>
      </c>
      <c r="AF2531" s="21">
        <v>147.40591397849465</v>
      </c>
      <c r="AG2531" s="19">
        <v>2.9732676198924728</v>
      </c>
      <c r="AH2531" s="21">
        <v>190.7</v>
      </c>
      <c r="AI2531" s="22">
        <v>-0.18083333333333329</v>
      </c>
      <c r="AJ2531" s="21">
        <v>1477.8314607843186</v>
      </c>
      <c r="AK2531" s="21" t="e">
        <f>VLOOKUP($B2531,'[3]Rotoma level Monthly'!$C$2:$N$538,10,FALSE)</f>
        <v>#N/A</v>
      </c>
      <c r="AL2531" s="21" t="e">
        <f>VLOOKUP($B2531,'[3]Rotoma level Monthly'!$C$2:$N$538,11,FALSE)</f>
        <v>#N/A</v>
      </c>
      <c r="AM2531" s="20">
        <v>3.5121342029597948</v>
      </c>
      <c r="AN2531" s="21">
        <v>190.39166666666665</v>
      </c>
    </row>
    <row r="2532" spans="1:40" x14ac:dyDescent="0.25">
      <c r="A2532" s="18" t="s">
        <v>92</v>
      </c>
      <c r="B2532" s="15">
        <v>43556</v>
      </c>
      <c r="C2532" s="16" t="s">
        <v>81</v>
      </c>
      <c r="D2532" s="17">
        <v>2019</v>
      </c>
      <c r="E2532" s="18" t="str">
        <f t="shared" si="611"/>
        <v>Rotomahana 2018/19</v>
      </c>
      <c r="F2532" s="18" t="s">
        <v>72</v>
      </c>
      <c r="G2532" s="19">
        <v>3.8</v>
      </c>
      <c r="H2532" s="20">
        <v>5.15</v>
      </c>
      <c r="I2532" s="21">
        <v>210.79999999999998</v>
      </c>
      <c r="J2532" s="19">
        <v>17.5</v>
      </c>
      <c r="K2532" s="19">
        <v>7.8999999999999986</v>
      </c>
      <c r="L2532" s="19">
        <v>1.6</v>
      </c>
      <c r="M2532" s="19">
        <v>3.3</v>
      </c>
      <c r="N2532" s="19">
        <v>7.6</v>
      </c>
      <c r="O2532" s="19">
        <v>1.05</v>
      </c>
      <c r="Q2532" s="19">
        <f t="shared" si="614"/>
        <v>3.6926503354066975</v>
      </c>
      <c r="R2532" s="19">
        <f t="shared" si="608"/>
        <v>3.5536724613686745</v>
      </c>
      <c r="S2532" s="19">
        <f t="shared" si="612"/>
        <v>3.384850525686931</v>
      </c>
      <c r="T2532" s="19">
        <f t="shared" si="609"/>
        <v>3.8476711021639796</v>
      </c>
      <c r="U2532" s="23">
        <f t="shared" si="615"/>
        <v>3.6197111061565703</v>
      </c>
      <c r="V2532" s="24">
        <f t="shared" si="610"/>
        <v>3.4214134232209634</v>
      </c>
      <c r="W2532" s="24">
        <f t="shared" si="610"/>
        <v>3.6175536782657502</v>
      </c>
      <c r="X2532" s="24">
        <f t="shared" si="610"/>
        <v>3.4258678169892534</v>
      </c>
      <c r="Y2532" s="24">
        <f t="shared" si="610"/>
        <v>4.2775260892404523</v>
      </c>
      <c r="Z2532" s="24">
        <f t="shared" si="610"/>
        <v>3.6855902519291051</v>
      </c>
      <c r="AA2532" s="20">
        <v>0</v>
      </c>
      <c r="AB2532" s="20">
        <v>-0.16999999999999901</v>
      </c>
      <c r="AC2532" s="17">
        <v>315.38509600694402</v>
      </c>
      <c r="AD2532" s="17">
        <f t="shared" si="613"/>
        <v>315.76444784761719</v>
      </c>
      <c r="AE2532" s="21">
        <v>78.598122299767397</v>
      </c>
      <c r="AF2532" s="21">
        <v>179.52083333333334</v>
      </c>
      <c r="AG2532" s="19">
        <v>3.3328140403305553</v>
      </c>
      <c r="AI2532" s="22">
        <v>-0.22999999999999948</v>
      </c>
      <c r="AJ2532" s="21">
        <v>1445.9945980392208</v>
      </c>
      <c r="AK2532" s="21" t="e">
        <f>VLOOKUP($B2532,'[3]Rotoma level Monthly'!$C$2:$N$538,10,FALSE)</f>
        <v>#N/A</v>
      </c>
      <c r="AL2532" s="21" t="e">
        <f>VLOOKUP($B2532,'[3]Rotoma level Monthly'!$C$2:$N$538,11,FALSE)</f>
        <v>#N/A</v>
      </c>
      <c r="AM2532" s="20">
        <v>3.4952712810806958</v>
      </c>
    </row>
    <row r="2533" spans="1:40" x14ac:dyDescent="0.25">
      <c r="A2533" s="18" t="s">
        <v>92</v>
      </c>
      <c r="B2533" s="15">
        <v>43586</v>
      </c>
      <c r="C2533" s="16" t="s">
        <v>81</v>
      </c>
      <c r="D2533" s="17">
        <v>2019</v>
      </c>
      <c r="E2533" s="18" t="str">
        <f t="shared" si="611"/>
        <v>Rotomahana 2018/19</v>
      </c>
      <c r="F2533" s="18" t="s">
        <v>72</v>
      </c>
      <c r="G2533" s="19">
        <v>4.7</v>
      </c>
      <c r="H2533" s="20">
        <v>5.55</v>
      </c>
      <c r="I2533" s="21">
        <v>214.2</v>
      </c>
      <c r="K2533" s="19">
        <v>3</v>
      </c>
      <c r="L2533" s="19">
        <v>35.1</v>
      </c>
      <c r="M2533" s="19">
        <v>2.4</v>
      </c>
      <c r="N2533" s="19">
        <v>6.84</v>
      </c>
      <c r="O2533" s="19">
        <v>0.58799999999999997</v>
      </c>
      <c r="Q2533" s="19">
        <f t="shared" si="614"/>
        <v>3.9271285591567224</v>
      </c>
      <c r="R2533" s="19">
        <f t="shared" si="608"/>
        <v>3.4561742546618155</v>
      </c>
      <c r="S2533" s="19">
        <f t="shared" si="612"/>
        <v>3.405766594152468</v>
      </c>
      <c r="V2533" s="24">
        <f t="shared" si="610"/>
        <v>3.4233903954447569</v>
      </c>
      <c r="W2533" s="24">
        <f t="shared" si="610"/>
        <v>3.5579203609541086</v>
      </c>
      <c r="X2533" s="24">
        <f t="shared" si="610"/>
        <v>3.4497699810693159</v>
      </c>
      <c r="Y2533" s="24">
        <f t="shared" si="610"/>
        <v>4.3269347928663748</v>
      </c>
      <c r="Z2533" s="24">
        <f t="shared" si="610"/>
        <v>3.6813677764358474</v>
      </c>
      <c r="AA2533" s="20">
        <v>-0.77</v>
      </c>
      <c r="AB2533" s="20">
        <v>-0.478333333333333</v>
      </c>
      <c r="AC2533" s="17">
        <v>315.269030745968</v>
      </c>
      <c r="AD2533" s="17">
        <f t="shared" si="613"/>
        <v>315.72259280573388</v>
      </c>
      <c r="AE2533" s="21">
        <v>79.956416464891007</v>
      </c>
      <c r="AF2533" s="21">
        <v>179.22222222222223</v>
      </c>
      <c r="AG2533" s="19">
        <v>3.0820223738805557</v>
      </c>
      <c r="AH2533" s="21">
        <v>165</v>
      </c>
      <c r="AI2533" s="22">
        <v>-0.33583333333333298</v>
      </c>
      <c r="AJ2533" s="21">
        <v>1239.244720338987</v>
      </c>
      <c r="AK2533" s="21" t="e">
        <f>VLOOKUP($B2533,'[3]Rotoma level Monthly'!$C$2:$N$538,10,FALSE)</f>
        <v>#N/A</v>
      </c>
      <c r="AL2533" s="21" t="e">
        <f>VLOOKUP($B2533,'[3]Rotoma level Monthly'!$C$2:$N$538,11,FALSE)</f>
        <v>#N/A</v>
      </c>
      <c r="AM2533" s="20">
        <v>3.4527581638334737</v>
      </c>
      <c r="AN2533" s="21">
        <v>192.84166666666667</v>
      </c>
    </row>
    <row r="2534" spans="1:40" x14ac:dyDescent="0.25">
      <c r="A2534" s="18" t="s">
        <v>92</v>
      </c>
      <c r="B2534" s="15">
        <v>43617</v>
      </c>
      <c r="C2534" s="16" t="s">
        <v>81</v>
      </c>
      <c r="D2534" s="17">
        <v>2019</v>
      </c>
      <c r="E2534" s="18" t="str">
        <f t="shared" si="611"/>
        <v>Rotomahana 2018/19</v>
      </c>
      <c r="F2534" s="18" t="s">
        <v>72</v>
      </c>
      <c r="G2534" s="19">
        <v>4.5</v>
      </c>
      <c r="H2534" s="20">
        <v>6.95</v>
      </c>
      <c r="I2534" s="21">
        <v>243</v>
      </c>
      <c r="J2534" s="19">
        <v>10</v>
      </c>
      <c r="K2534" s="19">
        <v>15</v>
      </c>
      <c r="L2534" s="19">
        <v>114</v>
      </c>
      <c r="M2534" s="19">
        <v>-2</v>
      </c>
      <c r="N2534" s="19">
        <v>6.99</v>
      </c>
      <c r="O2534" s="19">
        <v>0.372</v>
      </c>
      <c r="Q2534" s="19">
        <f t="shared" si="614"/>
        <v>3.8791597849893731</v>
      </c>
      <c r="R2534" s="19">
        <f t="shared" si="608"/>
        <v>3.1553293365493147</v>
      </c>
      <c r="S2534" s="19">
        <f t="shared" si="612"/>
        <v>3.5706748835309194</v>
      </c>
      <c r="T2534" s="19">
        <f t="shared" ref="T2534:T2564" si="616">0.218+2.92*LOG($J2534,10)</f>
        <v>3.1379999999999999</v>
      </c>
      <c r="U2534" s="23">
        <f t="shared" ref="U2534:U2562" si="617">AVERAGE(Q2534:T2534)</f>
        <v>3.4357910012674018</v>
      </c>
      <c r="V2534" s="24">
        <f t="shared" si="610"/>
        <v>3.5307232766419774</v>
      </c>
      <c r="W2534" s="24">
        <f t="shared" si="610"/>
        <v>3.5651138630479351</v>
      </c>
      <c r="X2534" s="24">
        <f t="shared" si="610"/>
        <v>3.4534166992437316</v>
      </c>
      <c r="Y2534" s="24">
        <f t="shared" si="610"/>
        <v>4.2414002164460989</v>
      </c>
      <c r="Z2534" s="24">
        <f t="shared" si="610"/>
        <v>3.6922131600031776</v>
      </c>
      <c r="AA2534" s="20">
        <v>-0.95</v>
      </c>
      <c r="AB2534" s="20">
        <v>-0.26333333333333298</v>
      </c>
      <c r="AC2534" s="17">
        <v>315.20124270833298</v>
      </c>
      <c r="AD2534" s="17">
        <f t="shared" si="613"/>
        <v>315.67095752522846</v>
      </c>
      <c r="AE2534" s="21">
        <v>79.967301715573896</v>
      </c>
      <c r="AF2534" s="21">
        <v>196.90972222222217</v>
      </c>
      <c r="AG2534" s="19">
        <v>2.8415910469277765</v>
      </c>
      <c r="AH2534" s="21">
        <v>158.6</v>
      </c>
      <c r="AI2534" s="22">
        <v>-0.27666666666666651</v>
      </c>
      <c r="AJ2534" s="21">
        <v>1184.525136803878</v>
      </c>
      <c r="AK2534" s="21" t="e">
        <f>VLOOKUP($B2534,'[3]Rotoma level Monthly'!$C$2:$N$538,10,FALSE)</f>
        <v>#N/A</v>
      </c>
      <c r="AL2534" s="21" t="e">
        <f>VLOOKUP($B2534,'[3]Rotoma level Monthly'!$C$2:$N$538,11,FALSE)</f>
        <v>#N/A</v>
      </c>
      <c r="AM2534" s="20">
        <v>3.4348254034115571</v>
      </c>
      <c r="AN2534" s="21">
        <v>190.13333333333333</v>
      </c>
    </row>
    <row r="2535" spans="1:40" x14ac:dyDescent="0.25">
      <c r="A2535" s="18" t="s">
        <v>92</v>
      </c>
      <c r="B2535" s="15">
        <v>43647</v>
      </c>
      <c r="C2535" s="16" t="s">
        <v>82</v>
      </c>
      <c r="D2535" s="17">
        <v>2020</v>
      </c>
      <c r="E2535" s="18" t="str">
        <f t="shared" si="611"/>
        <v>Rotomahana 2019/20</v>
      </c>
      <c r="F2535" s="18" t="s">
        <v>72</v>
      </c>
      <c r="G2535" s="19">
        <v>1.3</v>
      </c>
      <c r="H2535" s="20">
        <v>5.9</v>
      </c>
      <c r="I2535" s="21">
        <v>242</v>
      </c>
      <c r="J2535" s="19">
        <v>11</v>
      </c>
      <c r="K2535" s="19">
        <v>11</v>
      </c>
      <c r="L2535" s="19">
        <v>126</v>
      </c>
      <c r="M2535" s="19">
        <v>2</v>
      </c>
      <c r="N2535" s="19">
        <v>6.95</v>
      </c>
      <c r="O2535" s="19">
        <v>0.55800000000000005</v>
      </c>
      <c r="Q2535" s="19">
        <f t="shared" si="614"/>
        <v>2.5094161148593654</v>
      </c>
      <c r="R2535" s="19">
        <f t="shared" si="608"/>
        <v>3.3755901776582165</v>
      </c>
      <c r="S2535" s="19">
        <f t="shared" si="612"/>
        <v>3.565284251601097</v>
      </c>
      <c r="T2535" s="19">
        <f t="shared" si="616"/>
        <v>3.2588666406620166</v>
      </c>
      <c r="U2535" s="23">
        <f t="shared" si="617"/>
        <v>3.1772892961951742</v>
      </c>
      <c r="V2535" s="24">
        <f t="shared" si="610"/>
        <v>3.4958384406785754</v>
      </c>
      <c r="W2535" s="24">
        <f t="shared" si="610"/>
        <v>3.593750902089917</v>
      </c>
      <c r="X2535" s="24">
        <f t="shared" si="610"/>
        <v>3.4566141980906626</v>
      </c>
      <c r="Y2535" s="24">
        <f t="shared" si="610"/>
        <v>4.107962757460573</v>
      </c>
      <c r="Z2535" s="24">
        <f t="shared" si="610"/>
        <v>3.6580218957819355</v>
      </c>
      <c r="AA2535" s="20">
        <v>-0.53</v>
      </c>
      <c r="AB2535" s="20">
        <v>-0.24333333333333301</v>
      </c>
      <c r="AC2535" s="17">
        <v>315.29873493503601</v>
      </c>
      <c r="AD2535" s="17">
        <f t="shared" si="613"/>
        <v>315.62729627387699</v>
      </c>
      <c r="AE2535" s="21">
        <v>208.843161856964</v>
      </c>
      <c r="AF2535" s="21">
        <v>166.16935483870978</v>
      </c>
      <c r="AG2535" s="19">
        <v>3.2972154989435492</v>
      </c>
      <c r="AH2535" s="21">
        <v>119.5</v>
      </c>
      <c r="AI2535" s="22">
        <v>-0.25333333333333297</v>
      </c>
      <c r="AJ2535" s="21">
        <v>1112.761438519452</v>
      </c>
      <c r="AK2535" s="21" t="e">
        <f>VLOOKUP($B2535,'[3]Rotoma level Monthly'!$C$2:$N$538,10,FALSE)</f>
        <v>#N/A</v>
      </c>
      <c r="AL2535" s="21" t="e">
        <f>VLOOKUP($B2535,'[3]Rotoma level Monthly'!$C$2:$N$538,11,FALSE)</f>
        <v>#N/A</v>
      </c>
      <c r="AM2535" s="20">
        <v>3.406840578332853</v>
      </c>
      <c r="AN2535" s="21">
        <v>187.81666666666663</v>
      </c>
    </row>
    <row r="2536" spans="1:40" x14ac:dyDescent="0.25">
      <c r="A2536" s="18" t="s">
        <v>92</v>
      </c>
      <c r="B2536" s="15">
        <v>43678</v>
      </c>
      <c r="C2536" s="16" t="s">
        <v>82</v>
      </c>
      <c r="D2536" s="17">
        <v>2020</v>
      </c>
      <c r="E2536" s="18" t="str">
        <f t="shared" si="611"/>
        <v>Rotomahana 2019/20</v>
      </c>
      <c r="F2536" s="18" t="s">
        <v>72</v>
      </c>
      <c r="G2536" s="19">
        <v>2.1</v>
      </c>
      <c r="H2536" s="20">
        <v>8.35</v>
      </c>
      <c r="I2536" s="21">
        <v>282</v>
      </c>
      <c r="J2536" s="19">
        <v>15</v>
      </c>
      <c r="K2536" s="19">
        <v>10</v>
      </c>
      <c r="L2536" s="19">
        <v>123</v>
      </c>
      <c r="M2536" s="19">
        <v>6</v>
      </c>
      <c r="N2536" s="19">
        <v>7.11</v>
      </c>
      <c r="O2536" s="19">
        <v>0.91300000000000003</v>
      </c>
      <c r="Q2536" s="19">
        <f t="shared" si="614"/>
        <v>3.0384370086241552</v>
      </c>
      <c r="R2536" s="19">
        <f t="shared" si="608"/>
        <v>2.8992308436087044</v>
      </c>
      <c r="S2536" s="19">
        <f t="shared" si="612"/>
        <v>3.7652498160412757</v>
      </c>
      <c r="T2536" s="19">
        <f t="shared" si="616"/>
        <v>3.6521864764425889</v>
      </c>
      <c r="U2536" s="23">
        <f t="shared" si="617"/>
        <v>3.3387760361791812</v>
      </c>
      <c r="V2536" s="24">
        <f t="shared" si="610"/>
        <v>3.4727361946502691</v>
      </c>
      <c r="W2536" s="24">
        <f t="shared" si="610"/>
        <v>3.6093749531324804</v>
      </c>
      <c r="X2536" s="24">
        <f t="shared" si="610"/>
        <v>3.4746368759396113</v>
      </c>
      <c r="Y2536" s="24">
        <f t="shared" si="610"/>
        <v>4.0038752522030236</v>
      </c>
      <c r="Z2536" s="24">
        <f t="shared" si="610"/>
        <v>3.6348757875211506</v>
      </c>
      <c r="AA2536" s="20">
        <v>-0.4</v>
      </c>
      <c r="AB2536" s="20">
        <v>-0.13666666666666599</v>
      </c>
      <c r="AC2536" s="17">
        <v>315.29390311379899</v>
      </c>
      <c r="AD2536" s="17">
        <f t="shared" si="613"/>
        <v>315.57565680749912</v>
      </c>
      <c r="AE2536" s="21">
        <v>128.20075282308699</v>
      </c>
      <c r="AF2536" s="21">
        <v>211.45833333333331</v>
      </c>
      <c r="AG2536" s="19">
        <v>4.242438019034946</v>
      </c>
      <c r="AH2536" s="21">
        <v>175</v>
      </c>
      <c r="AI2536" s="22">
        <v>-0.206666666666666</v>
      </c>
      <c r="AJ2536" s="21">
        <v>1223.1441003764155</v>
      </c>
      <c r="AK2536" s="21" t="e">
        <f>VLOOKUP($B2536,'[3]Rotoma level Monthly'!$C$2:$N$538,10,FALSE)</f>
        <v>#N/A</v>
      </c>
      <c r="AL2536" s="21" t="e">
        <f>VLOOKUP($B2536,'[3]Rotoma level Monthly'!$C$2:$N$538,11,FALSE)</f>
        <v>#N/A</v>
      </c>
      <c r="AM2536" s="20">
        <v>3.4211018910445468</v>
      </c>
      <c r="AN2536" s="21">
        <v>192.26666666666665</v>
      </c>
    </row>
    <row r="2537" spans="1:40" x14ac:dyDescent="0.25">
      <c r="A2537" s="18" t="s">
        <v>92</v>
      </c>
      <c r="B2537" s="15">
        <v>43709</v>
      </c>
      <c r="C2537" s="16" t="s">
        <v>82</v>
      </c>
      <c r="D2537" s="17">
        <v>2020</v>
      </c>
      <c r="E2537" s="18" t="str">
        <f t="shared" si="611"/>
        <v>Rotomahana 2019/20</v>
      </c>
      <c r="F2537" s="18" t="s">
        <v>72</v>
      </c>
      <c r="G2537" s="19">
        <v>7.5</v>
      </c>
      <c r="H2537" s="20">
        <v>3.3</v>
      </c>
      <c r="I2537" s="21">
        <v>199</v>
      </c>
      <c r="J2537" s="19">
        <v>12</v>
      </c>
      <c r="K2537" s="19">
        <v>5</v>
      </c>
      <c r="L2537" s="19">
        <v>18</v>
      </c>
      <c r="M2537" s="19">
        <v>2</v>
      </c>
      <c r="N2537" s="19">
        <v>7.17</v>
      </c>
      <c r="O2537" s="19">
        <v>0.96899999999999997</v>
      </c>
      <c r="Q2537" s="19">
        <f t="shared" si="614"/>
        <v>4.4426556090149179</v>
      </c>
      <c r="R2537" s="19">
        <f t="shared" ref="R2537:R2563" si="618">5.56+2.6*LOG(((1/$H2537)-(1/40)),10)</f>
        <v>4.1146395459202223</v>
      </c>
      <c r="S2537" s="19">
        <f t="shared" si="612"/>
        <v>3.3095477599932175</v>
      </c>
      <c r="T2537" s="19">
        <f t="shared" si="616"/>
        <v>3.3692092384590637</v>
      </c>
      <c r="U2537" s="23">
        <f t="shared" si="617"/>
        <v>3.8090130383468552</v>
      </c>
      <c r="V2537" s="24">
        <f t="shared" si="610"/>
        <v>3.4008155475647501</v>
      </c>
      <c r="W2537" s="24">
        <f t="shared" si="610"/>
        <v>3.5889664820894556</v>
      </c>
      <c r="X2537" s="24">
        <f t="shared" si="610"/>
        <v>3.4724689330958149</v>
      </c>
      <c r="Y2537" s="24">
        <f t="shared" si="610"/>
        <v>3.9021486235297616</v>
      </c>
      <c r="Z2537" s="24">
        <f t="shared" si="610"/>
        <v>3.5836722046331047</v>
      </c>
      <c r="AA2537" s="20">
        <v>-1.28</v>
      </c>
      <c r="AB2537" s="20">
        <v>-0.39833333333333298</v>
      </c>
      <c r="AC2537" s="17">
        <v>315.30990636574103</v>
      </c>
      <c r="AD2537" s="17">
        <f t="shared" si="613"/>
        <v>315.52201663038721</v>
      </c>
      <c r="AE2537" s="21">
        <v>125.904944846104</v>
      </c>
      <c r="AF2537" s="21">
        <v>193.85296934865897</v>
      </c>
      <c r="AG2537" s="19">
        <v>4.3530672589042148</v>
      </c>
      <c r="AH2537" s="21">
        <v>178.1</v>
      </c>
      <c r="AI2537" s="22">
        <v>-0.206666666666666</v>
      </c>
      <c r="AJ2537" s="21">
        <v>1216.7993531995016</v>
      </c>
      <c r="AK2537" s="21" t="e">
        <f>VLOOKUP($B2537,'[3]Rotoma level Monthly'!$C$2:$N$538,10,FALSE)</f>
        <v>#N/A</v>
      </c>
      <c r="AL2537" s="21" t="e">
        <f>VLOOKUP($B2537,'[3]Rotoma level Monthly'!$C$2:$N$538,11,FALSE)</f>
        <v>#N/A</v>
      </c>
      <c r="AM2537" s="20">
        <v>3.5232853284740471</v>
      </c>
      <c r="AN2537" s="21">
        <v>196.21666666666667</v>
      </c>
    </row>
    <row r="2538" spans="1:40" x14ac:dyDescent="0.25">
      <c r="A2538" s="18" t="s">
        <v>92</v>
      </c>
      <c r="B2538" s="15">
        <v>43739</v>
      </c>
      <c r="C2538" s="16" t="s">
        <v>82</v>
      </c>
      <c r="D2538" s="17">
        <v>2020</v>
      </c>
      <c r="E2538" s="18" t="str">
        <f t="shared" si="611"/>
        <v>Rotomahana 2019/20</v>
      </c>
      <c r="F2538" s="18" t="s">
        <v>72</v>
      </c>
      <c r="G2538" s="19">
        <v>2.8</v>
      </c>
      <c r="H2538" s="20">
        <v>4.4000000000000004</v>
      </c>
      <c r="I2538" s="21">
        <v>188</v>
      </c>
      <c r="J2538" s="19">
        <v>25</v>
      </c>
      <c r="K2538" s="19">
        <v>9</v>
      </c>
      <c r="L2538" s="19">
        <v>3</v>
      </c>
      <c r="M2538" s="19">
        <v>1</v>
      </c>
      <c r="N2538" s="19">
        <v>7.5</v>
      </c>
      <c r="O2538" s="19">
        <v>1.47</v>
      </c>
      <c r="Q2538" s="19">
        <f t="shared" si="614"/>
        <v>3.3557813996092367</v>
      </c>
      <c r="R2538" s="19">
        <f t="shared" si="618"/>
        <v>3.7554370584126855</v>
      </c>
      <c r="S2538" s="19">
        <f t="shared" si="612"/>
        <v>3.2352151262836766</v>
      </c>
      <c r="T2538" s="19">
        <f t="shared" si="616"/>
        <v>4.2999848253223494</v>
      </c>
      <c r="U2538" s="23">
        <f t="shared" si="617"/>
        <v>3.661604602406987</v>
      </c>
      <c r="V2538" s="24">
        <f t="shared" si="610"/>
        <v>3.4414313172853199</v>
      </c>
      <c r="W2538" s="24">
        <f t="shared" si="610"/>
        <v>3.6025946597418161</v>
      </c>
      <c r="X2538" s="24">
        <f t="shared" si="610"/>
        <v>3.4790368993070349</v>
      </c>
      <c r="Y2538" s="24">
        <f t="shared" si="610"/>
        <v>3.9021486235297616</v>
      </c>
      <c r="Z2538" s="24">
        <f t="shared" si="610"/>
        <v>3.6002572719742365</v>
      </c>
      <c r="AA2538" s="20">
        <v>-0.54</v>
      </c>
      <c r="AB2538" s="20">
        <v>-0.47499999999999998</v>
      </c>
      <c r="AC2538" s="17">
        <v>315.32485735887099</v>
      </c>
      <c r="AD2538" s="17">
        <f t="shared" si="613"/>
        <v>315.47813378086886</v>
      </c>
      <c r="AE2538" s="21">
        <v>137.41368078175901</v>
      </c>
      <c r="AF2538" s="21">
        <v>204.52956989247312</v>
      </c>
      <c r="AG2538" s="19">
        <v>4.6808221285725802</v>
      </c>
      <c r="AH2538" s="21">
        <v>209.8</v>
      </c>
      <c r="AI2538" s="22">
        <v>-0.206666666666666</v>
      </c>
      <c r="AJ2538" s="21">
        <v>1277.1627980456053</v>
      </c>
      <c r="AK2538" s="21" t="e">
        <f>VLOOKUP($B2538,'[3]Rotoma level Monthly'!$C$2:$N$538,10,FALSE)</f>
        <v>#N/A</v>
      </c>
      <c r="AL2538" s="21" t="e">
        <f>VLOOKUP($B2538,'[3]Rotoma level Monthly'!$C$2:$N$538,11,FALSE)</f>
        <v>#N/A</v>
      </c>
      <c r="AM2538" s="20">
        <v>3.5622207819135183</v>
      </c>
      <c r="AN2538" s="21">
        <v>197.54166666666666</v>
      </c>
    </row>
    <row r="2539" spans="1:40" x14ac:dyDescent="0.25">
      <c r="A2539" s="18" t="s">
        <v>92</v>
      </c>
      <c r="B2539" s="15">
        <v>43770</v>
      </c>
      <c r="C2539" s="16" t="s">
        <v>82</v>
      </c>
      <c r="D2539" s="17">
        <v>2020</v>
      </c>
      <c r="E2539" s="18" t="str">
        <f t="shared" si="611"/>
        <v>Rotomahana 2019/20</v>
      </c>
      <c r="F2539" s="18" t="s">
        <v>72</v>
      </c>
      <c r="G2539" s="19">
        <v>1.8</v>
      </c>
      <c r="H2539" s="20">
        <v>5.05</v>
      </c>
      <c r="I2539" s="21">
        <v>172</v>
      </c>
      <c r="J2539" s="19">
        <v>22</v>
      </c>
      <c r="K2539" s="19">
        <v>11</v>
      </c>
      <c r="L2539" s="19">
        <v>0</v>
      </c>
      <c r="M2539" s="19">
        <v>1</v>
      </c>
      <c r="N2539" s="19">
        <v>7.8</v>
      </c>
      <c r="O2539" s="19">
        <v>1.06</v>
      </c>
      <c r="Q2539" s="19">
        <f t="shared" si="614"/>
        <v>2.8683921629623974</v>
      </c>
      <c r="R2539" s="19">
        <f t="shared" si="618"/>
        <v>3.5790491076511985</v>
      </c>
      <c r="S2539" s="19">
        <f t="shared" si="612"/>
        <v>3.1189406251917213</v>
      </c>
      <c r="T2539" s="19">
        <f t="shared" si="616"/>
        <v>4.1378742280008423</v>
      </c>
      <c r="U2539" s="23">
        <f t="shared" si="617"/>
        <v>3.4260640309515402</v>
      </c>
      <c r="V2539" s="24">
        <f t="shared" si="610"/>
        <v>3.4867025458403611</v>
      </c>
      <c r="W2539" s="24">
        <f t="shared" si="610"/>
        <v>3.6025946597418166</v>
      </c>
      <c r="X2539" s="24">
        <f t="shared" si="610"/>
        <v>3.454728637710847</v>
      </c>
      <c r="Y2539" s="24">
        <f t="shared" si="610"/>
        <v>3.9252830338115059</v>
      </c>
      <c r="Z2539" s="24">
        <f t="shared" si="610"/>
        <v>3.6117580473516337</v>
      </c>
      <c r="AA2539" s="20">
        <v>-0.99</v>
      </c>
      <c r="AB2539" s="20">
        <v>-0.78166666666666595</v>
      </c>
      <c r="AC2539" s="17">
        <v>315.29632552083302</v>
      </c>
      <c r="AD2539" s="17">
        <f t="shared" si="613"/>
        <v>315.43672643595181</v>
      </c>
      <c r="AE2539" s="21">
        <v>72.566775244299805</v>
      </c>
      <c r="AF2539" s="21">
        <v>188.48611111111114</v>
      </c>
      <c r="AG2539" s="19">
        <v>4.0801874964750002</v>
      </c>
      <c r="AI2539" s="22">
        <v>-0.206666666666666</v>
      </c>
      <c r="AJ2539" s="21">
        <v>1319.8477687480888</v>
      </c>
      <c r="AK2539" s="21" t="e">
        <f>VLOOKUP($B2539,'[3]Rotoma level Monthly'!$C$2:$N$538,10,FALSE)</f>
        <v>#N/A</v>
      </c>
      <c r="AL2539" s="21" t="e">
        <f>VLOOKUP($B2539,'[3]Rotoma level Monthly'!$C$2:$N$538,11,FALSE)</f>
        <v>#N/A</v>
      </c>
      <c r="AM2539" s="20">
        <v>3.6644988831791996</v>
      </c>
    </row>
    <row r="2540" spans="1:40" x14ac:dyDescent="0.25">
      <c r="A2540" s="18" t="s">
        <v>92</v>
      </c>
      <c r="B2540" s="15">
        <v>43800</v>
      </c>
      <c r="C2540" s="16" t="s">
        <v>82</v>
      </c>
      <c r="D2540" s="17">
        <v>2020</v>
      </c>
      <c r="E2540" s="18" t="str">
        <f t="shared" si="611"/>
        <v>Rotomahana 2019/20</v>
      </c>
      <c r="F2540" s="18" t="s">
        <v>72</v>
      </c>
      <c r="G2540" s="19">
        <v>1.8</v>
      </c>
      <c r="H2540" s="20">
        <v>3.75</v>
      </c>
      <c r="I2540" s="21">
        <v>203</v>
      </c>
      <c r="J2540" s="19">
        <v>24</v>
      </c>
      <c r="K2540" s="19">
        <v>6</v>
      </c>
      <c r="L2540" s="19">
        <v>10</v>
      </c>
      <c r="M2540" s="19">
        <v>2</v>
      </c>
      <c r="N2540" s="19">
        <v>7.97</v>
      </c>
      <c r="O2540" s="19">
        <v>2.06</v>
      </c>
      <c r="Q2540" s="19">
        <f t="shared" si="614"/>
        <v>2.8683921629623974</v>
      </c>
      <c r="R2540" s="19">
        <f t="shared" si="618"/>
        <v>3.956363554813461</v>
      </c>
      <c r="S2540" s="19">
        <f t="shared" si="612"/>
        <v>3.3355630741187707</v>
      </c>
      <c r="T2540" s="19">
        <f t="shared" si="616"/>
        <v>4.248216825797889</v>
      </c>
      <c r="U2540" s="23">
        <f t="shared" si="617"/>
        <v>3.6021339044231295</v>
      </c>
      <c r="V2540" s="24">
        <f t="shared" si="610"/>
        <v>3.3984745128241678</v>
      </c>
      <c r="W2540" s="24">
        <f t="shared" si="610"/>
        <v>3.568996522773229</v>
      </c>
      <c r="X2540" s="24">
        <f t="shared" si="610"/>
        <v>3.427769745771398</v>
      </c>
      <c r="Y2540" s="24">
        <f t="shared" si="610"/>
        <v>3.8554043983986173</v>
      </c>
      <c r="Z2540" s="24">
        <f t="shared" si="610"/>
        <v>3.5537106443372566</v>
      </c>
      <c r="AA2540" s="20">
        <v>-0.6</v>
      </c>
      <c r="AB2540" s="20">
        <v>-0.72333333333333305</v>
      </c>
      <c r="AC2540" s="17">
        <v>315.25864919354802</v>
      </c>
      <c r="AD2540" s="17">
        <f t="shared" si="613"/>
        <v>315.38351418550371</v>
      </c>
      <c r="AE2540" s="21">
        <v>194.15839709112899</v>
      </c>
      <c r="AF2540" s="21">
        <v>176.50537634408605</v>
      </c>
      <c r="AG2540" s="19">
        <v>4.6939598227069901</v>
      </c>
      <c r="AH2540" s="21">
        <v>277.7</v>
      </c>
      <c r="AI2540" s="22">
        <v>-0.25333333333333297</v>
      </c>
      <c r="AJ2540" s="21">
        <v>1268.6806821577336</v>
      </c>
      <c r="AK2540" s="21" t="e">
        <f>VLOOKUP($B2540,'[3]Rotoma level Monthly'!$C$2:$N$538,10,FALSE)</f>
        <v>#N/A</v>
      </c>
      <c r="AL2540" s="21" t="e">
        <f>VLOOKUP($B2540,'[3]Rotoma level Monthly'!$C$2:$N$538,11,FALSE)</f>
        <v>#N/A</v>
      </c>
      <c r="AM2540" s="20">
        <v>3.7078455909606807</v>
      </c>
      <c r="AN2540" s="21">
        <v>201.54999999999998</v>
      </c>
    </row>
    <row r="2541" spans="1:40" x14ac:dyDescent="0.25">
      <c r="A2541" s="18" t="s">
        <v>92</v>
      </c>
      <c r="B2541" s="15">
        <v>43831</v>
      </c>
      <c r="C2541" s="16" t="s">
        <v>82</v>
      </c>
      <c r="D2541" s="17">
        <v>2020</v>
      </c>
      <c r="E2541" s="18" t="str">
        <f t="shared" si="611"/>
        <v>Rotomahana 2019/20</v>
      </c>
      <c r="F2541" s="18" t="s">
        <v>72</v>
      </c>
      <c r="G2541" s="19">
        <v>2.6</v>
      </c>
      <c r="H2541" s="20">
        <v>4.2</v>
      </c>
      <c r="I2541" s="21">
        <v>229</v>
      </c>
      <c r="J2541" s="19">
        <v>28</v>
      </c>
      <c r="K2541" s="19">
        <v>9</v>
      </c>
      <c r="L2541" s="19">
        <v>3</v>
      </c>
      <c r="M2541" s="19">
        <v>9</v>
      </c>
      <c r="N2541" s="19">
        <v>7.91</v>
      </c>
      <c r="O2541" s="19">
        <v>2.04</v>
      </c>
      <c r="Q2541" s="19">
        <f t="shared" si="614"/>
        <v>3.2740323038458774</v>
      </c>
      <c r="R2541" s="19">
        <f t="shared" si="618"/>
        <v>3.8142917367868296</v>
      </c>
      <c r="S2541" s="19">
        <f t="shared" si="612"/>
        <v>3.4931048018430624</v>
      </c>
      <c r="T2541" s="19">
        <f t="shared" si="616"/>
        <v>4.4437014515192796</v>
      </c>
      <c r="U2541" s="23">
        <f t="shared" si="617"/>
        <v>3.7562825734987624</v>
      </c>
      <c r="V2541" s="24">
        <f t="shared" si="610"/>
        <v>3.413831070703957</v>
      </c>
      <c r="W2541" s="24">
        <f t="shared" si="610"/>
        <v>3.5809038486785667</v>
      </c>
      <c r="X2541" s="24">
        <f t="shared" si="610"/>
        <v>3.4351496911098978</v>
      </c>
      <c r="Y2541" s="24">
        <f t="shared" si="610"/>
        <v>3.8760945027514953</v>
      </c>
      <c r="Z2541" s="24">
        <f t="shared" si="610"/>
        <v>3.568331487459194</v>
      </c>
      <c r="AA2541" s="20"/>
      <c r="AB2541" s="20"/>
      <c r="AC2541" s="17">
        <v>315.10756093190003</v>
      </c>
      <c r="AD2541" s="17">
        <f t="shared" si="613"/>
        <v>315.32005612196309</v>
      </c>
      <c r="AE2541" s="21">
        <v>13.1511627906977</v>
      </c>
      <c r="AF2541" s="21">
        <v>198.17204301075262</v>
      </c>
      <c r="AG2541" s="19">
        <v>4.1079495185537649</v>
      </c>
      <c r="AH2541" s="21">
        <v>335.8</v>
      </c>
      <c r="AI2541" s="22">
        <v>-0.26333333333333298</v>
      </c>
      <c r="AJ2541" s="21">
        <v>1231.5559535410468</v>
      </c>
      <c r="AK2541" s="21" t="e">
        <f>VLOOKUP($B2541,'[3]Rotoma level Monthly'!$C$2:$N$538,10,FALSE)</f>
        <v>#N/A</v>
      </c>
      <c r="AL2541" s="21" t="e">
        <f>VLOOKUP($B2541,'[3]Rotoma level Monthly'!$C$2:$N$538,11,FALSE)</f>
        <v>#N/A</v>
      </c>
      <c r="AM2541" s="20">
        <v>3.7868744243699317</v>
      </c>
      <c r="AN2541" s="21">
        <v>213.18333333333331</v>
      </c>
    </row>
    <row r="2542" spans="1:40" x14ac:dyDescent="0.25">
      <c r="A2542" s="18" t="s">
        <v>92</v>
      </c>
      <c r="B2542" s="15">
        <v>43862</v>
      </c>
      <c r="C2542" s="16" t="s">
        <v>82</v>
      </c>
      <c r="D2542" s="17">
        <v>2020</v>
      </c>
      <c r="E2542" s="18" t="str">
        <f t="shared" si="611"/>
        <v>Rotomahana 2019/20</v>
      </c>
      <c r="F2542" s="18" t="s">
        <v>72</v>
      </c>
      <c r="G2542" s="19">
        <v>2.5</v>
      </c>
      <c r="H2542" s="20">
        <v>4.5999999999999996</v>
      </c>
      <c r="I2542" s="21">
        <v>187.70000000000002</v>
      </c>
      <c r="J2542" s="19">
        <v>23.5</v>
      </c>
      <c r="K2542" s="19">
        <v>9.1</v>
      </c>
      <c r="L2542" s="19">
        <v>1.3</v>
      </c>
      <c r="M2542" s="19">
        <v>-0.4</v>
      </c>
      <c r="N2542" s="19">
        <v>7.91</v>
      </c>
      <c r="O2542" s="19">
        <v>1.29</v>
      </c>
      <c r="Q2542" s="19">
        <f t="shared" si="614"/>
        <v>3.2307676220269759</v>
      </c>
      <c r="R2542" s="19">
        <f t="shared" si="618"/>
        <v>3.6988821414422537</v>
      </c>
      <c r="S2542" s="19">
        <f t="shared" si="612"/>
        <v>3.2331274605902531</v>
      </c>
      <c r="T2542" s="19">
        <f t="shared" si="616"/>
        <v>4.2215181578334695</v>
      </c>
      <c r="U2542" s="23">
        <f t="shared" si="617"/>
        <v>3.5960738454732377</v>
      </c>
      <c r="V2542" s="24">
        <f t="shared" ref="V2542:Z2564" si="619">AVERAGE(Q2531:Q2542)</f>
        <v>3.413831070703957</v>
      </c>
      <c r="W2542" s="24">
        <f t="shared" si="619"/>
        <v>3.5940489135189266</v>
      </c>
      <c r="X2542" s="24">
        <f t="shared" si="619"/>
        <v>3.418847475679931</v>
      </c>
      <c r="Y2542" s="24">
        <f t="shared" si="619"/>
        <v>3.904299058628371</v>
      </c>
      <c r="Z2542" s="24">
        <f t="shared" si="619"/>
        <v>3.5745215853585193</v>
      </c>
      <c r="AA2542" s="20"/>
      <c r="AB2542" s="20"/>
      <c r="AC2542" s="17">
        <v>314.87465846503801</v>
      </c>
      <c r="AD2542" s="17">
        <f t="shared" si="613"/>
        <v>315.25620683019821</v>
      </c>
      <c r="AE2542" s="21">
        <v>6.5755813953488298</v>
      </c>
      <c r="AF2542" s="21">
        <v>175.86206896551727</v>
      </c>
      <c r="AG2542" s="19">
        <v>3.6029589687902295</v>
      </c>
      <c r="AH2542" s="21">
        <v>283.3</v>
      </c>
      <c r="AI2542" s="22">
        <v>-0.33083333333333298</v>
      </c>
      <c r="AJ2542" s="21">
        <v>1183.4273825809396</v>
      </c>
      <c r="AK2542" s="21" t="e">
        <f>VLOOKUP($B2542,'[3]Rotoma level Monthly'!$C$2:$N$538,10,FALSE)</f>
        <v>#N/A</v>
      </c>
      <c r="AL2542" s="21" t="e">
        <f>VLOOKUP($B2542,'[3]Rotoma level Monthly'!$C$2:$N$538,11,FALSE)</f>
        <v>#N/A</v>
      </c>
      <c r="AM2542" s="20">
        <v>3.785289834068633</v>
      </c>
      <c r="AN2542" s="21">
        <v>219.74166666666667</v>
      </c>
    </row>
    <row r="2543" spans="1:40" x14ac:dyDescent="0.25">
      <c r="A2543" s="18" t="s">
        <v>92</v>
      </c>
      <c r="B2543" s="15">
        <v>43983</v>
      </c>
      <c r="C2543" s="16" t="s">
        <v>82</v>
      </c>
      <c r="D2543" s="17">
        <v>2020</v>
      </c>
      <c r="E2543" s="18" t="str">
        <f t="shared" si="611"/>
        <v>Rotomahana 2019/20</v>
      </c>
      <c r="F2543" s="18" t="s">
        <v>72</v>
      </c>
      <c r="G2543" s="19">
        <v>6.9</v>
      </c>
      <c r="H2543" s="20">
        <v>6.1</v>
      </c>
      <c r="I2543" s="21">
        <v>196.8</v>
      </c>
      <c r="J2543" s="19">
        <v>29.2</v>
      </c>
      <c r="K2543" s="19">
        <v>13.700000000000001</v>
      </c>
      <c r="L2543" s="19">
        <v>71</v>
      </c>
      <c r="M2543" s="19">
        <v>-1</v>
      </c>
      <c r="N2543" s="19">
        <v>6.78</v>
      </c>
      <c r="O2543" s="19">
        <v>0.83599999999999997</v>
      </c>
      <c r="Q2543" s="19">
        <f t="shared" si="614"/>
        <v>4.3506766904726284</v>
      </c>
      <c r="R2543" s="19">
        <f t="shared" si="618"/>
        <v>3.3313056668473169</v>
      </c>
      <c r="S2543" s="19">
        <f t="shared" si="612"/>
        <v>3.2950155332269211</v>
      </c>
      <c r="T2543" s="19">
        <f t="shared" si="616"/>
        <v>4.4969179262293801</v>
      </c>
      <c r="U2543" s="23">
        <f t="shared" si="617"/>
        <v>3.8684789541940621</v>
      </c>
      <c r="V2543" s="24">
        <f t="shared" si="619"/>
        <v>3.4531241461608957</v>
      </c>
      <c r="W2543" s="24">
        <f t="shared" si="619"/>
        <v>3.5574971571433909</v>
      </c>
      <c r="X2543" s="24">
        <f t="shared" si="619"/>
        <v>3.3926950376883602</v>
      </c>
      <c r="Y2543" s="24">
        <f t="shared" si="619"/>
        <v>3.9194678974937145</v>
      </c>
      <c r="Z2543" s="24">
        <f t="shared" si="619"/>
        <v>3.5719289444629911</v>
      </c>
      <c r="AA2543" s="20"/>
      <c r="AB2543" s="20"/>
      <c r="AC2543" s="17">
        <v>314.49346116340399</v>
      </c>
      <c r="AD2543" s="17">
        <f t="shared" si="613"/>
        <v>315.17611887578454</v>
      </c>
      <c r="AE2543" s="21">
        <v>185.69897475667199</v>
      </c>
      <c r="AF2543" s="21">
        <v>149.72916666666666</v>
      </c>
      <c r="AG2543" s="19">
        <v>3.516442126591667</v>
      </c>
      <c r="AH2543" s="21">
        <v>112.2</v>
      </c>
      <c r="AI2543" s="22">
        <v>-0.43666666666666648</v>
      </c>
      <c r="AJ2543" s="21">
        <v>1156.6745374115164</v>
      </c>
      <c r="AK2543" s="21" t="e">
        <f>VLOOKUP($B2543,'[3]Rotoma level Monthly'!$C$2:$N$538,10,FALSE)</f>
        <v>#N/A</v>
      </c>
      <c r="AL2543" s="21" t="e">
        <f>VLOOKUP($B2543,'[3]Rotoma level Monthly'!$C$2:$N$538,11,FALSE)</f>
        <v>#N/A</v>
      </c>
      <c r="AM2543" s="20">
        <v>3.7880773978291811</v>
      </c>
      <c r="AN2543" s="21">
        <v>206.39166666666665</v>
      </c>
    </row>
    <row r="2544" spans="1:40" x14ac:dyDescent="0.25">
      <c r="A2544" s="18" t="s">
        <v>92</v>
      </c>
      <c r="B2544" s="15">
        <v>44013</v>
      </c>
      <c r="C2544" s="16" t="s">
        <v>83</v>
      </c>
      <c r="D2544" s="17">
        <v>2021</v>
      </c>
      <c r="E2544" s="18" t="str">
        <f t="shared" si="611"/>
        <v>Rotomahana 2020/21</v>
      </c>
      <c r="F2544" s="18" t="s">
        <v>72</v>
      </c>
      <c r="G2544" s="19">
        <v>1.6</v>
      </c>
      <c r="H2544" s="20">
        <v>7.2</v>
      </c>
      <c r="I2544" s="21">
        <v>211.9</v>
      </c>
      <c r="J2544" s="19">
        <v>26.599999999999998</v>
      </c>
      <c r="K2544" s="19">
        <v>14.3</v>
      </c>
      <c r="L2544" s="19">
        <v>108.75</v>
      </c>
      <c r="M2544" s="19">
        <v>6</v>
      </c>
      <c r="N2544" s="19">
        <v>7.33</v>
      </c>
      <c r="O2544" s="19">
        <v>0.68100000000000005</v>
      </c>
      <c r="Q2544" s="19">
        <f t="shared" si="614"/>
        <v>2.7384647559460493</v>
      </c>
      <c r="R2544" s="19">
        <f t="shared" si="618"/>
        <v>3.1068515254763649</v>
      </c>
      <c r="S2544" s="19">
        <f t="shared" si="612"/>
        <v>3.3916541796994912</v>
      </c>
      <c r="T2544" s="19">
        <f t="shared" si="616"/>
        <v>4.3786543789627146</v>
      </c>
      <c r="U2544" s="23">
        <f t="shared" si="617"/>
        <v>3.4039062100211552</v>
      </c>
      <c r="V2544" s="24">
        <f t="shared" si="619"/>
        <v>3.3736086812058415</v>
      </c>
      <c r="W2544" s="24">
        <f t="shared" si="619"/>
        <v>3.5202620791523649</v>
      </c>
      <c r="X2544" s="24">
        <f t="shared" si="619"/>
        <v>3.3932620088560732</v>
      </c>
      <c r="Y2544" s="24">
        <f t="shared" si="619"/>
        <v>3.9677391044754176</v>
      </c>
      <c r="Z2544" s="24">
        <f t="shared" si="619"/>
        <v>3.5523103175415898</v>
      </c>
      <c r="AA2544" s="20"/>
      <c r="AB2544" s="20"/>
      <c r="AC2544" s="17">
        <v>314.62044283862502</v>
      </c>
      <c r="AD2544" s="17">
        <f t="shared" si="613"/>
        <v>315.11239777842462</v>
      </c>
      <c r="AE2544" s="21">
        <v>142.96658097686401</v>
      </c>
      <c r="AF2544" s="21">
        <v>176.29704301075267</v>
      </c>
      <c r="AG2544" s="19">
        <v>3.2681742803306451</v>
      </c>
      <c r="AH2544" s="21">
        <v>129</v>
      </c>
      <c r="AI2544" s="22">
        <v>-0.47499999999999998</v>
      </c>
      <c r="AJ2544" s="21">
        <v>1262.4062104526145</v>
      </c>
      <c r="AK2544" s="21" t="e">
        <f>VLOOKUP($B2544,'[3]Rotoma level Monthly'!$C$2:$N$538,10,FALSE)</f>
        <v>#N/A</v>
      </c>
      <c r="AL2544" s="21" t="e">
        <f>VLOOKUP($B2544,'[3]Rotoma level Monthly'!$C$2:$N$538,11,FALSE)</f>
        <v>#N/A</v>
      </c>
      <c r="AM2544" s="20">
        <v>3.8443149878011726</v>
      </c>
      <c r="AN2544" s="21">
        <v>203.92499999999998</v>
      </c>
    </row>
    <row r="2545" spans="1:40" x14ac:dyDescent="0.25">
      <c r="A2545" s="18" t="s">
        <v>92</v>
      </c>
      <c r="B2545" s="15">
        <v>44044</v>
      </c>
      <c r="C2545" s="16" t="s">
        <v>83</v>
      </c>
      <c r="D2545" s="17">
        <v>2021</v>
      </c>
      <c r="E2545" s="18" t="str">
        <f t="shared" si="611"/>
        <v>Rotomahana 2020/21</v>
      </c>
      <c r="F2545" s="18" t="s">
        <v>72</v>
      </c>
      <c r="G2545" s="19">
        <v>2.2000000000000002</v>
      </c>
      <c r="H2545" s="20">
        <v>6.2</v>
      </c>
      <c r="I2545" s="21">
        <v>224.3</v>
      </c>
      <c r="J2545" s="19">
        <v>24.5</v>
      </c>
      <c r="K2545" s="19">
        <v>15.2</v>
      </c>
      <c r="L2545" s="19">
        <v>93.8</v>
      </c>
      <c r="M2545" s="19">
        <v>9.4</v>
      </c>
      <c r="N2545" s="19">
        <v>7.06</v>
      </c>
      <c r="O2545" s="19">
        <v>0.40100000000000002</v>
      </c>
      <c r="Q2545" s="19">
        <f t="shared" si="614"/>
        <v>3.0897536092884041</v>
      </c>
      <c r="R2545" s="19">
        <f t="shared" si="618"/>
        <v>3.3096090505737399</v>
      </c>
      <c r="S2545" s="19">
        <f t="shared" si="612"/>
        <v>3.4659961134847328</v>
      </c>
      <c r="T2545" s="19">
        <f t="shared" si="616"/>
        <v>4.2743649663444341</v>
      </c>
      <c r="U2545" s="23">
        <f t="shared" si="617"/>
        <v>3.5349309349228277</v>
      </c>
      <c r="V2545" s="24">
        <f t="shared" si="619"/>
        <v>3.3038274353834809</v>
      </c>
      <c r="W2545" s="24">
        <f t="shared" si="619"/>
        <v>3.5080483121450254</v>
      </c>
      <c r="X2545" s="24">
        <f t="shared" si="619"/>
        <v>3.3982811354670956</v>
      </c>
      <c r="Y2545" s="24">
        <f t="shared" si="619"/>
        <v>3.9932912596311692</v>
      </c>
      <c r="Z2545" s="24">
        <f t="shared" si="619"/>
        <v>3.5508620356566927</v>
      </c>
      <c r="AA2545" s="20"/>
      <c r="AB2545" s="20"/>
      <c r="AC2545" s="17">
        <v>314.63354366636099</v>
      </c>
      <c r="AD2545" s="17">
        <f t="shared" si="613"/>
        <v>315.05944052179075</v>
      </c>
      <c r="AE2545" s="21">
        <v>121.683022242093</v>
      </c>
      <c r="AF2545" s="21">
        <v>182.69489247311833</v>
      </c>
      <c r="AG2545" s="19">
        <v>3.4393100328709671</v>
      </c>
      <c r="AH2545" s="21">
        <v>167.8</v>
      </c>
      <c r="AI2545" s="22">
        <v>-0.59916666666666651</v>
      </c>
      <c r="AJ2545" s="21">
        <v>1196.5296295725143</v>
      </c>
      <c r="AK2545" s="21" t="e">
        <f>VLOOKUP($B2545,'[3]Rotoma level Monthly'!$C$2:$N$538,10,FALSE)</f>
        <v>#N/A</v>
      </c>
      <c r="AL2545" s="21" t="e">
        <f>VLOOKUP($B2545,'[3]Rotoma level Monthly'!$C$2:$N$538,11,FALSE)</f>
        <v>#N/A</v>
      </c>
      <c r="AM2545" s="20">
        <v>3.8418948862500972</v>
      </c>
      <c r="AN2545" s="21">
        <v>207.95000000000002</v>
      </c>
    </row>
    <row r="2546" spans="1:40" x14ac:dyDescent="0.25">
      <c r="A2546" s="18" t="s">
        <v>92</v>
      </c>
      <c r="B2546" s="15">
        <v>44075</v>
      </c>
      <c r="C2546" s="16" t="s">
        <v>83</v>
      </c>
      <c r="D2546" s="17">
        <v>2021</v>
      </c>
      <c r="E2546" s="18" t="str">
        <f t="shared" si="611"/>
        <v>Rotomahana 2020/21</v>
      </c>
      <c r="F2546" s="18" t="s">
        <v>72</v>
      </c>
      <c r="G2546" s="19">
        <v>5.0999999999999996</v>
      </c>
      <c r="H2546" s="20">
        <v>5.65</v>
      </c>
      <c r="I2546" s="21">
        <v>170.6</v>
      </c>
      <c r="J2546" s="19">
        <v>18.5</v>
      </c>
      <c r="K2546" s="19">
        <v>9.9</v>
      </c>
      <c r="L2546" s="19">
        <v>57.3</v>
      </c>
      <c r="M2546" s="19">
        <v>-1.9</v>
      </c>
      <c r="N2546" s="19">
        <v>7.2</v>
      </c>
      <c r="O2546" s="19">
        <v>0.58699999999999997</v>
      </c>
      <c r="Q2546" s="19">
        <f t="shared" si="614"/>
        <v>4.0172282472887586</v>
      </c>
      <c r="R2546" s="19">
        <f t="shared" si="618"/>
        <v>3.4327275858452375</v>
      </c>
      <c r="S2546" s="19">
        <f t="shared" si="612"/>
        <v>3.1082568707628266</v>
      </c>
      <c r="T2546" s="19">
        <f t="shared" si="616"/>
        <v>3.9181414469367994</v>
      </c>
      <c r="U2546" s="23">
        <f t="shared" si="617"/>
        <v>3.6190885377084054</v>
      </c>
      <c r="V2546" s="24">
        <f t="shared" si="619"/>
        <v>3.3153331405750968</v>
      </c>
      <c r="W2546" s="24">
        <f t="shared" si="619"/>
        <v>3.5311648329196856</v>
      </c>
      <c r="X2546" s="24">
        <f t="shared" si="619"/>
        <v>3.3597463010697548</v>
      </c>
      <c r="Y2546" s="24">
        <f t="shared" si="619"/>
        <v>4.0583030468759027</v>
      </c>
      <c r="Z2546" s="24">
        <f t="shared" si="619"/>
        <v>3.5661368303601098</v>
      </c>
      <c r="AA2546" s="20"/>
      <c r="AB2546" s="20"/>
      <c r="AC2546" s="17">
        <v>314.58757158552299</v>
      </c>
      <c r="AD2546" s="17">
        <f t="shared" si="613"/>
        <v>315.0083012615566</v>
      </c>
      <c r="AE2546" s="21">
        <v>59.347826086956701</v>
      </c>
      <c r="AF2546" s="21">
        <v>219.06250000000006</v>
      </c>
      <c r="AG2546" s="19">
        <v>4.8522114155611105</v>
      </c>
      <c r="AH2546" s="21">
        <v>217.2</v>
      </c>
      <c r="AI2546" s="22">
        <v>-0.72333333333333305</v>
      </c>
      <c r="AJ2546" s="21">
        <v>1190.0118989915206</v>
      </c>
      <c r="AK2546" s="21" t="e">
        <f>VLOOKUP($B2546,'[3]Rotoma level Monthly'!$C$2:$N$538,10,FALSE)</f>
        <v>#N/A</v>
      </c>
      <c r="AL2546" s="21" t="e">
        <f>VLOOKUP($B2546,'[3]Rotoma level Monthly'!$C$2:$N$538,11,FALSE)</f>
        <v>#N/A</v>
      </c>
      <c r="AM2546" s="20">
        <v>3.7749675540697658</v>
      </c>
      <c r="AN2546" s="21">
        <v>211.46666666666661</v>
      </c>
    </row>
    <row r="2547" spans="1:40" x14ac:dyDescent="0.25">
      <c r="A2547" s="18" t="s">
        <v>92</v>
      </c>
      <c r="B2547" s="15">
        <v>44105</v>
      </c>
      <c r="C2547" s="16" t="s">
        <v>83</v>
      </c>
      <c r="D2547" s="17">
        <v>2021</v>
      </c>
      <c r="E2547" s="18" t="str">
        <f t="shared" si="611"/>
        <v>Rotomahana 2020/21</v>
      </c>
      <c r="F2547" s="18" t="s">
        <v>72</v>
      </c>
      <c r="G2547" s="19">
        <v>1.9</v>
      </c>
      <c r="H2547" s="20">
        <v>3.65</v>
      </c>
      <c r="I2547" s="21">
        <v>188</v>
      </c>
      <c r="J2547" s="19">
        <v>21</v>
      </c>
      <c r="K2547" s="19">
        <v>8</v>
      </c>
      <c r="L2547" s="19">
        <v>4</v>
      </c>
      <c r="M2547" s="19">
        <v>1</v>
      </c>
      <c r="N2547" s="19">
        <v>7.55</v>
      </c>
      <c r="O2547" s="19">
        <v>1.41</v>
      </c>
      <c r="Q2547" s="19">
        <f t="shared" si="614"/>
        <v>2.9280341464201856</v>
      </c>
      <c r="R2547" s="19">
        <f t="shared" si="618"/>
        <v>3.9899940544676102</v>
      </c>
      <c r="S2547" s="19">
        <f t="shared" si="612"/>
        <v>3.2352151262836766</v>
      </c>
      <c r="T2547" s="19">
        <f t="shared" si="616"/>
        <v>4.0788803406230434</v>
      </c>
      <c r="U2547" s="23">
        <f t="shared" si="617"/>
        <v>3.5580309169486286</v>
      </c>
      <c r="V2547" s="24">
        <f t="shared" si="619"/>
        <v>3.3502179765384987</v>
      </c>
      <c r="W2547" s="24">
        <f t="shared" si="619"/>
        <v>3.582365155987135</v>
      </c>
      <c r="X2547" s="24">
        <f t="shared" si="619"/>
        <v>3.3322405406266355</v>
      </c>
      <c r="Y2547" s="24">
        <f t="shared" si="619"/>
        <v>4.126637521872655</v>
      </c>
      <c r="Z2547" s="24">
        <f t="shared" si="619"/>
        <v>3.5978652987562314</v>
      </c>
      <c r="AA2547" s="20"/>
      <c r="AB2547" s="20"/>
      <c r="AC2547" s="17">
        <v>314.51140411987302</v>
      </c>
      <c r="AD2547" s="17">
        <f t="shared" si="613"/>
        <v>314.94269036029306</v>
      </c>
      <c r="AE2547" s="21">
        <v>63.9600000000001</v>
      </c>
      <c r="AF2547" s="21">
        <v>143.62903225806451</v>
      </c>
      <c r="AG2547" s="19">
        <v>3.5976538200698922</v>
      </c>
      <c r="AH2547" s="21">
        <v>174.7</v>
      </c>
      <c r="AI2547" s="22">
        <v>-0.7524999999999995</v>
      </c>
      <c r="AJ2547" s="21">
        <v>1123.4547802323732</v>
      </c>
      <c r="AK2547" s="21" t="e">
        <f>VLOOKUP($B2547,'[3]Rotoma level Monthly'!$C$2:$N$538,10,FALSE)</f>
        <v>#N/A</v>
      </c>
      <c r="AL2547" s="21" t="e">
        <f>VLOOKUP($B2547,'[3]Rotoma level Monthly'!$C$2:$N$538,11,FALSE)</f>
        <v>#N/A</v>
      </c>
      <c r="AM2547" s="20">
        <v>3.816562900457841</v>
      </c>
      <c r="AN2547" s="21">
        <v>211.18333333333328</v>
      </c>
    </row>
    <row r="2548" spans="1:40" x14ac:dyDescent="0.25">
      <c r="A2548" s="18" t="s">
        <v>92</v>
      </c>
      <c r="B2548" s="15">
        <v>44136</v>
      </c>
      <c r="C2548" s="16" t="s">
        <v>83</v>
      </c>
      <c r="D2548" s="17">
        <v>2021</v>
      </c>
      <c r="E2548" s="18" t="str">
        <f t="shared" si="611"/>
        <v>Rotomahana 2020/21</v>
      </c>
      <c r="F2548" s="18" t="s">
        <v>72</v>
      </c>
      <c r="G2548" s="19">
        <v>1.5</v>
      </c>
      <c r="H2548" s="20">
        <v>5.05</v>
      </c>
      <c r="I2548" s="21">
        <v>173</v>
      </c>
      <c r="J2548" s="19">
        <v>22</v>
      </c>
      <c r="K2548" s="19">
        <v>9</v>
      </c>
      <c r="L2548" s="19">
        <v>6</v>
      </c>
      <c r="M2548" s="19">
        <v>-2</v>
      </c>
      <c r="N2548" s="19">
        <v>7.82</v>
      </c>
      <c r="O2548" s="19">
        <v>0.90900000000000003</v>
      </c>
      <c r="Q2548" s="19">
        <f t="shared" si="614"/>
        <v>2.6672717980014307</v>
      </c>
      <c r="R2548" s="19">
        <f t="shared" si="618"/>
        <v>3.5790491076511985</v>
      </c>
      <c r="S2548" s="19">
        <f t="shared" si="612"/>
        <v>3.126518770417674</v>
      </c>
      <c r="T2548" s="19">
        <f t="shared" si="616"/>
        <v>4.1378742280008423</v>
      </c>
      <c r="U2548" s="23">
        <f t="shared" si="617"/>
        <v>3.3776784760177865</v>
      </c>
      <c r="V2548" s="24">
        <f t="shared" si="619"/>
        <v>3.3192875423199388</v>
      </c>
      <c r="W2548" s="24">
        <f t="shared" si="619"/>
        <v>3.6390166779906763</v>
      </c>
      <c r="X2548" s="24">
        <f t="shared" si="619"/>
        <v>3.2790129534913355</v>
      </c>
      <c r="Y2548" s="24">
        <f t="shared" si="619"/>
        <v>4.1671115011691748</v>
      </c>
      <c r="Z2548" s="24">
        <f t="shared" si="619"/>
        <v>3.6011071687427818</v>
      </c>
      <c r="AA2548" s="20"/>
      <c r="AB2548" s="20"/>
      <c r="AC2548" s="17">
        <v>314.54144288194402</v>
      </c>
      <c r="AD2548" s="17">
        <f t="shared" si="613"/>
        <v>314.87998534097176</v>
      </c>
      <c r="AE2548" s="21">
        <v>189.69306122448901</v>
      </c>
      <c r="AF2548" s="21">
        <v>174.94444444444449</v>
      </c>
      <c r="AG2548" s="19">
        <v>4.3656327122777778</v>
      </c>
      <c r="AH2548" s="21">
        <v>228.1</v>
      </c>
      <c r="AI2548" s="22">
        <v>-0.72333333333333305</v>
      </c>
      <c r="AJ2548" s="21">
        <v>1050.0010994506142</v>
      </c>
      <c r="AK2548" s="21" t="e">
        <f>VLOOKUP($B2548,'[3]Rotoma level Monthly'!$C$2:$N$538,10,FALSE)</f>
        <v>#N/A</v>
      </c>
      <c r="AL2548" s="21" t="e">
        <f>VLOOKUP($B2548,'[3]Rotoma level Monthly'!$C$2:$N$538,11,FALSE)</f>
        <v>#N/A</v>
      </c>
      <c r="AM2548" s="20">
        <v>3.7262988747492831</v>
      </c>
      <c r="AN2548" s="21">
        <v>212.70833333333329</v>
      </c>
    </row>
    <row r="2549" spans="1:40" x14ac:dyDescent="0.25">
      <c r="A2549" s="18" t="s">
        <v>92</v>
      </c>
      <c r="B2549" s="15">
        <v>44166</v>
      </c>
      <c r="C2549" s="16" t="s">
        <v>83</v>
      </c>
      <c r="D2549" s="17">
        <v>2021</v>
      </c>
      <c r="E2549" s="18" t="str">
        <f t="shared" si="611"/>
        <v>Rotomahana 2020/21</v>
      </c>
      <c r="F2549" s="18" t="s">
        <v>72</v>
      </c>
      <c r="G2549" s="19">
        <v>1</v>
      </c>
      <c r="H2549" s="20">
        <v>5.05</v>
      </c>
      <c r="I2549" s="21">
        <v>157</v>
      </c>
      <c r="J2549" s="19">
        <v>18</v>
      </c>
      <c r="K2549" s="19">
        <v>9</v>
      </c>
      <c r="L2549" s="19">
        <v>6</v>
      </c>
      <c r="M2549" s="19">
        <v>1</v>
      </c>
      <c r="N2549" s="19">
        <v>8.01</v>
      </c>
      <c r="O2549" s="19">
        <v>0.96099999999999997</v>
      </c>
      <c r="Q2549" s="19">
        <f t="shared" si="614"/>
        <v>2.2200000000000002</v>
      </c>
      <c r="R2549" s="19">
        <f t="shared" si="618"/>
        <v>3.5790491076511985</v>
      </c>
      <c r="S2549" s="19">
        <f t="shared" si="612"/>
        <v>2.9996579537517927</v>
      </c>
      <c r="T2549" s="19">
        <f t="shared" si="616"/>
        <v>3.8833957149016527</v>
      </c>
      <c r="U2549" s="23">
        <f t="shared" si="617"/>
        <v>3.170525694076161</v>
      </c>
      <c r="V2549" s="24">
        <f t="shared" si="619"/>
        <v>3.1340662415686951</v>
      </c>
      <c r="W2549" s="24">
        <f t="shared" si="619"/>
        <v>3.5943841414682587</v>
      </c>
      <c r="X2549" s="24">
        <f t="shared" si="619"/>
        <v>3.2531888029712164</v>
      </c>
      <c r="Y2549" s="24">
        <f t="shared" si="619"/>
        <v>4.2099603742060578</v>
      </c>
      <c r="Z2549" s="24">
        <f t="shared" si="619"/>
        <v>3.5478998900535572</v>
      </c>
      <c r="AA2549" s="20"/>
      <c r="AB2549" s="20"/>
      <c r="AC2549" s="17">
        <v>314.47627021729397</v>
      </c>
      <c r="AD2549" s="17">
        <f t="shared" si="613"/>
        <v>314.81051566193452</v>
      </c>
      <c r="AE2549" s="21">
        <v>63.240816326530698</v>
      </c>
      <c r="AF2549" s="21">
        <v>190.10080645161287</v>
      </c>
      <c r="AG2549" s="19">
        <v>4.4007818062338719</v>
      </c>
      <c r="AH2549" s="21">
        <v>320.8</v>
      </c>
      <c r="AI2549" s="22">
        <v>0</v>
      </c>
      <c r="AJ2549" s="21">
        <v>1167.1273854308033</v>
      </c>
      <c r="AK2549" s="21" t="e">
        <f>VLOOKUP($B2549,'[3]Rotoma level Monthly'!$C$2:$N$538,10,FALSE)</f>
        <v>#N/A</v>
      </c>
      <c r="AL2549" s="21" t="e">
        <f>VLOOKUP($B2549,'[3]Rotoma level Monthly'!$C$2:$N$538,11,FALSE)</f>
        <v>#N/A</v>
      </c>
      <c r="AM2549" s="20">
        <v>3.7500859760661811</v>
      </c>
      <c r="AN2549" s="21">
        <v>216.30000000000004</v>
      </c>
    </row>
    <row r="2550" spans="1:40" x14ac:dyDescent="0.25">
      <c r="A2550" s="18" t="s">
        <v>92</v>
      </c>
      <c r="B2550" s="15">
        <v>44197</v>
      </c>
      <c r="C2550" s="16" t="s">
        <v>83</v>
      </c>
      <c r="D2550" s="17">
        <v>2021</v>
      </c>
      <c r="E2550" s="18" t="str">
        <f t="shared" si="611"/>
        <v>Rotomahana 2020/21</v>
      </c>
      <c r="F2550" s="18" t="s">
        <v>72</v>
      </c>
      <c r="G2550" s="19">
        <v>3.6</v>
      </c>
      <c r="H2550" s="20">
        <v>3.9</v>
      </c>
      <c r="I2550" s="21">
        <v>191</v>
      </c>
      <c r="J2550" s="19">
        <v>17</v>
      </c>
      <c r="K2550" s="19">
        <v>8</v>
      </c>
      <c r="L2550" s="19">
        <v>1</v>
      </c>
      <c r="N2550" s="19">
        <v>7.6</v>
      </c>
      <c r="O2550" s="19">
        <v>1.02</v>
      </c>
      <c r="Q2550" s="19">
        <f t="shared" si="614"/>
        <v>3.6330083519489094</v>
      </c>
      <c r="R2550" s="19">
        <f t="shared" si="618"/>
        <v>3.9073947692331101</v>
      </c>
      <c r="S2550" s="19">
        <f t="shared" si="612"/>
        <v>3.2559104354156596</v>
      </c>
      <c r="T2550" s="19">
        <f t="shared" si="616"/>
        <v>3.8109108504245595</v>
      </c>
      <c r="U2550" s="23">
        <f t="shared" si="617"/>
        <v>3.6518061017555596</v>
      </c>
      <c r="V2550" s="24">
        <f t="shared" si="619"/>
        <v>3.1571684875970014</v>
      </c>
      <c r="W2550" s="24">
        <f t="shared" si="619"/>
        <v>3.6070472840366272</v>
      </c>
      <c r="X2550" s="24">
        <f t="shared" si="619"/>
        <v>3.2549134120655481</v>
      </c>
      <c r="Y2550" s="24">
        <f t="shared" si="619"/>
        <v>4.1692042096312418</v>
      </c>
      <c r="Z2550" s="24">
        <f t="shared" si="619"/>
        <v>3.5470833483326047</v>
      </c>
      <c r="AA2550" s="20"/>
      <c r="AB2550" s="20"/>
      <c r="AC2550" s="17">
        <v>314.35821807795702</v>
      </c>
      <c r="AD2550" s="17">
        <f t="shared" si="613"/>
        <v>314.72996238852505</v>
      </c>
      <c r="AE2550" s="21">
        <v>76.187755102041095</v>
      </c>
      <c r="AF2550" s="21">
        <v>186.68010752688173</v>
      </c>
      <c r="AG2550" s="19">
        <v>3.9700037301424747</v>
      </c>
      <c r="AH2550" s="21">
        <v>301</v>
      </c>
      <c r="AI2550" s="22">
        <v>0</v>
      </c>
      <c r="AJ2550" s="21">
        <v>1036.2098046662052</v>
      </c>
      <c r="AK2550" s="21" t="e">
        <f>VLOOKUP($B2550,'[3]Rotoma level Monthly'!$C$2:$N$538,10,FALSE)</f>
        <v>#N/A</v>
      </c>
      <c r="AL2550" s="21" t="e">
        <f>VLOOKUP($B2550,'[3]Rotoma level Monthly'!$C$2:$N$538,11,FALSE)</f>
        <v>#N/A</v>
      </c>
      <c r="AM2550" s="20">
        <v>3.725654474693421</v>
      </c>
      <c r="AN2550" s="21">
        <v>213.4</v>
      </c>
    </row>
    <row r="2551" spans="1:40" x14ac:dyDescent="0.25">
      <c r="A2551" s="18" t="s">
        <v>92</v>
      </c>
      <c r="B2551" s="15">
        <v>44228</v>
      </c>
      <c r="C2551" s="16" t="s">
        <v>83</v>
      </c>
      <c r="D2551" s="17">
        <v>2021</v>
      </c>
      <c r="E2551" s="18" t="str">
        <f t="shared" si="611"/>
        <v>Rotomahana 2020/21</v>
      </c>
      <c r="F2551" s="18" t="s">
        <v>72</v>
      </c>
      <c r="G2551" s="19">
        <v>2.2999999999999998</v>
      </c>
      <c r="H2551" s="20">
        <v>5.2</v>
      </c>
      <c r="I2551" s="21">
        <v>163</v>
      </c>
      <c r="J2551" s="19">
        <v>15</v>
      </c>
      <c r="K2551" s="19">
        <v>10</v>
      </c>
      <c r="L2551" s="19">
        <v>15</v>
      </c>
      <c r="M2551" s="19">
        <v>6</v>
      </c>
      <c r="N2551" s="19">
        <v>7.78</v>
      </c>
      <c r="O2551" s="19">
        <v>0.73299999999999998</v>
      </c>
      <c r="Q2551" s="19">
        <f t="shared" si="614"/>
        <v>3.138788703484686</v>
      </c>
      <c r="R2551" s="19">
        <f t="shared" si="618"/>
        <v>3.5411413633579301</v>
      </c>
      <c r="S2551" s="19">
        <f t="shared" si="612"/>
        <v>3.0486846892559121</v>
      </c>
      <c r="T2551" s="19">
        <f t="shared" si="616"/>
        <v>3.6521864764425889</v>
      </c>
      <c r="U2551" s="23">
        <f t="shared" si="617"/>
        <v>3.3452003081352792</v>
      </c>
      <c r="V2551" s="24">
        <f t="shared" si="619"/>
        <v>3.1797015326405247</v>
      </c>
      <c r="W2551" s="24">
        <f t="shared" si="619"/>
        <v>3.6038883053455213</v>
      </c>
      <c r="X2551" s="24">
        <f t="shared" si="619"/>
        <v>3.2490587507375643</v>
      </c>
      <c r="Y2551" s="24">
        <f t="shared" si="619"/>
        <v>4.1287302303347211</v>
      </c>
      <c r="Z2551" s="24">
        <f t="shared" si="619"/>
        <v>3.5403447047645833</v>
      </c>
      <c r="AA2551" s="20"/>
      <c r="AB2551" s="20"/>
      <c r="AC2551" s="17">
        <v>314.15395758928599</v>
      </c>
      <c r="AD2551" s="17">
        <f t="shared" si="613"/>
        <v>314.63476506089609</v>
      </c>
      <c r="AE2551" s="21">
        <v>59.382870389534901</v>
      </c>
      <c r="AF2551" s="21">
        <v>141.44345238095244</v>
      </c>
      <c r="AG2551" s="19">
        <v>3.5766137535238101</v>
      </c>
      <c r="AH2551" s="21">
        <v>259.3</v>
      </c>
      <c r="AI2551" s="22">
        <v>0</v>
      </c>
      <c r="AJ2551" s="21">
        <v>1099.2463969775483</v>
      </c>
      <c r="AK2551" s="21" t="e">
        <f>VLOOKUP($B2551,'[3]Rotoma level Monthly'!$C$2:$N$538,10,FALSE)</f>
        <v>#N/A</v>
      </c>
      <c r="AL2551" s="21" t="e">
        <f>VLOOKUP($B2551,'[3]Rotoma level Monthly'!$C$2:$N$538,11,FALSE)</f>
        <v>#N/A</v>
      </c>
      <c r="AM2551" s="20">
        <v>3.7141589923258138</v>
      </c>
      <c r="AN2551" s="21">
        <v>211.4</v>
      </c>
    </row>
    <row r="2552" spans="1:40" x14ac:dyDescent="0.25">
      <c r="A2552" s="18" t="s">
        <v>92</v>
      </c>
      <c r="B2552" s="15">
        <v>44256</v>
      </c>
      <c r="C2552" s="16" t="s">
        <v>83</v>
      </c>
      <c r="D2552" s="17">
        <v>2021</v>
      </c>
      <c r="E2552" s="18" t="str">
        <f t="shared" si="611"/>
        <v>Rotomahana 2020/21</v>
      </c>
      <c r="F2552" s="18" t="s">
        <v>72</v>
      </c>
      <c r="G2552" s="19">
        <v>1.9</v>
      </c>
      <c r="H2552" s="20">
        <v>6.65</v>
      </c>
      <c r="I2552" s="21">
        <v>165.1</v>
      </c>
      <c r="J2552" s="19">
        <v>15</v>
      </c>
      <c r="K2552" s="19">
        <v>13</v>
      </c>
      <c r="L2552" s="19">
        <v>4</v>
      </c>
      <c r="M2552" s="19">
        <v>6</v>
      </c>
      <c r="N2552" s="19">
        <v>7.64</v>
      </c>
      <c r="O2552" s="19">
        <v>0.65800000000000003</v>
      </c>
      <c r="Q2552" s="19">
        <f t="shared" si="614"/>
        <v>2.9280341464201856</v>
      </c>
      <c r="R2552" s="19">
        <f t="shared" si="618"/>
        <v>3.2153569242159015</v>
      </c>
      <c r="S2552" s="19">
        <f t="shared" si="612"/>
        <v>3.065418690521009</v>
      </c>
      <c r="T2552" s="19">
        <f t="shared" si="616"/>
        <v>3.6521864764425889</v>
      </c>
      <c r="U2552" s="23">
        <f t="shared" si="617"/>
        <v>3.215249059399921</v>
      </c>
      <c r="V2552" s="24">
        <f t="shared" si="619"/>
        <v>3.1846716979286742</v>
      </c>
      <c r="W2552" s="24">
        <f t="shared" si="619"/>
        <v>3.5421377527957243</v>
      </c>
      <c r="X2552" s="24">
        <f t="shared" si="619"/>
        <v>3.2265467187710843</v>
      </c>
      <c r="Y2552" s="24">
        <f t="shared" si="619"/>
        <v>4.0790610345551128</v>
      </c>
      <c r="Z2552" s="24">
        <f t="shared" si="619"/>
        <v>3.5081043010126494</v>
      </c>
      <c r="AA2552" s="20"/>
      <c r="AB2552" s="20"/>
      <c r="AC2552" s="17">
        <v>314.00009643817202</v>
      </c>
      <c r="AD2552" s="17">
        <f t="shared" si="613"/>
        <v>314.52988566461477</v>
      </c>
      <c r="AE2552" s="21">
        <v>131.894523326572</v>
      </c>
      <c r="AF2552" s="21">
        <v>145.83333333333331</v>
      </c>
      <c r="AG2552" s="19">
        <v>3.4099230854650537</v>
      </c>
      <c r="AH2552" s="21">
        <v>217</v>
      </c>
      <c r="AI2552" s="22">
        <v>0</v>
      </c>
      <c r="AJ2552" s="21">
        <v>1152.0536859717345</v>
      </c>
      <c r="AK2552" s="21" t="e">
        <f>VLOOKUP($B2552,'[3]Rotoma level Monthly'!$C$2:$N$538,10,FALSE)</f>
        <v>#N/A</v>
      </c>
      <c r="AL2552" s="21" t="e">
        <f>VLOOKUP($B2552,'[3]Rotoma level Monthly'!$C$2:$N$538,11,FALSE)</f>
        <v>#N/A</v>
      </c>
      <c r="AM2552" s="20">
        <v>3.7119635577202783</v>
      </c>
      <c r="AN2552" s="21">
        <v>210.02500000000001</v>
      </c>
    </row>
    <row r="2553" spans="1:40" x14ac:dyDescent="0.25">
      <c r="A2553" s="18" t="s">
        <v>92</v>
      </c>
      <c r="B2553" s="15">
        <v>44287</v>
      </c>
      <c r="C2553" s="16" t="s">
        <v>83</v>
      </c>
      <c r="D2553" s="17">
        <v>2021</v>
      </c>
      <c r="E2553" s="18" t="str">
        <f t="shared" si="611"/>
        <v>Rotomahana 2020/21</v>
      </c>
      <c r="F2553" s="18" t="s">
        <v>72</v>
      </c>
      <c r="G2553" s="19">
        <v>3.2</v>
      </c>
      <c r="H2553" s="20">
        <v>5.6</v>
      </c>
      <c r="I2553" s="21">
        <v>196.6</v>
      </c>
      <c r="J2553" s="19">
        <v>15.6</v>
      </c>
      <c r="K2553" s="19">
        <v>7.3</v>
      </c>
      <c r="L2553" s="19">
        <v>0.4</v>
      </c>
      <c r="M2553" s="19">
        <v>-0.5</v>
      </c>
      <c r="N2553" s="19">
        <v>7.49</v>
      </c>
      <c r="O2553" s="19">
        <v>2.0299999999999998</v>
      </c>
      <c r="Q2553" s="19">
        <f t="shared" si="614"/>
        <v>3.5030809449325613</v>
      </c>
      <c r="R2553" s="19">
        <f t="shared" si="618"/>
        <v>3.4444071030171548</v>
      </c>
      <c r="S2553" s="19">
        <f t="shared" si="612"/>
        <v>3.2936863756233108</v>
      </c>
      <c r="T2553" s="19">
        <f t="shared" si="616"/>
        <v>3.701923827195027</v>
      </c>
      <c r="U2553" s="23">
        <f t="shared" si="617"/>
        <v>3.4857745626920131</v>
      </c>
      <c r="V2553" s="24">
        <f t="shared" si="619"/>
        <v>3.2037590846858985</v>
      </c>
      <c r="W2553" s="24">
        <f t="shared" si="619"/>
        <v>3.511314033314918</v>
      </c>
      <c r="X2553" s="24">
        <f t="shared" si="619"/>
        <v>3.2099285165861051</v>
      </c>
      <c r="Y2553" s="24">
        <f t="shared" si="619"/>
        <v>4.017246232528092</v>
      </c>
      <c r="Z2553" s="24">
        <f t="shared" si="619"/>
        <v>3.4855619667787536</v>
      </c>
      <c r="AA2553" s="20"/>
      <c r="AB2553" s="20"/>
      <c r="AC2553" s="17">
        <v>313.90777494213</v>
      </c>
      <c r="AD2553" s="17">
        <f t="shared" si="613"/>
        <v>314.42990349880057</v>
      </c>
      <c r="AE2553" s="21">
        <v>84.640973630831596</v>
      </c>
      <c r="AF2553" s="21">
        <v>184.99305555555563</v>
      </c>
      <c r="AG2553" s="19">
        <v>3.2474305527500014</v>
      </c>
      <c r="AH2553" s="21">
        <v>194.1</v>
      </c>
      <c r="AI2553" s="22">
        <v>0</v>
      </c>
      <c r="AJ2553" s="21">
        <v>1200.2819836388173</v>
      </c>
      <c r="AK2553" s="21" t="e">
        <f>VLOOKUP($B2553,'[3]Rotoma level Monthly'!$C$2:$N$538,10,FALSE)</f>
        <v>#N/A</v>
      </c>
      <c r="AL2553" s="21" t="e">
        <f>VLOOKUP($B2553,'[3]Rotoma level Monthly'!$C$2:$N$538,11,FALSE)</f>
        <v>#N/A</v>
      </c>
      <c r="AM2553" s="20">
        <v>3.7046168208688002</v>
      </c>
      <c r="AN2553" s="21">
        <v>208.64999999999998</v>
      </c>
    </row>
    <row r="2554" spans="1:40" x14ac:dyDescent="0.25">
      <c r="A2554" s="18" t="s">
        <v>92</v>
      </c>
      <c r="B2554" s="15">
        <v>44317</v>
      </c>
      <c r="C2554" s="16" t="s">
        <v>83</v>
      </c>
      <c r="D2554" s="17">
        <v>2021</v>
      </c>
      <c r="E2554" s="18" t="str">
        <f t="shared" si="611"/>
        <v>Rotomahana 2020/21</v>
      </c>
      <c r="F2554" s="18" t="s">
        <v>72</v>
      </c>
      <c r="G2554" s="19">
        <v>5.0999999999999996</v>
      </c>
      <c r="H2554" s="20">
        <v>4.8</v>
      </c>
      <c r="I2554" s="21">
        <v>184.9</v>
      </c>
      <c r="J2554" s="19">
        <v>17.600000000000001</v>
      </c>
      <c r="K2554" s="19">
        <v>6.8</v>
      </c>
      <c r="L2554" s="19">
        <v>26.599999999999998</v>
      </c>
      <c r="M2554" s="19">
        <v>22.4</v>
      </c>
      <c r="N2554" s="19">
        <v>6.88</v>
      </c>
      <c r="O2554" s="19">
        <v>0.60099999999999998</v>
      </c>
      <c r="Q2554" s="19">
        <f t="shared" si="614"/>
        <v>4.0172282472887586</v>
      </c>
      <c r="R2554" s="19">
        <f t="shared" si="618"/>
        <v>3.6444277304139114</v>
      </c>
      <c r="S2554" s="19">
        <f t="shared" si="612"/>
        <v>3.2134801025891115</v>
      </c>
      <c r="T2554" s="19">
        <f t="shared" si="616"/>
        <v>3.8548969900173171</v>
      </c>
      <c r="U2554" s="23">
        <f t="shared" si="617"/>
        <v>3.6825082675772745</v>
      </c>
      <c r="V2554" s="24">
        <f t="shared" si="619"/>
        <v>3.2692974701243789</v>
      </c>
      <c r="W2554" s="24">
        <f t="shared" si="619"/>
        <v>3.5067761657292227</v>
      </c>
      <c r="X2554" s="24">
        <f t="shared" si="619"/>
        <v>3.2082912367526766</v>
      </c>
      <c r="Y2554" s="24">
        <f t="shared" si="619"/>
        <v>3.986694468543412</v>
      </c>
      <c r="Z2554" s="24">
        <f t="shared" si="619"/>
        <v>3.492764835287423</v>
      </c>
      <c r="AA2554" s="20"/>
      <c r="AB2554" s="20"/>
      <c r="AC2554" s="17">
        <v>313.78864902553801</v>
      </c>
      <c r="AD2554" s="17">
        <f t="shared" si="613"/>
        <v>314.33940271217563</v>
      </c>
      <c r="AE2554" s="21">
        <v>78.4575999999999</v>
      </c>
      <c r="AF2554" s="21">
        <v>165.23521505376348</v>
      </c>
      <c r="AG2554" s="19">
        <v>3.3774245789220432</v>
      </c>
      <c r="AH2554" s="21">
        <v>169</v>
      </c>
      <c r="AI2554" s="22">
        <v>0</v>
      </c>
      <c r="AJ2554" s="21">
        <v>1243.2265532070633</v>
      </c>
      <c r="AK2554" s="21" t="e">
        <f>VLOOKUP($B2554,'[3]Rotoma level Monthly'!$C$2:$N$538,10,FALSE)</f>
        <v>#N/A</v>
      </c>
      <c r="AL2554" s="21" t="e">
        <f>VLOOKUP($B2554,'[3]Rotoma level Monthly'!$C$2:$N$538,11,FALSE)</f>
        <v>#N/A</v>
      </c>
      <c r="AM2554" s="20">
        <v>3.7176267874213469</v>
      </c>
      <c r="AN2554" s="21">
        <v>207.51666666666665</v>
      </c>
    </row>
    <row r="2555" spans="1:40" x14ac:dyDescent="0.25">
      <c r="A2555" s="18" t="s">
        <v>92</v>
      </c>
      <c r="B2555" s="15">
        <v>44348</v>
      </c>
      <c r="C2555" s="16" t="s">
        <v>83</v>
      </c>
      <c r="D2555" s="17">
        <v>2021</v>
      </c>
      <c r="E2555" s="18" t="str">
        <f t="shared" si="611"/>
        <v>Rotomahana 2020/21</v>
      </c>
      <c r="F2555" s="18" t="s">
        <v>72</v>
      </c>
      <c r="G2555" s="19">
        <v>1.7</v>
      </c>
      <c r="H2555" s="20">
        <v>9.15</v>
      </c>
      <c r="I2555" s="21">
        <v>197.4</v>
      </c>
      <c r="J2555" s="19">
        <v>26.200000000000003</v>
      </c>
      <c r="K2555" s="19">
        <v>14.200000000000001</v>
      </c>
      <c r="L2555" s="19">
        <v>104.5</v>
      </c>
      <c r="M2555" s="19">
        <v>-1.8</v>
      </c>
      <c r="N2555" s="19">
        <v>6.81</v>
      </c>
      <c r="O2555" s="19">
        <v>0.55200000000000005</v>
      </c>
      <c r="Q2555" s="19">
        <f t="shared" si="614"/>
        <v>2.8053402603008157</v>
      </c>
      <c r="R2555" s="19">
        <f t="shared" si="618"/>
        <v>2.7670126157346093</v>
      </c>
      <c r="S2555" s="19">
        <f t="shared" si="612"/>
        <v>3.298994916484189</v>
      </c>
      <c r="T2555" s="19">
        <f t="shared" si="616"/>
        <v>4.3594397706536556</v>
      </c>
      <c r="U2555" s="23">
        <f t="shared" si="617"/>
        <v>3.3076968907933173</v>
      </c>
      <c r="V2555" s="24">
        <f t="shared" si="619"/>
        <v>3.1405194342767282</v>
      </c>
      <c r="W2555" s="24">
        <f t="shared" si="619"/>
        <v>3.4597517448031634</v>
      </c>
      <c r="X2555" s="24">
        <f t="shared" si="619"/>
        <v>3.2086228520241158</v>
      </c>
      <c r="Y2555" s="24">
        <f t="shared" si="619"/>
        <v>3.9752379555787685</v>
      </c>
      <c r="Z2555" s="24">
        <f t="shared" si="619"/>
        <v>3.4460329966706946</v>
      </c>
      <c r="AA2555" s="20"/>
      <c r="AB2555" s="20"/>
      <c r="AC2555" s="17">
        <v>313.81448912037001</v>
      </c>
      <c r="AD2555" s="17">
        <f t="shared" si="613"/>
        <v>314.28282170858944</v>
      </c>
      <c r="AE2555" s="21">
        <v>157.87199999999899</v>
      </c>
      <c r="AF2555" s="21">
        <v>165.09722222222223</v>
      </c>
      <c r="AG2555" s="19">
        <v>3.2549328675583329</v>
      </c>
      <c r="AH2555" s="21">
        <v>127</v>
      </c>
      <c r="AI2555" s="22">
        <v>0</v>
      </c>
      <c r="AJ2555" s="21">
        <v>1257.1540040625853</v>
      </c>
      <c r="AK2555" s="21" t="e">
        <f>VLOOKUP($B2555,'[3]Rotoma level Monthly'!$C$2:$N$538,10,FALSE)</f>
        <v>#N/A</v>
      </c>
      <c r="AL2555" s="21" t="e">
        <f>VLOOKUP($B2555,'[3]Rotoma level Monthly'!$C$2:$N$538,11,FALSE)</f>
        <v>#N/A</v>
      </c>
      <c r="AM2555" s="20">
        <v>3.7518001578949431</v>
      </c>
      <c r="AN2555" s="21">
        <v>208.75</v>
      </c>
    </row>
    <row r="2556" spans="1:40" x14ac:dyDescent="0.25">
      <c r="A2556" s="18" t="s">
        <v>92</v>
      </c>
      <c r="B2556" s="15">
        <v>44378</v>
      </c>
      <c r="C2556" s="16" t="s">
        <v>84</v>
      </c>
      <c r="D2556" s="17">
        <v>2022</v>
      </c>
      <c r="E2556" s="18" t="str">
        <f t="shared" si="611"/>
        <v>Rotomahana 2021/22</v>
      </c>
      <c r="F2556" s="18" t="s">
        <v>72</v>
      </c>
      <c r="G2556" s="19">
        <v>4</v>
      </c>
      <c r="H2556" s="20">
        <v>6.6</v>
      </c>
      <c r="I2556" s="21">
        <v>216</v>
      </c>
      <c r="J2556" s="19">
        <v>23.7</v>
      </c>
      <c r="K2556" s="19">
        <v>17.7</v>
      </c>
      <c r="L2556" s="19">
        <v>74.75</v>
      </c>
      <c r="M2556" s="19">
        <v>2</v>
      </c>
      <c r="N2556" s="19">
        <v>7.0649999999999995</v>
      </c>
      <c r="O2556" s="19">
        <v>0.436</v>
      </c>
      <c r="Q2556" s="19">
        <f t="shared" si="614"/>
        <v>3.7492323779730246</v>
      </c>
      <c r="R2556" s="19">
        <f t="shared" si="618"/>
        <v>3.2255706038485066</v>
      </c>
      <c r="S2556" s="19">
        <f t="shared" si="612"/>
        <v>3.416705790964301</v>
      </c>
      <c r="T2556" s="19">
        <f t="shared" si="616"/>
        <v>4.2322651703495024</v>
      </c>
      <c r="U2556" s="23">
        <f t="shared" si="617"/>
        <v>3.6559434857838333</v>
      </c>
      <c r="V2556" s="24">
        <f t="shared" si="619"/>
        <v>3.2247500694456428</v>
      </c>
      <c r="W2556" s="24">
        <f t="shared" si="619"/>
        <v>3.4696450013341753</v>
      </c>
      <c r="X2556" s="24">
        <f t="shared" si="619"/>
        <v>3.2107104862961831</v>
      </c>
      <c r="Y2556" s="24">
        <f t="shared" si="619"/>
        <v>3.9630388548610007</v>
      </c>
      <c r="Z2556" s="24">
        <f t="shared" si="619"/>
        <v>3.4670361029842502</v>
      </c>
      <c r="AA2556" s="20"/>
      <c r="AB2556" s="20"/>
      <c r="AC2556" s="17">
        <v>313.88659475806497</v>
      </c>
      <c r="AD2556" s="17">
        <f t="shared" si="613"/>
        <v>314.22166770187607</v>
      </c>
      <c r="AE2556" s="21">
        <v>123.364723144104</v>
      </c>
      <c r="AF2556" s="21">
        <v>176.2836021505376</v>
      </c>
      <c r="AG2556" s="19">
        <v>3.5627352119758053</v>
      </c>
      <c r="AH2556" s="21">
        <v>157.69999999999999</v>
      </c>
      <c r="AI2556" s="22">
        <v>0</v>
      </c>
      <c r="AJ2556" s="21">
        <v>1229.3270293059118</v>
      </c>
      <c r="AK2556" s="21" t="e">
        <f>VLOOKUP($B2556,'[3]Rotoma level Monthly'!$C$2:$N$538,10,FALSE)</f>
        <v>#N/A</v>
      </c>
      <c r="AL2556" s="21" t="e">
        <f>VLOOKUP($B2556,'[3]Rotoma level Monthly'!$C$2:$N$538,11,FALSE)</f>
        <v>#N/A</v>
      </c>
      <c r="AM2556" s="20">
        <v>3.730007719642165</v>
      </c>
      <c r="AN2556" s="21">
        <v>211.14166666666665</v>
      </c>
    </row>
    <row r="2557" spans="1:40" x14ac:dyDescent="0.25">
      <c r="A2557" s="18" t="s">
        <v>92</v>
      </c>
      <c r="B2557" s="15">
        <v>44440</v>
      </c>
      <c r="C2557" s="16" t="s">
        <v>84</v>
      </c>
      <c r="D2557" s="17">
        <v>2022</v>
      </c>
      <c r="E2557" s="18" t="str">
        <f t="shared" si="611"/>
        <v>Rotomahana 2021/22</v>
      </c>
      <c r="F2557" s="18" t="s">
        <v>72</v>
      </c>
      <c r="G2557" s="19">
        <v>5.3</v>
      </c>
      <c r="H2557" s="20">
        <v>6.65</v>
      </c>
      <c r="I2557" s="21">
        <v>204.1</v>
      </c>
      <c r="J2557" s="19">
        <v>22.3</v>
      </c>
      <c r="K2557" s="19">
        <v>17.3</v>
      </c>
      <c r="L2557" s="19">
        <v>70</v>
      </c>
      <c r="M2557" s="19">
        <v>12.3</v>
      </c>
      <c r="N2557" s="19">
        <v>7.18</v>
      </c>
      <c r="O2557" s="19">
        <v>1</v>
      </c>
      <c r="Q2557" s="19">
        <f t="shared" si="614"/>
        <v>4.0596607087860042</v>
      </c>
      <c r="R2557" s="19">
        <f t="shared" si="618"/>
        <v>3.2153569242159015</v>
      </c>
      <c r="S2557" s="19">
        <f t="shared" si="612"/>
        <v>3.3426274441953718</v>
      </c>
      <c r="T2557" s="19">
        <f t="shared" si="616"/>
        <v>4.1550502001006286</v>
      </c>
      <c r="U2557" s="23">
        <f t="shared" si="617"/>
        <v>3.6931738193244765</v>
      </c>
      <c r="V2557" s="24">
        <f t="shared" si="619"/>
        <v>3.3055756610704439</v>
      </c>
      <c r="W2557" s="24">
        <f t="shared" si="619"/>
        <v>3.4617906574710222</v>
      </c>
      <c r="X2557" s="24">
        <f t="shared" si="619"/>
        <v>3.2004297638554031</v>
      </c>
      <c r="Y2557" s="24">
        <f t="shared" si="619"/>
        <v>3.9530959576740172</v>
      </c>
      <c r="Z2557" s="24">
        <f t="shared" si="619"/>
        <v>3.4802230100177209</v>
      </c>
      <c r="AA2557" s="20"/>
      <c r="AB2557" s="20"/>
      <c r="AC2557" s="17">
        <v>313.93716718749999</v>
      </c>
      <c r="AD2557" s="17">
        <f t="shared" si="613"/>
        <v>314.16363632863766</v>
      </c>
      <c r="AE2557" s="21">
        <v>178.86026200873201</v>
      </c>
      <c r="AF2557" s="21">
        <v>197.31944444444446</v>
      </c>
      <c r="AG2557" s="19">
        <v>4.0798302433888889</v>
      </c>
      <c r="AH2557" s="21">
        <v>185.2</v>
      </c>
      <c r="AI2557" s="22">
        <v>0</v>
      </c>
      <c r="AJ2557" s="21">
        <v>1183.1120182266916</v>
      </c>
      <c r="AK2557" s="21" t="e">
        <f>VLOOKUP($B2557,'[3]Rotoma level Monthly'!$C$2:$N$538,10,FALSE)</f>
        <v>#N/A</v>
      </c>
      <c r="AL2557" s="21" t="e">
        <f>VLOOKUP($B2557,'[3]Rotoma level Monthly'!$C$2:$N$538,11,FALSE)</f>
        <v>#N/A</v>
      </c>
      <c r="AM2557" s="20">
        <v>3.7520364059034996</v>
      </c>
      <c r="AN2557" s="21">
        <v>208.23333333333332</v>
      </c>
    </row>
    <row r="2558" spans="1:40" x14ac:dyDescent="0.25">
      <c r="A2558" s="18" t="s">
        <v>92</v>
      </c>
      <c r="B2558" s="15">
        <v>44470</v>
      </c>
      <c r="C2558" s="16" t="s">
        <v>84</v>
      </c>
      <c r="D2558" s="17">
        <v>2022</v>
      </c>
      <c r="E2558" s="18" t="str">
        <f t="shared" si="611"/>
        <v>Rotomahana 2021/22</v>
      </c>
      <c r="F2558" s="18" t="s">
        <v>72</v>
      </c>
      <c r="G2558" s="19">
        <v>5.9</v>
      </c>
      <c r="H2558" s="20">
        <v>4.2</v>
      </c>
      <c r="I2558" s="21">
        <v>194.20000000000002</v>
      </c>
      <c r="J2558" s="19">
        <v>26</v>
      </c>
      <c r="K2558" s="19">
        <v>12.5</v>
      </c>
      <c r="L2558" s="19">
        <v>4.8</v>
      </c>
      <c r="M2558" s="19">
        <v>0.4</v>
      </c>
      <c r="N2558" s="19">
        <v>7.55</v>
      </c>
      <c r="O2558" s="19">
        <v>1.01</v>
      </c>
      <c r="Q2558" s="19">
        <f t="shared" si="614"/>
        <v>4.1779641095710467</v>
      </c>
      <c r="R2558" s="19">
        <f t="shared" si="618"/>
        <v>3.8142917367868296</v>
      </c>
      <c r="S2558" s="19">
        <f t="shared" si="612"/>
        <v>3.2776301689716774</v>
      </c>
      <c r="T2558" s="19">
        <f t="shared" si="616"/>
        <v>4.3497221760747884</v>
      </c>
      <c r="U2558" s="23">
        <f t="shared" si="617"/>
        <v>3.9049020478510856</v>
      </c>
      <c r="V2558" s="24">
        <f t="shared" si="619"/>
        <v>3.3189703162606343</v>
      </c>
      <c r="W2558" s="24">
        <f t="shared" si="619"/>
        <v>3.493587670049489</v>
      </c>
      <c r="X2558" s="24">
        <f t="shared" si="619"/>
        <v>3.2145442053728068</v>
      </c>
      <c r="Y2558" s="24">
        <f t="shared" si="619"/>
        <v>3.9890610184355162</v>
      </c>
      <c r="Z2558" s="24">
        <f t="shared" si="619"/>
        <v>3.504040802529611</v>
      </c>
      <c r="AA2558" s="20"/>
      <c r="AB2558" s="20"/>
      <c r="AC2558" s="17">
        <v>314.01965585797501</v>
      </c>
      <c r="AD2558" s="17">
        <f t="shared" si="613"/>
        <v>314.11631001800868</v>
      </c>
      <c r="AE2558" s="21">
        <v>130.87554585152799</v>
      </c>
      <c r="AF2558" s="21">
        <v>152.35887096774198</v>
      </c>
      <c r="AG2558" s="19">
        <v>3.9980077623763433</v>
      </c>
      <c r="AH2558" s="21">
        <v>190.7</v>
      </c>
      <c r="AI2558" s="22">
        <v>0</v>
      </c>
      <c r="AJ2558" s="21">
        <v>1302.6244541484671</v>
      </c>
      <c r="AK2558" s="21" t="e">
        <f>VLOOKUP($B2558,'[3]Rotoma level Monthly'!$C$2:$N$538,10,FALSE)</f>
        <v>#N/A</v>
      </c>
      <c r="AL2558" s="21" t="e">
        <f>VLOOKUP($B2558,'[3]Rotoma level Monthly'!$C$2:$N$538,11,FALSE)</f>
        <v>#N/A</v>
      </c>
      <c r="AM2558" s="20">
        <v>3.6876713082224817</v>
      </c>
      <c r="AN2558" s="21">
        <v>209.56666666666663</v>
      </c>
    </row>
    <row r="2559" spans="1:40" x14ac:dyDescent="0.25">
      <c r="A2559" s="18" t="s">
        <v>92</v>
      </c>
      <c r="B2559" s="15">
        <v>44501</v>
      </c>
      <c r="C2559" s="16" t="s">
        <v>84</v>
      </c>
      <c r="D2559" s="17">
        <v>2022</v>
      </c>
      <c r="E2559" s="18" t="str">
        <f t="shared" si="611"/>
        <v>Rotomahana 2021/22</v>
      </c>
      <c r="F2559" s="18" t="s">
        <v>72</v>
      </c>
      <c r="G2559" s="19">
        <v>2.1</v>
      </c>
      <c r="H2559" s="20">
        <v>4.2</v>
      </c>
      <c r="I2559" s="21">
        <v>162.70000000000002</v>
      </c>
      <c r="J2559" s="19">
        <v>19.2</v>
      </c>
      <c r="K2559" s="19">
        <v>8.3000000000000007</v>
      </c>
      <c r="L2559" s="19">
        <v>1.2</v>
      </c>
      <c r="M2559" s="19">
        <v>-0.4</v>
      </c>
      <c r="N2559" s="19">
        <v>7.85</v>
      </c>
      <c r="O2559" s="19">
        <v>1.23</v>
      </c>
      <c r="Q2559" s="19">
        <f t="shared" si="614"/>
        <v>3.0384370086241552</v>
      </c>
      <c r="R2559" s="19">
        <f t="shared" si="618"/>
        <v>3.8142917367868296</v>
      </c>
      <c r="S2559" s="19">
        <f t="shared" si="612"/>
        <v>3.0462765343399441</v>
      </c>
      <c r="T2559" s="19">
        <f t="shared" si="616"/>
        <v>3.9652395878143643</v>
      </c>
      <c r="U2559" s="23">
        <f t="shared" si="617"/>
        <v>3.4660612168913234</v>
      </c>
      <c r="V2559" s="24">
        <f t="shared" si="619"/>
        <v>3.3281705547776319</v>
      </c>
      <c r="W2559" s="24">
        <f t="shared" si="619"/>
        <v>3.4789458102427564</v>
      </c>
      <c r="X2559" s="24">
        <f t="shared" si="619"/>
        <v>3.1987993227108293</v>
      </c>
      <c r="Y2559" s="24">
        <f t="shared" si="619"/>
        <v>3.9795909557014597</v>
      </c>
      <c r="Z2559" s="24">
        <f t="shared" si="619"/>
        <v>3.4963766608581697</v>
      </c>
      <c r="AA2559" s="20"/>
      <c r="AB2559" s="20"/>
      <c r="AC2559" s="17">
        <v>314.01168634259301</v>
      </c>
      <c r="AD2559" s="17">
        <f t="shared" si="613"/>
        <v>314.07466686990199</v>
      </c>
      <c r="AE2559" s="21">
        <v>57</v>
      </c>
      <c r="AF2559" s="21">
        <v>190.86769005847961</v>
      </c>
      <c r="AG2559" s="19">
        <v>4.0108741301714455</v>
      </c>
      <c r="AH2559" s="21">
        <v>228.7</v>
      </c>
      <c r="AI2559" s="22">
        <v>0</v>
      </c>
      <c r="AJ2559" s="21">
        <v>1369.539999999995</v>
      </c>
      <c r="AK2559" s="21" t="e">
        <f>VLOOKUP($B2559,'[3]Rotoma level Monthly'!$C$2:$N$538,10,FALSE)</f>
        <v>#N/A</v>
      </c>
      <c r="AL2559" s="21" t="e">
        <f>VLOOKUP($B2559,'[3]Rotoma level Monthly'!$C$2:$N$538,11,FALSE)</f>
        <v>#N/A</v>
      </c>
      <c r="AM2559" s="20">
        <v>3.7210341367480191</v>
      </c>
      <c r="AN2559" s="21">
        <v>209.61666666666665</v>
      </c>
    </row>
    <row r="2560" spans="1:40" x14ac:dyDescent="0.25">
      <c r="A2560" s="18" t="s">
        <v>92</v>
      </c>
      <c r="B2560" s="15">
        <v>44531</v>
      </c>
      <c r="C2560" s="16" t="s">
        <v>84</v>
      </c>
      <c r="D2560" s="17">
        <v>2022</v>
      </c>
      <c r="E2560" s="18" t="str">
        <f t="shared" si="611"/>
        <v>Rotomahana 2021/22</v>
      </c>
      <c r="F2560" s="18" t="s">
        <v>72</v>
      </c>
      <c r="G2560" s="19">
        <v>10</v>
      </c>
      <c r="H2560" s="20">
        <v>3.4</v>
      </c>
      <c r="I2560" s="21">
        <v>285.39999999999998</v>
      </c>
      <c r="J2560" s="19">
        <v>21.3</v>
      </c>
      <c r="K2560" s="19">
        <v>10.3</v>
      </c>
      <c r="L2560" s="19">
        <v>1.7</v>
      </c>
      <c r="M2560" s="19">
        <v>-1.3</v>
      </c>
      <c r="N2560" s="19">
        <v>8.1</v>
      </c>
      <c r="O2560" s="19">
        <v>3.45</v>
      </c>
      <c r="Q2560" s="19">
        <f t="shared" si="614"/>
        <v>4.76</v>
      </c>
      <c r="R2560" s="19">
        <f t="shared" si="618"/>
        <v>4.0778496602629017</v>
      </c>
      <c r="S2560" s="19">
        <f t="shared" si="612"/>
        <v>3.7809164460236713</v>
      </c>
      <c r="T2560" s="19">
        <f t="shared" si="616"/>
        <v>4.0968684420411137</v>
      </c>
      <c r="U2560" s="23">
        <f t="shared" si="617"/>
        <v>4.1789086370819213</v>
      </c>
      <c r="V2560" s="24">
        <f t="shared" si="619"/>
        <v>3.5025645716108453</v>
      </c>
      <c r="W2560" s="24">
        <f t="shared" si="619"/>
        <v>3.5205125229603982</v>
      </c>
      <c r="X2560" s="24">
        <f t="shared" si="619"/>
        <v>3.2533324623446629</v>
      </c>
      <c r="Y2560" s="24">
        <f t="shared" si="619"/>
        <v>3.9761738068714827</v>
      </c>
      <c r="Z2560" s="24">
        <f t="shared" si="619"/>
        <v>3.5631458409468473</v>
      </c>
      <c r="AA2560" s="20"/>
      <c r="AB2560" s="20"/>
      <c r="AC2560" s="17">
        <v>314.01168634259301</v>
      </c>
      <c r="AD2560" s="17">
        <f t="shared" si="613"/>
        <v>314.03052049162272</v>
      </c>
      <c r="AE2560" s="21"/>
      <c r="AF2560" s="21"/>
      <c r="AG2560" s="19"/>
      <c r="AH2560" s="21">
        <v>240.7</v>
      </c>
    </row>
    <row r="2561" spans="1:39" x14ac:dyDescent="0.25">
      <c r="A2561" s="18" t="s">
        <v>92</v>
      </c>
      <c r="B2561" s="15">
        <v>44562</v>
      </c>
      <c r="C2561" s="16" t="s">
        <v>84</v>
      </c>
      <c r="D2561" s="17">
        <v>2022</v>
      </c>
      <c r="E2561" s="18" t="str">
        <f t="shared" si="611"/>
        <v>Rotomahana 2021/22</v>
      </c>
      <c r="F2561" s="18" t="s">
        <v>72</v>
      </c>
      <c r="G2561" s="19">
        <v>1</v>
      </c>
      <c r="H2561" s="20">
        <v>6.5</v>
      </c>
      <c r="I2561" s="21">
        <v>177.9</v>
      </c>
      <c r="J2561" s="19">
        <v>15.8</v>
      </c>
      <c r="K2561" s="19">
        <v>13.299999999999999</v>
      </c>
      <c r="L2561" s="19">
        <v>3.5</v>
      </c>
      <c r="M2561" s="19">
        <v>2</v>
      </c>
      <c r="N2561" s="19">
        <v>7.97</v>
      </c>
      <c r="O2561" s="19">
        <v>0.85099999999999998</v>
      </c>
      <c r="Q2561" s="19">
        <f t="shared" si="614"/>
        <v>2.2200000000000002</v>
      </c>
      <c r="R2561" s="19">
        <f t="shared" si="618"/>
        <v>3.2461857935716707</v>
      </c>
      <c r="S2561" s="19">
        <f t="shared" si="612"/>
        <v>3.1630296037326144</v>
      </c>
      <c r="T2561" s="19">
        <f t="shared" si="616"/>
        <v>3.7180786939069135</v>
      </c>
      <c r="U2561" s="23">
        <f t="shared" si="617"/>
        <v>3.0868235228028</v>
      </c>
      <c r="V2561" s="24">
        <f t="shared" si="619"/>
        <v>3.5025645716108453</v>
      </c>
      <c r="W2561" s="24">
        <f t="shared" si="619"/>
        <v>3.492773913453771</v>
      </c>
      <c r="X2561" s="24">
        <f t="shared" si="619"/>
        <v>3.2669467665097311</v>
      </c>
      <c r="Y2561" s="24">
        <f t="shared" si="619"/>
        <v>3.9623973884552544</v>
      </c>
      <c r="Z2561" s="24">
        <f t="shared" si="619"/>
        <v>3.556170660007401</v>
      </c>
      <c r="AA2561" s="20"/>
      <c r="AB2561" s="20"/>
      <c r="AC2561" s="17">
        <v>314.01168634259301</v>
      </c>
      <c r="AD2561" s="17">
        <f t="shared" si="613"/>
        <v>313.99180516873099</v>
      </c>
      <c r="AE2561" s="21"/>
      <c r="AF2561" s="21"/>
      <c r="AG2561" s="19"/>
      <c r="AH2561" s="21">
        <v>336</v>
      </c>
    </row>
    <row r="2562" spans="1:39" x14ac:dyDescent="0.25">
      <c r="A2562" s="18" t="s">
        <v>92</v>
      </c>
      <c r="B2562" s="15">
        <v>44593</v>
      </c>
      <c r="C2562" s="16" t="s">
        <v>84</v>
      </c>
      <c r="D2562" s="17">
        <v>2022</v>
      </c>
      <c r="E2562" s="18" t="str">
        <f t="shared" si="611"/>
        <v>Rotomahana 2021/22</v>
      </c>
      <c r="F2562" s="18" t="s">
        <v>72</v>
      </c>
      <c r="G2562" s="19">
        <v>3.4</v>
      </c>
      <c r="H2562" s="20">
        <v>5.55</v>
      </c>
      <c r="I2562" s="21">
        <v>183.60000000000002</v>
      </c>
      <c r="J2562" s="19">
        <v>15.6</v>
      </c>
      <c r="K2562" s="19">
        <v>11.9</v>
      </c>
      <c r="L2562" s="19">
        <v>2.9</v>
      </c>
      <c r="M2562" s="19">
        <v>0.1</v>
      </c>
      <c r="N2562" s="19">
        <v>7.92</v>
      </c>
      <c r="O2562" s="19">
        <v>0.748</v>
      </c>
      <c r="Q2562" s="19">
        <f t="shared" si="614"/>
        <v>3.5699564492873277</v>
      </c>
      <c r="R2562" s="19">
        <f t="shared" si="618"/>
        <v>3.4561742546618155</v>
      </c>
      <c r="S2562" s="19">
        <f t="shared" si="612"/>
        <v>3.2042567573643228</v>
      </c>
      <c r="T2562" s="19">
        <f t="shared" si="616"/>
        <v>3.701923827195027</v>
      </c>
      <c r="U2562" s="23">
        <f t="shared" si="617"/>
        <v>3.4830778221271235</v>
      </c>
      <c r="V2562" s="24">
        <f t="shared" si="619"/>
        <v>3.4973102463890466</v>
      </c>
      <c r="W2562" s="24">
        <f t="shared" si="619"/>
        <v>3.4551722039061628</v>
      </c>
      <c r="X2562" s="24">
        <f t="shared" si="619"/>
        <v>3.2626422933387862</v>
      </c>
      <c r="Y2562" s="24">
        <f t="shared" si="619"/>
        <v>3.9533151365194592</v>
      </c>
      <c r="Z2562" s="24">
        <f t="shared" si="619"/>
        <v>3.5421099700383638</v>
      </c>
      <c r="AA2562" s="20"/>
      <c r="AB2562" s="20"/>
      <c r="AC2562" s="17">
        <v>314.01168634259301</v>
      </c>
      <c r="AD2562" s="17">
        <f t="shared" si="613"/>
        <v>313.96292752411728</v>
      </c>
      <c r="AE2562" s="21"/>
      <c r="AF2562" s="21"/>
      <c r="AG2562" s="19"/>
      <c r="AH2562" s="21">
        <v>201.4</v>
      </c>
    </row>
    <row r="2563" spans="1:39" x14ac:dyDescent="0.25">
      <c r="A2563" s="18" t="s">
        <v>92</v>
      </c>
      <c r="B2563" s="15">
        <v>44621</v>
      </c>
      <c r="C2563" s="16" t="s">
        <v>84</v>
      </c>
      <c r="D2563" s="17">
        <v>2022</v>
      </c>
      <c r="E2563" s="18" t="str">
        <f t="shared" ref="E2563:E2626" si="620">CONCATENATE(A2563," ",C2563)</f>
        <v>Rotomahana 2021/22</v>
      </c>
      <c r="F2563" s="18" t="s">
        <v>72</v>
      </c>
      <c r="H2563" s="20">
        <v>5.9</v>
      </c>
      <c r="I2563" s="21">
        <v>182.7</v>
      </c>
      <c r="J2563" s="19">
        <v>16.5</v>
      </c>
      <c r="K2563" s="19">
        <v>13.799999999999999</v>
      </c>
      <c r="L2563" s="19">
        <v>1.5</v>
      </c>
      <c r="M2563" s="19">
        <v>-1.5</v>
      </c>
      <c r="N2563" s="19">
        <v>7.72</v>
      </c>
      <c r="O2563" s="19">
        <v>0.92100000000000004</v>
      </c>
      <c r="R2563" s="19">
        <f t="shared" si="618"/>
        <v>3.3755901776582165</v>
      </c>
      <c r="S2563" s="19">
        <f t="shared" si="612"/>
        <v>3.197833027531138</v>
      </c>
      <c r="T2563" s="19">
        <f t="shared" si="616"/>
        <v>3.7730531171046056</v>
      </c>
      <c r="V2563" s="24">
        <f t="shared" si="619"/>
        <v>3.5299031139258066</v>
      </c>
      <c r="W2563" s="24">
        <f t="shared" si="619"/>
        <v>3.4413762717645207</v>
      </c>
      <c r="X2563" s="24">
        <f t="shared" si="619"/>
        <v>3.2750713215283884</v>
      </c>
      <c r="Y2563" s="24">
        <f t="shared" si="619"/>
        <v>3.9633873565746272</v>
      </c>
      <c r="Z2563" s="24">
        <f t="shared" si="619"/>
        <v>3.56001084839319</v>
      </c>
      <c r="AA2563" s="20"/>
      <c r="AB2563" s="20"/>
      <c r="AC2563" s="17">
        <v>314.01168634259301</v>
      </c>
      <c r="AD2563" s="17">
        <f t="shared" si="613"/>
        <v>313.95107158689285</v>
      </c>
      <c r="AE2563" s="21"/>
      <c r="AF2563" s="21"/>
      <c r="AG2563" s="19"/>
      <c r="AH2563" s="21">
        <v>272.60000000000002</v>
      </c>
    </row>
    <row r="2564" spans="1:39" x14ac:dyDescent="0.25">
      <c r="A2564" s="18" t="s">
        <v>92</v>
      </c>
      <c r="B2564" s="15">
        <v>44652</v>
      </c>
      <c r="C2564" s="16" t="s">
        <v>84</v>
      </c>
      <c r="D2564" s="17">
        <v>2022</v>
      </c>
      <c r="E2564" s="18" t="str">
        <f t="shared" si="620"/>
        <v>Rotomahana 2021/22</v>
      </c>
      <c r="F2564" s="18" t="s">
        <v>72</v>
      </c>
      <c r="I2564" s="21">
        <v>175.8</v>
      </c>
      <c r="J2564" s="19">
        <v>18.8</v>
      </c>
      <c r="K2564" s="19">
        <v>7.6</v>
      </c>
      <c r="L2564" s="19">
        <v>1.8</v>
      </c>
      <c r="M2564" s="19">
        <v>4.7</v>
      </c>
      <c r="N2564" s="19">
        <v>7.38</v>
      </c>
      <c r="O2564" s="19">
        <v>1.28</v>
      </c>
      <c r="S2564" s="19">
        <f t="shared" si="612"/>
        <v>3.1475068009206359</v>
      </c>
      <c r="T2564" s="19">
        <f t="shared" si="616"/>
        <v>3.9385409198499448</v>
      </c>
      <c r="X2564" s="24">
        <f t="shared" si="619"/>
        <v>3.2819119973950239</v>
      </c>
      <c r="Y2564" s="24">
        <f t="shared" si="619"/>
        <v>3.9872502268585728</v>
      </c>
      <c r="AA2564" s="20"/>
      <c r="AB2564" s="20"/>
      <c r="AC2564" s="17">
        <v>314.01168634259301</v>
      </c>
      <c r="AD2564" s="17">
        <f t="shared" si="613"/>
        <v>313.95203741226129</v>
      </c>
      <c r="AE2564" s="21"/>
      <c r="AF2564" s="21"/>
      <c r="AG2564" s="19"/>
    </row>
    <row r="2565" spans="1:39" x14ac:dyDescent="0.25">
      <c r="A2565" t="s">
        <v>93</v>
      </c>
      <c r="B2565" s="15">
        <v>29952</v>
      </c>
      <c r="C2565" s="16" t="s">
        <v>94</v>
      </c>
      <c r="D2565" s="17">
        <v>1982</v>
      </c>
      <c r="E2565" s="18" t="str">
        <f t="shared" si="620"/>
        <v>Rotorua 1981/82</v>
      </c>
      <c r="F2565" s="18" t="s">
        <v>48</v>
      </c>
      <c r="H2565" s="17">
        <v>2.2394580839999998</v>
      </c>
      <c r="P2565" s="17"/>
      <c r="Q2565" s="17"/>
      <c r="R2565" s="19">
        <f t="shared" ref="R2565:R2628" si="621">5.56+2.6*LOG(((1/$H2565)-(1/40)),10)</f>
        <v>4.5845717511777284</v>
      </c>
      <c r="S2565" s="17"/>
      <c r="T2565" s="17"/>
      <c r="AA2565" s="20">
        <v>0.95</v>
      </c>
      <c r="AB2565" s="20">
        <v>-3.3333333333333298E-2</v>
      </c>
      <c r="AC2565" s="17">
        <v>315.18082693600098</v>
      </c>
      <c r="AE2565" s="21">
        <v>70.5</v>
      </c>
      <c r="AF2565" s="21">
        <v>189.85443322113773</v>
      </c>
      <c r="AG2565" s="19">
        <v>3.3608146604949494</v>
      </c>
      <c r="AI2565" s="22">
        <v>0.274166666666666</v>
      </c>
      <c r="AJ2565" s="21">
        <v>1481.3999999999999</v>
      </c>
      <c r="AK2565" s="21" t="e">
        <f>VLOOKUP($B2565,'[3]Rotoma level Monthly'!$C$2:$N$538,10,FALSE)</f>
        <v>#N/A</v>
      </c>
      <c r="AL2565" s="21" t="e">
        <f>VLOOKUP($B2565,'[3]Rotoma level Monthly'!$C$2:$N$538,11,FALSE)</f>
        <v>#N/A</v>
      </c>
    </row>
    <row r="2566" spans="1:39" x14ac:dyDescent="0.25">
      <c r="A2566" t="s">
        <v>93</v>
      </c>
      <c r="B2566" s="15">
        <v>29983</v>
      </c>
      <c r="C2566" s="16" t="s">
        <v>94</v>
      </c>
      <c r="D2566" s="17">
        <v>1982</v>
      </c>
      <c r="E2566" s="18" t="str">
        <f t="shared" si="620"/>
        <v>Rotorua 1981/82</v>
      </c>
      <c r="F2566" s="18" t="s">
        <v>48</v>
      </c>
      <c r="H2566" s="17">
        <v>1.5488313040000001</v>
      </c>
      <c r="P2566" s="17"/>
      <c r="Q2566" s="17"/>
      <c r="R2566" s="19">
        <f t="shared" si="621"/>
        <v>5.0213981318945722</v>
      </c>
      <c r="S2566" s="17"/>
      <c r="T2566" s="17"/>
      <c r="AA2566" s="20">
        <v>0.04</v>
      </c>
      <c r="AB2566" s="20">
        <v>-5.6666666666666698E-2</v>
      </c>
      <c r="AC2566" s="17">
        <v>315.04127901785699</v>
      </c>
      <c r="AE2566" s="21">
        <v>158.9</v>
      </c>
      <c r="AF2566" s="21">
        <v>140.14880952383723</v>
      </c>
      <c r="AG2566" s="19">
        <v>3.3266096230164588</v>
      </c>
      <c r="AI2566" s="22">
        <v>0.274166666666666</v>
      </c>
      <c r="AJ2566" s="21">
        <v>1440.3</v>
      </c>
      <c r="AK2566" s="21" t="e">
        <f>VLOOKUP($B2566,'[3]Rotoma level Monthly'!$C$2:$N$538,10,FALSE)</f>
        <v>#N/A</v>
      </c>
      <c r="AL2566" s="21" t="e">
        <f>VLOOKUP($B2566,'[3]Rotoma level Monthly'!$C$2:$N$538,11,FALSE)</f>
        <v>#N/A</v>
      </c>
    </row>
    <row r="2567" spans="1:39" x14ac:dyDescent="0.25">
      <c r="A2567" t="s">
        <v>93</v>
      </c>
      <c r="B2567" s="15">
        <v>30011</v>
      </c>
      <c r="C2567" s="16" t="s">
        <v>94</v>
      </c>
      <c r="D2567" s="17">
        <v>1982</v>
      </c>
      <c r="E2567" s="18" t="str">
        <f t="shared" si="620"/>
        <v>Rotorua 1981/82</v>
      </c>
      <c r="F2567" s="18" t="s">
        <v>48</v>
      </c>
      <c r="H2567" s="17">
        <v>1.75000226475</v>
      </c>
      <c r="P2567" s="17"/>
      <c r="Q2567" s="17"/>
      <c r="R2567" s="19">
        <f t="shared" si="621"/>
        <v>4.8775853104783273</v>
      </c>
      <c r="S2567" s="17"/>
      <c r="T2567" s="17"/>
      <c r="AA2567" s="20">
        <v>0.28000000000000003</v>
      </c>
      <c r="AB2567" s="20">
        <v>8.3333333333333301E-2</v>
      </c>
      <c r="AC2567" s="17">
        <v>315.14484038978497</v>
      </c>
      <c r="AE2567" s="21">
        <v>88.666666666625602</v>
      </c>
      <c r="AF2567" s="21">
        <v>103.4787219485565</v>
      </c>
      <c r="AG2567" s="19">
        <v>2.2038768958776696</v>
      </c>
      <c r="AI2567" s="22">
        <v>0.274166666666666</v>
      </c>
      <c r="AJ2567" s="21">
        <v>1551.1000000000001</v>
      </c>
      <c r="AK2567" s="21" t="e">
        <f>VLOOKUP($B2567,'[3]Rotoma level Monthly'!$C$2:$N$538,10,FALSE)</f>
        <v>#N/A</v>
      </c>
      <c r="AL2567" s="21" t="e">
        <f>VLOOKUP($B2567,'[3]Rotoma level Monthly'!$C$2:$N$538,11,FALSE)</f>
        <v>#N/A</v>
      </c>
    </row>
    <row r="2568" spans="1:39" x14ac:dyDescent="0.25">
      <c r="A2568" t="s">
        <v>93</v>
      </c>
      <c r="B2568" s="15">
        <v>30042</v>
      </c>
      <c r="C2568" s="16" t="s">
        <v>94</v>
      </c>
      <c r="D2568" s="17">
        <v>1982</v>
      </c>
      <c r="E2568" s="18" t="str">
        <f t="shared" si="620"/>
        <v>Rotorua 1981/82</v>
      </c>
      <c r="F2568" s="18" t="s">
        <v>48</v>
      </c>
      <c r="H2568" s="17">
        <v>1.8156162499999999</v>
      </c>
      <c r="P2568" s="17"/>
      <c r="Q2568" s="17"/>
      <c r="R2568" s="19">
        <f t="shared" si="621"/>
        <v>4.8340845073522214</v>
      </c>
      <c r="S2568" s="17"/>
      <c r="T2568" s="17"/>
      <c r="AA2568" s="20">
        <v>-0.22</v>
      </c>
      <c r="AB2568" s="20">
        <v>7.6666666666666605E-2</v>
      </c>
      <c r="AC2568" s="17">
        <v>315.05458263888897</v>
      </c>
      <c r="AE2568" s="21">
        <v>88.999999999998494</v>
      </c>
      <c r="AF2568" s="21">
        <v>142.64367816091956</v>
      </c>
      <c r="AG2568" s="19">
        <v>2.5464111247947452</v>
      </c>
      <c r="AI2568" s="22">
        <v>0.274166666666666</v>
      </c>
      <c r="AJ2568" s="21">
        <v>1551.4666666666255</v>
      </c>
      <c r="AK2568" s="21" t="e">
        <f>VLOOKUP($B2568,'[3]Rotoma level Monthly'!$C$2:$N$538,10,FALSE)</f>
        <v>#N/A</v>
      </c>
      <c r="AL2568" s="21" t="e">
        <f>VLOOKUP($B2568,'[3]Rotoma level Monthly'!$C$2:$N$538,11,FALSE)</f>
        <v>#N/A</v>
      </c>
    </row>
    <row r="2569" spans="1:39" x14ac:dyDescent="0.25">
      <c r="A2569" t="s">
        <v>93</v>
      </c>
      <c r="B2569" s="15">
        <v>30072</v>
      </c>
      <c r="C2569" s="16" t="s">
        <v>94</v>
      </c>
      <c r="D2569" s="17">
        <v>1982</v>
      </c>
      <c r="E2569" s="18" t="str">
        <f t="shared" si="620"/>
        <v>Rotorua 1981/82</v>
      </c>
      <c r="F2569" s="18" t="s">
        <v>48</v>
      </c>
      <c r="H2569" s="17">
        <v>2.18758893</v>
      </c>
      <c r="P2569" s="17"/>
      <c r="Q2569" s="17"/>
      <c r="R2569" s="19">
        <f t="shared" si="621"/>
        <v>4.6125825218368108</v>
      </c>
      <c r="S2569" s="17"/>
      <c r="T2569" s="17"/>
      <c r="AA2569" s="20">
        <v>-0.69</v>
      </c>
      <c r="AB2569" s="20">
        <v>2.9999999999999898E-2</v>
      </c>
      <c r="AC2569" s="17">
        <v>314.98660007840499</v>
      </c>
      <c r="AE2569" s="21">
        <v>68.033333333333303</v>
      </c>
      <c r="AF2569" s="21">
        <v>145.60483870967744</v>
      </c>
      <c r="AG2569" s="19">
        <v>2.5004233870967738</v>
      </c>
      <c r="AI2569" s="22">
        <v>0.274166666666666</v>
      </c>
      <c r="AJ2569" s="21">
        <v>1496.666666666624</v>
      </c>
      <c r="AK2569" s="21" t="e">
        <f>VLOOKUP($B2569,'[3]Rotoma level Monthly'!$C$2:$N$538,10,FALSE)</f>
        <v>#N/A</v>
      </c>
      <c r="AL2569" s="21" t="e">
        <f>VLOOKUP($B2569,'[3]Rotoma level Monthly'!$C$2:$N$538,11,FALSE)</f>
        <v>#N/A</v>
      </c>
    </row>
    <row r="2570" spans="1:39" x14ac:dyDescent="0.25">
      <c r="A2570" t="s">
        <v>93</v>
      </c>
      <c r="B2570" s="15">
        <v>30164</v>
      </c>
      <c r="C2570" s="16" t="s">
        <v>95</v>
      </c>
      <c r="D2570" s="17">
        <v>1983</v>
      </c>
      <c r="E2570" s="18" t="str">
        <f t="shared" si="620"/>
        <v>Rotorua 1982/83</v>
      </c>
      <c r="F2570" s="18" t="s">
        <v>48</v>
      </c>
      <c r="H2570" s="17">
        <v>1.7501398324999999</v>
      </c>
      <c r="P2570" s="17"/>
      <c r="Q2570" s="17"/>
      <c r="R2570" s="19">
        <f t="shared" si="621"/>
        <v>4.8774924891088052</v>
      </c>
      <c r="S2570" s="17"/>
      <c r="T2570" s="17"/>
      <c r="AA2570" s="20">
        <v>-2.31</v>
      </c>
      <c r="AB2570" s="20">
        <v>-1.585</v>
      </c>
      <c r="AC2570" s="17">
        <v>314.96526818996398</v>
      </c>
      <c r="AE2570" s="21">
        <v>28.122222222222</v>
      </c>
      <c r="AF2570" s="21">
        <v>150.57638888888894</v>
      </c>
      <c r="AG2570" s="19">
        <v>2.2793680555555556</v>
      </c>
      <c r="AI2570" s="22">
        <v>5.3333333333333247E-2</v>
      </c>
      <c r="AJ2570" s="21">
        <v>1360.2111111110612</v>
      </c>
      <c r="AK2570" s="21" t="e">
        <f>VLOOKUP($B2570,'[3]Rotoma level Monthly'!$C$2:$N$538,10,FALSE)</f>
        <v>#N/A</v>
      </c>
      <c r="AL2570" s="21" t="e">
        <f>VLOOKUP($B2570,'[3]Rotoma level Monthly'!$C$2:$N$538,11,FALSE)</f>
        <v>#N/A</v>
      </c>
      <c r="AM2570" s="20">
        <v>3.0862832016310424</v>
      </c>
    </row>
    <row r="2571" spans="1:39" x14ac:dyDescent="0.25">
      <c r="A2571" t="s">
        <v>93</v>
      </c>
      <c r="B2571" s="15">
        <v>30225</v>
      </c>
      <c r="C2571" s="16" t="s">
        <v>95</v>
      </c>
      <c r="D2571" s="17">
        <v>1983</v>
      </c>
      <c r="E2571" s="18" t="str">
        <f t="shared" si="620"/>
        <v>Rotorua 1982/83</v>
      </c>
      <c r="F2571" s="18" t="s">
        <v>48</v>
      </c>
      <c r="H2571" s="17">
        <v>3.1446933745000001</v>
      </c>
      <c r="P2571" s="17"/>
      <c r="Q2571" s="17"/>
      <c r="R2571" s="19">
        <f t="shared" si="621"/>
        <v>4.1738405025896501</v>
      </c>
      <c r="S2571" s="17"/>
      <c r="T2571" s="17"/>
      <c r="AA2571" s="20">
        <v>-1.96</v>
      </c>
      <c r="AB2571" s="20">
        <v>-1.59666666666666</v>
      </c>
      <c r="AC2571" s="17">
        <v>314.860027284946</v>
      </c>
      <c r="AE2571" s="21">
        <v>72.566666666666507</v>
      </c>
      <c r="AF2571" s="21">
        <v>190.50804093567396</v>
      </c>
      <c r="AG2571" s="19">
        <v>3.7181831140351518</v>
      </c>
      <c r="AI2571" s="22">
        <v>-4.4999999999999998E-2</v>
      </c>
      <c r="AJ2571" s="21">
        <v>1228.8499999999501</v>
      </c>
      <c r="AK2571" s="21" t="e">
        <f>VLOOKUP($B2571,'[3]Rotoma level Monthly'!$C$2:$N$538,10,FALSE)</f>
        <v>#N/A</v>
      </c>
      <c r="AL2571" s="21" t="e">
        <f>VLOOKUP($B2571,'[3]Rotoma level Monthly'!$C$2:$N$538,11,FALSE)</f>
        <v>#N/A</v>
      </c>
      <c r="AM2571" s="20">
        <v>2.8900643557686263</v>
      </c>
    </row>
    <row r="2572" spans="1:39" x14ac:dyDescent="0.25">
      <c r="A2572" t="s">
        <v>93</v>
      </c>
      <c r="B2572" s="15">
        <v>30256</v>
      </c>
      <c r="C2572" s="16" t="s">
        <v>95</v>
      </c>
      <c r="D2572" s="17">
        <v>1983</v>
      </c>
      <c r="E2572" s="18" t="str">
        <f t="shared" si="620"/>
        <v>Rotorua 1982/83</v>
      </c>
      <c r="F2572" s="18" t="s">
        <v>48</v>
      </c>
      <c r="H2572" s="17">
        <v>3.9646265505000002</v>
      </c>
      <c r="P2572" s="17"/>
      <c r="Q2572" s="17"/>
      <c r="R2572" s="19">
        <f t="shared" si="621"/>
        <v>3.8868135521254343</v>
      </c>
      <c r="S2572" s="17"/>
      <c r="T2572" s="17"/>
      <c r="AA2572" s="20">
        <v>-3.11</v>
      </c>
      <c r="AB2572" s="20">
        <v>-2.2333333333333298</v>
      </c>
      <c r="AC2572" s="17">
        <v>314.737754166667</v>
      </c>
      <c r="AE2572" s="21">
        <v>58.199999999998802</v>
      </c>
      <c r="AF2572" s="21">
        <v>216.03128924642823</v>
      </c>
      <c r="AG2572" s="19">
        <v>4.24671366706061</v>
      </c>
      <c r="AI2572" s="22">
        <v>-0.77916666666666334</v>
      </c>
      <c r="AJ2572" s="21">
        <v>1206.5166666666166</v>
      </c>
      <c r="AK2572" s="21" t="e">
        <f>VLOOKUP($B2572,'[3]Rotoma level Monthly'!$C$2:$N$538,10,FALSE)</f>
        <v>#N/A</v>
      </c>
      <c r="AL2572" s="21" t="e">
        <f>VLOOKUP($B2572,'[3]Rotoma level Monthly'!$C$2:$N$538,11,FALSE)</f>
        <v>#N/A</v>
      </c>
      <c r="AM2572" s="20">
        <v>2.8584617526172007</v>
      </c>
    </row>
    <row r="2573" spans="1:39" x14ac:dyDescent="0.25">
      <c r="A2573" t="s">
        <v>93</v>
      </c>
      <c r="B2573" s="15">
        <v>30286</v>
      </c>
      <c r="C2573" s="16" t="s">
        <v>95</v>
      </c>
      <c r="D2573" s="17">
        <v>1983</v>
      </c>
      <c r="E2573" s="18" t="str">
        <f t="shared" si="620"/>
        <v>Rotorua 1982/83</v>
      </c>
      <c r="F2573" s="18" t="s">
        <v>48</v>
      </c>
      <c r="H2573" s="17">
        <v>2.7338807584000002</v>
      </c>
      <c r="P2573" s="17"/>
      <c r="Q2573" s="17"/>
      <c r="R2573" s="19">
        <f t="shared" si="621"/>
        <v>4.3444339849003359</v>
      </c>
      <c r="S2573" s="17"/>
      <c r="T2573" s="17"/>
      <c r="AA2573" s="20">
        <v>-2.23</v>
      </c>
      <c r="AB2573" s="20">
        <v>-2.2833333333333301</v>
      </c>
      <c r="AC2573" s="17">
        <v>314.579709005376</v>
      </c>
      <c r="AE2573" s="21">
        <v>55.683333333332499</v>
      </c>
      <c r="AF2573" s="21">
        <v>189.03001792117368</v>
      </c>
      <c r="AG2573" s="19">
        <v>3.7524305555568107</v>
      </c>
      <c r="AI2573" s="22">
        <v>-1.5433333333333299</v>
      </c>
      <c r="AJ2573" s="21">
        <v>1034.3166666666154</v>
      </c>
      <c r="AK2573" s="21" t="e">
        <f>VLOOKUP($B2573,'[3]Rotoma level Monthly'!$C$2:$N$538,10,FALSE)</f>
        <v>#N/A</v>
      </c>
      <c r="AL2573" s="21" t="e">
        <f>VLOOKUP($B2573,'[3]Rotoma level Monthly'!$C$2:$N$538,11,FALSE)</f>
        <v>#N/A</v>
      </c>
      <c r="AM2573" s="20">
        <v>2.9061448570958359</v>
      </c>
    </row>
    <row r="2574" spans="1:39" x14ac:dyDescent="0.25">
      <c r="A2574" t="s">
        <v>93</v>
      </c>
      <c r="B2574" s="15">
        <v>30317</v>
      </c>
      <c r="C2574" s="16" t="s">
        <v>95</v>
      </c>
      <c r="D2574" s="17">
        <v>1983</v>
      </c>
      <c r="E2574" s="18" t="str">
        <f t="shared" si="620"/>
        <v>Rotorua 1982/83</v>
      </c>
      <c r="F2574" s="18" t="s">
        <v>48</v>
      </c>
      <c r="H2574" s="17">
        <v>3.03534829625</v>
      </c>
      <c r="P2574" s="17"/>
      <c r="Q2574" s="17"/>
      <c r="R2574" s="19">
        <f t="shared" si="621"/>
        <v>4.2171470469638699</v>
      </c>
      <c r="S2574" s="17"/>
      <c r="T2574" s="17"/>
      <c r="AA2574" s="20">
        <v>-2.99</v>
      </c>
      <c r="AB2574" s="20">
        <v>-0.26500000000000001</v>
      </c>
      <c r="AC2574" s="17">
        <v>314.38979166666701</v>
      </c>
      <c r="AE2574" s="21">
        <v>52.85</v>
      </c>
      <c r="AF2574" s="21">
        <v>209.8689866418986</v>
      </c>
      <c r="AG2574" s="19">
        <v>4.1635772458181091</v>
      </c>
      <c r="AI2574" s="22">
        <v>-1.5433333333333299</v>
      </c>
      <c r="AJ2574" s="21">
        <v>995.39999999994791</v>
      </c>
      <c r="AK2574" s="21" t="e">
        <f>VLOOKUP($B2574,'[3]Rotoma level Monthly'!$C$2:$N$538,10,FALSE)</f>
        <v>#N/A</v>
      </c>
      <c r="AL2574" s="21" t="e">
        <f>VLOOKUP($B2574,'[3]Rotoma level Monthly'!$C$2:$N$538,11,FALSE)</f>
        <v>#N/A</v>
      </c>
      <c r="AM2574" s="20">
        <v>2.9881490922206968</v>
      </c>
    </row>
    <row r="2575" spans="1:39" x14ac:dyDescent="0.25">
      <c r="A2575" t="s">
        <v>93</v>
      </c>
      <c r="B2575" s="15">
        <v>30348</v>
      </c>
      <c r="C2575" s="16" t="s">
        <v>95</v>
      </c>
      <c r="D2575" s="17">
        <v>1983</v>
      </c>
      <c r="E2575" s="18" t="str">
        <f t="shared" si="620"/>
        <v>Rotorua 1982/83</v>
      </c>
      <c r="F2575" s="18" t="s">
        <v>48</v>
      </c>
      <c r="H2575" s="17">
        <v>1.749520739</v>
      </c>
      <c r="P2575" s="17"/>
      <c r="Q2575" s="17"/>
      <c r="R2575" s="19">
        <f t="shared" si="621"/>
        <v>4.877910266182746</v>
      </c>
      <c r="S2575" s="17"/>
      <c r="T2575" s="17"/>
      <c r="AA2575" s="20">
        <v>-3</v>
      </c>
      <c r="AB2575" s="20">
        <v>-0.87</v>
      </c>
      <c r="AC2575" s="17">
        <v>314.18842931547601</v>
      </c>
      <c r="AE2575" s="21">
        <v>27.7</v>
      </c>
      <c r="AF2575" s="21">
        <v>146.70781893009939</v>
      </c>
      <c r="AG2575" s="19">
        <v>2.937307956105391</v>
      </c>
      <c r="AI2575" s="22">
        <v>-1.5433333333333299</v>
      </c>
      <c r="AJ2575" s="21">
        <v>977.74999999994793</v>
      </c>
      <c r="AK2575" s="21" t="e">
        <f>VLOOKUP($B2575,'[3]Rotoma level Monthly'!$C$2:$N$538,10,FALSE)</f>
        <v>#N/A</v>
      </c>
      <c r="AL2575" s="21" t="e">
        <f>VLOOKUP($B2575,'[3]Rotoma level Monthly'!$C$2:$N$538,11,FALSE)</f>
        <v>#N/A</v>
      </c>
      <c r="AM2575" s="20">
        <v>3.0550459743309601</v>
      </c>
    </row>
    <row r="2576" spans="1:39" x14ac:dyDescent="0.25">
      <c r="A2576" t="s">
        <v>93</v>
      </c>
      <c r="B2576" s="15">
        <v>30376</v>
      </c>
      <c r="C2576" s="16" t="s">
        <v>95</v>
      </c>
      <c r="D2576" s="17">
        <v>1983</v>
      </c>
      <c r="E2576" s="18" t="str">
        <f t="shared" si="620"/>
        <v>Rotorua 1982/83</v>
      </c>
      <c r="F2576" s="18" t="s">
        <v>48</v>
      </c>
      <c r="H2576" s="17">
        <v>2.1528661101250002</v>
      </c>
      <c r="P2576" s="17"/>
      <c r="Q2576" s="17"/>
      <c r="R2576" s="19">
        <f t="shared" si="621"/>
        <v>4.6316855583645973</v>
      </c>
      <c r="S2576" s="17"/>
      <c r="T2576" s="17"/>
      <c r="AA2576" s="20">
        <v>-2.67</v>
      </c>
      <c r="AB2576" s="20">
        <v>-1.43</v>
      </c>
      <c r="AC2576" s="17">
        <v>313.916788915491</v>
      </c>
      <c r="AE2576" s="21">
        <v>47.8</v>
      </c>
      <c r="AF2576" s="21">
        <v>172.69811586782666</v>
      </c>
      <c r="AG2576" s="19">
        <v>3.1803800962104574</v>
      </c>
      <c r="AI2576" s="22">
        <v>-1.5433333333333299</v>
      </c>
      <c r="AJ2576" s="21">
        <v>846.54999999994789</v>
      </c>
      <c r="AK2576" s="21" t="e">
        <f>VLOOKUP($B2576,'[3]Rotoma level Monthly'!$C$2:$N$538,10,FALSE)</f>
        <v>#N/A</v>
      </c>
      <c r="AL2576" s="21" t="e">
        <f>VLOOKUP($B2576,'[3]Rotoma level Monthly'!$C$2:$N$538,11,FALSE)</f>
        <v>#N/A</v>
      </c>
      <c r="AM2576" s="20">
        <v>3.0226041687550378</v>
      </c>
    </row>
    <row r="2577" spans="1:39" x14ac:dyDescent="0.25">
      <c r="A2577" t="s">
        <v>93</v>
      </c>
      <c r="B2577" s="15">
        <v>30407</v>
      </c>
      <c r="C2577" s="16" t="s">
        <v>95</v>
      </c>
      <c r="D2577" s="17">
        <v>1983</v>
      </c>
      <c r="E2577" s="18" t="str">
        <f t="shared" si="620"/>
        <v>Rotorua 1982/83</v>
      </c>
      <c r="F2577" s="18" t="s">
        <v>48</v>
      </c>
      <c r="H2577" s="17">
        <v>1.8571116919999999</v>
      </c>
      <c r="P2577" s="17"/>
      <c r="Q2577" s="17"/>
      <c r="R2577" s="19">
        <f t="shared" si="621"/>
        <v>4.8073404576456662</v>
      </c>
      <c r="S2577" s="17"/>
      <c r="T2577" s="17"/>
      <c r="AA2577" s="20">
        <v>-1.39</v>
      </c>
      <c r="AB2577" s="20">
        <v>-1.5816666666666599</v>
      </c>
      <c r="AC2577" s="17">
        <v>313.916788915491</v>
      </c>
      <c r="AD2577" s="17">
        <f>AVERAGE(AC2566:AC2577)</f>
        <v>314.64848829875115</v>
      </c>
      <c r="AE2577" s="21">
        <v>159.4</v>
      </c>
      <c r="AF2577" s="21">
        <v>100.2847222222222</v>
      </c>
      <c r="AG2577" s="19">
        <v>1.8836180555555557</v>
      </c>
    </row>
    <row r="2578" spans="1:39" x14ac:dyDescent="0.25">
      <c r="A2578" t="s">
        <v>93</v>
      </c>
      <c r="B2578" s="15">
        <v>30437</v>
      </c>
      <c r="C2578" s="16" t="s">
        <v>95</v>
      </c>
      <c r="D2578" s="17">
        <v>1983</v>
      </c>
      <c r="E2578" s="18" t="str">
        <f t="shared" si="620"/>
        <v>Rotorua 1982/83</v>
      </c>
      <c r="F2578" s="18" t="s">
        <v>48</v>
      </c>
      <c r="H2578" s="17">
        <v>1.6406916379999998</v>
      </c>
      <c r="P2578" s="17"/>
      <c r="Q2578" s="17"/>
      <c r="R2578" s="19">
        <f t="shared" si="621"/>
        <v>4.9536379112724385</v>
      </c>
      <c r="S2578" s="17"/>
      <c r="T2578" s="17"/>
      <c r="AA2578" s="20">
        <v>0.71</v>
      </c>
      <c r="AB2578" s="20">
        <v>-1.49166666666666</v>
      </c>
      <c r="AC2578" s="17">
        <v>313.916788915491</v>
      </c>
      <c r="AD2578" s="17">
        <f t="shared" ref="AD2578:AD2641" si="622">AVERAGE(AC2567:AC2578)</f>
        <v>314.55478079022066</v>
      </c>
      <c r="AE2578" s="21">
        <v>108.03333333332201</v>
      </c>
      <c r="AF2578" s="21">
        <v>171.4375</v>
      </c>
      <c r="AG2578" s="19">
        <v>2.788875</v>
      </c>
    </row>
    <row r="2579" spans="1:39" x14ac:dyDescent="0.25">
      <c r="A2579" t="s">
        <v>93</v>
      </c>
      <c r="B2579" s="15">
        <v>30468</v>
      </c>
      <c r="C2579" s="16" t="s">
        <v>95</v>
      </c>
      <c r="D2579" s="17">
        <v>1983</v>
      </c>
      <c r="E2579" s="18" t="str">
        <f t="shared" si="620"/>
        <v>Rotorua 1982/83</v>
      </c>
      <c r="F2579" s="18" t="s">
        <v>48</v>
      </c>
      <c r="H2579" s="17">
        <v>2.405935049</v>
      </c>
      <c r="P2579" s="17"/>
      <c r="Q2579" s="17"/>
      <c r="R2579" s="19">
        <f t="shared" si="621"/>
        <v>4.4986160327375826</v>
      </c>
      <c r="S2579" s="17"/>
      <c r="T2579" s="17"/>
      <c r="AA2579" s="20">
        <v>-0.21</v>
      </c>
      <c r="AB2579" s="20">
        <v>5.3333333333333198E-2</v>
      </c>
      <c r="AC2579" s="17">
        <v>313.97305625511302</v>
      </c>
      <c r="AD2579" s="17">
        <f t="shared" si="622"/>
        <v>314.45713211233135</v>
      </c>
      <c r="AE2579" s="21">
        <v>130.66666666666501</v>
      </c>
      <c r="AF2579" s="21">
        <v>131.4449917898194</v>
      </c>
      <c r="AG2579" s="19">
        <v>2.8026190476190478</v>
      </c>
      <c r="AI2579" s="22">
        <v>-1.5433333333333299</v>
      </c>
      <c r="AJ2579" s="21">
        <v>916.08333333331257</v>
      </c>
      <c r="AK2579" s="21" t="e">
        <f>VLOOKUP($B2579,'[3]Rotoma level Monthly'!$C$2:$N$538,10,FALSE)</f>
        <v>#N/A</v>
      </c>
      <c r="AL2579" s="21" t="e">
        <f>VLOOKUP($B2579,'[3]Rotoma level Monthly'!$C$2:$N$538,11,FALSE)</f>
        <v>#N/A</v>
      </c>
      <c r="AM2579" s="20">
        <v>3.0727843140881066</v>
      </c>
    </row>
    <row r="2580" spans="1:39" x14ac:dyDescent="0.25">
      <c r="A2580" t="s">
        <v>93</v>
      </c>
      <c r="B2580" s="15">
        <v>30529</v>
      </c>
      <c r="C2580" s="16" t="s">
        <v>96</v>
      </c>
      <c r="D2580" s="17">
        <v>1984</v>
      </c>
      <c r="E2580" s="18" t="str">
        <f t="shared" si="620"/>
        <v>Rotorua 1983/84</v>
      </c>
      <c r="F2580" s="18" t="s">
        <v>48</v>
      </c>
      <c r="H2580" s="17">
        <v>1.8593129515</v>
      </c>
      <c r="P2580" s="17"/>
      <c r="Q2580" s="17"/>
      <c r="R2580" s="19">
        <f t="shared" si="621"/>
        <v>4.8059376679647512</v>
      </c>
      <c r="S2580" s="17"/>
      <c r="T2580" s="17"/>
      <c r="AA2580" s="20">
        <v>0.05</v>
      </c>
      <c r="AB2580" s="20">
        <v>-0.168333333333333</v>
      </c>
      <c r="AC2580" s="17">
        <v>313.92882480409298</v>
      </c>
      <c r="AD2580" s="17">
        <f t="shared" si="622"/>
        <v>314.36331895943169</v>
      </c>
      <c r="AE2580" s="21">
        <v>79.655555555555594</v>
      </c>
      <c r="AF2580" s="21">
        <v>136.34672619047618</v>
      </c>
      <c r="AG2580" s="19">
        <v>2.4692113095238093</v>
      </c>
      <c r="AI2580" s="22">
        <v>-1.5433333333333299</v>
      </c>
      <c r="AJ2580" s="21">
        <v>904.73333333331789</v>
      </c>
      <c r="AK2580" s="21" t="e">
        <f>VLOOKUP($B2580,'[3]Rotoma level Monthly'!$C$2:$N$538,10,FALSE)</f>
        <v>#N/A</v>
      </c>
      <c r="AL2580" s="21" t="e">
        <f>VLOOKUP($B2580,'[3]Rotoma level Monthly'!$C$2:$N$538,11,FALSE)</f>
        <v>#N/A</v>
      </c>
      <c r="AM2580" s="20">
        <v>3.0614791034458722</v>
      </c>
    </row>
    <row r="2581" spans="1:39" x14ac:dyDescent="0.25">
      <c r="A2581" t="s">
        <v>93</v>
      </c>
      <c r="B2581" s="15">
        <v>30590</v>
      </c>
      <c r="C2581" s="16" t="s">
        <v>96</v>
      </c>
      <c r="D2581" s="17">
        <v>1984</v>
      </c>
      <c r="E2581" s="18" t="str">
        <f t="shared" si="620"/>
        <v>Rotorua 1983/84</v>
      </c>
      <c r="F2581" s="18" t="s">
        <v>48</v>
      </c>
      <c r="H2581" s="17">
        <v>1.2579324839999999</v>
      </c>
      <c r="P2581" s="17"/>
      <c r="Q2581" s="17"/>
      <c r="R2581" s="19">
        <f t="shared" si="621"/>
        <v>5.2648102222953481</v>
      </c>
      <c r="S2581" s="17"/>
      <c r="T2581" s="17"/>
      <c r="AA2581" s="20">
        <v>0.41</v>
      </c>
      <c r="AB2581" s="20">
        <v>8.99999999999999E-2</v>
      </c>
      <c r="AC2581" s="17">
        <v>314.11161777360502</v>
      </c>
      <c r="AD2581" s="17">
        <f t="shared" si="622"/>
        <v>314.29040376736498</v>
      </c>
      <c r="AE2581" s="21">
        <v>335.59999999999798</v>
      </c>
      <c r="AF2581" s="21">
        <v>125.79741379310369</v>
      </c>
      <c r="AG2581" s="19">
        <v>3.5833541288565693</v>
      </c>
      <c r="AI2581" s="22">
        <v>-1.1499999999999999</v>
      </c>
      <c r="AJ2581" s="21">
        <v>1044.249999999985</v>
      </c>
      <c r="AK2581" s="21" t="e">
        <f>VLOOKUP($B2581,'[3]Rotoma level Monthly'!$C$2:$N$538,10,FALSE)</f>
        <v>#N/A</v>
      </c>
      <c r="AL2581" s="21" t="e">
        <f>VLOOKUP($B2581,'[3]Rotoma level Monthly'!$C$2:$N$538,11,FALSE)</f>
        <v>#N/A</v>
      </c>
      <c r="AM2581" s="20">
        <v>3.1415857661697224</v>
      </c>
    </row>
    <row r="2582" spans="1:39" x14ac:dyDescent="0.25">
      <c r="A2582" t="s">
        <v>93</v>
      </c>
      <c r="B2582" s="15">
        <v>30621</v>
      </c>
      <c r="C2582" s="16" t="s">
        <v>96</v>
      </c>
      <c r="D2582" s="17">
        <v>1984</v>
      </c>
      <c r="E2582" s="18" t="str">
        <f t="shared" si="620"/>
        <v>Rotorua 1983/84</v>
      </c>
      <c r="F2582" s="18" t="s">
        <v>48</v>
      </c>
      <c r="H2582" s="17">
        <v>1.3126909135</v>
      </c>
      <c r="P2582" s="17"/>
      <c r="Q2582" s="17"/>
      <c r="R2582" s="19">
        <f t="shared" si="621"/>
        <v>5.2150997373912498</v>
      </c>
      <c r="S2582" s="17"/>
      <c r="T2582" s="17"/>
      <c r="AA2582" s="20">
        <v>-0.15</v>
      </c>
      <c r="AB2582" s="20">
        <v>4.9999999999999899E-2</v>
      </c>
      <c r="AC2582" s="17">
        <v>314.56390266076198</v>
      </c>
      <c r="AD2582" s="17">
        <f t="shared" si="622"/>
        <v>314.2569566399315</v>
      </c>
      <c r="AE2582" s="21">
        <v>73.05</v>
      </c>
      <c r="AF2582" s="21">
        <v>130.84629629633079</v>
      </c>
      <c r="AG2582" s="19">
        <v>3.1152055555569858</v>
      </c>
      <c r="AI2582" s="22">
        <v>-0.5675</v>
      </c>
      <c r="AJ2582" s="21">
        <v>1307.283333333316</v>
      </c>
      <c r="AK2582" s="21" t="e">
        <f>VLOOKUP($B2582,'[3]Rotoma level Monthly'!$C$2:$N$538,10,FALSE)</f>
        <v>#N/A</v>
      </c>
      <c r="AL2582" s="21" t="e">
        <f>VLOOKUP($B2582,'[3]Rotoma level Monthly'!$C$2:$N$538,11,FALSE)</f>
        <v>#N/A</v>
      </c>
      <c r="AM2582" s="20">
        <v>3.1303500174048402</v>
      </c>
    </row>
    <row r="2583" spans="1:39" x14ac:dyDescent="0.25">
      <c r="A2583" t="s">
        <v>93</v>
      </c>
      <c r="B2583" s="15">
        <v>30651</v>
      </c>
      <c r="C2583" s="16" t="s">
        <v>96</v>
      </c>
      <c r="D2583" s="17">
        <v>1984</v>
      </c>
      <c r="E2583" s="18" t="str">
        <f t="shared" si="620"/>
        <v>Rotorua 1983/84</v>
      </c>
      <c r="F2583" s="18" t="s">
        <v>48</v>
      </c>
      <c r="H2583" s="17">
        <v>1.80476084325</v>
      </c>
      <c r="P2583" s="17"/>
      <c r="Q2583" s="17"/>
      <c r="R2583" s="19">
        <f t="shared" si="621"/>
        <v>4.8411769146407302</v>
      </c>
      <c r="S2583" s="17"/>
      <c r="T2583" s="17"/>
      <c r="AA2583" s="20">
        <v>-0.08</v>
      </c>
      <c r="AB2583" s="20">
        <v>7.1666666666666504E-2</v>
      </c>
      <c r="AC2583" s="17">
        <v>314.80379809430798</v>
      </c>
      <c r="AD2583" s="17">
        <f t="shared" si="622"/>
        <v>314.252270874045</v>
      </c>
      <c r="AE2583" s="21">
        <v>152</v>
      </c>
      <c r="AF2583" s="21">
        <v>172.69212962967069</v>
      </c>
      <c r="AG2583" s="19">
        <v>4.2580293209890803</v>
      </c>
      <c r="AI2583" s="22">
        <v>-0.21666666666666651</v>
      </c>
      <c r="AJ2583" s="21">
        <v>1322.1333333333173</v>
      </c>
      <c r="AK2583" s="21" t="e">
        <f>VLOOKUP($B2583,'[3]Rotoma level Monthly'!$C$2:$N$538,10,FALSE)</f>
        <v>#N/A</v>
      </c>
      <c r="AL2583" s="21" t="e">
        <f>VLOOKUP($B2583,'[3]Rotoma level Monthly'!$C$2:$N$538,11,FALSE)</f>
        <v>#N/A</v>
      </c>
      <c r="AM2583" s="20">
        <v>3.036057674779538</v>
      </c>
    </row>
    <row r="2584" spans="1:39" x14ac:dyDescent="0.25">
      <c r="A2584" t="s">
        <v>93</v>
      </c>
      <c r="B2584" s="15">
        <v>30682</v>
      </c>
      <c r="C2584" s="16" t="s">
        <v>96</v>
      </c>
      <c r="D2584" s="17">
        <v>1984</v>
      </c>
      <c r="E2584" s="18" t="str">
        <f t="shared" si="620"/>
        <v>Rotorua 1983/84</v>
      </c>
      <c r="F2584" s="18" t="s">
        <v>48</v>
      </c>
      <c r="H2584" s="17">
        <v>2.4746583700000002</v>
      </c>
      <c r="P2584" s="17"/>
      <c r="Q2584" s="17"/>
      <c r="R2584" s="19">
        <f t="shared" si="621"/>
        <v>4.464748468492032</v>
      </c>
      <c r="S2584" s="17"/>
      <c r="T2584" s="17"/>
      <c r="W2584" s="24">
        <f t="shared" ref="W2584:Y2628" si="623">AVERAGE(R2573:R2584)</f>
        <v>4.7435453557376119</v>
      </c>
      <c r="AA2584" s="20">
        <v>0.15</v>
      </c>
      <c r="AB2584" s="20">
        <v>-1.9383333333333299</v>
      </c>
      <c r="AC2584" s="17">
        <v>314.83206057755899</v>
      </c>
      <c r="AD2584" s="17">
        <f t="shared" si="622"/>
        <v>314.26012974161932</v>
      </c>
      <c r="AE2584" s="21">
        <v>110.6</v>
      </c>
      <c r="AF2584" s="21">
        <v>168.47255892261734</v>
      </c>
      <c r="AG2584" s="19">
        <v>3.514728759821772</v>
      </c>
      <c r="AI2584" s="22">
        <v>-0.21666666666666651</v>
      </c>
      <c r="AJ2584" s="21">
        <v>1418.4499999999848</v>
      </c>
      <c r="AK2584" s="21" t="e">
        <f>VLOOKUP($B2584,'[3]Rotoma level Monthly'!$C$2:$N$538,10,FALSE)</f>
        <v>#N/A</v>
      </c>
      <c r="AL2584" s="21" t="e">
        <f>VLOOKUP($B2584,'[3]Rotoma level Monthly'!$C$2:$N$538,11,FALSE)</f>
        <v>#N/A</v>
      </c>
      <c r="AM2584" s="20">
        <v>3.0781909052322276</v>
      </c>
    </row>
    <row r="2585" spans="1:39" x14ac:dyDescent="0.25">
      <c r="A2585" t="s">
        <v>93</v>
      </c>
      <c r="B2585" s="15">
        <v>30713</v>
      </c>
      <c r="C2585" s="16" t="s">
        <v>96</v>
      </c>
      <c r="D2585" s="17">
        <v>1984</v>
      </c>
      <c r="E2585" s="18" t="str">
        <f t="shared" si="620"/>
        <v>Rotorua 1983/84</v>
      </c>
      <c r="F2585" s="18" t="s">
        <v>48</v>
      </c>
      <c r="H2585" s="17">
        <v>1.9598411718333333</v>
      </c>
      <c r="P2585" s="17"/>
      <c r="Q2585" s="17"/>
      <c r="R2585" s="19">
        <f t="shared" si="621"/>
        <v>4.7434997784953152</v>
      </c>
      <c r="S2585" s="17"/>
      <c r="T2585" s="17"/>
      <c r="W2585" s="24">
        <f t="shared" si="623"/>
        <v>4.7768008385371932</v>
      </c>
      <c r="AA2585" s="20">
        <v>0.5</v>
      </c>
      <c r="AB2585" s="20">
        <v>-1.47</v>
      </c>
      <c r="AC2585" s="17">
        <v>314.91625804088898</v>
      </c>
      <c r="AD2585" s="17">
        <f t="shared" si="622"/>
        <v>314.28817549457875</v>
      </c>
      <c r="AE2585" s="21">
        <v>134.19999999999999</v>
      </c>
      <c r="AF2585" s="21">
        <v>120.5051256614108</v>
      </c>
      <c r="AG2585" s="19">
        <v>3.4353505291016941</v>
      </c>
      <c r="AI2585" s="22">
        <v>-0.21666666666666651</v>
      </c>
      <c r="AJ2585" s="21">
        <v>1476.1999999999848</v>
      </c>
      <c r="AK2585" s="21" t="e">
        <f>VLOOKUP($B2585,'[3]Rotoma level Monthly'!$C$2:$N$538,10,FALSE)</f>
        <v>#N/A</v>
      </c>
      <c r="AL2585" s="21" t="e">
        <f>VLOOKUP($B2585,'[3]Rotoma level Monthly'!$C$2:$N$538,11,FALSE)</f>
        <v>#N/A</v>
      </c>
      <c r="AM2585" s="20">
        <v>3.0241201980658663</v>
      </c>
    </row>
    <row r="2586" spans="1:39" x14ac:dyDescent="0.25">
      <c r="A2586" t="s">
        <v>93</v>
      </c>
      <c r="B2586" s="15">
        <v>30742</v>
      </c>
      <c r="C2586" s="16" t="s">
        <v>96</v>
      </c>
      <c r="D2586" s="17">
        <v>1984</v>
      </c>
      <c r="E2586" s="18" t="str">
        <f t="shared" si="620"/>
        <v>Rotorua 1983/84</v>
      </c>
      <c r="F2586" s="18" t="s">
        <v>48</v>
      </c>
      <c r="H2586" s="17">
        <v>1.693248868</v>
      </c>
      <c r="P2586" s="17"/>
      <c r="Q2586" s="17"/>
      <c r="R2586" s="19">
        <f t="shared" si="621"/>
        <v>4.9164857908551634</v>
      </c>
      <c r="S2586" s="17"/>
      <c r="T2586" s="17"/>
      <c r="W2586" s="24">
        <f t="shared" si="623"/>
        <v>4.8350790671948021</v>
      </c>
      <c r="AA2586" s="20">
        <v>-0.51</v>
      </c>
      <c r="AB2586" s="20">
        <v>-1.19333333333333</v>
      </c>
      <c r="AC2586" s="17">
        <v>314.91625804088898</v>
      </c>
      <c r="AD2586" s="17">
        <f t="shared" si="622"/>
        <v>314.33204769243054</v>
      </c>
      <c r="AE2586" s="21">
        <v>175</v>
      </c>
      <c r="AF2586" s="21">
        <v>94.987811393843202</v>
      </c>
      <c r="AG2586" s="19">
        <v>3.4442708542044014</v>
      </c>
    </row>
    <row r="2587" spans="1:39" x14ac:dyDescent="0.25">
      <c r="A2587" t="s">
        <v>93</v>
      </c>
      <c r="B2587" s="15">
        <v>30773</v>
      </c>
      <c r="C2587" s="16" t="s">
        <v>96</v>
      </c>
      <c r="D2587" s="17">
        <v>1984</v>
      </c>
      <c r="E2587" s="18" t="str">
        <f t="shared" si="620"/>
        <v>Rotorua 1983/84</v>
      </c>
      <c r="F2587" s="18" t="s">
        <v>48</v>
      </c>
      <c r="H2587" s="17">
        <v>1.9141402840000001</v>
      </c>
      <c r="P2587" s="17"/>
      <c r="Q2587" s="17"/>
      <c r="R2587" s="19">
        <f t="shared" si="621"/>
        <v>4.7714980228646633</v>
      </c>
      <c r="S2587" s="17"/>
      <c r="T2587" s="17"/>
      <c r="W2587" s="24">
        <f t="shared" si="623"/>
        <v>4.8262113802516273</v>
      </c>
      <c r="AA2587" s="20">
        <v>0.3</v>
      </c>
      <c r="AB2587" s="20">
        <v>-0.81666666666666599</v>
      </c>
      <c r="AC2587" s="17">
        <v>314.91625804088898</v>
      </c>
      <c r="AD2587" s="17">
        <f t="shared" si="622"/>
        <v>314.39270008621497</v>
      </c>
      <c r="AE2587" s="21">
        <v>83.000000000000099</v>
      </c>
      <c r="AF2587" s="21">
        <v>129.39655172413794</v>
      </c>
      <c r="AG2587" s="19">
        <v>2.525775862068965</v>
      </c>
    </row>
    <row r="2588" spans="1:39" x14ac:dyDescent="0.25">
      <c r="A2588" t="s">
        <v>93</v>
      </c>
      <c r="B2588" s="15">
        <v>30803</v>
      </c>
      <c r="C2588" s="16" t="s">
        <v>96</v>
      </c>
      <c r="D2588" s="17">
        <v>1984</v>
      </c>
      <c r="E2588" s="18" t="str">
        <f t="shared" si="620"/>
        <v>Rotorua 1983/84</v>
      </c>
      <c r="F2588" s="18" t="s">
        <v>48</v>
      </c>
      <c r="H2588" s="17">
        <v>1.613449991</v>
      </c>
      <c r="P2588" s="17"/>
      <c r="Q2588" s="17"/>
      <c r="R2588" s="19">
        <f t="shared" si="621"/>
        <v>4.9733453115604824</v>
      </c>
      <c r="S2588" s="17"/>
      <c r="T2588" s="17"/>
      <c r="W2588" s="24">
        <f t="shared" si="623"/>
        <v>4.8546830263512852</v>
      </c>
      <c r="AA2588" s="20">
        <v>0.09</v>
      </c>
      <c r="AB2588" s="20">
        <v>-0.28333333333333299</v>
      </c>
      <c r="AC2588" s="17">
        <v>314.77776920292501</v>
      </c>
      <c r="AD2588" s="17">
        <f t="shared" si="622"/>
        <v>314.46444844350111</v>
      </c>
      <c r="AE2588" s="21">
        <v>46.8</v>
      </c>
      <c r="AF2588" s="21">
        <v>137.83602150537635</v>
      </c>
      <c r="AG2588" s="19">
        <v>3.0196438172043019</v>
      </c>
      <c r="AI2588" s="22">
        <v>-0.21666666666666651</v>
      </c>
      <c r="AJ2588" s="21">
        <v>1633.4999999999848</v>
      </c>
      <c r="AK2588" s="21" t="e">
        <f>VLOOKUP($B2588,'[3]Rotoma level Monthly'!$C$2:$N$538,10,FALSE)</f>
        <v>#N/A</v>
      </c>
      <c r="AL2588" s="21" t="e">
        <f>VLOOKUP($B2588,'[3]Rotoma level Monthly'!$C$2:$N$538,11,FALSE)</f>
        <v>#N/A</v>
      </c>
      <c r="AM2588" s="20">
        <v>3.1411277928578372</v>
      </c>
    </row>
    <row r="2589" spans="1:39" x14ac:dyDescent="0.25">
      <c r="A2589" t="s">
        <v>93</v>
      </c>
      <c r="B2589" s="15">
        <v>30864</v>
      </c>
      <c r="C2589" s="16" t="s">
        <v>97</v>
      </c>
      <c r="D2589" s="17">
        <v>1985</v>
      </c>
      <c r="E2589" s="18" t="str">
        <f t="shared" si="620"/>
        <v>Rotorua 1984/85</v>
      </c>
      <c r="F2589" s="18" t="s">
        <v>48</v>
      </c>
      <c r="H2589" s="17">
        <v>2.0071335435000002</v>
      </c>
      <c r="P2589" s="17"/>
      <c r="Q2589" s="17"/>
      <c r="R2589" s="19">
        <f t="shared" si="621"/>
        <v>4.7151710820555008</v>
      </c>
      <c r="S2589" s="17"/>
      <c r="T2589" s="17"/>
      <c r="W2589" s="24">
        <f t="shared" si="623"/>
        <v>4.8470022450521046</v>
      </c>
      <c r="AA2589" s="20">
        <v>0.27</v>
      </c>
      <c r="AB2589" s="20">
        <v>0.288333333333333</v>
      </c>
      <c r="AC2589" s="17">
        <v>314.78874943459601</v>
      </c>
      <c r="AD2589" s="17">
        <f t="shared" si="622"/>
        <v>314.53711182009323</v>
      </c>
      <c r="AE2589" s="21">
        <v>117</v>
      </c>
      <c r="AF2589" s="21">
        <v>93.002873563218415</v>
      </c>
      <c r="AG2589" s="19">
        <v>2.6281537356321834</v>
      </c>
      <c r="AI2589" s="22">
        <v>5.1666666666666548E-2</v>
      </c>
      <c r="AJ2589" s="21">
        <v>1500.3999999999978</v>
      </c>
      <c r="AK2589" s="21" t="e">
        <f>VLOOKUP($B2589,'[3]Rotoma level Monthly'!$C$2:$N$538,10,FALSE)</f>
        <v>#N/A</v>
      </c>
      <c r="AL2589" s="21" t="e">
        <f>VLOOKUP($B2589,'[3]Rotoma level Monthly'!$C$2:$N$538,11,FALSE)</f>
        <v>#N/A</v>
      </c>
      <c r="AM2589" s="20">
        <v>3.1494150410348247</v>
      </c>
    </row>
    <row r="2590" spans="1:39" x14ac:dyDescent="0.25">
      <c r="A2590" t="s">
        <v>93</v>
      </c>
      <c r="B2590" s="15">
        <v>30926</v>
      </c>
      <c r="C2590" s="16" t="s">
        <v>97</v>
      </c>
      <c r="D2590" s="17">
        <v>1985</v>
      </c>
      <c r="E2590" s="18" t="str">
        <f t="shared" si="620"/>
        <v>Rotorua 1984/85</v>
      </c>
      <c r="F2590" s="18" t="s">
        <v>48</v>
      </c>
      <c r="H2590" s="17">
        <v>2.8711760044999997</v>
      </c>
      <c r="P2590" s="17"/>
      <c r="Q2590" s="17"/>
      <c r="R2590" s="19">
        <f t="shared" si="621"/>
        <v>4.2849376053086878</v>
      </c>
      <c r="S2590" s="17"/>
      <c r="T2590" s="17"/>
      <c r="W2590" s="24">
        <f t="shared" si="623"/>
        <v>4.7912772195551261</v>
      </c>
      <c r="AA2590" s="20">
        <v>0.15</v>
      </c>
      <c r="AB2590" s="20">
        <v>0.29166666666666602</v>
      </c>
      <c r="AC2590" s="17">
        <v>314.90999642774398</v>
      </c>
      <c r="AD2590" s="17">
        <f t="shared" si="622"/>
        <v>314.61987911278095</v>
      </c>
      <c r="AE2590" s="21">
        <v>74</v>
      </c>
      <c r="AF2590" s="21">
        <v>121.36805555555557</v>
      </c>
      <c r="AG2590" s="19">
        <v>2.9948194444444449</v>
      </c>
      <c r="AI2590" s="22">
        <v>7.1666666666666504E-2</v>
      </c>
      <c r="AJ2590" s="21">
        <v>1520.5499999999979</v>
      </c>
      <c r="AK2590" s="21" t="e">
        <f>VLOOKUP($B2590,'[3]Rotoma level Monthly'!$C$2:$N$538,10,FALSE)</f>
        <v>#N/A</v>
      </c>
      <c r="AL2590" s="21" t="e">
        <f>VLOOKUP($B2590,'[3]Rotoma level Monthly'!$C$2:$N$538,11,FALSE)</f>
        <v>#N/A</v>
      </c>
      <c r="AM2590" s="20">
        <v>3.2774524016327988</v>
      </c>
    </row>
    <row r="2591" spans="1:39" x14ac:dyDescent="0.25">
      <c r="A2591" t="s">
        <v>93</v>
      </c>
      <c r="B2591" s="15">
        <v>30987</v>
      </c>
      <c r="C2591" s="16" t="s">
        <v>97</v>
      </c>
      <c r="D2591" s="17">
        <v>1985</v>
      </c>
      <c r="E2591" s="18" t="str">
        <f t="shared" si="620"/>
        <v>Rotorua 1984/85</v>
      </c>
      <c r="F2591" s="18" t="s">
        <v>48</v>
      </c>
      <c r="H2591" s="17">
        <v>1.9688988327499999</v>
      </c>
      <c r="P2591" s="17"/>
      <c r="Q2591" s="17"/>
      <c r="R2591" s="19">
        <f t="shared" si="621"/>
        <v>4.7380243194707417</v>
      </c>
      <c r="S2591" s="17"/>
      <c r="T2591" s="17"/>
      <c r="W2591" s="24">
        <f t="shared" si="623"/>
        <v>4.8112279101162221</v>
      </c>
      <c r="AA2591" s="20">
        <v>0.3</v>
      </c>
      <c r="AB2591" s="20">
        <v>-3.83333333333334E-2</v>
      </c>
      <c r="AC2591" s="17">
        <v>314.84859073882001</v>
      </c>
      <c r="AD2591" s="17">
        <f t="shared" si="622"/>
        <v>314.69284031975656</v>
      </c>
      <c r="AE2591" s="21">
        <v>111</v>
      </c>
      <c r="AF2591" s="21">
        <v>171.36894863975004</v>
      </c>
      <c r="AG2591" s="19">
        <v>3.9465316552260576</v>
      </c>
      <c r="AI2591" s="22">
        <v>6.0833333333333198E-2</v>
      </c>
      <c r="AJ2591" s="21">
        <v>1125.4499999999998</v>
      </c>
      <c r="AK2591" s="21" t="e">
        <f>VLOOKUP($B2591,'[3]Rotoma level Monthly'!$C$2:$N$538,10,FALSE)</f>
        <v>#N/A</v>
      </c>
      <c r="AL2591" s="21" t="e">
        <f>VLOOKUP($B2591,'[3]Rotoma level Monthly'!$C$2:$N$538,11,FALSE)</f>
        <v>#N/A</v>
      </c>
      <c r="AM2591" s="20">
        <v>3.2409998810683494</v>
      </c>
    </row>
    <row r="2592" spans="1:39" x14ac:dyDescent="0.25">
      <c r="A2592" t="s">
        <v>93</v>
      </c>
      <c r="B2592" s="15">
        <v>31017</v>
      </c>
      <c r="C2592" s="16" t="s">
        <v>97</v>
      </c>
      <c r="D2592" s="17">
        <v>1985</v>
      </c>
      <c r="E2592" s="18" t="str">
        <f t="shared" si="620"/>
        <v>Rotorua 1984/85</v>
      </c>
      <c r="F2592" s="18" t="s">
        <v>48</v>
      </c>
      <c r="H2592" s="17">
        <v>1.7320017415000002</v>
      </c>
      <c r="P2592" s="17"/>
      <c r="Q2592" s="17"/>
      <c r="R2592" s="19">
        <f t="shared" si="621"/>
        <v>4.8897913175867531</v>
      </c>
      <c r="S2592" s="17"/>
      <c r="T2592" s="17"/>
      <c r="W2592" s="24">
        <f t="shared" si="623"/>
        <v>4.8182157142513899</v>
      </c>
      <c r="AA2592" s="20">
        <v>-0.23</v>
      </c>
      <c r="AB2592" s="20">
        <v>5.3333333333333198E-2</v>
      </c>
      <c r="AC2592" s="17">
        <v>314.87827564607699</v>
      </c>
      <c r="AD2592" s="17">
        <f t="shared" si="622"/>
        <v>314.77196122325518</v>
      </c>
      <c r="AE2592" s="21">
        <v>105</v>
      </c>
      <c r="AF2592" s="21">
        <v>112.82662396872961</v>
      </c>
      <c r="AG2592" s="19">
        <v>3.4724186627453095</v>
      </c>
      <c r="AI2592" s="22">
        <v>5.1666666666666548E-2</v>
      </c>
      <c r="AJ2592" s="21">
        <v>1163.4000000000001</v>
      </c>
      <c r="AK2592" s="21" t="e">
        <f>VLOOKUP($B2592,'[3]Rotoma level Monthly'!$C$2:$N$538,10,FALSE)</f>
        <v>#N/A</v>
      </c>
      <c r="AL2592" s="21" t="e">
        <f>VLOOKUP($B2592,'[3]Rotoma level Monthly'!$C$2:$N$538,11,FALSE)</f>
        <v>#N/A</v>
      </c>
      <c r="AM2592" s="20">
        <v>3.3102770560407726</v>
      </c>
    </row>
    <row r="2593" spans="1:40" x14ac:dyDescent="0.25">
      <c r="A2593" t="s">
        <v>93</v>
      </c>
      <c r="B2593" s="15">
        <v>31048</v>
      </c>
      <c r="C2593" s="16" t="s">
        <v>97</v>
      </c>
      <c r="D2593" s="17">
        <v>1985</v>
      </c>
      <c r="E2593" s="18" t="str">
        <f t="shared" si="620"/>
        <v>Rotorua 1984/85</v>
      </c>
      <c r="F2593" s="18" t="s">
        <v>48</v>
      </c>
      <c r="H2593" s="17">
        <v>1.7497959854</v>
      </c>
      <c r="P2593" s="17"/>
      <c r="Q2593" s="17"/>
      <c r="R2593" s="19">
        <f t="shared" si="621"/>
        <v>4.8777245068152215</v>
      </c>
      <c r="S2593" s="17"/>
      <c r="T2593" s="17"/>
      <c r="W2593" s="24">
        <f t="shared" si="623"/>
        <v>4.7859585712947119</v>
      </c>
      <c r="AA2593" s="20">
        <v>-0.32</v>
      </c>
      <c r="AB2593" s="20">
        <v>0.13999999999999899</v>
      </c>
      <c r="AC2593" s="17">
        <v>314.91321109149101</v>
      </c>
      <c r="AD2593" s="17">
        <f t="shared" si="622"/>
        <v>314.83876066641238</v>
      </c>
      <c r="AE2593" s="21">
        <v>131</v>
      </c>
      <c r="AF2593" s="21">
        <v>126.936728395109</v>
      </c>
      <c r="AG2593" s="19">
        <v>3.2141589506183363</v>
      </c>
      <c r="AH2593" s="21">
        <v>257.2</v>
      </c>
      <c r="AI2593" s="22">
        <v>6.2499999999999847E-2</v>
      </c>
      <c r="AJ2593" s="21">
        <v>1116.4000000000001</v>
      </c>
      <c r="AK2593" s="21" t="e">
        <f>VLOOKUP($B2593,'[3]Rotoma level Monthly'!$C$2:$N$538,10,FALSE)</f>
        <v>#N/A</v>
      </c>
      <c r="AL2593" s="21" t="e">
        <f>VLOOKUP($B2593,'[3]Rotoma level Monthly'!$C$2:$N$538,11,FALSE)</f>
        <v>#N/A</v>
      </c>
      <c r="AM2593" s="20">
        <v>3.2448095011871252</v>
      </c>
    </row>
    <row r="2594" spans="1:40" x14ac:dyDescent="0.25">
      <c r="A2594" t="s">
        <v>93</v>
      </c>
      <c r="B2594" s="15">
        <v>31079</v>
      </c>
      <c r="C2594" s="16" t="s">
        <v>97</v>
      </c>
      <c r="D2594" s="17">
        <v>1985</v>
      </c>
      <c r="E2594" s="18" t="str">
        <f t="shared" si="620"/>
        <v>Rotorua 1984/85</v>
      </c>
      <c r="F2594" s="18" t="s">
        <v>48</v>
      </c>
      <c r="H2594" s="17">
        <v>1.8048297165</v>
      </c>
      <c r="P2594" s="17"/>
      <c r="Q2594" s="17"/>
      <c r="R2594" s="19">
        <f t="shared" si="621"/>
        <v>4.8411317881627571</v>
      </c>
      <c r="S2594" s="17"/>
      <c r="T2594" s="17"/>
      <c r="W2594" s="24">
        <f t="shared" si="623"/>
        <v>4.7547945755256702</v>
      </c>
      <c r="AA2594" s="20">
        <v>0.57999999999999996</v>
      </c>
      <c r="AB2594" s="20">
        <v>0.228333333333333</v>
      </c>
      <c r="AC2594" s="17">
        <v>314.79260102774498</v>
      </c>
      <c r="AD2594" s="17">
        <f t="shared" si="622"/>
        <v>314.85781886366101</v>
      </c>
      <c r="AE2594" s="21">
        <v>79.2</v>
      </c>
      <c r="AF2594" s="21">
        <v>122.80900226323118</v>
      </c>
      <c r="AG2594" s="19">
        <v>3.44926611379833</v>
      </c>
      <c r="AH2594" s="21">
        <v>205.7</v>
      </c>
      <c r="AI2594" s="22">
        <v>9.6666666666666096E-2</v>
      </c>
      <c r="AJ2594" s="21">
        <v>1136.8000000000002</v>
      </c>
      <c r="AK2594" s="21" t="e">
        <f>VLOOKUP($B2594,'[3]Rotoma level Monthly'!$C$2:$N$538,10,FALSE)</f>
        <v>#N/A</v>
      </c>
      <c r="AL2594" s="21" t="e">
        <f>VLOOKUP($B2594,'[3]Rotoma level Monthly'!$C$2:$N$538,11,FALSE)</f>
        <v>#N/A</v>
      </c>
      <c r="AM2594" s="20">
        <v>3.219762017086838</v>
      </c>
    </row>
    <row r="2595" spans="1:40" x14ac:dyDescent="0.25">
      <c r="A2595" t="s">
        <v>93</v>
      </c>
      <c r="B2595" s="15">
        <v>31107</v>
      </c>
      <c r="C2595" s="16" t="s">
        <v>97</v>
      </c>
      <c r="D2595" s="17">
        <v>1985</v>
      </c>
      <c r="E2595" s="18" t="str">
        <f t="shared" si="620"/>
        <v>Rotorua 1984/85</v>
      </c>
      <c r="F2595" s="18" t="s">
        <v>48</v>
      </c>
      <c r="H2595" s="17">
        <v>2.4610375170000003</v>
      </c>
      <c r="P2595" s="17"/>
      <c r="Q2595" s="17"/>
      <c r="R2595" s="19">
        <f t="shared" si="621"/>
        <v>4.4713905029913716</v>
      </c>
      <c r="S2595" s="17"/>
      <c r="T2595" s="17"/>
      <c r="W2595" s="24">
        <f t="shared" si="623"/>
        <v>4.7239790412215568</v>
      </c>
      <c r="AA2595" s="20">
        <v>-0.14000000000000001</v>
      </c>
      <c r="AB2595" s="20">
        <v>4.9999999999999802E-2</v>
      </c>
      <c r="AC2595" s="17">
        <v>314.79260102774498</v>
      </c>
      <c r="AD2595" s="17">
        <f t="shared" si="622"/>
        <v>314.85688577478078</v>
      </c>
      <c r="AE2595" s="21">
        <v>100.6</v>
      </c>
      <c r="AF2595" s="21">
        <v>138.78513124390312</v>
      </c>
      <c r="AG2595" s="19">
        <v>3.6820020198234822</v>
      </c>
      <c r="AH2595" s="21">
        <v>183.5</v>
      </c>
    </row>
    <row r="2596" spans="1:40" x14ac:dyDescent="0.25">
      <c r="A2596" t="s">
        <v>93</v>
      </c>
      <c r="B2596" s="15">
        <v>31138</v>
      </c>
      <c r="C2596" s="16" t="s">
        <v>97</v>
      </c>
      <c r="D2596" s="17">
        <v>1985</v>
      </c>
      <c r="E2596" s="18" t="str">
        <f t="shared" si="620"/>
        <v>Rotorua 1984/85</v>
      </c>
      <c r="F2596" s="18" t="s">
        <v>48</v>
      </c>
      <c r="H2596" s="17">
        <v>1.9688299295</v>
      </c>
      <c r="P2596" s="17"/>
      <c r="Q2596" s="17"/>
      <c r="R2596" s="19">
        <f t="shared" si="621"/>
        <v>4.7380658820280734</v>
      </c>
      <c r="S2596" s="17"/>
      <c r="T2596" s="17"/>
      <c r="W2596" s="24">
        <f t="shared" si="623"/>
        <v>4.7467554923495605</v>
      </c>
      <c r="AA2596" s="20">
        <v>1.4</v>
      </c>
      <c r="AB2596" s="20">
        <v>0.214999999999999</v>
      </c>
      <c r="AC2596" s="17">
        <v>314.79260102774498</v>
      </c>
      <c r="AD2596" s="17">
        <f t="shared" si="622"/>
        <v>314.85359747896291</v>
      </c>
      <c r="AE2596" s="21">
        <v>86.6</v>
      </c>
      <c r="AF2596" s="21">
        <v>96.763888888888886</v>
      </c>
      <c r="AG2596" s="19">
        <v>3.0929861111111103</v>
      </c>
      <c r="AH2596" s="21">
        <v>147.69999999999999</v>
      </c>
    </row>
    <row r="2597" spans="1:40" x14ac:dyDescent="0.25">
      <c r="A2597" t="s">
        <v>93</v>
      </c>
      <c r="B2597" s="15">
        <v>31168</v>
      </c>
      <c r="C2597" s="16" t="s">
        <v>97</v>
      </c>
      <c r="D2597" s="17">
        <v>1985</v>
      </c>
      <c r="E2597" s="18" t="str">
        <f t="shared" si="620"/>
        <v>Rotorua 1984/85</v>
      </c>
      <c r="F2597" s="18" t="s">
        <v>48</v>
      </c>
      <c r="H2597" s="17">
        <v>1.7500711679999998</v>
      </c>
      <c r="P2597" s="17"/>
      <c r="Q2597" s="17"/>
      <c r="R2597" s="19">
        <f t="shared" si="621"/>
        <v>4.8775388183771096</v>
      </c>
      <c r="S2597" s="17"/>
      <c r="T2597" s="17"/>
      <c r="W2597" s="24">
        <f t="shared" si="623"/>
        <v>4.7579254123397101</v>
      </c>
      <c r="AA2597" s="20">
        <v>0.4</v>
      </c>
      <c r="AB2597" s="20">
        <v>0.30666666666666598</v>
      </c>
      <c r="AC2597" s="17">
        <v>314.79260102774498</v>
      </c>
      <c r="AD2597" s="17">
        <f t="shared" si="622"/>
        <v>314.84329272786761</v>
      </c>
      <c r="AE2597" s="21">
        <v>74</v>
      </c>
      <c r="AF2597" s="21">
        <v>114.2002688172043</v>
      </c>
      <c r="AG2597" s="19">
        <v>2.3218279569892477</v>
      </c>
      <c r="AH2597" s="21">
        <v>141.80000000000001</v>
      </c>
    </row>
    <row r="2598" spans="1:40" x14ac:dyDescent="0.25">
      <c r="A2598" t="s">
        <v>93</v>
      </c>
      <c r="B2598" s="15">
        <v>31199</v>
      </c>
      <c r="C2598" s="16" t="s">
        <v>97</v>
      </c>
      <c r="D2598" s="17">
        <v>1985</v>
      </c>
      <c r="E2598" s="18" t="str">
        <f t="shared" si="620"/>
        <v>Rotorua 1984/85</v>
      </c>
      <c r="F2598" s="18" t="s">
        <v>48</v>
      </c>
      <c r="H2598" s="17">
        <v>1.529386044</v>
      </c>
      <c r="P2598" s="17"/>
      <c r="Q2598" s="17"/>
      <c r="R2598" s="19">
        <f t="shared" si="621"/>
        <v>5.0362352081775192</v>
      </c>
      <c r="S2598" s="17"/>
      <c r="T2598" s="17"/>
      <c r="W2598" s="24">
        <f t="shared" si="623"/>
        <v>4.7679045304499068</v>
      </c>
      <c r="AA2598" s="20">
        <v>-0.87</v>
      </c>
      <c r="AB2598" s="20">
        <v>-0.20499999999999999</v>
      </c>
      <c r="AC2598" s="17">
        <v>314.95739922984899</v>
      </c>
      <c r="AD2598" s="17">
        <f t="shared" si="622"/>
        <v>314.84672116028099</v>
      </c>
      <c r="AE2598" s="21">
        <v>236.8</v>
      </c>
      <c r="AF2598" s="21">
        <v>86.070402298850581</v>
      </c>
      <c r="AG2598" s="19">
        <v>3.088613505747126</v>
      </c>
      <c r="AH2598" s="21">
        <v>83.4</v>
      </c>
      <c r="AI2598" s="22">
        <v>9.6666666666666096E-2</v>
      </c>
      <c r="AJ2598" s="21">
        <v>1038.2</v>
      </c>
      <c r="AK2598" s="21" t="e">
        <f>VLOOKUP($B2598,'[3]Rotoma level Monthly'!$C$2:$N$538,10,FALSE)</f>
        <v>#N/A</v>
      </c>
      <c r="AL2598" s="21" t="e">
        <f>VLOOKUP($B2598,'[3]Rotoma level Monthly'!$C$2:$N$538,11,FALSE)</f>
        <v>#N/A</v>
      </c>
      <c r="AM2598" s="20">
        <v>3.2298487786820722</v>
      </c>
    </row>
    <row r="2599" spans="1:40" x14ac:dyDescent="0.25">
      <c r="A2599" t="s">
        <v>93</v>
      </c>
      <c r="B2599" s="15">
        <v>31260</v>
      </c>
      <c r="C2599" s="16" t="s">
        <v>98</v>
      </c>
      <c r="D2599" s="17">
        <v>1986</v>
      </c>
      <c r="E2599" s="18" t="str">
        <f t="shared" si="620"/>
        <v>Rotorua 1985/86</v>
      </c>
      <c r="F2599" s="18" t="s">
        <v>48</v>
      </c>
      <c r="H2599" s="17">
        <v>1.7500711679999998</v>
      </c>
      <c r="P2599" s="17"/>
      <c r="Q2599" s="17"/>
      <c r="R2599" s="19">
        <f t="shared" si="621"/>
        <v>4.8775388183771096</v>
      </c>
      <c r="S2599" s="17"/>
      <c r="T2599" s="17"/>
      <c r="W2599" s="24">
        <f t="shared" si="623"/>
        <v>4.776741263409277</v>
      </c>
      <c r="AA2599" s="20">
        <v>0.88</v>
      </c>
      <c r="AB2599" s="20">
        <v>-6.5000000000000099E-2</v>
      </c>
      <c r="AC2599" s="17">
        <v>315.36850117318801</v>
      </c>
      <c r="AD2599" s="17">
        <f t="shared" si="622"/>
        <v>314.88440808797253</v>
      </c>
      <c r="AE2599" s="21">
        <v>88.561111111109497</v>
      </c>
      <c r="AF2599" s="21">
        <v>123.71913580246915</v>
      </c>
      <c r="AG2599" s="19">
        <v>2.837878086419753</v>
      </c>
      <c r="AH2599" s="21">
        <v>161.80000000000001</v>
      </c>
      <c r="AI2599" s="22">
        <v>9.6666666666666096E-2</v>
      </c>
      <c r="AJ2599" s="21">
        <v>1217.8</v>
      </c>
      <c r="AK2599" s="21" t="e">
        <f>VLOOKUP($B2599,'[3]Rotoma level Monthly'!$C$2:$N$538,10,FALSE)</f>
        <v>#N/A</v>
      </c>
      <c r="AL2599" s="21" t="e">
        <f>VLOOKUP($B2599,'[3]Rotoma level Monthly'!$C$2:$N$538,11,FALSE)</f>
        <v>#N/A</v>
      </c>
      <c r="AM2599" s="20">
        <v>3.3103715847393609</v>
      </c>
    </row>
    <row r="2600" spans="1:40" x14ac:dyDescent="0.25">
      <c r="A2600" t="s">
        <v>93</v>
      </c>
      <c r="B2600" s="15">
        <v>31321</v>
      </c>
      <c r="C2600" s="16" t="s">
        <v>98</v>
      </c>
      <c r="D2600" s="17">
        <v>1986</v>
      </c>
      <c r="E2600" s="18" t="str">
        <f t="shared" si="620"/>
        <v>Rotorua 1985/86</v>
      </c>
      <c r="F2600" s="18" t="s">
        <v>48</v>
      </c>
      <c r="H2600" s="17">
        <v>2.980693102</v>
      </c>
      <c r="P2600" s="17"/>
      <c r="Q2600" s="17"/>
      <c r="R2600" s="19">
        <f t="shared" si="621"/>
        <v>4.2393326766179751</v>
      </c>
      <c r="S2600" s="17"/>
      <c r="T2600" s="17"/>
      <c r="W2600" s="24">
        <f t="shared" si="623"/>
        <v>4.7155735438307351</v>
      </c>
      <c r="AA2600" s="20">
        <v>-0.54</v>
      </c>
      <c r="AB2600" s="20">
        <v>-0.21666666666666601</v>
      </c>
      <c r="AC2600" s="17">
        <v>315.60822364852999</v>
      </c>
      <c r="AD2600" s="17">
        <f t="shared" si="622"/>
        <v>314.9536126251063</v>
      </c>
      <c r="AE2600" s="21">
        <v>88.699999999998795</v>
      </c>
      <c r="AF2600" s="21">
        <v>150.13888888889758</v>
      </c>
      <c r="AG2600" s="19">
        <v>3.3063007478635549</v>
      </c>
      <c r="AH2600" s="21">
        <v>231.9</v>
      </c>
      <c r="AI2600" s="22">
        <v>-3.0000000000000047E-2</v>
      </c>
      <c r="AJ2600" s="21">
        <v>1311.0166666666646</v>
      </c>
      <c r="AK2600" s="21" t="e">
        <f>VLOOKUP($B2600,'[3]Rotoma level Monthly'!$C$2:$N$538,10,FALSE)</f>
        <v>#N/A</v>
      </c>
      <c r="AL2600" s="21" t="e">
        <f>VLOOKUP($B2600,'[3]Rotoma level Monthly'!$C$2:$N$538,11,FALSE)</f>
        <v>#N/A</v>
      </c>
      <c r="AM2600" s="20">
        <v>3.3379705439912719</v>
      </c>
    </row>
    <row r="2601" spans="1:40" x14ac:dyDescent="0.25">
      <c r="A2601" t="s">
        <v>93</v>
      </c>
      <c r="B2601" s="15">
        <v>31352</v>
      </c>
      <c r="C2601" s="16" t="s">
        <v>98</v>
      </c>
      <c r="D2601" s="17">
        <v>1986</v>
      </c>
      <c r="E2601" s="18" t="str">
        <f t="shared" si="620"/>
        <v>Rotorua 1985/86</v>
      </c>
      <c r="F2601" s="18" t="s">
        <v>48</v>
      </c>
      <c r="H2601" s="17">
        <v>2.4064166545000001</v>
      </c>
      <c r="P2601" s="17"/>
      <c r="Q2601" s="17"/>
      <c r="R2601" s="19">
        <f t="shared" si="621"/>
        <v>4.4983755603472177</v>
      </c>
      <c r="S2601" s="17"/>
      <c r="T2601" s="17"/>
      <c r="W2601" s="24">
        <f t="shared" si="623"/>
        <v>4.697507250355045</v>
      </c>
      <c r="AA2601" s="20">
        <v>-0.21</v>
      </c>
      <c r="AB2601" s="20">
        <v>-0.16166666666666599</v>
      </c>
      <c r="AC2601" s="17">
        <v>315.62431498985501</v>
      </c>
      <c r="AD2601" s="17">
        <f t="shared" si="622"/>
        <v>315.02324308804447</v>
      </c>
      <c r="AE2601" s="21">
        <v>113.988888888887</v>
      </c>
      <c r="AF2601" s="21">
        <v>138.16851851854022</v>
      </c>
      <c r="AG2601" s="19">
        <v>3.9097507716060584</v>
      </c>
      <c r="AH2601" s="21">
        <v>218.2</v>
      </c>
      <c r="AI2601" s="22">
        <v>-5.166666666666675E-2</v>
      </c>
      <c r="AJ2601" s="21">
        <v>1374.7166666666635</v>
      </c>
      <c r="AK2601" s="21" t="e">
        <f>VLOOKUP($B2601,'[3]Rotoma level Monthly'!$C$2:$N$538,10,FALSE)</f>
        <v>#N/A</v>
      </c>
      <c r="AL2601" s="21" t="e">
        <f>VLOOKUP($B2601,'[3]Rotoma level Monthly'!$C$2:$N$538,11,FALSE)</f>
        <v>#N/A</v>
      </c>
      <c r="AM2601" s="20">
        <v>3.3092099934544517</v>
      </c>
    </row>
    <row r="2602" spans="1:40" x14ac:dyDescent="0.25">
      <c r="A2602" t="s">
        <v>93</v>
      </c>
      <c r="B2602" s="15">
        <v>31382</v>
      </c>
      <c r="C2602" s="16" t="s">
        <v>98</v>
      </c>
      <c r="D2602" s="17">
        <v>1986</v>
      </c>
      <c r="E2602" s="18" t="str">
        <f t="shared" si="620"/>
        <v>Rotorua 1985/86</v>
      </c>
      <c r="F2602" s="18" t="s">
        <v>48</v>
      </c>
      <c r="H2602" s="17">
        <v>2.3790373205000002</v>
      </c>
      <c r="P2602" s="17"/>
      <c r="Q2602" s="17"/>
      <c r="R2602" s="19">
        <f t="shared" si="621"/>
        <v>4.5121185112802831</v>
      </c>
      <c r="S2602" s="17"/>
      <c r="T2602" s="17"/>
      <c r="W2602" s="24">
        <f t="shared" si="623"/>
        <v>4.7164389925193451</v>
      </c>
      <c r="AA2602" s="20">
        <v>0.13</v>
      </c>
      <c r="AB2602" s="20">
        <v>4.9999999999999099E-3</v>
      </c>
      <c r="AC2602" s="17">
        <v>315.71049968160997</v>
      </c>
      <c r="AD2602" s="17">
        <f t="shared" si="622"/>
        <v>315.08995169253336</v>
      </c>
      <c r="AE2602" s="21">
        <v>194.1111111111</v>
      </c>
      <c r="AF2602" s="21">
        <v>114.14686224699632</v>
      </c>
      <c r="AG2602" s="19">
        <v>3.1526062791674843</v>
      </c>
      <c r="AH2602" s="21">
        <v>205.7</v>
      </c>
      <c r="AI2602" s="22">
        <v>-5.166666666666675E-2</v>
      </c>
      <c r="AJ2602" s="21">
        <v>1377.7055555555505</v>
      </c>
      <c r="AK2602" s="21" t="e">
        <f>VLOOKUP($B2602,'[3]Rotoma level Monthly'!$C$2:$N$538,10,FALSE)</f>
        <v>#N/A</v>
      </c>
      <c r="AL2602" s="21" t="e">
        <f>VLOOKUP($B2602,'[3]Rotoma level Monthly'!$C$2:$N$538,11,FALSE)</f>
        <v>#N/A</v>
      </c>
      <c r="AM2602" s="20">
        <v>3.306144919819451</v>
      </c>
      <c r="AN2602" s="21">
        <v>174.02499999999998</v>
      </c>
    </row>
    <row r="2603" spans="1:40" x14ac:dyDescent="0.25">
      <c r="A2603" t="s">
        <v>93</v>
      </c>
      <c r="B2603" s="15">
        <v>31413</v>
      </c>
      <c r="C2603" s="16" t="s">
        <v>98</v>
      </c>
      <c r="D2603" s="17">
        <v>1986</v>
      </c>
      <c r="E2603" s="18" t="str">
        <f t="shared" si="620"/>
        <v>Rotorua 1985/86</v>
      </c>
      <c r="F2603" s="18" t="s">
        <v>48</v>
      </c>
      <c r="H2603" s="17">
        <v>2.3519333005000003</v>
      </c>
      <c r="P2603" s="17"/>
      <c r="Q2603" s="17"/>
      <c r="R2603" s="19">
        <f t="shared" si="621"/>
        <v>4.5258699854029611</v>
      </c>
      <c r="S2603" s="17"/>
      <c r="T2603" s="17"/>
      <c r="W2603" s="24">
        <f t="shared" si="623"/>
        <v>4.6987594646803634</v>
      </c>
      <c r="AA2603" s="20">
        <v>0.81</v>
      </c>
      <c r="AB2603" s="20">
        <v>0.14333333333333301</v>
      </c>
      <c r="AC2603" s="17">
        <v>315.76710091032999</v>
      </c>
      <c r="AD2603" s="17">
        <f t="shared" si="622"/>
        <v>315.1664942068258</v>
      </c>
      <c r="AE2603" s="21">
        <v>349.272222222219</v>
      </c>
      <c r="AF2603" s="21">
        <v>103.6545394283239</v>
      </c>
      <c r="AG2603" s="19">
        <v>3.34157989138102</v>
      </c>
      <c r="AH2603" s="21">
        <v>194.8</v>
      </c>
      <c r="AI2603" s="22">
        <v>-5.166666666666675E-2</v>
      </c>
      <c r="AJ2603" s="21">
        <v>1466.8166666666505</v>
      </c>
      <c r="AK2603" s="21" t="e">
        <f>VLOOKUP($B2603,'[3]Rotoma level Monthly'!$C$2:$N$538,10,FALSE)</f>
        <v>#N/A</v>
      </c>
      <c r="AL2603" s="21" t="e">
        <f>VLOOKUP($B2603,'[3]Rotoma level Monthly'!$C$2:$N$538,11,FALSE)</f>
        <v>#N/A</v>
      </c>
      <c r="AM2603" s="20">
        <v>3.2794938878546325</v>
      </c>
      <c r="AN2603" s="21">
        <v>168.82500000000002</v>
      </c>
    </row>
    <row r="2604" spans="1:40" x14ac:dyDescent="0.25">
      <c r="A2604" t="s">
        <v>93</v>
      </c>
      <c r="B2604" s="15">
        <v>31444</v>
      </c>
      <c r="C2604" s="16" t="s">
        <v>98</v>
      </c>
      <c r="D2604" s="17">
        <v>1986</v>
      </c>
      <c r="E2604" s="18" t="str">
        <f t="shared" si="620"/>
        <v>Rotorua 1985/86</v>
      </c>
      <c r="F2604" s="18" t="s">
        <v>48</v>
      </c>
      <c r="H2604" s="17">
        <v>2.3689249356666671</v>
      </c>
      <c r="P2604" s="17"/>
      <c r="Q2604" s="17"/>
      <c r="R2604" s="19">
        <f t="shared" si="621"/>
        <v>4.5172318707632249</v>
      </c>
      <c r="S2604" s="17"/>
      <c r="T2604" s="17"/>
      <c r="W2604" s="24">
        <f t="shared" si="623"/>
        <v>4.6677128441117359</v>
      </c>
      <c r="AA2604" s="20">
        <v>-0.97</v>
      </c>
      <c r="AB2604" s="20">
        <v>-7.0000000000000007E-2</v>
      </c>
      <c r="AC2604" s="17">
        <v>315.77016804801599</v>
      </c>
      <c r="AD2604" s="17">
        <f t="shared" si="622"/>
        <v>315.24081857365405</v>
      </c>
      <c r="AE2604" s="21">
        <v>98.399999999998499</v>
      </c>
      <c r="AF2604" s="21">
        <v>116.71751927272929</v>
      </c>
      <c r="AG2604" s="19">
        <v>2.6702139370714315</v>
      </c>
      <c r="AH2604" s="21">
        <v>206.5</v>
      </c>
      <c r="AI2604" s="22">
        <v>-6.750000000000006E-2</v>
      </c>
      <c r="AJ2604" s="21">
        <v>1685.0888888888694</v>
      </c>
      <c r="AK2604" s="21" t="e">
        <f>VLOOKUP($B2604,'[3]Rotoma level Monthly'!$C$2:$N$538,10,FALSE)</f>
        <v>#N/A</v>
      </c>
      <c r="AL2604" s="21" t="e">
        <f>VLOOKUP($B2604,'[3]Rotoma level Monthly'!$C$2:$N$538,11,FALSE)</f>
        <v>#N/A</v>
      </c>
      <c r="AM2604" s="20">
        <v>3.2901122995848566</v>
      </c>
      <c r="AN2604" s="21">
        <v>168.89166666666668</v>
      </c>
    </row>
    <row r="2605" spans="1:40" x14ac:dyDescent="0.25">
      <c r="A2605" t="s">
        <v>93</v>
      </c>
      <c r="B2605" s="15">
        <v>31472</v>
      </c>
      <c r="C2605" s="16" t="s">
        <v>98</v>
      </c>
      <c r="D2605" s="17">
        <v>1986</v>
      </c>
      <c r="E2605" s="18" t="str">
        <f t="shared" si="620"/>
        <v>Rotorua 1985/86</v>
      </c>
      <c r="F2605" s="18" t="s">
        <v>48</v>
      </c>
      <c r="H2605" s="17">
        <v>3.3906939625000003</v>
      </c>
      <c r="P2605" s="17"/>
      <c r="Q2605" s="17"/>
      <c r="R2605" s="19">
        <f t="shared" si="621"/>
        <v>4.081231571778881</v>
      </c>
      <c r="S2605" s="17"/>
      <c r="T2605" s="17"/>
      <c r="W2605" s="24">
        <f t="shared" si="623"/>
        <v>4.6013384328587073</v>
      </c>
      <c r="AA2605" s="20">
        <v>0.12</v>
      </c>
      <c r="AB2605" s="20">
        <v>-7.4999999999999997E-2</v>
      </c>
      <c r="AC2605" s="17">
        <v>315.72017964821299</v>
      </c>
      <c r="AD2605" s="17">
        <f t="shared" si="622"/>
        <v>315.30806595338095</v>
      </c>
      <c r="AE2605" s="21">
        <v>46.377777777777297</v>
      </c>
      <c r="AF2605" s="21">
        <v>145.20712857856782</v>
      </c>
      <c r="AG2605" s="19">
        <v>2.651895570072107</v>
      </c>
      <c r="AH2605" s="21">
        <v>224.9</v>
      </c>
      <c r="AI2605" s="22">
        <v>-7.2500000000000009E-2</v>
      </c>
      <c r="AJ2605" s="21">
        <v>1704.2888888888679</v>
      </c>
      <c r="AK2605" s="21" t="e">
        <f>VLOOKUP($B2605,'[3]Rotoma level Monthly'!$C$2:$N$538,10,FALSE)</f>
        <v>#N/A</v>
      </c>
      <c r="AL2605" s="21" t="e">
        <f>VLOOKUP($B2605,'[3]Rotoma level Monthly'!$C$2:$N$538,11,FALSE)</f>
        <v>#N/A</v>
      </c>
      <c r="AM2605" s="20">
        <v>3.225191284857615</v>
      </c>
      <c r="AN2605" s="21">
        <v>172.34166666666667</v>
      </c>
    </row>
    <row r="2606" spans="1:40" x14ac:dyDescent="0.25">
      <c r="A2606" t="s">
        <v>93</v>
      </c>
      <c r="B2606" s="15">
        <v>31533</v>
      </c>
      <c r="C2606" s="16" t="s">
        <v>98</v>
      </c>
      <c r="D2606" s="17">
        <v>1986</v>
      </c>
      <c r="E2606" s="18" t="str">
        <f t="shared" si="620"/>
        <v>Rotorua 1985/86</v>
      </c>
      <c r="F2606" s="18" t="s">
        <v>48</v>
      </c>
      <c r="H2606" s="17">
        <v>2.4062101839999999</v>
      </c>
      <c r="P2606" s="17"/>
      <c r="Q2606" s="17"/>
      <c r="R2606" s="19">
        <f t="shared" si="621"/>
        <v>4.4984786484509414</v>
      </c>
      <c r="S2606" s="17"/>
      <c r="T2606" s="17"/>
      <c r="W2606" s="24">
        <f t="shared" si="623"/>
        <v>4.5727840045493897</v>
      </c>
      <c r="AA2606" s="20">
        <v>-0.54</v>
      </c>
      <c r="AB2606" s="20">
        <v>-9.8333333333333398E-2</v>
      </c>
      <c r="AC2606" s="17">
        <v>315.49859598738101</v>
      </c>
      <c r="AD2606" s="17">
        <f t="shared" si="622"/>
        <v>315.36689886668393</v>
      </c>
      <c r="AE2606" s="21">
        <v>107.466666666661</v>
      </c>
      <c r="AF2606" s="21">
        <v>127.98963133640552</v>
      </c>
      <c r="AG2606" s="19">
        <v>2.5680520353302607</v>
      </c>
      <c r="AH2606" s="21">
        <v>156.80000000000001</v>
      </c>
      <c r="AI2606" s="22">
        <v>-8.2500000000000046E-2</v>
      </c>
      <c r="AJ2606" s="21">
        <v>1634.2999999999784</v>
      </c>
      <c r="AK2606" s="21" t="e">
        <f>VLOOKUP($B2606,'[3]Rotoma level Monthly'!$C$2:$N$538,10,FALSE)</f>
        <v>#N/A</v>
      </c>
      <c r="AL2606" s="21" t="e">
        <f>VLOOKUP($B2606,'[3]Rotoma level Monthly'!$C$2:$N$538,11,FALSE)</f>
        <v>#N/A</v>
      </c>
      <c r="AM2606" s="20">
        <v>3.1013575641264008</v>
      </c>
      <c r="AN2606" s="21">
        <v>176.2166666666667</v>
      </c>
    </row>
    <row r="2607" spans="1:40" x14ac:dyDescent="0.25">
      <c r="A2607" t="s">
        <v>93</v>
      </c>
      <c r="B2607" s="15">
        <v>31594</v>
      </c>
      <c r="C2607" s="16" t="s">
        <v>99</v>
      </c>
      <c r="D2607" s="17">
        <v>1987</v>
      </c>
      <c r="E2607" s="18" t="str">
        <f t="shared" si="620"/>
        <v>Rotorua 1986/87</v>
      </c>
      <c r="F2607" s="18" t="s">
        <v>48</v>
      </c>
      <c r="H2607" s="17">
        <v>2.6252442600000001</v>
      </c>
      <c r="P2607" s="17"/>
      <c r="Q2607" s="17"/>
      <c r="R2607" s="19">
        <f t="shared" si="621"/>
        <v>4.3935065007377485</v>
      </c>
      <c r="S2607" s="17"/>
      <c r="T2607" s="17"/>
      <c r="W2607" s="24">
        <f t="shared" si="623"/>
        <v>4.5662936710282542</v>
      </c>
      <c r="AA2607" s="20">
        <v>0.27</v>
      </c>
      <c r="AB2607" s="20">
        <v>-0.88833333333333298</v>
      </c>
      <c r="AC2607" s="17">
        <v>315.52272462460502</v>
      </c>
      <c r="AD2607" s="17">
        <f t="shared" si="622"/>
        <v>315.4277424997556</v>
      </c>
      <c r="AE2607" s="21">
        <v>152.583333333333</v>
      </c>
      <c r="AF2607" s="21">
        <v>128.99097542242703</v>
      </c>
      <c r="AG2607" s="19">
        <v>2.7634245391705061</v>
      </c>
      <c r="AH2607" s="21">
        <v>165.1</v>
      </c>
      <c r="AI2607" s="22">
        <v>-8.2500000000000046E-2</v>
      </c>
      <c r="AJ2607" s="21">
        <v>1489.3999999999726</v>
      </c>
      <c r="AK2607" s="21" t="e">
        <f>VLOOKUP($B2607,'[3]Rotoma level Monthly'!$C$2:$N$538,10,FALSE)</f>
        <v>#N/A</v>
      </c>
      <c r="AL2607" s="21" t="e">
        <f>VLOOKUP($B2607,'[3]Rotoma level Monthly'!$C$2:$N$538,11,FALSE)</f>
        <v>#N/A</v>
      </c>
      <c r="AM2607" s="20">
        <v>3.0550197141152853</v>
      </c>
      <c r="AN2607" s="21">
        <v>184.75833333333333</v>
      </c>
    </row>
    <row r="2608" spans="1:40" x14ac:dyDescent="0.25">
      <c r="A2608" t="s">
        <v>93</v>
      </c>
      <c r="B2608" s="15">
        <v>31656</v>
      </c>
      <c r="C2608" s="16" t="s">
        <v>99</v>
      </c>
      <c r="D2608" s="17">
        <v>1987</v>
      </c>
      <c r="E2608" s="18" t="str">
        <f t="shared" si="620"/>
        <v>Rotorua 1986/87</v>
      </c>
      <c r="F2608" s="18" t="s">
        <v>48</v>
      </c>
      <c r="H2608" s="17">
        <v>2.8984864950000002</v>
      </c>
      <c r="P2608" s="17"/>
      <c r="Q2608" s="17"/>
      <c r="R2608" s="19">
        <f t="shared" si="621"/>
        <v>4.2734169201427301</v>
      </c>
      <c r="S2608" s="17"/>
      <c r="T2608" s="17"/>
      <c r="W2608" s="24">
        <f t="shared" si="623"/>
        <v>4.5275729242044749</v>
      </c>
      <c r="AA2608" s="20">
        <v>-0.56000000000000005</v>
      </c>
      <c r="AB2608" s="20">
        <v>-0.65166666666666595</v>
      </c>
      <c r="AC2608" s="17">
        <v>315.297710140569</v>
      </c>
      <c r="AD2608" s="17">
        <f t="shared" si="622"/>
        <v>315.46983492582427</v>
      </c>
      <c r="AE2608" s="21">
        <v>103.933333333333</v>
      </c>
      <c r="AF2608" s="21">
        <v>159.53598484848484</v>
      </c>
      <c r="AG2608" s="19">
        <v>3.6806439393939385</v>
      </c>
      <c r="AH2608" s="21">
        <v>141</v>
      </c>
      <c r="AI2608" s="22">
        <v>-9.4166666666666746E-2</v>
      </c>
      <c r="AJ2608" s="21">
        <v>1616.4055555555283</v>
      </c>
      <c r="AK2608" s="21" t="e">
        <f>VLOOKUP($B2608,'[3]Rotoma level Monthly'!$C$2:$N$538,10,FALSE)</f>
        <v>#N/A</v>
      </c>
      <c r="AL2608" s="21" t="e">
        <f>VLOOKUP($B2608,'[3]Rotoma level Monthly'!$C$2:$N$538,11,FALSE)</f>
        <v>#N/A</v>
      </c>
      <c r="AM2608" s="20">
        <v>3.0161046036963661</v>
      </c>
      <c r="AN2608" s="21">
        <v>183.80833333333331</v>
      </c>
    </row>
    <row r="2609" spans="1:40" x14ac:dyDescent="0.25">
      <c r="A2609" t="s">
        <v>93</v>
      </c>
      <c r="B2609" s="15">
        <v>31717</v>
      </c>
      <c r="C2609" s="16" t="s">
        <v>99</v>
      </c>
      <c r="D2609" s="17">
        <v>1987</v>
      </c>
      <c r="E2609" s="18" t="str">
        <f t="shared" si="620"/>
        <v>Rotorua 1986/87</v>
      </c>
      <c r="F2609" s="18" t="s">
        <v>48</v>
      </c>
      <c r="H2609" s="17">
        <v>2.7893823385000003</v>
      </c>
      <c r="P2609" s="17"/>
      <c r="Q2609" s="17"/>
      <c r="R2609" s="19">
        <f t="shared" si="621"/>
        <v>4.3200569862831069</v>
      </c>
      <c r="S2609" s="17"/>
      <c r="T2609" s="17"/>
      <c r="W2609" s="24">
        <f t="shared" si="623"/>
        <v>4.4811161048633084</v>
      </c>
      <c r="AA2609" s="20">
        <v>-1.44</v>
      </c>
      <c r="AB2609" s="20">
        <v>-0.11333333333333299</v>
      </c>
      <c r="AC2609" s="17">
        <v>315.297710140569</v>
      </c>
      <c r="AD2609" s="17">
        <f t="shared" si="622"/>
        <v>315.51192735189289</v>
      </c>
      <c r="AE2609" s="21">
        <v>67.511111111099396</v>
      </c>
      <c r="AF2609" s="21">
        <v>156.31784802048935</v>
      </c>
      <c r="AG2609" s="19">
        <v>3.378809865901844</v>
      </c>
      <c r="AH2609" s="21">
        <v>214.4</v>
      </c>
    </row>
    <row r="2610" spans="1:40" x14ac:dyDescent="0.25">
      <c r="A2610" t="s">
        <v>93</v>
      </c>
      <c r="B2610" s="15">
        <v>31747</v>
      </c>
      <c r="C2610" s="16" t="s">
        <v>99</v>
      </c>
      <c r="D2610" s="17">
        <v>1987</v>
      </c>
      <c r="E2610" s="18" t="str">
        <f t="shared" si="620"/>
        <v>Rotorua 1986/87</v>
      </c>
      <c r="F2610" s="18" t="s">
        <v>48</v>
      </c>
      <c r="H2610" s="17">
        <v>2.5977274775000003</v>
      </c>
      <c r="P2610" s="17"/>
      <c r="Q2610" s="17"/>
      <c r="R2610" s="19">
        <f t="shared" si="621"/>
        <v>4.4062354680899674</v>
      </c>
      <c r="S2610" s="17"/>
      <c r="T2610" s="17"/>
      <c r="W2610" s="24">
        <f t="shared" si="623"/>
        <v>4.4286161265226793</v>
      </c>
      <c r="AA2610" s="20">
        <v>-1.46</v>
      </c>
      <c r="AB2610" s="20">
        <v>-0.55333333333333301</v>
      </c>
      <c r="AC2610" s="17">
        <v>315.297710140569</v>
      </c>
      <c r="AD2610" s="17">
        <f t="shared" si="622"/>
        <v>315.54028659445294</v>
      </c>
      <c r="AE2610" s="21">
        <v>37.906432748535899</v>
      </c>
      <c r="AF2610" s="21">
        <v>137.05441763317069</v>
      </c>
      <c r="AG2610" s="19">
        <v>3.5525043646353249</v>
      </c>
      <c r="AH2610" s="21">
        <v>230.2</v>
      </c>
    </row>
    <row r="2611" spans="1:40" x14ac:dyDescent="0.25">
      <c r="A2611" t="s">
        <v>93</v>
      </c>
      <c r="B2611" s="15">
        <v>31778</v>
      </c>
      <c r="C2611" s="16" t="s">
        <v>99</v>
      </c>
      <c r="D2611" s="17">
        <v>1987</v>
      </c>
      <c r="E2611" s="18" t="str">
        <f t="shared" si="620"/>
        <v>Rotorua 1986/87</v>
      </c>
      <c r="F2611" s="18" t="s">
        <v>48</v>
      </c>
      <c r="H2611" s="17">
        <v>2.6802780032500002</v>
      </c>
      <c r="P2611" s="17"/>
      <c r="Q2611" s="17"/>
      <c r="R2611" s="19">
        <f t="shared" si="621"/>
        <v>4.3684162727164342</v>
      </c>
      <c r="S2611" s="17"/>
      <c r="T2611" s="17"/>
      <c r="W2611" s="24">
        <f t="shared" si="623"/>
        <v>4.3861892477176232</v>
      </c>
      <c r="AA2611" s="20">
        <v>-0.6</v>
      </c>
      <c r="AB2611" s="20">
        <v>-6.1666666666666703E-2</v>
      </c>
      <c r="AC2611" s="17">
        <v>315.297710140569</v>
      </c>
      <c r="AD2611" s="17">
        <f t="shared" si="622"/>
        <v>315.53438734173466</v>
      </c>
      <c r="AE2611" s="21">
        <v>134.632456140351</v>
      </c>
      <c r="AF2611" s="21">
        <v>157.67233981701057</v>
      </c>
      <c r="AG2611" s="19">
        <v>3.3177359557322306</v>
      </c>
      <c r="AH2611" s="21">
        <v>261</v>
      </c>
    </row>
    <row r="2612" spans="1:40" x14ac:dyDescent="0.25">
      <c r="A2612" t="s">
        <v>93</v>
      </c>
      <c r="B2612" s="15">
        <v>31809</v>
      </c>
      <c r="C2612" s="16" t="s">
        <v>99</v>
      </c>
      <c r="D2612" s="17">
        <v>1987</v>
      </c>
      <c r="E2612" s="18" t="str">
        <f t="shared" si="620"/>
        <v>Rotorua 1986/87</v>
      </c>
      <c r="F2612" s="18" t="s">
        <v>48</v>
      </c>
      <c r="H2612" s="17">
        <v>2.57048577075</v>
      </c>
      <c r="P2612" s="17"/>
      <c r="Q2612" s="17"/>
      <c r="R2612" s="19">
        <f t="shared" si="621"/>
        <v>4.4189613878052985</v>
      </c>
      <c r="S2612" s="17"/>
      <c r="T2612" s="17"/>
      <c r="W2612" s="24">
        <f t="shared" si="623"/>
        <v>4.4011583069832332</v>
      </c>
      <c r="AA2612" s="20">
        <v>-1.1399999999999999</v>
      </c>
      <c r="AB2612" s="20">
        <v>-0.39833333333333298</v>
      </c>
      <c r="AC2612" s="17">
        <v>315.157516416997</v>
      </c>
      <c r="AD2612" s="17">
        <f t="shared" si="622"/>
        <v>315.49682840577361</v>
      </c>
      <c r="AE2612" s="21">
        <v>24.044444444443101</v>
      </c>
      <c r="AF2612" s="21">
        <v>169.15958816268602</v>
      </c>
      <c r="AG2612" s="19">
        <v>3.1690273101301618</v>
      </c>
      <c r="AH2612" s="21">
        <v>248</v>
      </c>
      <c r="AI2612" s="22">
        <v>-0.1299999999999997</v>
      </c>
      <c r="AJ2612" s="21">
        <v>1140.9611111110853</v>
      </c>
      <c r="AK2612" s="21" t="e">
        <f>VLOOKUP($B2612,'[3]Rotoma level Monthly'!$C$2:$N$538,10,FALSE)</f>
        <v>#N/A</v>
      </c>
      <c r="AL2612" s="21" t="e">
        <f>VLOOKUP($B2612,'[3]Rotoma level Monthly'!$C$2:$N$538,11,FALSE)</f>
        <v>#N/A</v>
      </c>
      <c r="AM2612" s="20">
        <v>2.987466556776802</v>
      </c>
      <c r="AN2612" s="21">
        <v>190.29166666666666</v>
      </c>
    </row>
    <row r="2613" spans="1:40" x14ac:dyDescent="0.25">
      <c r="A2613" t="s">
        <v>93</v>
      </c>
      <c r="B2613" s="15">
        <v>31837</v>
      </c>
      <c r="C2613" s="16" t="s">
        <v>99</v>
      </c>
      <c r="D2613" s="17">
        <v>1987</v>
      </c>
      <c r="E2613" s="18" t="str">
        <f t="shared" si="620"/>
        <v>Rotorua 1986/87</v>
      </c>
      <c r="F2613" s="18" t="s">
        <v>48</v>
      </c>
      <c r="H2613" s="17">
        <v>2.4609687330000001</v>
      </c>
      <c r="P2613" s="17"/>
      <c r="Q2613" s="17"/>
      <c r="R2613" s="19">
        <f t="shared" si="621"/>
        <v>4.4714241317046266</v>
      </c>
      <c r="S2613" s="17"/>
      <c r="T2613" s="17"/>
      <c r="W2613" s="24">
        <f t="shared" si="623"/>
        <v>4.3989123545963507</v>
      </c>
      <c r="AA2613" s="20">
        <v>-1.56</v>
      </c>
      <c r="AB2613" s="20">
        <v>-0.65333333333333299</v>
      </c>
      <c r="AC2613" s="17">
        <v>315.037645516353</v>
      </c>
      <c r="AD2613" s="17">
        <f t="shared" si="622"/>
        <v>315.44793928298174</v>
      </c>
      <c r="AE2613" s="21">
        <v>207.788888888873</v>
      </c>
      <c r="AF2613" s="21">
        <v>139.20634920634924</v>
      </c>
      <c r="AG2613" s="19">
        <v>3.1681130952380951</v>
      </c>
      <c r="AH2613" s="21">
        <v>200.4</v>
      </c>
      <c r="AI2613" s="22">
        <v>-0.1299999999999997</v>
      </c>
      <c r="AJ2613" s="21">
        <v>1066.6055555555301</v>
      </c>
      <c r="AK2613" s="21" t="e">
        <f>VLOOKUP($B2613,'[3]Rotoma level Monthly'!$C$2:$N$538,10,FALSE)</f>
        <v>#N/A</v>
      </c>
      <c r="AL2613" s="21" t="e">
        <f>VLOOKUP($B2613,'[3]Rotoma level Monthly'!$C$2:$N$538,11,FALSE)</f>
        <v>#N/A</v>
      </c>
      <c r="AM2613" s="20">
        <v>3.0290343378650295</v>
      </c>
      <c r="AN2613" s="21">
        <v>188.25000000000003</v>
      </c>
    </row>
    <row r="2614" spans="1:40" x14ac:dyDescent="0.25">
      <c r="A2614" t="s">
        <v>93</v>
      </c>
      <c r="B2614" s="15">
        <v>31868</v>
      </c>
      <c r="C2614" s="16" t="s">
        <v>99</v>
      </c>
      <c r="D2614" s="17">
        <v>1987</v>
      </c>
      <c r="E2614" s="18" t="str">
        <f t="shared" si="620"/>
        <v>Rotorua 1986/87</v>
      </c>
      <c r="F2614" s="18" t="s">
        <v>48</v>
      </c>
      <c r="H2614" s="17">
        <v>2.2969683405000003</v>
      </c>
      <c r="P2614" s="17"/>
      <c r="Q2614" s="17"/>
      <c r="R2614" s="19">
        <f t="shared" si="621"/>
        <v>4.5542193075722164</v>
      </c>
      <c r="S2614" s="17"/>
      <c r="T2614" s="17"/>
      <c r="W2614" s="24">
        <f t="shared" si="623"/>
        <v>4.4024207542873439</v>
      </c>
      <c r="AA2614" s="20">
        <v>-2.06</v>
      </c>
      <c r="AB2614" s="20">
        <v>-0.90666666666666595</v>
      </c>
      <c r="AC2614" s="17">
        <v>314.49317919280202</v>
      </c>
      <c r="AD2614" s="17">
        <f t="shared" si="622"/>
        <v>315.34649590891445</v>
      </c>
      <c r="AE2614" s="21">
        <v>93.866666666666703</v>
      </c>
      <c r="AF2614" s="21">
        <v>152.15376984126979</v>
      </c>
      <c r="AG2614" s="19">
        <v>3.804130952380953</v>
      </c>
      <c r="AH2614" s="21">
        <v>182.8</v>
      </c>
      <c r="AI2614" s="22">
        <v>-0.24833333333333318</v>
      </c>
      <c r="AJ2614" s="21">
        <v>1228.0166666666257</v>
      </c>
      <c r="AK2614" s="21" t="e">
        <f>VLOOKUP($B2614,'[3]Rotoma level Monthly'!$C$2:$N$538,10,FALSE)</f>
        <v>#N/A</v>
      </c>
      <c r="AL2614" s="21" t="e">
        <f>VLOOKUP($B2614,'[3]Rotoma level Monthly'!$C$2:$N$538,11,FALSE)</f>
        <v>#N/A</v>
      </c>
      <c r="AM2614" s="20">
        <v>3.0720524649621961</v>
      </c>
      <c r="AN2614" s="21">
        <v>188.55000000000004</v>
      </c>
    </row>
    <row r="2615" spans="1:40" x14ac:dyDescent="0.25">
      <c r="A2615" t="s">
        <v>93</v>
      </c>
      <c r="B2615" s="15">
        <v>31898</v>
      </c>
      <c r="C2615" s="16" t="s">
        <v>99</v>
      </c>
      <c r="D2615" s="17">
        <v>1987</v>
      </c>
      <c r="E2615" s="18" t="str">
        <f t="shared" si="620"/>
        <v>Rotorua 1986/87</v>
      </c>
      <c r="F2615" s="18" t="s">
        <v>48</v>
      </c>
      <c r="H2615" s="17">
        <v>2.2969683405000003</v>
      </c>
      <c r="P2615" s="17"/>
      <c r="Q2615" s="17"/>
      <c r="R2615" s="19">
        <f t="shared" si="621"/>
        <v>4.5542193075722164</v>
      </c>
      <c r="S2615" s="17"/>
      <c r="T2615" s="17"/>
      <c r="W2615" s="24">
        <f t="shared" si="623"/>
        <v>4.4047831978014491</v>
      </c>
      <c r="AA2615" s="20">
        <v>-2.02</v>
      </c>
      <c r="AB2615" s="20">
        <v>-1.2083333333333299</v>
      </c>
      <c r="AC2615" s="17">
        <v>314.49317919280202</v>
      </c>
      <c r="AD2615" s="17">
        <f t="shared" si="622"/>
        <v>315.24033576578717</v>
      </c>
      <c r="AE2615" s="21">
        <v>87.033333333321707</v>
      </c>
      <c r="AF2615" s="21">
        <v>103.61706349206351</v>
      </c>
      <c r="AG2615" s="19">
        <v>1.9109603174603165</v>
      </c>
      <c r="AH2615" s="21">
        <v>131.9</v>
      </c>
    </row>
    <row r="2616" spans="1:40" x14ac:dyDescent="0.25">
      <c r="A2616" t="s">
        <v>93</v>
      </c>
      <c r="B2616" s="15">
        <v>32021</v>
      </c>
      <c r="C2616" s="16" t="s">
        <v>47</v>
      </c>
      <c r="D2616" s="17">
        <v>1988</v>
      </c>
      <c r="E2616" s="18" t="str">
        <f t="shared" si="620"/>
        <v>Rotorua 1987/88</v>
      </c>
      <c r="F2616" s="18" t="s">
        <v>48</v>
      </c>
      <c r="H2616" s="17">
        <v>3.0078660250000002</v>
      </c>
      <c r="P2616" s="17"/>
      <c r="Q2616" s="17"/>
      <c r="R2616" s="19">
        <f t="shared" si="621"/>
        <v>4.2282563549951266</v>
      </c>
      <c r="S2616" s="17"/>
      <c r="T2616" s="17"/>
      <c r="W2616" s="24">
        <f t="shared" si="623"/>
        <v>4.3807019048207749</v>
      </c>
      <c r="AA2616" s="20">
        <v>-1.1599999999999999</v>
      </c>
      <c r="AB2616" s="20">
        <v>-0.86333333333333295</v>
      </c>
      <c r="AC2616" s="17">
        <v>314.39738755786999</v>
      </c>
      <c r="AD2616" s="17">
        <f t="shared" si="622"/>
        <v>315.12593739160826</v>
      </c>
      <c r="AE2616" s="21">
        <v>125.02</v>
      </c>
      <c r="AF2616" s="21">
        <v>174.51058201058203</v>
      </c>
      <c r="AG2616" s="19">
        <v>3.8810493827160495</v>
      </c>
      <c r="AH2616" s="21">
        <v>164.9</v>
      </c>
      <c r="AI2616" s="22">
        <v>-0.63749999999999951</v>
      </c>
      <c r="AJ2616" s="21">
        <v>1090.2833333332756</v>
      </c>
      <c r="AK2616" s="21" t="e">
        <f>VLOOKUP($B2616,'[3]Rotoma level Monthly'!$C$2:$N$538,10,FALSE)</f>
        <v>#N/A</v>
      </c>
      <c r="AL2616" s="21" t="e">
        <f>VLOOKUP($B2616,'[3]Rotoma level Monthly'!$C$2:$N$538,11,FALSE)</f>
        <v>#N/A</v>
      </c>
      <c r="AM2616" s="20">
        <v>3.0195530534987185</v>
      </c>
      <c r="AN2616" s="21">
        <v>188.83333333333337</v>
      </c>
    </row>
    <row r="2617" spans="1:40" x14ac:dyDescent="0.25">
      <c r="A2617" t="s">
        <v>93</v>
      </c>
      <c r="B2617" s="15">
        <v>32082</v>
      </c>
      <c r="C2617" s="16" t="s">
        <v>47</v>
      </c>
      <c r="D2617" s="17">
        <v>1988</v>
      </c>
      <c r="E2617" s="18" t="str">
        <f t="shared" si="620"/>
        <v>Rotorua 1987/88</v>
      </c>
      <c r="F2617" s="18" t="s">
        <v>48</v>
      </c>
      <c r="H2617" s="17">
        <v>3.6808362006666666</v>
      </c>
      <c r="P2617" s="17"/>
      <c r="Q2617" s="17"/>
      <c r="R2617" s="19">
        <f t="shared" si="621"/>
        <v>3.9795363309530414</v>
      </c>
      <c r="S2617" s="17"/>
      <c r="T2617" s="17"/>
      <c r="W2617" s="24">
        <f t="shared" si="623"/>
        <v>4.3722273014186213</v>
      </c>
      <c r="AA2617" s="20">
        <v>-0.21</v>
      </c>
      <c r="AB2617" s="20">
        <v>-1.17333333333333</v>
      </c>
      <c r="AC2617" s="17">
        <v>314.22251822916701</v>
      </c>
      <c r="AD2617" s="17">
        <f t="shared" si="622"/>
        <v>315.00113227335447</v>
      </c>
      <c r="AE2617" s="21">
        <v>100.41666666666301</v>
      </c>
      <c r="AF2617" s="21">
        <v>154.18381344308648</v>
      </c>
      <c r="AG2617" s="19">
        <v>3.8571347736637565</v>
      </c>
      <c r="AH2617" s="21">
        <v>203.7</v>
      </c>
      <c r="AI2617" s="22">
        <v>-0.75833333333333297</v>
      </c>
      <c r="AJ2617" s="21">
        <v>1119.5699999999445</v>
      </c>
      <c r="AK2617" s="21" t="e">
        <f>VLOOKUP($B2617,'[3]Rotoma level Monthly'!$C$2:$N$538,10,FALSE)</f>
        <v>#N/A</v>
      </c>
      <c r="AL2617" s="21" t="e">
        <f>VLOOKUP($B2617,'[3]Rotoma level Monthly'!$C$2:$N$538,11,FALSE)</f>
        <v>#N/A</v>
      </c>
      <c r="AM2617" s="20">
        <v>3.074619739509195</v>
      </c>
      <c r="AN2617" s="21">
        <v>187.03333333333339</v>
      </c>
    </row>
    <row r="2618" spans="1:40" x14ac:dyDescent="0.25">
      <c r="A2618" t="s">
        <v>93</v>
      </c>
      <c r="B2618" s="15">
        <v>32112</v>
      </c>
      <c r="C2618" s="16" t="s">
        <v>47</v>
      </c>
      <c r="D2618" s="17">
        <v>1988</v>
      </c>
      <c r="E2618" s="18" t="str">
        <f t="shared" si="620"/>
        <v>Rotorua 1987/88</v>
      </c>
      <c r="F2618" s="18" t="s">
        <v>48</v>
      </c>
      <c r="H2618" s="17">
        <v>2.7619341612499997</v>
      </c>
      <c r="P2618" s="17"/>
      <c r="Q2618" s="17"/>
      <c r="R2618" s="19">
        <f t="shared" si="621"/>
        <v>4.3320558863245706</v>
      </c>
      <c r="S2618" s="17"/>
      <c r="T2618" s="17"/>
      <c r="W2618" s="24">
        <f t="shared" si="623"/>
        <v>4.3583587379080901</v>
      </c>
      <c r="AA2618" s="20">
        <v>-0.54</v>
      </c>
      <c r="AB2618" s="20">
        <v>-0.94166666666666599</v>
      </c>
      <c r="AC2618" s="17">
        <v>314.14641817876299</v>
      </c>
      <c r="AD2618" s="17">
        <f t="shared" si="622"/>
        <v>314.88845078930291</v>
      </c>
      <c r="AE2618" s="21">
        <v>221.14999999999901</v>
      </c>
      <c r="AF2618" s="21">
        <v>157.06251930865565</v>
      </c>
      <c r="AG2618" s="19">
        <v>3.986616946078799</v>
      </c>
      <c r="AH2618" s="21">
        <v>190.7</v>
      </c>
      <c r="AI2618" s="22">
        <v>-0.87583333333333302</v>
      </c>
      <c r="AJ2618" s="21">
        <v>1152.4755555555082</v>
      </c>
      <c r="AK2618" s="21" t="e">
        <f>VLOOKUP($B2618,'[3]Rotoma level Monthly'!$C$2:$N$538,10,FALSE)</f>
        <v>#N/A</v>
      </c>
      <c r="AL2618" s="21" t="e">
        <f>VLOOKUP($B2618,'[3]Rotoma level Monthly'!$C$2:$N$538,11,FALSE)</f>
        <v>#N/A</v>
      </c>
      <c r="AM2618" s="20">
        <v>3.1144801484893545</v>
      </c>
      <c r="AN2618" s="21">
        <v>183.7416666666667</v>
      </c>
    </row>
    <row r="2619" spans="1:40" x14ac:dyDescent="0.25">
      <c r="A2619" t="s">
        <v>93</v>
      </c>
      <c r="B2619" s="15">
        <v>32143</v>
      </c>
      <c r="C2619" s="16" t="s">
        <v>47</v>
      </c>
      <c r="D2619" s="17">
        <v>1988</v>
      </c>
      <c r="E2619" s="18" t="str">
        <f t="shared" si="620"/>
        <v>Rotorua 1987/88</v>
      </c>
      <c r="F2619" s="18" t="s">
        <v>48</v>
      </c>
      <c r="H2619" s="17">
        <v>2.5706233980000004</v>
      </c>
      <c r="P2619" s="17"/>
      <c r="Q2619" s="17"/>
      <c r="R2619" s="19">
        <f t="shared" si="621"/>
        <v>4.4188967804653796</v>
      </c>
      <c r="S2619" s="17"/>
      <c r="T2619" s="17"/>
      <c r="W2619" s="24">
        <f t="shared" si="623"/>
        <v>4.3604745945520591</v>
      </c>
      <c r="AA2619" s="20">
        <v>-0.08</v>
      </c>
      <c r="AB2619" s="20">
        <v>-0.61166666666666603</v>
      </c>
      <c r="AC2619" s="17">
        <v>314.00701495295698</v>
      </c>
      <c r="AD2619" s="17">
        <f t="shared" si="622"/>
        <v>314.76214164999891</v>
      </c>
      <c r="AE2619" s="21">
        <v>7.3333333333333304</v>
      </c>
      <c r="AF2619" s="21">
        <v>162.88978494627165</v>
      </c>
      <c r="AG2619" s="19">
        <v>3.8084386200729492</v>
      </c>
      <c r="AH2619" s="21">
        <v>302.39999999999998</v>
      </c>
      <c r="AI2619" s="22">
        <v>-0.87583333333333302</v>
      </c>
      <c r="AJ2619" s="21">
        <v>1335.7191228069712</v>
      </c>
      <c r="AK2619" s="21" t="e">
        <f>VLOOKUP($B2619,'[3]Rotoma level Monthly'!$C$2:$N$538,10,FALSE)</f>
        <v>#N/A</v>
      </c>
      <c r="AL2619" s="21" t="e">
        <f>VLOOKUP($B2619,'[3]Rotoma level Monthly'!$C$2:$N$538,11,FALSE)</f>
        <v>#N/A</v>
      </c>
      <c r="AM2619" s="20">
        <v>3.1506561969429772</v>
      </c>
      <c r="AN2619" s="21">
        <v>187.19166666666669</v>
      </c>
    </row>
    <row r="2620" spans="1:40" x14ac:dyDescent="0.25">
      <c r="A2620" t="s">
        <v>93</v>
      </c>
      <c r="B2620" s="15">
        <v>32174</v>
      </c>
      <c r="C2620" s="16" t="s">
        <v>47</v>
      </c>
      <c r="D2620" s="17">
        <v>1988</v>
      </c>
      <c r="E2620" s="18" t="str">
        <f t="shared" si="620"/>
        <v>Rotorua 1987/88</v>
      </c>
      <c r="F2620" s="18" t="s">
        <v>48</v>
      </c>
      <c r="H2620" s="17">
        <v>2.7620717882500001</v>
      </c>
      <c r="P2620" s="17"/>
      <c r="Q2620" s="17"/>
      <c r="R2620" s="19">
        <f t="shared" si="621"/>
        <v>4.3319954482195486</v>
      </c>
      <c r="S2620" s="17"/>
      <c r="T2620" s="17"/>
      <c r="W2620" s="24">
        <f t="shared" si="623"/>
        <v>4.3653561385584609</v>
      </c>
      <c r="AA2620" s="20">
        <v>-0.47</v>
      </c>
      <c r="AB2620" s="20">
        <v>-0.56999999999999995</v>
      </c>
      <c r="AC2620" s="17">
        <v>313.96048760775898</v>
      </c>
      <c r="AD2620" s="17">
        <f t="shared" si="622"/>
        <v>314.65070643893142</v>
      </c>
      <c r="AE2620" s="21">
        <v>269.7</v>
      </c>
      <c r="AF2620" s="21">
        <v>153.32035929920107</v>
      </c>
      <c r="AG2620" s="19">
        <v>4.1052584823006857</v>
      </c>
      <c r="AH2620" s="21">
        <v>161.1</v>
      </c>
      <c r="AI2620" s="22">
        <v>-0.75833333333333297</v>
      </c>
      <c r="AJ2620" s="21">
        <v>1208.4199999999535</v>
      </c>
      <c r="AK2620" s="21" t="e">
        <f>VLOOKUP($B2620,'[3]Rotoma level Monthly'!$C$2:$N$538,10,FALSE)</f>
        <v>#N/A</v>
      </c>
      <c r="AL2620" s="21" t="e">
        <f>VLOOKUP($B2620,'[3]Rotoma level Monthly'!$C$2:$N$538,11,FALSE)</f>
        <v>#N/A</v>
      </c>
      <c r="AM2620" s="20">
        <v>3.1915480856380367</v>
      </c>
      <c r="AN2620" s="21">
        <v>179.95000000000002</v>
      </c>
    </row>
    <row r="2621" spans="1:40" x14ac:dyDescent="0.25">
      <c r="A2621" t="s">
        <v>93</v>
      </c>
      <c r="B2621" s="15">
        <v>32203</v>
      </c>
      <c r="C2621" s="16" t="s">
        <v>47</v>
      </c>
      <c r="D2621" s="17">
        <v>1988</v>
      </c>
      <c r="E2621" s="18" t="str">
        <f t="shared" si="620"/>
        <v>Rotorua 1987/88</v>
      </c>
      <c r="F2621" s="18" t="s">
        <v>48</v>
      </c>
      <c r="H2621" s="17">
        <v>2.7344861627499997</v>
      </c>
      <c r="P2621" s="17"/>
      <c r="Q2621" s="17"/>
      <c r="R2621" s="19">
        <f t="shared" si="621"/>
        <v>4.34416562050518</v>
      </c>
      <c r="S2621" s="17"/>
      <c r="T2621" s="17"/>
      <c r="W2621" s="24">
        <f t="shared" si="623"/>
        <v>4.3673651914103004</v>
      </c>
      <c r="AA2621" s="20">
        <v>0.28000000000000003</v>
      </c>
      <c r="AB2621" s="20">
        <v>-0.43</v>
      </c>
      <c r="AC2621" s="17">
        <v>313.99018177083298</v>
      </c>
      <c r="AD2621" s="17">
        <f t="shared" si="622"/>
        <v>314.54174574145338</v>
      </c>
      <c r="AE2621" s="21">
        <v>173.85</v>
      </c>
      <c r="AF2621" s="21">
        <v>130.5843953023639</v>
      </c>
      <c r="AG2621" s="19">
        <v>3.8760733175081543</v>
      </c>
      <c r="AH2621" s="21">
        <v>182.7</v>
      </c>
      <c r="AI2621" s="22">
        <v>-0.65249999999999941</v>
      </c>
      <c r="AJ2621" s="21">
        <v>1454.0755555555104</v>
      </c>
      <c r="AK2621" s="21">
        <f>VLOOKUP($B2621,'[3]Rotoma level Monthly'!$C$2:$N$538,10,FALSE)</f>
        <v>1208.4199999999535</v>
      </c>
      <c r="AL2621" s="21">
        <f>VLOOKUP($B2621,'[3]Rotoma level Monthly'!$C$2:$N$538,11,FALSE)</f>
        <v>1225.857797270912</v>
      </c>
      <c r="AM2621" s="20">
        <v>3.2695673499855804</v>
      </c>
      <c r="AN2621" s="21">
        <v>178.47499999999999</v>
      </c>
    </row>
    <row r="2622" spans="1:40" x14ac:dyDescent="0.25">
      <c r="A2622" t="s">
        <v>93</v>
      </c>
      <c r="B2622" s="15">
        <v>32234</v>
      </c>
      <c r="C2622" s="16" t="s">
        <v>47</v>
      </c>
      <c r="D2622" s="17">
        <v>1988</v>
      </c>
      <c r="E2622" s="18" t="str">
        <f t="shared" si="620"/>
        <v>Rotorua 1987/88</v>
      </c>
      <c r="F2622" s="18" t="s">
        <v>48</v>
      </c>
      <c r="H2622" s="17">
        <v>2.9531073569999999</v>
      </c>
      <c r="P2622" s="17"/>
      <c r="Q2622" s="17"/>
      <c r="R2622" s="19">
        <f t="shared" si="621"/>
        <v>4.2506726558377386</v>
      </c>
      <c r="S2622" s="17"/>
      <c r="T2622" s="17"/>
      <c r="W2622" s="24">
        <f t="shared" si="623"/>
        <v>4.3544016237226151</v>
      </c>
      <c r="AA2622" s="20">
        <v>0</v>
      </c>
      <c r="AB2622" s="20">
        <v>-0.52833333333333299</v>
      </c>
      <c r="AC2622" s="17">
        <v>313.86399306180903</v>
      </c>
      <c r="AD2622" s="17">
        <f t="shared" si="622"/>
        <v>314.42226931822341</v>
      </c>
      <c r="AE2622" s="21">
        <v>37.6</v>
      </c>
      <c r="AF2622" s="21">
        <v>126.2936507936508</v>
      </c>
      <c r="AG2622" s="19">
        <v>2.5600595238095236</v>
      </c>
      <c r="AH2622" s="21">
        <v>183.5</v>
      </c>
      <c r="AI2622" s="22">
        <v>-0.63833333333333298</v>
      </c>
      <c r="AJ2622" s="21">
        <v>1420.1366666666374</v>
      </c>
      <c r="AK2622" s="21" t="e">
        <f>VLOOKUP($B2622,'[3]Rotoma level Monthly'!$C$2:$N$538,10,FALSE)</f>
        <v>#N/A</v>
      </c>
      <c r="AL2622" s="21" t="e">
        <f>VLOOKUP($B2622,'[3]Rotoma level Monthly'!$C$2:$N$538,11,FALSE)</f>
        <v>#N/A</v>
      </c>
      <c r="AM2622" s="20">
        <v>3.3285640351747516</v>
      </c>
      <c r="AN2622" s="21">
        <v>178.5333333333333</v>
      </c>
    </row>
    <row r="2623" spans="1:40" x14ac:dyDescent="0.25">
      <c r="A2623" t="s">
        <v>93</v>
      </c>
      <c r="B2623" s="15">
        <v>32295</v>
      </c>
      <c r="C2623" s="16" t="s">
        <v>47</v>
      </c>
      <c r="D2623" s="17">
        <v>1988</v>
      </c>
      <c r="E2623" s="18" t="str">
        <f t="shared" si="620"/>
        <v>Rotorua 1987/88</v>
      </c>
      <c r="F2623" s="18" t="s">
        <v>48</v>
      </c>
      <c r="H2623" s="17">
        <v>2.2969683405000003</v>
      </c>
      <c r="P2623" s="17"/>
      <c r="Q2623" s="17"/>
      <c r="R2623" s="19">
        <f t="shared" si="621"/>
        <v>4.5542193075722164</v>
      </c>
      <c r="S2623" s="17"/>
      <c r="T2623" s="17"/>
      <c r="W2623" s="24">
        <f t="shared" si="623"/>
        <v>4.3698852099605974</v>
      </c>
      <c r="AA2623" s="20">
        <v>-0.28999999999999998</v>
      </c>
      <c r="AB2623" s="20">
        <v>1.0149999999999999</v>
      </c>
      <c r="AC2623" s="17">
        <v>313.68359888478</v>
      </c>
      <c r="AD2623" s="17">
        <f t="shared" si="622"/>
        <v>314.28776004690764</v>
      </c>
      <c r="AE2623" s="21">
        <v>93.866666666660294</v>
      </c>
      <c r="AF2623" s="21">
        <v>131.15558292282432</v>
      </c>
      <c r="AG2623" s="19">
        <v>2.8914532019704429</v>
      </c>
      <c r="AH2623" s="21">
        <v>101.1</v>
      </c>
    </row>
    <row r="2624" spans="1:40" x14ac:dyDescent="0.25">
      <c r="A2624" t="s">
        <v>93</v>
      </c>
      <c r="B2624" s="15">
        <v>32356</v>
      </c>
      <c r="C2624" s="16" t="s">
        <v>49</v>
      </c>
      <c r="D2624" s="17">
        <v>1989</v>
      </c>
      <c r="E2624" s="18" t="str">
        <f t="shared" si="620"/>
        <v>Rotorua 1988/89</v>
      </c>
      <c r="F2624" s="18" t="s">
        <v>48</v>
      </c>
      <c r="H2624" s="17">
        <v>2.7891070845000003</v>
      </c>
      <c r="P2624" s="17"/>
      <c r="Q2624" s="17"/>
      <c r="R2624" s="19">
        <f t="shared" si="621"/>
        <v>4.3201767695590076</v>
      </c>
      <c r="S2624" s="17"/>
      <c r="T2624" s="17"/>
      <c r="W2624" s="24">
        <f t="shared" si="623"/>
        <v>4.3616531584400731</v>
      </c>
      <c r="AA2624" s="20">
        <v>1.52</v>
      </c>
      <c r="AB2624" s="20">
        <v>1.115</v>
      </c>
      <c r="AC2624" s="17">
        <v>313.74287685085801</v>
      </c>
      <c r="AD2624" s="17">
        <f t="shared" si="622"/>
        <v>314.16987341639611</v>
      </c>
      <c r="AE2624" s="21">
        <v>203.01666666666699</v>
      </c>
      <c r="AF2624" s="21">
        <v>139.1935483870968</v>
      </c>
      <c r="AG2624" s="19">
        <v>3.4117271505376348</v>
      </c>
      <c r="AH2624" s="21">
        <v>131.69999999999999</v>
      </c>
      <c r="AI2624" s="22">
        <v>-0.59083333333333299</v>
      </c>
      <c r="AJ2624" s="21">
        <v>1493.3033333333212</v>
      </c>
      <c r="AK2624" s="21" t="e">
        <f>VLOOKUP($B2624,'[3]Rotoma level Monthly'!$C$2:$N$538,10,FALSE)</f>
        <v>#N/A</v>
      </c>
      <c r="AL2624" s="21" t="e">
        <f>VLOOKUP($B2624,'[3]Rotoma level Monthly'!$C$2:$N$538,11,FALSE)</f>
        <v>#N/A</v>
      </c>
      <c r="AM2624" s="20">
        <v>3.4472487515548926</v>
      </c>
      <c r="AN2624" s="21">
        <v>165.9</v>
      </c>
    </row>
    <row r="2625" spans="1:40" x14ac:dyDescent="0.25">
      <c r="A2625" t="s">
        <v>93</v>
      </c>
      <c r="B2625" s="15">
        <v>32417</v>
      </c>
      <c r="C2625" s="16" t="s">
        <v>49</v>
      </c>
      <c r="D2625" s="17">
        <v>1989</v>
      </c>
      <c r="E2625" s="18" t="str">
        <f t="shared" si="620"/>
        <v>Rotorua 1988/89</v>
      </c>
      <c r="F2625" s="18" t="s">
        <v>48</v>
      </c>
      <c r="H2625" s="17">
        <v>1.8593129515</v>
      </c>
      <c r="P2625" s="17"/>
      <c r="Q2625" s="17"/>
      <c r="R2625" s="19">
        <f t="shared" si="621"/>
        <v>4.8059376679647512</v>
      </c>
      <c r="S2625" s="17"/>
      <c r="T2625" s="17"/>
      <c r="W2625" s="24">
        <f t="shared" si="623"/>
        <v>4.389529286461749</v>
      </c>
      <c r="AA2625" s="20">
        <v>1.42</v>
      </c>
      <c r="AB2625" s="20">
        <v>1.2266666666666599</v>
      </c>
      <c r="AC2625" s="17">
        <v>313.734223632066</v>
      </c>
      <c r="AD2625" s="17">
        <f t="shared" si="622"/>
        <v>314.06125492603888</v>
      </c>
      <c r="AE2625" s="21">
        <v>132.722222222222</v>
      </c>
      <c r="AF2625" s="21">
        <v>219.68096285435226</v>
      </c>
      <c r="AG2625" s="19">
        <v>4.7545025028970525</v>
      </c>
      <c r="AH2625" s="21">
        <v>199.4</v>
      </c>
      <c r="AI2625" s="22">
        <v>-0.47916666666666652</v>
      </c>
      <c r="AJ2625" s="21">
        <v>1534.7777777777633</v>
      </c>
      <c r="AK2625" s="21" t="e">
        <f>VLOOKUP($B2625,'[3]Rotoma level Monthly'!$C$2:$N$538,10,FALSE)</f>
        <v>#N/A</v>
      </c>
      <c r="AL2625" s="21" t="e">
        <f>VLOOKUP($B2625,'[3]Rotoma level Monthly'!$C$2:$N$538,11,FALSE)</f>
        <v>#N/A</v>
      </c>
      <c r="AM2625" s="20">
        <v>3.5609596527562739</v>
      </c>
      <c r="AN2625" s="21">
        <v>164.95833333333334</v>
      </c>
    </row>
    <row r="2626" spans="1:40" x14ac:dyDescent="0.25">
      <c r="A2626" t="s">
        <v>93</v>
      </c>
      <c r="B2626" s="15">
        <v>32448</v>
      </c>
      <c r="C2626" s="16" t="s">
        <v>49</v>
      </c>
      <c r="D2626" s="17">
        <v>1989</v>
      </c>
      <c r="E2626" s="18" t="str">
        <f t="shared" si="620"/>
        <v>Rotorua 1988/89</v>
      </c>
      <c r="F2626" s="18" t="s">
        <v>48</v>
      </c>
      <c r="H2626" s="17">
        <v>1.6386278869999999</v>
      </c>
      <c r="I2626" s="21">
        <v>535.5</v>
      </c>
      <c r="J2626" s="19">
        <v>51.5</v>
      </c>
      <c r="K2626" s="19">
        <v>4.5</v>
      </c>
      <c r="M2626" s="19">
        <v>21</v>
      </c>
      <c r="P2626" s="17"/>
      <c r="Q2626" s="17"/>
      <c r="R2626" s="19">
        <f t="shared" si="621"/>
        <v>4.955119879226686</v>
      </c>
      <c r="S2626" s="19">
        <f t="shared" ref="S2626:S2629" si="624">-3.61+3.01*LOG($I2626)</f>
        <v>4.6035660202553021</v>
      </c>
      <c r="T2626" s="19">
        <f t="shared" ref="T2626:T2629" si="625">0.218+2.92*LOG($J2626,10)</f>
        <v>5.2164771088002766</v>
      </c>
      <c r="W2626" s="24">
        <f t="shared" si="623"/>
        <v>4.4229376674329552</v>
      </c>
      <c r="X2626" s="24">
        <f t="shared" si="623"/>
        <v>4.6035660202553021</v>
      </c>
      <c r="Y2626" s="24">
        <f t="shared" si="623"/>
        <v>5.2164771088002766</v>
      </c>
      <c r="AA2626" s="20">
        <v>1.98</v>
      </c>
      <c r="AB2626" s="20">
        <v>1.2949999999999999</v>
      </c>
      <c r="AC2626" s="17">
        <v>313.66618425332001</v>
      </c>
      <c r="AD2626" s="17">
        <f t="shared" si="622"/>
        <v>313.992338681082</v>
      </c>
      <c r="AE2626" s="21">
        <v>115.333333333328</v>
      </c>
      <c r="AF2626" s="21">
        <v>146.61591880342868</v>
      </c>
      <c r="AG2626" s="19">
        <v>4.3842076210831902</v>
      </c>
      <c r="AH2626" s="21">
        <v>179.6</v>
      </c>
      <c r="AI2626" s="22">
        <v>-0.2666666666666665</v>
      </c>
      <c r="AJ2626" s="21">
        <v>1577.9999999999852</v>
      </c>
      <c r="AK2626" s="21" t="e">
        <f>VLOOKUP($B2626,'[3]Rotoma level Monthly'!$C$2:$N$538,10,FALSE)</f>
        <v>#N/A</v>
      </c>
      <c r="AL2626" s="21" t="e">
        <f>VLOOKUP($B2626,'[3]Rotoma level Monthly'!$C$2:$N$538,11,FALSE)</f>
        <v>#N/A</v>
      </c>
      <c r="AM2626" s="20">
        <v>3.622275962154061</v>
      </c>
      <c r="AN2626" s="21">
        <v>162.94999999999999</v>
      </c>
    </row>
    <row r="2627" spans="1:40" x14ac:dyDescent="0.25">
      <c r="A2627" t="s">
        <v>93</v>
      </c>
      <c r="B2627" s="15">
        <v>32478</v>
      </c>
      <c r="C2627" s="16" t="s">
        <v>49</v>
      </c>
      <c r="D2627" s="17">
        <v>1989</v>
      </c>
      <c r="E2627" s="18" t="str">
        <f t="shared" ref="E2627:E2690" si="626">CONCATENATE(A2627," ",C2627)</f>
        <v>Rotorua 1988/89</v>
      </c>
      <c r="F2627" s="18" t="s">
        <v>48</v>
      </c>
      <c r="H2627" s="17">
        <v>1.7500711679999998</v>
      </c>
      <c r="I2627" s="21">
        <v>468.25</v>
      </c>
      <c r="J2627" s="19">
        <v>54</v>
      </c>
      <c r="K2627" s="19">
        <v>4.75</v>
      </c>
      <c r="M2627" s="19">
        <v>8</v>
      </c>
      <c r="P2627" s="17"/>
      <c r="Q2627" s="17"/>
      <c r="R2627" s="19">
        <f t="shared" si="621"/>
        <v>4.8775388183771096</v>
      </c>
      <c r="S2627" s="19">
        <f t="shared" si="624"/>
        <v>4.428138136002298</v>
      </c>
      <c r="T2627" s="19">
        <f t="shared" si="625"/>
        <v>5.2765897786830678</v>
      </c>
      <c r="W2627" s="24">
        <f t="shared" si="623"/>
        <v>4.4498809600000291</v>
      </c>
      <c r="X2627" s="24">
        <f t="shared" si="623"/>
        <v>4.5158520781288001</v>
      </c>
      <c r="Y2627" s="24">
        <f t="shared" si="623"/>
        <v>5.2465334437416722</v>
      </c>
      <c r="AA2627" s="20">
        <v>1</v>
      </c>
      <c r="AB2627" s="20">
        <v>1.50999999999999</v>
      </c>
      <c r="AC2627" s="17">
        <v>313.75619468839801</v>
      </c>
      <c r="AD2627" s="17">
        <f t="shared" si="622"/>
        <v>313.930923305715</v>
      </c>
      <c r="AE2627" s="21">
        <v>138.83333333331299</v>
      </c>
      <c r="AF2627" s="21">
        <v>130.17520764474131</v>
      </c>
      <c r="AG2627" s="19">
        <v>3.7447415845628442</v>
      </c>
      <c r="AH2627" s="21">
        <v>201.8</v>
      </c>
      <c r="AI2627" s="22">
        <v>0.44500000000000001</v>
      </c>
      <c r="AJ2627" s="21">
        <v>1592.9166666666504</v>
      </c>
      <c r="AK2627" s="21" t="e">
        <f>VLOOKUP($B2627,'[3]Rotoma level Monthly'!$C$2:$N$538,10,FALSE)</f>
        <v>#N/A</v>
      </c>
      <c r="AL2627" s="21" t="e">
        <f>VLOOKUP($B2627,'[3]Rotoma level Monthly'!$C$2:$N$538,11,FALSE)</f>
        <v>#N/A</v>
      </c>
      <c r="AM2627" s="20">
        <v>3.6661986994390134</v>
      </c>
      <c r="AN2627" s="21">
        <v>163.875</v>
      </c>
    </row>
    <row r="2628" spans="1:40" x14ac:dyDescent="0.25">
      <c r="A2628" t="s">
        <v>93</v>
      </c>
      <c r="B2628" s="15">
        <v>32509</v>
      </c>
      <c r="C2628" s="16" t="s">
        <v>49</v>
      </c>
      <c r="D2628" s="17">
        <v>1989</v>
      </c>
      <c r="E2628" s="18" t="str">
        <f t="shared" si="626"/>
        <v>Rotorua 1988/89</v>
      </c>
      <c r="F2628" s="18" t="s">
        <v>48</v>
      </c>
      <c r="H2628" s="17">
        <v>2.294079065</v>
      </c>
      <c r="I2628" s="21">
        <v>457.5</v>
      </c>
      <c r="J2628" s="19">
        <v>52</v>
      </c>
      <c r="K2628" s="19">
        <v>7</v>
      </c>
      <c r="M2628" s="19">
        <v>2</v>
      </c>
      <c r="P2628" s="17"/>
      <c r="Q2628" s="17"/>
      <c r="R2628" s="19">
        <f t="shared" si="621"/>
        <v>4.5557270666959235</v>
      </c>
      <c r="S2628" s="19">
        <f t="shared" si="624"/>
        <v>4.3977772061914262</v>
      </c>
      <c r="T2628" s="19">
        <f t="shared" si="625"/>
        <v>5.2287297634136127</v>
      </c>
      <c r="W2628" s="24">
        <f t="shared" si="623"/>
        <v>4.4771701859750959</v>
      </c>
      <c r="X2628" s="24">
        <f t="shared" si="623"/>
        <v>4.4764937874830091</v>
      </c>
      <c r="Y2628" s="24">
        <f t="shared" si="623"/>
        <v>5.2405988836323187</v>
      </c>
      <c r="AA2628" s="20">
        <v>1.33</v>
      </c>
      <c r="AB2628" s="20">
        <v>-0.41166666666666601</v>
      </c>
      <c r="AC2628" s="17">
        <v>314.40477220678503</v>
      </c>
      <c r="AD2628" s="17">
        <f t="shared" si="622"/>
        <v>313.93153869312454</v>
      </c>
      <c r="AE2628" s="21">
        <v>307.09999999999599</v>
      </c>
      <c r="AF2628" s="21">
        <v>102.72549323648055</v>
      </c>
      <c r="AG2628" s="19">
        <v>3.7838919905018371</v>
      </c>
      <c r="AH2628" s="21">
        <v>172.2</v>
      </c>
      <c r="AI2628" s="22">
        <v>0.44500000000000001</v>
      </c>
      <c r="AJ2628" s="21">
        <v>1510.5999999999642</v>
      </c>
      <c r="AK2628" s="21" t="e">
        <f>VLOOKUP($B2628,'[3]Rotoma level Monthly'!$C$2:$N$538,10,FALSE)</f>
        <v>#N/A</v>
      </c>
      <c r="AL2628" s="21" t="e">
        <f>VLOOKUP($B2628,'[3]Rotoma level Monthly'!$C$2:$N$538,11,FALSE)</f>
        <v>#N/A</v>
      </c>
      <c r="AM2628" s="20">
        <v>3.6460424193126841</v>
      </c>
      <c r="AN2628" s="21">
        <v>153.02500000000001</v>
      </c>
    </row>
    <row r="2629" spans="1:40" x14ac:dyDescent="0.25">
      <c r="A2629" t="s">
        <v>93</v>
      </c>
      <c r="B2629" s="15">
        <v>32540</v>
      </c>
      <c r="C2629" s="16" t="s">
        <v>49</v>
      </c>
      <c r="D2629" s="17">
        <v>1989</v>
      </c>
      <c r="E2629" s="18" t="str">
        <f t="shared" si="626"/>
        <v>Rotorua 1988/89</v>
      </c>
      <c r="F2629" s="18" t="s">
        <v>48</v>
      </c>
      <c r="H2629" s="17">
        <v>1.6765094203333331</v>
      </c>
      <c r="I2629" s="21">
        <v>363</v>
      </c>
      <c r="J2629" s="19">
        <v>48.5</v>
      </c>
      <c r="K2629" s="19">
        <v>6.5</v>
      </c>
      <c r="M2629" s="19">
        <v>16</v>
      </c>
      <c r="P2629" s="17"/>
      <c r="Q2629" s="17"/>
      <c r="R2629" s="19">
        <f t="shared" ref="R2629:R2649" si="627">5.56+2.6*LOG(((1/$H2629)-(1/40)),10)</f>
        <v>4.9281975799331112</v>
      </c>
      <c r="S2629" s="19">
        <f t="shared" si="624"/>
        <v>4.0953189413586983</v>
      </c>
      <c r="T2629" s="19">
        <f t="shared" si="625"/>
        <v>5.1403658767186089</v>
      </c>
      <c r="W2629" s="24">
        <f t="shared" ref="W2629:Z2649" si="628">AVERAGE(R2618:R2629)</f>
        <v>4.5562252900567684</v>
      </c>
      <c r="X2629" s="24">
        <f t="shared" si="628"/>
        <v>4.3812000759519307</v>
      </c>
      <c r="Y2629" s="24">
        <f t="shared" si="628"/>
        <v>5.2155406319038917</v>
      </c>
      <c r="AA2629" s="20">
        <v>0.79</v>
      </c>
      <c r="AB2629" s="20">
        <v>-5.5000000000000097E-2</v>
      </c>
      <c r="AC2629" s="17">
        <v>314.40477220678503</v>
      </c>
      <c r="AD2629" s="17">
        <f t="shared" si="622"/>
        <v>313.94672652459275</v>
      </c>
      <c r="AE2629" s="21">
        <v>115.73333333333299</v>
      </c>
      <c r="AF2629" s="21">
        <v>129.29702042392506</v>
      </c>
      <c r="AG2629" s="19">
        <v>3.3976713382817061</v>
      </c>
      <c r="AH2629" s="21">
        <v>192.2</v>
      </c>
    </row>
    <row r="2630" spans="1:40" x14ac:dyDescent="0.25">
      <c r="A2630" t="s">
        <v>93</v>
      </c>
      <c r="B2630" s="15">
        <v>32568</v>
      </c>
      <c r="C2630" s="16" t="s">
        <v>49</v>
      </c>
      <c r="D2630" s="17">
        <v>1989</v>
      </c>
      <c r="E2630" s="18" t="str">
        <f t="shared" si="626"/>
        <v>Rotorua 1988/89</v>
      </c>
      <c r="F2630" s="18" t="s">
        <v>48</v>
      </c>
      <c r="H2630" s="17">
        <v>1.9140714999999999</v>
      </c>
      <c r="P2630" s="17"/>
      <c r="Q2630" s="17"/>
      <c r="R2630" s="19">
        <f t="shared" si="627"/>
        <v>4.7715406390882906</v>
      </c>
      <c r="S2630" s="17"/>
      <c r="T2630" s="17"/>
      <c r="W2630" s="24">
        <f t="shared" si="628"/>
        <v>4.5928490194537455</v>
      </c>
      <c r="AA2630" s="20">
        <v>0.7</v>
      </c>
      <c r="AB2630" s="20">
        <v>0.25499999999999901</v>
      </c>
      <c r="AC2630" s="17">
        <v>314.369229058695</v>
      </c>
      <c r="AD2630" s="17">
        <f t="shared" si="622"/>
        <v>313.96529409792038</v>
      </c>
      <c r="AE2630" s="21">
        <v>62</v>
      </c>
      <c r="AF2630" s="21">
        <v>136.98788374630973</v>
      </c>
      <c r="AG2630" s="19">
        <v>2.8458942067945627</v>
      </c>
      <c r="AH2630" s="21">
        <v>199.9</v>
      </c>
      <c r="AI2630" s="22">
        <v>0.62416666666666598</v>
      </c>
      <c r="AJ2630" s="21">
        <v>1656.3999999999598</v>
      </c>
      <c r="AK2630" s="21" t="e">
        <f>VLOOKUP($B2630,'[3]Rotoma level Monthly'!$C$2:$N$538,10,FALSE)</f>
        <v>#N/A</v>
      </c>
      <c r="AL2630" s="21" t="e">
        <f>VLOOKUP($B2630,'[3]Rotoma level Monthly'!$C$2:$N$538,11,FALSE)</f>
        <v>#N/A</v>
      </c>
      <c r="AM2630" s="20">
        <v>3.5850312715135093</v>
      </c>
      <c r="AN2630" s="21">
        <v>157.04999999999998</v>
      </c>
    </row>
    <row r="2631" spans="1:40" x14ac:dyDescent="0.25">
      <c r="A2631" t="s">
        <v>93</v>
      </c>
      <c r="B2631" s="15">
        <v>32660</v>
      </c>
      <c r="C2631" s="16" t="s">
        <v>49</v>
      </c>
      <c r="D2631" s="17">
        <v>1989</v>
      </c>
      <c r="E2631" s="18" t="str">
        <f t="shared" si="626"/>
        <v>Rotorua 1988/89</v>
      </c>
      <c r="F2631" s="18" t="s">
        <v>48</v>
      </c>
      <c r="H2631" s="17">
        <v>2.6798652409999999</v>
      </c>
      <c r="P2631" s="17"/>
      <c r="Q2631" s="17"/>
      <c r="R2631" s="19">
        <f t="shared" si="627"/>
        <v>4.3686026660693695</v>
      </c>
      <c r="S2631" s="17"/>
      <c r="T2631" s="17"/>
      <c r="W2631" s="24">
        <f t="shared" si="628"/>
        <v>4.5886578432540785</v>
      </c>
      <c r="AA2631" s="20">
        <v>0.85</v>
      </c>
      <c r="AB2631" s="20">
        <v>-1.0000000000000101E-2</v>
      </c>
      <c r="AC2631" s="17">
        <v>314.34050961272902</v>
      </c>
      <c r="AD2631" s="17">
        <f t="shared" si="622"/>
        <v>313.99308531956802</v>
      </c>
      <c r="AE2631" s="21">
        <v>164.5</v>
      </c>
      <c r="AF2631" s="21">
        <v>117.67361111111113</v>
      </c>
      <c r="AG2631" s="19">
        <v>3.1016180555555555</v>
      </c>
      <c r="AH2631" s="21">
        <v>111.8</v>
      </c>
      <c r="AI2631" s="22">
        <v>0.98333333333333295</v>
      </c>
      <c r="AJ2631" s="21">
        <v>1590.4499999999437</v>
      </c>
      <c r="AK2631" s="21" t="e">
        <f>VLOOKUP($B2631,'[3]Rotoma level Monthly'!$C$2:$N$538,10,FALSE)</f>
        <v>#N/A</v>
      </c>
      <c r="AL2631" s="21" t="e">
        <f>VLOOKUP($B2631,'[3]Rotoma level Monthly'!$C$2:$N$538,11,FALSE)</f>
        <v>#N/A</v>
      </c>
      <c r="AM2631" s="20">
        <v>3.4819808128280929</v>
      </c>
      <c r="AN2631" s="21">
        <v>162.95000000000002</v>
      </c>
    </row>
    <row r="2632" spans="1:40" x14ac:dyDescent="0.25">
      <c r="A2632" t="s">
        <v>93</v>
      </c>
      <c r="B2632" s="15">
        <v>32721</v>
      </c>
      <c r="C2632" s="16" t="s">
        <v>100</v>
      </c>
      <c r="D2632" s="17">
        <v>1990</v>
      </c>
      <c r="E2632" s="18" t="str">
        <f t="shared" si="626"/>
        <v>Rotorua 1989/90</v>
      </c>
      <c r="F2632" s="18" t="s">
        <v>51</v>
      </c>
      <c r="H2632" s="17">
        <v>3.226762414</v>
      </c>
      <c r="P2632" s="17"/>
      <c r="Q2632" s="17"/>
      <c r="R2632" s="19">
        <f t="shared" si="627"/>
        <v>4.1422327056568751</v>
      </c>
      <c r="S2632" s="17"/>
      <c r="T2632" s="17"/>
      <c r="W2632" s="24">
        <f t="shared" si="628"/>
        <v>4.5728442813738548</v>
      </c>
      <c r="AA2632" s="20">
        <v>-0.59</v>
      </c>
      <c r="AB2632" s="20">
        <v>0.331666666666666</v>
      </c>
      <c r="AC2632" s="17">
        <v>314.58725388095002</v>
      </c>
      <c r="AD2632" s="17">
        <f t="shared" si="622"/>
        <v>314.04531584233399</v>
      </c>
      <c r="AE2632" s="21">
        <v>118.833333333322</v>
      </c>
      <c r="AF2632" s="21">
        <v>134.58333333333334</v>
      </c>
      <c r="AG2632" s="19">
        <v>3.5844618055555553</v>
      </c>
      <c r="AH2632" s="21">
        <v>128.9</v>
      </c>
      <c r="AI2632" s="22">
        <v>0.82499999999999951</v>
      </c>
      <c r="AJ2632" s="21">
        <v>1624.2666666666173</v>
      </c>
      <c r="AK2632" s="21" t="e">
        <f>VLOOKUP($B2632,'[3]Rotoma level Monthly'!$C$2:$N$538,10,FALSE)</f>
        <v>#N/A</v>
      </c>
      <c r="AL2632" s="21" t="e">
        <f>VLOOKUP($B2632,'[3]Rotoma level Monthly'!$C$2:$N$538,11,FALSE)</f>
        <v>#N/A</v>
      </c>
      <c r="AM2632" s="20">
        <v>3.368556975955407</v>
      </c>
      <c r="AN2632" s="21">
        <v>168.75000000000003</v>
      </c>
    </row>
    <row r="2633" spans="1:40" x14ac:dyDescent="0.25">
      <c r="A2633" t="s">
        <v>93</v>
      </c>
      <c r="B2633" s="15">
        <v>32782</v>
      </c>
      <c r="C2633" s="16" t="s">
        <v>100</v>
      </c>
      <c r="D2633" s="17">
        <v>1990</v>
      </c>
      <c r="E2633" s="18" t="str">
        <f t="shared" si="626"/>
        <v>Rotorua 1989/90</v>
      </c>
      <c r="F2633" s="18" t="s">
        <v>51</v>
      </c>
      <c r="H2633" s="17">
        <v>2.9533826114999999</v>
      </c>
      <c r="P2633" s="17"/>
      <c r="Q2633" s="17"/>
      <c r="R2633" s="19">
        <f t="shared" si="627"/>
        <v>4.2505590233721193</v>
      </c>
      <c r="S2633" s="17"/>
      <c r="T2633" s="17"/>
      <c r="W2633" s="24">
        <f t="shared" si="628"/>
        <v>4.565043731612767</v>
      </c>
      <c r="AA2633" s="20">
        <v>0.71</v>
      </c>
      <c r="AB2633" s="20">
        <v>0.64999999999999902</v>
      </c>
      <c r="AC2633" s="17">
        <v>315.22709417399</v>
      </c>
      <c r="AD2633" s="17">
        <f t="shared" si="622"/>
        <v>314.14839187593037</v>
      </c>
      <c r="AE2633" s="21">
        <v>285.499999999995</v>
      </c>
      <c r="AF2633" s="21">
        <v>136.31909757252532</v>
      </c>
      <c r="AG2633" s="19">
        <v>4.255448975310534</v>
      </c>
      <c r="AH2633" s="21">
        <v>119.5</v>
      </c>
      <c r="AI2633" s="22">
        <v>0.59749999999999903</v>
      </c>
      <c r="AJ2633" s="21">
        <v>1595.9722222221644</v>
      </c>
      <c r="AK2633" s="21" t="e">
        <f>VLOOKUP($B2633,'[3]Rotoma level Monthly'!$C$2:$N$538,10,FALSE)</f>
        <v>#N/A</v>
      </c>
      <c r="AL2633" s="21" t="e">
        <f>VLOOKUP($B2633,'[3]Rotoma level Monthly'!$C$2:$N$538,11,FALSE)</f>
        <v>#N/A</v>
      </c>
      <c r="AM2633" s="20">
        <v>3.3461569503997484</v>
      </c>
      <c r="AN2633" s="21">
        <v>162.75</v>
      </c>
    </row>
    <row r="2634" spans="1:40" x14ac:dyDescent="0.25">
      <c r="A2634" t="s">
        <v>93</v>
      </c>
      <c r="B2634" s="15">
        <v>32843</v>
      </c>
      <c r="C2634" s="16" t="s">
        <v>100</v>
      </c>
      <c r="D2634" s="17">
        <v>1990</v>
      </c>
      <c r="E2634" s="18" t="str">
        <f t="shared" si="626"/>
        <v>Rotorua 1989/90</v>
      </c>
      <c r="F2634" s="18" t="s">
        <v>51</v>
      </c>
      <c r="H2634" s="17">
        <v>2.3487000465000003</v>
      </c>
      <c r="I2634" s="21">
        <v>411.25</v>
      </c>
      <c r="J2634" s="19">
        <v>29.5</v>
      </c>
      <c r="K2634" s="19">
        <v>4.75</v>
      </c>
      <c r="M2634" s="19">
        <v>26</v>
      </c>
      <c r="P2634" s="17"/>
      <c r="Q2634" s="17"/>
      <c r="R2634" s="19">
        <f t="shared" si="627"/>
        <v>4.5275203117358078</v>
      </c>
      <c r="S2634" s="19">
        <f t="shared" ref="S2634" si="629">-3.61+3.01*LOG($I2634)</f>
        <v>4.2584587919836725</v>
      </c>
      <c r="T2634" s="19">
        <f t="shared" ref="T2634" si="630">0.218+2.92*LOG($J2634,10)</f>
        <v>4.5098802866562355</v>
      </c>
      <c r="W2634" s="24">
        <f t="shared" si="628"/>
        <v>4.5881143696042725</v>
      </c>
      <c r="X2634" s="24">
        <f t="shared" si="628"/>
        <v>4.3566518191582784</v>
      </c>
      <c r="Y2634" s="24">
        <f t="shared" si="628"/>
        <v>5.0744085628543605</v>
      </c>
      <c r="AA2634" s="20">
        <v>-0.59</v>
      </c>
      <c r="AB2634" s="20">
        <v>0.12666666666666601</v>
      </c>
      <c r="AC2634" s="17">
        <v>315.27557466928101</v>
      </c>
      <c r="AD2634" s="17">
        <f t="shared" si="622"/>
        <v>314.26602367655306</v>
      </c>
      <c r="AE2634" s="21">
        <v>55.699999999993103</v>
      </c>
      <c r="AF2634" s="21">
        <v>203.28057097187616</v>
      </c>
      <c r="AG2634" s="19">
        <v>4.0170952754629479</v>
      </c>
      <c r="AH2634" s="21">
        <v>235.1</v>
      </c>
    </row>
    <row r="2635" spans="1:40" x14ac:dyDescent="0.25">
      <c r="A2635" t="s">
        <v>93</v>
      </c>
      <c r="B2635" s="15">
        <v>32874</v>
      </c>
      <c r="C2635" s="16" t="s">
        <v>100</v>
      </c>
      <c r="D2635" s="17">
        <v>1990</v>
      </c>
      <c r="E2635" s="18" t="str">
        <f t="shared" si="626"/>
        <v>Rotorua 1989/90</v>
      </c>
      <c r="F2635" s="18" t="s">
        <v>51</v>
      </c>
      <c r="H2635" s="17">
        <v>2.5158649684999999</v>
      </c>
      <c r="P2635" s="17"/>
      <c r="Q2635" s="17"/>
      <c r="R2635" s="19">
        <f t="shared" si="627"/>
        <v>4.4448604534989018</v>
      </c>
      <c r="S2635" s="17"/>
      <c r="T2635" s="17"/>
      <c r="W2635" s="24">
        <f t="shared" si="628"/>
        <v>4.5790011317648291</v>
      </c>
      <c r="AA2635" s="20">
        <v>-0.08</v>
      </c>
      <c r="AB2635" s="20">
        <v>1.29666666666666</v>
      </c>
      <c r="AC2635" s="17">
        <v>315.27557466928101</v>
      </c>
      <c r="AD2635" s="17">
        <f t="shared" si="622"/>
        <v>314.3986883252615</v>
      </c>
      <c r="AE2635" s="21">
        <v>85</v>
      </c>
      <c r="AF2635" s="21">
        <v>158.27807971017833</v>
      </c>
      <c r="AG2635" s="19">
        <v>3.6112908950627225</v>
      </c>
      <c r="AH2635" s="21">
        <v>173.3</v>
      </c>
    </row>
    <row r="2636" spans="1:40" x14ac:dyDescent="0.25">
      <c r="A2636" t="s">
        <v>93</v>
      </c>
      <c r="B2636" s="15">
        <v>32905</v>
      </c>
      <c r="C2636" s="16" t="s">
        <v>100</v>
      </c>
      <c r="D2636" s="17">
        <v>1990</v>
      </c>
      <c r="E2636" s="18" t="str">
        <f t="shared" si="626"/>
        <v>Rotorua 1989/90</v>
      </c>
      <c r="F2636" s="18" t="s">
        <v>51</v>
      </c>
      <c r="H2636" s="17">
        <v>2.6374106747142858</v>
      </c>
      <c r="I2636" s="21">
        <v>377.1875</v>
      </c>
      <c r="J2636" s="19">
        <v>33.083333333333336</v>
      </c>
      <c r="K2636" s="19">
        <v>8.9375</v>
      </c>
      <c r="M2636" s="19">
        <v>20.75</v>
      </c>
      <c r="P2636" s="17"/>
      <c r="Q2636" s="17"/>
      <c r="R2636" s="19">
        <f t="shared" si="627"/>
        <v>4.3879179600120706</v>
      </c>
      <c r="S2636" s="19">
        <f t="shared" ref="S2636:S2638" si="631">-3.61+3.01*LOG($I2636)</f>
        <v>4.1454374482501031</v>
      </c>
      <c r="T2636" s="19">
        <f t="shared" ref="T2636:T2638" si="632">0.218+2.92*LOG($J2636,10)</f>
        <v>4.6552590412892316</v>
      </c>
      <c r="W2636" s="24">
        <f t="shared" si="628"/>
        <v>4.5846462309692511</v>
      </c>
      <c r="X2636" s="24">
        <f t="shared" si="628"/>
        <v>4.3214494240069161</v>
      </c>
      <c r="Y2636" s="24">
        <f t="shared" si="628"/>
        <v>5.0045503092601722</v>
      </c>
      <c r="AA2636" s="20">
        <v>-1.56</v>
      </c>
      <c r="AB2636" s="20">
        <v>0.78333333333333299</v>
      </c>
      <c r="AC2636" s="17">
        <v>315.28438327800899</v>
      </c>
      <c r="AD2636" s="17">
        <f t="shared" si="622"/>
        <v>314.52714719419077</v>
      </c>
      <c r="AE2636" s="21">
        <v>123.1</v>
      </c>
      <c r="AF2636" s="21">
        <v>130.75401744099688</v>
      </c>
      <c r="AG2636" s="19">
        <v>2.6192008705348462</v>
      </c>
      <c r="AH2636" s="21">
        <v>211.2</v>
      </c>
      <c r="AI2636" s="22">
        <v>0.45583333333333254</v>
      </c>
      <c r="AJ2636" s="21">
        <v>1423.9833333332936</v>
      </c>
      <c r="AK2636" s="21" t="e">
        <f>VLOOKUP($B2636,'[3]Rotoma level Monthly'!$C$2:$N$538,10,FALSE)</f>
        <v>#N/A</v>
      </c>
      <c r="AL2636" s="21" t="e">
        <f>VLOOKUP($B2636,'[3]Rotoma level Monthly'!$C$2:$N$538,11,FALSE)</f>
        <v>#N/A</v>
      </c>
      <c r="AM2636" s="20">
        <v>3.2738373718916995</v>
      </c>
      <c r="AN2636" s="21">
        <v>167.17499999999998</v>
      </c>
    </row>
    <row r="2637" spans="1:40" x14ac:dyDescent="0.25">
      <c r="A2637" t="s">
        <v>93</v>
      </c>
      <c r="B2637" s="15">
        <v>32933</v>
      </c>
      <c r="C2637" s="16" t="s">
        <v>100</v>
      </c>
      <c r="D2637" s="17">
        <v>1990</v>
      </c>
      <c r="E2637" s="18" t="str">
        <f t="shared" si="626"/>
        <v>Rotorua 1989/90</v>
      </c>
      <c r="F2637" s="18" t="s">
        <v>51</v>
      </c>
      <c r="H2637" s="17">
        <v>2.1587649880000002</v>
      </c>
      <c r="I2637" s="21">
        <v>528.66666666666663</v>
      </c>
      <c r="J2637" s="19">
        <v>45.5</v>
      </c>
      <c r="K2637" s="19">
        <v>24</v>
      </c>
      <c r="M2637" s="19">
        <v>62</v>
      </c>
      <c r="P2637" s="17"/>
      <c r="Q2637" s="17"/>
      <c r="R2637" s="19">
        <f t="shared" si="627"/>
        <v>4.628419856294844</v>
      </c>
      <c r="S2637" s="19">
        <f t="shared" si="631"/>
        <v>4.5867776040683879</v>
      </c>
      <c r="T2637" s="19">
        <f t="shared" si="632"/>
        <v>5.0593932782387672</v>
      </c>
      <c r="W2637" s="24">
        <f t="shared" si="628"/>
        <v>4.5698530799967587</v>
      </c>
      <c r="X2637" s="24">
        <f t="shared" si="628"/>
        <v>4.3593534497299835</v>
      </c>
      <c r="Y2637" s="24">
        <f t="shared" si="628"/>
        <v>5.0123850191142569</v>
      </c>
      <c r="AA2637" s="20">
        <v>-0.77</v>
      </c>
      <c r="AB2637" s="20">
        <v>0.331666666666666</v>
      </c>
      <c r="AC2637" s="17">
        <v>315.07702200520799</v>
      </c>
      <c r="AD2637" s="17">
        <f t="shared" si="622"/>
        <v>314.63904705861927</v>
      </c>
      <c r="AE2637" s="21">
        <v>109.65555555555601</v>
      </c>
      <c r="AF2637" s="21">
        <v>125.98882850242742</v>
      </c>
      <c r="AG2637" s="19">
        <v>3.6083322334372538</v>
      </c>
      <c r="AH2637" s="21">
        <v>222.3</v>
      </c>
      <c r="AI2637" s="22">
        <v>0.34916666666666596</v>
      </c>
      <c r="AJ2637" s="21">
        <v>1431.3499999999606</v>
      </c>
      <c r="AK2637" s="21" t="e">
        <f>VLOOKUP($B2637,'[3]Rotoma level Monthly'!$C$2:$N$538,10,FALSE)</f>
        <v>#N/A</v>
      </c>
      <c r="AL2637" s="21" t="e">
        <f>VLOOKUP($B2637,'[3]Rotoma level Monthly'!$C$2:$N$538,11,FALSE)</f>
        <v>#N/A</v>
      </c>
      <c r="AM2637" s="20">
        <v>3.2089648329127947</v>
      </c>
      <c r="AN2637" s="21">
        <v>169.04166666666666</v>
      </c>
    </row>
    <row r="2638" spans="1:40" x14ac:dyDescent="0.25">
      <c r="A2638" t="s">
        <v>93</v>
      </c>
      <c r="B2638" s="15">
        <v>32964</v>
      </c>
      <c r="C2638" s="16" t="s">
        <v>100</v>
      </c>
      <c r="D2638" s="17">
        <v>1990</v>
      </c>
      <c r="E2638" s="18" t="str">
        <f t="shared" si="626"/>
        <v>Rotorua 1989/90</v>
      </c>
      <c r="F2638" s="18" t="s">
        <v>51</v>
      </c>
      <c r="H2638" s="17">
        <v>2.0755953785000001</v>
      </c>
      <c r="I2638" s="21">
        <v>571.25</v>
      </c>
      <c r="J2638" s="19">
        <v>48.5</v>
      </c>
      <c r="K2638" s="19">
        <v>14</v>
      </c>
      <c r="M2638" s="19">
        <v>21.25</v>
      </c>
      <c r="P2638" s="17"/>
      <c r="Q2638" s="17"/>
      <c r="R2638" s="19">
        <f t="shared" si="627"/>
        <v>4.6752618213369246</v>
      </c>
      <c r="S2638" s="19">
        <f t="shared" si="631"/>
        <v>4.6880469013644994</v>
      </c>
      <c r="T2638" s="19">
        <f t="shared" si="632"/>
        <v>5.1403658767186089</v>
      </c>
      <c r="W2638" s="24">
        <f t="shared" si="628"/>
        <v>4.5465315751726125</v>
      </c>
      <c r="X2638" s="24">
        <f t="shared" si="628"/>
        <v>4.3714221470312973</v>
      </c>
      <c r="Y2638" s="24">
        <f t="shared" si="628"/>
        <v>5.0015119859597332</v>
      </c>
      <c r="AA2638" s="20">
        <v>0.08</v>
      </c>
      <c r="AB2638" s="20">
        <v>0.108333333333333</v>
      </c>
      <c r="AC2638" s="17">
        <v>315.07702200520799</v>
      </c>
      <c r="AD2638" s="17">
        <f t="shared" si="622"/>
        <v>314.75661687127661</v>
      </c>
      <c r="AE2638" s="21">
        <v>179.702777777769</v>
      </c>
      <c r="AF2638" s="21">
        <v>143.59162414965991</v>
      </c>
      <c r="AG2638" s="19">
        <v>2.9414221938775507</v>
      </c>
      <c r="AH2638" s="21">
        <v>167.1</v>
      </c>
    </row>
    <row r="2639" spans="1:40" x14ac:dyDescent="0.25">
      <c r="A2639" t="s">
        <v>93</v>
      </c>
      <c r="B2639" s="15">
        <v>32994</v>
      </c>
      <c r="C2639" s="16" t="s">
        <v>100</v>
      </c>
      <c r="D2639" s="17">
        <v>1990</v>
      </c>
      <c r="E2639" s="18" t="str">
        <f t="shared" si="626"/>
        <v>Rotorua 1989/90</v>
      </c>
      <c r="F2639" s="18" t="s">
        <v>51</v>
      </c>
      <c r="H2639" s="17">
        <v>2.2968307735</v>
      </c>
      <c r="P2639" s="17"/>
      <c r="Q2639" s="17"/>
      <c r="R2639" s="19">
        <f t="shared" si="627"/>
        <v>4.5542910560758791</v>
      </c>
      <c r="S2639" s="17"/>
      <c r="T2639" s="17"/>
      <c r="W2639" s="24">
        <f t="shared" si="628"/>
        <v>4.5195942616475087</v>
      </c>
      <c r="AA2639" s="20">
        <v>1.42</v>
      </c>
      <c r="AB2639" s="20">
        <v>1.49999999999998E-2</v>
      </c>
      <c r="AC2639" s="17">
        <v>315.022317540323</v>
      </c>
      <c r="AD2639" s="17">
        <f t="shared" si="622"/>
        <v>314.86212710893705</v>
      </c>
      <c r="AE2639" s="21">
        <v>116.741666666667</v>
      </c>
      <c r="AF2639" s="21">
        <v>160.29248768472905</v>
      </c>
      <c r="AG2639" s="19">
        <v>3.0955716338259438</v>
      </c>
      <c r="AH2639" s="21">
        <v>166.5</v>
      </c>
      <c r="AI2639" s="22">
        <v>0.34916666666666596</v>
      </c>
      <c r="AJ2639" s="21">
        <v>1610.4861111110797</v>
      </c>
      <c r="AK2639" s="21" t="e">
        <f>VLOOKUP($B2639,'[3]Rotoma level Monthly'!$C$2:$N$538,10,FALSE)</f>
        <v>#N/A</v>
      </c>
      <c r="AL2639" s="21" t="e">
        <f>VLOOKUP($B2639,'[3]Rotoma level Monthly'!$C$2:$N$538,11,FALSE)</f>
        <v>#N/A</v>
      </c>
      <c r="AM2639" s="20">
        <v>3.2879233492318676</v>
      </c>
      <c r="AN2639" s="21">
        <v>167.44166666666663</v>
      </c>
    </row>
    <row r="2640" spans="1:40" x14ac:dyDescent="0.25">
      <c r="A2640" t="s">
        <v>93</v>
      </c>
      <c r="B2640" s="15">
        <v>33055</v>
      </c>
      <c r="C2640" s="16" t="s">
        <v>50</v>
      </c>
      <c r="D2640" s="17">
        <v>1991</v>
      </c>
      <c r="E2640" s="18" t="str">
        <f t="shared" si="626"/>
        <v>Rotorua 1990/91</v>
      </c>
      <c r="F2640" s="18" t="s">
        <v>51</v>
      </c>
      <c r="H2640" s="17">
        <v>2.1848373410000002</v>
      </c>
      <c r="P2640" s="17"/>
      <c r="Q2640" s="17"/>
      <c r="R2640" s="19">
        <f t="shared" si="627"/>
        <v>4.6140858666310445</v>
      </c>
      <c r="S2640" s="17"/>
      <c r="T2640" s="17"/>
      <c r="W2640" s="24">
        <f t="shared" si="628"/>
        <v>4.5244574949754366</v>
      </c>
      <c r="AA2640" s="20">
        <v>0.6</v>
      </c>
      <c r="AB2640" s="20">
        <v>-0.49333333333333301</v>
      </c>
      <c r="AC2640" s="17">
        <v>315.04213961618899</v>
      </c>
      <c r="AD2640" s="17">
        <f t="shared" si="622"/>
        <v>314.9152410597207</v>
      </c>
      <c r="AE2640" s="21">
        <v>137.43888888888901</v>
      </c>
      <c r="AF2640" s="21">
        <v>130.10057471264369</v>
      </c>
      <c r="AG2640" s="19">
        <v>2.7419971264367811</v>
      </c>
      <c r="AH2640" s="21">
        <v>117.6</v>
      </c>
      <c r="AI2640" s="22">
        <v>0.331666666666666</v>
      </c>
      <c r="AJ2640" s="21">
        <v>1501.1611111110774</v>
      </c>
      <c r="AK2640" s="21" t="e">
        <f>VLOOKUP($B2640,'[3]Rotoma level Monthly'!$C$2:$N$538,10,FALSE)</f>
        <v>#N/A</v>
      </c>
      <c r="AL2640" s="21" t="e">
        <f>VLOOKUP($B2640,'[3]Rotoma level Monthly'!$C$2:$N$538,11,FALSE)</f>
        <v>#N/A</v>
      </c>
      <c r="AM2640" s="20">
        <v>3.250575661232709</v>
      </c>
      <c r="AN2640" s="21">
        <v>164.47499999999999</v>
      </c>
    </row>
    <row r="2641" spans="1:40" x14ac:dyDescent="0.25">
      <c r="A2641" t="s">
        <v>93</v>
      </c>
      <c r="B2641" s="15">
        <v>33117</v>
      </c>
      <c r="C2641" s="16" t="s">
        <v>50</v>
      </c>
      <c r="D2641" s="17">
        <v>1991</v>
      </c>
      <c r="E2641" s="18" t="str">
        <f t="shared" si="626"/>
        <v>Rotorua 1990/91</v>
      </c>
      <c r="F2641" s="18" t="s">
        <v>51</v>
      </c>
      <c r="H2641" s="17">
        <v>2.6804156300000002</v>
      </c>
      <c r="P2641" s="17"/>
      <c r="Q2641" s="17"/>
      <c r="R2641" s="19">
        <f t="shared" si="627"/>
        <v>4.3683541297595818</v>
      </c>
      <c r="S2641" s="17"/>
      <c r="T2641" s="17"/>
      <c r="W2641" s="24">
        <f t="shared" si="628"/>
        <v>4.477803874127642</v>
      </c>
      <c r="AA2641" s="20">
        <v>-0.8</v>
      </c>
      <c r="AB2641" s="20">
        <v>-0.54666666666666597</v>
      </c>
      <c r="AC2641" s="17">
        <v>315.45738194444402</v>
      </c>
      <c r="AD2641" s="17">
        <f t="shared" si="622"/>
        <v>315.00295853785894</v>
      </c>
      <c r="AE2641" s="21">
        <v>71.566666666654598</v>
      </c>
      <c r="AF2641" s="21">
        <v>135.54315476190476</v>
      </c>
      <c r="AG2641" s="19">
        <v>2.7956090561224491</v>
      </c>
      <c r="AH2641" s="21">
        <v>180.2</v>
      </c>
      <c r="AI2641" s="22">
        <v>0.25083333333333252</v>
      </c>
      <c r="AJ2641" s="21">
        <v>1699.6611111110885</v>
      </c>
      <c r="AK2641" s="21" t="e">
        <f>VLOOKUP($B2641,'[3]Rotoma level Monthly'!$C$2:$N$538,10,FALSE)</f>
        <v>#N/A</v>
      </c>
      <c r="AL2641" s="21" t="e">
        <f>VLOOKUP($B2641,'[3]Rotoma level Monthly'!$C$2:$N$538,11,FALSE)</f>
        <v>#N/A</v>
      </c>
      <c r="AM2641" s="20">
        <v>3.3121807586715892</v>
      </c>
      <c r="AN2641" s="21">
        <v>167.85833333333332</v>
      </c>
    </row>
    <row r="2642" spans="1:40" x14ac:dyDescent="0.25">
      <c r="A2642" t="s">
        <v>93</v>
      </c>
      <c r="B2642" s="15">
        <v>33178</v>
      </c>
      <c r="C2642" s="16" t="s">
        <v>50</v>
      </c>
      <c r="D2642" s="17">
        <v>1991</v>
      </c>
      <c r="E2642" s="18" t="str">
        <f t="shared" si="626"/>
        <v>Rotorua 1990/91</v>
      </c>
      <c r="F2642" s="18" t="s">
        <v>51</v>
      </c>
      <c r="H2642" s="17">
        <v>2.4033210280000001</v>
      </c>
      <c r="I2642" s="21">
        <v>304</v>
      </c>
      <c r="J2642" s="19">
        <v>34</v>
      </c>
      <c r="K2642" s="19">
        <v>1</v>
      </c>
      <c r="M2642" s="19">
        <v>7</v>
      </c>
      <c r="P2642" s="17"/>
      <c r="Q2642" s="17"/>
      <c r="R2642" s="19">
        <f t="shared" si="627"/>
        <v>4.4999220366267476</v>
      </c>
      <c r="S2642" s="19">
        <f t="shared" ref="S2642:S2643" si="633">-3.61+3.01*LOG($I2642)</f>
        <v>3.8634494866623483</v>
      </c>
      <c r="T2642" s="19">
        <f t="shared" ref="T2642:T2643" si="634">0.218+2.92*LOG($J2642,10)</f>
        <v>4.6899184377633851</v>
      </c>
      <c r="W2642" s="24">
        <f t="shared" si="628"/>
        <v>4.4551689905891809</v>
      </c>
      <c r="X2642" s="24">
        <f t="shared" si="628"/>
        <v>4.308434046465802</v>
      </c>
      <c r="Y2642" s="24">
        <f t="shared" si="628"/>
        <v>4.8109633841332462</v>
      </c>
      <c r="AA2642" s="20">
        <v>-0.6</v>
      </c>
      <c r="AB2642" s="20">
        <v>-0.14833333333333301</v>
      </c>
      <c r="AC2642" s="17">
        <v>315.59086088279099</v>
      </c>
      <c r="AD2642" s="17">
        <f t="shared" ref="AD2642:AD2705" si="635">AVERAGE(AC2631:AC2642)</f>
        <v>315.10476118986696</v>
      </c>
      <c r="AE2642" s="21">
        <v>158.47777777777799</v>
      </c>
      <c r="AF2642" s="21">
        <v>125.60352115995352</v>
      </c>
      <c r="AG2642" s="19">
        <v>3.521264690014505</v>
      </c>
      <c r="AH2642" s="21">
        <v>195.1</v>
      </c>
      <c r="AI2642" s="22">
        <v>-6.666666666666661E-2</v>
      </c>
      <c r="AJ2642" s="21">
        <v>1485.7833333333033</v>
      </c>
      <c r="AK2642" s="21" t="e">
        <f>VLOOKUP($B2642,'[3]Rotoma level Monthly'!$C$2:$N$538,10,FALSE)</f>
        <v>#N/A</v>
      </c>
      <c r="AL2642" s="21" t="e">
        <f>VLOOKUP($B2642,'[3]Rotoma level Monthly'!$C$2:$N$538,11,FALSE)</f>
        <v>#N/A</v>
      </c>
      <c r="AM2642" s="20">
        <v>3.2122709732743862</v>
      </c>
      <c r="AN2642" s="21">
        <v>172.29999999999998</v>
      </c>
    </row>
    <row r="2643" spans="1:40" x14ac:dyDescent="0.25">
      <c r="A2643" t="s">
        <v>93</v>
      </c>
      <c r="B2643" s="15">
        <v>33208</v>
      </c>
      <c r="C2643" s="16" t="s">
        <v>50</v>
      </c>
      <c r="D2643" s="17">
        <v>1991</v>
      </c>
      <c r="E2643" s="18" t="str">
        <f t="shared" si="626"/>
        <v>Rotorua 1990/91</v>
      </c>
      <c r="F2643" s="18" t="s">
        <v>51</v>
      </c>
      <c r="G2643" s="19">
        <v>20.600000190000003</v>
      </c>
      <c r="H2643" s="17">
        <v>2.0027674235000004</v>
      </c>
      <c r="I2643" s="21">
        <v>346.66666666666669</v>
      </c>
      <c r="J2643" s="19">
        <v>36.333333333333336</v>
      </c>
      <c r="K2643" s="19">
        <v>1.6666666666666667</v>
      </c>
      <c r="M2643" s="19">
        <v>10</v>
      </c>
      <c r="P2643" s="17"/>
      <c r="Q2643" s="19">
        <f t="shared" ref="Q2643" si="636">2.22+2.54*LOG($G2643,10)</f>
        <v>5.5572227499119471</v>
      </c>
      <c r="R2643" s="19">
        <f t="shared" si="627"/>
        <v>4.717759788562689</v>
      </c>
      <c r="S2643" s="19">
        <f t="shared" si="633"/>
        <v>4.0351353745831453</v>
      </c>
      <c r="T2643" s="19">
        <f t="shared" si="634"/>
        <v>4.7740913102052058</v>
      </c>
      <c r="U2643" s="23">
        <f t="shared" ref="U2643" si="637">AVERAGE(Q2643:T2643)</f>
        <v>4.771052305815747</v>
      </c>
      <c r="V2643" s="24">
        <f t="shared" ref="V2643" si="638">AVERAGE(Q2632:Q2643)</f>
        <v>5.5572227499119471</v>
      </c>
      <c r="W2643" s="24">
        <f t="shared" si="628"/>
        <v>4.4842654174636234</v>
      </c>
      <c r="X2643" s="24">
        <f t="shared" si="628"/>
        <v>4.2628842678186922</v>
      </c>
      <c r="Y2643" s="24">
        <f t="shared" si="628"/>
        <v>4.8048180384785724</v>
      </c>
      <c r="Z2643" s="24">
        <f t="shared" si="628"/>
        <v>4.771052305815747</v>
      </c>
      <c r="AA2643" s="20">
        <v>-0.33</v>
      </c>
      <c r="AB2643" s="20">
        <v>-0.236666666666666</v>
      </c>
      <c r="AC2643" s="17">
        <v>315.59086088279099</v>
      </c>
      <c r="AD2643" s="17">
        <f t="shared" si="635"/>
        <v>315.20895712903877</v>
      </c>
      <c r="AE2643" s="21">
        <v>32.088888888888199</v>
      </c>
      <c r="AF2643" s="21">
        <v>190.44608721628418</v>
      </c>
      <c r="AG2643" s="19">
        <v>3.9098145161305222</v>
      </c>
      <c r="AH2643" s="21">
        <v>267.5</v>
      </c>
    </row>
    <row r="2644" spans="1:40" x14ac:dyDescent="0.25">
      <c r="A2644" t="s">
        <v>93</v>
      </c>
      <c r="B2644" s="15">
        <v>33239</v>
      </c>
      <c r="C2644" s="16" t="s">
        <v>50</v>
      </c>
      <c r="D2644" s="17">
        <v>1991</v>
      </c>
      <c r="E2644" s="18" t="str">
        <f t="shared" si="626"/>
        <v>Rotorua 1990/91</v>
      </c>
      <c r="F2644" s="18" t="s">
        <v>51</v>
      </c>
      <c r="H2644" s="17">
        <v>2.1370438632500002</v>
      </c>
      <c r="P2644" s="17"/>
      <c r="Q2644" s="17"/>
      <c r="R2644" s="19">
        <f t="shared" si="627"/>
        <v>4.6404868360115819</v>
      </c>
      <c r="S2644" s="17"/>
      <c r="T2644" s="17"/>
      <c r="W2644" s="24">
        <f t="shared" si="628"/>
        <v>4.5257865949931828</v>
      </c>
      <c r="AA2644" s="20">
        <v>0.53</v>
      </c>
      <c r="AB2644" s="20">
        <v>4.83333333333332E-2</v>
      </c>
      <c r="AC2644" s="17">
        <v>315.38459747257002</v>
      </c>
      <c r="AD2644" s="17">
        <f t="shared" si="635"/>
        <v>315.27540242834039</v>
      </c>
      <c r="AE2644" s="21">
        <v>108.866666666667</v>
      </c>
      <c r="AF2644" s="21">
        <v>171.07217524154635</v>
      </c>
      <c r="AG2644" s="19">
        <v>3.9264441137600468</v>
      </c>
      <c r="AH2644" s="21">
        <v>211.9</v>
      </c>
      <c r="AI2644" s="22">
        <v>-6.666666666666661E-2</v>
      </c>
      <c r="AJ2644" s="21">
        <v>1524.8499999999765</v>
      </c>
      <c r="AK2644" s="21" t="e">
        <f>VLOOKUP($B2644,'[3]Rotoma level Monthly'!$C$2:$N$538,10,FALSE)</f>
        <v>#N/A</v>
      </c>
      <c r="AL2644" s="21" t="e">
        <f>VLOOKUP($B2644,'[3]Rotoma level Monthly'!$C$2:$N$538,11,FALSE)</f>
        <v>#N/A</v>
      </c>
      <c r="AM2644" s="20">
        <v>3.1704634999052153</v>
      </c>
      <c r="AN2644" s="21">
        <v>178.21666666666667</v>
      </c>
    </row>
    <row r="2645" spans="1:40" x14ac:dyDescent="0.25">
      <c r="A2645" t="s">
        <v>93</v>
      </c>
      <c r="B2645" s="15">
        <v>33270</v>
      </c>
      <c r="C2645" s="16" t="s">
        <v>50</v>
      </c>
      <c r="D2645" s="17">
        <v>1991</v>
      </c>
      <c r="E2645" s="18" t="str">
        <f t="shared" si="626"/>
        <v>Rotorua 1990/91</v>
      </c>
      <c r="F2645" s="18" t="s">
        <v>51</v>
      </c>
      <c r="H2645" s="17">
        <v>2.3602570293000005</v>
      </c>
      <c r="I2645" s="21">
        <v>353</v>
      </c>
      <c r="J2645" s="19">
        <v>26</v>
      </c>
      <c r="K2645" s="19">
        <v>3</v>
      </c>
      <c r="M2645" s="19">
        <v>14.5</v>
      </c>
      <c r="P2645" s="17"/>
      <c r="Q2645" s="17"/>
      <c r="R2645" s="19">
        <f t="shared" si="627"/>
        <v>4.5216311309695003</v>
      </c>
      <c r="S2645" s="19">
        <f t="shared" ref="S2645" si="639">-3.61+3.01*LOG($I2645)</f>
        <v>4.0588018632173455</v>
      </c>
      <c r="T2645" s="19">
        <f t="shared" ref="T2645" si="640">0.218+2.92*LOG($J2645,10)</f>
        <v>4.3497221760747884</v>
      </c>
      <c r="W2645" s="24">
        <f t="shared" si="628"/>
        <v>4.5483759372929651</v>
      </c>
      <c r="X2645" s="24">
        <f t="shared" si="628"/>
        <v>4.2337296385899288</v>
      </c>
      <c r="Y2645" s="24">
        <f t="shared" si="628"/>
        <v>4.7398043438494613</v>
      </c>
      <c r="AA2645" s="20">
        <v>0.04</v>
      </c>
      <c r="AB2645" s="20">
        <v>0.15333333333333299</v>
      </c>
      <c r="AC2645" s="17">
        <v>315.39343043154798</v>
      </c>
      <c r="AD2645" s="17">
        <f t="shared" si="635"/>
        <v>315.2892637831369</v>
      </c>
      <c r="AE2645" s="21">
        <v>81.799999999990106</v>
      </c>
      <c r="AF2645" s="21">
        <v>179.63425925932032</v>
      </c>
      <c r="AG2645" s="19">
        <v>3.0263055555570157</v>
      </c>
      <c r="AH2645" s="21">
        <v>240.1</v>
      </c>
      <c r="AI2645" s="22">
        <v>-6.666666666666661E-2</v>
      </c>
      <c r="AJ2645" s="21">
        <v>1548.7166666666435</v>
      </c>
      <c r="AK2645" s="21" t="e">
        <f>VLOOKUP($B2645,'[3]Rotoma level Monthly'!$C$2:$N$538,10,FALSE)</f>
        <v>#N/A</v>
      </c>
      <c r="AL2645" s="21" t="e">
        <f>VLOOKUP($B2645,'[3]Rotoma level Monthly'!$C$2:$N$538,11,FALSE)</f>
        <v>#N/A</v>
      </c>
      <c r="AM2645" s="20">
        <v>3.1967262681299915</v>
      </c>
      <c r="AN2645" s="21">
        <v>180.625</v>
      </c>
    </row>
    <row r="2646" spans="1:40" x14ac:dyDescent="0.25">
      <c r="A2646" t="s">
        <v>93</v>
      </c>
      <c r="B2646" s="15">
        <v>33298</v>
      </c>
      <c r="C2646" s="16" t="s">
        <v>50</v>
      </c>
      <c r="D2646" s="17">
        <v>1991</v>
      </c>
      <c r="E2646" s="18" t="str">
        <f t="shared" si="626"/>
        <v>Rotorua 1990/91</v>
      </c>
      <c r="F2646" s="18" t="s">
        <v>51</v>
      </c>
      <c r="H2646" s="17">
        <v>3.0628995894999997</v>
      </c>
      <c r="P2646" s="17"/>
      <c r="Q2646" s="17"/>
      <c r="R2646" s="19">
        <f t="shared" si="627"/>
        <v>4.2061021275002144</v>
      </c>
      <c r="S2646" s="17"/>
      <c r="T2646" s="17"/>
      <c r="W2646" s="24">
        <f t="shared" si="628"/>
        <v>4.521591088606665</v>
      </c>
      <c r="AA2646" s="20">
        <v>-0.98</v>
      </c>
      <c r="AB2646" s="20">
        <v>-9.5000000000000001E-2</v>
      </c>
      <c r="AC2646" s="17">
        <v>315.27871706989202</v>
      </c>
      <c r="AD2646" s="17">
        <f t="shared" si="635"/>
        <v>315.28952564985451</v>
      </c>
      <c r="AE2646" s="21">
        <v>45.288888888888899</v>
      </c>
      <c r="AF2646" s="21">
        <v>115.44771792932822</v>
      </c>
      <c r="AG2646" s="19">
        <v>2.6752349646037015</v>
      </c>
      <c r="AH2646" s="21">
        <v>199.1</v>
      </c>
      <c r="AI2646" s="22">
        <v>-0.12166666666666651</v>
      </c>
      <c r="AJ2646" s="21">
        <v>1507.4166666666338</v>
      </c>
      <c r="AK2646" s="21" t="e">
        <f>VLOOKUP($B2646,'[3]Rotoma level Monthly'!$C$2:$N$538,10,FALSE)</f>
        <v>#N/A</v>
      </c>
      <c r="AL2646" s="21" t="e">
        <f>VLOOKUP($B2646,'[3]Rotoma level Monthly'!$C$2:$N$538,11,FALSE)</f>
        <v>#N/A</v>
      </c>
      <c r="AM2646" s="20">
        <v>3.2306516585485059</v>
      </c>
      <c r="AN2646" s="21">
        <v>178.69166666666663</v>
      </c>
    </row>
    <row r="2647" spans="1:40" x14ac:dyDescent="0.25">
      <c r="A2647" t="s">
        <v>93</v>
      </c>
      <c r="B2647" s="15">
        <v>33359</v>
      </c>
      <c r="C2647" s="16" t="s">
        <v>50</v>
      </c>
      <c r="D2647" s="17">
        <v>1991</v>
      </c>
      <c r="E2647" s="18" t="str">
        <f t="shared" si="626"/>
        <v>Rotorua 1990/91</v>
      </c>
      <c r="F2647" s="18" t="s">
        <v>51</v>
      </c>
      <c r="H2647" s="17">
        <v>3.2816585299999996</v>
      </c>
      <c r="P2647" s="17"/>
      <c r="Q2647" s="17"/>
      <c r="R2647" s="19">
        <f t="shared" si="627"/>
        <v>4.1214971577456199</v>
      </c>
      <c r="S2647" s="17"/>
      <c r="T2647" s="17"/>
      <c r="W2647" s="24">
        <f t="shared" si="628"/>
        <v>4.4946441472938918</v>
      </c>
      <c r="AA2647" s="20">
        <v>-1.79</v>
      </c>
      <c r="AB2647" s="20">
        <v>-0.63666666666666605</v>
      </c>
      <c r="AC2647" s="17">
        <v>315.032909946237</v>
      </c>
      <c r="AD2647" s="17">
        <f t="shared" si="635"/>
        <v>315.26930358960084</v>
      </c>
      <c r="AE2647" s="21">
        <v>51.649999999998499</v>
      </c>
      <c r="AF2647" s="21">
        <v>138.40725806451613</v>
      </c>
      <c r="AG2647" s="19">
        <v>2.3472173667114702</v>
      </c>
      <c r="AH2647" s="21">
        <v>155.80000000000001</v>
      </c>
      <c r="AI2647" s="22">
        <v>-0.36583333333333301</v>
      </c>
      <c r="AJ2647" s="21">
        <v>1408.5916666666153</v>
      </c>
      <c r="AK2647" s="21" t="e">
        <f>VLOOKUP($B2647,'[3]Rotoma level Monthly'!$C$2:$N$538,10,FALSE)</f>
        <v>#N/A</v>
      </c>
      <c r="AL2647" s="21" t="e">
        <f>VLOOKUP($B2647,'[3]Rotoma level Monthly'!$C$2:$N$538,11,FALSE)</f>
        <v>#N/A</v>
      </c>
      <c r="AM2647" s="20">
        <v>3.1733144455229092</v>
      </c>
      <c r="AN2647" s="21">
        <v>176.375</v>
      </c>
    </row>
    <row r="2648" spans="1:40" x14ac:dyDescent="0.25">
      <c r="A2648" t="s">
        <v>93</v>
      </c>
      <c r="B2648" s="15">
        <v>33420</v>
      </c>
      <c r="C2648" s="16" t="s">
        <v>52</v>
      </c>
      <c r="D2648" s="17">
        <v>1992</v>
      </c>
      <c r="E2648" s="18" t="str">
        <f t="shared" si="626"/>
        <v>Rotorua 1991/92</v>
      </c>
      <c r="F2648" s="18" t="s">
        <v>51</v>
      </c>
      <c r="H2648" s="17">
        <v>2.1848373410000002</v>
      </c>
      <c r="P2648" s="17"/>
      <c r="Q2648" s="17"/>
      <c r="R2648" s="19">
        <f t="shared" si="627"/>
        <v>4.6140858666310445</v>
      </c>
      <c r="S2648" s="17"/>
      <c r="T2648" s="17"/>
      <c r="W2648" s="24">
        <f t="shared" si="628"/>
        <v>4.5134914728454731</v>
      </c>
      <c r="AA2648" s="20">
        <v>-0.13</v>
      </c>
      <c r="AB2648" s="20">
        <v>-0.85166666666666602</v>
      </c>
      <c r="AC2648" s="17">
        <v>314.77823456615897</v>
      </c>
      <c r="AD2648" s="17">
        <f t="shared" si="635"/>
        <v>315.22712453028004</v>
      </c>
      <c r="AE2648" s="21">
        <v>145.09444444444401</v>
      </c>
      <c r="AF2648" s="21">
        <v>114.10416666666667</v>
      </c>
      <c r="AG2648" s="19">
        <v>2.2776388888888888</v>
      </c>
      <c r="AH2648" s="21">
        <v>104.2</v>
      </c>
      <c r="AI2648" s="22">
        <v>-0.43916666666666648</v>
      </c>
      <c r="AJ2648" s="21">
        <v>1367.4457777777252</v>
      </c>
      <c r="AK2648" s="21" t="e">
        <f>VLOOKUP($B2648,'[3]Rotoma level Monthly'!$C$2:$N$538,10,FALSE)</f>
        <v>#N/A</v>
      </c>
      <c r="AL2648" s="21" t="e">
        <f>VLOOKUP($B2648,'[3]Rotoma level Monthly'!$C$2:$N$538,11,FALSE)</f>
        <v>#N/A</v>
      </c>
      <c r="AM2648" s="20">
        <v>3.21980683418291</v>
      </c>
      <c r="AN2648" s="21">
        <v>177.09166666666667</v>
      </c>
    </row>
    <row r="2649" spans="1:40" x14ac:dyDescent="0.25">
      <c r="A2649" t="s">
        <v>93</v>
      </c>
      <c r="B2649" s="15">
        <v>33451</v>
      </c>
      <c r="C2649" s="16" t="s">
        <v>52</v>
      </c>
      <c r="D2649" s="17">
        <v>1992</v>
      </c>
      <c r="E2649" s="18" t="str">
        <f t="shared" si="626"/>
        <v>Rotorua 1991/92</v>
      </c>
      <c r="F2649" s="18" t="s">
        <v>51</v>
      </c>
      <c r="H2649" s="17">
        <v>2.4071733355</v>
      </c>
      <c r="P2649" s="17"/>
      <c r="Q2649" s="17"/>
      <c r="R2649" s="19">
        <f t="shared" si="627"/>
        <v>4.4979978298673631</v>
      </c>
      <c r="S2649" s="17"/>
      <c r="T2649" s="17"/>
      <c r="W2649" s="24">
        <f t="shared" si="628"/>
        <v>4.5026229706431833</v>
      </c>
      <c r="AA2649" s="20">
        <v>-0.72</v>
      </c>
      <c r="AB2649" s="20">
        <v>-0.83</v>
      </c>
      <c r="AC2649" s="17">
        <v>314.80391429808799</v>
      </c>
      <c r="AD2649" s="17">
        <f t="shared" si="635"/>
        <v>315.20436555468666</v>
      </c>
      <c r="AE2649" s="21">
        <v>171.44444444443201</v>
      </c>
      <c r="AF2649" s="21">
        <v>155.1547619047619</v>
      </c>
      <c r="AG2649" s="19">
        <v>3.7678670634920626</v>
      </c>
      <c r="AH2649" s="21">
        <v>124.4</v>
      </c>
      <c r="AI2649" s="22">
        <v>-0.46583333333333299</v>
      </c>
      <c r="AJ2649" s="21">
        <v>1375.1013333332801</v>
      </c>
      <c r="AK2649" s="21" t="e">
        <f>VLOOKUP($B2649,'[3]Rotoma level Monthly'!$C$2:$N$538,10,FALSE)</f>
        <v>#N/A</v>
      </c>
      <c r="AL2649" s="21" t="e">
        <f>VLOOKUP($B2649,'[3]Rotoma level Monthly'!$C$2:$N$538,11,FALSE)</f>
        <v>#N/A</v>
      </c>
      <c r="AM2649" s="20">
        <v>3.1811103143872526</v>
      </c>
      <c r="AN2649" s="21">
        <v>177.30833333333331</v>
      </c>
    </row>
    <row r="2650" spans="1:40" x14ac:dyDescent="0.25">
      <c r="A2650" t="s">
        <v>93</v>
      </c>
      <c r="B2650" s="15">
        <v>33543</v>
      </c>
      <c r="C2650" s="16" t="s">
        <v>52</v>
      </c>
      <c r="D2650" s="17">
        <v>1992</v>
      </c>
      <c r="E2650" s="18" t="str">
        <f t="shared" si="626"/>
        <v>Rotorua 1991/92</v>
      </c>
      <c r="F2650" s="18" t="s">
        <v>51</v>
      </c>
      <c r="H2650" s="17"/>
      <c r="I2650" s="21">
        <v>362.5</v>
      </c>
      <c r="J2650" s="19">
        <v>32</v>
      </c>
      <c r="K2650" s="19">
        <v>2.5</v>
      </c>
      <c r="M2650" s="19">
        <v>2.5</v>
      </c>
      <c r="P2650" s="17"/>
      <c r="Q2650" s="17"/>
      <c r="R2650" s="17"/>
      <c r="S2650" s="19">
        <f t="shared" ref="S2650:S2653" si="641">-3.61+3.01*LOG($I2650)</f>
        <v>4.0935171128301064</v>
      </c>
      <c r="T2650" s="19">
        <f t="shared" ref="T2650:T2653" si="642">0.218+2.92*LOG($J2650,10)</f>
        <v>4.6130379366941252</v>
      </c>
      <c r="X2650" s="24">
        <f t="shared" ref="X2650:Z2653" si="643">AVERAGE(S2639:S2650)</f>
        <v>4.0127259593232365</v>
      </c>
      <c r="Y2650" s="24">
        <f t="shared" si="643"/>
        <v>4.6066924651843761</v>
      </c>
      <c r="AA2650" s="20">
        <v>-0.79</v>
      </c>
      <c r="AB2650" s="20">
        <v>-0.84</v>
      </c>
      <c r="AC2650" s="17">
        <v>314.930254959938</v>
      </c>
      <c r="AD2650" s="17">
        <f t="shared" si="635"/>
        <v>315.19213496758078</v>
      </c>
      <c r="AE2650" s="21">
        <v>58.555555555551699</v>
      </c>
      <c r="AF2650" s="21">
        <v>212.61656746031861</v>
      </c>
      <c r="AG2650" s="19">
        <v>4.2045013434193388</v>
      </c>
      <c r="AH2650" s="21">
        <v>203.8</v>
      </c>
      <c r="AI2650" s="22">
        <v>-0.65833333333333299</v>
      </c>
      <c r="AJ2650" s="21">
        <v>1334.7346666665974</v>
      </c>
      <c r="AK2650" s="21" t="e">
        <f>VLOOKUP($B2650,'[3]Rotoma level Monthly'!$C$2:$N$538,10,FALSE)</f>
        <v>#N/A</v>
      </c>
      <c r="AL2650" s="21" t="e">
        <f>VLOOKUP($B2650,'[3]Rotoma level Monthly'!$C$2:$N$538,11,FALSE)</f>
        <v>#N/A</v>
      </c>
      <c r="AM2650" s="20">
        <v>3.2910981040627934</v>
      </c>
      <c r="AN2650" s="21">
        <v>178.19166666666669</v>
      </c>
    </row>
    <row r="2651" spans="1:40" x14ac:dyDescent="0.25">
      <c r="A2651" t="s">
        <v>93</v>
      </c>
      <c r="B2651" s="15">
        <v>33573</v>
      </c>
      <c r="C2651" s="16" t="s">
        <v>52</v>
      </c>
      <c r="D2651" s="17">
        <v>1992</v>
      </c>
      <c r="E2651" s="18" t="str">
        <f t="shared" si="626"/>
        <v>Rotorua 1991/92</v>
      </c>
      <c r="F2651" s="18" t="s">
        <v>51</v>
      </c>
      <c r="G2651" s="19">
        <v>2.2666666786666667</v>
      </c>
      <c r="H2651" s="17"/>
      <c r="I2651" s="21">
        <v>397.5</v>
      </c>
      <c r="J2651" s="19">
        <v>29.833333333333332</v>
      </c>
      <c r="K2651" s="19">
        <v>2.3333333333333335</v>
      </c>
      <c r="M2651" s="19">
        <v>2.5</v>
      </c>
      <c r="N2651" s="19">
        <v>6.9500000478333339</v>
      </c>
      <c r="P2651" s="17"/>
      <c r="Q2651" s="19">
        <f t="shared" ref="Q2651:Q2653" si="644">2.22+2.54*LOG($G2651,10)</f>
        <v>3.1226846571258813</v>
      </c>
      <c r="R2651" s="17"/>
      <c r="S2651" s="19">
        <f t="shared" si="641"/>
        <v>4.2140047703073922</v>
      </c>
      <c r="T2651" s="19">
        <f t="shared" si="642"/>
        <v>4.524129199341048</v>
      </c>
      <c r="U2651" s="23">
        <f t="shared" ref="U2651:U2653" si="645">AVERAGE(Q2651:T2651)</f>
        <v>3.9536062089247737</v>
      </c>
      <c r="V2651" s="24">
        <f t="shared" ref="V2651:V2653" si="646">AVERAGE(Q2640:Q2651)</f>
        <v>4.3399537035189137</v>
      </c>
      <c r="X2651" s="24">
        <f t="shared" si="643"/>
        <v>4.0529817215200676</v>
      </c>
      <c r="Y2651" s="24">
        <f t="shared" si="643"/>
        <v>4.5901798120157107</v>
      </c>
      <c r="Z2651" s="24">
        <f t="shared" si="643"/>
        <v>4.3623292573702601</v>
      </c>
      <c r="AA2651" s="20">
        <v>-1.77</v>
      </c>
      <c r="AB2651" s="20">
        <v>-1.05833333333333</v>
      </c>
      <c r="AC2651" s="17">
        <v>314.75056499415302</v>
      </c>
      <c r="AD2651" s="17">
        <f t="shared" si="635"/>
        <v>315.16948892206665</v>
      </c>
      <c r="AE2651" s="21">
        <v>70.577777777749802</v>
      </c>
      <c r="AF2651" s="21">
        <v>188.8172043010758</v>
      </c>
      <c r="AG2651" s="19">
        <v>3.6144322603928023</v>
      </c>
      <c r="AH2651" s="21">
        <v>223.2</v>
      </c>
      <c r="AI2651" s="22">
        <v>-0.70416666666666661</v>
      </c>
      <c r="AJ2651" s="21">
        <v>1234.8124444443711</v>
      </c>
      <c r="AK2651" s="21" t="e">
        <f>VLOOKUP($B2651,'[3]Rotoma level Monthly'!$C$2:$N$538,10,FALSE)</f>
        <v>#N/A</v>
      </c>
      <c r="AL2651" s="21" t="e">
        <f>VLOOKUP($B2651,'[3]Rotoma level Monthly'!$C$2:$N$538,11,FALSE)</f>
        <v>#N/A</v>
      </c>
      <c r="AM2651" s="20">
        <v>3.3480344918465299</v>
      </c>
      <c r="AN2651" s="21">
        <v>174.5</v>
      </c>
    </row>
    <row r="2652" spans="1:40" x14ac:dyDescent="0.25">
      <c r="A2652" t="s">
        <v>93</v>
      </c>
      <c r="B2652" s="15">
        <v>33604</v>
      </c>
      <c r="C2652" s="16" t="s">
        <v>52</v>
      </c>
      <c r="D2652" s="17">
        <v>1992</v>
      </c>
      <c r="E2652" s="18" t="str">
        <f t="shared" si="626"/>
        <v>Rotorua 1991/92</v>
      </c>
      <c r="F2652" s="18" t="s">
        <v>51</v>
      </c>
      <c r="G2652" s="19">
        <v>6.8500000712499993</v>
      </c>
      <c r="H2652" s="17">
        <v>2.512562752</v>
      </c>
      <c r="I2652" s="21">
        <v>417.625</v>
      </c>
      <c r="J2652" s="19">
        <v>40.5</v>
      </c>
      <c r="K2652" s="19">
        <v>9.5</v>
      </c>
      <c r="M2652" s="19">
        <v>31.25</v>
      </c>
      <c r="P2652" s="17"/>
      <c r="Q2652" s="19">
        <f t="shared" si="644"/>
        <v>4.3426540630646944</v>
      </c>
      <c r="R2652" s="19">
        <f t="shared" ref="R2652" si="647">5.56+2.6*LOG(((1/$H2652)-(1/40)),10)</f>
        <v>4.4464429924671283</v>
      </c>
      <c r="S2652" s="19">
        <f t="shared" si="641"/>
        <v>4.2785673308250249</v>
      </c>
      <c r="T2652" s="19">
        <f t="shared" si="642"/>
        <v>4.9117686677868315</v>
      </c>
      <c r="U2652" s="23">
        <f t="shared" si="645"/>
        <v>4.49485826353592</v>
      </c>
      <c r="V2652" s="24">
        <f t="shared" si="646"/>
        <v>4.3408538233675076</v>
      </c>
      <c r="W2652" s="24">
        <f>AVERAGE(R2641:R2652)</f>
        <v>4.4634279896141473</v>
      </c>
      <c r="X2652" s="24">
        <f t="shared" si="643"/>
        <v>4.0905793230708944</v>
      </c>
      <c r="Y2652" s="24">
        <f t="shared" si="643"/>
        <v>4.6437779546442304</v>
      </c>
      <c r="Z2652" s="24">
        <f t="shared" si="643"/>
        <v>4.4065055927588128</v>
      </c>
      <c r="AA2652" s="20">
        <v>-2.48</v>
      </c>
      <c r="AB2652" s="20">
        <v>-0.75</v>
      </c>
      <c r="AC2652" s="17">
        <v>314.709378506571</v>
      </c>
      <c r="AD2652" s="17">
        <f t="shared" si="635"/>
        <v>315.14175882959847</v>
      </c>
      <c r="AE2652" s="21">
        <v>127.71111111111099</v>
      </c>
      <c r="AF2652" s="21">
        <v>163.4968873797431</v>
      </c>
      <c r="AG2652" s="19">
        <v>3.36975018565651</v>
      </c>
      <c r="AI2652" s="22">
        <v>-0.73916666666666653</v>
      </c>
      <c r="AJ2652" s="21">
        <v>1273.3013333332328</v>
      </c>
      <c r="AK2652" s="21" t="e">
        <f>VLOOKUP($B2652,'[3]Rotoma level Monthly'!$C$2:$N$538,10,FALSE)</f>
        <v>#N/A</v>
      </c>
      <c r="AL2652" s="21" t="e">
        <f>VLOOKUP($B2652,'[3]Rotoma level Monthly'!$C$2:$N$538,11,FALSE)</f>
        <v>#N/A</v>
      </c>
      <c r="AM2652" s="20">
        <v>3.3234193038683864</v>
      </c>
    </row>
    <row r="2653" spans="1:40" x14ac:dyDescent="0.25">
      <c r="A2653" t="s">
        <v>93</v>
      </c>
      <c r="B2653" s="15">
        <v>33635</v>
      </c>
      <c r="C2653" s="16" t="s">
        <v>52</v>
      </c>
      <c r="D2653" s="17">
        <v>1992</v>
      </c>
      <c r="E2653" s="18" t="str">
        <f t="shared" si="626"/>
        <v>Rotorua 1991/92</v>
      </c>
      <c r="F2653" s="18" t="s">
        <v>51</v>
      </c>
      <c r="G2653" s="19">
        <v>10.8399999335</v>
      </c>
      <c r="H2653" s="17"/>
      <c r="I2653" s="21">
        <v>418.53333333333342</v>
      </c>
      <c r="J2653" s="19">
        <v>38.533333333333331</v>
      </c>
      <c r="K2653" s="19">
        <v>4.4000000000000004</v>
      </c>
      <c r="M2653" s="19">
        <v>22.06666666666667</v>
      </c>
      <c r="N2653" s="19">
        <v>7</v>
      </c>
      <c r="P2653" s="17"/>
      <c r="Q2653" s="19">
        <f t="shared" si="644"/>
        <v>4.8489743700267933</v>
      </c>
      <c r="R2653" s="17"/>
      <c r="S2653" s="19">
        <f t="shared" si="641"/>
        <v>4.2814074574481111</v>
      </c>
      <c r="T2653" s="19">
        <f t="shared" si="642"/>
        <v>4.8486428117453553</v>
      </c>
      <c r="U2653" s="23">
        <f t="shared" si="645"/>
        <v>4.6596748797400869</v>
      </c>
      <c r="V2653" s="24">
        <f t="shared" si="646"/>
        <v>4.4678839600323288</v>
      </c>
      <c r="X2653" s="24">
        <f t="shared" si="643"/>
        <v>4.1178404851247823</v>
      </c>
      <c r="Y2653" s="24">
        <f t="shared" si="643"/>
        <v>4.6730443628015337</v>
      </c>
      <c r="Z2653" s="24">
        <f t="shared" si="643"/>
        <v>4.4697979145041318</v>
      </c>
      <c r="AA2653" s="20">
        <v>-0.85</v>
      </c>
      <c r="AB2653" s="20">
        <v>-0.81499999999999995</v>
      </c>
      <c r="AC2653" s="17">
        <v>314.625157804119</v>
      </c>
      <c r="AD2653" s="17">
        <f t="shared" si="635"/>
        <v>315.07240681790472</v>
      </c>
      <c r="AE2653" s="21">
        <v>93.5555555555556</v>
      </c>
      <c r="AF2653" s="21">
        <v>186.60201149426013</v>
      </c>
      <c r="AG2653" s="19">
        <v>3.5949975607091642</v>
      </c>
      <c r="AI2653" s="22">
        <v>-0.78249999999999997</v>
      </c>
      <c r="AJ2653" s="21">
        <v>1292.145777777677</v>
      </c>
      <c r="AK2653" s="21" t="e">
        <f>VLOOKUP($B2653,'[3]Rotoma level Monthly'!$C$2:$N$538,10,FALSE)</f>
        <v>#N/A</v>
      </c>
      <c r="AL2653" s="21" t="e">
        <f>VLOOKUP($B2653,'[3]Rotoma level Monthly'!$C$2:$N$538,11,FALSE)</f>
        <v>#N/A</v>
      </c>
      <c r="AM2653" s="20">
        <v>3.2770281431930912</v>
      </c>
    </row>
    <row r="2654" spans="1:40" x14ac:dyDescent="0.25">
      <c r="A2654" t="s">
        <v>93</v>
      </c>
      <c r="B2654" s="15">
        <v>33695</v>
      </c>
      <c r="C2654" s="16" t="s">
        <v>52</v>
      </c>
      <c r="D2654" s="17">
        <v>1992</v>
      </c>
      <c r="E2654" s="18" t="str">
        <f t="shared" si="626"/>
        <v>Rotorua 1991/92</v>
      </c>
      <c r="F2654" s="18" t="s">
        <v>51</v>
      </c>
      <c r="H2654" s="17">
        <v>2.1875889002500002</v>
      </c>
      <c r="P2654" s="17"/>
      <c r="Q2654" s="17"/>
      <c r="R2654" s="19">
        <f t="shared" ref="R2654:R2658" si="648">5.56+2.6*LOG(((1/$H2654)-(1/40)),10)</f>
        <v>4.6125825380812433</v>
      </c>
      <c r="S2654" s="17"/>
      <c r="T2654" s="17"/>
      <c r="W2654" s="24">
        <f t="shared" ref="W2654:Z2660" si="649">AVERAGE(R2643:R2654)</f>
        <v>4.4865095853151526</v>
      </c>
      <c r="AA2654" s="20">
        <v>-1.54</v>
      </c>
      <c r="AB2654" s="20">
        <v>-1.3499999999999901</v>
      </c>
      <c r="AC2654" s="17">
        <v>314.27264861111098</v>
      </c>
      <c r="AD2654" s="17">
        <f t="shared" si="635"/>
        <v>314.96255579526479</v>
      </c>
      <c r="AE2654" s="21">
        <v>73.400000000000006</v>
      </c>
      <c r="AF2654" s="21">
        <v>178.68990940515872</v>
      </c>
      <c r="AG2654" s="19">
        <v>2.8371738899536867</v>
      </c>
      <c r="AH2654" s="21">
        <v>177.4</v>
      </c>
      <c r="AI2654" s="22">
        <v>-0.83499999999999996</v>
      </c>
      <c r="AJ2654" s="21">
        <v>1301.9124444443535</v>
      </c>
      <c r="AK2654" s="21" t="e">
        <f>VLOOKUP($B2654,'[3]Rotoma level Monthly'!$C$2:$N$538,10,FALSE)</f>
        <v>#N/A</v>
      </c>
      <c r="AL2654" s="21" t="e">
        <f>VLOOKUP($B2654,'[3]Rotoma level Monthly'!$C$2:$N$538,11,FALSE)</f>
        <v>#N/A</v>
      </c>
      <c r="AM2654" s="20">
        <v>3.415142162987415</v>
      </c>
      <c r="AN2654" s="21">
        <v>168.29166666666666</v>
      </c>
    </row>
    <row r="2655" spans="1:40" x14ac:dyDescent="0.25">
      <c r="A2655" t="s">
        <v>93</v>
      </c>
      <c r="B2655" s="15">
        <v>33786</v>
      </c>
      <c r="C2655" s="16" t="s">
        <v>53</v>
      </c>
      <c r="D2655" s="17">
        <v>1993</v>
      </c>
      <c r="E2655" s="18" t="str">
        <f t="shared" si="626"/>
        <v>Rotorua 1992/93</v>
      </c>
      <c r="F2655" s="18" t="s">
        <v>51</v>
      </c>
      <c r="H2655" s="17">
        <v>3.3907626870000001</v>
      </c>
      <c r="P2655" s="17"/>
      <c r="Q2655" s="17"/>
      <c r="R2655" s="19">
        <f t="shared" si="648"/>
        <v>4.0812065657253598</v>
      </c>
      <c r="S2655" s="17"/>
      <c r="T2655" s="17"/>
      <c r="W2655" s="24">
        <f t="shared" si="649"/>
        <v>4.4157814494443395</v>
      </c>
      <c r="AA2655" s="20">
        <v>-0.66</v>
      </c>
      <c r="AB2655" s="20">
        <v>-0.96499999999999997</v>
      </c>
      <c r="AC2655" s="17">
        <v>313.93445325007502</v>
      </c>
      <c r="AD2655" s="17">
        <f t="shared" si="635"/>
        <v>314.82452182587173</v>
      </c>
      <c r="AE2655" s="21">
        <v>144.41111111111101</v>
      </c>
      <c r="AF2655" s="21">
        <v>197.06653225805863</v>
      </c>
      <c r="AG2655" s="19">
        <v>3.6504027404422636</v>
      </c>
      <c r="AH2655" s="21">
        <v>82.5</v>
      </c>
      <c r="AI2655" s="22">
        <v>-0.90249999999999997</v>
      </c>
      <c r="AJ2655" s="21">
        <v>1213.9611111110501</v>
      </c>
      <c r="AK2655" s="21" t="e">
        <f>VLOOKUP($B2655,'[3]Rotoma level Monthly'!$C$2:$N$538,10,FALSE)</f>
        <v>#N/A</v>
      </c>
      <c r="AL2655" s="21" t="e">
        <f>VLOOKUP($B2655,'[3]Rotoma level Monthly'!$C$2:$N$538,11,FALSE)</f>
        <v>#N/A</v>
      </c>
      <c r="AM2655" s="20">
        <v>3.4163228103813292</v>
      </c>
      <c r="AN2655" s="21">
        <v>152.07500000000002</v>
      </c>
    </row>
    <row r="2656" spans="1:40" x14ac:dyDescent="0.25">
      <c r="A2656" t="s">
        <v>93</v>
      </c>
      <c r="B2656" s="15">
        <v>33878</v>
      </c>
      <c r="C2656" s="16" t="s">
        <v>53</v>
      </c>
      <c r="D2656" s="17">
        <v>1993</v>
      </c>
      <c r="E2656" s="18" t="str">
        <f t="shared" si="626"/>
        <v>Rotorua 1992/93</v>
      </c>
      <c r="F2656" s="18" t="s">
        <v>51</v>
      </c>
      <c r="H2656" s="17">
        <v>3.16801405</v>
      </c>
      <c r="P2656" s="17"/>
      <c r="Q2656" s="17"/>
      <c r="R2656" s="19">
        <f t="shared" si="648"/>
        <v>4.164782919487461</v>
      </c>
      <c r="S2656" s="17"/>
      <c r="T2656" s="17"/>
      <c r="W2656" s="24">
        <f t="shared" si="649"/>
        <v>4.3629254587194373</v>
      </c>
      <c r="AA2656" s="20">
        <v>-1.67</v>
      </c>
      <c r="AB2656" s="20">
        <v>-0.66666666666666596</v>
      </c>
      <c r="AC2656" s="17">
        <v>314.07933020833298</v>
      </c>
      <c r="AD2656" s="17">
        <f t="shared" si="635"/>
        <v>314.71574955385199</v>
      </c>
      <c r="AE2656" s="21">
        <v>183.5</v>
      </c>
      <c r="AF2656" s="21">
        <v>146.43095835908147</v>
      </c>
      <c r="AG2656" s="19">
        <v>3.2963449798212308</v>
      </c>
      <c r="AH2656" s="21">
        <v>157.9</v>
      </c>
      <c r="AI2656" s="22">
        <v>-0.90249999999999997</v>
      </c>
      <c r="AJ2656" s="21">
        <v>1116.9666666666308</v>
      </c>
      <c r="AK2656" s="21" t="e">
        <f>VLOOKUP($B2656,'[3]Rotoma level Monthly'!$C$2:$N$538,10,FALSE)</f>
        <v>#N/A</v>
      </c>
      <c r="AL2656" s="21" t="e">
        <f>VLOOKUP($B2656,'[3]Rotoma level Monthly'!$C$2:$N$538,11,FALSE)</f>
        <v>#N/A</v>
      </c>
      <c r="AM2656" s="20">
        <v>3.5474087192651211</v>
      </c>
      <c r="AN2656" s="21">
        <v>155.33333333333334</v>
      </c>
    </row>
    <row r="2657" spans="1:40" x14ac:dyDescent="0.25">
      <c r="A2657" t="s">
        <v>93</v>
      </c>
      <c r="B2657" s="15">
        <v>33939</v>
      </c>
      <c r="C2657" s="16" t="s">
        <v>53</v>
      </c>
      <c r="D2657" s="17">
        <v>1993</v>
      </c>
      <c r="E2657" s="18" t="str">
        <f t="shared" si="626"/>
        <v>Rotorua 1992/93</v>
      </c>
      <c r="F2657" s="18" t="s">
        <v>51</v>
      </c>
      <c r="H2657" s="17">
        <v>2.1310417650000004</v>
      </c>
      <c r="P2657" s="17"/>
      <c r="Q2657" s="17"/>
      <c r="R2657" s="19">
        <f t="shared" si="648"/>
        <v>4.6438416539318093</v>
      </c>
      <c r="S2657" s="17"/>
      <c r="T2657" s="17"/>
      <c r="W2657" s="24">
        <f t="shared" si="649"/>
        <v>4.3765044057152487</v>
      </c>
      <c r="AA2657" s="20">
        <v>-0.64</v>
      </c>
      <c r="AB2657" s="20">
        <v>-0.59166666666666601</v>
      </c>
      <c r="AC2657" s="17">
        <v>314.211094422043</v>
      </c>
      <c r="AD2657" s="17">
        <f t="shared" si="635"/>
        <v>314.61722155305989</v>
      </c>
      <c r="AE2657" s="21">
        <v>246.13333333333301</v>
      </c>
      <c r="AF2657" s="21">
        <v>156.44758064516125</v>
      </c>
      <c r="AG2657" s="19">
        <v>3.6823596430535881</v>
      </c>
      <c r="AH2657" s="21">
        <v>178.5</v>
      </c>
      <c r="AI2657" s="22">
        <v>-0.8899999999999999</v>
      </c>
      <c r="AJ2657" s="21">
        <v>1230.2111111110462</v>
      </c>
      <c r="AK2657" s="21" t="e">
        <f>VLOOKUP($B2657,'[3]Rotoma level Monthly'!$C$2:$N$538,10,FALSE)</f>
        <v>#N/A</v>
      </c>
      <c r="AL2657" s="21" t="e">
        <f>VLOOKUP($B2657,'[3]Rotoma level Monthly'!$C$2:$N$538,11,FALSE)</f>
        <v>#N/A</v>
      </c>
      <c r="AM2657" s="20">
        <v>3.477309837926807</v>
      </c>
      <c r="AN2657" s="21">
        <v>152.85833333333335</v>
      </c>
    </row>
    <row r="2658" spans="1:40" x14ac:dyDescent="0.25">
      <c r="A2658" t="s">
        <v>93</v>
      </c>
      <c r="B2658" s="15">
        <v>33970</v>
      </c>
      <c r="C2658" s="16" t="s">
        <v>53</v>
      </c>
      <c r="D2658" s="17">
        <v>1993</v>
      </c>
      <c r="E2658" s="18" t="str">
        <f t="shared" si="626"/>
        <v>Rotorua 1992/93</v>
      </c>
      <c r="F2658" s="18" t="s">
        <v>51</v>
      </c>
      <c r="G2658" s="19">
        <v>11.730000010000001</v>
      </c>
      <c r="H2658" s="17">
        <v>2.6231805800000005</v>
      </c>
      <c r="I2658" s="21">
        <v>375</v>
      </c>
      <c r="J2658" s="19">
        <v>39.666666666666664</v>
      </c>
      <c r="K2658" s="19">
        <v>9.8333333333333339</v>
      </c>
      <c r="M2658" s="19">
        <v>7.333333333333333</v>
      </c>
      <c r="N2658" s="19">
        <v>6.4666666983333334</v>
      </c>
      <c r="P2658" s="17"/>
      <c r="Q2658" s="19">
        <f t="shared" ref="Q2658" si="650">2.22+2.54*LOG($G2658,10)</f>
        <v>4.9360169517138601</v>
      </c>
      <c r="R2658" s="19">
        <f t="shared" si="648"/>
        <v>4.3944568225276708</v>
      </c>
      <c r="S2658" s="19">
        <f t="shared" ref="S2658:S2660" si="651">-3.61+3.01*LOG($I2658)</f>
        <v>4.1378341158604339</v>
      </c>
      <c r="T2658" s="19">
        <f t="shared" ref="T2658:T2660" si="652">0.218+2.92*LOG($J2658,10)</f>
        <v>4.8854030634847749</v>
      </c>
      <c r="U2658" s="23">
        <f t="shared" ref="U2658" si="653">AVERAGE(Q2658:T2658)</f>
        <v>4.5884277383966854</v>
      </c>
      <c r="V2658" s="24">
        <f t="shared" ref="V2658" si="654">AVERAGE(Q2647:Q2658)</f>
        <v>4.3125825104828071</v>
      </c>
      <c r="W2658" s="24">
        <f t="shared" si="649"/>
        <v>4.3974327051627453</v>
      </c>
      <c r="X2658" s="24">
        <f t="shared" si="649"/>
        <v>4.2010661574542141</v>
      </c>
      <c r="Y2658" s="24">
        <f t="shared" si="649"/>
        <v>4.7565963358104266</v>
      </c>
      <c r="Z2658" s="24">
        <f t="shared" si="649"/>
        <v>4.4241417726493664</v>
      </c>
      <c r="AA2658" s="20">
        <v>-0.79</v>
      </c>
      <c r="AB2658" s="20">
        <v>-1.1683333333333299</v>
      </c>
      <c r="AC2658" s="17">
        <v>314.09740549395201</v>
      </c>
      <c r="AD2658" s="17">
        <f t="shared" si="635"/>
        <v>314.51877892173155</v>
      </c>
      <c r="AE2658" s="21">
        <v>12.5</v>
      </c>
      <c r="AF2658" s="21">
        <v>226.18145161290391</v>
      </c>
      <c r="AG2658" s="19">
        <v>4.1501205891900659</v>
      </c>
      <c r="AH2658" s="21">
        <v>297.8</v>
      </c>
      <c r="AI2658" s="22">
        <v>-0.8899999999999999</v>
      </c>
      <c r="AJ2658" s="21">
        <v>1405.7666666666294</v>
      </c>
      <c r="AK2658" s="21" t="e">
        <f>VLOOKUP($B2658,'[3]Rotoma level Monthly'!$C$2:$N$538,10,FALSE)</f>
        <v>#N/A</v>
      </c>
      <c r="AL2658" s="21" t="e">
        <f>VLOOKUP($B2658,'[3]Rotoma level Monthly'!$C$2:$N$538,11,FALSE)</f>
        <v>#N/A</v>
      </c>
      <c r="AM2658" s="20">
        <v>3.4829704531485395</v>
      </c>
      <c r="AN2658" s="21">
        <v>160.69166666666669</v>
      </c>
    </row>
    <row r="2659" spans="1:40" x14ac:dyDescent="0.25">
      <c r="A2659" t="s">
        <v>93</v>
      </c>
      <c r="B2659" s="15">
        <v>34001</v>
      </c>
      <c r="C2659" s="16" t="s">
        <v>53</v>
      </c>
      <c r="D2659" s="17">
        <v>1993</v>
      </c>
      <c r="E2659" s="18" t="str">
        <f t="shared" si="626"/>
        <v>Rotorua 1992/93</v>
      </c>
      <c r="F2659" s="18" t="s">
        <v>51</v>
      </c>
      <c r="H2659" s="17"/>
      <c r="I2659" s="21">
        <v>345</v>
      </c>
      <c r="J2659" s="19">
        <v>45</v>
      </c>
      <c r="K2659" s="19">
        <v>12</v>
      </c>
      <c r="M2659" s="19">
        <v>9</v>
      </c>
      <c r="P2659" s="17"/>
      <c r="Q2659" s="17"/>
      <c r="R2659" s="17"/>
      <c r="S2659" s="19">
        <f t="shared" si="651"/>
        <v>4.0288354761705545</v>
      </c>
      <c r="T2659" s="19">
        <f t="shared" si="652"/>
        <v>5.0453805402240031</v>
      </c>
      <c r="X2659" s="24">
        <f t="shared" si="649"/>
        <v>4.1723610439069381</v>
      </c>
      <c r="Y2659" s="24">
        <f t="shared" si="649"/>
        <v>4.8047270365460228</v>
      </c>
      <c r="AA2659" s="20">
        <v>-0.72</v>
      </c>
      <c r="AB2659" s="20">
        <v>-1.1683333333333299</v>
      </c>
      <c r="AC2659" s="17">
        <v>313.90011318824401</v>
      </c>
      <c r="AD2659" s="17">
        <f t="shared" si="635"/>
        <v>314.42437919189882</v>
      </c>
      <c r="AE2659" s="21">
        <v>58.4</v>
      </c>
      <c r="AF2659" s="21">
        <v>174.50892857143211</v>
      </c>
      <c r="AG2659" s="19">
        <v>3.5447360796576839</v>
      </c>
      <c r="AH2659" s="21">
        <v>184.8</v>
      </c>
      <c r="AI2659" s="22">
        <v>-0.975833333333333</v>
      </c>
      <c r="AJ2659" s="21">
        <v>1290.5555555555186</v>
      </c>
      <c r="AK2659" s="21" t="e">
        <f>VLOOKUP($B2659,'[3]Rotoma level Monthly'!$C$2:$N$538,10,FALSE)</f>
        <v>#N/A</v>
      </c>
      <c r="AL2659" s="21" t="e">
        <f>VLOOKUP($B2659,'[3]Rotoma level Monthly'!$C$2:$N$538,11,FALSE)</f>
        <v>#N/A</v>
      </c>
      <c r="AM2659" s="20">
        <v>3.5480013201096696</v>
      </c>
      <c r="AN2659" s="21">
        <v>157.49166666666665</v>
      </c>
    </row>
    <row r="2660" spans="1:40" x14ac:dyDescent="0.25">
      <c r="A2660" t="s">
        <v>93</v>
      </c>
      <c r="B2660" s="15">
        <v>34029</v>
      </c>
      <c r="C2660" s="16" t="s">
        <v>53</v>
      </c>
      <c r="D2660" s="17">
        <v>1993</v>
      </c>
      <c r="E2660" s="18" t="str">
        <f t="shared" si="626"/>
        <v>Rotorua 1992/93</v>
      </c>
      <c r="F2660" s="18" t="s">
        <v>51</v>
      </c>
      <c r="G2660" s="19">
        <v>19.913499914999999</v>
      </c>
      <c r="H2660" s="17">
        <v>2.2394582034999999</v>
      </c>
      <c r="I2660" s="21">
        <v>309</v>
      </c>
      <c r="J2660" s="19">
        <v>55</v>
      </c>
      <c r="K2660" s="19">
        <v>19.5</v>
      </c>
      <c r="M2660" s="19">
        <v>31.5</v>
      </c>
      <c r="N2660" s="19">
        <v>6.6000001429999999</v>
      </c>
      <c r="P2660" s="17"/>
      <c r="Q2660" s="19">
        <f t="shared" ref="Q2660" si="655">2.22+2.54*LOG($G2660,10)</f>
        <v>5.5198348952402014</v>
      </c>
      <c r="R2660" s="19">
        <f t="shared" ref="R2660:R2691" si="656">5.56+2.6*LOG(((1/$H2660)-(1/40)),10)</f>
        <v>4.5845716873507349</v>
      </c>
      <c r="S2660" s="19">
        <f t="shared" si="651"/>
        <v>3.8847750230687521</v>
      </c>
      <c r="T2660" s="19">
        <f t="shared" si="652"/>
        <v>5.2998590533231917</v>
      </c>
      <c r="U2660" s="23">
        <f t="shared" ref="U2660" si="657">AVERAGE(Q2660:T2660)</f>
        <v>4.8222601647457202</v>
      </c>
      <c r="V2660" s="24">
        <f t="shared" ref="V2660:Z2675" si="658">AVERAGE(Q2649:Q2660)</f>
        <v>4.5540329874342858</v>
      </c>
      <c r="W2660" s="24">
        <f t="shared" si="658"/>
        <v>4.4282353761798454</v>
      </c>
      <c r="X2660" s="24">
        <f t="shared" si="649"/>
        <v>4.1312773266443399</v>
      </c>
      <c r="Y2660" s="24">
        <f t="shared" si="649"/>
        <v>4.8754601817999035</v>
      </c>
      <c r="Z2660" s="24">
        <f t="shared" si="649"/>
        <v>4.5037654510686371</v>
      </c>
      <c r="AA2660" s="20">
        <v>-0.77</v>
      </c>
      <c r="AB2660" s="20">
        <v>-1.0149999999999999</v>
      </c>
      <c r="AC2660" s="17">
        <v>313.800964045699</v>
      </c>
      <c r="AD2660" s="17">
        <f t="shared" si="635"/>
        <v>314.34293998186052</v>
      </c>
      <c r="AE2660" s="21">
        <v>96.5</v>
      </c>
      <c r="AF2660" s="21">
        <v>163.86625828452622</v>
      </c>
      <c r="AG2660" s="19">
        <v>3.319509277435075</v>
      </c>
      <c r="AH2660" s="21">
        <v>207.7</v>
      </c>
      <c r="AI2660" s="22">
        <v>-1.000833333333333</v>
      </c>
      <c r="AJ2660" s="21">
        <v>1255.399999999963</v>
      </c>
      <c r="AK2660" s="21" t="e">
        <f>VLOOKUP($B2660,'[3]Rotoma level Monthly'!$C$2:$N$538,10,FALSE)</f>
        <v>#N/A</v>
      </c>
      <c r="AL2660" s="21" t="e">
        <f>VLOOKUP($B2660,'[3]Rotoma level Monthly'!$C$2:$N$538,11,FALSE)</f>
        <v>#N/A</v>
      </c>
      <c r="AM2660" s="20">
        <v>3.5438128633553796</v>
      </c>
      <c r="AN2660" s="21">
        <v>158.125</v>
      </c>
    </row>
    <row r="2661" spans="1:40" x14ac:dyDescent="0.25">
      <c r="A2661" t="s">
        <v>93</v>
      </c>
      <c r="B2661" s="15">
        <v>34060</v>
      </c>
      <c r="C2661" s="16" t="s">
        <v>53</v>
      </c>
      <c r="D2661" s="17">
        <v>1993</v>
      </c>
      <c r="E2661" s="18" t="str">
        <f t="shared" si="626"/>
        <v>Rotorua 1992/93</v>
      </c>
      <c r="F2661" s="18" t="s">
        <v>51</v>
      </c>
      <c r="H2661" s="17">
        <v>2.3790373804999998</v>
      </c>
      <c r="P2661" s="17"/>
      <c r="Q2661" s="17"/>
      <c r="R2661" s="19">
        <f t="shared" si="656"/>
        <v>4.5121184810015471</v>
      </c>
      <c r="S2661" s="17"/>
      <c r="T2661" s="17"/>
      <c r="W2661" s="24">
        <f t="shared" si="658"/>
        <v>4.4300004575716194</v>
      </c>
      <c r="AA2661" s="20">
        <v>-1.76</v>
      </c>
      <c r="AB2661" s="20">
        <v>-1.1000000000000001</v>
      </c>
      <c r="AC2661" s="17">
        <v>313.64936041666698</v>
      </c>
      <c r="AD2661" s="17">
        <f t="shared" si="635"/>
        <v>314.24672715840876</v>
      </c>
      <c r="AE2661" s="21">
        <v>64.5</v>
      </c>
      <c r="AF2661" s="21">
        <v>175.08194444445172</v>
      </c>
      <c r="AG2661" s="19">
        <v>2.8501795301485644</v>
      </c>
      <c r="AH2661" s="21">
        <v>160.19999999999999</v>
      </c>
      <c r="AI2661" s="22">
        <v>-1.000833333333333</v>
      </c>
      <c r="AJ2661" s="21">
        <v>1308.5999999999631</v>
      </c>
      <c r="AK2661" s="21" t="e">
        <f>VLOOKUP($B2661,'[3]Rotoma level Monthly'!$C$2:$N$538,10,FALSE)</f>
        <v>#N/A</v>
      </c>
      <c r="AL2661" s="21" t="e">
        <f>VLOOKUP($B2661,'[3]Rotoma level Monthly'!$C$2:$N$538,11,FALSE)</f>
        <v>#N/A</v>
      </c>
      <c r="AM2661" s="20">
        <v>3.5067793700596828</v>
      </c>
      <c r="AN2661" s="21">
        <v>156.69166666666666</v>
      </c>
    </row>
    <row r="2662" spans="1:40" x14ac:dyDescent="0.25">
      <c r="A2662" t="s">
        <v>93</v>
      </c>
      <c r="B2662" s="15">
        <v>34090</v>
      </c>
      <c r="C2662" s="16" t="s">
        <v>53</v>
      </c>
      <c r="D2662" s="17">
        <v>1993</v>
      </c>
      <c r="E2662" s="18" t="str">
        <f t="shared" si="626"/>
        <v>Rotorua 1992/93</v>
      </c>
      <c r="F2662" s="18" t="s">
        <v>51</v>
      </c>
      <c r="H2662" s="17">
        <v>3.4453837869999999</v>
      </c>
      <c r="P2662" s="17"/>
      <c r="Q2662" s="17"/>
      <c r="R2662" s="19">
        <f t="shared" si="656"/>
        <v>4.0614760420522433</v>
      </c>
      <c r="S2662" s="17"/>
      <c r="T2662" s="17"/>
      <c r="W2662" s="24">
        <f t="shared" si="658"/>
        <v>4.3890533002916889</v>
      </c>
      <c r="AA2662" s="20">
        <v>-0.69</v>
      </c>
      <c r="AB2662" s="20">
        <v>-1.0833333333333299</v>
      </c>
      <c r="AC2662" s="17">
        <v>313.53925218414003</v>
      </c>
      <c r="AD2662" s="17">
        <f t="shared" si="635"/>
        <v>314.13081026042556</v>
      </c>
      <c r="AE2662" s="21">
        <v>156</v>
      </c>
      <c r="AF2662" s="21">
        <v>163.30887289705757</v>
      </c>
      <c r="AG2662" s="19">
        <v>3.123999511394655</v>
      </c>
      <c r="AH2662" s="21">
        <v>128.4</v>
      </c>
      <c r="AI2662" s="22">
        <v>-1.000833333333333</v>
      </c>
      <c r="AJ2662" s="21">
        <v>1299.699999999963</v>
      </c>
      <c r="AK2662" s="21" t="e">
        <f>VLOOKUP($B2662,'[3]Rotoma level Monthly'!$C$2:$N$538,10,FALSE)</f>
        <v>#N/A</v>
      </c>
      <c r="AL2662" s="21" t="e">
        <f>VLOOKUP($B2662,'[3]Rotoma level Monthly'!$C$2:$N$538,11,FALSE)</f>
        <v>#N/A</v>
      </c>
      <c r="AM2662" s="20">
        <v>3.5078631734092558</v>
      </c>
      <c r="AN2662" s="21">
        <v>157.45000000000002</v>
      </c>
    </row>
    <row r="2663" spans="1:40" x14ac:dyDescent="0.25">
      <c r="A2663" t="s">
        <v>93</v>
      </c>
      <c r="B2663" s="15">
        <v>34182</v>
      </c>
      <c r="C2663" s="16" t="s">
        <v>54</v>
      </c>
      <c r="D2663" s="17">
        <v>1994</v>
      </c>
      <c r="E2663" s="18" t="str">
        <f t="shared" si="626"/>
        <v>Rotorua 1993/94</v>
      </c>
      <c r="F2663" s="18" t="s">
        <v>51</v>
      </c>
      <c r="H2663" s="17">
        <v>1.9960029719999999</v>
      </c>
      <c r="P2663" s="17"/>
      <c r="Q2663" s="17"/>
      <c r="R2663" s="19">
        <f t="shared" si="656"/>
        <v>4.7217810613597146</v>
      </c>
      <c r="S2663" s="17"/>
      <c r="T2663" s="17"/>
      <c r="W2663" s="24">
        <f t="shared" si="658"/>
        <v>4.4223260763984911</v>
      </c>
      <c r="AA2663" s="20">
        <v>-1.48</v>
      </c>
      <c r="AB2663" s="20">
        <v>-1.3516666666666599</v>
      </c>
      <c r="AC2663" s="17">
        <v>313.446265878877</v>
      </c>
      <c r="AD2663" s="17">
        <f t="shared" si="635"/>
        <v>314.02211866748593</v>
      </c>
      <c r="AE2663" s="21">
        <v>64.250999999999905</v>
      </c>
      <c r="AF2663" s="21">
        <v>176.68579840773754</v>
      </c>
      <c r="AG2663" s="19">
        <v>3.0491451388921229</v>
      </c>
      <c r="AH2663" s="21">
        <v>172.2</v>
      </c>
      <c r="AI2663" s="22">
        <v>-1.049166666666665</v>
      </c>
      <c r="AJ2663" s="21">
        <v>1447.1088888888519</v>
      </c>
      <c r="AK2663" s="21" t="e">
        <f>VLOOKUP($B2663,'[3]Rotoma level Monthly'!$C$2:$N$538,10,FALSE)</f>
        <v>#N/A</v>
      </c>
      <c r="AL2663" s="21" t="e">
        <f>VLOOKUP($B2663,'[3]Rotoma level Monthly'!$C$2:$N$538,11,FALSE)</f>
        <v>#N/A</v>
      </c>
      <c r="AM2663" s="20">
        <v>3.5055621291496841</v>
      </c>
      <c r="AN2663" s="21">
        <v>163.60833333333335</v>
      </c>
    </row>
    <row r="2664" spans="1:40" x14ac:dyDescent="0.25">
      <c r="A2664" t="s">
        <v>93</v>
      </c>
      <c r="B2664" s="15">
        <v>34213</v>
      </c>
      <c r="C2664" s="16" t="s">
        <v>54</v>
      </c>
      <c r="D2664" s="17">
        <v>1994</v>
      </c>
      <c r="E2664" s="18" t="str">
        <f t="shared" si="626"/>
        <v>Rotorua 1993/94</v>
      </c>
      <c r="F2664" s="18" t="s">
        <v>51</v>
      </c>
      <c r="H2664" s="17">
        <v>1.9906783699999999</v>
      </c>
      <c r="P2664" s="17"/>
      <c r="Q2664" s="17"/>
      <c r="R2664" s="19">
        <f t="shared" si="656"/>
        <v>4.7249554772241256</v>
      </c>
      <c r="S2664" s="17"/>
      <c r="T2664" s="17"/>
      <c r="W2664" s="24">
        <f t="shared" si="658"/>
        <v>4.4501773248741916</v>
      </c>
      <c r="AA2664" s="20">
        <v>-0.8</v>
      </c>
      <c r="AB2664" s="20">
        <v>-1.3216666666666601</v>
      </c>
      <c r="AC2664" s="17">
        <v>312.99227604865399</v>
      </c>
      <c r="AD2664" s="17">
        <f t="shared" si="635"/>
        <v>313.87902679599284</v>
      </c>
      <c r="AE2664" s="21">
        <v>45.314999999999998</v>
      </c>
      <c r="AF2664" s="21">
        <v>195.0497076023392</v>
      </c>
      <c r="AG2664" s="19">
        <v>3.7371985041459292</v>
      </c>
      <c r="AH2664" s="21">
        <v>153.4</v>
      </c>
      <c r="AI2664" s="22">
        <v>-1.09083333333333</v>
      </c>
      <c r="AJ2664" s="21">
        <v>1346.0709999999669</v>
      </c>
      <c r="AK2664" s="21" t="e">
        <f>VLOOKUP($B2664,'[3]Rotoma level Monthly'!$C$2:$N$538,10,FALSE)</f>
        <v>#N/A</v>
      </c>
      <c r="AL2664" s="21" t="e">
        <f>VLOOKUP($B2664,'[3]Rotoma level Monthly'!$C$2:$N$538,11,FALSE)</f>
        <v>#N/A</v>
      </c>
      <c r="AM2664" s="20">
        <v>3.4228240124882525</v>
      </c>
      <c r="AN2664" s="21">
        <v>165.27500000000003</v>
      </c>
    </row>
    <row r="2665" spans="1:40" x14ac:dyDescent="0.25">
      <c r="A2665" t="s">
        <v>93</v>
      </c>
      <c r="B2665" s="15">
        <v>34274</v>
      </c>
      <c r="C2665" s="16" t="s">
        <v>54</v>
      </c>
      <c r="D2665" s="17">
        <v>1994</v>
      </c>
      <c r="E2665" s="18" t="str">
        <f t="shared" si="626"/>
        <v>Rotorua 1993/94</v>
      </c>
      <c r="F2665" s="18" t="s">
        <v>51</v>
      </c>
      <c r="H2665" s="17">
        <v>1.8476550183333333</v>
      </c>
      <c r="I2665" s="21">
        <v>418.83333333333337</v>
      </c>
      <c r="J2665" s="19">
        <v>58.166666666666671</v>
      </c>
      <c r="K2665" s="19">
        <v>9.8333333333333339</v>
      </c>
      <c r="M2665" s="19">
        <v>18.333333333333336</v>
      </c>
      <c r="N2665" s="19">
        <v>7.1166665551666668</v>
      </c>
      <c r="P2665" s="17"/>
      <c r="Q2665" s="17"/>
      <c r="R2665" s="19">
        <f t="shared" si="656"/>
        <v>4.8133849338641967</v>
      </c>
      <c r="S2665" s="19">
        <f t="shared" ref="S2665:S2670" si="659">-3.61+3.01*LOG($I2665)</f>
        <v>4.2823441270088853</v>
      </c>
      <c r="T2665" s="19">
        <f t="shared" ref="T2665:T2670" si="660">0.218+2.92*LOG($J2665,10)</f>
        <v>5.3708485956005658</v>
      </c>
      <c r="W2665" s="24">
        <f t="shared" si="658"/>
        <v>4.4831961984187378</v>
      </c>
      <c r="X2665" s="24">
        <f t="shared" si="658"/>
        <v>4.0834471855271559</v>
      </c>
      <c r="Y2665" s="24">
        <f t="shared" si="658"/>
        <v>5.1503728131581346</v>
      </c>
      <c r="AA2665" s="20">
        <v>-0.02</v>
      </c>
      <c r="AB2665" s="20">
        <v>-1.0316666666666601</v>
      </c>
      <c r="AC2665" s="17">
        <v>312.99227604865399</v>
      </c>
      <c r="AD2665" s="17">
        <f t="shared" si="635"/>
        <v>313.74295331637074</v>
      </c>
      <c r="AE2665" s="21">
        <v>169.98099999999999</v>
      </c>
      <c r="AF2665" s="21">
        <v>184.34722222222521</v>
      </c>
      <c r="AG2665" s="19">
        <v>3.7243045331791174</v>
      </c>
      <c r="AH2665" s="21">
        <v>177.9</v>
      </c>
      <c r="AI2665" s="22">
        <v>-1.0991666666666651</v>
      </c>
      <c r="AJ2665" s="21">
        <v>1185.0739999999671</v>
      </c>
      <c r="AK2665" s="21" t="e">
        <f>VLOOKUP($B2665,'[3]Rotoma level Monthly'!$C$2:$N$538,10,FALSE)</f>
        <v>#N/A</v>
      </c>
      <c r="AL2665" s="21" t="e">
        <f>VLOOKUP($B2665,'[3]Rotoma level Monthly'!$C$2:$N$538,11,FALSE)</f>
        <v>#N/A</v>
      </c>
      <c r="AM2665" s="20">
        <v>3.4734390894958778</v>
      </c>
      <c r="AN2665" s="21">
        <v>171.81666666666669</v>
      </c>
    </row>
    <row r="2666" spans="1:40" x14ac:dyDescent="0.25">
      <c r="A2666" t="s">
        <v>93</v>
      </c>
      <c r="B2666" s="15">
        <v>34304</v>
      </c>
      <c r="C2666" s="16" t="s">
        <v>54</v>
      </c>
      <c r="D2666" s="17">
        <v>1994</v>
      </c>
      <c r="E2666" s="18" t="str">
        <f t="shared" si="626"/>
        <v>Rotorua 1993/94</v>
      </c>
      <c r="F2666" s="18" t="s">
        <v>51</v>
      </c>
      <c r="H2666" s="17">
        <v>1.8696134883333333</v>
      </c>
      <c r="I2666" s="21">
        <v>523.25</v>
      </c>
      <c r="J2666" s="19">
        <v>72</v>
      </c>
      <c r="K2666" s="19">
        <v>12.75</v>
      </c>
      <c r="M2666" s="19">
        <v>14.25</v>
      </c>
      <c r="N2666" s="19">
        <v>7.1750000717500004</v>
      </c>
      <c r="P2666" s="17"/>
      <c r="Q2666" s="17"/>
      <c r="R2666" s="19">
        <f t="shared" si="656"/>
        <v>4.7993943973954929</v>
      </c>
      <c r="S2666" s="19">
        <f t="shared" si="659"/>
        <v>4.5733148034022797</v>
      </c>
      <c r="T2666" s="19">
        <f t="shared" si="660"/>
        <v>5.6414108895793031</v>
      </c>
      <c r="W2666" s="24">
        <f t="shared" si="658"/>
        <v>4.5001790947200329</v>
      </c>
      <c r="X2666" s="24">
        <f t="shared" si="658"/>
        <v>4.1814207091021807</v>
      </c>
      <c r="Y2666" s="24">
        <f t="shared" si="658"/>
        <v>5.2485804284423683</v>
      </c>
      <c r="AA2666" s="20">
        <v>0.08</v>
      </c>
      <c r="AB2666" s="20">
        <v>-0.76500000000000001</v>
      </c>
      <c r="AC2666" s="17">
        <v>312.99227604865399</v>
      </c>
      <c r="AD2666" s="17">
        <f t="shared" si="635"/>
        <v>313.63625560283259</v>
      </c>
      <c r="AE2666" s="21">
        <v>74.751000000000005</v>
      </c>
      <c r="AF2666" s="21">
        <v>189.76488095238096</v>
      </c>
      <c r="AG2666" s="19">
        <v>3.61039943211764</v>
      </c>
      <c r="AH2666" s="21">
        <v>207</v>
      </c>
      <c r="AI2666" s="22">
        <v>-1.0991666666666651</v>
      </c>
      <c r="AJ2666" s="21">
        <v>1247.0883333333329</v>
      </c>
      <c r="AK2666" s="21" t="e">
        <f>VLOOKUP($B2666,'[3]Rotoma level Monthly'!$C$2:$N$538,10,FALSE)</f>
        <v>#N/A</v>
      </c>
      <c r="AL2666" s="21" t="e">
        <f>VLOOKUP($B2666,'[3]Rotoma level Monthly'!$C$2:$N$538,11,FALSE)</f>
        <v>#N/A</v>
      </c>
      <c r="AM2666" s="20">
        <v>3.4599183308111048</v>
      </c>
      <c r="AN2666" s="21">
        <v>174.19166666666669</v>
      </c>
    </row>
    <row r="2667" spans="1:40" x14ac:dyDescent="0.25">
      <c r="A2667" t="s">
        <v>93</v>
      </c>
      <c r="B2667" s="15">
        <v>34335</v>
      </c>
      <c r="C2667" s="16" t="s">
        <v>54</v>
      </c>
      <c r="D2667" s="17">
        <v>1994</v>
      </c>
      <c r="E2667" s="18" t="str">
        <f t="shared" si="626"/>
        <v>Rotorua 1993/94</v>
      </c>
      <c r="F2667" s="18" t="s">
        <v>51</v>
      </c>
      <c r="H2667" s="17">
        <v>2.7310464379999999</v>
      </c>
      <c r="I2667" s="21">
        <v>321.5</v>
      </c>
      <c r="J2667" s="19">
        <v>63</v>
      </c>
      <c r="K2667" s="19">
        <v>26</v>
      </c>
      <c r="M2667" s="19">
        <v>13</v>
      </c>
      <c r="N2667" s="19">
        <v>7.4500000474999997</v>
      </c>
      <c r="P2667" s="17"/>
      <c r="Q2667" s="17"/>
      <c r="R2667" s="19">
        <f t="shared" si="656"/>
        <v>4.345691118865167</v>
      </c>
      <c r="S2667" s="19">
        <f t="shared" si="659"/>
        <v>3.9366147415533237</v>
      </c>
      <c r="T2667" s="19">
        <f t="shared" si="660"/>
        <v>5.4720744044044576</v>
      </c>
      <c r="W2667" s="24">
        <f t="shared" si="658"/>
        <v>4.5242231450054708</v>
      </c>
      <c r="X2667" s="24">
        <f t="shared" si="658"/>
        <v>4.1406197145107049</v>
      </c>
      <c r="Y2667" s="24">
        <f t="shared" si="658"/>
        <v>5.2858294244360495</v>
      </c>
      <c r="AA2667" s="20">
        <v>-0.13</v>
      </c>
      <c r="AB2667" s="20">
        <v>-0.50333333333333297</v>
      </c>
      <c r="AC2667" s="17">
        <v>312.59714295775399</v>
      </c>
      <c r="AD2667" s="17">
        <f t="shared" si="635"/>
        <v>313.5248130784725</v>
      </c>
      <c r="AE2667" s="21">
        <v>41.856000000000002</v>
      </c>
      <c r="AF2667" s="21">
        <v>158.05376344086227</v>
      </c>
      <c r="AG2667" s="19">
        <v>3.4440826203134827</v>
      </c>
      <c r="AH2667" s="21">
        <v>238.4</v>
      </c>
      <c r="AI2667" s="22">
        <v>-1.0833333333333299</v>
      </c>
      <c r="AJ2667" s="21">
        <v>1075.7059999999999</v>
      </c>
      <c r="AK2667" s="21" t="e">
        <f>VLOOKUP($B2667,'[3]Rotoma level Monthly'!$C$2:$N$538,10,FALSE)</f>
        <v>#N/A</v>
      </c>
      <c r="AL2667" s="21" t="e">
        <f>VLOOKUP($B2667,'[3]Rotoma level Monthly'!$C$2:$N$538,11,FALSE)</f>
        <v>#N/A</v>
      </c>
      <c r="AM2667" s="20">
        <v>3.4539216465664424</v>
      </c>
      <c r="AN2667" s="21">
        <v>169.2416666666667</v>
      </c>
    </row>
    <row r="2668" spans="1:40" x14ac:dyDescent="0.25">
      <c r="A2668" t="s">
        <v>93</v>
      </c>
      <c r="B2668" s="15">
        <v>34366</v>
      </c>
      <c r="C2668" s="16" t="s">
        <v>54</v>
      </c>
      <c r="D2668" s="17">
        <v>1994</v>
      </c>
      <c r="E2668" s="18" t="str">
        <f t="shared" si="626"/>
        <v>Rotorua 1993/94</v>
      </c>
      <c r="F2668" s="18" t="s">
        <v>51</v>
      </c>
      <c r="H2668" s="17">
        <v>1.6678563118</v>
      </c>
      <c r="I2668" s="21">
        <v>395.3</v>
      </c>
      <c r="J2668" s="19">
        <v>78.5</v>
      </c>
      <c r="K2668" s="19">
        <v>33.700000000000003</v>
      </c>
      <c r="M2668" s="19">
        <v>12.4</v>
      </c>
      <c r="N2668" s="19">
        <v>7.2799999236000001</v>
      </c>
      <c r="P2668" s="17"/>
      <c r="Q2668" s="17"/>
      <c r="R2668" s="19">
        <f t="shared" si="656"/>
        <v>4.9342956565323615</v>
      </c>
      <c r="S2668" s="19">
        <f t="shared" si="659"/>
        <v>4.2067497111723409</v>
      </c>
      <c r="T2668" s="19">
        <f t="shared" si="660"/>
        <v>5.7510193976961377</v>
      </c>
      <c r="W2668" s="24">
        <f t="shared" si="658"/>
        <v>4.594178848373188</v>
      </c>
      <c r="X2668" s="24">
        <f t="shared" si="658"/>
        <v>4.1500668568909385</v>
      </c>
      <c r="Y2668" s="24">
        <f t="shared" si="658"/>
        <v>5.352285134901777</v>
      </c>
      <c r="AA2668" s="20">
        <v>0.04</v>
      </c>
      <c r="AB2668" s="20">
        <v>-0.52666666666666595</v>
      </c>
      <c r="AC2668" s="17">
        <v>312.59714295775399</v>
      </c>
      <c r="AD2668" s="17">
        <f t="shared" si="635"/>
        <v>313.4012974742576</v>
      </c>
      <c r="AE2668" s="21">
        <v>97.159000000000006</v>
      </c>
      <c r="AF2668" s="21">
        <v>126.14182692307762</v>
      </c>
      <c r="AG2668" s="19">
        <v>2.8666801745870245</v>
      </c>
      <c r="AH2668" s="21">
        <v>198.4</v>
      </c>
      <c r="AI2668" s="22">
        <v>-1.0833333333333299</v>
      </c>
      <c r="AJ2668" s="21">
        <v>1105.0619999999999</v>
      </c>
      <c r="AK2668" s="21" t="e">
        <f>VLOOKUP($B2668,'[3]Rotoma level Monthly'!$C$2:$N$538,10,FALSE)</f>
        <v>#N/A</v>
      </c>
      <c r="AL2668" s="21" t="e">
        <f>VLOOKUP($B2668,'[3]Rotoma level Monthly'!$C$2:$N$538,11,FALSE)</f>
        <v>#N/A</v>
      </c>
      <c r="AM2668" s="20">
        <v>3.3950851491600607</v>
      </c>
      <c r="AN2668" s="21">
        <v>170.37500000000003</v>
      </c>
    </row>
    <row r="2669" spans="1:40" x14ac:dyDescent="0.25">
      <c r="A2669" t="s">
        <v>93</v>
      </c>
      <c r="B2669" s="15">
        <v>34394</v>
      </c>
      <c r="C2669" s="16" t="s">
        <v>54</v>
      </c>
      <c r="D2669" s="17">
        <v>1994</v>
      </c>
      <c r="E2669" s="18" t="str">
        <f t="shared" si="626"/>
        <v>Rotorua 1993/94</v>
      </c>
      <c r="F2669" s="18" t="s">
        <v>51</v>
      </c>
      <c r="G2669" s="19">
        <v>7.1999999045000003</v>
      </c>
      <c r="H2669" s="17">
        <v>2.3639031052500004</v>
      </c>
      <c r="I2669" s="21">
        <v>418.66666666666669</v>
      </c>
      <c r="J2669" s="19">
        <v>93.666666666666671</v>
      </c>
      <c r="K2669" s="19">
        <v>57.333333333333336</v>
      </c>
      <c r="M2669" s="19">
        <v>48</v>
      </c>
      <c r="N2669" s="19">
        <v>7.1833332380000003</v>
      </c>
      <c r="P2669" s="17"/>
      <c r="Q2669" s="19">
        <f t="shared" ref="Q2669" si="661">2.22+2.54*LOG($G2669,10)</f>
        <v>4.39762452630392</v>
      </c>
      <c r="R2669" s="19">
        <f t="shared" si="656"/>
        <v>4.5197787802687923</v>
      </c>
      <c r="S2669" s="19">
        <f t="shared" si="659"/>
        <v>4.2818238378913591</v>
      </c>
      <c r="T2669" s="19">
        <f t="shared" si="660"/>
        <v>5.9750283903414187</v>
      </c>
      <c r="U2669" s="23">
        <f t="shared" ref="U2669" si="662">AVERAGE(Q2669:T2669)</f>
        <v>4.7935638837013723</v>
      </c>
      <c r="V2669" s="24">
        <f t="shared" ref="V2669" si="663">AVERAGE(Q2658:Q2669)</f>
        <v>4.9511587910859935</v>
      </c>
      <c r="W2669" s="24">
        <f t="shared" si="658"/>
        <v>4.5829004053129134</v>
      </c>
      <c r="X2669" s="24">
        <f t="shared" si="658"/>
        <v>4.1665364795159912</v>
      </c>
      <c r="Y2669" s="24">
        <f t="shared" si="658"/>
        <v>5.4301280418317326</v>
      </c>
      <c r="Z2669" s="24">
        <f t="shared" si="658"/>
        <v>4.7347505956145932</v>
      </c>
      <c r="AA2669" s="20">
        <v>-0.98</v>
      </c>
      <c r="AB2669" s="20">
        <v>-0.69499999999999995</v>
      </c>
      <c r="AC2669" s="17">
        <v>312.59714295775399</v>
      </c>
      <c r="AD2669" s="17">
        <f t="shared" si="635"/>
        <v>313.26680151890019</v>
      </c>
      <c r="AE2669" s="21">
        <v>86.944000000000003</v>
      </c>
      <c r="AF2669" s="21">
        <v>173.2611063950315</v>
      </c>
      <c r="AG2669" s="19">
        <v>3.2622833692963176</v>
      </c>
      <c r="AH2669" s="21">
        <v>269.10000000000002</v>
      </c>
    </row>
    <row r="2670" spans="1:40" x14ac:dyDescent="0.25">
      <c r="A2670" t="s">
        <v>93</v>
      </c>
      <c r="B2670" s="15">
        <v>34425</v>
      </c>
      <c r="C2670" s="16" t="s">
        <v>54</v>
      </c>
      <c r="D2670" s="17">
        <v>1994</v>
      </c>
      <c r="E2670" s="18" t="str">
        <f t="shared" si="626"/>
        <v>Rotorua 1993/94</v>
      </c>
      <c r="F2670" s="18" t="s">
        <v>51</v>
      </c>
      <c r="H2670" s="17">
        <v>2.621804714</v>
      </c>
      <c r="I2670" s="21">
        <v>375</v>
      </c>
      <c r="J2670" s="19">
        <v>79</v>
      </c>
      <c r="K2670" s="19">
        <v>52</v>
      </c>
      <c r="M2670" s="19">
        <v>30</v>
      </c>
      <c r="N2670" s="19">
        <v>6.9000000950000002</v>
      </c>
      <c r="P2670" s="17"/>
      <c r="Q2670" s="17"/>
      <c r="R2670" s="19">
        <f t="shared" si="656"/>
        <v>4.395090793223364</v>
      </c>
      <c r="S2670" s="19">
        <f t="shared" si="659"/>
        <v>4.1378341158604339</v>
      </c>
      <c r="T2670" s="19">
        <f t="shared" si="660"/>
        <v>5.7590711065680882</v>
      </c>
      <c r="W2670" s="24">
        <f t="shared" si="658"/>
        <v>4.5829580390125217</v>
      </c>
      <c r="X2670" s="24">
        <f t="shared" si="658"/>
        <v>4.1665364795159912</v>
      </c>
      <c r="Y2670" s="24">
        <f t="shared" si="658"/>
        <v>5.5393365472171467</v>
      </c>
      <c r="AA2670" s="20">
        <v>-1.91</v>
      </c>
      <c r="AB2670" s="20">
        <v>-0.73499999999999999</v>
      </c>
      <c r="AC2670" s="17">
        <v>312.48596005566299</v>
      </c>
      <c r="AD2670" s="17">
        <f t="shared" si="635"/>
        <v>313.1325143990428</v>
      </c>
      <c r="AE2670" s="21">
        <v>194.00899999999999</v>
      </c>
      <c r="AF2670" s="21">
        <v>170.77843108402183</v>
      </c>
      <c r="AG2670" s="19">
        <v>2.7839170145986309</v>
      </c>
      <c r="AH2670" s="21">
        <v>167.8</v>
      </c>
      <c r="AI2670" s="22">
        <v>-1.057499999999995</v>
      </c>
      <c r="AJ2670" s="21">
        <v>1134.2649999999999</v>
      </c>
      <c r="AK2670" s="21" t="e">
        <f>VLOOKUP($B2670,'[3]Rotoma level Monthly'!$C$2:$N$538,10,FALSE)</f>
        <v>#N/A</v>
      </c>
      <c r="AL2670" s="21" t="e">
        <f>VLOOKUP($B2670,'[3]Rotoma level Monthly'!$C$2:$N$538,11,FALSE)</f>
        <v>#N/A</v>
      </c>
      <c r="AM2670" s="20">
        <v>3.333811664725943</v>
      </c>
      <c r="AN2670" s="21">
        <v>176.12500000000003</v>
      </c>
    </row>
    <row r="2671" spans="1:40" x14ac:dyDescent="0.25">
      <c r="A2671" t="s">
        <v>93</v>
      </c>
      <c r="B2671" s="15">
        <v>34455</v>
      </c>
      <c r="C2671" s="16" t="s">
        <v>54</v>
      </c>
      <c r="D2671" s="17">
        <v>1994</v>
      </c>
      <c r="E2671" s="18" t="str">
        <f t="shared" si="626"/>
        <v>Rotorua 1993/94</v>
      </c>
      <c r="F2671" s="18" t="s">
        <v>51</v>
      </c>
      <c r="G2671" s="19">
        <v>6.8000000954999997</v>
      </c>
      <c r="H2671" s="17">
        <v>3.4453837869999999</v>
      </c>
      <c r="P2671" s="17"/>
      <c r="Q2671" s="19">
        <f t="shared" ref="Q2671" si="664">2.22+2.54*LOG($G2671,10)</f>
        <v>4.3345726537660187</v>
      </c>
      <c r="R2671" s="19">
        <f t="shared" si="656"/>
        <v>4.0614760420522433</v>
      </c>
      <c r="S2671" s="17"/>
      <c r="T2671" s="17"/>
      <c r="V2671" s="24">
        <f t="shared" ref="V2671" si="665">AVERAGE(Q2660:Q2671)</f>
        <v>4.7506773584367137</v>
      </c>
      <c r="W2671" s="24">
        <f t="shared" si="658"/>
        <v>4.5395012059324982</v>
      </c>
      <c r="AA2671" s="20">
        <v>-1.1599999999999999</v>
      </c>
      <c r="AB2671" s="20">
        <v>-0.79666666666666597</v>
      </c>
      <c r="AC2671" s="17">
        <v>312.349356695842</v>
      </c>
      <c r="AD2671" s="17">
        <f t="shared" si="635"/>
        <v>313.00328469134263</v>
      </c>
      <c r="AE2671" s="21">
        <v>90.5</v>
      </c>
      <c r="AF2671" s="21">
        <v>219.17036879834512</v>
      </c>
      <c r="AG2671" s="19">
        <v>3.8476723702820554</v>
      </c>
      <c r="AH2671" s="21">
        <v>149.1</v>
      </c>
      <c r="AI2671" s="22">
        <v>-1.057499999999995</v>
      </c>
      <c r="AJ2671" s="21">
        <v>1263.7739999999999</v>
      </c>
      <c r="AK2671" s="21" t="e">
        <f>VLOOKUP($B2671,'[3]Rotoma level Monthly'!$C$2:$N$538,10,FALSE)</f>
        <v>#N/A</v>
      </c>
      <c r="AL2671" s="21" t="e">
        <f>VLOOKUP($B2671,'[3]Rotoma level Monthly'!$C$2:$N$538,11,FALSE)</f>
        <v>#N/A</v>
      </c>
      <c r="AM2671" s="20">
        <v>3.3282897884301152</v>
      </c>
      <c r="AN2671" s="21">
        <v>177.85000000000002</v>
      </c>
    </row>
    <row r="2672" spans="1:40" x14ac:dyDescent="0.25">
      <c r="A2672" t="s">
        <v>93</v>
      </c>
      <c r="B2672" s="15">
        <v>34547</v>
      </c>
      <c r="C2672" s="16" t="s">
        <v>55</v>
      </c>
      <c r="D2672" s="17">
        <v>1995</v>
      </c>
      <c r="E2672" s="18" t="str">
        <f t="shared" si="626"/>
        <v>Rotorua 1994/95</v>
      </c>
      <c r="F2672" s="18" t="s">
        <v>51</v>
      </c>
      <c r="H2672" s="17">
        <v>3.0587720869999999</v>
      </c>
      <c r="P2672" s="17"/>
      <c r="Q2672" s="17"/>
      <c r="R2672" s="19">
        <f t="shared" si="656"/>
        <v>4.2077509653732612</v>
      </c>
      <c r="S2672" s="17"/>
      <c r="T2672" s="17"/>
      <c r="W2672" s="24">
        <f t="shared" si="658"/>
        <v>4.508099479101042</v>
      </c>
      <c r="AA2672" s="20">
        <v>-1.67</v>
      </c>
      <c r="AB2672" s="20">
        <v>-1.00166666666666</v>
      </c>
      <c r="AC2672" s="17">
        <v>312.56514269026002</v>
      </c>
      <c r="AD2672" s="17">
        <f t="shared" si="635"/>
        <v>312.90029957838937</v>
      </c>
      <c r="AE2672" s="21">
        <v>141.33500000000001</v>
      </c>
      <c r="AF2672" s="21">
        <v>178.98216374268486</v>
      </c>
      <c r="AG2672" s="19">
        <v>3.0861404547577309</v>
      </c>
      <c r="AH2672" s="21">
        <v>153.19999999999999</v>
      </c>
      <c r="AI2672" s="22">
        <v>-0.97249999999999659</v>
      </c>
      <c r="AJ2672" s="21">
        <v>1349.7539999999999</v>
      </c>
      <c r="AK2672" s="21" t="e">
        <f>VLOOKUP($B2672,'[3]Rotoma level Monthly'!$C$2:$N$538,10,FALSE)</f>
        <v>#N/A</v>
      </c>
      <c r="AL2672" s="21" t="e">
        <f>VLOOKUP($B2672,'[3]Rotoma level Monthly'!$C$2:$N$538,11,FALSE)</f>
        <v>#N/A</v>
      </c>
      <c r="AM2672" s="20">
        <v>3.4265675246542995</v>
      </c>
      <c r="AN2672" s="21">
        <v>183.91666666666666</v>
      </c>
    </row>
    <row r="2673" spans="1:40" x14ac:dyDescent="0.25">
      <c r="A2673" t="s">
        <v>93</v>
      </c>
      <c r="B2673" s="15">
        <v>34608</v>
      </c>
      <c r="C2673" s="16" t="s">
        <v>55</v>
      </c>
      <c r="D2673" s="17">
        <v>1995</v>
      </c>
      <c r="E2673" s="18" t="str">
        <f t="shared" si="626"/>
        <v>Rotorua 1994/95</v>
      </c>
      <c r="F2673" s="18" t="s">
        <v>51</v>
      </c>
      <c r="H2673" s="17">
        <v>2.8166239260000001</v>
      </c>
      <c r="P2673" s="17"/>
      <c r="Q2673" s="17"/>
      <c r="R2673" s="19">
        <f t="shared" si="656"/>
        <v>4.308255905533855</v>
      </c>
      <c r="S2673" s="17"/>
      <c r="T2673" s="17"/>
      <c r="W2673" s="24">
        <f t="shared" si="658"/>
        <v>4.4911109311454007</v>
      </c>
      <c r="AA2673" s="20">
        <v>-1.37</v>
      </c>
      <c r="AB2673" s="20">
        <v>-1.38333333333333</v>
      </c>
      <c r="AC2673" s="17">
        <v>312.66518856918498</v>
      </c>
      <c r="AD2673" s="17">
        <f t="shared" si="635"/>
        <v>312.81828525776592</v>
      </c>
      <c r="AE2673" s="21">
        <v>89</v>
      </c>
      <c r="AF2673" s="21">
        <v>186.29194595727748</v>
      </c>
      <c r="AG2673" s="19">
        <v>4.2531314216883498</v>
      </c>
      <c r="AH2673" s="21">
        <v>160</v>
      </c>
      <c r="AI2673" s="22">
        <v>-0.97249999999999659</v>
      </c>
      <c r="AJ2673" s="21">
        <v>1421.9810000000002</v>
      </c>
      <c r="AK2673" s="21" t="e">
        <f>VLOOKUP($B2673,'[3]Rotoma level Monthly'!$C$2:$N$538,10,FALSE)</f>
        <v>#N/A</v>
      </c>
      <c r="AL2673" s="21" t="e">
        <f>VLOOKUP($B2673,'[3]Rotoma level Monthly'!$C$2:$N$538,11,FALSE)</f>
        <v>#N/A</v>
      </c>
      <c r="AM2673" s="20">
        <v>3.457887391423121</v>
      </c>
      <c r="AN2673" s="21">
        <v>180.64166666666665</v>
      </c>
    </row>
    <row r="2674" spans="1:40" x14ac:dyDescent="0.25">
      <c r="A2674" t="s">
        <v>93</v>
      </c>
      <c r="B2674" s="15">
        <v>34639</v>
      </c>
      <c r="C2674" s="16" t="s">
        <v>55</v>
      </c>
      <c r="D2674" s="17">
        <v>1995</v>
      </c>
      <c r="E2674" s="18" t="str">
        <f t="shared" si="626"/>
        <v>Rotorua 1994/95</v>
      </c>
      <c r="F2674" s="18" t="s">
        <v>51</v>
      </c>
      <c r="H2674" s="17">
        <v>2.4608311650000001</v>
      </c>
      <c r="N2674" s="19">
        <v>6.9000000950000002</v>
      </c>
      <c r="P2674" s="17"/>
      <c r="Q2674" s="17"/>
      <c r="R2674" s="19">
        <f t="shared" si="656"/>
        <v>4.4714913917661265</v>
      </c>
      <c r="S2674" s="17"/>
      <c r="T2674" s="17"/>
      <c r="W2674" s="24">
        <f t="shared" si="658"/>
        <v>4.5252788769548919</v>
      </c>
      <c r="AA2674" s="20">
        <v>-0.79</v>
      </c>
      <c r="AB2674" s="20">
        <v>-1.3866666666666601</v>
      </c>
      <c r="AC2674" s="17">
        <v>312.642131266712</v>
      </c>
      <c r="AD2674" s="17">
        <f t="shared" si="635"/>
        <v>312.74352518131354</v>
      </c>
      <c r="AE2674" s="21">
        <v>114</v>
      </c>
      <c r="AF2674" s="21">
        <v>199.48310185185866</v>
      </c>
      <c r="AG2674" s="19">
        <v>4.7814698125944561</v>
      </c>
      <c r="AH2674" s="21">
        <v>229.8</v>
      </c>
      <c r="AI2674" s="22">
        <v>-1.0166666666666599</v>
      </c>
      <c r="AJ2674" s="21">
        <v>1447.4930000000002</v>
      </c>
      <c r="AK2674" s="21" t="e">
        <f>VLOOKUP($B2674,'[3]Rotoma level Monthly'!$C$2:$N$538,10,FALSE)</f>
        <v>#N/A</v>
      </c>
      <c r="AL2674" s="21" t="e">
        <f>VLOOKUP($B2674,'[3]Rotoma level Monthly'!$C$2:$N$538,11,FALSE)</f>
        <v>#N/A</v>
      </c>
      <c r="AM2674" s="20">
        <v>3.5154267616070087</v>
      </c>
      <c r="AN2674" s="21">
        <v>184.00833333333333</v>
      </c>
    </row>
    <row r="2675" spans="1:40" x14ac:dyDescent="0.25">
      <c r="A2675" t="s">
        <v>93</v>
      </c>
      <c r="B2675" s="15">
        <v>34669</v>
      </c>
      <c r="C2675" s="16" t="s">
        <v>55</v>
      </c>
      <c r="D2675" s="17">
        <v>1995</v>
      </c>
      <c r="E2675" s="18" t="str">
        <f t="shared" si="626"/>
        <v>Rotorua 1994/95</v>
      </c>
      <c r="F2675" s="18" t="s">
        <v>51</v>
      </c>
      <c r="G2675" s="19">
        <v>5.7699999904999997</v>
      </c>
      <c r="H2675" s="17">
        <v>3.3864977359999999</v>
      </c>
      <c r="I2675" s="21">
        <v>339</v>
      </c>
      <c r="J2675" s="19">
        <v>24</v>
      </c>
      <c r="K2675" s="19">
        <v>2</v>
      </c>
      <c r="M2675" s="19">
        <v>2</v>
      </c>
      <c r="N2675" s="19">
        <v>6.8000001909999996</v>
      </c>
      <c r="P2675" s="17"/>
      <c r="Q2675" s="19">
        <f t="shared" ref="Q2675:Q2680" si="666">2.22+2.54*LOG($G2675,10)</f>
        <v>4.1533865635993488</v>
      </c>
      <c r="R2675" s="19">
        <f t="shared" si="656"/>
        <v>4.0827592801676609</v>
      </c>
      <c r="S2675" s="19">
        <f t="shared" ref="S2675:S2700" si="667">-3.61+3.01*LOG($I2675)</f>
        <v>4.0059010915912765</v>
      </c>
      <c r="T2675" s="19">
        <f t="shared" ref="T2675:T2700" si="668">0.218+2.92*LOG($J2675,10)</f>
        <v>4.248216825797889</v>
      </c>
      <c r="U2675" s="23">
        <f t="shared" ref="U2675:U2680" si="669">AVERAGE(Q2675:T2675)</f>
        <v>4.1225659402890438</v>
      </c>
      <c r="V2675" s="24">
        <f t="shared" ref="V2675:X2690" si="670">AVERAGE(Q2664:Q2675)</f>
        <v>4.2951945812230958</v>
      </c>
      <c r="W2675" s="24">
        <f t="shared" si="658"/>
        <v>4.4720270618555533</v>
      </c>
      <c r="X2675" s="24">
        <f>AVERAGE(S2664:S2675)</f>
        <v>4.2035117754971285</v>
      </c>
      <c r="Y2675" s="24">
        <f t="shared" ref="Y2675:Z2690" si="671">AVERAGE(T2664:T2675)</f>
        <v>5.4596670871411224</v>
      </c>
      <c r="Z2675" s="24">
        <f t="shared" si="671"/>
        <v>4.4580649119952085</v>
      </c>
      <c r="AA2675" s="20">
        <v>-1.25</v>
      </c>
      <c r="AB2675" s="20">
        <v>-1.4366666666666601</v>
      </c>
      <c r="AC2675" s="17">
        <v>312.51185709595899</v>
      </c>
      <c r="AD2675" s="17">
        <f t="shared" si="635"/>
        <v>312.66565778273701</v>
      </c>
      <c r="AE2675" s="21">
        <v>62.5</v>
      </c>
      <c r="AF2675" s="21">
        <v>192.21774193548563</v>
      </c>
      <c r="AG2675" s="19">
        <v>3.8106173648447088</v>
      </c>
      <c r="AH2675" s="21">
        <v>272.10000000000002</v>
      </c>
      <c r="AI2675" s="22">
        <v>-1.0166666666666599</v>
      </c>
      <c r="AJ2675" s="21">
        <v>1391.5120000000002</v>
      </c>
      <c r="AK2675" s="21" t="e">
        <f>VLOOKUP($B2675,'[3]Rotoma level Monthly'!$C$2:$N$538,10,FALSE)</f>
        <v>#N/A</v>
      </c>
      <c r="AL2675" s="21" t="e">
        <f>VLOOKUP($B2675,'[3]Rotoma level Monthly'!$C$2:$N$538,11,FALSE)</f>
        <v>#N/A</v>
      </c>
      <c r="AM2675" s="20">
        <v>3.6035238682249537</v>
      </c>
      <c r="AN2675" s="21">
        <v>191.85833333333332</v>
      </c>
    </row>
    <row r="2676" spans="1:40" x14ac:dyDescent="0.25">
      <c r="A2676" t="s">
        <v>93</v>
      </c>
      <c r="B2676" s="15">
        <v>34700</v>
      </c>
      <c r="C2676" s="16" t="s">
        <v>55</v>
      </c>
      <c r="D2676" s="17">
        <v>1995</v>
      </c>
      <c r="E2676" s="18" t="str">
        <f t="shared" si="626"/>
        <v>Rotorua 1994/95</v>
      </c>
      <c r="F2676" s="18" t="s">
        <v>51</v>
      </c>
      <c r="G2676" s="19">
        <v>9.9000001268333335</v>
      </c>
      <c r="H2676" s="17">
        <v>2.8572204113333335</v>
      </c>
      <c r="I2676" s="21">
        <v>339.33333333333331</v>
      </c>
      <c r="J2676" s="19">
        <v>39.333333333333336</v>
      </c>
      <c r="K2676" s="19">
        <v>8.3333333333333339</v>
      </c>
      <c r="M2676" s="19">
        <v>8</v>
      </c>
      <c r="N2676" s="19">
        <v>6.5499999525000003</v>
      </c>
      <c r="P2676" s="17"/>
      <c r="Q2676" s="19">
        <f t="shared" si="666"/>
        <v>4.7489134084101874</v>
      </c>
      <c r="R2676" s="19">
        <f t="shared" si="656"/>
        <v>4.290863731228753</v>
      </c>
      <c r="S2676" s="19">
        <f t="shared" si="667"/>
        <v>4.0071858350760419</v>
      </c>
      <c r="T2676" s="19">
        <f t="shared" si="668"/>
        <v>4.8747013975524718</v>
      </c>
      <c r="U2676" s="23">
        <f t="shared" si="669"/>
        <v>4.4804160930668635</v>
      </c>
      <c r="V2676" s="24">
        <f t="shared" si="670"/>
        <v>4.4086242880198689</v>
      </c>
      <c r="W2676" s="24">
        <f t="shared" si="670"/>
        <v>4.4358527496892739</v>
      </c>
      <c r="X2676" s="24">
        <f t="shared" si="670"/>
        <v>4.1789710329444931</v>
      </c>
      <c r="Y2676" s="24">
        <f t="shared" si="671"/>
        <v>5.3865463759425412</v>
      </c>
      <c r="Z2676" s="24">
        <f t="shared" si="671"/>
        <v>4.4655153056857602</v>
      </c>
      <c r="AA2676" s="20">
        <v>-0.36</v>
      </c>
      <c r="AB2676" s="20">
        <v>-0.64833333333333298</v>
      </c>
      <c r="AC2676" s="17">
        <v>312.36753946349597</v>
      </c>
      <c r="AD2676" s="17">
        <f t="shared" si="635"/>
        <v>312.61359640064057</v>
      </c>
      <c r="AE2676" s="21">
        <v>122.495</v>
      </c>
      <c r="AF2676" s="21">
        <v>143.98342293906808</v>
      </c>
      <c r="AG2676" s="19">
        <v>3.4913686686786143</v>
      </c>
      <c r="AH2676" s="21">
        <v>235.7</v>
      </c>
      <c r="AI2676" s="22">
        <v>-0.89916666666666301</v>
      </c>
      <c r="AJ2676" s="21">
        <v>1379.261</v>
      </c>
      <c r="AK2676" s="21" t="e">
        <f>VLOOKUP($B2676,'[3]Rotoma level Monthly'!$C$2:$N$538,10,FALSE)</f>
        <v>#N/A</v>
      </c>
      <c r="AL2676" s="21" t="e">
        <f>VLOOKUP($B2676,'[3]Rotoma level Monthly'!$C$2:$N$538,11,FALSE)</f>
        <v>#N/A</v>
      </c>
      <c r="AM2676" s="20">
        <v>3.6202086959522091</v>
      </c>
      <c r="AN2676" s="21">
        <v>194.25</v>
      </c>
    </row>
    <row r="2677" spans="1:40" x14ac:dyDescent="0.25">
      <c r="A2677" t="s">
        <v>93</v>
      </c>
      <c r="B2677" s="15">
        <v>34820</v>
      </c>
      <c r="C2677" s="16" t="s">
        <v>55</v>
      </c>
      <c r="D2677" s="17">
        <v>1995</v>
      </c>
      <c r="E2677" s="18" t="str">
        <f t="shared" si="626"/>
        <v>Rotorua 1994/95</v>
      </c>
      <c r="F2677" s="18" t="s">
        <v>51</v>
      </c>
      <c r="G2677" s="19">
        <v>11.159999925000001</v>
      </c>
      <c r="H2677" s="17">
        <v>3.073686242</v>
      </c>
      <c r="I2677" s="21">
        <v>350</v>
      </c>
      <c r="J2677" s="19">
        <v>45</v>
      </c>
      <c r="K2677" s="19">
        <v>12</v>
      </c>
      <c r="M2677" s="19">
        <v>4</v>
      </c>
      <c r="N2677" s="19">
        <v>7</v>
      </c>
      <c r="P2677" s="17"/>
      <c r="Q2677" s="19">
        <f t="shared" si="666"/>
        <v>4.8810670468746018</v>
      </c>
      <c r="R2677" s="19">
        <f t="shared" si="656"/>
        <v>4.2018027205724344</v>
      </c>
      <c r="S2677" s="19">
        <f t="shared" si="667"/>
        <v>4.0476448134943297</v>
      </c>
      <c r="T2677" s="19">
        <f t="shared" si="668"/>
        <v>5.0453805402240031</v>
      </c>
      <c r="U2677" s="23">
        <f t="shared" si="669"/>
        <v>4.543973780291342</v>
      </c>
      <c r="V2677" s="24">
        <f t="shared" si="670"/>
        <v>4.5031128397908153</v>
      </c>
      <c r="W2677" s="24">
        <f t="shared" si="670"/>
        <v>4.3848875652482926</v>
      </c>
      <c r="X2677" s="24">
        <f t="shared" si="670"/>
        <v>4.1496336187551739</v>
      </c>
      <c r="Y2677" s="24">
        <f t="shared" si="671"/>
        <v>5.345862869020471</v>
      </c>
      <c r="Z2677" s="24">
        <f t="shared" si="671"/>
        <v>4.4851299243371558</v>
      </c>
      <c r="AA2677" s="20">
        <v>-0.77</v>
      </c>
      <c r="AB2677" s="20">
        <v>-0.36333333333333301</v>
      </c>
      <c r="AC2677" s="17">
        <v>312.47414284813902</v>
      </c>
      <c r="AD2677" s="17">
        <f t="shared" si="635"/>
        <v>312.57041863393096</v>
      </c>
      <c r="AE2677" s="21">
        <v>150.56</v>
      </c>
      <c r="AF2677" s="21">
        <v>145.52776338452531</v>
      </c>
      <c r="AG2677" s="19">
        <v>3.2003222924446986</v>
      </c>
      <c r="AH2677" s="21">
        <v>162.69999999999999</v>
      </c>
      <c r="AI2677" s="22">
        <v>-0.71083333333333298</v>
      </c>
      <c r="AJ2677" s="21">
        <v>1522.5920000000001</v>
      </c>
      <c r="AK2677" s="21" t="e">
        <f>VLOOKUP($B2677,'[3]Rotoma level Monthly'!$C$2:$N$538,10,FALSE)</f>
        <v>#N/A</v>
      </c>
      <c r="AL2677" s="21" t="e">
        <f>VLOOKUP($B2677,'[3]Rotoma level Monthly'!$C$2:$N$538,11,FALSE)</f>
        <v>#N/A</v>
      </c>
      <c r="AM2677" s="20">
        <v>3.7576937568409661</v>
      </c>
      <c r="AN2677" s="21">
        <v>177.00833333333333</v>
      </c>
    </row>
    <row r="2678" spans="1:40" x14ac:dyDescent="0.25">
      <c r="A2678" t="s">
        <v>93</v>
      </c>
      <c r="B2678" s="15">
        <v>34943</v>
      </c>
      <c r="C2678" s="16" t="s">
        <v>56</v>
      </c>
      <c r="D2678" s="17">
        <v>1996</v>
      </c>
      <c r="E2678" s="18" t="str">
        <f t="shared" si="626"/>
        <v>Rotorua 1995/96</v>
      </c>
      <c r="F2678" s="18" t="s">
        <v>51</v>
      </c>
      <c r="G2678" s="19">
        <v>4.5700000860000003</v>
      </c>
      <c r="H2678" s="17">
        <v>2.5543057920000001</v>
      </c>
      <c r="I2678" s="21">
        <v>275</v>
      </c>
      <c r="J2678" s="19">
        <v>12</v>
      </c>
      <c r="K2678" s="19">
        <v>2</v>
      </c>
      <c r="M2678" s="19">
        <v>2</v>
      </c>
      <c r="N2678" s="19">
        <v>6.6999998090000004</v>
      </c>
      <c r="P2678" s="17"/>
      <c r="Q2678" s="19">
        <f t="shared" si="666"/>
        <v>3.8961871689361258</v>
      </c>
      <c r="R2678" s="19">
        <f t="shared" si="656"/>
        <v>4.4265794179900277</v>
      </c>
      <c r="S2678" s="19">
        <f t="shared" si="667"/>
        <v>3.7323914084290908</v>
      </c>
      <c r="T2678" s="19">
        <f t="shared" si="668"/>
        <v>3.3692092384590637</v>
      </c>
      <c r="U2678" s="23">
        <f t="shared" si="669"/>
        <v>3.8560918084535771</v>
      </c>
      <c r="V2678" s="24">
        <f t="shared" si="670"/>
        <v>4.401958561315034</v>
      </c>
      <c r="W2678" s="24">
        <f t="shared" si="670"/>
        <v>4.3538196502978366</v>
      </c>
      <c r="X2678" s="24">
        <f t="shared" si="670"/>
        <v>4.0445181943835244</v>
      </c>
      <c r="Y2678" s="24">
        <f t="shared" si="671"/>
        <v>5.0618376626304409</v>
      </c>
      <c r="Z2678" s="24">
        <f t="shared" si="671"/>
        <v>4.3593223011604403</v>
      </c>
      <c r="AA2678" s="20">
        <v>0.21</v>
      </c>
      <c r="AB2678" s="20">
        <v>0.29999999999999899</v>
      </c>
      <c r="AC2678" s="17">
        <v>313.24928587508299</v>
      </c>
      <c r="AD2678" s="17">
        <f t="shared" si="635"/>
        <v>312.59183611946679</v>
      </c>
      <c r="AE2678" s="21">
        <v>129.51900000000001</v>
      </c>
      <c r="AF2678" s="21">
        <v>173.63852339181722</v>
      </c>
      <c r="AG2678" s="19">
        <v>3.675849293885463</v>
      </c>
      <c r="AH2678" s="21">
        <v>162.30000000000001</v>
      </c>
      <c r="AI2678" s="22">
        <v>-0.3124999999999995</v>
      </c>
      <c r="AJ2678" s="21">
        <v>1501.9930000000008</v>
      </c>
      <c r="AK2678" s="21" t="e">
        <f>VLOOKUP($B2678,'[3]Rotoma level Monthly'!$C$2:$N$538,10,FALSE)</f>
        <v>#N/A</v>
      </c>
      <c r="AL2678" s="21" t="e">
        <f>VLOOKUP($B2678,'[3]Rotoma level Monthly'!$C$2:$N$538,11,FALSE)</f>
        <v>#N/A</v>
      </c>
      <c r="AM2678" s="20">
        <v>3.6816339227821757</v>
      </c>
      <c r="AN2678" s="21">
        <v>178.98333333333335</v>
      </c>
    </row>
    <row r="2679" spans="1:40" x14ac:dyDescent="0.25">
      <c r="A2679" t="s">
        <v>93</v>
      </c>
      <c r="B2679" s="15">
        <v>35004</v>
      </c>
      <c r="C2679" s="16" t="s">
        <v>56</v>
      </c>
      <c r="D2679" s="17">
        <v>1996</v>
      </c>
      <c r="E2679" s="18" t="str">
        <f t="shared" si="626"/>
        <v>Rotorua 1995/96</v>
      </c>
      <c r="F2679" s="18" t="s">
        <v>51</v>
      </c>
      <c r="G2679" s="19">
        <v>4.9400000285000001</v>
      </c>
      <c r="H2679" s="17">
        <v>3.3361418249999999</v>
      </c>
      <c r="I2679" s="21">
        <v>331</v>
      </c>
      <c r="J2679" s="19">
        <v>29</v>
      </c>
      <c r="K2679" s="19">
        <v>1</v>
      </c>
      <c r="M2679" s="19">
        <v>2</v>
      </c>
      <c r="N2679" s="19">
        <v>6.5999999049999998</v>
      </c>
      <c r="P2679" s="17"/>
      <c r="Q2679" s="19">
        <f t="shared" si="666"/>
        <v>3.9820664566301476</v>
      </c>
      <c r="R2679" s="19">
        <f t="shared" si="656"/>
        <v>4.1012275368130364</v>
      </c>
      <c r="S2679" s="19">
        <f t="shared" si="667"/>
        <v>3.9746822612649138</v>
      </c>
      <c r="T2679" s="19">
        <f t="shared" si="668"/>
        <v>4.4882021538649512</v>
      </c>
      <c r="U2679" s="23">
        <f t="shared" si="669"/>
        <v>4.1365446021432621</v>
      </c>
      <c r="V2679" s="24">
        <f t="shared" si="670"/>
        <v>4.341973974931479</v>
      </c>
      <c r="W2679" s="24">
        <f t="shared" si="670"/>
        <v>4.333447685126826</v>
      </c>
      <c r="X2679" s="24">
        <f t="shared" si="670"/>
        <v>4.0492766343474731</v>
      </c>
      <c r="Y2679" s="24">
        <f t="shared" si="671"/>
        <v>4.9388536313130027</v>
      </c>
      <c r="Z2679" s="24">
        <f t="shared" si="671"/>
        <v>4.3221926846575771</v>
      </c>
      <c r="AA2679" s="20">
        <v>0.05</v>
      </c>
      <c r="AB2679" s="20">
        <v>0.111666666666666</v>
      </c>
      <c r="AC2679" s="17">
        <v>313.308566834879</v>
      </c>
      <c r="AD2679" s="17">
        <f t="shared" si="635"/>
        <v>312.65112144256051</v>
      </c>
      <c r="AE2679" s="21">
        <v>127.717</v>
      </c>
      <c r="AF2679" s="21">
        <v>175.10629873294636</v>
      </c>
      <c r="AG2679" s="19">
        <v>4.1470773862420662</v>
      </c>
      <c r="AH2679" s="21">
        <v>212.2</v>
      </c>
      <c r="AI2679" s="22">
        <v>-0.2499999999999995</v>
      </c>
      <c r="AJ2679" s="21">
        <v>1643.7040000000009</v>
      </c>
      <c r="AK2679" s="21" t="e">
        <f>VLOOKUP($B2679,'[3]Rotoma level Monthly'!$C$2:$N$538,10,FALSE)</f>
        <v>#N/A</v>
      </c>
      <c r="AL2679" s="21" t="e">
        <f>VLOOKUP($B2679,'[3]Rotoma level Monthly'!$C$2:$N$538,11,FALSE)</f>
        <v>#N/A</v>
      </c>
      <c r="AM2679" s="20">
        <v>3.6184055633623551</v>
      </c>
      <c r="AN2679" s="21">
        <v>178.45000000000002</v>
      </c>
    </row>
    <row r="2680" spans="1:40" x14ac:dyDescent="0.25">
      <c r="A2680" t="s">
        <v>93</v>
      </c>
      <c r="B2680" s="15">
        <v>35034</v>
      </c>
      <c r="C2680" s="16" t="s">
        <v>56</v>
      </c>
      <c r="D2680" s="17">
        <v>1996</v>
      </c>
      <c r="E2680" s="18" t="str">
        <f t="shared" si="626"/>
        <v>Rotorua 1995/96</v>
      </c>
      <c r="F2680" s="18" t="s">
        <v>51</v>
      </c>
      <c r="G2680" s="19">
        <v>5.0700000860000003</v>
      </c>
      <c r="H2680" s="17">
        <v>3.6479626894999999</v>
      </c>
      <c r="I2680" s="21">
        <v>315</v>
      </c>
      <c r="J2680" s="19">
        <v>24</v>
      </c>
      <c r="K2680" s="19">
        <v>1</v>
      </c>
      <c r="M2680" s="19">
        <v>4</v>
      </c>
      <c r="N2680" s="19">
        <v>7.5</v>
      </c>
      <c r="P2680" s="17"/>
      <c r="Q2680" s="19">
        <f t="shared" si="666"/>
        <v>4.0107202354181695</v>
      </c>
      <c r="R2680" s="19">
        <f t="shared" si="656"/>
        <v>3.9906877783657508</v>
      </c>
      <c r="S2680" s="19">
        <f t="shared" si="667"/>
        <v>3.9099147669066965</v>
      </c>
      <c r="T2680" s="19">
        <f t="shared" si="668"/>
        <v>4.248216825797889</v>
      </c>
      <c r="U2680" s="23">
        <f t="shared" si="669"/>
        <v>4.0398849016221261</v>
      </c>
      <c r="V2680" s="24">
        <f t="shared" si="670"/>
        <v>4.3005672574923146</v>
      </c>
      <c r="W2680" s="24">
        <f t="shared" si="670"/>
        <v>4.2548136952796094</v>
      </c>
      <c r="X2680" s="24">
        <f t="shared" si="670"/>
        <v>4.012172266314268</v>
      </c>
      <c r="Y2680" s="24">
        <f t="shared" si="671"/>
        <v>4.7510033098257223</v>
      </c>
      <c r="Z2680" s="24">
        <f t="shared" si="671"/>
        <v>4.2818630013667986</v>
      </c>
      <c r="AA2680" s="20">
        <v>-0.59</v>
      </c>
      <c r="AB2680" s="20">
        <v>2.1666666666666501E-2</v>
      </c>
      <c r="AC2680" s="17">
        <v>313.44189406436101</v>
      </c>
      <c r="AD2680" s="17">
        <f t="shared" si="635"/>
        <v>312.72151736811105</v>
      </c>
      <c r="AE2680" s="21">
        <v>195.94900000000001</v>
      </c>
      <c r="AF2680" s="21">
        <v>149.55645161290505</v>
      </c>
      <c r="AG2680" s="19">
        <v>4.4533599910395072</v>
      </c>
      <c r="AH2680" s="21">
        <v>225</v>
      </c>
      <c r="AI2680" s="22">
        <v>-0.10833333333333325</v>
      </c>
      <c r="AJ2680" s="21">
        <v>1657.421000000001</v>
      </c>
      <c r="AK2680" s="21" t="e">
        <f>VLOOKUP($B2680,'[3]Rotoma level Monthly'!$C$2:$N$538,10,FALSE)</f>
        <v>#N/A</v>
      </c>
      <c r="AL2680" s="21" t="e">
        <f>VLOOKUP($B2680,'[3]Rotoma level Monthly'!$C$2:$N$538,11,FALSE)</f>
        <v>#N/A</v>
      </c>
      <c r="AM2680" s="20">
        <v>3.5655395278329896</v>
      </c>
      <c r="AN2680" s="21">
        <v>174.52500000000001</v>
      </c>
    </row>
    <row r="2681" spans="1:40" x14ac:dyDescent="0.25">
      <c r="A2681" t="s">
        <v>93</v>
      </c>
      <c r="B2681" s="15">
        <v>35125</v>
      </c>
      <c r="C2681" s="16" t="s">
        <v>56</v>
      </c>
      <c r="D2681" s="17">
        <v>1996</v>
      </c>
      <c r="E2681" s="18" t="str">
        <f t="shared" si="626"/>
        <v>Rotorua 1995/96</v>
      </c>
      <c r="F2681" s="18" t="s">
        <v>51</v>
      </c>
      <c r="H2681" s="17">
        <v>2.8984864950000002</v>
      </c>
      <c r="I2681" s="21">
        <v>381</v>
      </c>
      <c r="J2681" s="19">
        <v>44</v>
      </c>
      <c r="K2681" s="19">
        <v>5</v>
      </c>
      <c r="M2681" s="19">
        <v>11</v>
      </c>
      <c r="N2681" s="19">
        <v>6.8000001909999996</v>
      </c>
      <c r="P2681" s="17"/>
      <c r="Q2681" s="17"/>
      <c r="R2681" s="19">
        <f t="shared" si="656"/>
        <v>4.2734169201427301</v>
      </c>
      <c r="S2681" s="19">
        <f t="shared" si="667"/>
        <v>4.1585841767836147</v>
      </c>
      <c r="T2681" s="19">
        <f t="shared" si="668"/>
        <v>5.0168818153396666</v>
      </c>
      <c r="V2681" s="24">
        <f t="shared" si="670"/>
        <v>4.2867019333763716</v>
      </c>
      <c r="W2681" s="24">
        <f t="shared" si="670"/>
        <v>4.2342835402691037</v>
      </c>
      <c r="X2681" s="24">
        <f t="shared" si="670"/>
        <v>3.9967673086757998</v>
      </c>
      <c r="Y2681" s="24">
        <f t="shared" si="671"/>
        <v>4.6312349879505019</v>
      </c>
      <c r="Z2681" s="24">
        <f t="shared" si="671"/>
        <v>4.1965795209777026</v>
      </c>
      <c r="AA2681" s="20">
        <v>0.65</v>
      </c>
      <c r="AB2681" s="20">
        <v>-0.31</v>
      </c>
      <c r="AC2681" s="17">
        <v>313.618602173618</v>
      </c>
      <c r="AD2681" s="17">
        <f t="shared" si="635"/>
        <v>312.80663896943304</v>
      </c>
      <c r="AE2681" s="21">
        <v>135.613</v>
      </c>
      <c r="AF2681" s="21">
        <v>176.01724137931038</v>
      </c>
      <c r="AG2681" s="19">
        <v>3.671675154212203</v>
      </c>
      <c r="AH2681" s="21">
        <v>226.1</v>
      </c>
      <c r="AI2681" s="22">
        <v>-0.10833333333333325</v>
      </c>
      <c r="AJ2681" s="21">
        <v>1828.536000000001</v>
      </c>
      <c r="AK2681" s="21">
        <f>VLOOKUP($B2681,'[3]Rotoma level Monthly'!$C$2:$N$538,10,FALSE)</f>
        <v>1739.889000000001</v>
      </c>
      <c r="AL2681" s="21">
        <f>VLOOKUP($B2681,'[3]Rotoma level Monthly'!$C$2:$N$538,11,FALSE)</f>
        <v>1574.2332500000005</v>
      </c>
      <c r="AM2681" s="20">
        <v>3.6320864143062526</v>
      </c>
      <c r="AN2681" s="21">
        <v>177.20833333333334</v>
      </c>
    </row>
    <row r="2682" spans="1:40" x14ac:dyDescent="0.25">
      <c r="A2682" t="s">
        <v>93</v>
      </c>
      <c r="B2682" s="15">
        <v>35217</v>
      </c>
      <c r="C2682" s="16" t="s">
        <v>56</v>
      </c>
      <c r="D2682" s="17">
        <v>1996</v>
      </c>
      <c r="E2682" s="18" t="str">
        <f t="shared" si="626"/>
        <v>Rotorua 1995/96</v>
      </c>
      <c r="F2682" s="18" t="s">
        <v>51</v>
      </c>
      <c r="G2682" s="19">
        <v>12.125</v>
      </c>
      <c r="H2682" s="17">
        <v>3.4403345585</v>
      </c>
      <c r="I2682" s="21">
        <v>323.25</v>
      </c>
      <c r="J2682" s="19">
        <v>26</v>
      </c>
      <c r="K2682" s="19">
        <v>2</v>
      </c>
      <c r="M2682" s="19">
        <v>4.25</v>
      </c>
      <c r="N2682" s="19">
        <v>7</v>
      </c>
      <c r="P2682" s="17"/>
      <c r="Q2682" s="19">
        <f t="shared" ref="Q2682:Q2691" si="672">2.22+2.54*LOG($G2682,10)</f>
        <v>4.972551638076725</v>
      </c>
      <c r="R2682" s="19">
        <f t="shared" si="656"/>
        <v>4.063288013150963</v>
      </c>
      <c r="S2682" s="19">
        <f t="shared" si="667"/>
        <v>3.9437109859928188</v>
      </c>
      <c r="T2682" s="19">
        <f t="shared" si="668"/>
        <v>4.3497221760747884</v>
      </c>
      <c r="U2682" s="23">
        <f t="shared" ref="U2682:U2691" si="673">AVERAGE(Q2682:T2682)</f>
        <v>4.3323182033238243</v>
      </c>
      <c r="V2682" s="24">
        <f t="shared" si="670"/>
        <v>4.3724331464639157</v>
      </c>
      <c r="W2682" s="24">
        <f t="shared" si="670"/>
        <v>4.2066333085964045</v>
      </c>
      <c r="X2682" s="24">
        <f t="shared" si="670"/>
        <v>3.9725019174423477</v>
      </c>
      <c r="Y2682" s="24">
        <f t="shared" si="671"/>
        <v>4.4550663716388401</v>
      </c>
      <c r="Z2682" s="24">
        <f t="shared" si="671"/>
        <v>4.215970761312863</v>
      </c>
      <c r="AA2682" s="20">
        <v>1.42</v>
      </c>
      <c r="AB2682" s="20">
        <v>-0.176666666666666</v>
      </c>
      <c r="AC2682" s="17">
        <v>313.649736704568</v>
      </c>
      <c r="AD2682" s="17">
        <f t="shared" si="635"/>
        <v>312.90362035684183</v>
      </c>
      <c r="AE2682" s="21">
        <v>89.995000000000005</v>
      </c>
      <c r="AF2682" s="21">
        <v>177.26666666667415</v>
      </c>
      <c r="AG2682" s="19">
        <v>3.4193427748240897</v>
      </c>
      <c r="AH2682" s="21">
        <v>130.69999999999999</v>
      </c>
      <c r="AI2682" s="22">
        <v>3.7499999999999853E-2</v>
      </c>
      <c r="AJ2682" s="21">
        <v>1776.7440000000008</v>
      </c>
      <c r="AK2682" s="21" t="e">
        <f>VLOOKUP($B2682,'[3]Rotoma level Monthly'!$C$2:$N$538,10,FALSE)</f>
        <v>#N/A</v>
      </c>
      <c r="AL2682" s="21" t="e">
        <f>VLOOKUP($B2682,'[3]Rotoma level Monthly'!$C$2:$N$538,11,FALSE)</f>
        <v>#N/A</v>
      </c>
      <c r="AM2682" s="20">
        <v>3.6600599311182145</v>
      </c>
      <c r="AN2682" s="21">
        <v>173.82499999999996</v>
      </c>
    </row>
    <row r="2683" spans="1:40" x14ac:dyDescent="0.25">
      <c r="A2683" t="s">
        <v>93</v>
      </c>
      <c r="B2683" s="15">
        <v>35247</v>
      </c>
      <c r="C2683" s="16" t="s">
        <v>57</v>
      </c>
      <c r="D2683" s="17">
        <v>1997</v>
      </c>
      <c r="E2683" s="18" t="str">
        <f t="shared" si="626"/>
        <v>Rotorua 1996/97</v>
      </c>
      <c r="F2683" s="18" t="s">
        <v>51</v>
      </c>
      <c r="G2683" s="19">
        <v>6.5350000430000001</v>
      </c>
      <c r="H2683" s="17">
        <v>3.9649704694999999</v>
      </c>
      <c r="I2683" s="21">
        <v>314</v>
      </c>
      <c r="J2683" s="19">
        <v>24</v>
      </c>
      <c r="K2683" s="19">
        <v>3</v>
      </c>
      <c r="M2683" s="19">
        <v>4</v>
      </c>
      <c r="N2683" s="19">
        <v>6.9000000950000002</v>
      </c>
      <c r="P2683" s="17"/>
      <c r="Q2683" s="19">
        <f t="shared" si="672"/>
        <v>4.2907238107264707</v>
      </c>
      <c r="R2683" s="19">
        <f t="shared" si="656"/>
        <v>3.8867048280448104</v>
      </c>
      <c r="S2683" s="19">
        <f t="shared" si="667"/>
        <v>3.9057582407003761</v>
      </c>
      <c r="T2683" s="19">
        <f t="shared" si="668"/>
        <v>4.248216825797889</v>
      </c>
      <c r="U2683" s="23">
        <f t="shared" si="673"/>
        <v>4.0828509263173869</v>
      </c>
      <c r="V2683" s="24">
        <f t="shared" si="670"/>
        <v>4.3669520410839722</v>
      </c>
      <c r="W2683" s="24">
        <f t="shared" si="670"/>
        <v>4.1920690407624512</v>
      </c>
      <c r="X2683" s="24">
        <f t="shared" si="670"/>
        <v>3.9650859533599063</v>
      </c>
      <c r="Y2683" s="24">
        <f t="shared" si="671"/>
        <v>4.432083088767623</v>
      </c>
      <c r="Z2683" s="24">
        <f t="shared" si="671"/>
        <v>4.1993307819384285</v>
      </c>
      <c r="AA2683" s="20">
        <v>0.73</v>
      </c>
      <c r="AB2683" s="20">
        <v>-0.13500000000000001</v>
      </c>
      <c r="AC2683" s="17">
        <v>313.76450925800498</v>
      </c>
      <c r="AD2683" s="17">
        <f t="shared" si="635"/>
        <v>313.0215497370221</v>
      </c>
      <c r="AE2683" s="21">
        <v>190.005</v>
      </c>
      <c r="AF2683" s="21">
        <v>169.67129629629545</v>
      </c>
      <c r="AG2683" s="19">
        <v>2.8712804895104274</v>
      </c>
      <c r="AH2683" s="21">
        <v>126.6</v>
      </c>
      <c r="AI2683" s="22">
        <v>2.1666666666666501E-2</v>
      </c>
      <c r="AJ2683" s="21">
        <v>1698.228000000001</v>
      </c>
      <c r="AK2683" s="21" t="e">
        <f>VLOOKUP($B2683,'[3]Rotoma level Monthly'!$C$2:$N$538,10,FALSE)</f>
        <v>#N/A</v>
      </c>
      <c r="AL2683" s="21" t="e">
        <f>VLOOKUP($B2683,'[3]Rotoma level Monthly'!$C$2:$N$538,11,FALSE)</f>
        <v>#N/A</v>
      </c>
      <c r="AM2683" s="20">
        <v>3.7038362370612057</v>
      </c>
      <c r="AN2683" s="21">
        <v>178.36666666666667</v>
      </c>
    </row>
    <row r="2684" spans="1:40" x14ac:dyDescent="0.25">
      <c r="A2684" t="s">
        <v>93</v>
      </c>
      <c r="B2684" s="15">
        <v>35278</v>
      </c>
      <c r="C2684" s="16" t="s">
        <v>57</v>
      </c>
      <c r="D2684" s="17">
        <v>1997</v>
      </c>
      <c r="E2684" s="18" t="str">
        <f t="shared" si="626"/>
        <v>Rotorua 1996/97</v>
      </c>
      <c r="F2684" s="18" t="s">
        <v>51</v>
      </c>
      <c r="G2684" s="19">
        <v>10.3799998175</v>
      </c>
      <c r="H2684" s="17">
        <v>3.527246356</v>
      </c>
      <c r="I2684" s="21">
        <v>302.5</v>
      </c>
      <c r="J2684" s="19">
        <v>25</v>
      </c>
      <c r="K2684" s="19">
        <v>1</v>
      </c>
      <c r="M2684" s="19">
        <v>2</v>
      </c>
      <c r="N2684" s="19">
        <v>7.0999999049999998</v>
      </c>
      <c r="P2684" s="17"/>
      <c r="Q2684" s="19">
        <f t="shared" si="672"/>
        <v>4.801141258526874</v>
      </c>
      <c r="R2684" s="19">
        <f t="shared" si="656"/>
        <v>4.0324291978571107</v>
      </c>
      <c r="S2684" s="19">
        <f t="shared" si="667"/>
        <v>3.8569833907553481</v>
      </c>
      <c r="T2684" s="19">
        <f t="shared" si="668"/>
        <v>4.2999848253223494</v>
      </c>
      <c r="U2684" s="23">
        <f t="shared" si="673"/>
        <v>4.2476346681154205</v>
      </c>
      <c r="V2684" s="24">
        <f t="shared" si="670"/>
        <v>4.415195287466517</v>
      </c>
      <c r="W2684" s="24">
        <f t="shared" si="670"/>
        <v>4.1774588934694386</v>
      </c>
      <c r="X2684" s="24">
        <f t="shared" si="670"/>
        <v>3.9542756970994501</v>
      </c>
      <c r="Y2684" s="24">
        <f t="shared" si="671"/>
        <v>4.4188732624230962</v>
      </c>
      <c r="Z2684" s="24">
        <f t="shared" si="671"/>
        <v>4.2046978804025388</v>
      </c>
      <c r="AA2684" s="20">
        <v>0.5</v>
      </c>
      <c r="AB2684" s="20">
        <v>-0.24666666666666601</v>
      </c>
      <c r="AC2684" s="17">
        <v>313.92903786997198</v>
      </c>
      <c r="AD2684" s="17">
        <f t="shared" si="635"/>
        <v>313.13520766866475</v>
      </c>
      <c r="AE2684" s="21">
        <v>132.55000000000001</v>
      </c>
      <c r="AF2684" s="21">
        <v>189.07392473118935</v>
      </c>
      <c r="AG2684" s="19">
        <v>3.6861553203618564</v>
      </c>
      <c r="AH2684" s="21">
        <v>159.30000000000001</v>
      </c>
      <c r="AI2684" s="22">
        <v>2.1666666666666501E-2</v>
      </c>
      <c r="AJ2684" s="21">
        <v>1669.1399999999999</v>
      </c>
      <c r="AK2684" s="21" t="e">
        <f>VLOOKUP($B2684,'[3]Rotoma level Monthly'!$C$2:$N$538,10,FALSE)</f>
        <v>#N/A</v>
      </c>
      <c r="AL2684" s="21" t="e">
        <f>VLOOKUP($B2684,'[3]Rotoma level Monthly'!$C$2:$N$538,11,FALSE)</f>
        <v>#N/A</v>
      </c>
      <c r="AM2684" s="20">
        <v>3.6230136105559709</v>
      </c>
      <c r="AN2684" s="21">
        <v>178.51666666666665</v>
      </c>
    </row>
    <row r="2685" spans="1:40" x14ac:dyDescent="0.25">
      <c r="A2685" t="s">
        <v>93</v>
      </c>
      <c r="B2685" s="15">
        <v>35309</v>
      </c>
      <c r="C2685" s="16" t="s">
        <v>57</v>
      </c>
      <c r="D2685" s="17">
        <v>1997</v>
      </c>
      <c r="E2685" s="18" t="str">
        <f t="shared" si="626"/>
        <v>Rotorua 1996/97</v>
      </c>
      <c r="F2685" s="18" t="s">
        <v>51</v>
      </c>
      <c r="G2685" s="19">
        <v>14.949999905</v>
      </c>
      <c r="H2685" s="17">
        <v>3.0135207175000001</v>
      </c>
      <c r="I2685" s="21">
        <v>431.49998475000001</v>
      </c>
      <c r="J2685" s="19">
        <v>25</v>
      </c>
      <c r="K2685" s="19">
        <v>1</v>
      </c>
      <c r="M2685" s="19">
        <v>3.5</v>
      </c>
      <c r="N2685" s="19">
        <v>7.75</v>
      </c>
      <c r="P2685" s="17"/>
      <c r="Q2685" s="19">
        <f t="shared" si="672"/>
        <v>5.2035886223478229</v>
      </c>
      <c r="R2685" s="19">
        <f t="shared" si="656"/>
        <v>4.225962932621238</v>
      </c>
      <c r="S2685" s="19">
        <f t="shared" si="667"/>
        <v>4.3212921619544229</v>
      </c>
      <c r="T2685" s="19">
        <f t="shared" si="668"/>
        <v>4.2999848253223494</v>
      </c>
      <c r="U2685" s="23">
        <f t="shared" si="673"/>
        <v>4.5127071355614579</v>
      </c>
      <c r="V2685" s="24">
        <f t="shared" si="670"/>
        <v>4.4940346209546478</v>
      </c>
      <c r="W2685" s="24">
        <f t="shared" si="670"/>
        <v>4.17060114572672</v>
      </c>
      <c r="X2685" s="24">
        <f t="shared" si="670"/>
        <v>3.9876408302680844</v>
      </c>
      <c r="Y2685" s="24">
        <f t="shared" si="671"/>
        <v>4.4080652226866643</v>
      </c>
      <c r="Z2685" s="24">
        <f t="shared" si="671"/>
        <v>4.2354988059184304</v>
      </c>
      <c r="AA2685" s="20">
        <v>0.63</v>
      </c>
      <c r="AB2685" s="20">
        <v>-2.1666666666666699E-2</v>
      </c>
      <c r="AC2685" s="17">
        <v>314.164406393766</v>
      </c>
      <c r="AD2685" s="17">
        <f t="shared" si="635"/>
        <v>313.26014248737982</v>
      </c>
      <c r="AE2685" s="21">
        <v>142.50299999999999</v>
      </c>
      <c r="AF2685" s="21">
        <v>149.57908027644936</v>
      </c>
      <c r="AG2685" s="19">
        <v>3.7745657324127384</v>
      </c>
      <c r="AH2685" s="21">
        <v>155.80000000000001</v>
      </c>
      <c r="AI2685" s="22">
        <v>-2.1666666666666699E-2</v>
      </c>
      <c r="AJ2685" s="21">
        <v>1707.1180000000002</v>
      </c>
      <c r="AK2685" s="21" t="e">
        <f>VLOOKUP($B2685,'[3]Rotoma level Monthly'!$C$2:$N$538,10,FALSE)</f>
        <v>#N/A</v>
      </c>
      <c r="AL2685" s="21" t="e">
        <f>VLOOKUP($B2685,'[3]Rotoma level Monthly'!$C$2:$N$538,11,FALSE)</f>
        <v>#N/A</v>
      </c>
      <c r="AM2685" s="20">
        <v>3.6538547562723127</v>
      </c>
      <c r="AN2685" s="21">
        <v>177.97499999999999</v>
      </c>
    </row>
    <row r="2686" spans="1:40" x14ac:dyDescent="0.25">
      <c r="A2686" t="s">
        <v>93</v>
      </c>
      <c r="B2686" s="15">
        <v>35339</v>
      </c>
      <c r="C2686" s="16" t="s">
        <v>57</v>
      </c>
      <c r="D2686" s="17">
        <v>1997</v>
      </c>
      <c r="E2686" s="18" t="str">
        <f t="shared" si="626"/>
        <v>Rotorua 1996/97</v>
      </c>
      <c r="F2686" s="18" t="s">
        <v>51</v>
      </c>
      <c r="G2686" s="19">
        <v>13.404999867500001</v>
      </c>
      <c r="H2686" s="17">
        <v>3.346928358</v>
      </c>
      <c r="I2686" s="21">
        <v>381.5</v>
      </c>
      <c r="J2686" s="19">
        <v>21</v>
      </c>
      <c r="K2686" s="19">
        <v>1</v>
      </c>
      <c r="M2686" s="19">
        <v>4</v>
      </c>
      <c r="N2686" s="19">
        <v>7.0499999525000003</v>
      </c>
      <c r="P2686" s="17"/>
      <c r="Q2686" s="19">
        <f t="shared" si="672"/>
        <v>5.0832577076264727</v>
      </c>
      <c r="R2686" s="19">
        <f t="shared" si="656"/>
        <v>4.0972503172039829</v>
      </c>
      <c r="S2686" s="19">
        <f t="shared" si="667"/>
        <v>4.1602985722956074</v>
      </c>
      <c r="T2686" s="19">
        <f t="shared" si="668"/>
        <v>4.0788803406230434</v>
      </c>
      <c r="U2686" s="23">
        <f t="shared" si="673"/>
        <v>4.3549217344372764</v>
      </c>
      <c r="V2686" s="24">
        <f t="shared" si="670"/>
        <v>4.5476003561066314</v>
      </c>
      <c r="W2686" s="24">
        <f t="shared" si="670"/>
        <v>4.1394143895132087</v>
      </c>
      <c r="X2686" s="24">
        <f t="shared" si="670"/>
        <v>4.0020289754370451</v>
      </c>
      <c r="Y2686" s="24">
        <f t="shared" si="671"/>
        <v>4.3806331491813628</v>
      </c>
      <c r="Z2686" s="24">
        <f t="shared" si="671"/>
        <v>4.2463554357837801</v>
      </c>
      <c r="AA2686" s="20">
        <v>0.41</v>
      </c>
      <c r="AB2686" s="20">
        <v>0.27833333333333299</v>
      </c>
      <c r="AC2686" s="17">
        <v>314.23418853131602</v>
      </c>
      <c r="AD2686" s="17">
        <f t="shared" si="635"/>
        <v>313.39281392609684</v>
      </c>
      <c r="AE2686" s="21">
        <v>71.010000000000005</v>
      </c>
      <c r="AF2686" s="21">
        <v>188.49731182795699</v>
      </c>
      <c r="AG2686" s="19">
        <v>3.9798339532301585</v>
      </c>
      <c r="AH2686" s="21">
        <v>204.8</v>
      </c>
      <c r="AI2686" s="22">
        <v>-2.1666666666666699E-2</v>
      </c>
      <c r="AJ2686" s="21">
        <v>1720.1019999999999</v>
      </c>
      <c r="AK2686" s="21" t="e">
        <f>VLOOKUP($B2686,'[3]Rotoma level Monthly'!$C$2:$N$538,10,FALSE)</f>
        <v>#N/A</v>
      </c>
      <c r="AL2686" s="21" t="e">
        <f>VLOOKUP($B2686,'[3]Rotoma level Monthly'!$C$2:$N$538,11,FALSE)</f>
        <v>#N/A</v>
      </c>
      <c r="AM2686" s="20">
        <v>3.6620811261495856</v>
      </c>
      <c r="AN2686" s="21">
        <v>180.77499999999998</v>
      </c>
    </row>
    <row r="2687" spans="1:40" x14ac:dyDescent="0.25">
      <c r="A2687" t="s">
        <v>93</v>
      </c>
      <c r="B2687" s="15">
        <v>35370</v>
      </c>
      <c r="C2687" s="16" t="s">
        <v>57</v>
      </c>
      <c r="D2687" s="17">
        <v>1997</v>
      </c>
      <c r="E2687" s="18" t="str">
        <f t="shared" si="626"/>
        <v>Rotorua 1996/97</v>
      </c>
      <c r="F2687" s="18" t="s">
        <v>51</v>
      </c>
      <c r="G2687" s="19">
        <v>10.670000037499999</v>
      </c>
      <c r="H2687" s="17">
        <v>3.691797137</v>
      </c>
      <c r="I2687" s="21">
        <v>359</v>
      </c>
      <c r="J2687" s="19">
        <v>28</v>
      </c>
      <c r="K2687" s="19">
        <v>1</v>
      </c>
      <c r="M2687" s="19">
        <v>7</v>
      </c>
      <c r="N2687" s="19">
        <v>7.0499999525000003</v>
      </c>
      <c r="P2687" s="17"/>
      <c r="Q2687" s="19">
        <f t="shared" si="672"/>
        <v>4.831537629215056</v>
      </c>
      <c r="R2687" s="19">
        <f t="shared" si="656"/>
        <v>3.9758380265510089</v>
      </c>
      <c r="S2687" s="19">
        <f t="shared" si="667"/>
        <v>4.0808342902207411</v>
      </c>
      <c r="T2687" s="19">
        <f t="shared" si="668"/>
        <v>4.4437014515192796</v>
      </c>
      <c r="U2687" s="23">
        <f t="shared" si="673"/>
        <v>4.3329778493765216</v>
      </c>
      <c r="V2687" s="24">
        <f t="shared" si="670"/>
        <v>4.6092504529807865</v>
      </c>
      <c r="W2687" s="24">
        <f t="shared" si="670"/>
        <v>4.1305042850451539</v>
      </c>
      <c r="X2687" s="24">
        <f t="shared" si="670"/>
        <v>4.0082734086561667</v>
      </c>
      <c r="Y2687" s="24">
        <f t="shared" si="671"/>
        <v>4.3969235346581454</v>
      </c>
      <c r="Z2687" s="24">
        <f t="shared" si="671"/>
        <v>4.2654837911553694</v>
      </c>
      <c r="AA2687" s="20">
        <v>-0.08</v>
      </c>
      <c r="AB2687" s="20">
        <v>0.60166666666666602</v>
      </c>
      <c r="AC2687" s="17">
        <v>314.12073717716999</v>
      </c>
      <c r="AD2687" s="17">
        <f t="shared" si="635"/>
        <v>313.52688726619772</v>
      </c>
      <c r="AE2687" s="21">
        <v>77.497</v>
      </c>
      <c r="AF2687" s="21">
        <v>222.00000000000404</v>
      </c>
      <c r="AG2687" s="19">
        <v>5.1963184220680896</v>
      </c>
      <c r="AH2687" s="21">
        <v>245.6</v>
      </c>
      <c r="AI2687" s="22">
        <v>-2.1666666666666699E-2</v>
      </c>
      <c r="AJ2687" s="21">
        <v>1649.4620000000002</v>
      </c>
      <c r="AK2687" s="21" t="e">
        <f>VLOOKUP($B2687,'[3]Rotoma level Monthly'!$C$2:$N$538,10,FALSE)</f>
        <v>#N/A</v>
      </c>
      <c r="AL2687" s="21" t="e">
        <f>VLOOKUP($B2687,'[3]Rotoma level Monthly'!$C$2:$N$538,11,FALSE)</f>
        <v>#N/A</v>
      </c>
      <c r="AM2687" s="20">
        <v>3.6691853385628317</v>
      </c>
      <c r="AN2687" s="21">
        <v>183.55833333333331</v>
      </c>
    </row>
    <row r="2688" spans="1:40" x14ac:dyDescent="0.25">
      <c r="A2688" t="s">
        <v>93</v>
      </c>
      <c r="B2688" s="15">
        <v>35400</v>
      </c>
      <c r="C2688" s="16" t="s">
        <v>57</v>
      </c>
      <c r="D2688" s="17">
        <v>1997</v>
      </c>
      <c r="E2688" s="18" t="str">
        <f t="shared" si="626"/>
        <v>Rotorua 1996/97</v>
      </c>
      <c r="F2688" s="18" t="s">
        <v>51</v>
      </c>
      <c r="G2688" s="19">
        <v>7.6450001097499998</v>
      </c>
      <c r="H2688" s="17">
        <v>2.5811347960000002</v>
      </c>
      <c r="I2688" s="21">
        <v>348.5</v>
      </c>
      <c r="J2688" s="19">
        <v>30</v>
      </c>
      <c r="K2688" s="19">
        <v>2</v>
      </c>
      <c r="M2688" s="19">
        <v>2.5</v>
      </c>
      <c r="N2688" s="19">
        <v>7.0999999049999998</v>
      </c>
      <c r="P2688" s="17"/>
      <c r="Q2688" s="19">
        <f t="shared" si="672"/>
        <v>4.463778839796765</v>
      </c>
      <c r="R2688" s="19">
        <f t="shared" si="656"/>
        <v>4.4139718328817832</v>
      </c>
      <c r="S2688" s="19">
        <f t="shared" si="667"/>
        <v>4.0420303751264246</v>
      </c>
      <c r="T2688" s="19">
        <f t="shared" si="668"/>
        <v>4.5311940637814141</v>
      </c>
      <c r="U2688" s="23">
        <f t="shared" si="673"/>
        <v>4.362743777896597</v>
      </c>
      <c r="V2688" s="24">
        <f t="shared" si="670"/>
        <v>4.5833291285613846</v>
      </c>
      <c r="W2688" s="24">
        <f t="shared" si="670"/>
        <v>4.1407632935162395</v>
      </c>
      <c r="X2688" s="24">
        <f t="shared" si="670"/>
        <v>4.0111771203270328</v>
      </c>
      <c r="Y2688" s="24">
        <f t="shared" si="671"/>
        <v>4.368297923510557</v>
      </c>
      <c r="Z2688" s="24">
        <f t="shared" si="671"/>
        <v>4.2547863079580717</v>
      </c>
      <c r="AA2688" s="20">
        <v>0.8</v>
      </c>
      <c r="AB2688" s="20">
        <v>0.49833333333333302</v>
      </c>
      <c r="AC2688" s="17">
        <v>314.12073717716999</v>
      </c>
      <c r="AD2688" s="17">
        <f t="shared" si="635"/>
        <v>313.67298707567056</v>
      </c>
      <c r="AE2688" s="21">
        <v>144.29900000000001</v>
      </c>
      <c r="AF2688" s="21">
        <v>179.29493922393638</v>
      </c>
      <c r="AG2688" s="19">
        <v>4.009759842060757</v>
      </c>
      <c r="AH2688" s="21">
        <v>218.6</v>
      </c>
      <c r="AI2688" s="22">
        <v>-2.1666666666666699E-2</v>
      </c>
      <c r="AJ2688" s="21">
        <v>1599.242</v>
      </c>
      <c r="AK2688" s="21" t="e">
        <f>VLOOKUP($B2688,'[3]Rotoma level Monthly'!$C$2:$N$538,10,FALSE)</f>
        <v>#N/A</v>
      </c>
      <c r="AL2688" s="21" t="e">
        <f>VLOOKUP($B2688,'[3]Rotoma level Monthly'!$C$2:$N$538,11,FALSE)</f>
        <v>#N/A</v>
      </c>
      <c r="AM2688" s="20">
        <v>3.7566220915483335</v>
      </c>
      <c r="AN2688" s="21">
        <v>183.02499999999998</v>
      </c>
    </row>
    <row r="2689" spans="1:40" x14ac:dyDescent="0.25">
      <c r="A2689" t="s">
        <v>93</v>
      </c>
      <c r="B2689" s="15">
        <v>35431</v>
      </c>
      <c r="C2689" s="16" t="s">
        <v>57</v>
      </c>
      <c r="D2689" s="17">
        <v>1997</v>
      </c>
      <c r="E2689" s="18" t="str">
        <f t="shared" si="626"/>
        <v>Rotorua 1996/97</v>
      </c>
      <c r="F2689" s="18" t="s">
        <v>51</v>
      </c>
      <c r="G2689" s="19">
        <v>15.050000095000001</v>
      </c>
      <c r="H2689" s="17">
        <v>2.4830235245000001</v>
      </c>
      <c r="I2689" s="21">
        <v>389</v>
      </c>
      <c r="J2689" s="19">
        <v>29</v>
      </c>
      <c r="K2689" s="19">
        <v>1</v>
      </c>
      <c r="M2689" s="19">
        <v>3</v>
      </c>
      <c r="N2689" s="19">
        <v>7.3499999045000006</v>
      </c>
      <c r="P2689" s="17"/>
      <c r="Q2689" s="19">
        <f t="shared" si="672"/>
        <v>5.2109427167849898</v>
      </c>
      <c r="R2689" s="19">
        <f t="shared" si="656"/>
        <v>4.4606862142879251</v>
      </c>
      <c r="S2689" s="19">
        <f t="shared" si="667"/>
        <v>4.1857482999903795</v>
      </c>
      <c r="T2689" s="19">
        <f t="shared" si="668"/>
        <v>4.4882021538649512</v>
      </c>
      <c r="U2689" s="23">
        <f t="shared" si="673"/>
        <v>4.5863948462320616</v>
      </c>
      <c r="V2689" s="24">
        <f t="shared" si="670"/>
        <v>4.6133178258259653</v>
      </c>
      <c r="W2689" s="24">
        <f t="shared" si="670"/>
        <v>4.1623369179925307</v>
      </c>
      <c r="X2689" s="24">
        <f t="shared" si="670"/>
        <v>4.022685744201703</v>
      </c>
      <c r="Y2689" s="24">
        <f t="shared" si="671"/>
        <v>4.3218663913139697</v>
      </c>
      <c r="Z2689" s="24">
        <f t="shared" si="671"/>
        <v>4.2586427684981372</v>
      </c>
      <c r="AA2689" s="20">
        <v>0.48</v>
      </c>
      <c r="AB2689" s="20">
        <v>2.3333333333333199E-2</v>
      </c>
      <c r="AC2689" s="17">
        <v>314.12073717716999</v>
      </c>
      <c r="AD2689" s="17">
        <f t="shared" si="635"/>
        <v>313.81020326975641</v>
      </c>
      <c r="AE2689" s="21">
        <v>43.332000000000001</v>
      </c>
      <c r="AF2689" s="21">
        <v>172.20026881720435</v>
      </c>
      <c r="AG2689" s="19">
        <v>4.1513020004861092</v>
      </c>
      <c r="AH2689" s="21">
        <v>245.6</v>
      </c>
      <c r="AI2689" s="22">
        <v>-2.1666666666666699E-2</v>
      </c>
      <c r="AJ2689" s="21">
        <v>1547.5920000000001</v>
      </c>
      <c r="AK2689" s="21" t="e">
        <f>VLOOKUP($B2689,'[3]Rotoma level Monthly'!$C$2:$N$538,10,FALSE)</f>
        <v>#N/A</v>
      </c>
      <c r="AL2689" s="21" t="e">
        <f>VLOOKUP($B2689,'[3]Rotoma level Monthly'!$C$2:$N$538,11,FALSE)</f>
        <v>#N/A</v>
      </c>
      <c r="AM2689" s="20">
        <v>3.7196554124667713</v>
      </c>
      <c r="AN2689" s="21">
        <v>186.88333333333333</v>
      </c>
    </row>
    <row r="2690" spans="1:40" x14ac:dyDescent="0.25">
      <c r="A2690" t="s">
        <v>93</v>
      </c>
      <c r="B2690" s="15">
        <v>35462</v>
      </c>
      <c r="C2690" s="16" t="s">
        <v>57</v>
      </c>
      <c r="D2690" s="17">
        <v>1997</v>
      </c>
      <c r="E2690" s="18" t="str">
        <f t="shared" si="626"/>
        <v>Rotorua 1996/97</v>
      </c>
      <c r="F2690" s="18" t="s">
        <v>51</v>
      </c>
      <c r="G2690" s="19">
        <v>30.649999810000001</v>
      </c>
      <c r="H2690" s="17">
        <v>2.2968995574999997</v>
      </c>
      <c r="I2690" s="21">
        <v>426.5</v>
      </c>
      <c r="J2690" s="19">
        <v>35.5</v>
      </c>
      <c r="K2690" s="19">
        <v>2</v>
      </c>
      <c r="M2690" s="19">
        <v>2.5</v>
      </c>
      <c r="N2690" s="19">
        <v>7.9500000474999997</v>
      </c>
      <c r="P2690" s="17"/>
      <c r="Q2690" s="19">
        <f t="shared" si="672"/>
        <v>5.9955334094520722</v>
      </c>
      <c r="R2690" s="19">
        <f t="shared" si="656"/>
        <v>4.5542551810588456</v>
      </c>
      <c r="S2690" s="19">
        <f t="shared" si="667"/>
        <v>4.3060562968656608</v>
      </c>
      <c r="T2690" s="19">
        <f t="shared" si="668"/>
        <v>4.7446667909208742</v>
      </c>
      <c r="U2690" s="23">
        <f t="shared" si="673"/>
        <v>4.9001279195743628</v>
      </c>
      <c r="V2690" s="24">
        <f t="shared" si="670"/>
        <v>4.8041674840546884</v>
      </c>
      <c r="W2690" s="24">
        <f t="shared" si="670"/>
        <v>4.1729765649149329</v>
      </c>
      <c r="X2690" s="24">
        <f t="shared" si="670"/>
        <v>4.0704911515714173</v>
      </c>
      <c r="Y2690" s="24">
        <f t="shared" si="671"/>
        <v>4.4364878540191208</v>
      </c>
      <c r="Z2690" s="24">
        <f t="shared" si="671"/>
        <v>4.3535551422363907</v>
      </c>
      <c r="AA2690" s="20">
        <v>1.17</v>
      </c>
      <c r="AB2690" s="20">
        <v>0.19999999999999901</v>
      </c>
      <c r="AC2690" s="17">
        <v>313.98599873903601</v>
      </c>
      <c r="AD2690" s="17">
        <f t="shared" si="635"/>
        <v>313.8715960084192</v>
      </c>
      <c r="AE2690" s="21">
        <v>130.60599999999999</v>
      </c>
      <c r="AF2690" s="21">
        <v>181.07142857143981</v>
      </c>
      <c r="AG2690" s="19">
        <v>3.3328877521495301</v>
      </c>
      <c r="AH2690" s="21">
        <v>213.9</v>
      </c>
      <c r="AI2690" s="22">
        <v>2.1666666666666501E-2</v>
      </c>
      <c r="AJ2690" s="21">
        <v>1519.41</v>
      </c>
      <c r="AK2690" s="21" t="e">
        <f>VLOOKUP($B2690,'[3]Rotoma level Monthly'!$C$2:$N$538,10,FALSE)</f>
        <v>#N/A</v>
      </c>
      <c r="AL2690" s="21" t="e">
        <f>VLOOKUP($B2690,'[3]Rotoma level Monthly'!$C$2:$N$538,11,FALSE)</f>
        <v>#N/A</v>
      </c>
      <c r="AM2690" s="20">
        <v>3.7547975010288437</v>
      </c>
      <c r="AN2690" s="21">
        <v>187.29999999999998</v>
      </c>
    </row>
    <row r="2691" spans="1:40" x14ac:dyDescent="0.25">
      <c r="A2691" t="s">
        <v>93</v>
      </c>
      <c r="B2691" s="15">
        <v>35521</v>
      </c>
      <c r="C2691" s="16" t="s">
        <v>57</v>
      </c>
      <c r="D2691" s="17">
        <v>1997</v>
      </c>
      <c r="E2691" s="18" t="str">
        <f t="shared" ref="E2691:E2754" si="674">CONCATENATE(A2691," ",C2691)</f>
        <v>Rotorua 1996/97</v>
      </c>
      <c r="F2691" s="18" t="s">
        <v>51</v>
      </c>
      <c r="G2691" s="19">
        <v>31.900000287499999</v>
      </c>
      <c r="H2691" s="17">
        <v>2.4776715039999999</v>
      </c>
      <c r="I2691" s="21">
        <v>530</v>
      </c>
      <c r="J2691" s="19">
        <v>41.5</v>
      </c>
      <c r="K2691" s="19">
        <v>1</v>
      </c>
      <c r="M2691" s="19">
        <v>4.5</v>
      </c>
      <c r="N2691" s="19">
        <v>7.1499998570000001</v>
      </c>
      <c r="P2691" s="17"/>
      <c r="Q2691" s="19">
        <f t="shared" si="672"/>
        <v>6.0396283449070438</v>
      </c>
      <c r="R2691" s="19">
        <f t="shared" si="656"/>
        <v>4.4632837662073941</v>
      </c>
      <c r="S2691" s="19">
        <f t="shared" si="667"/>
        <v>4.5900703674983756</v>
      </c>
      <c r="T2691" s="19">
        <f t="shared" si="668"/>
        <v>4.9427004423993095</v>
      </c>
      <c r="U2691" s="23">
        <f t="shared" si="673"/>
        <v>5.0089207302530303</v>
      </c>
      <c r="V2691" s="24">
        <f t="shared" ref="V2691:Z2710" si="675">AVERAGE(Q2680:Q2691)</f>
        <v>4.9912185648071334</v>
      </c>
      <c r="W2691" s="24">
        <f t="shared" si="675"/>
        <v>4.2031479173644621</v>
      </c>
      <c r="X2691" s="24">
        <f t="shared" si="675"/>
        <v>4.1217734937575399</v>
      </c>
      <c r="Y2691" s="24">
        <f t="shared" si="675"/>
        <v>4.4743627113969842</v>
      </c>
      <c r="Z2691" s="24">
        <f t="shared" si="675"/>
        <v>4.4328620629736424</v>
      </c>
      <c r="AA2691" s="20">
        <v>-1.39</v>
      </c>
      <c r="AB2691" s="20">
        <v>-0.16666666666666599</v>
      </c>
      <c r="AC2691" s="17">
        <v>313.801589987581</v>
      </c>
      <c r="AD2691" s="17">
        <f t="shared" si="635"/>
        <v>313.91268127114438</v>
      </c>
      <c r="AE2691" s="21">
        <v>96.403000000000006</v>
      </c>
      <c r="AF2691" s="21">
        <v>197.36944444444785</v>
      </c>
      <c r="AG2691" s="19">
        <v>3.4923305640810391</v>
      </c>
      <c r="AH2691" s="21">
        <v>203.5</v>
      </c>
      <c r="AI2691" s="22">
        <v>-2.1666666666666699E-2</v>
      </c>
      <c r="AJ2691" s="21">
        <v>1512.288</v>
      </c>
      <c r="AK2691" s="21" t="e">
        <f>VLOOKUP($B2691,'[3]Rotoma level Monthly'!$C$2:$N$538,10,FALSE)</f>
        <v>#N/A</v>
      </c>
      <c r="AL2691" s="21" t="e">
        <f>VLOOKUP($B2691,'[3]Rotoma level Monthly'!$C$2:$N$538,11,FALSE)</f>
        <v>#N/A</v>
      </c>
      <c r="AM2691" s="20">
        <v>3.7319664159509922</v>
      </c>
      <c r="AN2691" s="21">
        <v>188.69166666666663</v>
      </c>
    </row>
    <row r="2692" spans="1:40" x14ac:dyDescent="0.25">
      <c r="A2692" t="s">
        <v>93</v>
      </c>
      <c r="B2692" s="15">
        <v>35551</v>
      </c>
      <c r="C2692" s="16" t="s">
        <v>57</v>
      </c>
      <c r="D2692" s="17">
        <v>1997</v>
      </c>
      <c r="E2692" s="18" t="str">
        <f t="shared" si="674"/>
        <v>Rotorua 1996/97</v>
      </c>
      <c r="F2692" s="18" t="s">
        <v>51</v>
      </c>
      <c r="H2692" s="17"/>
      <c r="I2692" s="21">
        <v>389.5</v>
      </c>
      <c r="J2692" s="19">
        <v>23</v>
      </c>
      <c r="K2692" s="19">
        <v>1.5</v>
      </c>
      <c r="M2692" s="19">
        <v>235.5</v>
      </c>
      <c r="P2692" s="17"/>
      <c r="Q2692" s="17"/>
      <c r="R2692" s="17"/>
      <c r="S2692" s="19">
        <f t="shared" si="667"/>
        <v>4.1874274606458339</v>
      </c>
      <c r="T2692" s="19">
        <f t="shared" si="668"/>
        <v>4.1942452811713711</v>
      </c>
      <c r="V2692" s="24">
        <f t="shared" si="675"/>
        <v>5.0892683977460296</v>
      </c>
      <c r="W2692" s="24">
        <f t="shared" si="675"/>
        <v>4.222462475455254</v>
      </c>
      <c r="X2692" s="24">
        <f t="shared" si="675"/>
        <v>4.144899551569134</v>
      </c>
      <c r="Y2692" s="24">
        <f t="shared" si="675"/>
        <v>4.4698650826781074</v>
      </c>
      <c r="Z2692" s="24">
        <f t="shared" si="675"/>
        <v>4.4721597791087939</v>
      </c>
      <c r="AA2692" s="20">
        <v>-2.02</v>
      </c>
      <c r="AB2692" s="20">
        <v>-0.51166666666666605</v>
      </c>
      <c r="AC2692" s="17">
        <v>313.66530865158001</v>
      </c>
      <c r="AD2692" s="17">
        <f t="shared" si="635"/>
        <v>313.93129915341262</v>
      </c>
      <c r="AE2692" s="21">
        <v>168.22800000000001</v>
      </c>
      <c r="AF2692" s="21">
        <v>135.49914467253305</v>
      </c>
      <c r="AG2692" s="19">
        <v>2.4475793282385978</v>
      </c>
      <c r="AH2692" s="21">
        <v>144.4</v>
      </c>
      <c r="AI2692" s="22">
        <v>-2.1666666666666699E-2</v>
      </c>
      <c r="AJ2692" s="21">
        <v>1442.81</v>
      </c>
      <c r="AK2692" s="21" t="e">
        <f>VLOOKUP($B2692,'[3]Rotoma level Monthly'!$C$2:$N$538,10,FALSE)</f>
        <v>#N/A</v>
      </c>
      <c r="AL2692" s="21" t="e">
        <f>VLOOKUP($B2692,'[3]Rotoma level Monthly'!$C$2:$N$538,11,FALSE)</f>
        <v>#N/A</v>
      </c>
      <c r="AM2692" s="20">
        <v>3.7539042579023474</v>
      </c>
      <c r="AN2692" s="21">
        <v>185.47500000000002</v>
      </c>
    </row>
    <row r="2693" spans="1:40" x14ac:dyDescent="0.25">
      <c r="A2693" t="s">
        <v>93</v>
      </c>
      <c r="B2693" s="15">
        <v>35582</v>
      </c>
      <c r="C2693" s="16" t="s">
        <v>57</v>
      </c>
      <c r="D2693" s="17">
        <v>1997</v>
      </c>
      <c r="E2693" s="18" t="str">
        <f t="shared" si="674"/>
        <v>Rotorua 1996/97</v>
      </c>
      <c r="F2693" s="18" t="s">
        <v>51</v>
      </c>
      <c r="G2693" s="19">
        <v>4.3600000072499991</v>
      </c>
      <c r="H2693" s="17">
        <v>4.2110400200000004</v>
      </c>
      <c r="I2693" s="21">
        <v>684.5</v>
      </c>
      <c r="J2693" s="19">
        <v>40</v>
      </c>
      <c r="K2693" s="19">
        <v>19.5</v>
      </c>
      <c r="M2693" s="19">
        <v>252.5</v>
      </c>
      <c r="N2693" s="19">
        <v>6.8500001429999999</v>
      </c>
      <c r="P2693" s="17"/>
      <c r="Q2693" s="19">
        <f t="shared" ref="Q2693:Q2756" si="676">2.22+2.54*LOG($G2693,10)</f>
        <v>3.8442956845765046</v>
      </c>
      <c r="R2693" s="19">
        <f t="shared" ref="R2693:R2726" si="677">5.56+2.6*LOG(((1/$H2693)-(1/40)),10)</f>
        <v>3.8109792666389657</v>
      </c>
      <c r="S2693" s="19">
        <f t="shared" si="667"/>
        <v>4.9244740919347265</v>
      </c>
      <c r="T2693" s="19">
        <f t="shared" si="668"/>
        <v>4.8960151746776495</v>
      </c>
      <c r="U2693" s="23">
        <f t="shared" ref="U2693:U2700" si="678">AVERAGE(Q2693:T2693)</f>
        <v>4.368941054456962</v>
      </c>
      <c r="V2693" s="24">
        <f t="shared" si="675"/>
        <v>4.9760890601851635</v>
      </c>
      <c r="W2693" s="24">
        <f t="shared" si="675"/>
        <v>4.1804226887730929</v>
      </c>
      <c r="X2693" s="24">
        <f t="shared" si="675"/>
        <v>4.2087237111650602</v>
      </c>
      <c r="Y2693" s="24">
        <f t="shared" si="675"/>
        <v>4.4597928626229395</v>
      </c>
      <c r="Z2693" s="24">
        <f t="shared" si="675"/>
        <v>4.4627762586859001</v>
      </c>
      <c r="AA2693" s="20">
        <v>-2.34</v>
      </c>
      <c r="AB2693" s="20">
        <v>-1.85666666666666</v>
      </c>
      <c r="AC2693" s="17">
        <v>313.79596331814599</v>
      </c>
      <c r="AD2693" s="17">
        <f t="shared" si="635"/>
        <v>313.94607924879</v>
      </c>
      <c r="AE2693" s="21">
        <v>181.21899999999999</v>
      </c>
      <c r="AF2693" s="21">
        <v>156.73240740741295</v>
      </c>
      <c r="AG2693" s="19">
        <v>2.978929758865561</v>
      </c>
      <c r="AH2693" s="21">
        <v>146.30000000000001</v>
      </c>
      <c r="AI2693" s="22">
        <v>-2.1666666666666699E-2</v>
      </c>
      <c r="AJ2693" s="21">
        <v>1440.3810000000001</v>
      </c>
      <c r="AK2693" s="21" t="e">
        <f>VLOOKUP($B2693,'[3]Rotoma level Monthly'!$C$2:$N$538,10,FALSE)</f>
        <v>#N/A</v>
      </c>
      <c r="AL2693" s="21" t="e">
        <f>VLOOKUP($B2693,'[3]Rotoma level Monthly'!$C$2:$N$538,11,FALSE)</f>
        <v>#N/A</v>
      </c>
      <c r="AM2693" s="20">
        <v>3.6517928985943651</v>
      </c>
      <c r="AN2693" s="21">
        <v>186.77500000000001</v>
      </c>
    </row>
    <row r="2694" spans="1:40" x14ac:dyDescent="0.25">
      <c r="A2694" t="s">
        <v>93</v>
      </c>
      <c r="B2694" s="15">
        <v>35612</v>
      </c>
      <c r="C2694" s="16" t="s">
        <v>58</v>
      </c>
      <c r="D2694" s="17">
        <v>1998</v>
      </c>
      <c r="E2694" s="18" t="str">
        <f t="shared" si="674"/>
        <v>Rotorua 1997/98</v>
      </c>
      <c r="F2694" s="18" t="s">
        <v>51</v>
      </c>
      <c r="G2694" s="19">
        <v>7.7400001240000007</v>
      </c>
      <c r="H2694" s="17">
        <v>4.7855229374999997</v>
      </c>
      <c r="I2694" s="21">
        <v>676</v>
      </c>
      <c r="J2694" s="19">
        <v>32.5</v>
      </c>
      <c r="K2694" s="19">
        <v>11</v>
      </c>
      <c r="M2694" s="19">
        <v>226</v>
      </c>
      <c r="N2694" s="19">
        <v>7</v>
      </c>
      <c r="P2694" s="17"/>
      <c r="Q2694" s="19">
        <f t="shared" si="676"/>
        <v>4.4774020578070779</v>
      </c>
      <c r="R2694" s="19">
        <f t="shared" si="677"/>
        <v>3.6483028098850161</v>
      </c>
      <c r="S2694" s="19">
        <f t="shared" si="667"/>
        <v>4.9081395547843236</v>
      </c>
      <c r="T2694" s="19">
        <f t="shared" si="668"/>
        <v>4.6326994140583126</v>
      </c>
      <c r="U2694" s="23">
        <f t="shared" si="678"/>
        <v>4.4166359591336821</v>
      </c>
      <c r="V2694" s="24">
        <f t="shared" si="675"/>
        <v>4.931075461978832</v>
      </c>
      <c r="W2694" s="24">
        <f t="shared" si="675"/>
        <v>4.1426967612034629</v>
      </c>
      <c r="X2694" s="24">
        <f t="shared" si="675"/>
        <v>4.2890927585643519</v>
      </c>
      <c r="Y2694" s="24">
        <f t="shared" si="675"/>
        <v>4.4833742991215653</v>
      </c>
      <c r="Z2694" s="24">
        <f t="shared" si="675"/>
        <v>4.4704415092140692</v>
      </c>
      <c r="AA2694" s="20">
        <v>-0.99</v>
      </c>
      <c r="AB2694" s="20">
        <v>-1.6316666666666599</v>
      </c>
      <c r="AC2694" s="17">
        <v>313.917851397741</v>
      </c>
      <c r="AD2694" s="17">
        <f t="shared" si="635"/>
        <v>313.96842213988765</v>
      </c>
      <c r="AE2694" s="21">
        <v>93.820000000000107</v>
      </c>
      <c r="AF2694" s="21">
        <v>174.33720082114581</v>
      </c>
      <c r="AG2694" s="19">
        <v>2.5544242814801668</v>
      </c>
      <c r="AH2694" s="21">
        <v>165</v>
      </c>
      <c r="AI2694" s="22">
        <v>-2.1666666666666699E-2</v>
      </c>
      <c r="AJ2694" s="21">
        <v>1531.605</v>
      </c>
      <c r="AK2694" s="21" t="e">
        <f>VLOOKUP($B2694,'[3]Rotoma level Monthly'!$C$2:$N$538,10,FALSE)</f>
        <v>#N/A</v>
      </c>
      <c r="AL2694" s="21" t="e">
        <f>VLOOKUP($B2694,'[3]Rotoma level Monthly'!$C$2:$N$538,11,FALSE)</f>
        <v>#N/A</v>
      </c>
      <c r="AM2694" s="20">
        <v>3.6150918139311545</v>
      </c>
      <c r="AN2694" s="21">
        <v>189.97500000000002</v>
      </c>
    </row>
    <row r="2695" spans="1:40" x14ac:dyDescent="0.25">
      <c r="A2695" t="s">
        <v>93</v>
      </c>
      <c r="B2695" s="15">
        <v>35674</v>
      </c>
      <c r="C2695" s="16" t="s">
        <v>58</v>
      </c>
      <c r="D2695" s="17">
        <v>1998</v>
      </c>
      <c r="E2695" s="18" t="str">
        <f t="shared" si="674"/>
        <v>Rotorua 1997/98</v>
      </c>
      <c r="F2695" s="18" t="s">
        <v>51</v>
      </c>
      <c r="G2695" s="19">
        <v>25.650000285000001</v>
      </c>
      <c r="H2695" s="17">
        <v>2.4008032085000002</v>
      </c>
      <c r="I2695" s="21">
        <v>538.75</v>
      </c>
      <c r="J2695" s="19">
        <v>27.25</v>
      </c>
      <c r="K2695" s="19">
        <v>1</v>
      </c>
      <c r="M2695" s="19">
        <v>1.75</v>
      </c>
      <c r="N2695" s="19">
        <v>7.3499999045000006</v>
      </c>
      <c r="P2695" s="17"/>
      <c r="Q2695" s="19">
        <f t="shared" si="676"/>
        <v>5.7990819306542569</v>
      </c>
      <c r="R2695" s="19">
        <f t="shared" si="677"/>
        <v>4.5011812346130036</v>
      </c>
      <c r="S2695" s="19">
        <f t="shared" si="667"/>
        <v>4.6114757223380529</v>
      </c>
      <c r="T2695" s="19">
        <f t="shared" si="668"/>
        <v>4.4092701993089705</v>
      </c>
      <c r="U2695" s="23">
        <f t="shared" si="678"/>
        <v>4.830252271728571</v>
      </c>
      <c r="V2695" s="24">
        <f t="shared" si="675"/>
        <v>5.0681989274268124</v>
      </c>
      <c r="W2695" s="24">
        <f t="shared" si="675"/>
        <v>4.1985582527096605</v>
      </c>
      <c r="X2695" s="24">
        <f t="shared" si="675"/>
        <v>4.3479025487008256</v>
      </c>
      <c r="Y2695" s="24">
        <f t="shared" si="675"/>
        <v>4.4967954135808226</v>
      </c>
      <c r="Z2695" s="24">
        <f t="shared" si="675"/>
        <v>4.5383870860696307</v>
      </c>
      <c r="AA2695" s="20">
        <v>-1.51</v>
      </c>
      <c r="AB2695" s="20">
        <v>-1.4550000000000001</v>
      </c>
      <c r="AC2695" s="17">
        <v>313.849727378198</v>
      </c>
      <c r="AD2695" s="17">
        <f t="shared" si="635"/>
        <v>313.97552364990378</v>
      </c>
      <c r="AE2695" s="21">
        <v>156.095</v>
      </c>
      <c r="AF2695" s="21">
        <v>153.89748760488172</v>
      </c>
      <c r="AG2695" s="19">
        <v>3.8991283344948853</v>
      </c>
      <c r="AH2695" s="21">
        <v>106.5</v>
      </c>
      <c r="AI2695" s="22">
        <v>-9.4166666666666343E-2</v>
      </c>
      <c r="AJ2695" s="21">
        <v>1398.662</v>
      </c>
      <c r="AK2695" s="21" t="e">
        <f>VLOOKUP($B2695,'[3]Rotoma level Monthly'!$C$2:$N$538,10,FALSE)</f>
        <v>#N/A</v>
      </c>
      <c r="AL2695" s="21" t="e">
        <f>VLOOKUP($B2695,'[3]Rotoma level Monthly'!$C$2:$N$538,11,FALSE)</f>
        <v>#N/A</v>
      </c>
      <c r="AM2695" s="20">
        <v>3.6003835983813368</v>
      </c>
      <c r="AN2695" s="21">
        <v>184.98333333333335</v>
      </c>
    </row>
    <row r="2696" spans="1:40" x14ac:dyDescent="0.25">
      <c r="A2696" t="s">
        <v>93</v>
      </c>
      <c r="B2696" s="15">
        <v>35827</v>
      </c>
      <c r="C2696" s="16" t="s">
        <v>58</v>
      </c>
      <c r="D2696" s="17">
        <v>1998</v>
      </c>
      <c r="E2696" s="18" t="str">
        <f t="shared" si="674"/>
        <v>Rotorua 1997/98</v>
      </c>
      <c r="F2696" s="18" t="s">
        <v>51</v>
      </c>
      <c r="G2696" s="19">
        <v>14.315000027500002</v>
      </c>
      <c r="H2696" s="17">
        <v>2.628408909</v>
      </c>
      <c r="I2696" s="21">
        <v>377</v>
      </c>
      <c r="J2696" s="19">
        <v>32</v>
      </c>
      <c r="K2696" s="19">
        <v>4</v>
      </c>
      <c r="M2696" s="19">
        <v>2</v>
      </c>
      <c r="N2696" s="19">
        <v>6.75</v>
      </c>
      <c r="P2696" s="17"/>
      <c r="Q2696" s="19">
        <f t="shared" si="676"/>
        <v>5.1557100371074869</v>
      </c>
      <c r="R2696" s="19">
        <f t="shared" si="677"/>
        <v>4.3920505326068007</v>
      </c>
      <c r="S2696" s="19">
        <f t="shared" si="667"/>
        <v>4.1447874641194371</v>
      </c>
      <c r="T2696" s="19">
        <f t="shared" si="668"/>
        <v>4.6130379366941252</v>
      </c>
      <c r="U2696" s="23">
        <f t="shared" si="678"/>
        <v>4.5763964926319627</v>
      </c>
      <c r="V2696" s="24">
        <f t="shared" si="675"/>
        <v>5.1004324527523233</v>
      </c>
      <c r="W2696" s="24">
        <f t="shared" si="675"/>
        <v>4.2312511013232692</v>
      </c>
      <c r="X2696" s="24">
        <f t="shared" si="675"/>
        <v>4.3718862214811667</v>
      </c>
      <c r="Y2696" s="24">
        <f t="shared" si="675"/>
        <v>4.5228831728618042</v>
      </c>
      <c r="Z2696" s="24">
        <f t="shared" si="675"/>
        <v>4.5682745246620433</v>
      </c>
      <c r="AA2696" s="20">
        <v>-1.73</v>
      </c>
      <c r="AB2696" s="20">
        <v>-0.38500000000000001</v>
      </c>
      <c r="AC2696" s="17">
        <v>313.423831732704</v>
      </c>
      <c r="AD2696" s="17">
        <f t="shared" si="635"/>
        <v>313.93342313846478</v>
      </c>
      <c r="AE2696" s="21">
        <v>58.286000000000001</v>
      </c>
      <c r="AF2696" s="21">
        <v>174.02693523581888</v>
      </c>
      <c r="AG2696" s="19">
        <v>3.1914912980402397</v>
      </c>
      <c r="AH2696" s="21">
        <v>202.3</v>
      </c>
      <c r="AI2696" s="22">
        <v>-1.40083333333333</v>
      </c>
      <c r="AJ2696" s="21">
        <v>1353.8990000000003</v>
      </c>
      <c r="AK2696" s="21" t="e">
        <f>VLOOKUP($B2696,'[3]Rotoma level Monthly'!$C$2:$N$538,10,FALSE)</f>
        <v>#N/A</v>
      </c>
      <c r="AL2696" s="21" t="e">
        <f>VLOOKUP($B2696,'[3]Rotoma level Monthly'!$C$2:$N$538,11,FALSE)</f>
        <v>#N/A</v>
      </c>
      <c r="AM2696" s="20">
        <v>3.6079513706343733</v>
      </c>
      <c r="AN2696" s="21">
        <v>182.81666666666663</v>
      </c>
    </row>
    <row r="2697" spans="1:40" x14ac:dyDescent="0.25">
      <c r="A2697" t="s">
        <v>93</v>
      </c>
      <c r="B2697" s="15">
        <v>35855</v>
      </c>
      <c r="C2697" s="16" t="s">
        <v>58</v>
      </c>
      <c r="D2697" s="17">
        <v>1998</v>
      </c>
      <c r="E2697" s="18" t="str">
        <f t="shared" si="674"/>
        <v>Rotorua 1997/98</v>
      </c>
      <c r="F2697" s="18" t="s">
        <v>51</v>
      </c>
      <c r="G2697" s="19">
        <v>32.4449998475</v>
      </c>
      <c r="H2697" s="17">
        <v>2.4063478710000004</v>
      </c>
      <c r="I2697" s="21">
        <v>395.5</v>
      </c>
      <c r="J2697" s="19">
        <v>65</v>
      </c>
      <c r="K2697" s="19">
        <v>33</v>
      </c>
      <c r="M2697" s="19">
        <v>4</v>
      </c>
      <c r="N2697" s="19">
        <v>7.3499999045000006</v>
      </c>
      <c r="P2697" s="17"/>
      <c r="Q2697" s="19">
        <f t="shared" si="676"/>
        <v>6.0583153521918263</v>
      </c>
      <c r="R2697" s="19">
        <f t="shared" si="677"/>
        <v>4.4984099021573352</v>
      </c>
      <c r="S2697" s="19">
        <f t="shared" si="667"/>
        <v>4.2074109283794225</v>
      </c>
      <c r="T2697" s="19">
        <f t="shared" si="668"/>
        <v>5.511707001397137</v>
      </c>
      <c r="U2697" s="23">
        <f t="shared" si="678"/>
        <v>5.0689607960314298</v>
      </c>
      <c r="V2697" s="24">
        <f t="shared" si="675"/>
        <v>5.1781348827381413</v>
      </c>
      <c r="W2697" s="24">
        <f t="shared" si="675"/>
        <v>4.2560190076447331</v>
      </c>
      <c r="X2697" s="24">
        <f t="shared" si="675"/>
        <v>4.3623961186832503</v>
      </c>
      <c r="Y2697" s="24">
        <f t="shared" si="675"/>
        <v>4.6238600208680367</v>
      </c>
      <c r="Z2697" s="24">
        <f t="shared" si="675"/>
        <v>4.6188430392502227</v>
      </c>
      <c r="AA2697" s="20">
        <v>-2.77</v>
      </c>
      <c r="AB2697" s="20">
        <v>-0.95166666666666599</v>
      </c>
      <c r="AC2697" s="17">
        <v>313.39286895324801</v>
      </c>
      <c r="AD2697" s="17">
        <f t="shared" si="635"/>
        <v>313.86912835175497</v>
      </c>
      <c r="AE2697" s="21">
        <v>94.507000000000104</v>
      </c>
      <c r="AF2697" s="21">
        <v>142.46505376344081</v>
      </c>
      <c r="AG2697" s="19">
        <v>3.7969086730999226</v>
      </c>
      <c r="AH2697" s="21">
        <v>180.5</v>
      </c>
      <c r="AI2697" s="22">
        <v>-1.40083333333333</v>
      </c>
      <c r="AJ2697" s="21">
        <v>1281.5790000000002</v>
      </c>
      <c r="AK2697" s="21" t="e">
        <f>VLOOKUP($B2697,'[3]Rotoma level Monthly'!$C$2:$N$538,10,FALSE)</f>
        <v>#N/A</v>
      </c>
      <c r="AL2697" s="21" t="e">
        <f>VLOOKUP($B2697,'[3]Rotoma level Monthly'!$C$2:$N$538,11,FALSE)</f>
        <v>#N/A</v>
      </c>
      <c r="AM2697" s="20">
        <v>3.5961683327919327</v>
      </c>
      <c r="AN2697" s="21">
        <v>183.11666666666665</v>
      </c>
    </row>
    <row r="2698" spans="1:40" x14ac:dyDescent="0.25">
      <c r="A2698" t="s">
        <v>93</v>
      </c>
      <c r="B2698" s="15">
        <v>35947</v>
      </c>
      <c r="C2698" s="16" t="s">
        <v>58</v>
      </c>
      <c r="D2698" s="17">
        <v>1998</v>
      </c>
      <c r="E2698" s="18" t="str">
        <f t="shared" si="674"/>
        <v>Rotorua 1997/98</v>
      </c>
      <c r="F2698" s="18" t="s">
        <v>51</v>
      </c>
      <c r="G2698" s="19">
        <v>28.300000095000001</v>
      </c>
      <c r="H2698" s="17">
        <v>2.1603059770000002</v>
      </c>
      <c r="I2698" s="21">
        <v>378.5</v>
      </c>
      <c r="J2698" s="19">
        <v>43</v>
      </c>
      <c r="K2698" s="19">
        <v>2</v>
      </c>
      <c r="M2698" s="19">
        <v>3</v>
      </c>
      <c r="N2698" s="19">
        <v>7.2999999520000003</v>
      </c>
      <c r="P2698" s="17"/>
      <c r="Q2698" s="19">
        <f t="shared" si="676"/>
        <v>5.9075375499347098</v>
      </c>
      <c r="R2698" s="19">
        <f t="shared" si="677"/>
        <v>4.6275681293169413</v>
      </c>
      <c r="S2698" s="19">
        <f t="shared" si="667"/>
        <v>4.1499783103466346</v>
      </c>
      <c r="T2698" s="19">
        <f t="shared" si="668"/>
        <v>4.9877278902923923</v>
      </c>
      <c r="U2698" s="23">
        <f t="shared" si="678"/>
        <v>4.9182029699726693</v>
      </c>
      <c r="V2698" s="24">
        <f t="shared" si="675"/>
        <v>5.2530694138570713</v>
      </c>
      <c r="W2698" s="24">
        <f t="shared" si="675"/>
        <v>4.3042297178368196</v>
      </c>
      <c r="X2698" s="24">
        <f t="shared" si="675"/>
        <v>4.3615360968541683</v>
      </c>
      <c r="Y2698" s="24">
        <f t="shared" si="675"/>
        <v>4.6995973166738159</v>
      </c>
      <c r="Z2698" s="24">
        <f t="shared" si="675"/>
        <v>4.6700504242988954</v>
      </c>
      <c r="AA2698" s="20">
        <v>1.1000000000000001</v>
      </c>
      <c r="AB2698" s="20">
        <v>1.0249999999999999</v>
      </c>
      <c r="AC2698" s="17">
        <v>313.22223023198598</v>
      </c>
      <c r="AD2698" s="17">
        <f t="shared" si="635"/>
        <v>313.78479849347752</v>
      </c>
      <c r="AE2698" s="21">
        <v>211.55500000000001</v>
      </c>
      <c r="AF2698" s="21">
        <v>155.48771320662354</v>
      </c>
      <c r="AG2698" s="19">
        <v>3.2501360470607223</v>
      </c>
      <c r="AH2698" s="21">
        <v>99.5</v>
      </c>
      <c r="AI2698" s="22">
        <v>-1.3766666666666652</v>
      </c>
      <c r="AJ2698" s="21">
        <v>1142.5170000000001</v>
      </c>
      <c r="AK2698" s="21" t="e">
        <f>VLOOKUP($B2698,'[3]Rotoma level Monthly'!$C$2:$N$538,10,FALSE)</f>
        <v>#N/A</v>
      </c>
      <c r="AL2698" s="21" t="e">
        <f>VLOOKUP($B2698,'[3]Rotoma level Monthly'!$C$2:$N$538,11,FALSE)</f>
        <v>#N/A</v>
      </c>
      <c r="AM2698" s="20">
        <v>3.6671241634149001</v>
      </c>
      <c r="AN2698" s="21">
        <v>173.98333333333335</v>
      </c>
    </row>
    <row r="2699" spans="1:40" x14ac:dyDescent="0.25">
      <c r="A2699" t="s">
        <v>93</v>
      </c>
      <c r="B2699" s="15">
        <v>36039</v>
      </c>
      <c r="C2699" s="16" t="s">
        <v>59</v>
      </c>
      <c r="D2699" s="17">
        <v>1999</v>
      </c>
      <c r="E2699" s="18" t="str">
        <f t="shared" si="674"/>
        <v>Rotorua 1998/99</v>
      </c>
      <c r="F2699" s="18" t="s">
        <v>51</v>
      </c>
      <c r="G2699" s="19">
        <v>15</v>
      </c>
      <c r="H2699" s="17">
        <v>2.3845269679999999</v>
      </c>
      <c r="I2699" s="21">
        <v>340</v>
      </c>
      <c r="J2699" s="19">
        <v>23</v>
      </c>
      <c r="K2699" s="19">
        <v>1</v>
      </c>
      <c r="M2699" s="19">
        <v>1</v>
      </c>
      <c r="N2699" s="19">
        <v>7.4000000950000002</v>
      </c>
      <c r="P2699" s="17"/>
      <c r="Q2699" s="19">
        <f t="shared" si="676"/>
        <v>5.2072717980014307</v>
      </c>
      <c r="R2699" s="19">
        <f t="shared" si="677"/>
        <v>4.5093511743574188</v>
      </c>
      <c r="S2699" s="19">
        <f t="shared" si="667"/>
        <v>4.0097515402971862</v>
      </c>
      <c r="T2699" s="19">
        <f t="shared" si="668"/>
        <v>4.1942452811713711</v>
      </c>
      <c r="U2699" s="23">
        <f t="shared" si="678"/>
        <v>4.4801549484568515</v>
      </c>
      <c r="V2699" s="24">
        <f t="shared" si="675"/>
        <v>5.2872270655649238</v>
      </c>
      <c r="W2699" s="24">
        <f t="shared" si="675"/>
        <v>4.352730913091948</v>
      </c>
      <c r="X2699" s="24">
        <f t="shared" si="675"/>
        <v>4.3556125343605387</v>
      </c>
      <c r="Y2699" s="24">
        <f t="shared" si="675"/>
        <v>4.6788093024781565</v>
      </c>
      <c r="Z2699" s="24">
        <f t="shared" si="675"/>
        <v>4.6834301605789257</v>
      </c>
      <c r="AA2699" s="20">
        <v>1.05</v>
      </c>
      <c r="AB2699" s="20">
        <v>1.0916666666666599</v>
      </c>
      <c r="AC2699" s="17">
        <v>314.26523208804201</v>
      </c>
      <c r="AD2699" s="17">
        <f t="shared" si="635"/>
        <v>313.79683973605017</v>
      </c>
      <c r="AE2699" s="21">
        <v>97</v>
      </c>
      <c r="AF2699" s="21">
        <v>181.82638888889372</v>
      </c>
      <c r="AG2699" s="19">
        <v>3.7810249483790757</v>
      </c>
      <c r="AH2699" s="21">
        <v>188.8</v>
      </c>
      <c r="AI2699" s="22">
        <v>-0.668333333333333</v>
      </c>
      <c r="AJ2699" s="21">
        <v>1511.290999999982</v>
      </c>
      <c r="AK2699" s="21" t="e">
        <f>VLOOKUP($B2699,'[3]Rotoma level Monthly'!$C$2:$N$538,10,FALSE)</f>
        <v>#N/A</v>
      </c>
      <c r="AL2699" s="21" t="e">
        <f>VLOOKUP($B2699,'[3]Rotoma level Monthly'!$C$2:$N$538,11,FALSE)</f>
        <v>#N/A</v>
      </c>
      <c r="AM2699" s="20">
        <v>3.8147500165452395</v>
      </c>
      <c r="AN2699" s="21">
        <v>175.11666666666667</v>
      </c>
    </row>
    <row r="2700" spans="1:40" x14ac:dyDescent="0.25">
      <c r="A2700" t="s">
        <v>93</v>
      </c>
      <c r="B2700" s="15">
        <v>36100</v>
      </c>
      <c r="C2700" s="16" t="s">
        <v>59</v>
      </c>
      <c r="D2700" s="17">
        <v>1999</v>
      </c>
      <c r="E2700" s="18" t="str">
        <f t="shared" si="674"/>
        <v>Rotorua 1998/99</v>
      </c>
      <c r="F2700" s="18" t="s">
        <v>51</v>
      </c>
      <c r="G2700" s="19">
        <v>4.4528571741785719</v>
      </c>
      <c r="H2700" s="17">
        <v>2.3179454009999998</v>
      </c>
      <c r="I2700" s="21">
        <v>364.125</v>
      </c>
      <c r="J2700" s="19">
        <v>34.5</v>
      </c>
      <c r="K2700" s="19">
        <v>1.875</v>
      </c>
      <c r="M2700" s="19">
        <v>20.75</v>
      </c>
      <c r="P2700" s="17"/>
      <c r="Q2700" s="19">
        <f t="shared" si="676"/>
        <v>3.8675424639062301</v>
      </c>
      <c r="R2700" s="19">
        <f t="shared" si="677"/>
        <v>4.5433255910996131</v>
      </c>
      <c r="S2700" s="19">
        <f t="shared" si="667"/>
        <v>4.0993639978835272</v>
      </c>
      <c r="T2700" s="19">
        <f t="shared" si="668"/>
        <v>4.70843175761396</v>
      </c>
      <c r="U2700" s="23">
        <f t="shared" si="678"/>
        <v>4.3046659526258324</v>
      </c>
      <c r="V2700" s="24">
        <f t="shared" si="675"/>
        <v>5.2330237586657846</v>
      </c>
      <c r="W2700" s="24">
        <f t="shared" si="675"/>
        <v>4.3644903456572051</v>
      </c>
      <c r="X2700" s="24">
        <f t="shared" si="675"/>
        <v>4.3603903362569634</v>
      </c>
      <c r="Y2700" s="24">
        <f t="shared" si="675"/>
        <v>4.6935791102975353</v>
      </c>
      <c r="Z2700" s="24">
        <f>AVERAGE(U2689:U2700)</f>
        <v>4.6781503582815835</v>
      </c>
      <c r="AA2700" s="20">
        <v>1.1399999999999999</v>
      </c>
      <c r="AB2700" s="20">
        <v>1.1499999999999999</v>
      </c>
      <c r="AC2700" s="17">
        <v>314.42437440036002</v>
      </c>
      <c r="AD2700" s="17">
        <f t="shared" si="635"/>
        <v>313.82214283798271</v>
      </c>
      <c r="AE2700" s="21">
        <v>68.5</v>
      </c>
      <c r="AF2700" s="21">
        <v>156.36769005848222</v>
      </c>
      <c r="AG2700" s="19">
        <v>3.9887256159292717</v>
      </c>
      <c r="AH2700" s="21">
        <v>212.1</v>
      </c>
      <c r="AI2700" s="22">
        <v>0.48749999999999971</v>
      </c>
      <c r="AJ2700" s="21">
        <v>1503.695999999982</v>
      </c>
      <c r="AK2700" s="21" t="e">
        <f>VLOOKUP($B2700,'[3]Rotoma level Monthly'!$C$2:$N$538,10,FALSE)</f>
        <v>#N/A</v>
      </c>
      <c r="AL2700" s="21" t="e">
        <f>VLOOKUP($B2700,'[3]Rotoma level Monthly'!$C$2:$N$538,11,FALSE)</f>
        <v>#N/A</v>
      </c>
      <c r="AM2700" s="20">
        <v>3.9096864124401147</v>
      </c>
      <c r="AN2700" s="21">
        <v>172.9</v>
      </c>
    </row>
    <row r="2701" spans="1:40" x14ac:dyDescent="0.25">
      <c r="A2701" t="s">
        <v>93</v>
      </c>
      <c r="B2701" s="15">
        <v>36130</v>
      </c>
      <c r="C2701" s="16" t="s">
        <v>59</v>
      </c>
      <c r="D2701" s="17">
        <v>1999</v>
      </c>
      <c r="E2701" s="18" t="str">
        <f t="shared" si="674"/>
        <v>Rotorua 1998/99</v>
      </c>
      <c r="F2701" s="18" t="s">
        <v>51</v>
      </c>
      <c r="G2701" s="19">
        <v>4.6699999187500003</v>
      </c>
      <c r="H2701" s="17">
        <v>2.9257282020000002</v>
      </c>
      <c r="P2701" s="17"/>
      <c r="Q2701" s="19">
        <f t="shared" si="676"/>
        <v>3.9200648574457357</v>
      </c>
      <c r="R2701" s="19">
        <f t="shared" si="677"/>
        <v>4.2620245163798316</v>
      </c>
      <c r="S2701" s="17"/>
      <c r="T2701" s="17"/>
      <c r="V2701" s="24">
        <f t="shared" si="675"/>
        <v>5.1156712259985797</v>
      </c>
      <c r="W2701" s="24">
        <f t="shared" si="675"/>
        <v>4.3464301913019243</v>
      </c>
      <c r="X2701" s="24">
        <f>AVERAGE(S2690:S2701)</f>
        <v>4.3762668850084712</v>
      </c>
      <c r="Y2701" s="24">
        <f t="shared" si="675"/>
        <v>4.7122497427004966</v>
      </c>
      <c r="Z2701" s="24">
        <f>AVERAGE(U2690:U2701)</f>
        <v>4.6873259094865345</v>
      </c>
      <c r="AA2701" s="20">
        <v>1.26</v>
      </c>
      <c r="AB2701" s="20">
        <v>1.1766666666666601</v>
      </c>
      <c r="AC2701" s="17">
        <v>314.47027877224502</v>
      </c>
      <c r="AD2701" s="17">
        <f t="shared" si="635"/>
        <v>313.85127130423894</v>
      </c>
      <c r="AE2701" s="21">
        <v>100</v>
      </c>
      <c r="AF2701" s="21">
        <v>186.14082646744052</v>
      </c>
      <c r="AG2701" s="19">
        <v>3.9728080676026152</v>
      </c>
      <c r="AH2701" s="21">
        <v>250.2</v>
      </c>
      <c r="AI2701" s="22">
        <v>1.0041666666666615</v>
      </c>
      <c r="AJ2701" s="21">
        <v>1483.0429999999822</v>
      </c>
      <c r="AK2701" s="21" t="e">
        <f>VLOOKUP($B2701,'[3]Rotoma level Monthly'!$C$2:$N$538,10,FALSE)</f>
        <v>#N/A</v>
      </c>
      <c r="AL2701" s="21" t="e">
        <f>VLOOKUP($B2701,'[3]Rotoma level Monthly'!$C$2:$N$538,11,FALSE)</f>
        <v>#N/A</v>
      </c>
      <c r="AM2701" s="20">
        <v>3.821165876383295</v>
      </c>
      <c r="AN2701" s="21">
        <v>173.79166666666663</v>
      </c>
    </row>
    <row r="2702" spans="1:40" x14ac:dyDescent="0.25">
      <c r="A2702" t="s">
        <v>93</v>
      </c>
      <c r="B2702" s="15">
        <v>36161</v>
      </c>
      <c r="C2702" s="16" t="s">
        <v>59</v>
      </c>
      <c r="D2702" s="17">
        <v>1999</v>
      </c>
      <c r="E2702" s="18" t="str">
        <f t="shared" si="674"/>
        <v>Rotorua 1998/99</v>
      </c>
      <c r="F2702" s="18" t="s">
        <v>51</v>
      </c>
      <c r="G2702" s="19">
        <v>4.4749999522500001</v>
      </c>
      <c r="H2702" s="17">
        <v>3.3171759845</v>
      </c>
      <c r="P2702" s="17"/>
      <c r="Q2702" s="19">
        <f t="shared" si="676"/>
        <v>3.8730143089453106</v>
      </c>
      <c r="R2702" s="19">
        <f t="shared" si="677"/>
        <v>4.1082490719379932</v>
      </c>
      <c r="S2702" s="17"/>
      <c r="T2702" s="17"/>
      <c r="V2702" s="24">
        <f t="shared" si="675"/>
        <v>4.9227149441343281</v>
      </c>
      <c r="W2702" s="24">
        <f t="shared" si="675"/>
        <v>4.3058841813818463</v>
      </c>
      <c r="X2702" s="24">
        <f>AVERAGE(S2691:S2702)</f>
        <v>4.3832879438227526</v>
      </c>
      <c r="Y2702" s="24">
        <f t="shared" si="675"/>
        <v>4.7090080378784593</v>
      </c>
      <c r="Z2702" s="24">
        <f>AVERAGE(U2691:U2702)</f>
        <v>4.663681241698999</v>
      </c>
      <c r="AA2702" s="20">
        <v>1.56</v>
      </c>
      <c r="AB2702" s="20">
        <v>-0.99833333333333296</v>
      </c>
      <c r="AC2702" s="17">
        <v>314.364566116162</v>
      </c>
      <c r="AD2702" s="17">
        <f t="shared" si="635"/>
        <v>313.88281858566614</v>
      </c>
      <c r="AE2702" s="21">
        <v>79</v>
      </c>
      <c r="AF2702" s="21">
        <v>151.88981833968293</v>
      </c>
      <c r="AG2702" s="19">
        <v>3.5234171425649907</v>
      </c>
      <c r="AH2702" s="21">
        <v>233.4</v>
      </c>
      <c r="AI2702" s="22">
        <v>1.0041666666666615</v>
      </c>
      <c r="AJ2702" s="21">
        <v>1521.6009999999822</v>
      </c>
      <c r="AK2702" s="21" t="e">
        <f>VLOOKUP($B2702,'[3]Rotoma level Monthly'!$C$2:$N$538,10,FALSE)</f>
        <v>#N/A</v>
      </c>
      <c r="AL2702" s="21" t="e">
        <f>VLOOKUP($B2702,'[3]Rotoma level Monthly'!$C$2:$N$538,11,FALSE)</f>
        <v>#N/A</v>
      </c>
      <c r="AM2702" s="20">
        <v>3.8311851301063942</v>
      </c>
      <c r="AN2702" s="21">
        <v>173.17499999999998</v>
      </c>
    </row>
    <row r="2703" spans="1:40" x14ac:dyDescent="0.25">
      <c r="A2703" t="s">
        <v>93</v>
      </c>
      <c r="B2703" s="15">
        <v>36192</v>
      </c>
      <c r="C2703" s="16" t="s">
        <v>59</v>
      </c>
      <c r="D2703" s="17">
        <v>1999</v>
      </c>
      <c r="E2703" s="18" t="str">
        <f t="shared" si="674"/>
        <v>Rotorua 1998/99</v>
      </c>
      <c r="F2703" s="18" t="s">
        <v>51</v>
      </c>
      <c r="G2703" s="19">
        <v>4.746666628499999</v>
      </c>
      <c r="H2703" s="17">
        <v>3.6682334740000004</v>
      </c>
      <c r="P2703" s="17"/>
      <c r="Q2703" s="19">
        <f t="shared" si="676"/>
        <v>3.9380273769663905</v>
      </c>
      <c r="R2703" s="19">
        <f t="shared" si="677"/>
        <v>3.9838008396192941</v>
      </c>
      <c r="S2703" s="17"/>
      <c r="T2703" s="17"/>
      <c r="V2703" s="24">
        <f t="shared" si="675"/>
        <v>4.7316603106851778</v>
      </c>
      <c r="W2703" s="24">
        <f t="shared" si="675"/>
        <v>4.2622948244192917</v>
      </c>
      <c r="AA2703" s="20">
        <v>0.71</v>
      </c>
      <c r="AB2703" s="20">
        <v>-0.55833333333333302</v>
      </c>
      <c r="AC2703" s="17">
        <v>314.20006946891499</v>
      </c>
      <c r="AD2703" s="17">
        <f t="shared" si="635"/>
        <v>313.91602520911056</v>
      </c>
      <c r="AE2703" s="21">
        <v>9</v>
      </c>
      <c r="AF2703" s="21">
        <v>145.23065476190692</v>
      </c>
      <c r="AG2703" s="19">
        <v>3.2935272197422805</v>
      </c>
      <c r="AH2703" s="21">
        <v>209.8</v>
      </c>
      <c r="AI2703" s="22">
        <v>1.0041666666666615</v>
      </c>
      <c r="AJ2703" s="21">
        <v>1572.412999999982</v>
      </c>
      <c r="AK2703" s="21" t="e">
        <f>VLOOKUP($B2703,'[3]Rotoma level Monthly'!$C$2:$N$538,10,FALSE)</f>
        <v>#N/A</v>
      </c>
      <c r="AL2703" s="21" t="e">
        <f>VLOOKUP($B2703,'[3]Rotoma level Monthly'!$C$2:$N$538,11,FALSE)</f>
        <v>#N/A</v>
      </c>
      <c r="AM2703" s="20">
        <v>3.783888366048243</v>
      </c>
      <c r="AN2703" s="21">
        <v>173.80000000000004</v>
      </c>
    </row>
    <row r="2704" spans="1:40" x14ac:dyDescent="0.25">
      <c r="A2704" t="s">
        <v>93</v>
      </c>
      <c r="B2704" s="15">
        <v>36220</v>
      </c>
      <c r="C2704" s="16" t="s">
        <v>59</v>
      </c>
      <c r="D2704" s="17">
        <v>1999</v>
      </c>
      <c r="E2704" s="18" t="str">
        <f t="shared" si="674"/>
        <v>Rotorua 1998/99</v>
      </c>
      <c r="F2704" s="18" t="s">
        <v>51</v>
      </c>
      <c r="G2704" s="19">
        <v>3.4000000474999998</v>
      </c>
      <c r="H2704" s="17">
        <v>3.5659488440000002</v>
      </c>
      <c r="P2704" s="17"/>
      <c r="Q2704" s="19">
        <f t="shared" si="676"/>
        <v>3.5699564646983957</v>
      </c>
      <c r="R2704" s="19">
        <f t="shared" si="677"/>
        <v>4.0189081459179823</v>
      </c>
      <c r="S2704" s="17"/>
      <c r="T2704" s="17"/>
      <c r="V2704" s="24">
        <f t="shared" si="675"/>
        <v>4.6348516568529456</v>
      </c>
      <c r="W2704" s="24">
        <f t="shared" si="675"/>
        <v>4.242012601210849</v>
      </c>
      <c r="AA2704" s="20">
        <v>0.92</v>
      </c>
      <c r="AB2704" s="20">
        <v>-0.15333333333333299</v>
      </c>
      <c r="AC2704" s="17">
        <v>314.13253319240602</v>
      </c>
      <c r="AD2704" s="17">
        <f t="shared" si="635"/>
        <v>313.95496058751274</v>
      </c>
      <c r="AE2704" s="21">
        <v>106.5</v>
      </c>
      <c r="AF2704" s="21">
        <v>128.34005376344771</v>
      </c>
      <c r="AG2704" s="19">
        <v>3.1606444586599696</v>
      </c>
      <c r="AH2704" s="21">
        <v>165.4</v>
      </c>
      <c r="AI2704" s="22">
        <v>1.0041666666666615</v>
      </c>
      <c r="AJ2704" s="21">
        <v>1523.1269999999822</v>
      </c>
      <c r="AK2704" s="21" t="e">
        <f>VLOOKUP($B2704,'[3]Rotoma level Monthly'!$C$2:$N$538,10,FALSE)</f>
        <v>#N/A</v>
      </c>
      <c r="AL2704" s="21" t="e">
        <f>VLOOKUP($B2704,'[3]Rotoma level Monthly'!$C$2:$N$538,11,FALSE)</f>
        <v>#N/A</v>
      </c>
      <c r="AM2704" s="20">
        <v>3.7923913595234127</v>
      </c>
      <c r="AN2704" s="21">
        <v>172.54166666666666</v>
      </c>
    </row>
    <row r="2705" spans="1:40" x14ac:dyDescent="0.25">
      <c r="A2705" t="s">
        <v>93</v>
      </c>
      <c r="B2705" s="15">
        <v>36251</v>
      </c>
      <c r="C2705" s="16" t="s">
        <v>59</v>
      </c>
      <c r="D2705" s="17">
        <v>1999</v>
      </c>
      <c r="E2705" s="18" t="str">
        <f t="shared" si="674"/>
        <v>Rotorua 1998/99</v>
      </c>
      <c r="F2705" s="18" t="s">
        <v>51</v>
      </c>
      <c r="G2705" s="19">
        <v>6.9000000477499999</v>
      </c>
      <c r="H2705" s="17">
        <v>3.3007072209999997</v>
      </c>
      <c r="P2705" s="17"/>
      <c r="Q2705" s="19">
        <f t="shared" si="676"/>
        <v>4.3506766981064553</v>
      </c>
      <c r="R2705" s="19">
        <f t="shared" si="677"/>
        <v>4.1143758214392294</v>
      </c>
      <c r="S2705" s="17"/>
      <c r="T2705" s="17"/>
      <c r="V2705" s="24">
        <f t="shared" si="675"/>
        <v>4.6770500746471084</v>
      </c>
      <c r="W2705" s="24">
        <f t="shared" si="675"/>
        <v>4.2672956474442048</v>
      </c>
      <c r="AA2705" s="20">
        <v>1.69</v>
      </c>
      <c r="AB2705" s="20">
        <v>0.40666666666666601</v>
      </c>
      <c r="AC2705" s="17">
        <v>314.09105025271202</v>
      </c>
      <c r="AD2705" s="17">
        <f t="shared" si="635"/>
        <v>313.97955116539327</v>
      </c>
      <c r="AE2705" s="21">
        <v>63.5</v>
      </c>
      <c r="AF2705" s="21">
        <v>164.89376329081864</v>
      </c>
      <c r="AG2705" s="19">
        <v>3.2054086094141057</v>
      </c>
      <c r="AH2705" s="21">
        <v>158.1</v>
      </c>
      <c r="AI2705" s="22">
        <v>1.0041666666666615</v>
      </c>
      <c r="AJ2705" s="21">
        <v>1535.1199999999822</v>
      </c>
      <c r="AK2705" s="21" t="e">
        <f>VLOOKUP($B2705,'[3]Rotoma level Monthly'!$C$2:$N$538,10,FALSE)</f>
        <v>#N/A</v>
      </c>
      <c r="AL2705" s="21" t="e">
        <f>VLOOKUP($B2705,'[3]Rotoma level Monthly'!$C$2:$N$538,11,FALSE)</f>
        <v>#N/A</v>
      </c>
      <c r="AM2705" s="20">
        <v>3.7393693416534171</v>
      </c>
      <c r="AN2705" s="21">
        <v>172.53333333333333</v>
      </c>
    </row>
    <row r="2706" spans="1:40" x14ac:dyDescent="0.25">
      <c r="A2706" t="s">
        <v>93</v>
      </c>
      <c r="B2706" s="15">
        <v>36281</v>
      </c>
      <c r="C2706" s="16" t="s">
        <v>59</v>
      </c>
      <c r="D2706" s="17">
        <v>1999</v>
      </c>
      <c r="E2706" s="18" t="str">
        <f t="shared" si="674"/>
        <v>Rotorua 1998/99</v>
      </c>
      <c r="F2706" s="18" t="s">
        <v>51</v>
      </c>
      <c r="G2706" s="19">
        <v>5.0999999522500001</v>
      </c>
      <c r="H2706" s="17">
        <v>3.5162128209999999</v>
      </c>
      <c r="I2706" s="21">
        <v>389.5</v>
      </c>
      <c r="N2706" s="19">
        <v>6.5999999049999998</v>
      </c>
      <c r="P2706" s="17"/>
      <c r="Q2706" s="19">
        <f t="shared" si="676"/>
        <v>4.0172282369606398</v>
      </c>
      <c r="R2706" s="19">
        <f t="shared" si="677"/>
        <v>4.0363083999665541</v>
      </c>
      <c r="S2706" s="19">
        <f t="shared" ref="S2706:S2769" si="679">-3.61+3.01*LOG($I2706)</f>
        <v>4.1874274606458339</v>
      </c>
      <c r="T2706" s="17"/>
      <c r="V2706" s="24">
        <f t="shared" si="675"/>
        <v>4.6387022562432376</v>
      </c>
      <c r="W2706" s="24">
        <f t="shared" si="675"/>
        <v>4.2996294466176659</v>
      </c>
      <c r="AA2706" s="20">
        <v>0.17</v>
      </c>
      <c r="AB2706" s="20">
        <v>0.67499999999999905</v>
      </c>
      <c r="AC2706" s="17">
        <v>314.11205546265899</v>
      </c>
      <c r="AD2706" s="17">
        <f t="shared" ref="AD2706:AD2769" si="680">AVERAGE(AC2695:AC2706)</f>
        <v>313.9957348374698</v>
      </c>
      <c r="AE2706" s="21">
        <v>216.5</v>
      </c>
      <c r="AF2706" s="21">
        <v>145.73862832486412</v>
      </c>
      <c r="AG2706" s="19">
        <v>3.0041294233819094</v>
      </c>
      <c r="AH2706" s="21">
        <v>141.1</v>
      </c>
      <c r="AI2706" s="22">
        <v>1.0041666666666615</v>
      </c>
      <c r="AJ2706" s="21">
        <v>1525.3079999999823</v>
      </c>
      <c r="AK2706" s="21" t="e">
        <f>VLOOKUP($B2706,'[3]Rotoma level Monthly'!$C$2:$N$538,10,FALSE)</f>
        <v>#N/A</v>
      </c>
      <c r="AL2706" s="21" t="e">
        <f>VLOOKUP($B2706,'[3]Rotoma level Monthly'!$C$2:$N$538,11,FALSE)</f>
        <v>#N/A</v>
      </c>
      <c r="AM2706" s="20">
        <v>3.7422218625618986</v>
      </c>
      <c r="AN2706" s="21">
        <v>173.71666666666667</v>
      </c>
    </row>
    <row r="2707" spans="1:40" x14ac:dyDescent="0.25">
      <c r="A2707" t="s">
        <v>93</v>
      </c>
      <c r="B2707" s="15">
        <v>36312</v>
      </c>
      <c r="C2707" s="16" t="s">
        <v>59</v>
      </c>
      <c r="D2707" s="17">
        <v>1999</v>
      </c>
      <c r="E2707" s="18" t="str">
        <f t="shared" si="674"/>
        <v>Rotorua 1998/99</v>
      </c>
      <c r="F2707" s="18" t="s">
        <v>51</v>
      </c>
      <c r="G2707" s="19">
        <v>6.7000000239999995</v>
      </c>
      <c r="H2707" s="17">
        <v>3.5247973799999999</v>
      </c>
      <c r="I2707" s="21">
        <v>458</v>
      </c>
      <c r="J2707" s="19">
        <v>22</v>
      </c>
      <c r="K2707" s="19">
        <v>1</v>
      </c>
      <c r="M2707" s="19">
        <v>70</v>
      </c>
      <c r="N2707" s="19">
        <v>7.0999999049999998</v>
      </c>
      <c r="P2707" s="17"/>
      <c r="Q2707" s="19">
        <f t="shared" si="676"/>
        <v>4.3182300028115304</v>
      </c>
      <c r="R2707" s="19">
        <f t="shared" si="677"/>
        <v>4.0332892683748343</v>
      </c>
      <c r="S2707" s="19">
        <f t="shared" si="679"/>
        <v>4.3992050887916463</v>
      </c>
      <c r="T2707" s="19">
        <f t="shared" ref="T2707:T2770" si="681">0.218+2.92*LOG($J2707,10)</f>
        <v>4.1378742280008423</v>
      </c>
      <c r="U2707" s="23">
        <f t="shared" ref="U2707:U2770" si="682">AVERAGE(Q2707:T2707)</f>
        <v>4.2221496469947137</v>
      </c>
      <c r="V2707" s="24">
        <f t="shared" si="675"/>
        <v>4.5152979289230109</v>
      </c>
      <c r="W2707" s="24">
        <f t="shared" si="675"/>
        <v>4.2606384494311529</v>
      </c>
      <c r="AA2707" s="20">
        <v>0.11</v>
      </c>
      <c r="AB2707" s="20">
        <v>0.80666666666666598</v>
      </c>
      <c r="AC2707" s="17">
        <v>314.10783655746297</v>
      </c>
      <c r="AD2707" s="17">
        <f t="shared" si="680"/>
        <v>314.01724393574182</v>
      </c>
      <c r="AE2707" s="21">
        <v>99.5</v>
      </c>
      <c r="AF2707" s="21">
        <v>162.13006490176025</v>
      </c>
      <c r="AG2707" s="19">
        <v>2.7904898382040448</v>
      </c>
      <c r="AH2707" s="21">
        <v>124</v>
      </c>
      <c r="AI2707" s="22">
        <v>0.89749999999999952</v>
      </c>
      <c r="AJ2707" s="21">
        <v>1630.1049999999821</v>
      </c>
      <c r="AK2707" s="21" t="e">
        <f>VLOOKUP($B2707,'[3]Rotoma level Monthly'!$C$2:$N$538,10,FALSE)</f>
        <v>#N/A</v>
      </c>
      <c r="AL2707" s="21" t="e">
        <f>VLOOKUP($B2707,'[3]Rotoma level Monthly'!$C$2:$N$538,11,FALSE)</f>
        <v>#N/A</v>
      </c>
      <c r="AM2707" s="20">
        <v>3.7189450285193923</v>
      </c>
      <c r="AN2707" s="21">
        <v>175.75833333333333</v>
      </c>
    </row>
    <row r="2708" spans="1:40" x14ac:dyDescent="0.25">
      <c r="A2708" t="s">
        <v>93</v>
      </c>
      <c r="B2708" s="15">
        <v>36373</v>
      </c>
      <c r="C2708" s="16" t="s">
        <v>60</v>
      </c>
      <c r="D2708" s="17">
        <v>2000</v>
      </c>
      <c r="E2708" s="18" t="str">
        <f t="shared" si="674"/>
        <v>Rotorua 1999/00</v>
      </c>
      <c r="F2708" s="18" t="s">
        <v>61</v>
      </c>
      <c r="G2708" s="19">
        <v>5.2499998957500003</v>
      </c>
      <c r="H2708" s="17">
        <v>3.2239144442500001</v>
      </c>
      <c r="I2708" s="21">
        <v>408.5</v>
      </c>
      <c r="J2708" s="19">
        <v>34.25</v>
      </c>
      <c r="K2708" s="19">
        <v>1</v>
      </c>
      <c r="M2708" s="19">
        <v>7.5</v>
      </c>
      <c r="N2708" s="19">
        <v>7.2249999045000006</v>
      </c>
      <c r="P2708" s="17"/>
      <c r="Q2708" s="19">
        <f t="shared" si="676"/>
        <v>4.0492046087465576</v>
      </c>
      <c r="R2708" s="19">
        <f t="shared" si="677"/>
        <v>4.1433172044494295</v>
      </c>
      <c r="S2708" s="19">
        <f t="shared" si="679"/>
        <v>4.2496881032139875</v>
      </c>
      <c r="T2708" s="19">
        <f t="shared" si="681"/>
        <v>4.6992088814190565</v>
      </c>
      <c r="U2708" s="23">
        <f t="shared" si="682"/>
        <v>4.2853546994572582</v>
      </c>
      <c r="V2708" s="24">
        <f t="shared" si="675"/>
        <v>4.4230891432262673</v>
      </c>
      <c r="W2708" s="24">
        <f t="shared" si="675"/>
        <v>4.2399106720847053</v>
      </c>
      <c r="AA2708" s="20">
        <v>0.24</v>
      </c>
      <c r="AB2708" s="20">
        <v>0.66999999999999904</v>
      </c>
      <c r="AC2708" s="17">
        <v>314.25012357266002</v>
      </c>
      <c r="AD2708" s="17">
        <f t="shared" si="680"/>
        <v>314.08610158907152</v>
      </c>
      <c r="AE2708" s="21">
        <v>97</v>
      </c>
      <c r="AF2708" s="21">
        <v>178.14572722128534</v>
      </c>
      <c r="AG2708" s="19">
        <v>3.1550660359158318</v>
      </c>
      <c r="AH2708" s="21">
        <v>180.3</v>
      </c>
      <c r="AI2708" s="22">
        <v>0.74083333333333257</v>
      </c>
      <c r="AJ2708" s="21">
        <v>1321.7874999999999</v>
      </c>
      <c r="AK2708" s="21" t="e">
        <f>VLOOKUP($B2708,'[3]Rotoma level Monthly'!$C$2:$N$538,10,FALSE)</f>
        <v>#N/A</v>
      </c>
      <c r="AL2708" s="21" t="e">
        <f>VLOOKUP($B2708,'[3]Rotoma level Monthly'!$C$2:$N$538,11,FALSE)</f>
        <v>#N/A</v>
      </c>
      <c r="AM2708" s="20">
        <v>3.6022297387167974</v>
      </c>
      <c r="AN2708" s="21">
        <v>182.78333333333333</v>
      </c>
    </row>
    <row r="2709" spans="1:40" x14ac:dyDescent="0.25">
      <c r="A2709" t="s">
        <v>93</v>
      </c>
      <c r="B2709" s="15">
        <v>36434</v>
      </c>
      <c r="C2709" s="16" t="s">
        <v>60</v>
      </c>
      <c r="D2709" s="17">
        <v>2000</v>
      </c>
      <c r="E2709" s="18" t="str">
        <f t="shared" si="674"/>
        <v>Rotorua 1999/00</v>
      </c>
      <c r="F2709" s="18" t="s">
        <v>61</v>
      </c>
      <c r="G2709" s="19">
        <v>3.9999999999999996</v>
      </c>
      <c r="H2709" s="17">
        <v>2.4938513045000001</v>
      </c>
      <c r="I2709" s="21">
        <v>370.5</v>
      </c>
      <c r="J2709" s="19">
        <v>26</v>
      </c>
      <c r="K2709" s="19">
        <v>1</v>
      </c>
      <c r="M2709" s="19">
        <v>8</v>
      </c>
      <c r="N2709" s="19">
        <v>6.8999998570000001</v>
      </c>
      <c r="P2709" s="17"/>
      <c r="Q2709" s="19">
        <f t="shared" si="676"/>
        <v>3.7492323779730246</v>
      </c>
      <c r="R2709" s="19">
        <f t="shared" si="677"/>
        <v>4.4554470039001535</v>
      </c>
      <c r="S2709" s="19">
        <f t="shared" si="679"/>
        <v>4.1220525190691948</v>
      </c>
      <c r="T2709" s="19">
        <f t="shared" si="681"/>
        <v>4.3497221760747884</v>
      </c>
      <c r="U2709" s="23">
        <f t="shared" si="682"/>
        <v>4.1691135192542905</v>
      </c>
      <c r="V2709" s="24">
        <f t="shared" si="675"/>
        <v>4.2306655620413682</v>
      </c>
      <c r="W2709" s="24">
        <f t="shared" si="675"/>
        <v>4.2363304305632736</v>
      </c>
      <c r="AA2709" s="20">
        <v>0.89</v>
      </c>
      <c r="AB2709" s="20">
        <v>0.37166666666666598</v>
      </c>
      <c r="AC2709" s="17">
        <v>314.38841499613801</v>
      </c>
      <c r="AD2709" s="17">
        <f t="shared" si="680"/>
        <v>314.16906375931239</v>
      </c>
      <c r="AE2709" s="21">
        <v>36.5</v>
      </c>
      <c r="AF2709" s="21">
        <v>166.04224852208409</v>
      </c>
      <c r="AG2709" s="19">
        <v>3.7036320331901247</v>
      </c>
      <c r="AH2709" s="21">
        <v>199.2</v>
      </c>
      <c r="AI2709" s="22">
        <v>0.581666666666666</v>
      </c>
      <c r="AJ2709" s="21">
        <v>1250</v>
      </c>
      <c r="AK2709" s="21" t="e">
        <f>VLOOKUP($B2709,'[3]Rotoma level Monthly'!$C$2:$N$538,10,FALSE)</f>
        <v>#N/A</v>
      </c>
      <c r="AL2709" s="21" t="e">
        <f>VLOOKUP($B2709,'[3]Rotoma level Monthly'!$C$2:$N$538,11,FALSE)</f>
        <v>#N/A</v>
      </c>
      <c r="AM2709" s="20">
        <v>3.5263549237253318</v>
      </c>
      <c r="AN2709" s="21">
        <v>184.74166666666665</v>
      </c>
    </row>
    <row r="2710" spans="1:40" x14ac:dyDescent="0.25">
      <c r="A2710" t="s">
        <v>93</v>
      </c>
      <c r="B2710" s="15">
        <v>36465</v>
      </c>
      <c r="C2710" s="16" t="s">
        <v>60</v>
      </c>
      <c r="D2710" s="17">
        <v>2000</v>
      </c>
      <c r="E2710" s="18" t="str">
        <f t="shared" si="674"/>
        <v>Rotorua 1999/00</v>
      </c>
      <c r="F2710" s="18" t="s">
        <v>61</v>
      </c>
      <c r="G2710" s="19">
        <v>5.4499999045000003</v>
      </c>
      <c r="H2710" s="17">
        <v>3.2050240040000002</v>
      </c>
      <c r="I2710" s="21">
        <v>326</v>
      </c>
      <c r="J2710" s="19">
        <v>29.333333333333332</v>
      </c>
      <c r="K2710" s="19">
        <v>1.6666666666666667</v>
      </c>
      <c r="M2710" s="19">
        <v>4</v>
      </c>
      <c r="N2710" s="19">
        <v>7.3666667940000004</v>
      </c>
      <c r="P2710" s="17"/>
      <c r="Q2710" s="19">
        <f t="shared" si="676"/>
        <v>4.0904470964529818</v>
      </c>
      <c r="R2710" s="19">
        <f t="shared" si="677"/>
        <v>4.1505328398624366</v>
      </c>
      <c r="S2710" s="19">
        <f t="shared" si="679"/>
        <v>3.9547849762044955</v>
      </c>
      <c r="T2710" s="19">
        <f t="shared" si="681"/>
        <v>4.5026953388970776</v>
      </c>
      <c r="U2710" s="23">
        <f t="shared" si="682"/>
        <v>4.1746150628542482</v>
      </c>
      <c r="V2710" s="24">
        <f t="shared" si="675"/>
        <v>4.0792413575845563</v>
      </c>
      <c r="W2710" s="24">
        <f t="shared" si="675"/>
        <v>4.1965774897753976</v>
      </c>
      <c r="AA2710" s="20">
        <v>1.1399999999999999</v>
      </c>
      <c r="AB2710" s="20">
        <v>0.48166666666666602</v>
      </c>
      <c r="AC2710" s="17">
        <v>314.76238342293101</v>
      </c>
      <c r="AD2710" s="17">
        <f t="shared" si="680"/>
        <v>314.29740985855778</v>
      </c>
      <c r="AE2710" s="21">
        <v>243</v>
      </c>
      <c r="AF2710" s="21">
        <v>138.09722222223351</v>
      </c>
      <c r="AG2710" s="19">
        <v>4.2806956597225359</v>
      </c>
      <c r="AH2710" s="21">
        <v>146.9</v>
      </c>
      <c r="AI2710" s="22">
        <v>0.48749999999999949</v>
      </c>
      <c r="AJ2710" s="21">
        <v>1136</v>
      </c>
      <c r="AK2710" s="21" t="e">
        <f>VLOOKUP($B2710,'[3]Rotoma level Monthly'!$C$2:$N$538,10,FALSE)</f>
        <v>#N/A</v>
      </c>
      <c r="AL2710" s="21" t="e">
        <f>VLOOKUP($B2710,'[3]Rotoma level Monthly'!$C$2:$N$538,11,FALSE)</f>
        <v>#N/A</v>
      </c>
      <c r="AM2710" s="20">
        <v>3.3711344567533104</v>
      </c>
      <c r="AN2710" s="21">
        <v>179.30833333333331</v>
      </c>
    </row>
    <row r="2711" spans="1:40" x14ac:dyDescent="0.25">
      <c r="A2711" t="s">
        <v>93</v>
      </c>
      <c r="B2711" s="15">
        <v>36495</v>
      </c>
      <c r="C2711" s="16" t="s">
        <v>60</v>
      </c>
      <c r="D2711" s="17">
        <v>2000</v>
      </c>
      <c r="E2711" s="18" t="str">
        <f t="shared" si="674"/>
        <v>Rotorua 1999/00</v>
      </c>
      <c r="F2711" s="18" t="s">
        <v>61</v>
      </c>
      <c r="G2711" s="19">
        <v>4.7000000237500004</v>
      </c>
      <c r="H2711" s="17">
        <v>2.8048918758571424</v>
      </c>
      <c r="I2711" s="21">
        <v>409.33333333333331</v>
      </c>
      <c r="J2711" s="19">
        <v>29</v>
      </c>
      <c r="K2711" s="19">
        <v>2</v>
      </c>
      <c r="M2711" s="19">
        <v>3.6666666666666665</v>
      </c>
      <c r="N2711" s="19">
        <v>7.0499999520000003</v>
      </c>
      <c r="P2711" s="17"/>
      <c r="Q2711" s="19">
        <f t="shared" si="676"/>
        <v>3.9271285647309382</v>
      </c>
      <c r="R2711" s="19">
        <f t="shared" si="677"/>
        <v>4.3133252450605646</v>
      </c>
      <c r="S2711" s="19">
        <f t="shared" si="679"/>
        <v>4.2523521073773143</v>
      </c>
      <c r="T2711" s="19">
        <f t="shared" si="681"/>
        <v>4.4882021538649512</v>
      </c>
      <c r="U2711" s="23">
        <f t="shared" si="682"/>
        <v>4.2452520177584425</v>
      </c>
      <c r="V2711" s="24">
        <f t="shared" ref="V2711:Z2766" si="683">AVERAGE(Q2700:Q2711)</f>
        <v>3.9725627548120155</v>
      </c>
      <c r="W2711" s="24">
        <f t="shared" si="683"/>
        <v>4.1802419956673269</v>
      </c>
      <c r="AA2711" s="20">
        <v>1.21</v>
      </c>
      <c r="AB2711" s="20">
        <v>0.66499999999999904</v>
      </c>
      <c r="AC2711" s="17">
        <v>314.88715796662598</v>
      </c>
      <c r="AD2711" s="17">
        <f t="shared" si="680"/>
        <v>314.34923701510644</v>
      </c>
      <c r="AE2711" s="21">
        <v>80</v>
      </c>
      <c r="AF2711" s="21">
        <v>180.80645161290354</v>
      </c>
      <c r="AG2711" s="19">
        <v>3.9802396020012494</v>
      </c>
      <c r="AH2711" s="21">
        <v>223.1</v>
      </c>
      <c r="AI2711" s="22">
        <v>0.48749999999999949</v>
      </c>
      <c r="AJ2711" s="21">
        <v>1310.5</v>
      </c>
      <c r="AK2711" s="21" t="e">
        <f>VLOOKUP($B2711,'[3]Rotoma level Monthly'!$C$2:$N$538,10,FALSE)</f>
        <v>#N/A</v>
      </c>
      <c r="AL2711" s="21" t="e">
        <f>VLOOKUP($B2711,'[3]Rotoma level Monthly'!$C$2:$N$538,11,FALSE)</f>
        <v>#N/A</v>
      </c>
      <c r="AM2711" s="20">
        <v>3.3954652937360819</v>
      </c>
      <c r="AN2711" s="21">
        <v>177.05000000000004</v>
      </c>
    </row>
    <row r="2712" spans="1:40" x14ac:dyDescent="0.25">
      <c r="A2712" t="s">
        <v>93</v>
      </c>
      <c r="B2712" s="15">
        <v>36526</v>
      </c>
      <c r="C2712" s="16" t="s">
        <v>60</v>
      </c>
      <c r="D2712" s="17">
        <v>2000</v>
      </c>
      <c r="E2712" s="18" t="str">
        <f t="shared" si="674"/>
        <v>Rotorua 1999/00</v>
      </c>
      <c r="F2712" s="18" t="s">
        <v>61</v>
      </c>
      <c r="G2712" s="19">
        <v>38.550000572499997</v>
      </c>
      <c r="H2712" s="17">
        <v>1.1823230386666668</v>
      </c>
      <c r="I2712" s="21">
        <v>585.57142857142856</v>
      </c>
      <c r="J2712" s="19">
        <v>26.142857142857142</v>
      </c>
      <c r="K2712" s="19">
        <v>2.875</v>
      </c>
      <c r="M2712" s="19">
        <v>12.25</v>
      </c>
      <c r="N2712" s="19">
        <v>7</v>
      </c>
      <c r="P2712" s="17"/>
      <c r="Q2712" s="19">
        <f t="shared" si="676"/>
        <v>6.2485019476450017</v>
      </c>
      <c r="R2712" s="19">
        <f t="shared" si="677"/>
        <v>5.3370068345568829</v>
      </c>
      <c r="S2712" s="19">
        <f t="shared" si="679"/>
        <v>4.720415433689757</v>
      </c>
      <c r="T2712" s="19">
        <f t="shared" si="681"/>
        <v>4.3566709051712236</v>
      </c>
      <c r="U2712" s="23">
        <f t="shared" si="682"/>
        <v>5.1656487802657169</v>
      </c>
      <c r="V2712" s="24">
        <f t="shared" si="683"/>
        <v>4.17097604512358</v>
      </c>
      <c r="W2712" s="24">
        <f t="shared" si="683"/>
        <v>4.2463820992887653</v>
      </c>
      <c r="AA2712" s="20">
        <v>0.53</v>
      </c>
      <c r="AB2712" s="20">
        <v>1.00999999999999</v>
      </c>
      <c r="AC2712" s="17">
        <v>314.80522446236603</v>
      </c>
      <c r="AD2712" s="17">
        <f t="shared" si="680"/>
        <v>314.38097452027358</v>
      </c>
      <c r="AE2712" s="21">
        <v>133</v>
      </c>
      <c r="AF2712" s="21">
        <v>158.82392473118838</v>
      </c>
      <c r="AG2712" s="19">
        <v>3.6619627202809499</v>
      </c>
      <c r="AH2712" s="21">
        <v>189.1</v>
      </c>
      <c r="AI2712" s="22">
        <v>0.57916666666666605</v>
      </c>
      <c r="AJ2712" s="21">
        <v>1290.5</v>
      </c>
      <c r="AK2712" s="21" t="e">
        <f>VLOOKUP($B2712,'[3]Rotoma level Monthly'!$C$2:$N$538,10,FALSE)</f>
        <v>#N/A</v>
      </c>
      <c r="AL2712" s="21" t="e">
        <f>VLOOKUP($B2712,'[3]Rotoma level Monthly'!$C$2:$N$538,11,FALSE)</f>
        <v>#N/A</v>
      </c>
      <c r="AM2712" s="20">
        <v>3.3960845882693014</v>
      </c>
      <c r="AN2712" s="21">
        <v>173.35833333333335</v>
      </c>
    </row>
    <row r="2713" spans="1:40" x14ac:dyDescent="0.25">
      <c r="A2713" t="s">
        <v>93</v>
      </c>
      <c r="B2713" s="15">
        <v>36557</v>
      </c>
      <c r="C2713" s="16" t="s">
        <v>60</v>
      </c>
      <c r="D2713" s="17">
        <v>2000</v>
      </c>
      <c r="E2713" s="18" t="str">
        <f t="shared" si="674"/>
        <v>Rotorua 1999/00</v>
      </c>
      <c r="F2713" s="18" t="s">
        <v>61</v>
      </c>
      <c r="G2713" s="19">
        <v>8.0499998572500004</v>
      </c>
      <c r="H2713" s="17">
        <v>2.6048640222352937</v>
      </c>
      <c r="I2713" s="21">
        <v>690.6</v>
      </c>
      <c r="J2713" s="19">
        <v>29.75</v>
      </c>
      <c r="K2713" s="19">
        <v>3.95</v>
      </c>
      <c r="M2713" s="19">
        <v>142.85</v>
      </c>
      <c r="N2713" s="19">
        <v>6.7333332700000001</v>
      </c>
      <c r="P2713" s="17"/>
      <c r="Q2713" s="19">
        <f t="shared" si="676"/>
        <v>4.5207215165730616</v>
      </c>
      <c r="R2713" s="19">
        <f t="shared" si="677"/>
        <v>4.4029221768596134</v>
      </c>
      <c r="S2713" s="19">
        <f t="shared" si="679"/>
        <v>4.9360719877804407</v>
      </c>
      <c r="T2713" s="19">
        <f t="shared" si="681"/>
        <v>4.5205819525885396</v>
      </c>
      <c r="U2713" s="23">
        <f t="shared" si="682"/>
        <v>4.5950744084504134</v>
      </c>
      <c r="V2713" s="24">
        <f t="shared" si="683"/>
        <v>4.221030766717524</v>
      </c>
      <c r="W2713" s="24">
        <f t="shared" si="683"/>
        <v>4.2581235709954131</v>
      </c>
      <c r="X2713" s="24">
        <f>AVERAGE(S2702:S2713)</f>
        <v>4.3527497095965835</v>
      </c>
      <c r="Y2713" s="24">
        <f t="shared" ref="Y2713:Z2764" si="684">AVERAGE(T2702:T2713)</f>
        <v>4.4364222337166401</v>
      </c>
      <c r="Z2713" s="24">
        <f t="shared" si="684"/>
        <v>4.408172590719297</v>
      </c>
      <c r="AA2713" s="20">
        <v>1.1299999999999999</v>
      </c>
      <c r="AB2713" s="20">
        <v>1.02999999999999</v>
      </c>
      <c r="AC2713" s="17">
        <v>314.68543283046</v>
      </c>
      <c r="AD2713" s="17">
        <f t="shared" si="680"/>
        <v>314.39890402512486</v>
      </c>
      <c r="AE2713" s="21">
        <v>6.5</v>
      </c>
      <c r="AF2713" s="21">
        <v>171.87787356322019</v>
      </c>
      <c r="AG2713" s="19">
        <v>3.4576548180840718</v>
      </c>
      <c r="AH2713" s="21">
        <v>250.6</v>
      </c>
      <c r="AI2713" s="22">
        <v>0.66749999999999909</v>
      </c>
      <c r="AJ2713" s="21">
        <v>1344.5</v>
      </c>
      <c r="AK2713" s="21" t="e">
        <f>VLOOKUP($B2713,'[3]Rotoma level Monthly'!$C$2:$N$538,10,FALSE)</f>
        <v>#N/A</v>
      </c>
      <c r="AL2713" s="21" t="e">
        <f>VLOOKUP($B2713,'[3]Rotoma level Monthly'!$C$2:$N$538,11,FALSE)</f>
        <v>#N/A</v>
      </c>
      <c r="AM2713" s="20">
        <v>3.4076300530789649</v>
      </c>
      <c r="AN2713" s="21">
        <v>176.75833333333333</v>
      </c>
    </row>
    <row r="2714" spans="1:40" x14ac:dyDescent="0.25">
      <c r="A2714" t="s">
        <v>93</v>
      </c>
      <c r="B2714" s="15">
        <v>36586</v>
      </c>
      <c r="C2714" s="16" t="s">
        <v>60</v>
      </c>
      <c r="D2714" s="17">
        <v>2000</v>
      </c>
      <c r="E2714" s="18" t="str">
        <f t="shared" si="674"/>
        <v>Rotorua 1999/00</v>
      </c>
      <c r="F2714" s="18" t="s">
        <v>61</v>
      </c>
      <c r="G2714" s="19">
        <v>13.933333468000001</v>
      </c>
      <c r="H2714" s="17">
        <v>2.2408402508181817</v>
      </c>
      <c r="I2714" s="21">
        <v>720.33333333333337</v>
      </c>
      <c r="J2714" s="19">
        <v>33.333333333333336</v>
      </c>
      <c r="K2714" s="19">
        <v>2.3333333333333335</v>
      </c>
      <c r="M2714" s="19">
        <v>118</v>
      </c>
      <c r="N2714" s="19">
        <v>6.7999999520000003</v>
      </c>
      <c r="P2714" s="17"/>
      <c r="Q2714" s="19">
        <f t="shared" si="676"/>
        <v>5.125899779382264</v>
      </c>
      <c r="R2714" s="19">
        <f t="shared" si="677"/>
        <v>4.5838337264417781</v>
      </c>
      <c r="S2714" s="19">
        <f t="shared" si="679"/>
        <v>4.9911758716123718</v>
      </c>
      <c r="T2714" s="19">
        <f t="shared" si="681"/>
        <v>4.6648059362185847</v>
      </c>
      <c r="U2714" s="23">
        <f t="shared" si="682"/>
        <v>4.8414288284137497</v>
      </c>
      <c r="V2714" s="24">
        <f t="shared" si="683"/>
        <v>4.3254378892539362</v>
      </c>
      <c r="W2714" s="24">
        <f t="shared" si="683"/>
        <v>4.2977556255373957</v>
      </c>
      <c r="X2714" s="24">
        <f t="shared" si="683"/>
        <v>4.4236859498205598</v>
      </c>
      <c r="Y2714" s="24">
        <f t="shared" si="684"/>
        <v>4.4649701965293831</v>
      </c>
      <c r="Z2714" s="24">
        <f t="shared" si="684"/>
        <v>4.4623296204311034</v>
      </c>
      <c r="AA2714" s="20">
        <v>0.97</v>
      </c>
      <c r="AB2714" s="20">
        <v>1.0166666666666599</v>
      </c>
      <c r="AC2714" s="17">
        <v>314.50725168010803</v>
      </c>
      <c r="AD2714" s="17">
        <f t="shared" si="680"/>
        <v>314.41079448878702</v>
      </c>
      <c r="AE2714" s="21">
        <v>37.5</v>
      </c>
      <c r="AF2714" s="21">
        <v>170.85456460517563</v>
      </c>
      <c r="AG2714" s="19">
        <v>3.4434808152867724</v>
      </c>
      <c r="AH2714" s="21">
        <v>216.4</v>
      </c>
      <c r="AI2714" s="22">
        <v>0.67249999999999899</v>
      </c>
      <c r="AJ2714" s="21">
        <v>1342</v>
      </c>
      <c r="AK2714" s="21">
        <f>VLOOKUP($B2714,'[3]Rotoma level Monthly'!$C$2:$N$538,10,FALSE)</f>
        <v>1344.5</v>
      </c>
      <c r="AL2714" s="21">
        <f>VLOOKUP($B2714,'[3]Rotoma level Monthly'!$C$2:$N$538,11,FALSE)</f>
        <v>1387.0831249999926</v>
      </c>
      <c r="AM2714" s="20">
        <v>3.4213073529407811</v>
      </c>
      <c r="AN2714" s="21">
        <v>181.00833333333333</v>
      </c>
    </row>
    <row r="2715" spans="1:40" x14ac:dyDescent="0.25">
      <c r="A2715" t="s">
        <v>93</v>
      </c>
      <c r="B2715" s="15">
        <v>36647</v>
      </c>
      <c r="C2715" s="16" t="s">
        <v>60</v>
      </c>
      <c r="D2715" s="17">
        <v>2000</v>
      </c>
      <c r="E2715" s="18" t="str">
        <f t="shared" si="674"/>
        <v>Rotorua 1999/00</v>
      </c>
      <c r="F2715" s="18" t="s">
        <v>61</v>
      </c>
      <c r="G2715" s="19">
        <v>9.0749999047500012</v>
      </c>
      <c r="H2715" s="17">
        <v>2.4582239389999998</v>
      </c>
      <c r="I2715" s="21">
        <v>605.75</v>
      </c>
      <c r="J2715" s="19">
        <v>41.25</v>
      </c>
      <c r="K2715" s="19">
        <v>1.5</v>
      </c>
      <c r="M2715" s="19">
        <v>72.75</v>
      </c>
      <c r="N2715" s="19">
        <v>7.3474999667500001</v>
      </c>
      <c r="P2715" s="17"/>
      <c r="Q2715" s="19">
        <f t="shared" si="676"/>
        <v>4.6529304380406256</v>
      </c>
      <c r="R2715" s="19">
        <f t="shared" si="677"/>
        <v>4.4727667874451349</v>
      </c>
      <c r="S2715" s="19">
        <f t="shared" si="679"/>
        <v>4.7647032026567278</v>
      </c>
      <c r="T2715" s="19">
        <f t="shared" si="681"/>
        <v>4.9350379424269555</v>
      </c>
      <c r="U2715" s="23">
        <f t="shared" si="682"/>
        <v>4.7063595926423609</v>
      </c>
      <c r="V2715" s="24">
        <f t="shared" si="683"/>
        <v>4.3850131443434561</v>
      </c>
      <c r="W2715" s="24">
        <f t="shared" si="683"/>
        <v>4.3385027878562168</v>
      </c>
      <c r="X2715" s="24">
        <f t="shared" si="683"/>
        <v>4.4577876751041767</v>
      </c>
      <c r="Y2715" s="24">
        <f t="shared" si="684"/>
        <v>4.517199946073557</v>
      </c>
      <c r="Z2715" s="24">
        <f t="shared" si="684"/>
        <v>4.4894440617879106</v>
      </c>
      <c r="AA2715" s="20">
        <v>0.48</v>
      </c>
      <c r="AB2715" s="20">
        <v>0.99833333333333296</v>
      </c>
      <c r="AC2715" s="17">
        <v>314.46579905914001</v>
      </c>
      <c r="AD2715" s="17">
        <f t="shared" si="680"/>
        <v>314.43293862130571</v>
      </c>
      <c r="AE2715" s="21">
        <v>73.5</v>
      </c>
      <c r="AF2715" s="21">
        <v>157.88039025802942</v>
      </c>
      <c r="AG2715" s="19">
        <v>3.1777946851043937</v>
      </c>
      <c r="AH2715" s="21">
        <v>145.9</v>
      </c>
      <c r="AI2715" s="22">
        <v>0.81249999999999956</v>
      </c>
      <c r="AJ2715" s="21">
        <v>1404.5</v>
      </c>
      <c r="AK2715" s="21" t="e">
        <f>VLOOKUP($B2715,'[3]Rotoma level Monthly'!$C$2:$N$538,10,FALSE)</f>
        <v>#N/A</v>
      </c>
      <c r="AL2715" s="21" t="e">
        <f>VLOOKUP($B2715,'[3]Rotoma level Monthly'!$C$2:$N$538,11,FALSE)</f>
        <v>#N/A</v>
      </c>
      <c r="AM2715" s="20">
        <v>3.441463136796814</v>
      </c>
      <c r="AN2715" s="21">
        <v>177.44999999999996</v>
      </c>
    </row>
    <row r="2716" spans="1:40" x14ac:dyDescent="0.25">
      <c r="A2716" t="s">
        <v>93</v>
      </c>
      <c r="B2716" s="15">
        <v>36678</v>
      </c>
      <c r="C2716" s="16" t="s">
        <v>60</v>
      </c>
      <c r="D2716" s="17">
        <v>2000</v>
      </c>
      <c r="E2716" s="18" t="str">
        <f t="shared" si="674"/>
        <v>Rotorua 1999/00</v>
      </c>
      <c r="F2716" s="18" t="s">
        <v>61</v>
      </c>
      <c r="G2716" s="19">
        <v>10.699999905</v>
      </c>
      <c r="H2716" s="17">
        <v>2.2888165715</v>
      </c>
      <c r="I2716" s="21">
        <v>506.5</v>
      </c>
      <c r="J2716" s="19">
        <v>31</v>
      </c>
      <c r="K2716" s="19">
        <v>1.5</v>
      </c>
      <c r="M2716" s="19">
        <v>15</v>
      </c>
      <c r="N2716" s="19">
        <v>7.0999999049999998</v>
      </c>
      <c r="P2716" s="17"/>
      <c r="Q2716" s="19">
        <f t="shared" si="676"/>
        <v>4.8346347855264824</v>
      </c>
      <c r="R2716" s="19">
        <f t="shared" si="677"/>
        <v>4.5584778702275059</v>
      </c>
      <c r="S2716" s="19">
        <f t="shared" si="679"/>
        <v>4.5307841435858602</v>
      </c>
      <c r="T2716" s="19">
        <f t="shared" si="681"/>
        <v>4.5727761459960758</v>
      </c>
      <c r="U2716" s="23">
        <f t="shared" si="682"/>
        <v>4.6241682363339809</v>
      </c>
      <c r="V2716" s="24">
        <f t="shared" si="683"/>
        <v>4.4904030044124639</v>
      </c>
      <c r="W2716" s="24">
        <f t="shared" si="683"/>
        <v>4.3834669315486758</v>
      </c>
      <c r="X2716" s="24">
        <f t="shared" si="683"/>
        <v>4.4644237176934203</v>
      </c>
      <c r="Y2716" s="24">
        <f t="shared" si="684"/>
        <v>4.5227575660658088</v>
      </c>
      <c r="Z2716" s="24">
        <f t="shared" si="684"/>
        <v>4.5029164792425167</v>
      </c>
      <c r="AA2716" s="20">
        <v>-0.46</v>
      </c>
      <c r="AB2716" s="20">
        <v>0.25499999999999901</v>
      </c>
      <c r="AC2716" s="17">
        <v>314.51557256944398</v>
      </c>
      <c r="AD2716" s="17">
        <f t="shared" si="680"/>
        <v>314.46485856939222</v>
      </c>
      <c r="AE2716" s="21">
        <v>137.5</v>
      </c>
      <c r="AF2716" s="21">
        <v>164.4311038011688</v>
      </c>
      <c r="AG2716" s="19">
        <v>3.6483052487325542</v>
      </c>
      <c r="AH2716" s="21">
        <v>101.1</v>
      </c>
      <c r="AI2716" s="22">
        <v>0.74416666666666598</v>
      </c>
      <c r="AJ2716" s="21">
        <v>1261.5</v>
      </c>
      <c r="AK2716" s="21" t="e">
        <f>VLOOKUP($B2716,'[3]Rotoma level Monthly'!$C$2:$N$538,10,FALSE)</f>
        <v>#N/A</v>
      </c>
      <c r="AL2716" s="21" t="e">
        <f>VLOOKUP($B2716,'[3]Rotoma level Monthly'!$C$2:$N$538,11,FALSE)</f>
        <v>#N/A</v>
      </c>
      <c r="AM2716" s="20">
        <v>3.4559352419403546</v>
      </c>
      <c r="AN2716" s="21">
        <v>175.54166666666666</v>
      </c>
    </row>
    <row r="2717" spans="1:40" x14ac:dyDescent="0.25">
      <c r="A2717" t="s">
        <v>93</v>
      </c>
      <c r="B2717" s="15">
        <v>36739</v>
      </c>
      <c r="C2717" s="16" t="s">
        <v>62</v>
      </c>
      <c r="D2717" s="17">
        <v>2001</v>
      </c>
      <c r="E2717" s="18" t="str">
        <f t="shared" si="674"/>
        <v>Rotorua 2000/01</v>
      </c>
      <c r="F2717" s="18" t="s">
        <v>61</v>
      </c>
      <c r="G2717" s="19">
        <v>4.6999999045000003</v>
      </c>
      <c r="H2717" s="17">
        <v>2.5924999710000001</v>
      </c>
      <c r="I2717" s="21">
        <v>443.25</v>
      </c>
      <c r="J2717" s="19">
        <v>31.5</v>
      </c>
      <c r="K2717" s="19">
        <v>0.5</v>
      </c>
      <c r="M2717" s="19">
        <v>10</v>
      </c>
      <c r="N2717" s="19">
        <v>6.9000000950000002</v>
      </c>
      <c r="O2717" s="19">
        <v>3.4250000712500004</v>
      </c>
      <c r="P2717" s="17"/>
      <c r="Q2717" s="19">
        <f t="shared" si="676"/>
        <v>3.9271285367425071</v>
      </c>
      <c r="R2717" s="19">
        <f t="shared" si="677"/>
        <v>4.4086678268773811</v>
      </c>
      <c r="S2717" s="19">
        <f t="shared" si="679"/>
        <v>4.3564127202615968</v>
      </c>
      <c r="T2717" s="19">
        <f t="shared" si="681"/>
        <v>4.5930668170656324</v>
      </c>
      <c r="U2717" s="23">
        <f t="shared" si="682"/>
        <v>4.3213189752367791</v>
      </c>
      <c r="V2717" s="24">
        <f t="shared" si="683"/>
        <v>4.455107324298802</v>
      </c>
      <c r="W2717" s="24">
        <f t="shared" si="683"/>
        <v>4.4079912653351894</v>
      </c>
      <c r="X2717" s="24">
        <f t="shared" si="683"/>
        <v>4.4554228012407684</v>
      </c>
      <c r="Y2717" s="24">
        <f t="shared" si="684"/>
        <v>4.529149316156702</v>
      </c>
      <c r="Z2717" s="24">
        <f t="shared" si="684"/>
        <v>4.4864076152419949</v>
      </c>
      <c r="AA2717" s="20">
        <v>0.56000000000000005</v>
      </c>
      <c r="AB2717" s="20">
        <v>-2.5000000000000099E-2</v>
      </c>
      <c r="AC2717" s="17">
        <v>314.62876108871001</v>
      </c>
      <c r="AD2717" s="17">
        <f t="shared" si="680"/>
        <v>314.50966780572531</v>
      </c>
      <c r="AE2717" s="21">
        <v>127</v>
      </c>
      <c r="AF2717" s="21">
        <v>172.29467317488741</v>
      </c>
      <c r="AG2717" s="19">
        <v>3.2900062040712661</v>
      </c>
      <c r="AH2717" s="21">
        <v>172.4</v>
      </c>
      <c r="AI2717" s="22">
        <v>0.57916666666666605</v>
      </c>
      <c r="AJ2717" s="21">
        <v>1266</v>
      </c>
      <c r="AK2717" s="21" t="e">
        <f>VLOOKUP($B2717,'[3]Rotoma level Monthly'!$C$2:$N$538,10,FALSE)</f>
        <v>#N/A</v>
      </c>
      <c r="AL2717" s="21" t="e">
        <f>VLOOKUP($B2717,'[3]Rotoma level Monthly'!$C$2:$N$538,11,FALSE)</f>
        <v>#N/A</v>
      </c>
      <c r="AM2717" s="20">
        <v>3.5757466329010765</v>
      </c>
      <c r="AN2717" s="21">
        <v>171.25</v>
      </c>
    </row>
    <row r="2718" spans="1:40" x14ac:dyDescent="0.25">
      <c r="A2718" t="s">
        <v>93</v>
      </c>
      <c r="B2718" s="15">
        <v>36770</v>
      </c>
      <c r="C2718" s="16" t="s">
        <v>62</v>
      </c>
      <c r="D2718" s="17">
        <v>2001</v>
      </c>
      <c r="E2718" s="18" t="str">
        <f t="shared" si="674"/>
        <v>Rotorua 2000/01</v>
      </c>
      <c r="F2718" s="18" t="s">
        <v>61</v>
      </c>
      <c r="G2718" s="19">
        <v>3.2000000237499999</v>
      </c>
      <c r="H2718" s="17">
        <v>3.1150000095000001</v>
      </c>
      <c r="I2718" s="21">
        <v>517</v>
      </c>
      <c r="J2718" s="19">
        <v>44</v>
      </c>
      <c r="K2718" s="19">
        <v>3.5</v>
      </c>
      <c r="M2718" s="19">
        <v>20.5</v>
      </c>
      <c r="N2718" s="19">
        <v>6.7000000479999997</v>
      </c>
      <c r="O2718" s="19">
        <v>2.5</v>
      </c>
      <c r="P2718" s="17"/>
      <c r="Q2718" s="19">
        <f t="shared" si="676"/>
        <v>3.5030809531196905</v>
      </c>
      <c r="R2718" s="19">
        <f t="shared" si="677"/>
        <v>4.1854625344907355</v>
      </c>
      <c r="S2718" s="19">
        <f t="shared" si="679"/>
        <v>4.5576065347127663</v>
      </c>
      <c r="T2718" s="19">
        <f t="shared" si="681"/>
        <v>5.0168818153396666</v>
      </c>
      <c r="U2718" s="23">
        <f t="shared" si="682"/>
        <v>4.3157579594157145</v>
      </c>
      <c r="V2718" s="24">
        <f t="shared" si="683"/>
        <v>4.412261717312056</v>
      </c>
      <c r="W2718" s="24">
        <f t="shared" si="683"/>
        <v>4.4204207765455372</v>
      </c>
      <c r="X2718" s="24">
        <f t="shared" si="683"/>
        <v>4.4862710574130134</v>
      </c>
      <c r="Y2718" s="24">
        <f t="shared" si="684"/>
        <v>4.5697936910886154</v>
      </c>
      <c r="Z2718" s="24">
        <f t="shared" si="684"/>
        <v>4.4721868105898048</v>
      </c>
      <c r="AA2718" s="20">
        <v>0.93</v>
      </c>
      <c r="AB2718" s="20">
        <v>1.33333333333331E-2</v>
      </c>
      <c r="AC2718" s="17">
        <v>314.79327881944403</v>
      </c>
      <c r="AD2718" s="17">
        <f t="shared" si="680"/>
        <v>314.56643641879077</v>
      </c>
      <c r="AE2718" s="21">
        <v>84.5</v>
      </c>
      <c r="AF2718" s="21">
        <v>199.21425552105111</v>
      </c>
      <c r="AG2718" s="19">
        <v>3.6886777243654136</v>
      </c>
      <c r="AH2718" s="21">
        <v>172.5</v>
      </c>
      <c r="AI2718" s="22">
        <v>0.57333333333333258</v>
      </c>
      <c r="AJ2718" s="21">
        <v>1296</v>
      </c>
      <c r="AK2718" s="21" t="e">
        <f>VLOOKUP($B2718,'[3]Rotoma level Monthly'!$C$2:$N$538,10,FALSE)</f>
        <v>#N/A</v>
      </c>
      <c r="AL2718" s="21" t="e">
        <f>VLOOKUP($B2718,'[3]Rotoma level Monthly'!$C$2:$N$538,11,FALSE)</f>
        <v>#N/A</v>
      </c>
      <c r="AM2718" s="20">
        <v>3.5869916469140297</v>
      </c>
      <c r="AN2718" s="21">
        <v>169.43333333333337</v>
      </c>
    </row>
    <row r="2719" spans="1:40" x14ac:dyDescent="0.25">
      <c r="A2719" t="s">
        <v>93</v>
      </c>
      <c r="B2719" s="15">
        <v>36800</v>
      </c>
      <c r="C2719" s="16" t="s">
        <v>62</v>
      </c>
      <c r="D2719" s="17">
        <v>2001</v>
      </c>
      <c r="E2719" s="18" t="str">
        <f t="shared" si="674"/>
        <v>Rotorua 2000/01</v>
      </c>
      <c r="F2719" s="18" t="s">
        <v>61</v>
      </c>
      <c r="G2719" s="19">
        <v>6.4000000475000007</v>
      </c>
      <c r="H2719" s="17">
        <v>3.6800000669999999</v>
      </c>
      <c r="I2719" s="21">
        <v>337.5</v>
      </c>
      <c r="J2719" s="19">
        <v>21</v>
      </c>
      <c r="K2719" s="19">
        <v>2</v>
      </c>
      <c r="M2719" s="19">
        <v>8.5</v>
      </c>
      <c r="N2719" s="19">
        <v>7.0499999525000003</v>
      </c>
      <c r="O2719" s="19">
        <v>3.6499999765000002</v>
      </c>
      <c r="P2719" s="17"/>
      <c r="Q2719" s="19">
        <f t="shared" si="676"/>
        <v>4.2676971421062033</v>
      </c>
      <c r="R2719" s="19">
        <f t="shared" si="677"/>
        <v>3.9798188549625091</v>
      </c>
      <c r="S2719" s="19">
        <f t="shared" si="679"/>
        <v>4.0001040692728012</v>
      </c>
      <c r="T2719" s="19">
        <f t="shared" si="681"/>
        <v>4.0788803406230434</v>
      </c>
      <c r="U2719" s="23">
        <f t="shared" si="682"/>
        <v>4.0816251017411389</v>
      </c>
      <c r="V2719" s="24">
        <f t="shared" si="683"/>
        <v>4.408050645586612</v>
      </c>
      <c r="W2719" s="24">
        <f t="shared" si="683"/>
        <v>4.4159649087611772</v>
      </c>
      <c r="X2719" s="24">
        <f t="shared" si="683"/>
        <v>4.453012639119776</v>
      </c>
      <c r="Y2719" s="24">
        <f t="shared" si="684"/>
        <v>4.5648775338071328</v>
      </c>
      <c r="Z2719" s="24">
        <f t="shared" si="684"/>
        <v>4.460476431818674</v>
      </c>
      <c r="AA2719" s="20">
        <v>0.95</v>
      </c>
      <c r="AB2719" s="20">
        <v>0.146666666666666</v>
      </c>
      <c r="AC2719" s="17">
        <v>314.77683602150501</v>
      </c>
      <c r="AD2719" s="17">
        <f t="shared" si="680"/>
        <v>314.62218637412769</v>
      </c>
      <c r="AE2719" s="21">
        <v>93</v>
      </c>
      <c r="AF2719" s="21">
        <v>196.81720430107521</v>
      </c>
      <c r="AG2719" s="19">
        <v>4.4884535372356016</v>
      </c>
      <c r="AH2719" s="21">
        <v>216.6</v>
      </c>
      <c r="AI2719" s="22">
        <v>0.57333333333333258</v>
      </c>
      <c r="AJ2719" s="21">
        <v>1293.5</v>
      </c>
      <c r="AK2719" s="21" t="e">
        <f>VLOOKUP($B2719,'[3]Rotoma level Monthly'!$C$2:$N$538,10,FALSE)</f>
        <v>#N/A</v>
      </c>
      <c r="AL2719" s="21" t="e">
        <f>VLOOKUP($B2719,'[3]Rotoma level Monthly'!$C$2:$N$538,11,FALSE)</f>
        <v>#N/A</v>
      </c>
      <c r="AM2719" s="20">
        <v>3.6105943145351218</v>
      </c>
      <c r="AN2719" s="21">
        <v>170.88333333333335</v>
      </c>
    </row>
    <row r="2720" spans="1:40" x14ac:dyDescent="0.25">
      <c r="A2720" t="s">
        <v>93</v>
      </c>
      <c r="B2720" s="15">
        <v>36831</v>
      </c>
      <c r="C2720" s="16" t="s">
        <v>62</v>
      </c>
      <c r="D2720" s="17">
        <v>2001</v>
      </c>
      <c r="E2720" s="18" t="str">
        <f t="shared" si="674"/>
        <v>Rotorua 2000/01</v>
      </c>
      <c r="F2720" s="18" t="s">
        <v>61</v>
      </c>
      <c r="G2720" s="19">
        <v>19.75</v>
      </c>
      <c r="H2720" s="17">
        <v>2.3900001045000003</v>
      </c>
      <c r="I2720" s="21">
        <v>366.75</v>
      </c>
      <c r="J2720" s="19">
        <v>20</v>
      </c>
      <c r="K2720" s="19">
        <v>0.5</v>
      </c>
      <c r="M2720" s="19">
        <v>3</v>
      </c>
      <c r="N2720" s="19">
        <v>7.0499999525000003</v>
      </c>
      <c r="O2720" s="19">
        <v>4.75</v>
      </c>
      <c r="P2720" s="17"/>
      <c r="Q2720" s="19">
        <f t="shared" si="676"/>
        <v>5.5107404339046964</v>
      </c>
      <c r="R2720" s="19">
        <f t="shared" si="677"/>
        <v>4.5065980944715038</v>
      </c>
      <c r="S2720" s="19">
        <f t="shared" si="679"/>
        <v>4.1087540687711144</v>
      </c>
      <c r="T2720" s="19">
        <f t="shared" si="681"/>
        <v>4.0170075873388251</v>
      </c>
      <c r="U2720" s="23">
        <f t="shared" si="682"/>
        <v>4.5357750461215351</v>
      </c>
      <c r="V2720" s="24">
        <f t="shared" si="683"/>
        <v>4.5298452976831234</v>
      </c>
      <c r="W2720" s="24">
        <f t="shared" si="683"/>
        <v>4.4462383162630168</v>
      </c>
      <c r="X2720" s="24">
        <f t="shared" si="683"/>
        <v>4.4412681362495361</v>
      </c>
      <c r="Y2720" s="24">
        <f t="shared" si="684"/>
        <v>4.5080274259671134</v>
      </c>
      <c r="Z2720" s="24">
        <f t="shared" si="684"/>
        <v>4.4813447940406972</v>
      </c>
      <c r="AA2720" s="20">
        <v>2.11</v>
      </c>
      <c r="AB2720" s="20">
        <v>0.62666666666666604</v>
      </c>
      <c r="AC2720" s="17">
        <v>314.69264687499998</v>
      </c>
      <c r="AD2720" s="17">
        <f t="shared" si="680"/>
        <v>314.65906331598927</v>
      </c>
      <c r="AE2720" s="21">
        <v>94.5</v>
      </c>
      <c r="AF2720" s="21">
        <v>194.40972222223226</v>
      </c>
      <c r="AG2720" s="19">
        <v>4.2284715663584969</v>
      </c>
      <c r="AH2720" s="21">
        <v>205.4</v>
      </c>
      <c r="AI2720" s="22">
        <v>0.64583333333333259</v>
      </c>
      <c r="AJ2720" s="21">
        <v>1350</v>
      </c>
      <c r="AK2720" s="21" t="e">
        <f>VLOOKUP($B2720,'[3]Rotoma level Monthly'!$C$2:$N$538,10,FALSE)</f>
        <v>#N/A</v>
      </c>
      <c r="AL2720" s="21" t="e">
        <f>VLOOKUP($B2720,'[3]Rotoma level Monthly'!$C$2:$N$538,11,FALSE)</f>
        <v>#N/A</v>
      </c>
      <c r="AM2720" s="20">
        <v>3.6759961065389111</v>
      </c>
      <c r="AN2720" s="21">
        <v>175.75833333333333</v>
      </c>
    </row>
    <row r="2721" spans="1:40" x14ac:dyDescent="0.25">
      <c r="A2721" t="s">
        <v>93</v>
      </c>
      <c r="B2721" s="15">
        <v>36861</v>
      </c>
      <c r="C2721" s="16" t="s">
        <v>62</v>
      </c>
      <c r="D2721" s="17">
        <v>2001</v>
      </c>
      <c r="E2721" s="18" t="str">
        <f t="shared" si="674"/>
        <v>Rotorua 2000/01</v>
      </c>
      <c r="F2721" s="18" t="s">
        <v>61</v>
      </c>
      <c r="G2721" s="19">
        <v>7.5999999522500001</v>
      </c>
      <c r="H2721" s="17">
        <v>3.2999999524999999</v>
      </c>
      <c r="I2721" s="21">
        <v>598.5</v>
      </c>
      <c r="J2721" s="19">
        <v>56</v>
      </c>
      <c r="K2721" s="19">
        <v>5.5</v>
      </c>
      <c r="M2721" s="19">
        <v>63.5</v>
      </c>
      <c r="O2721" s="19">
        <v>3.1499999765000002</v>
      </c>
      <c r="P2721" s="17"/>
      <c r="Q2721" s="19">
        <f t="shared" si="676"/>
        <v>4.4572665174624984</v>
      </c>
      <c r="R2721" s="19">
        <f t="shared" si="677"/>
        <v>4.1146395636348183</v>
      </c>
      <c r="S2721" s="19">
        <f t="shared" si="679"/>
        <v>4.7489631057747115</v>
      </c>
      <c r="T2721" s="19">
        <f t="shared" si="681"/>
        <v>5.3227090388581049</v>
      </c>
      <c r="U2721" s="23">
        <f t="shared" si="682"/>
        <v>4.6608945564325337</v>
      </c>
      <c r="V2721" s="24">
        <f t="shared" si="683"/>
        <v>4.5888481426405798</v>
      </c>
      <c r="W2721" s="24">
        <f t="shared" si="683"/>
        <v>4.4178376962409063</v>
      </c>
      <c r="X2721" s="24">
        <f t="shared" si="683"/>
        <v>4.4935106851416631</v>
      </c>
      <c r="Y2721" s="24">
        <f t="shared" si="684"/>
        <v>4.5891096645323897</v>
      </c>
      <c r="Z2721" s="24">
        <f t="shared" si="684"/>
        <v>4.522326547138884</v>
      </c>
      <c r="AA2721" s="20">
        <v>0.69</v>
      </c>
      <c r="AB2721" s="20">
        <v>0.81833333333333302</v>
      </c>
      <c r="AC2721" s="17">
        <v>314.63058098118302</v>
      </c>
      <c r="AD2721" s="17">
        <f t="shared" si="680"/>
        <v>314.67924381474307</v>
      </c>
      <c r="AE2721" s="21">
        <v>163</v>
      </c>
      <c r="AF2721" s="21">
        <v>183.65591397849639</v>
      </c>
      <c r="AG2721" s="19">
        <v>3.615722909301295</v>
      </c>
      <c r="AH2721" s="21">
        <v>176.7</v>
      </c>
      <c r="AI2721" s="22">
        <v>0.72249999999999948</v>
      </c>
      <c r="AJ2721" s="21">
        <v>1201.5</v>
      </c>
      <c r="AK2721" s="21" t="e">
        <f>VLOOKUP($B2721,'[3]Rotoma level Monthly'!$C$2:$N$538,10,FALSE)</f>
        <v>#N/A</v>
      </c>
      <c r="AL2721" s="21" t="e">
        <f>VLOOKUP($B2721,'[3]Rotoma level Monthly'!$C$2:$N$538,11,FALSE)</f>
        <v>#N/A</v>
      </c>
      <c r="AM2721" s="20">
        <v>3.6716440987585748</v>
      </c>
      <c r="AN2721" s="21">
        <v>171.89166666666668</v>
      </c>
    </row>
    <row r="2722" spans="1:40" x14ac:dyDescent="0.25">
      <c r="A2722" t="s">
        <v>93</v>
      </c>
      <c r="B2722" s="15">
        <v>36892</v>
      </c>
      <c r="C2722" s="16" t="s">
        <v>62</v>
      </c>
      <c r="D2722" s="17">
        <v>2001</v>
      </c>
      <c r="E2722" s="18" t="str">
        <f t="shared" si="674"/>
        <v>Rotorua 2000/01</v>
      </c>
      <c r="F2722" s="18" t="s">
        <v>61</v>
      </c>
      <c r="G2722" s="19">
        <v>39.350000190000003</v>
      </c>
      <c r="H2722" s="17">
        <v>2.4489999533</v>
      </c>
      <c r="I2722" s="21">
        <v>511.5</v>
      </c>
      <c r="J2722" s="19">
        <v>44</v>
      </c>
      <c r="K2722" s="19">
        <v>2.5</v>
      </c>
      <c r="M2722" s="19">
        <v>41.5</v>
      </c>
      <c r="N2722" s="19">
        <v>7.4600000380000004</v>
      </c>
      <c r="O2722" s="19">
        <v>3.5499999524999999</v>
      </c>
      <c r="P2722" s="17"/>
      <c r="Q2722" s="19">
        <f t="shared" si="676"/>
        <v>6.2711596365318272</v>
      </c>
      <c r="R2722" s="19">
        <f t="shared" si="677"/>
        <v>4.4772891222328948</v>
      </c>
      <c r="S2722" s="19">
        <f t="shared" si="679"/>
        <v>4.5436253705250191</v>
      </c>
      <c r="T2722" s="19">
        <f t="shared" si="681"/>
        <v>5.0168818153396666</v>
      </c>
      <c r="U2722" s="23">
        <f t="shared" si="682"/>
        <v>5.0772389861573517</v>
      </c>
      <c r="V2722" s="24">
        <f t="shared" si="683"/>
        <v>4.7705741876471501</v>
      </c>
      <c r="W2722" s="24">
        <f t="shared" si="683"/>
        <v>4.4450673864384447</v>
      </c>
      <c r="X2722" s="24">
        <f t="shared" si="683"/>
        <v>4.542580718001707</v>
      </c>
      <c r="Y2722" s="24">
        <f t="shared" si="684"/>
        <v>4.6319585375692727</v>
      </c>
      <c r="Z2722" s="24">
        <f t="shared" si="684"/>
        <v>4.597545207414143</v>
      </c>
      <c r="AA2722" s="20">
        <v>0.86</v>
      </c>
      <c r="AB2722" s="20">
        <v>0.70833333333333304</v>
      </c>
      <c r="AC2722" s="17">
        <v>314.46086794354801</v>
      </c>
      <c r="AD2722" s="17">
        <f t="shared" si="680"/>
        <v>314.65411752479446</v>
      </c>
      <c r="AE2722" s="21">
        <v>23.5</v>
      </c>
      <c r="AF2722" s="21">
        <v>189.73118279570511</v>
      </c>
      <c r="AG2722" s="19">
        <v>3.881586618877062</v>
      </c>
      <c r="AH2722" s="21">
        <v>243</v>
      </c>
      <c r="AI2722" s="22">
        <v>0.66749999999999954</v>
      </c>
      <c r="AJ2722" s="21">
        <v>1284.5</v>
      </c>
      <c r="AK2722" s="21" t="e">
        <f>VLOOKUP($B2722,'[3]Rotoma level Monthly'!$C$2:$N$538,10,FALSE)</f>
        <v>#N/A</v>
      </c>
      <c r="AL2722" s="21" t="e">
        <f>VLOOKUP($B2722,'[3]Rotoma level Monthly'!$C$2:$N$538,11,FALSE)</f>
        <v>#N/A</v>
      </c>
      <c r="AM2722" s="20">
        <v>3.6412677077002455</v>
      </c>
      <c r="AN2722" s="21">
        <v>176.38333333333335</v>
      </c>
    </row>
    <row r="2723" spans="1:40" x14ac:dyDescent="0.25">
      <c r="A2723" t="s">
        <v>93</v>
      </c>
      <c r="B2723" s="15">
        <v>36923</v>
      </c>
      <c r="C2723" s="16" t="s">
        <v>62</v>
      </c>
      <c r="D2723" s="17">
        <v>2001</v>
      </c>
      <c r="E2723" s="18" t="str">
        <f t="shared" si="674"/>
        <v>Rotorua 2000/01</v>
      </c>
      <c r="F2723" s="18" t="s">
        <v>61</v>
      </c>
      <c r="G2723" s="19">
        <v>50.349999234999999</v>
      </c>
      <c r="H2723" s="17">
        <v>2.1966666379999999</v>
      </c>
      <c r="I2723" s="21">
        <v>528.99998475000007</v>
      </c>
      <c r="J2723" s="19">
        <v>60.5</v>
      </c>
      <c r="K2723" s="19">
        <v>23</v>
      </c>
      <c r="M2723" s="19">
        <v>7</v>
      </c>
      <c r="N2723" s="19">
        <v>7.5650000570000007</v>
      </c>
      <c r="O2723" s="19">
        <v>3.5499999524999999</v>
      </c>
      <c r="P2723" s="17"/>
      <c r="Q2723" s="19">
        <f t="shared" si="676"/>
        <v>6.5430786494594457</v>
      </c>
      <c r="R2723" s="19">
        <f t="shared" si="677"/>
        <v>4.6076354713433556</v>
      </c>
      <c r="S2723" s="19">
        <f t="shared" si="679"/>
        <v>4.587601535141216</v>
      </c>
      <c r="T2723" s="19">
        <f t="shared" si="681"/>
        <v>5.4207256939852089</v>
      </c>
      <c r="U2723" s="23">
        <f t="shared" si="682"/>
        <v>5.2897603374823063</v>
      </c>
      <c r="V2723" s="24">
        <f t="shared" si="683"/>
        <v>4.9885700280411918</v>
      </c>
      <c r="W2723" s="24">
        <f t="shared" si="683"/>
        <v>4.4695932386286765</v>
      </c>
      <c r="X2723" s="24">
        <f t="shared" si="683"/>
        <v>4.5705181703153661</v>
      </c>
      <c r="Y2723" s="24">
        <f t="shared" si="684"/>
        <v>4.7096688325792941</v>
      </c>
      <c r="Z2723" s="24">
        <f t="shared" si="684"/>
        <v>4.6845875673911319</v>
      </c>
      <c r="AA2723" s="20">
        <v>1.05</v>
      </c>
      <c r="AB2723" s="20">
        <v>0.84333333333333305</v>
      </c>
      <c r="AC2723" s="17">
        <v>314.39119233630998</v>
      </c>
      <c r="AD2723" s="17">
        <f t="shared" si="680"/>
        <v>314.61278705560147</v>
      </c>
      <c r="AE2723" s="21">
        <v>177.5</v>
      </c>
      <c r="AF2723" s="21">
        <v>133.22252058719096</v>
      </c>
      <c r="AG2723" s="19">
        <v>3.0689398461841493</v>
      </c>
      <c r="AH2723" s="21">
        <v>169.3</v>
      </c>
      <c r="AI2723" s="22">
        <v>0.66749999999999954</v>
      </c>
      <c r="AJ2723" s="21">
        <v>1175</v>
      </c>
      <c r="AK2723" s="21" t="e">
        <f>VLOOKUP($B2723,'[3]Rotoma level Monthly'!$C$2:$N$538,10,FALSE)</f>
        <v>#N/A</v>
      </c>
      <c r="AL2723" s="21" t="e">
        <f>VLOOKUP($B2723,'[3]Rotoma level Monthly'!$C$2:$N$538,11,FALSE)</f>
        <v>#N/A</v>
      </c>
      <c r="AM2723" s="20">
        <v>3.6595696992499214</v>
      </c>
      <c r="AN2723" s="21">
        <v>169.60833333333332</v>
      </c>
    </row>
    <row r="2724" spans="1:40" x14ac:dyDescent="0.25">
      <c r="A2724" t="s">
        <v>93</v>
      </c>
      <c r="B2724" s="15">
        <v>36951</v>
      </c>
      <c r="C2724" s="16" t="s">
        <v>62</v>
      </c>
      <c r="D2724" s="17">
        <v>2001</v>
      </c>
      <c r="E2724" s="18" t="str">
        <f t="shared" si="674"/>
        <v>Rotorua 2000/01</v>
      </c>
      <c r="F2724" s="18" t="s">
        <v>61</v>
      </c>
      <c r="G2724" s="19">
        <v>66.5</v>
      </c>
      <c r="H2724" s="17">
        <v>2.3300000430000001</v>
      </c>
      <c r="I2724" s="21">
        <v>507</v>
      </c>
      <c r="J2724" s="19">
        <v>83.5</v>
      </c>
      <c r="K2724" s="19">
        <v>46</v>
      </c>
      <c r="M2724" s="19">
        <v>5</v>
      </c>
      <c r="N2724" s="19">
        <v>7.3499996660000004</v>
      </c>
      <c r="O2724" s="19">
        <v>2.7999999524999999</v>
      </c>
      <c r="P2724" s="17"/>
      <c r="Q2724" s="19">
        <f t="shared" si="676"/>
        <v>6.8499669790698849</v>
      </c>
      <c r="R2724" s="19">
        <f t="shared" si="677"/>
        <v>4.5371072182805312</v>
      </c>
      <c r="S2724" s="19">
        <f t="shared" si="679"/>
        <v>4.532073957593342</v>
      </c>
      <c r="T2724" s="19">
        <f t="shared" si="681"/>
        <v>5.8293245084121175</v>
      </c>
      <c r="U2724" s="23">
        <f t="shared" si="682"/>
        <v>5.4371181658389691</v>
      </c>
      <c r="V2724" s="24">
        <f t="shared" si="683"/>
        <v>5.0386921139932657</v>
      </c>
      <c r="W2724" s="24">
        <f t="shared" si="683"/>
        <v>4.4029349372723141</v>
      </c>
      <c r="X2724" s="24">
        <f t="shared" si="683"/>
        <v>4.5548230473073312</v>
      </c>
      <c r="Y2724" s="24">
        <f t="shared" si="684"/>
        <v>4.8323899661827019</v>
      </c>
      <c r="Z2724" s="24">
        <f t="shared" si="684"/>
        <v>4.7072100161889026</v>
      </c>
      <c r="AA2724" s="20">
        <v>0.7</v>
      </c>
      <c r="AB2724" s="20">
        <v>0.97499999999999898</v>
      </c>
      <c r="AC2724" s="17">
        <v>314.365256963749</v>
      </c>
      <c r="AD2724" s="17">
        <f t="shared" si="680"/>
        <v>314.5761230973834</v>
      </c>
      <c r="AE2724" s="21">
        <v>55</v>
      </c>
      <c r="AF2724" s="21">
        <v>175.38218530196454</v>
      </c>
      <c r="AG2724" s="19">
        <v>2.7188330792912625</v>
      </c>
      <c r="AH2724" s="21">
        <v>215.5</v>
      </c>
      <c r="AI2724" s="22">
        <v>0.66749999999999954</v>
      </c>
      <c r="AJ2724" s="21">
        <v>1346</v>
      </c>
      <c r="AK2724" s="21" t="e">
        <f>VLOOKUP($B2724,'[3]Rotoma level Monthly'!$C$2:$N$538,10,FALSE)</f>
        <v>#N/A</v>
      </c>
      <c r="AL2724" s="21" t="e">
        <f>VLOOKUP($B2724,'[3]Rotoma level Monthly'!$C$2:$N$538,11,FALSE)</f>
        <v>#N/A</v>
      </c>
      <c r="AM2724" s="20">
        <v>3.6271767849249272</v>
      </c>
      <c r="AN2724" s="21">
        <v>169.53333333333333</v>
      </c>
    </row>
    <row r="2725" spans="1:40" x14ac:dyDescent="0.25">
      <c r="A2725" t="s">
        <v>93</v>
      </c>
      <c r="B2725" s="15">
        <v>36982</v>
      </c>
      <c r="C2725" s="16" t="s">
        <v>62</v>
      </c>
      <c r="D2725" s="17">
        <v>2001</v>
      </c>
      <c r="E2725" s="18" t="str">
        <f t="shared" si="674"/>
        <v>Rotorua 2000/01</v>
      </c>
      <c r="F2725" s="18" t="s">
        <v>61</v>
      </c>
      <c r="G2725" s="19">
        <v>60.299999617499999</v>
      </c>
      <c r="H2725" s="17">
        <v>2.375</v>
      </c>
      <c r="I2725" s="21">
        <v>486.5</v>
      </c>
      <c r="J2725" s="19">
        <v>74</v>
      </c>
      <c r="K2725" s="19">
        <v>42</v>
      </c>
      <c r="M2725" s="19">
        <v>7.5</v>
      </c>
      <c r="N2725" s="19">
        <v>7.0499999525000003</v>
      </c>
      <c r="O2725" s="19">
        <v>3</v>
      </c>
      <c r="P2725" s="17"/>
      <c r="Q2725" s="19">
        <f t="shared" si="676"/>
        <v>6.7420059658386577</v>
      </c>
      <c r="R2725" s="19">
        <f t="shared" si="677"/>
        <v>4.5141575486139347</v>
      </c>
      <c r="S2725" s="19">
        <f t="shared" si="679"/>
        <v>4.4781193622591555</v>
      </c>
      <c r="T2725" s="19">
        <f t="shared" si="681"/>
        <v>5.6761566216144503</v>
      </c>
      <c r="U2725" s="23">
        <f t="shared" si="682"/>
        <v>5.3526098745815496</v>
      </c>
      <c r="V2725" s="24">
        <f t="shared" si="683"/>
        <v>5.2237991514320656</v>
      </c>
      <c r="W2725" s="24">
        <f t="shared" si="683"/>
        <v>4.412204551585174</v>
      </c>
      <c r="X2725" s="24">
        <f t="shared" si="683"/>
        <v>4.5166603285138907</v>
      </c>
      <c r="Y2725" s="24">
        <f t="shared" si="684"/>
        <v>4.928687855268195</v>
      </c>
      <c r="Z2725" s="24">
        <f t="shared" si="684"/>
        <v>4.7703379716998313</v>
      </c>
      <c r="AA2725" s="20">
        <v>0.15</v>
      </c>
      <c r="AB2725" s="20">
        <v>0.85166666666666602</v>
      </c>
      <c r="AC2725" s="17">
        <v>314.37227289636201</v>
      </c>
      <c r="AD2725" s="17">
        <f t="shared" si="680"/>
        <v>314.5500264362085</v>
      </c>
      <c r="AE2725" s="21">
        <v>119</v>
      </c>
      <c r="AF2725" s="21">
        <v>150.64398293278299</v>
      </c>
      <c r="AG2725" s="19">
        <v>3.2526501036012396</v>
      </c>
      <c r="AH2725" s="21">
        <v>175.4</v>
      </c>
      <c r="AI2725" s="22">
        <v>0.66749999999999954</v>
      </c>
      <c r="AJ2725" s="21">
        <v>1363.5</v>
      </c>
      <c r="AK2725" s="21" t="e">
        <f>VLOOKUP($B2725,'[3]Rotoma level Monthly'!$C$2:$N$538,10,FALSE)</f>
        <v>#N/A</v>
      </c>
      <c r="AL2725" s="21" t="e">
        <f>VLOOKUP($B2725,'[3]Rotoma level Monthly'!$C$2:$N$538,11,FALSE)</f>
        <v>#N/A</v>
      </c>
      <c r="AM2725" s="20">
        <v>3.5667894735919679</v>
      </c>
      <c r="AN2725" s="21">
        <v>174.93333333333331</v>
      </c>
    </row>
    <row r="2726" spans="1:40" x14ac:dyDescent="0.25">
      <c r="A2726" t="s">
        <v>93</v>
      </c>
      <c r="B2726" s="15">
        <v>37012</v>
      </c>
      <c r="C2726" s="16" t="s">
        <v>62</v>
      </c>
      <c r="D2726" s="17">
        <v>2001</v>
      </c>
      <c r="E2726" s="18" t="str">
        <f t="shared" si="674"/>
        <v>Rotorua 2000/01</v>
      </c>
      <c r="F2726" s="18" t="s">
        <v>61</v>
      </c>
      <c r="G2726" s="19">
        <v>45</v>
      </c>
      <c r="H2726" s="17">
        <v>2.3650000095000001</v>
      </c>
      <c r="I2726" s="21">
        <v>431</v>
      </c>
      <c r="J2726" s="19">
        <v>58</v>
      </c>
      <c r="K2726" s="19">
        <v>16.5</v>
      </c>
      <c r="M2726" s="19">
        <v>18.5</v>
      </c>
      <c r="N2726" s="19">
        <v>6.8500001429999999</v>
      </c>
      <c r="O2726" s="19">
        <v>2.3500000234999998</v>
      </c>
      <c r="P2726" s="17"/>
      <c r="Q2726" s="19">
        <f t="shared" si="676"/>
        <v>6.4191597849893736</v>
      </c>
      <c r="R2726" s="19">
        <f t="shared" si="677"/>
        <v>4.5192220334973072</v>
      </c>
      <c r="S2726" s="19">
        <f t="shared" si="679"/>
        <v>4.3197765831838009</v>
      </c>
      <c r="T2726" s="19">
        <f t="shared" si="681"/>
        <v>5.3672097412037765</v>
      </c>
      <c r="U2726" s="23">
        <f t="shared" si="682"/>
        <v>5.1563420357185645</v>
      </c>
      <c r="V2726" s="24">
        <f t="shared" si="683"/>
        <v>5.3315708185659911</v>
      </c>
      <c r="W2726" s="24">
        <f t="shared" si="683"/>
        <v>4.4068202438398014</v>
      </c>
      <c r="X2726" s="24">
        <f t="shared" si="683"/>
        <v>4.4607103878115097</v>
      </c>
      <c r="Y2726" s="24">
        <f t="shared" si="684"/>
        <v>4.9872215056836282</v>
      </c>
      <c r="Z2726" s="24">
        <f t="shared" si="684"/>
        <v>4.7965807389752326</v>
      </c>
      <c r="AA2726" s="20">
        <v>-0.77</v>
      </c>
      <c r="AB2726" s="20">
        <v>0.53333333333333299</v>
      </c>
      <c r="AC2726" s="17">
        <v>314.56123575464898</v>
      </c>
      <c r="AD2726" s="17">
        <f t="shared" si="680"/>
        <v>314.55452510908697</v>
      </c>
      <c r="AE2726" s="21">
        <v>219.5</v>
      </c>
      <c r="AF2726" s="21">
        <v>168.02287304282601</v>
      </c>
      <c r="AG2726" s="19">
        <v>4.0556562360781339</v>
      </c>
      <c r="AH2726" s="21">
        <v>110.8</v>
      </c>
      <c r="AI2726" s="22">
        <v>0.57999999999999952</v>
      </c>
      <c r="AJ2726" s="21">
        <v>1287.5</v>
      </c>
      <c r="AK2726" s="21" t="e">
        <f>VLOOKUP($B2726,'[3]Rotoma level Monthly'!$C$2:$N$538,10,FALSE)</f>
        <v>#N/A</v>
      </c>
      <c r="AL2726" s="21" t="e">
        <f>VLOOKUP($B2726,'[3]Rotoma level Monthly'!$C$2:$N$538,11,FALSE)</f>
        <v>#N/A</v>
      </c>
      <c r="AM2726" s="20">
        <v>3.5741401773037627</v>
      </c>
      <c r="AN2726" s="21">
        <v>172.00833333333333</v>
      </c>
    </row>
    <row r="2727" spans="1:40" x14ac:dyDescent="0.25">
      <c r="A2727" t="s">
        <v>93</v>
      </c>
      <c r="B2727" s="15">
        <v>37043</v>
      </c>
      <c r="C2727" s="16" t="s">
        <v>62</v>
      </c>
      <c r="D2727" s="17">
        <v>2001</v>
      </c>
      <c r="E2727" s="18" t="str">
        <f t="shared" si="674"/>
        <v>Rotorua 2000/01</v>
      </c>
      <c r="F2727" s="18" t="s">
        <v>61</v>
      </c>
      <c r="G2727" s="19">
        <v>17.699999905000002</v>
      </c>
      <c r="H2727" s="17"/>
      <c r="I2727" s="21">
        <v>330</v>
      </c>
      <c r="J2727" s="19">
        <v>27.5</v>
      </c>
      <c r="K2727" s="19">
        <v>5</v>
      </c>
      <c r="M2727" s="19">
        <v>8</v>
      </c>
      <c r="N2727" s="19">
        <v>7</v>
      </c>
      <c r="O2727" s="19">
        <v>2.7999999519999998</v>
      </c>
      <c r="P2727" s="17"/>
      <c r="Q2727" s="19">
        <f t="shared" si="676"/>
        <v>5.3898520906383531</v>
      </c>
      <c r="R2727" s="17"/>
      <c r="S2727" s="19">
        <f t="shared" si="679"/>
        <v>3.9707269590324414</v>
      </c>
      <c r="T2727" s="19">
        <f t="shared" si="681"/>
        <v>4.4208514659843665</v>
      </c>
      <c r="U2727" s="23">
        <f t="shared" si="682"/>
        <v>4.5938101718850541</v>
      </c>
      <c r="V2727" s="24">
        <f t="shared" si="683"/>
        <v>5.392980956282468</v>
      </c>
      <c r="X2727" s="24">
        <f t="shared" si="683"/>
        <v>4.3945457008428193</v>
      </c>
      <c r="Y2727" s="24">
        <f t="shared" si="684"/>
        <v>4.9443726326467461</v>
      </c>
      <c r="Z2727" s="24">
        <f t="shared" si="684"/>
        <v>4.7872016205787906</v>
      </c>
      <c r="AA2727" s="20">
        <v>0.28000000000000003</v>
      </c>
      <c r="AB2727" s="20">
        <v>-0.125</v>
      </c>
      <c r="AC2727" s="17">
        <v>314.57575762500397</v>
      </c>
      <c r="AD2727" s="17">
        <f t="shared" si="680"/>
        <v>314.563688322909</v>
      </c>
      <c r="AE2727" s="21">
        <v>31.5</v>
      </c>
      <c r="AF2727" s="21">
        <v>155.31336500975482</v>
      </c>
      <c r="AG2727" s="19">
        <v>2.3459306912407683</v>
      </c>
      <c r="AH2727" s="21">
        <v>142.5</v>
      </c>
      <c r="AI2727" s="22">
        <v>0.57999999999999952</v>
      </c>
      <c r="AJ2727" s="21">
        <v>1433.5</v>
      </c>
      <c r="AK2727" s="21" t="e">
        <f>VLOOKUP($B2727,'[3]Rotoma level Monthly'!$C$2:$N$538,10,FALSE)</f>
        <v>#N/A</v>
      </c>
      <c r="AL2727" s="21" t="e">
        <f>VLOOKUP($B2727,'[3]Rotoma level Monthly'!$C$2:$N$538,11,FALSE)</f>
        <v>#N/A</v>
      </c>
      <c r="AM2727" s="20">
        <v>3.6472953065515745</v>
      </c>
      <c r="AN2727" s="21">
        <v>175.45833333333334</v>
      </c>
    </row>
    <row r="2728" spans="1:40" x14ac:dyDescent="0.25">
      <c r="A2728" t="s">
        <v>93</v>
      </c>
      <c r="B2728" s="15">
        <v>37073</v>
      </c>
      <c r="C2728" s="16" t="s">
        <v>63</v>
      </c>
      <c r="D2728" s="17">
        <v>2002</v>
      </c>
      <c r="E2728" s="18" t="str">
        <f t="shared" si="674"/>
        <v>Rotorua 2001/02</v>
      </c>
      <c r="F2728" s="18" t="s">
        <v>61</v>
      </c>
      <c r="G2728" s="19">
        <v>6.6000000715000002</v>
      </c>
      <c r="H2728" s="17">
        <v>3.3250000475000001</v>
      </c>
      <c r="I2728" s="21">
        <v>297.5</v>
      </c>
      <c r="J2728" s="19">
        <v>20</v>
      </c>
      <c r="K2728" s="19">
        <v>2</v>
      </c>
      <c r="M2728" s="19">
        <v>1</v>
      </c>
      <c r="N2728" s="19">
        <v>7.1499998570000001</v>
      </c>
      <c r="O2728" s="19">
        <v>1.25</v>
      </c>
      <c r="P2728" s="17"/>
      <c r="Q2728" s="19">
        <f t="shared" si="676"/>
        <v>4.3016416082266833</v>
      </c>
      <c r="R2728" s="19">
        <f t="shared" ref="R2728:R2791" si="685">5.56+2.6*LOG(((1/$H2728)-(1/40)),10)</f>
        <v>4.105348034432021</v>
      </c>
      <c r="S2728" s="19">
        <f t="shared" si="679"/>
        <v>3.835195779894351</v>
      </c>
      <c r="T2728" s="19">
        <f t="shared" si="681"/>
        <v>4.0170075873388251</v>
      </c>
      <c r="U2728" s="23">
        <f t="shared" si="682"/>
        <v>4.0647982524729702</v>
      </c>
      <c r="V2728" s="24">
        <f t="shared" si="683"/>
        <v>5.3485648581741527</v>
      </c>
      <c r="W2728" s="24">
        <f t="shared" si="683"/>
        <v>4.3596314820760904</v>
      </c>
      <c r="X2728" s="24">
        <f t="shared" si="683"/>
        <v>4.3365800038685265</v>
      </c>
      <c r="Y2728" s="24">
        <f t="shared" si="684"/>
        <v>4.8980585860919739</v>
      </c>
      <c r="Z2728" s="24">
        <f t="shared" si="684"/>
        <v>4.7405874552570388</v>
      </c>
      <c r="AA2728" s="20">
        <v>-0.33</v>
      </c>
      <c r="AB2728" s="20">
        <v>-0.228333333333333</v>
      </c>
      <c r="AC2728" s="17">
        <v>314.48597419523901</v>
      </c>
      <c r="AD2728" s="17">
        <f t="shared" si="680"/>
        <v>314.56122179172525</v>
      </c>
      <c r="AE2728" s="21">
        <v>66</v>
      </c>
      <c r="AF2728" s="21">
        <v>171.4967694774648</v>
      </c>
      <c r="AG2728" s="19">
        <v>2.5979351862899192</v>
      </c>
      <c r="AH2728" s="21">
        <v>151</v>
      </c>
      <c r="AI2728" s="22">
        <v>0.57999999999999952</v>
      </c>
      <c r="AJ2728" s="21">
        <v>1327.5</v>
      </c>
      <c r="AK2728" s="21" t="e">
        <f>VLOOKUP($B2728,'[3]Rotoma level Monthly'!$C$2:$N$538,10,FALSE)</f>
        <v>#N/A</v>
      </c>
      <c r="AL2728" s="21" t="e">
        <f>VLOOKUP($B2728,'[3]Rotoma level Monthly'!$C$2:$N$538,11,FALSE)</f>
        <v>#N/A</v>
      </c>
      <c r="AM2728" s="20">
        <v>3.5387640934272588</v>
      </c>
      <c r="AN2728" s="21">
        <v>179.25833333333333</v>
      </c>
    </row>
    <row r="2729" spans="1:40" x14ac:dyDescent="0.25">
      <c r="A2729" t="s">
        <v>93</v>
      </c>
      <c r="B2729" s="15">
        <v>37104</v>
      </c>
      <c r="C2729" s="16" t="s">
        <v>63</v>
      </c>
      <c r="D2729" s="17">
        <v>2002</v>
      </c>
      <c r="E2729" s="18" t="str">
        <f t="shared" si="674"/>
        <v>Rotorua 2001/02</v>
      </c>
      <c r="F2729" s="18" t="s">
        <v>61</v>
      </c>
      <c r="G2729" s="19">
        <v>3.2999999762500001</v>
      </c>
      <c r="H2729" s="17">
        <v>3.9900000095000001</v>
      </c>
      <c r="I2729" s="21">
        <v>273</v>
      </c>
      <c r="J2729" s="19">
        <v>20.5</v>
      </c>
      <c r="K2729" s="19">
        <v>3</v>
      </c>
      <c r="M2729" s="19">
        <v>0.75</v>
      </c>
      <c r="N2729" s="19">
        <v>6.9500000474999997</v>
      </c>
      <c r="O2729" s="19">
        <v>2.75</v>
      </c>
      <c r="P2729" s="17"/>
      <c r="Q2729" s="19">
        <f t="shared" si="676"/>
        <v>3.5370253993507994</v>
      </c>
      <c r="R2729" s="19">
        <f t="shared" si="685"/>
        <v>3.878814606340713</v>
      </c>
      <c r="S2729" s="19">
        <f t="shared" si="679"/>
        <v>3.7228495675926756</v>
      </c>
      <c r="T2729" s="19">
        <f t="shared" si="681"/>
        <v>4.0483212742828023</v>
      </c>
      <c r="U2729" s="23">
        <f t="shared" si="682"/>
        <v>3.7967527118917475</v>
      </c>
      <c r="V2729" s="24">
        <f t="shared" si="683"/>
        <v>5.3160562633915092</v>
      </c>
      <c r="W2729" s="24">
        <f t="shared" si="683"/>
        <v>4.3114630074818479</v>
      </c>
      <c r="X2729" s="24">
        <f t="shared" si="683"/>
        <v>4.2837830744794498</v>
      </c>
      <c r="Y2729" s="24">
        <f t="shared" si="684"/>
        <v>4.8526631241934046</v>
      </c>
      <c r="Z2729" s="24">
        <f t="shared" si="684"/>
        <v>4.6968735999782867</v>
      </c>
      <c r="AA2729" s="20">
        <v>-0.84</v>
      </c>
      <c r="AB2729" s="20">
        <v>-0.48</v>
      </c>
      <c r="AC2729" s="17">
        <v>314.42187133726702</v>
      </c>
      <c r="AD2729" s="17">
        <f t="shared" si="680"/>
        <v>314.54398097910502</v>
      </c>
      <c r="AE2729" s="21">
        <v>68.5</v>
      </c>
      <c r="AF2729" s="21">
        <v>171.57945134576451</v>
      </c>
      <c r="AG2729" s="19">
        <v>3.0907628463306969</v>
      </c>
      <c r="AH2729" s="21">
        <v>154.1</v>
      </c>
      <c r="AI2729" s="22">
        <v>0.57999999999999952</v>
      </c>
      <c r="AJ2729" s="21">
        <v>1254</v>
      </c>
      <c r="AK2729" s="21" t="e">
        <f>VLOOKUP($B2729,'[3]Rotoma level Monthly'!$C$2:$N$538,10,FALSE)</f>
        <v>#N/A</v>
      </c>
      <c r="AL2729" s="21" t="e">
        <f>VLOOKUP($B2729,'[3]Rotoma level Monthly'!$C$2:$N$538,11,FALSE)</f>
        <v>#N/A</v>
      </c>
      <c r="AM2729" s="20">
        <v>3.4360719752412172</v>
      </c>
      <c r="AN2729" s="21">
        <v>177.73333333333335</v>
      </c>
    </row>
    <row r="2730" spans="1:40" x14ac:dyDescent="0.25">
      <c r="A2730" t="s">
        <v>93</v>
      </c>
      <c r="B2730" s="15">
        <v>37135</v>
      </c>
      <c r="C2730" s="16" t="s">
        <v>63</v>
      </c>
      <c r="D2730" s="17">
        <v>2002</v>
      </c>
      <c r="E2730" s="18" t="str">
        <f t="shared" si="674"/>
        <v>Rotorua 2001/02</v>
      </c>
      <c r="F2730" s="18" t="s">
        <v>61</v>
      </c>
      <c r="G2730" s="19">
        <v>10.199999904999999</v>
      </c>
      <c r="H2730" s="17">
        <v>3.7699999809999998</v>
      </c>
      <c r="I2730" s="21">
        <v>318</v>
      </c>
      <c r="J2730" s="19">
        <v>19.5</v>
      </c>
      <c r="K2730" s="19">
        <v>2</v>
      </c>
      <c r="M2730" s="19">
        <v>5.5</v>
      </c>
      <c r="N2730" s="19">
        <v>7</v>
      </c>
      <c r="O2730" s="19">
        <v>1.9499999880000001</v>
      </c>
      <c r="P2730" s="17"/>
      <c r="Q2730" s="19">
        <f t="shared" si="676"/>
        <v>4.7818444260012249</v>
      </c>
      <c r="R2730" s="19">
        <f t="shared" si="685"/>
        <v>3.9497341867849523</v>
      </c>
      <c r="S2730" s="19">
        <f t="shared" si="679"/>
        <v>3.9223056311531415</v>
      </c>
      <c r="T2730" s="19">
        <f t="shared" si="681"/>
        <v>3.9849010651785521</v>
      </c>
      <c r="U2730" s="23">
        <f t="shared" si="682"/>
        <v>4.1596963272794678</v>
      </c>
      <c r="V2730" s="24">
        <f t="shared" si="683"/>
        <v>5.4226198861316384</v>
      </c>
      <c r="W2730" s="24">
        <f t="shared" si="683"/>
        <v>4.290033157690412</v>
      </c>
      <c r="X2730" s="24">
        <f t="shared" si="683"/>
        <v>4.2308413325161478</v>
      </c>
      <c r="Y2730" s="24">
        <f t="shared" si="684"/>
        <v>4.7666647283466448</v>
      </c>
      <c r="Z2730" s="24">
        <f t="shared" si="684"/>
        <v>4.6838684639669319</v>
      </c>
      <c r="AA2730" s="20">
        <v>0.09</v>
      </c>
      <c r="AB2730" s="20">
        <v>-0.39</v>
      </c>
      <c r="AC2730" s="17">
        <v>314.45240080621699</v>
      </c>
      <c r="AD2730" s="17">
        <f t="shared" si="680"/>
        <v>314.51557447800275</v>
      </c>
      <c r="AE2730" s="21">
        <v>82.5</v>
      </c>
      <c r="AF2730" s="21">
        <v>165.84722222222041</v>
      </c>
      <c r="AG2730" s="19">
        <v>3.0261111882716496</v>
      </c>
      <c r="AH2730" s="21">
        <v>178.4</v>
      </c>
      <c r="AI2730" s="22">
        <v>0.57999999999999952</v>
      </c>
      <c r="AJ2730" s="21">
        <v>1195.5</v>
      </c>
      <c r="AK2730" s="21" t="e">
        <f>VLOOKUP($B2730,'[3]Rotoma level Monthly'!$C$2:$N$538,10,FALSE)</f>
        <v>#N/A</v>
      </c>
      <c r="AL2730" s="21" t="e">
        <f>VLOOKUP($B2730,'[3]Rotoma level Monthly'!$C$2:$N$538,11,FALSE)</f>
        <v>#N/A</v>
      </c>
      <c r="AM2730" s="20">
        <v>3.4194683620961697</v>
      </c>
      <c r="AN2730" s="21">
        <v>178.22499999999999</v>
      </c>
    </row>
    <row r="2731" spans="1:40" x14ac:dyDescent="0.25">
      <c r="A2731" t="s">
        <v>93</v>
      </c>
      <c r="B2731" s="15">
        <v>37165</v>
      </c>
      <c r="C2731" s="16" t="s">
        <v>63</v>
      </c>
      <c r="D2731" s="17">
        <v>2002</v>
      </c>
      <c r="E2731" s="18" t="str">
        <f t="shared" si="674"/>
        <v>Rotorua 2001/02</v>
      </c>
      <c r="F2731" s="18" t="s">
        <v>61</v>
      </c>
      <c r="G2731" s="19">
        <v>6.3500000715000002</v>
      </c>
      <c r="H2731" s="17">
        <v>4.3699998855000004</v>
      </c>
      <c r="I2731" s="21">
        <v>267.5</v>
      </c>
      <c r="J2731" s="19">
        <v>20</v>
      </c>
      <c r="K2731" s="19">
        <v>5</v>
      </c>
      <c r="M2731" s="19">
        <v>3.75</v>
      </c>
      <c r="N2731" s="19">
        <v>7.0499999525000003</v>
      </c>
      <c r="O2731" s="19">
        <v>1.375</v>
      </c>
      <c r="P2731" s="17"/>
      <c r="Q2731" s="19">
        <f t="shared" si="676"/>
        <v>4.2590452746624408</v>
      </c>
      <c r="R2731" s="19">
        <f t="shared" si="685"/>
        <v>3.7641134577512005</v>
      </c>
      <c r="S2731" s="19">
        <f t="shared" si="679"/>
        <v>3.6962445969353142</v>
      </c>
      <c r="T2731" s="19">
        <f t="shared" si="681"/>
        <v>4.0170075873388251</v>
      </c>
      <c r="U2731" s="23">
        <f t="shared" si="682"/>
        <v>3.9341027291719453</v>
      </c>
      <c r="V2731" s="24">
        <f t="shared" si="683"/>
        <v>5.4218988971779902</v>
      </c>
      <c r="W2731" s="24">
        <f t="shared" si="683"/>
        <v>4.2704235761257481</v>
      </c>
      <c r="X2731" s="24">
        <f t="shared" si="683"/>
        <v>4.205519709821357</v>
      </c>
      <c r="Y2731" s="24">
        <f t="shared" si="684"/>
        <v>4.7615086655729595</v>
      </c>
      <c r="Z2731" s="24">
        <f t="shared" si="684"/>
        <v>4.6715749329194995</v>
      </c>
      <c r="AA2731" s="20">
        <v>-0.18</v>
      </c>
      <c r="AB2731" s="20">
        <v>-0.38333333333333303</v>
      </c>
      <c r="AC2731" s="17">
        <v>314.51455735850101</v>
      </c>
      <c r="AD2731" s="17">
        <f t="shared" si="680"/>
        <v>314.49371792275241</v>
      </c>
      <c r="AE2731" s="21">
        <v>175</v>
      </c>
      <c r="AF2731" s="21">
        <v>165.41724924265642</v>
      </c>
      <c r="AG2731" s="19">
        <v>4.1471930058325199</v>
      </c>
      <c r="AH2731" s="21">
        <v>153</v>
      </c>
      <c r="AI2731" s="22">
        <v>0.57999999999999952</v>
      </c>
      <c r="AJ2731" s="21">
        <v>1193.5</v>
      </c>
      <c r="AK2731" s="21" t="e">
        <f>VLOOKUP($B2731,'[3]Rotoma level Monthly'!$C$2:$N$538,10,FALSE)</f>
        <v>#N/A</v>
      </c>
      <c r="AL2731" s="21" t="e">
        <f>VLOOKUP($B2731,'[3]Rotoma level Monthly'!$C$2:$N$538,11,FALSE)</f>
        <v>#N/A</v>
      </c>
      <c r="AM2731" s="20">
        <v>3.3642544840883559</v>
      </c>
      <c r="AN2731" s="21">
        <v>172.92500000000004</v>
      </c>
    </row>
    <row r="2732" spans="1:40" x14ac:dyDescent="0.25">
      <c r="A2732" t="s">
        <v>93</v>
      </c>
      <c r="B2732" s="15">
        <v>37196</v>
      </c>
      <c r="C2732" s="16" t="s">
        <v>63</v>
      </c>
      <c r="D2732" s="17">
        <v>2002</v>
      </c>
      <c r="E2732" s="18" t="str">
        <f t="shared" si="674"/>
        <v>Rotorua 2001/02</v>
      </c>
      <c r="F2732" s="18" t="s">
        <v>61</v>
      </c>
      <c r="G2732" s="19">
        <v>5.1500000475000007</v>
      </c>
      <c r="H2732" s="17">
        <v>3.6949999334999997</v>
      </c>
      <c r="I2732" s="21">
        <v>334.375</v>
      </c>
      <c r="J2732" s="19">
        <v>25.75</v>
      </c>
      <c r="K2732" s="19">
        <v>3</v>
      </c>
      <c r="M2732" s="19">
        <v>6.5</v>
      </c>
      <c r="N2732" s="19">
        <v>7.2575000524999993</v>
      </c>
      <c r="O2732" s="19">
        <v>1.2224999965000001</v>
      </c>
      <c r="P2732" s="17"/>
      <c r="Q2732" s="19">
        <f t="shared" si="676"/>
        <v>4.0279903719389223</v>
      </c>
      <c r="R2732" s="19">
        <f t="shared" si="685"/>
        <v>3.9747592406796826</v>
      </c>
      <c r="S2732" s="19">
        <f t="shared" si="679"/>
        <v>3.9879437360895627</v>
      </c>
      <c r="T2732" s="19">
        <f t="shared" si="681"/>
        <v>4.3374695214614523</v>
      </c>
      <c r="U2732" s="23">
        <f t="shared" si="682"/>
        <v>4.0820407175424052</v>
      </c>
      <c r="V2732" s="24">
        <f t="shared" si="683"/>
        <v>5.2983363920141766</v>
      </c>
      <c r="W2732" s="24">
        <f t="shared" si="683"/>
        <v>4.2220745894174003</v>
      </c>
      <c r="X2732" s="24">
        <f t="shared" si="683"/>
        <v>4.1954521820978945</v>
      </c>
      <c r="Y2732" s="24">
        <f t="shared" si="684"/>
        <v>4.7882138267498453</v>
      </c>
      <c r="Z2732" s="24">
        <f t="shared" si="684"/>
        <v>4.6337637388712389</v>
      </c>
      <c r="AA2732" s="20">
        <v>0.62</v>
      </c>
      <c r="AB2732" s="20">
        <v>-6.0000000000000102E-2</v>
      </c>
      <c r="AC2732" s="17">
        <v>314.550309430499</v>
      </c>
      <c r="AD2732" s="17">
        <f t="shared" si="680"/>
        <v>314.48185646904403</v>
      </c>
      <c r="AE2732" s="21">
        <v>168.5</v>
      </c>
      <c r="AF2732" s="21">
        <v>153.97536549706371</v>
      </c>
      <c r="AG2732" s="19">
        <v>4.1421338045150389</v>
      </c>
      <c r="AH2732" s="21">
        <v>164.7</v>
      </c>
      <c r="AI2732" s="22">
        <v>0.23666666666666641</v>
      </c>
      <c r="AJ2732" s="21">
        <v>1275.5</v>
      </c>
      <c r="AK2732" s="21" t="e">
        <f>VLOOKUP($B2732,'[3]Rotoma level Monthly'!$C$2:$N$538,10,FALSE)</f>
        <v>#N/A</v>
      </c>
      <c r="AL2732" s="21" t="e">
        <f>VLOOKUP($B2732,'[3]Rotoma level Monthly'!$C$2:$N$538,11,FALSE)</f>
        <v>#N/A</v>
      </c>
      <c r="AM2732" s="20">
        <v>3.3358161064714325</v>
      </c>
      <c r="AN2732" s="21">
        <v>169.53333333333333</v>
      </c>
    </row>
    <row r="2733" spans="1:40" x14ac:dyDescent="0.25">
      <c r="A2733" t="s">
        <v>93</v>
      </c>
      <c r="B2733" s="15">
        <v>37226</v>
      </c>
      <c r="C2733" s="16" t="s">
        <v>63</v>
      </c>
      <c r="D2733" s="17">
        <v>2002</v>
      </c>
      <c r="E2733" s="18" t="str">
        <f t="shared" si="674"/>
        <v>Rotorua 2001/02</v>
      </c>
      <c r="F2733" s="18" t="s">
        <v>61</v>
      </c>
      <c r="G2733" s="19">
        <v>16.399999810000001</v>
      </c>
      <c r="H2733" s="17">
        <v>1.9719999554000001</v>
      </c>
      <c r="I2733" s="21">
        <v>349.5</v>
      </c>
      <c r="J2733" s="19">
        <v>38</v>
      </c>
      <c r="K2733" s="19">
        <v>8.1666666666666661</v>
      </c>
      <c r="M2733" s="19">
        <v>6.333333333333333</v>
      </c>
      <c r="N2733" s="19">
        <v>6.8583331901666655</v>
      </c>
      <c r="O2733" s="19">
        <v>2.6166666746666665</v>
      </c>
      <c r="P2733" s="17"/>
      <c r="Q2733" s="19">
        <f t="shared" si="676"/>
        <v>5.3057033612612425</v>
      </c>
      <c r="R2733" s="19">
        <f t="shared" si="685"/>
        <v>4.7361551434546367</v>
      </c>
      <c r="S2733" s="19">
        <f t="shared" si="679"/>
        <v>4.0457760120459181</v>
      </c>
      <c r="T2733" s="19">
        <f t="shared" si="681"/>
        <v>4.8309681021210844</v>
      </c>
      <c r="U2733" s="23">
        <f t="shared" si="682"/>
        <v>4.7296506547207207</v>
      </c>
      <c r="V2733" s="24">
        <f t="shared" si="683"/>
        <v>5.3690394623307389</v>
      </c>
      <c r="W2733" s="24">
        <f t="shared" si="683"/>
        <v>4.2785760057646565</v>
      </c>
      <c r="X2733" s="24">
        <f t="shared" si="683"/>
        <v>4.1368532576204951</v>
      </c>
      <c r="Y2733" s="24">
        <f t="shared" si="684"/>
        <v>4.7472354153550942</v>
      </c>
      <c r="Z2733" s="24">
        <f t="shared" si="684"/>
        <v>4.6394934137285881</v>
      </c>
      <c r="AA2733" s="20">
        <v>-1</v>
      </c>
      <c r="AB2733" s="20">
        <v>-0.27333333333333298</v>
      </c>
      <c r="AC2733" s="17">
        <v>314.76129344694101</v>
      </c>
      <c r="AD2733" s="17">
        <f t="shared" si="680"/>
        <v>314.49274917452385</v>
      </c>
      <c r="AE2733" s="21">
        <v>243.5</v>
      </c>
      <c r="AF2733" s="21">
        <v>151.0940161988579</v>
      </c>
      <c r="AG2733" s="19">
        <v>4.2388444364162208</v>
      </c>
      <c r="AH2733" s="21">
        <v>163.30000000000001</v>
      </c>
      <c r="AI2733" s="22">
        <v>-9.2500000000000054E-2</v>
      </c>
      <c r="AJ2733" s="21">
        <v>1349.5</v>
      </c>
      <c r="AK2733" s="21" t="e">
        <f>VLOOKUP($B2733,'[3]Rotoma level Monthly'!$C$2:$N$538,10,FALSE)</f>
        <v>#N/A</v>
      </c>
      <c r="AL2733" s="21" t="e">
        <f>VLOOKUP($B2733,'[3]Rotoma level Monthly'!$C$2:$N$538,11,FALSE)</f>
        <v>#N/A</v>
      </c>
      <c r="AM2733" s="20">
        <v>3.3286212929844781</v>
      </c>
      <c r="AN2733" s="21">
        <v>168.41666666666666</v>
      </c>
    </row>
    <row r="2734" spans="1:40" x14ac:dyDescent="0.25">
      <c r="A2734" t="s">
        <v>93</v>
      </c>
      <c r="B2734" s="15">
        <v>37257</v>
      </c>
      <c r="C2734" s="16" t="s">
        <v>63</v>
      </c>
      <c r="D2734" s="17">
        <v>2002</v>
      </c>
      <c r="E2734" s="18" t="str">
        <f t="shared" si="674"/>
        <v>Rotorua 2001/02</v>
      </c>
      <c r="F2734" s="18" t="s">
        <v>61</v>
      </c>
      <c r="G2734" s="19">
        <v>17.050000095000001</v>
      </c>
      <c r="H2734" s="17">
        <v>2.796666622</v>
      </c>
      <c r="I2734" s="21">
        <v>535.75</v>
      </c>
      <c r="J2734" s="19">
        <v>55.25</v>
      </c>
      <c r="K2734" s="19">
        <v>23.25</v>
      </c>
      <c r="M2734" s="19">
        <v>57.75</v>
      </c>
      <c r="N2734" s="19">
        <v>6.5749999287499996</v>
      </c>
      <c r="O2734" s="19">
        <v>2.4249999524999999</v>
      </c>
      <c r="P2734" s="17"/>
      <c r="Q2734" s="19">
        <f t="shared" si="676"/>
        <v>5.3485799398007821</v>
      </c>
      <c r="R2734" s="19">
        <f t="shared" si="685"/>
        <v>4.3168910249319055</v>
      </c>
      <c r="S2734" s="19">
        <f t="shared" si="679"/>
        <v>4.6041761609387368</v>
      </c>
      <c r="T2734" s="19">
        <f t="shared" si="681"/>
        <v>5.3056102644828727</v>
      </c>
      <c r="U2734" s="23">
        <f t="shared" si="682"/>
        <v>4.8938143475385747</v>
      </c>
      <c r="V2734" s="24">
        <f t="shared" si="683"/>
        <v>5.2921578209364846</v>
      </c>
      <c r="W2734" s="24">
        <f t="shared" si="683"/>
        <v>4.2639943605554755</v>
      </c>
      <c r="X2734" s="24">
        <f t="shared" si="683"/>
        <v>4.1418991568216379</v>
      </c>
      <c r="Y2734" s="24">
        <f t="shared" si="684"/>
        <v>4.7712961194503611</v>
      </c>
      <c r="Z2734" s="24">
        <f t="shared" si="684"/>
        <v>4.6242080271770236</v>
      </c>
      <c r="AA2734" s="20">
        <v>0.28999999999999998</v>
      </c>
      <c r="AB2734" s="20">
        <v>0.92166666666666597</v>
      </c>
      <c r="AC2734" s="17">
        <v>314.82040026638703</v>
      </c>
      <c r="AD2734" s="17">
        <f t="shared" si="680"/>
        <v>314.52271020142712</v>
      </c>
      <c r="AE2734" s="21">
        <v>101</v>
      </c>
      <c r="AF2734" s="21">
        <v>167.39889718160234</v>
      </c>
      <c r="AG2734" s="19">
        <v>3.2064573334238693</v>
      </c>
      <c r="AH2734" s="21">
        <v>246.4</v>
      </c>
      <c r="AI2734" s="22">
        <v>-9.2500000000000054E-2</v>
      </c>
      <c r="AJ2734" s="21">
        <v>1430</v>
      </c>
      <c r="AK2734" s="21" t="e">
        <f>VLOOKUP($B2734,'[3]Rotoma level Monthly'!$C$2:$N$538,10,FALSE)</f>
        <v>#N/A</v>
      </c>
      <c r="AL2734" s="21" t="e">
        <f>VLOOKUP($B2734,'[3]Rotoma level Monthly'!$C$2:$N$538,11,FALSE)</f>
        <v>#N/A</v>
      </c>
      <c r="AM2734" s="20">
        <v>3.3805480869107218</v>
      </c>
      <c r="AN2734" s="21">
        <v>168.70000000000002</v>
      </c>
    </row>
    <row r="2735" spans="1:40" x14ac:dyDescent="0.25">
      <c r="A2735" t="s">
        <v>93</v>
      </c>
      <c r="B2735" s="15">
        <v>37288</v>
      </c>
      <c r="C2735" s="16" t="s">
        <v>63</v>
      </c>
      <c r="D2735" s="17">
        <v>2002</v>
      </c>
      <c r="E2735" s="18" t="str">
        <f t="shared" si="674"/>
        <v>Rotorua 2001/02</v>
      </c>
      <c r="F2735" s="18" t="s">
        <v>61</v>
      </c>
      <c r="G2735" s="19">
        <v>30.799999617499999</v>
      </c>
      <c r="H2735" s="17">
        <v>1.8000000316666664</v>
      </c>
      <c r="I2735" s="21">
        <v>436</v>
      </c>
      <c r="J2735" s="19">
        <v>63.5</v>
      </c>
      <c r="K2735" s="19">
        <v>17.75</v>
      </c>
      <c r="M2735" s="19">
        <v>24.5</v>
      </c>
      <c r="N2735" s="19">
        <v>6.7750000954999994</v>
      </c>
      <c r="O2735" s="19">
        <v>2.2249999942500001</v>
      </c>
      <c r="P2735" s="17"/>
      <c r="Q2735" s="19">
        <f t="shared" si="676"/>
        <v>6.0009188062118168</v>
      </c>
      <c r="R2735" s="19">
        <f t="shared" si="685"/>
        <v>4.8443002320481483</v>
      </c>
      <c r="S2735" s="19">
        <f t="shared" si="679"/>
        <v>4.334854332698443</v>
      </c>
      <c r="T2735" s="19">
        <f t="shared" si="681"/>
        <v>5.4820992778525675</v>
      </c>
      <c r="U2735" s="23">
        <f t="shared" si="682"/>
        <v>5.1655431622027441</v>
      </c>
      <c r="V2735" s="24">
        <f t="shared" si="683"/>
        <v>5.2469778339991819</v>
      </c>
      <c r="W2735" s="24">
        <f t="shared" si="683"/>
        <v>4.2855093388013668</v>
      </c>
      <c r="X2735" s="24">
        <f t="shared" si="683"/>
        <v>4.1208368899514065</v>
      </c>
      <c r="Y2735" s="24">
        <f t="shared" si="684"/>
        <v>4.7764105847726404</v>
      </c>
      <c r="Z2735" s="24">
        <f t="shared" si="684"/>
        <v>4.6138565959037265</v>
      </c>
      <c r="AA2735" s="20">
        <v>0.67</v>
      </c>
      <c r="AB2735" s="20">
        <v>0.93999999999999895</v>
      </c>
      <c r="AC2735" s="17">
        <v>314.706962347135</v>
      </c>
      <c r="AD2735" s="17">
        <f t="shared" si="680"/>
        <v>314.54902436899584</v>
      </c>
      <c r="AE2735" s="21">
        <v>54.5</v>
      </c>
      <c r="AF2735" s="21">
        <v>150.03382034632133</v>
      </c>
      <c r="AG2735" s="19">
        <v>4.019923714650175</v>
      </c>
      <c r="AH2735" s="21">
        <v>217.3</v>
      </c>
      <c r="AI2735" s="22">
        <v>-9.2500000000000054E-2</v>
      </c>
      <c r="AJ2735" s="21">
        <v>1507.5</v>
      </c>
      <c r="AK2735" s="21" t="e">
        <f>VLOOKUP($B2735,'[3]Rotoma level Monthly'!$C$2:$N$538,10,FALSE)</f>
        <v>#N/A</v>
      </c>
      <c r="AL2735" s="21" t="e">
        <f>VLOOKUP($B2735,'[3]Rotoma level Monthly'!$C$2:$N$538,11,FALSE)</f>
        <v>#N/A</v>
      </c>
      <c r="AM2735" s="20">
        <v>3.3242873131229564</v>
      </c>
      <c r="AN2735" s="21">
        <v>172.70000000000002</v>
      </c>
    </row>
    <row r="2736" spans="1:40" x14ac:dyDescent="0.25">
      <c r="A2736" t="s">
        <v>93</v>
      </c>
      <c r="B2736" s="15">
        <v>37316</v>
      </c>
      <c r="C2736" s="16" t="s">
        <v>63</v>
      </c>
      <c r="D2736" s="17">
        <v>2002</v>
      </c>
      <c r="E2736" s="18" t="str">
        <f t="shared" si="674"/>
        <v>Rotorua 2001/02</v>
      </c>
      <c r="F2736" s="18" t="s">
        <v>61</v>
      </c>
      <c r="G2736" s="19">
        <v>20.850000189999999</v>
      </c>
      <c r="H2736" s="17">
        <v>2.089999954</v>
      </c>
      <c r="I2736" s="21">
        <v>498.41666666666669</v>
      </c>
      <c r="J2736" s="19">
        <v>52.5</v>
      </c>
      <c r="K2736" s="19">
        <v>17</v>
      </c>
      <c r="M2736" s="19">
        <v>29.666666666666668</v>
      </c>
      <c r="N2736" s="19">
        <v>7.6833332380000003</v>
      </c>
      <c r="O2736" s="19">
        <v>3.7000000078333333</v>
      </c>
      <c r="P2736" s="17"/>
      <c r="Q2736" s="19">
        <f t="shared" si="676"/>
        <v>5.5705294006991348</v>
      </c>
      <c r="R2736" s="19">
        <f t="shared" si="685"/>
        <v>4.6670235443898669</v>
      </c>
      <c r="S2736" s="19">
        <f t="shared" si="679"/>
        <v>4.5097535946570915</v>
      </c>
      <c r="T2736" s="19">
        <f t="shared" si="681"/>
        <v>5.2408651659453938</v>
      </c>
      <c r="U2736" s="23">
        <f t="shared" si="682"/>
        <v>4.9970429264228713</v>
      </c>
      <c r="V2736" s="24">
        <f t="shared" si="683"/>
        <v>5.1403580358016194</v>
      </c>
      <c r="W2736" s="24">
        <f t="shared" si="683"/>
        <v>4.2973199139022151</v>
      </c>
      <c r="X2736" s="24">
        <f t="shared" si="683"/>
        <v>4.1189768597067191</v>
      </c>
      <c r="Y2736" s="24">
        <f t="shared" si="684"/>
        <v>4.7273723062337476</v>
      </c>
      <c r="Z2736" s="24">
        <f t="shared" si="684"/>
        <v>4.5771836592857182</v>
      </c>
      <c r="AA2736" s="20">
        <v>-0.45</v>
      </c>
      <c r="AB2736" s="20">
        <v>0.70999999999999897</v>
      </c>
      <c r="AC2736" s="17">
        <v>314.57326828348903</v>
      </c>
      <c r="AD2736" s="17">
        <f t="shared" si="680"/>
        <v>314.56635864564089</v>
      </c>
      <c r="AE2736" s="21">
        <v>64</v>
      </c>
      <c r="AF2736" s="21">
        <v>183.38844086022903</v>
      </c>
      <c r="AG2736" s="19">
        <v>3.3353603845916515</v>
      </c>
      <c r="AH2736" s="21">
        <v>236.6</v>
      </c>
      <c r="AI2736" s="22">
        <v>-9.2500000000000054E-2</v>
      </c>
      <c r="AJ2736" s="21">
        <v>1384.5</v>
      </c>
      <c r="AK2736" s="21" t="e">
        <f>VLOOKUP($B2736,'[3]Rotoma level Monthly'!$C$2:$N$538,10,FALSE)</f>
        <v>#N/A</v>
      </c>
      <c r="AL2736" s="21" t="e">
        <f>VLOOKUP($B2736,'[3]Rotoma level Monthly'!$C$2:$N$538,11,FALSE)</f>
        <v>#N/A</v>
      </c>
      <c r="AM2736" s="20">
        <v>3.4035359688284585</v>
      </c>
      <c r="AN2736" s="21">
        <v>174.45833333333334</v>
      </c>
    </row>
    <row r="2737" spans="1:40" x14ac:dyDescent="0.25">
      <c r="A2737" t="s">
        <v>93</v>
      </c>
      <c r="B2737" s="15">
        <v>37347</v>
      </c>
      <c r="C2737" s="16" t="s">
        <v>63</v>
      </c>
      <c r="D2737" s="17">
        <v>2002</v>
      </c>
      <c r="E2737" s="18" t="str">
        <f t="shared" si="674"/>
        <v>Rotorua 2001/02</v>
      </c>
      <c r="F2737" s="18" t="s">
        <v>61</v>
      </c>
      <c r="G2737" s="19">
        <v>9.4499999050000003</v>
      </c>
      <c r="H2737" s="17">
        <v>2.4466666380000004</v>
      </c>
      <c r="I2737" s="21">
        <v>353.33333333333331</v>
      </c>
      <c r="J2737" s="19">
        <v>50.166666666666664</v>
      </c>
      <c r="K2737" s="19">
        <v>25.5</v>
      </c>
      <c r="M2737" s="19">
        <v>78.833333333333329</v>
      </c>
      <c r="N2737" s="19">
        <v>7.0633333523333333</v>
      </c>
      <c r="O2737" s="19">
        <v>2.6166667145</v>
      </c>
      <c r="P2737" s="17"/>
      <c r="Q2737" s="19">
        <f t="shared" si="676"/>
        <v>4.6975967825240819</v>
      </c>
      <c r="R2737" s="19">
        <f t="shared" si="685"/>
        <v>4.4784356227957414</v>
      </c>
      <c r="S2737" s="19">
        <f t="shared" si="679"/>
        <v>4.0600356777407747</v>
      </c>
      <c r="T2737" s="19">
        <f t="shared" si="681"/>
        <v>5.183212516013783</v>
      </c>
      <c r="U2737" s="23">
        <f t="shared" si="682"/>
        <v>4.604820149768595</v>
      </c>
      <c r="V2737" s="24">
        <f t="shared" si="683"/>
        <v>4.9699906038587374</v>
      </c>
      <c r="W2737" s="24">
        <f t="shared" si="683"/>
        <v>4.2940724661005616</v>
      </c>
      <c r="X2737" s="24">
        <f t="shared" si="683"/>
        <v>4.0841365526635203</v>
      </c>
      <c r="Y2737" s="24">
        <f t="shared" si="684"/>
        <v>4.6862936307670244</v>
      </c>
      <c r="Z2737" s="24">
        <f t="shared" si="684"/>
        <v>4.5148678488846388</v>
      </c>
      <c r="AA2737" s="20">
        <v>-0.22</v>
      </c>
      <c r="AB2737" s="20">
        <v>0.51499999999999901</v>
      </c>
      <c r="AC2737" s="17">
        <v>314.40170181802898</v>
      </c>
      <c r="AD2737" s="17">
        <f t="shared" si="680"/>
        <v>314.56881105577969</v>
      </c>
      <c r="AE2737" s="21">
        <v>135.5</v>
      </c>
      <c r="AF2737" s="21">
        <v>159.59549587952128</v>
      </c>
      <c r="AG2737" s="19">
        <v>2.8519871943646589</v>
      </c>
      <c r="AH2737" s="21">
        <v>180</v>
      </c>
      <c r="AI2737" s="22">
        <v>-9.2500000000000054E-2</v>
      </c>
      <c r="AJ2737" s="21">
        <v>1393.5</v>
      </c>
      <c r="AK2737" s="21" t="e">
        <f>VLOOKUP($B2737,'[3]Rotoma level Monthly'!$C$2:$N$538,10,FALSE)</f>
        <v>#N/A</v>
      </c>
      <c r="AL2737" s="21" t="e">
        <f>VLOOKUP($B2737,'[3]Rotoma level Monthly'!$C$2:$N$538,11,FALSE)</f>
        <v>#N/A</v>
      </c>
      <c r="AM2737" s="20">
        <v>3.4549132442701573</v>
      </c>
      <c r="AN2737" s="21">
        <v>174.84166666666667</v>
      </c>
    </row>
    <row r="2738" spans="1:40" x14ac:dyDescent="0.25">
      <c r="A2738" t="s">
        <v>93</v>
      </c>
      <c r="B2738" s="15">
        <v>37377</v>
      </c>
      <c r="C2738" s="16" t="s">
        <v>63</v>
      </c>
      <c r="D2738" s="17">
        <v>2002</v>
      </c>
      <c r="E2738" s="18" t="str">
        <f t="shared" si="674"/>
        <v>Rotorua 2001/02</v>
      </c>
      <c r="F2738" s="18" t="s">
        <v>61</v>
      </c>
      <c r="G2738" s="19">
        <v>20.849999714999999</v>
      </c>
      <c r="H2738" s="17">
        <v>2.2999999524999999</v>
      </c>
      <c r="I2738" s="21">
        <v>423.5</v>
      </c>
      <c r="J2738" s="19">
        <v>43</v>
      </c>
      <c r="K2738" s="19">
        <v>19.5</v>
      </c>
      <c r="M2738" s="19">
        <v>21.25</v>
      </c>
      <c r="N2738" s="19">
        <v>6.9250000712500004</v>
      </c>
      <c r="O2738" s="19">
        <v>2.4250000117499999</v>
      </c>
      <c r="P2738" s="17"/>
      <c r="Q2738" s="19">
        <f t="shared" si="676"/>
        <v>5.5705293755683769</v>
      </c>
      <c r="R2738" s="19">
        <f t="shared" si="685"/>
        <v>4.5526391841790321</v>
      </c>
      <c r="S2738" s="19">
        <f t="shared" si="679"/>
        <v>4.2968287781468426</v>
      </c>
      <c r="T2738" s="19">
        <f t="shared" si="681"/>
        <v>4.9877278902923923</v>
      </c>
      <c r="U2738" s="23">
        <f t="shared" si="682"/>
        <v>4.8519313070466605</v>
      </c>
      <c r="V2738" s="24">
        <f t="shared" si="683"/>
        <v>4.8992714030736542</v>
      </c>
      <c r="W2738" s="24">
        <f t="shared" si="683"/>
        <v>4.2971103888898083</v>
      </c>
      <c r="X2738" s="24">
        <f t="shared" si="683"/>
        <v>4.0822242355771081</v>
      </c>
      <c r="Y2738" s="24">
        <f t="shared" si="684"/>
        <v>4.6546701431910762</v>
      </c>
      <c r="Z2738" s="24">
        <f t="shared" si="684"/>
        <v>4.4895002881619801</v>
      </c>
      <c r="AA2738" s="20">
        <v>-1.32</v>
      </c>
      <c r="AB2738" s="20">
        <v>-5.6666666666666803E-2</v>
      </c>
      <c r="AC2738" s="17">
        <v>314.40170181802898</v>
      </c>
      <c r="AD2738" s="17">
        <f t="shared" si="680"/>
        <v>314.55551656106138</v>
      </c>
      <c r="AE2738" s="21">
        <v>82</v>
      </c>
      <c r="AF2738" s="21">
        <v>191.23631154499625</v>
      </c>
      <c r="AG2738" s="19">
        <v>3.7514200090546557</v>
      </c>
      <c r="AH2738" s="21">
        <v>117.3</v>
      </c>
      <c r="AI2738" s="22">
        <v>-9.2500000000000054E-2</v>
      </c>
      <c r="AJ2738" s="21">
        <v>1410</v>
      </c>
      <c r="AK2738" s="21" t="e">
        <f>VLOOKUP($B2738,'[3]Rotoma level Monthly'!$C$2:$N$538,10,FALSE)</f>
        <v>#N/A</v>
      </c>
      <c r="AL2738" s="21" t="e">
        <f>VLOOKUP($B2738,'[3]Rotoma level Monthly'!$C$2:$N$538,11,FALSE)</f>
        <v>#N/A</v>
      </c>
      <c r="AM2738" s="20">
        <v>3.4215246685004423</v>
      </c>
      <c r="AN2738" s="21">
        <v>175.38333333333333</v>
      </c>
    </row>
    <row r="2739" spans="1:40" x14ac:dyDescent="0.25">
      <c r="A2739" t="s">
        <v>93</v>
      </c>
      <c r="B2739" s="15">
        <v>37408</v>
      </c>
      <c r="C2739" s="16" t="s">
        <v>63</v>
      </c>
      <c r="D2739" s="17">
        <v>2002</v>
      </c>
      <c r="E2739" s="18" t="str">
        <f t="shared" si="674"/>
        <v>Rotorua 2001/02</v>
      </c>
      <c r="F2739" s="18" t="s">
        <v>61</v>
      </c>
      <c r="G2739" s="19">
        <v>27.149999810000001</v>
      </c>
      <c r="H2739" s="17">
        <v>1.9850000140000001</v>
      </c>
      <c r="I2739" s="21">
        <v>405.75</v>
      </c>
      <c r="J2739" s="19">
        <v>41</v>
      </c>
      <c r="K2739" s="19">
        <v>7.25</v>
      </c>
      <c r="M2739" s="19">
        <v>3.25</v>
      </c>
      <c r="N2739" s="19">
        <v>7.1499998570000001</v>
      </c>
      <c r="O2739" s="19">
        <v>3.3000000117499999</v>
      </c>
      <c r="P2739" s="17"/>
      <c r="Q2739" s="19">
        <f t="shared" si="676"/>
        <v>5.8617753704494344</v>
      </c>
      <c r="R2739" s="19">
        <f t="shared" si="685"/>
        <v>4.7283496718490241</v>
      </c>
      <c r="S2739" s="19">
        <f t="shared" si="679"/>
        <v>4.2408581707797897</v>
      </c>
      <c r="T2739" s="19">
        <f t="shared" si="681"/>
        <v>4.9273288616216275</v>
      </c>
      <c r="U2739" s="23">
        <f t="shared" si="682"/>
        <v>4.9395780186749692</v>
      </c>
      <c r="V2739" s="24">
        <f t="shared" si="683"/>
        <v>4.9385983430579117</v>
      </c>
      <c r="W2739" s="24">
        <f t="shared" si="683"/>
        <v>4.333046995803076</v>
      </c>
      <c r="X2739" s="24">
        <f t="shared" si="683"/>
        <v>4.1047351698893868</v>
      </c>
      <c r="Y2739" s="24">
        <f t="shared" si="684"/>
        <v>4.6968765928275138</v>
      </c>
      <c r="Z2739" s="24">
        <f t="shared" si="684"/>
        <v>4.5183142753944727</v>
      </c>
      <c r="AA2739" s="20">
        <v>-0.54</v>
      </c>
      <c r="AB2739" s="20">
        <v>-0.49833333333333302</v>
      </c>
      <c r="AC2739" s="17">
        <v>314.40170181802898</v>
      </c>
      <c r="AD2739" s="17">
        <f t="shared" si="680"/>
        <v>314.54101191048017</v>
      </c>
      <c r="AE2739" s="21">
        <v>131</v>
      </c>
      <c r="AF2739" s="21">
        <v>186.89374999999561</v>
      </c>
      <c r="AG2739" s="19">
        <v>4.0735705933538968</v>
      </c>
      <c r="AH2739" s="21">
        <v>85</v>
      </c>
      <c r="AI2739" s="22">
        <v>-0.14416666666666655</v>
      </c>
      <c r="AJ2739" s="21">
        <v>1272.5</v>
      </c>
      <c r="AK2739" s="21" t="e">
        <f>VLOOKUP($B2739,'[3]Rotoma level Monthly'!$C$2:$N$538,10,FALSE)</f>
        <v>#N/A</v>
      </c>
      <c r="AL2739" s="21" t="e">
        <f>VLOOKUP($B2739,'[3]Rotoma level Monthly'!$C$2:$N$538,11,FALSE)</f>
        <v>#N/A</v>
      </c>
      <c r="AM2739" s="20">
        <v>3.3961716495818188</v>
      </c>
      <c r="AN2739" s="21">
        <v>170.59166666666667</v>
      </c>
    </row>
    <row r="2740" spans="1:40" x14ac:dyDescent="0.25">
      <c r="A2740" t="s">
        <v>93</v>
      </c>
      <c r="B2740" s="15">
        <v>37438</v>
      </c>
      <c r="C2740" s="16" t="s">
        <v>64</v>
      </c>
      <c r="D2740" s="17">
        <v>2003</v>
      </c>
      <c r="E2740" s="18" t="str">
        <f t="shared" si="674"/>
        <v>Rotorua 2002/03</v>
      </c>
      <c r="F2740" s="18" t="s">
        <v>61</v>
      </c>
      <c r="G2740" s="19">
        <v>24.199999810000001</v>
      </c>
      <c r="H2740" s="17">
        <v>1.9000000355</v>
      </c>
      <c r="I2740" s="21">
        <v>291.625</v>
      </c>
      <c r="J2740" s="19">
        <v>29</v>
      </c>
      <c r="K2740" s="19">
        <v>5</v>
      </c>
      <c r="M2740" s="19">
        <v>1.125</v>
      </c>
      <c r="N2740" s="19">
        <v>6.9049999715000006</v>
      </c>
      <c r="O2740" s="19">
        <v>3.6999999880000001</v>
      </c>
      <c r="P2740" s="17"/>
      <c r="Q2740" s="19">
        <f t="shared" si="676"/>
        <v>5.7348910209295303</v>
      </c>
      <c r="R2740" s="19">
        <f t="shared" si="685"/>
        <v>4.7802895746768739</v>
      </c>
      <c r="S2740" s="19">
        <f t="shared" si="679"/>
        <v>3.8091225029234441</v>
      </c>
      <c r="T2740" s="19">
        <f t="shared" si="681"/>
        <v>4.4882021538649512</v>
      </c>
      <c r="U2740" s="23">
        <f t="shared" si="682"/>
        <v>4.7031263130987</v>
      </c>
      <c r="V2740" s="24">
        <f t="shared" si="683"/>
        <v>5.0580357941164822</v>
      </c>
      <c r="W2740" s="24">
        <f t="shared" si="683"/>
        <v>4.3892921241568148</v>
      </c>
      <c r="X2740" s="24">
        <f t="shared" si="683"/>
        <v>4.1025623968084775</v>
      </c>
      <c r="Y2740" s="24">
        <f t="shared" si="684"/>
        <v>4.7361428067046916</v>
      </c>
      <c r="Z2740" s="24">
        <f t="shared" si="684"/>
        <v>4.5715082804466167</v>
      </c>
      <c r="AA2740" s="20">
        <v>-0.73</v>
      </c>
      <c r="AB2740" s="20">
        <v>-0.59</v>
      </c>
      <c r="AC2740" s="17">
        <v>314.51668098456099</v>
      </c>
      <c r="AD2740" s="17">
        <f t="shared" si="680"/>
        <v>314.54357080959028</v>
      </c>
      <c r="AE2740" s="21">
        <v>103.5</v>
      </c>
      <c r="AF2740" s="21">
        <v>185.86304470854603</v>
      </c>
      <c r="AG2740" s="19">
        <v>3.7529458822909425</v>
      </c>
      <c r="AH2740" s="21">
        <v>118.2</v>
      </c>
      <c r="AI2740" s="22">
        <v>-0.1766666666666665</v>
      </c>
      <c r="AJ2740" s="21">
        <v>1372</v>
      </c>
      <c r="AK2740" s="21" t="e">
        <f>VLOOKUP($B2740,'[3]Rotoma level Monthly'!$C$2:$N$538,10,FALSE)</f>
        <v>#N/A</v>
      </c>
      <c r="AL2740" s="21" t="e">
        <f>VLOOKUP($B2740,'[3]Rotoma level Monthly'!$C$2:$N$538,11,FALSE)</f>
        <v>#N/A</v>
      </c>
      <c r="AM2740" s="20">
        <v>3.5401416414245799</v>
      </c>
      <c r="AN2740" s="21">
        <v>167.85833333333332</v>
      </c>
    </row>
    <row r="2741" spans="1:40" x14ac:dyDescent="0.25">
      <c r="A2741" t="s">
        <v>93</v>
      </c>
      <c r="B2741" s="15">
        <v>37469</v>
      </c>
      <c r="C2741" s="16" t="s">
        <v>64</v>
      </c>
      <c r="D2741" s="17">
        <v>2003</v>
      </c>
      <c r="E2741" s="18" t="str">
        <f t="shared" si="674"/>
        <v>Rotorua 2002/03</v>
      </c>
      <c r="F2741" s="18" t="s">
        <v>61</v>
      </c>
      <c r="G2741" s="19">
        <v>16.349999952499999</v>
      </c>
      <c r="H2741" s="17">
        <v>2.0099999904999999</v>
      </c>
      <c r="I2741" s="21">
        <v>357.75</v>
      </c>
      <c r="J2741" s="19">
        <v>37.5</v>
      </c>
      <c r="K2741" s="19">
        <v>5.5</v>
      </c>
      <c r="M2741" s="19">
        <v>4.5</v>
      </c>
      <c r="N2741" s="19">
        <v>7</v>
      </c>
      <c r="O2741" s="19">
        <v>3.2000000475000001</v>
      </c>
      <c r="P2741" s="17"/>
      <c r="Q2741" s="19">
        <f t="shared" si="676"/>
        <v>5.302335099565866</v>
      </c>
      <c r="R2741" s="19">
        <f t="shared" si="685"/>
        <v>4.7134744421155172</v>
      </c>
      <c r="S2741" s="19">
        <f t="shared" si="679"/>
        <v>4.0762747237197594</v>
      </c>
      <c r="T2741" s="19">
        <f t="shared" si="681"/>
        <v>4.8141713017649383</v>
      </c>
      <c r="U2741" s="23">
        <f t="shared" si="682"/>
        <v>4.7265638917915203</v>
      </c>
      <c r="V2741" s="24">
        <f t="shared" si="683"/>
        <v>5.205144935801072</v>
      </c>
      <c r="W2741" s="24">
        <f t="shared" si="683"/>
        <v>4.4588471104713818</v>
      </c>
      <c r="X2741" s="24">
        <f t="shared" si="683"/>
        <v>4.1320144931524014</v>
      </c>
      <c r="Y2741" s="24">
        <f t="shared" si="684"/>
        <v>4.7999636423282031</v>
      </c>
      <c r="Z2741" s="24">
        <f t="shared" si="684"/>
        <v>4.648992545438265</v>
      </c>
      <c r="AA2741" s="20">
        <v>-1.42</v>
      </c>
      <c r="AB2741" s="20">
        <v>-0.71333333333333304</v>
      </c>
      <c r="AC2741" s="17">
        <v>314.49153713196398</v>
      </c>
      <c r="AD2741" s="17">
        <f t="shared" si="680"/>
        <v>314.54937629248167</v>
      </c>
      <c r="AE2741" s="21">
        <v>52.722000000000001</v>
      </c>
      <c r="AF2741" s="21">
        <v>181.40581965667192</v>
      </c>
      <c r="AG2741" s="19">
        <v>3.868514288352674</v>
      </c>
      <c r="AH2741" s="21">
        <v>179.2</v>
      </c>
      <c r="AI2741" s="22">
        <v>-0.25083333333333302</v>
      </c>
      <c r="AJ2741" s="21">
        <v>1409.5</v>
      </c>
      <c r="AK2741" s="21" t="e">
        <f>VLOOKUP($B2741,'[3]Rotoma level Monthly'!$C$2:$N$538,10,FALSE)</f>
        <v>#N/A</v>
      </c>
      <c r="AL2741" s="21" t="e">
        <f>VLOOKUP($B2741,'[3]Rotoma level Monthly'!$C$2:$N$538,11,FALSE)</f>
        <v>#N/A</v>
      </c>
      <c r="AM2741" s="20">
        <v>3.6363925327579985</v>
      </c>
      <c r="AN2741" s="21">
        <v>169.95</v>
      </c>
    </row>
    <row r="2742" spans="1:40" x14ac:dyDescent="0.25">
      <c r="A2742" t="s">
        <v>93</v>
      </c>
      <c r="B2742" s="15">
        <v>37500</v>
      </c>
      <c r="C2742" s="16" t="s">
        <v>64</v>
      </c>
      <c r="D2742" s="17">
        <v>2003</v>
      </c>
      <c r="E2742" s="18" t="str">
        <f t="shared" si="674"/>
        <v>Rotorua 2002/03</v>
      </c>
      <c r="F2742" s="18" t="s">
        <v>61</v>
      </c>
      <c r="G2742" s="19">
        <v>20.100000190000003</v>
      </c>
      <c r="H2742" s="17">
        <v>2.130000114</v>
      </c>
      <c r="I2742" s="21">
        <v>360.5</v>
      </c>
      <c r="J2742" s="19">
        <v>36</v>
      </c>
      <c r="K2742" s="19">
        <v>4</v>
      </c>
      <c r="M2742" s="19">
        <v>10</v>
      </c>
      <c r="N2742" s="19">
        <v>7.1100001339999999</v>
      </c>
      <c r="O2742" s="19">
        <v>2.9000000950000002</v>
      </c>
      <c r="P2742" s="17"/>
      <c r="Q2742" s="19">
        <f t="shared" si="676"/>
        <v>5.5301179962754308</v>
      </c>
      <c r="R2742" s="19">
        <f t="shared" si="685"/>
        <v>4.6444247830873859</v>
      </c>
      <c r="S2742" s="19">
        <f t="shared" si="679"/>
        <v>4.0862848598568977</v>
      </c>
      <c r="T2742" s="19">
        <f t="shared" si="681"/>
        <v>4.7624033022404779</v>
      </c>
      <c r="U2742" s="23">
        <f t="shared" si="682"/>
        <v>4.7558077353650479</v>
      </c>
      <c r="V2742" s="24">
        <f t="shared" si="683"/>
        <v>5.267501066657255</v>
      </c>
      <c r="W2742" s="24">
        <f t="shared" si="683"/>
        <v>4.5167379934965846</v>
      </c>
      <c r="X2742" s="24">
        <f t="shared" si="683"/>
        <v>4.1456794288777141</v>
      </c>
      <c r="Y2742" s="24">
        <f t="shared" si="684"/>
        <v>4.8647554954166967</v>
      </c>
      <c r="Z2742" s="24">
        <f t="shared" si="684"/>
        <v>4.6986684961120631</v>
      </c>
      <c r="AA2742" s="20">
        <v>-0.8</v>
      </c>
      <c r="AB2742" s="20">
        <v>-0.745</v>
      </c>
      <c r="AC2742" s="17">
        <v>314.42815408971501</v>
      </c>
      <c r="AD2742" s="17">
        <f t="shared" si="680"/>
        <v>314.54735573277321</v>
      </c>
      <c r="AE2742" s="21">
        <v>217.34</v>
      </c>
      <c r="AF2742" s="21">
        <v>205.46037507562829</v>
      </c>
      <c r="AG2742" s="19">
        <v>4.0986292202899861</v>
      </c>
      <c r="AH2742" s="21">
        <v>173.3</v>
      </c>
      <c r="AI2742" s="22">
        <v>-0.32833333333333303</v>
      </c>
      <c r="AJ2742" s="21">
        <v>1393.722</v>
      </c>
      <c r="AK2742" s="21" t="e">
        <f>VLOOKUP($B2742,'[3]Rotoma level Monthly'!$C$2:$N$538,10,FALSE)</f>
        <v>#N/A</v>
      </c>
      <c r="AL2742" s="21" t="e">
        <f>VLOOKUP($B2742,'[3]Rotoma level Monthly'!$C$2:$N$538,11,FALSE)</f>
        <v>#N/A</v>
      </c>
      <c r="AM2742" s="20">
        <v>3.7012051529264962</v>
      </c>
      <c r="AN2742" s="21">
        <v>169.52500000000001</v>
      </c>
    </row>
    <row r="2743" spans="1:40" x14ac:dyDescent="0.25">
      <c r="A2743" t="s">
        <v>93</v>
      </c>
      <c r="B2743" s="15">
        <v>37530</v>
      </c>
      <c r="C2743" s="16" t="s">
        <v>64</v>
      </c>
      <c r="D2743" s="17">
        <v>2003</v>
      </c>
      <c r="E2743" s="18" t="str">
        <f t="shared" si="674"/>
        <v>Rotorua 2002/03</v>
      </c>
      <c r="F2743" s="18" t="s">
        <v>61</v>
      </c>
      <c r="G2743" s="19">
        <v>23.699999905000002</v>
      </c>
      <c r="H2743" s="17">
        <v>1.9000000355</v>
      </c>
      <c r="I2743" s="21">
        <v>384</v>
      </c>
      <c r="J2743" s="19">
        <v>34.5</v>
      </c>
      <c r="K2743" s="19">
        <v>7</v>
      </c>
      <c r="M2743" s="19">
        <v>2</v>
      </c>
      <c r="N2743" s="19">
        <v>7.079999924</v>
      </c>
      <c r="O2743" s="19">
        <v>4.0499999525000003</v>
      </c>
      <c r="P2743" s="17"/>
      <c r="Q2743" s="19">
        <f t="shared" si="676"/>
        <v>5.7118607944439237</v>
      </c>
      <c r="R2743" s="19">
        <f t="shared" si="685"/>
        <v>4.7802895746768739</v>
      </c>
      <c r="S2743" s="19">
        <f t="shared" si="679"/>
        <v>4.1688369853462675</v>
      </c>
      <c r="T2743" s="19">
        <f t="shared" si="681"/>
        <v>4.70843175761396</v>
      </c>
      <c r="U2743" s="23">
        <f t="shared" si="682"/>
        <v>4.8423547780202565</v>
      </c>
      <c r="V2743" s="24">
        <f t="shared" si="683"/>
        <v>5.388569026639046</v>
      </c>
      <c r="W2743" s="24">
        <f t="shared" si="683"/>
        <v>4.6014193365737244</v>
      </c>
      <c r="X2743" s="24">
        <f t="shared" si="683"/>
        <v>4.1850621279119595</v>
      </c>
      <c r="Y2743" s="24">
        <f t="shared" si="684"/>
        <v>4.9223741762729576</v>
      </c>
      <c r="Z2743" s="24">
        <f t="shared" si="684"/>
        <v>4.7743561668494223</v>
      </c>
      <c r="AA2743" s="20">
        <v>-0.72</v>
      </c>
      <c r="AB2743" s="20">
        <v>-0.80333333333333301</v>
      </c>
      <c r="AC2743" s="17">
        <v>314.34304943008101</v>
      </c>
      <c r="AD2743" s="17">
        <f t="shared" si="680"/>
        <v>314.5330634054049</v>
      </c>
      <c r="AE2743" s="21">
        <v>47.5</v>
      </c>
      <c r="AF2743" s="21">
        <v>215.27688172043005</v>
      </c>
      <c r="AG2743" s="19">
        <v>4.6009409125214678</v>
      </c>
      <c r="AH2743" s="21">
        <v>268.8</v>
      </c>
      <c r="AI2743" s="22">
        <v>-0.32833333333333303</v>
      </c>
      <c r="AJ2743" s="21">
        <v>1528.5619999999999</v>
      </c>
      <c r="AK2743" s="21" t="e">
        <f>VLOOKUP($B2743,'[3]Rotoma level Monthly'!$C$2:$N$538,10,FALSE)</f>
        <v>#N/A</v>
      </c>
      <c r="AL2743" s="21" t="e">
        <f>VLOOKUP($B2743,'[3]Rotoma level Monthly'!$C$2:$N$538,11,FALSE)</f>
        <v>#N/A</v>
      </c>
      <c r="AM2743" s="20">
        <v>3.790581655594691</v>
      </c>
      <c r="AN2743" s="21">
        <v>179.17499999999998</v>
      </c>
    </row>
    <row r="2744" spans="1:40" x14ac:dyDescent="0.25">
      <c r="A2744" t="s">
        <v>93</v>
      </c>
      <c r="B2744" s="15">
        <v>37561</v>
      </c>
      <c r="C2744" s="16" t="s">
        <v>64</v>
      </c>
      <c r="D2744" s="17">
        <v>2003</v>
      </c>
      <c r="E2744" s="18" t="str">
        <f t="shared" si="674"/>
        <v>Rotorua 2002/03</v>
      </c>
      <c r="F2744" s="18" t="s">
        <v>61</v>
      </c>
      <c r="G2744" s="19">
        <v>23</v>
      </c>
      <c r="H2744" s="17">
        <v>2.2450000045</v>
      </c>
      <c r="I2744" s="21">
        <v>619</v>
      </c>
      <c r="J2744" s="19">
        <v>47</v>
      </c>
      <c r="K2744" s="19">
        <v>7.5</v>
      </c>
      <c r="M2744" s="19">
        <v>9.5</v>
      </c>
      <c r="N2744" s="19">
        <v>7.6999998090000004</v>
      </c>
      <c r="O2744" s="19">
        <v>4.25</v>
      </c>
      <c r="P2744" s="17"/>
      <c r="Q2744" s="19">
        <f t="shared" si="676"/>
        <v>5.6787887034846865</v>
      </c>
      <c r="R2744" s="19">
        <f t="shared" si="685"/>
        <v>4.5816151562375769</v>
      </c>
      <c r="S2744" s="19">
        <f t="shared" si="679"/>
        <v>4.7929888535505558</v>
      </c>
      <c r="T2744" s="19">
        <f t="shared" si="681"/>
        <v>5.1005257451722947</v>
      </c>
      <c r="U2744" s="23">
        <f t="shared" si="682"/>
        <v>5.038479614611278</v>
      </c>
      <c r="V2744" s="24">
        <f t="shared" si="683"/>
        <v>5.5261355542678592</v>
      </c>
      <c r="W2744" s="24">
        <f t="shared" si="683"/>
        <v>4.6519906628702143</v>
      </c>
      <c r="X2744" s="24">
        <f t="shared" si="683"/>
        <v>4.2521492210337088</v>
      </c>
      <c r="Y2744" s="24">
        <f t="shared" si="684"/>
        <v>4.9859621949155288</v>
      </c>
      <c r="Z2744" s="24">
        <f t="shared" si="684"/>
        <v>4.8540594082718282</v>
      </c>
      <c r="AA2744" s="20">
        <v>-0.66</v>
      </c>
      <c r="AB2744" s="20">
        <v>-0.81166666666666598</v>
      </c>
      <c r="AC2744" s="17">
        <v>314.23595507510697</v>
      </c>
      <c r="AD2744" s="17">
        <f t="shared" si="680"/>
        <v>314.50686720912222</v>
      </c>
      <c r="AE2744" s="21">
        <v>47</v>
      </c>
      <c r="AF2744" s="21">
        <v>213.71388888888967</v>
      </c>
      <c r="AG2744" s="19">
        <v>4.4376105640707681</v>
      </c>
      <c r="AH2744" s="21">
        <v>210.7</v>
      </c>
      <c r="AI2744" s="22">
        <v>-0.32833333333333303</v>
      </c>
      <c r="AJ2744" s="21">
        <v>1401.0619999999999</v>
      </c>
      <c r="AK2744" s="21" t="e">
        <f>VLOOKUP($B2744,'[3]Rotoma level Monthly'!$C$2:$N$538,10,FALSE)</f>
        <v>#N/A</v>
      </c>
      <c r="AL2744" s="21" t="e">
        <f>VLOOKUP($B2744,'[3]Rotoma level Monthly'!$C$2:$N$538,11,FALSE)</f>
        <v>#N/A</v>
      </c>
      <c r="AM2744" s="20">
        <v>3.8283939811521024</v>
      </c>
      <c r="AN2744" s="21">
        <v>183.00833333333333</v>
      </c>
    </row>
    <row r="2745" spans="1:40" x14ac:dyDescent="0.25">
      <c r="A2745" t="s">
        <v>93</v>
      </c>
      <c r="B2745" s="15">
        <v>37591</v>
      </c>
      <c r="C2745" s="16" t="s">
        <v>64</v>
      </c>
      <c r="D2745" s="17">
        <v>2003</v>
      </c>
      <c r="E2745" s="18" t="str">
        <f t="shared" si="674"/>
        <v>Rotorua 2002/03</v>
      </c>
      <c r="F2745" s="18" t="s">
        <v>61</v>
      </c>
      <c r="G2745" s="19">
        <v>25.600000189999999</v>
      </c>
      <c r="H2745" s="17">
        <v>2.8749999405</v>
      </c>
      <c r="I2745" s="21">
        <v>319.75</v>
      </c>
      <c r="J2745" s="19">
        <v>54</v>
      </c>
      <c r="K2745" s="19">
        <v>6.5</v>
      </c>
      <c r="M2745" s="19">
        <v>5</v>
      </c>
      <c r="N2745" s="19">
        <v>7.1499998570000001</v>
      </c>
      <c r="O2745" s="19">
        <v>4.1999999285000005</v>
      </c>
      <c r="P2745" s="17"/>
      <c r="Q2745" s="19">
        <f t="shared" si="676"/>
        <v>5.7969295200792272</v>
      </c>
      <c r="R2745" s="19">
        <f t="shared" si="685"/>
        <v>4.2833184423048341</v>
      </c>
      <c r="S2745" s="19">
        <f t="shared" si="679"/>
        <v>3.9294797649835806</v>
      </c>
      <c r="T2745" s="19">
        <f t="shared" si="681"/>
        <v>5.2765897786830678</v>
      </c>
      <c r="U2745" s="23">
        <f t="shared" si="682"/>
        <v>4.8215793765126769</v>
      </c>
      <c r="V2745" s="24">
        <f t="shared" si="683"/>
        <v>5.5670710675026909</v>
      </c>
      <c r="W2745" s="24">
        <f t="shared" si="683"/>
        <v>4.6142542711077317</v>
      </c>
      <c r="X2745" s="24">
        <f t="shared" si="683"/>
        <v>4.2424578671118489</v>
      </c>
      <c r="Y2745" s="24">
        <f t="shared" si="684"/>
        <v>5.0230973346290266</v>
      </c>
      <c r="Z2745" s="24">
        <f t="shared" si="684"/>
        <v>4.8617201350878245</v>
      </c>
      <c r="AA2745" s="20">
        <v>-1.1499999999999999</v>
      </c>
      <c r="AB2745" s="20">
        <v>-0.913333333333333</v>
      </c>
      <c r="AC2745" s="17">
        <v>314.13084264217599</v>
      </c>
      <c r="AD2745" s="17">
        <f t="shared" si="680"/>
        <v>314.4543296420585</v>
      </c>
      <c r="AE2745" s="21">
        <v>118.5</v>
      </c>
      <c r="AF2745" s="21">
        <v>189.78763440860493</v>
      </c>
      <c r="AG2745" s="19">
        <v>4.1771736067290215</v>
      </c>
      <c r="AH2745" s="21">
        <v>231.6</v>
      </c>
      <c r="AI2745" s="22">
        <v>-0.38583333333333303</v>
      </c>
      <c r="AJ2745" s="21">
        <v>1279.5619999999999</v>
      </c>
      <c r="AK2745" s="21" t="e">
        <f>VLOOKUP($B2745,'[3]Rotoma level Monthly'!$C$2:$N$538,10,FALSE)</f>
        <v>#N/A</v>
      </c>
      <c r="AL2745" s="21" t="e">
        <f>VLOOKUP($B2745,'[3]Rotoma level Monthly'!$C$2:$N$538,11,FALSE)</f>
        <v>#N/A</v>
      </c>
      <c r="AM2745" s="20">
        <v>3.8530170444484129</v>
      </c>
      <c r="AN2745" s="21">
        <v>188.70000000000002</v>
      </c>
    </row>
    <row r="2746" spans="1:40" x14ac:dyDescent="0.25">
      <c r="A2746" t="s">
        <v>93</v>
      </c>
      <c r="B2746" s="15">
        <v>37622</v>
      </c>
      <c r="C2746" s="16" t="s">
        <v>64</v>
      </c>
      <c r="D2746" s="17">
        <v>2003</v>
      </c>
      <c r="E2746" s="18" t="str">
        <f t="shared" si="674"/>
        <v>Rotorua 2002/03</v>
      </c>
      <c r="F2746" s="18" t="s">
        <v>61</v>
      </c>
      <c r="G2746" s="19">
        <v>33.950000382500001</v>
      </c>
      <c r="H2746" s="17">
        <v>2.1950000520000001</v>
      </c>
      <c r="I2746" s="21">
        <v>544.75</v>
      </c>
      <c r="J2746" s="19">
        <v>48.5</v>
      </c>
      <c r="K2746" s="19">
        <v>12.5</v>
      </c>
      <c r="M2746" s="19">
        <v>5.5</v>
      </c>
      <c r="N2746" s="19">
        <v>8.2999997140000001</v>
      </c>
      <c r="O2746" s="19">
        <v>4.25</v>
      </c>
      <c r="P2746" s="17"/>
      <c r="Q2746" s="19">
        <f t="shared" si="676"/>
        <v>6.1083330501142035</v>
      </c>
      <c r="R2746" s="19">
        <f t="shared" si="685"/>
        <v>4.6085422605762423</v>
      </c>
      <c r="S2746" s="19">
        <f t="shared" si="679"/>
        <v>4.6259536891440636</v>
      </c>
      <c r="T2746" s="19">
        <f t="shared" si="681"/>
        <v>5.1403658767186089</v>
      </c>
      <c r="U2746" s="23">
        <f t="shared" si="682"/>
        <v>5.1207987191382793</v>
      </c>
      <c r="V2746" s="24">
        <f t="shared" si="683"/>
        <v>5.6303838266954749</v>
      </c>
      <c r="W2746" s="24">
        <f t="shared" si="683"/>
        <v>4.6385585407447598</v>
      </c>
      <c r="X2746" s="24">
        <f t="shared" si="683"/>
        <v>4.2442726611289592</v>
      </c>
      <c r="Y2746" s="24">
        <f t="shared" si="684"/>
        <v>5.0093269689820055</v>
      </c>
      <c r="Z2746" s="24">
        <f t="shared" si="684"/>
        <v>4.8806354993877994</v>
      </c>
      <c r="AA2746" s="20">
        <v>-0.18</v>
      </c>
      <c r="AB2746" s="20">
        <v>-0.24833333333333299</v>
      </c>
      <c r="AC2746" s="17">
        <v>314.05644106108502</v>
      </c>
      <c r="AD2746" s="17">
        <f t="shared" si="680"/>
        <v>314.39066637495</v>
      </c>
      <c r="AE2746" s="21">
        <v>72</v>
      </c>
      <c r="AF2746" s="21">
        <v>175.58198924731673</v>
      </c>
      <c r="AG2746" s="19">
        <v>4.1257497588604988</v>
      </c>
      <c r="AH2746" s="21">
        <v>256.60000000000002</v>
      </c>
      <c r="AI2746" s="22">
        <v>-0.38583333333333303</v>
      </c>
      <c r="AJ2746" s="21">
        <v>1154.5619999999999</v>
      </c>
      <c r="AK2746" s="21" t="e">
        <f>VLOOKUP($B2746,'[3]Rotoma level Monthly'!$C$2:$N$538,10,FALSE)</f>
        <v>#N/A</v>
      </c>
      <c r="AL2746" s="21" t="e">
        <f>VLOOKUP($B2746,'[3]Rotoma level Monthly'!$C$2:$N$538,11,FALSE)</f>
        <v>#N/A</v>
      </c>
      <c r="AM2746" s="20">
        <v>3.8478778086411469</v>
      </c>
      <c r="AN2746" s="21">
        <v>189.54999999999998</v>
      </c>
    </row>
    <row r="2747" spans="1:40" x14ac:dyDescent="0.25">
      <c r="A2747" t="s">
        <v>93</v>
      </c>
      <c r="B2747" s="15">
        <v>37653</v>
      </c>
      <c r="C2747" s="16" t="s">
        <v>64</v>
      </c>
      <c r="D2747" s="17">
        <v>2003</v>
      </c>
      <c r="E2747" s="18" t="str">
        <f t="shared" si="674"/>
        <v>Rotorua 2002/03</v>
      </c>
      <c r="F2747" s="18" t="s">
        <v>61</v>
      </c>
      <c r="G2747" s="19">
        <v>42.050000572500004</v>
      </c>
      <c r="H2747" s="17">
        <v>1.7450000050000001</v>
      </c>
      <c r="I2747" s="21">
        <v>507.5</v>
      </c>
      <c r="J2747" s="19">
        <v>52</v>
      </c>
      <c r="K2747" s="19">
        <v>10.5</v>
      </c>
      <c r="M2747" s="19">
        <v>4.5</v>
      </c>
      <c r="N2747" s="19">
        <v>7.0499999525000003</v>
      </c>
      <c r="O2747" s="19">
        <v>4.3500001429999999</v>
      </c>
      <c r="P2747" s="17"/>
      <c r="Q2747" s="19">
        <f t="shared" si="676"/>
        <v>6.3443656553587182</v>
      </c>
      <c r="R2747" s="19">
        <f t="shared" si="685"/>
        <v>4.8809652341767089</v>
      </c>
      <c r="S2747" s="19">
        <f t="shared" si="679"/>
        <v>4.5333625002216031</v>
      </c>
      <c r="T2747" s="19">
        <f t="shared" si="681"/>
        <v>5.2287297634136127</v>
      </c>
      <c r="U2747" s="23">
        <f t="shared" si="682"/>
        <v>5.2468557882926614</v>
      </c>
      <c r="V2747" s="24">
        <f t="shared" si="683"/>
        <v>5.6590043974577178</v>
      </c>
      <c r="W2747" s="24">
        <f t="shared" si="683"/>
        <v>4.641613957588806</v>
      </c>
      <c r="X2747" s="24">
        <f t="shared" si="683"/>
        <v>4.2608150084225551</v>
      </c>
      <c r="Y2747" s="24">
        <f t="shared" si="684"/>
        <v>4.9882128427787586</v>
      </c>
      <c r="Z2747" s="24">
        <f t="shared" si="684"/>
        <v>4.8874115515619598</v>
      </c>
      <c r="AA2747" s="20">
        <v>-0.68</v>
      </c>
      <c r="AB2747" s="20">
        <v>-0.22166666666666601</v>
      </c>
      <c r="AC2747" s="17">
        <v>313.85493353737797</v>
      </c>
      <c r="AD2747" s="17">
        <f t="shared" si="680"/>
        <v>314.31966397413686</v>
      </c>
      <c r="AE2747" s="21">
        <v>19</v>
      </c>
      <c r="AF2747" s="21">
        <v>173.39062500000151</v>
      </c>
      <c r="AG2747" s="19">
        <v>3.4779148165232789</v>
      </c>
      <c r="AH2747" s="21">
        <v>204.7</v>
      </c>
      <c r="AI2747" s="22">
        <v>-0.37333333333333302</v>
      </c>
      <c r="AJ2747" s="21">
        <v>1125.5619999999999</v>
      </c>
      <c r="AK2747" s="21" t="e">
        <f>VLOOKUP($B2747,'[3]Rotoma level Monthly'!$C$2:$N$538,10,FALSE)</f>
        <v>#N/A</v>
      </c>
      <c r="AL2747" s="21" t="e">
        <f>VLOOKUP($B2747,'[3]Rotoma level Monthly'!$C$2:$N$538,11,FALSE)</f>
        <v>#N/A</v>
      </c>
      <c r="AM2747" s="20">
        <v>3.9244855107608658</v>
      </c>
      <c r="AN2747" s="21">
        <v>188.49999999999997</v>
      </c>
    </row>
    <row r="2748" spans="1:40" x14ac:dyDescent="0.25">
      <c r="A2748" t="s">
        <v>93</v>
      </c>
      <c r="B2748" s="15">
        <v>37681</v>
      </c>
      <c r="C2748" s="16" t="s">
        <v>64</v>
      </c>
      <c r="D2748" s="17">
        <v>2003</v>
      </c>
      <c r="E2748" s="18" t="str">
        <f t="shared" si="674"/>
        <v>Rotorua 2002/03</v>
      </c>
      <c r="F2748" s="18" t="s">
        <v>61</v>
      </c>
      <c r="G2748" s="19">
        <v>25.849999714999999</v>
      </c>
      <c r="H2748" s="17">
        <v>1.3849999904999999</v>
      </c>
      <c r="I2748" s="21">
        <v>564.5</v>
      </c>
      <c r="J2748" s="19">
        <v>58</v>
      </c>
      <c r="K2748" s="19">
        <v>22.5</v>
      </c>
      <c r="M2748" s="19">
        <v>97.5</v>
      </c>
      <c r="N2748" s="19">
        <v>6.8500001429999999</v>
      </c>
      <c r="O2748" s="19">
        <v>3.75</v>
      </c>
      <c r="P2748" s="17"/>
      <c r="Q2748" s="19">
        <f t="shared" si="676"/>
        <v>5.8076497783101768</v>
      </c>
      <c r="R2748" s="19">
        <f t="shared" si="685"/>
        <v>5.1524403215824721</v>
      </c>
      <c r="S2748" s="19">
        <f t="shared" si="679"/>
        <v>4.6725084782455699</v>
      </c>
      <c r="T2748" s="19">
        <f t="shared" si="681"/>
        <v>5.3672097412037765</v>
      </c>
      <c r="U2748" s="23">
        <f t="shared" si="682"/>
        <v>5.2499520798354986</v>
      </c>
      <c r="V2748" s="24">
        <f t="shared" si="683"/>
        <v>5.6787644289253043</v>
      </c>
      <c r="W2748" s="24">
        <f t="shared" si="683"/>
        <v>4.6820653556881897</v>
      </c>
      <c r="X2748" s="24">
        <f t="shared" si="683"/>
        <v>4.2743779153882624</v>
      </c>
      <c r="Y2748" s="24">
        <f t="shared" si="684"/>
        <v>4.9987415573836245</v>
      </c>
      <c r="Z2748" s="24">
        <f t="shared" si="684"/>
        <v>4.9084873143463454</v>
      </c>
      <c r="AA2748" s="20">
        <v>-0.61</v>
      </c>
      <c r="AB2748" s="20">
        <v>-0.33833333333333299</v>
      </c>
      <c r="AC2748" s="17">
        <v>313.83199187388601</v>
      </c>
      <c r="AD2748" s="17">
        <f t="shared" si="680"/>
        <v>314.25789094000334</v>
      </c>
      <c r="AE2748" s="21">
        <v>148</v>
      </c>
      <c r="AF2748" s="21">
        <v>129.98456919425237</v>
      </c>
      <c r="AG2748" s="19">
        <v>3.0204532153170387</v>
      </c>
      <c r="AH2748" s="21">
        <v>165.5</v>
      </c>
      <c r="AI2748" s="22">
        <v>-0.418333333333333</v>
      </c>
      <c r="AJ2748" s="21">
        <v>1090.0619999999999</v>
      </c>
      <c r="AK2748" s="21" t="e">
        <f>VLOOKUP($B2748,'[3]Rotoma level Monthly'!$C$2:$N$538,10,FALSE)</f>
        <v>#N/A</v>
      </c>
      <c r="AL2748" s="21" t="e">
        <f>VLOOKUP($B2748,'[3]Rotoma level Monthly'!$C$2:$N$538,11,FALSE)</f>
        <v>#N/A</v>
      </c>
      <c r="AM2748" s="20">
        <v>3.8793181025836252</v>
      </c>
      <c r="AN2748" s="21">
        <v>182.57499999999996</v>
      </c>
    </row>
    <row r="2749" spans="1:40" x14ac:dyDescent="0.25">
      <c r="A2749" t="s">
        <v>93</v>
      </c>
      <c r="B2749" s="15">
        <v>37712</v>
      </c>
      <c r="C2749" s="16" t="s">
        <v>64</v>
      </c>
      <c r="D2749" s="17">
        <v>2003</v>
      </c>
      <c r="E2749" s="18" t="str">
        <f t="shared" si="674"/>
        <v>Rotorua 2002/03</v>
      </c>
      <c r="F2749" s="18" t="s">
        <v>61</v>
      </c>
      <c r="G2749" s="19">
        <v>44.400000765000001</v>
      </c>
      <c r="H2749" s="17">
        <v>1.875</v>
      </c>
      <c r="I2749" s="21">
        <v>494.5</v>
      </c>
      <c r="J2749" s="19">
        <v>49.5</v>
      </c>
      <c r="K2749" s="19">
        <v>12.5</v>
      </c>
      <c r="M2749" s="19">
        <v>45</v>
      </c>
      <c r="N2749" s="19">
        <v>6.8000001909999996</v>
      </c>
      <c r="O2749" s="19">
        <v>3.4500000475000001</v>
      </c>
      <c r="P2749" s="17"/>
      <c r="Q2749" s="19">
        <f t="shared" si="676"/>
        <v>6.4043527630973873</v>
      </c>
      <c r="R2749" s="19">
        <f t="shared" si="685"/>
        <v>4.7959863313041691</v>
      </c>
      <c r="S2749" s="19">
        <f t="shared" si="679"/>
        <v>4.4994405507589263</v>
      </c>
      <c r="T2749" s="19">
        <f t="shared" si="681"/>
        <v>5.1662471808860202</v>
      </c>
      <c r="U2749" s="23">
        <f t="shared" si="682"/>
        <v>5.216506706511626</v>
      </c>
      <c r="V2749" s="24">
        <f t="shared" si="683"/>
        <v>5.8209940939730807</v>
      </c>
      <c r="W2749" s="24">
        <f t="shared" si="683"/>
        <v>4.7085279147305599</v>
      </c>
      <c r="X2749" s="24">
        <f t="shared" si="683"/>
        <v>4.3109949881397744</v>
      </c>
      <c r="Y2749" s="24">
        <f t="shared" si="684"/>
        <v>4.9973277794563105</v>
      </c>
      <c r="Z2749" s="24">
        <f t="shared" si="684"/>
        <v>4.9594611940749305</v>
      </c>
      <c r="AA2749" s="20">
        <v>-0.37</v>
      </c>
      <c r="AB2749" s="20">
        <v>-0.37</v>
      </c>
      <c r="AC2749" s="17">
        <v>313.96426754365302</v>
      </c>
      <c r="AD2749" s="17">
        <f t="shared" si="680"/>
        <v>314.22143808380531</v>
      </c>
      <c r="AE2749" s="21">
        <v>64</v>
      </c>
      <c r="AF2749" s="21">
        <v>148.8125000000089</v>
      </c>
      <c r="AG2749" s="19">
        <v>2.4255551697532329</v>
      </c>
      <c r="AH2749" s="21">
        <v>183.9</v>
      </c>
      <c r="AI2749" s="22">
        <v>-0.43416666666666648</v>
      </c>
      <c r="AJ2749" s="21">
        <v>1174.0619999999999</v>
      </c>
      <c r="AK2749" s="21" t="e">
        <f>VLOOKUP($B2749,'[3]Rotoma level Monthly'!$C$2:$N$538,10,FALSE)</f>
        <v>#N/A</v>
      </c>
      <c r="AL2749" s="21" t="e">
        <f>VLOOKUP($B2749,'[3]Rotoma level Monthly'!$C$2:$N$538,11,FALSE)</f>
        <v>#N/A</v>
      </c>
      <c r="AM2749" s="20">
        <v>3.8530758384774075</v>
      </c>
      <c r="AN2749" s="21">
        <v>182.89999999999998</v>
      </c>
    </row>
    <row r="2750" spans="1:40" x14ac:dyDescent="0.25">
      <c r="A2750" t="s">
        <v>93</v>
      </c>
      <c r="B2750" s="15">
        <v>37742</v>
      </c>
      <c r="C2750" s="16" t="s">
        <v>64</v>
      </c>
      <c r="D2750" s="17">
        <v>2003</v>
      </c>
      <c r="E2750" s="18" t="str">
        <f t="shared" si="674"/>
        <v>Rotorua 2002/03</v>
      </c>
      <c r="F2750" s="18" t="s">
        <v>61</v>
      </c>
      <c r="G2750" s="19">
        <v>33.5</v>
      </c>
      <c r="H2750" s="17">
        <v>1.9150000215</v>
      </c>
      <c r="I2750" s="21">
        <v>522</v>
      </c>
      <c r="J2750" s="19">
        <v>38.5</v>
      </c>
      <c r="K2750" s="19">
        <v>7.5</v>
      </c>
      <c r="M2750" s="19">
        <v>42.5</v>
      </c>
      <c r="N2750" s="19">
        <v>6.75</v>
      </c>
      <c r="O2750" s="19">
        <v>3.7000000475000001</v>
      </c>
      <c r="P2750" s="17"/>
      <c r="Q2750" s="19">
        <f t="shared" si="676"/>
        <v>6.0936138098735873</v>
      </c>
      <c r="R2750" s="19">
        <f t="shared" si="685"/>
        <v>4.7709654814569173</v>
      </c>
      <c r="S2750" s="19">
        <f t="shared" si="679"/>
        <v>4.5701882140368095</v>
      </c>
      <c r="T2750" s="19">
        <f t="shared" si="681"/>
        <v>4.8475453301648219</v>
      </c>
      <c r="U2750" s="23">
        <f t="shared" si="682"/>
        <v>5.0705782088830338</v>
      </c>
      <c r="V2750" s="24">
        <f t="shared" si="683"/>
        <v>5.864584463498514</v>
      </c>
      <c r="W2750" s="24">
        <f t="shared" si="683"/>
        <v>4.7267217728370499</v>
      </c>
      <c r="X2750" s="24">
        <f t="shared" si="683"/>
        <v>4.3337749411306055</v>
      </c>
      <c r="Y2750" s="24">
        <f t="shared" si="684"/>
        <v>4.9856458994456787</v>
      </c>
      <c r="Z2750" s="24">
        <f t="shared" si="684"/>
        <v>4.9776817692279627</v>
      </c>
      <c r="AA2750" s="20">
        <v>-0.61</v>
      </c>
      <c r="AB2750" s="20">
        <v>-0.57499999999999996</v>
      </c>
      <c r="AC2750" s="17">
        <v>313.924078549706</v>
      </c>
      <c r="AD2750" s="17">
        <f t="shared" si="680"/>
        <v>314.18163614477845</v>
      </c>
      <c r="AE2750" s="21">
        <v>103</v>
      </c>
      <c r="AF2750" s="21">
        <v>151.74059139785157</v>
      </c>
      <c r="AG2750" s="19">
        <v>2.8312481518817267</v>
      </c>
      <c r="AH2750" s="21">
        <v>142.5</v>
      </c>
      <c r="AI2750" s="22">
        <v>-0.53666666666666651</v>
      </c>
      <c r="AJ2750" s="21">
        <v>1102.5619999999999</v>
      </c>
      <c r="AK2750" s="21" t="e">
        <f>VLOOKUP($B2750,'[3]Rotoma level Monthly'!$C$2:$N$538,10,FALSE)</f>
        <v>#N/A</v>
      </c>
      <c r="AL2750" s="21" t="e">
        <f>VLOOKUP($B2750,'[3]Rotoma level Monthly'!$C$2:$N$538,11,FALSE)</f>
        <v>#N/A</v>
      </c>
      <c r="AM2750" s="20">
        <v>3.8175398364264552</v>
      </c>
      <c r="AN2750" s="21">
        <v>185</v>
      </c>
    </row>
    <row r="2751" spans="1:40" x14ac:dyDescent="0.25">
      <c r="A2751" t="s">
        <v>93</v>
      </c>
      <c r="B2751" s="15">
        <v>37773</v>
      </c>
      <c r="C2751" s="16" t="s">
        <v>64</v>
      </c>
      <c r="D2751" s="17">
        <v>2003</v>
      </c>
      <c r="E2751" s="18" t="str">
        <f t="shared" si="674"/>
        <v>Rotorua 2002/03</v>
      </c>
      <c r="F2751" s="18" t="s">
        <v>61</v>
      </c>
      <c r="G2751" s="19">
        <v>29</v>
      </c>
      <c r="H2751" s="17">
        <v>2.2450000045</v>
      </c>
      <c r="I2751" s="21">
        <v>468</v>
      </c>
      <c r="J2751" s="19">
        <v>25.5</v>
      </c>
      <c r="K2751" s="19">
        <v>4.5</v>
      </c>
      <c r="M2751" s="19">
        <v>24.5</v>
      </c>
      <c r="N2751" s="19">
        <v>7.3499999049999998</v>
      </c>
      <c r="O2751" s="19">
        <v>3.25</v>
      </c>
      <c r="P2751" s="17"/>
      <c r="Q2751" s="19">
        <f t="shared" si="676"/>
        <v>5.9344909146633489</v>
      </c>
      <c r="R2751" s="19">
        <f t="shared" si="685"/>
        <v>4.5816151562375769</v>
      </c>
      <c r="S2751" s="19">
        <f t="shared" si="679"/>
        <v>4.4274400177531135</v>
      </c>
      <c r="T2751" s="19">
        <f t="shared" si="681"/>
        <v>4.3250973268671489</v>
      </c>
      <c r="U2751" s="23">
        <f t="shared" si="682"/>
        <v>4.8171608538802966</v>
      </c>
      <c r="V2751" s="24">
        <f t="shared" si="683"/>
        <v>5.8706440921830056</v>
      </c>
      <c r="W2751" s="24">
        <f t="shared" si="683"/>
        <v>4.7144938965360952</v>
      </c>
      <c r="X2751" s="24">
        <f t="shared" si="683"/>
        <v>4.3493234283783826</v>
      </c>
      <c r="Y2751" s="24">
        <f t="shared" si="684"/>
        <v>4.9354599382161402</v>
      </c>
      <c r="Z2751" s="24">
        <f t="shared" si="684"/>
        <v>4.9674803388284063</v>
      </c>
      <c r="AA2751" s="20">
        <v>-1.19</v>
      </c>
      <c r="AB2751" s="20">
        <v>-0.211666666666666</v>
      </c>
      <c r="AC2751" s="17">
        <v>313.99271234927699</v>
      </c>
      <c r="AD2751" s="17">
        <f t="shared" si="680"/>
        <v>314.14755368904906</v>
      </c>
      <c r="AE2751" s="21">
        <v>143</v>
      </c>
      <c r="AF2751" s="21">
        <v>146.36111111111657</v>
      </c>
      <c r="AG2751" s="19">
        <v>3.5092357060186155</v>
      </c>
      <c r="AH2751" s="21">
        <v>104</v>
      </c>
      <c r="AI2751" s="22">
        <v>-0.58250000000000002</v>
      </c>
      <c r="AJ2751" s="21">
        <v>1123.5619999999999</v>
      </c>
      <c r="AK2751" s="21" t="e">
        <f>VLOOKUP($B2751,'[3]Rotoma level Monthly'!$C$2:$N$538,10,FALSE)</f>
        <v>#N/A</v>
      </c>
      <c r="AL2751" s="21" t="e">
        <f>VLOOKUP($B2751,'[3]Rotoma level Monthly'!$C$2:$N$538,11,FALSE)</f>
        <v>#N/A</v>
      </c>
      <c r="AM2751" s="20">
        <v>3.7408588483287111</v>
      </c>
      <c r="AN2751" s="21">
        <v>186.58333333333334</v>
      </c>
    </row>
    <row r="2752" spans="1:40" x14ac:dyDescent="0.25">
      <c r="A2752" t="s">
        <v>93</v>
      </c>
      <c r="B2752" s="15">
        <v>37803</v>
      </c>
      <c r="C2752" s="16" t="s">
        <v>65</v>
      </c>
      <c r="D2752" s="17">
        <v>2004</v>
      </c>
      <c r="E2752" s="18" t="str">
        <f t="shared" si="674"/>
        <v>Rotorua 2003/04</v>
      </c>
      <c r="F2752" s="18" t="s">
        <v>61</v>
      </c>
      <c r="G2752" s="19">
        <v>25.5</v>
      </c>
      <c r="H2752" s="17">
        <v>2.3700000045</v>
      </c>
      <c r="I2752" s="21">
        <v>200.5</v>
      </c>
      <c r="J2752" s="19">
        <v>39.5</v>
      </c>
      <c r="K2752" s="19">
        <v>2</v>
      </c>
      <c r="M2752" s="19">
        <v>5.5</v>
      </c>
      <c r="N2752" s="19">
        <v>6.8000001909999996</v>
      </c>
      <c r="O2752" s="19">
        <v>4.0999999045000006</v>
      </c>
      <c r="P2752" s="17"/>
      <c r="Q2752" s="19">
        <f t="shared" si="676"/>
        <v>5.7926120583022458</v>
      </c>
      <c r="R2752" s="19">
        <f t="shared" si="685"/>
        <v>4.5166872882736575</v>
      </c>
      <c r="S2752" s="19">
        <f t="shared" si="679"/>
        <v>3.3193642746381644</v>
      </c>
      <c r="T2752" s="19">
        <f t="shared" si="681"/>
        <v>4.8800635192292638</v>
      </c>
      <c r="U2752" s="23">
        <f t="shared" si="682"/>
        <v>4.6271817851108334</v>
      </c>
      <c r="V2752" s="24">
        <f t="shared" si="683"/>
        <v>5.8754541786307328</v>
      </c>
      <c r="W2752" s="24">
        <f t="shared" si="683"/>
        <v>4.692527039335828</v>
      </c>
      <c r="X2752" s="24">
        <f t="shared" si="683"/>
        <v>4.3085102426879427</v>
      </c>
      <c r="Y2752" s="24">
        <f t="shared" si="684"/>
        <v>4.9681150519964996</v>
      </c>
      <c r="Z2752" s="24">
        <f t="shared" si="684"/>
        <v>4.9611516281627503</v>
      </c>
      <c r="AA2752" s="20">
        <v>0.34</v>
      </c>
      <c r="AB2752" s="20">
        <v>2.9999999999999801E-2</v>
      </c>
      <c r="AC2752" s="17">
        <v>313.99923584418798</v>
      </c>
      <c r="AD2752" s="17">
        <f t="shared" si="680"/>
        <v>314.10443326068474</v>
      </c>
      <c r="AE2752" s="21">
        <v>28.5</v>
      </c>
      <c r="AF2752" s="21">
        <v>129.37500000000321</v>
      </c>
      <c r="AG2752" s="19">
        <v>2.5473772961470367</v>
      </c>
      <c r="AH2752" s="21">
        <v>143.80000000000001</v>
      </c>
      <c r="AI2752" s="22">
        <v>-0.47249999999999998</v>
      </c>
      <c r="AJ2752" s="21">
        <v>1135.5619999999999</v>
      </c>
      <c r="AK2752" s="21" t="e">
        <f>VLOOKUP($B2752,'[3]Rotoma level Monthly'!$C$2:$N$538,10,FALSE)</f>
        <v>#N/A</v>
      </c>
      <c r="AL2752" s="21" t="e">
        <f>VLOOKUP($B2752,'[3]Rotoma level Monthly'!$C$2:$N$538,11,FALSE)</f>
        <v>#N/A</v>
      </c>
      <c r="AM2752" s="20">
        <v>3.6938309410507704</v>
      </c>
      <c r="AN2752" s="21">
        <v>188.7166666666667</v>
      </c>
    </row>
    <row r="2753" spans="1:40" x14ac:dyDescent="0.25">
      <c r="A2753" t="s">
        <v>93</v>
      </c>
      <c r="B2753" s="15">
        <v>37834</v>
      </c>
      <c r="C2753" s="16" t="s">
        <v>65</v>
      </c>
      <c r="D2753" s="17">
        <v>2004</v>
      </c>
      <c r="E2753" s="18" t="str">
        <f t="shared" si="674"/>
        <v>Rotorua 2003/04</v>
      </c>
      <c r="F2753" s="18" t="s">
        <v>61</v>
      </c>
      <c r="G2753" s="19">
        <v>11.333333333333334</v>
      </c>
      <c r="H2753" s="17">
        <v>3.7699999810000002</v>
      </c>
      <c r="I2753" s="21">
        <v>438.66666666666669</v>
      </c>
      <c r="J2753" s="19">
        <v>36.666666666666664</v>
      </c>
      <c r="K2753" s="19">
        <v>3.6666666666666665</v>
      </c>
      <c r="M2753" s="19">
        <v>8.6666666666666661</v>
      </c>
      <c r="N2753" s="19">
        <v>6.9500000474999997</v>
      </c>
      <c r="O2753" s="19">
        <v>1.8000000119999999</v>
      </c>
      <c r="P2753" s="17"/>
      <c r="Q2753" s="19">
        <f t="shared" si="676"/>
        <v>4.8980684622993849</v>
      </c>
      <c r="R2753" s="19">
        <f t="shared" si="685"/>
        <v>3.9497341867849523</v>
      </c>
      <c r="S2753" s="19">
        <f t="shared" si="679"/>
        <v>4.3428252500204056</v>
      </c>
      <c r="T2753" s="19">
        <f t="shared" si="681"/>
        <v>4.7856725768806028</v>
      </c>
      <c r="U2753" s="23">
        <f t="shared" si="682"/>
        <v>4.4940751189963359</v>
      </c>
      <c r="V2753" s="24">
        <f t="shared" si="683"/>
        <v>5.8417652921918615</v>
      </c>
      <c r="W2753" s="24">
        <f t="shared" si="683"/>
        <v>4.628882018058281</v>
      </c>
      <c r="X2753" s="24">
        <f t="shared" si="683"/>
        <v>4.3307227865463291</v>
      </c>
      <c r="Y2753" s="24">
        <f t="shared" si="684"/>
        <v>4.9657401582561382</v>
      </c>
      <c r="Z2753" s="24">
        <f t="shared" si="684"/>
        <v>4.9417775637631527</v>
      </c>
      <c r="AA2753" s="20">
        <v>-0.14000000000000001</v>
      </c>
      <c r="AB2753" s="20">
        <v>-0.125</v>
      </c>
      <c r="AC2753" s="17">
        <v>313.922679752612</v>
      </c>
      <c r="AD2753" s="17">
        <f t="shared" si="680"/>
        <v>314.05702847907202</v>
      </c>
      <c r="AE2753" s="21">
        <v>52</v>
      </c>
      <c r="AF2753" s="21">
        <v>122.89986559140273</v>
      </c>
      <c r="AG2753" s="19">
        <v>2.9426056600955284</v>
      </c>
      <c r="AH2753" s="21">
        <v>152.5</v>
      </c>
      <c r="AI2753" s="22">
        <v>-0.35416666666666652</v>
      </c>
      <c r="AJ2753" s="21">
        <v>1060.5619999999999</v>
      </c>
      <c r="AK2753" s="21" t="e">
        <f>VLOOKUP($B2753,'[3]Rotoma level Monthly'!$C$2:$N$538,10,FALSE)</f>
        <v>#N/A</v>
      </c>
      <c r="AL2753" s="21" t="e">
        <f>VLOOKUP($B2753,'[3]Rotoma level Monthly'!$C$2:$N$538,11,FALSE)</f>
        <v>#N/A</v>
      </c>
      <c r="AM2753" s="20">
        <v>3.5933668922054451</v>
      </c>
      <c r="AN2753" s="21">
        <v>186.49166666666667</v>
      </c>
    </row>
    <row r="2754" spans="1:40" x14ac:dyDescent="0.25">
      <c r="A2754" t="s">
        <v>93</v>
      </c>
      <c r="B2754" s="15">
        <v>37865</v>
      </c>
      <c r="C2754" s="16" t="s">
        <v>65</v>
      </c>
      <c r="D2754" s="17">
        <v>2004</v>
      </c>
      <c r="E2754" s="18" t="str">
        <f t="shared" si="674"/>
        <v>Rotorua 2003/04</v>
      </c>
      <c r="F2754" s="18" t="s">
        <v>61</v>
      </c>
      <c r="G2754" s="19">
        <v>17.100000190000003</v>
      </c>
      <c r="H2754" s="17">
        <v>2.5300000905000002</v>
      </c>
      <c r="I2754" s="21">
        <v>425.75</v>
      </c>
      <c r="J2754" s="19">
        <v>31.5</v>
      </c>
      <c r="K2754" s="19">
        <v>7.5</v>
      </c>
      <c r="M2754" s="19">
        <v>4</v>
      </c>
      <c r="N2754" s="19">
        <v>6.8500001429999999</v>
      </c>
      <c r="O2754" s="19">
        <v>2.75</v>
      </c>
      <c r="P2754" s="17"/>
      <c r="Q2754" s="19">
        <f t="shared" si="676"/>
        <v>5.351810132652826</v>
      </c>
      <c r="R2754" s="19">
        <f t="shared" si="685"/>
        <v>4.4381082264157072</v>
      </c>
      <c r="S2754" s="19">
        <f t="shared" si="679"/>
        <v>4.303755516470261</v>
      </c>
      <c r="T2754" s="19">
        <f t="shared" si="681"/>
        <v>4.5930668170656324</v>
      </c>
      <c r="U2754" s="23">
        <f t="shared" si="682"/>
        <v>4.6716851731511069</v>
      </c>
      <c r="V2754" s="24">
        <f t="shared" si="683"/>
        <v>5.826906303556644</v>
      </c>
      <c r="W2754" s="24">
        <f t="shared" si="683"/>
        <v>4.6116889716689737</v>
      </c>
      <c r="X2754" s="24">
        <f t="shared" si="683"/>
        <v>4.3488453412641102</v>
      </c>
      <c r="Y2754" s="24">
        <f t="shared" si="684"/>
        <v>4.9516287844915681</v>
      </c>
      <c r="Z2754" s="24">
        <f t="shared" si="684"/>
        <v>4.9347673502453233</v>
      </c>
      <c r="AA2754" s="20">
        <v>-0.26</v>
      </c>
      <c r="AB2754" s="20">
        <v>-0.18</v>
      </c>
      <c r="AC2754" s="17">
        <v>313.973332638204</v>
      </c>
      <c r="AD2754" s="17">
        <f t="shared" si="680"/>
        <v>314.01912669144605</v>
      </c>
      <c r="AE2754" s="21">
        <v>222</v>
      </c>
      <c r="AF2754" s="21">
        <v>196.8845394736874</v>
      </c>
      <c r="AG2754" s="19">
        <v>4.3637373415503653</v>
      </c>
      <c r="AH2754" s="21">
        <v>139.80000000000001</v>
      </c>
      <c r="AI2754" s="22">
        <v>-0.293333333333333</v>
      </c>
      <c r="AJ2754" s="21">
        <v>1059.8400000000001</v>
      </c>
      <c r="AK2754" s="21" t="e">
        <f>VLOOKUP($B2754,'[3]Rotoma level Monthly'!$C$2:$N$538,10,FALSE)</f>
        <v>#N/A</v>
      </c>
      <c r="AL2754" s="21" t="e">
        <f>VLOOKUP($B2754,'[3]Rotoma level Monthly'!$C$2:$N$538,11,FALSE)</f>
        <v>#N/A</v>
      </c>
      <c r="AM2754" s="20">
        <v>3.5162078398506824</v>
      </c>
      <c r="AN2754" s="21">
        <v>183.70000000000005</v>
      </c>
    </row>
    <row r="2755" spans="1:40" x14ac:dyDescent="0.25">
      <c r="A2755" t="s">
        <v>93</v>
      </c>
      <c r="B2755" s="15">
        <v>37895</v>
      </c>
      <c r="C2755" s="16" t="s">
        <v>65</v>
      </c>
      <c r="D2755" s="17">
        <v>2004</v>
      </c>
      <c r="E2755" s="18" t="str">
        <f t="shared" ref="E2755:E2818" si="686">CONCATENATE(A2755," ",C2755)</f>
        <v>Rotorua 2003/04</v>
      </c>
      <c r="F2755" s="18" t="s">
        <v>61</v>
      </c>
      <c r="G2755" s="19">
        <v>10.40000004775</v>
      </c>
      <c r="H2755" s="17">
        <v>2.7699999809999998</v>
      </c>
      <c r="I2755" s="21">
        <v>403.75</v>
      </c>
      <c r="J2755" s="19">
        <v>39</v>
      </c>
      <c r="K2755" s="19">
        <v>6</v>
      </c>
      <c r="M2755" s="19">
        <v>9</v>
      </c>
      <c r="N2755" s="19">
        <v>6.7999999520000003</v>
      </c>
      <c r="O2755" s="19">
        <v>3.0500000715000004</v>
      </c>
      <c r="P2755" s="17"/>
      <c r="Q2755" s="19">
        <f t="shared" si="676"/>
        <v>4.8032646868836526</v>
      </c>
      <c r="R2755" s="19">
        <f t="shared" si="685"/>
        <v>4.32851852546899</v>
      </c>
      <c r="S2755" s="19">
        <f t="shared" si="679"/>
        <v>4.2343987313708684</v>
      </c>
      <c r="T2755" s="19">
        <f t="shared" si="681"/>
        <v>4.8639086525173774</v>
      </c>
      <c r="U2755" s="23">
        <f t="shared" si="682"/>
        <v>4.5575226490602221</v>
      </c>
      <c r="V2755" s="24">
        <f t="shared" si="683"/>
        <v>5.7511899612599535</v>
      </c>
      <c r="W2755" s="24">
        <f t="shared" si="683"/>
        <v>4.5740413842349836</v>
      </c>
      <c r="X2755" s="24">
        <f t="shared" si="683"/>
        <v>4.3543088200994928</v>
      </c>
      <c r="Y2755" s="24">
        <f t="shared" si="684"/>
        <v>4.964585192400186</v>
      </c>
      <c r="Z2755" s="24">
        <f t="shared" si="684"/>
        <v>4.9110313394986544</v>
      </c>
      <c r="AA2755" s="20">
        <v>-0.18</v>
      </c>
      <c r="AB2755" s="20">
        <v>-1.66666666666677E-3</v>
      </c>
      <c r="AC2755" s="17">
        <v>314.14554336429802</v>
      </c>
      <c r="AD2755" s="17">
        <f t="shared" si="680"/>
        <v>314.00266785263085</v>
      </c>
      <c r="AE2755" s="21">
        <v>117.5</v>
      </c>
      <c r="AF2755" s="21">
        <v>178.26915377504818</v>
      </c>
      <c r="AG2755" s="19">
        <v>4.0476127983588226</v>
      </c>
      <c r="AH2755" s="21">
        <v>206.1</v>
      </c>
      <c r="AI2755" s="22">
        <v>-0.23499999999999949</v>
      </c>
      <c r="AJ2755" s="21">
        <v>1064.5</v>
      </c>
      <c r="AK2755" s="21" t="e">
        <f>VLOOKUP($B2755,'[3]Rotoma level Monthly'!$C$2:$N$538,10,FALSE)</f>
        <v>#N/A</v>
      </c>
      <c r="AL2755" s="21" t="e">
        <f>VLOOKUP($B2755,'[3]Rotoma level Monthly'!$C$2:$N$538,11,FALSE)</f>
        <v>#N/A</v>
      </c>
      <c r="AM2755" s="20">
        <v>3.5383001832890479</v>
      </c>
      <c r="AN2755" s="21">
        <v>178.47499999999999</v>
      </c>
    </row>
    <row r="2756" spans="1:40" x14ac:dyDescent="0.25">
      <c r="A2756" t="s">
        <v>93</v>
      </c>
      <c r="B2756" s="15">
        <v>37926</v>
      </c>
      <c r="C2756" s="16" t="s">
        <v>65</v>
      </c>
      <c r="D2756" s="17">
        <v>2004</v>
      </c>
      <c r="E2756" s="18" t="str">
        <f t="shared" si="686"/>
        <v>Rotorua 2003/04</v>
      </c>
      <c r="F2756" s="18" t="s">
        <v>61</v>
      </c>
      <c r="G2756" s="19">
        <v>20.049999620000001</v>
      </c>
      <c r="H2756" s="17">
        <v>2.3500000234999998</v>
      </c>
      <c r="I2756" s="21">
        <v>419.75</v>
      </c>
      <c r="J2756" s="19">
        <v>40.5</v>
      </c>
      <c r="K2756" s="19">
        <v>2.5</v>
      </c>
      <c r="M2756" s="19">
        <v>6.5</v>
      </c>
      <c r="N2756" s="19">
        <v>7</v>
      </c>
      <c r="O2756" s="19">
        <v>3.2000000475000001</v>
      </c>
      <c r="P2756" s="17"/>
      <c r="Q2756" s="19">
        <f t="shared" si="676"/>
        <v>5.5273704965619661</v>
      </c>
      <c r="R2756" s="19">
        <f t="shared" si="685"/>
        <v>4.5268565180398053</v>
      </c>
      <c r="S2756" s="19">
        <f t="shared" si="679"/>
        <v>4.2852020214783604</v>
      </c>
      <c r="T2756" s="19">
        <f t="shared" si="681"/>
        <v>4.9117686677868315</v>
      </c>
      <c r="U2756" s="23">
        <f t="shared" si="682"/>
        <v>4.812799425966741</v>
      </c>
      <c r="V2756" s="24">
        <f t="shared" si="683"/>
        <v>5.7385717773497271</v>
      </c>
      <c r="W2756" s="24">
        <f t="shared" si="683"/>
        <v>4.5694781643851696</v>
      </c>
      <c r="X2756" s="24">
        <f t="shared" si="683"/>
        <v>4.3119932507601435</v>
      </c>
      <c r="Y2756" s="24">
        <f t="shared" si="684"/>
        <v>4.9488554359513977</v>
      </c>
      <c r="Z2756" s="24">
        <f t="shared" si="684"/>
        <v>4.8922246571116093</v>
      </c>
      <c r="AA2756" s="20">
        <v>-0.41</v>
      </c>
      <c r="AB2756" s="20">
        <v>-0.30666666666666598</v>
      </c>
      <c r="AC2756" s="17">
        <v>314.15144006709397</v>
      </c>
      <c r="AD2756" s="17">
        <f t="shared" si="680"/>
        <v>313.99562493529646</v>
      </c>
      <c r="AE2756" s="21">
        <v>95</v>
      </c>
      <c r="AF2756" s="21">
        <v>218.20138888888897</v>
      </c>
      <c r="AG2756" s="19">
        <v>4.3430537422839519</v>
      </c>
      <c r="AH2756" s="21">
        <v>189.1</v>
      </c>
      <c r="AI2756" s="22">
        <v>-0.23499999999999949</v>
      </c>
      <c r="AJ2756" s="21">
        <v>1134.5</v>
      </c>
      <c r="AK2756" s="21" t="e">
        <f>VLOOKUP($B2756,'[3]Rotoma level Monthly'!$C$2:$N$538,10,FALSE)</f>
        <v>#N/A</v>
      </c>
      <c r="AL2756" s="21" t="e">
        <f>VLOOKUP($B2756,'[3]Rotoma level Monthly'!$C$2:$N$538,11,FALSE)</f>
        <v>#N/A</v>
      </c>
      <c r="AM2756" s="20">
        <v>3.4921895071088276</v>
      </c>
      <c r="AN2756" s="21">
        <v>176.67499999999998</v>
      </c>
    </row>
    <row r="2757" spans="1:40" x14ac:dyDescent="0.25">
      <c r="A2757" t="s">
        <v>93</v>
      </c>
      <c r="B2757" s="15">
        <v>37956</v>
      </c>
      <c r="C2757" s="16" t="s">
        <v>65</v>
      </c>
      <c r="D2757" s="17">
        <v>2004</v>
      </c>
      <c r="E2757" s="18" t="str">
        <f t="shared" si="686"/>
        <v>Rotorua 2003/04</v>
      </c>
      <c r="F2757" s="18" t="s">
        <v>61</v>
      </c>
      <c r="G2757" s="19">
        <v>27.25</v>
      </c>
      <c r="H2757" s="17">
        <v>1.9399999379999999</v>
      </c>
      <c r="I2757" s="21">
        <v>537.5</v>
      </c>
      <c r="J2757" s="19">
        <v>27.5</v>
      </c>
      <c r="K2757" s="19">
        <v>1.75</v>
      </c>
      <c r="M2757" s="19">
        <v>7</v>
      </c>
      <c r="N2757" s="19">
        <v>6.8500001429999999</v>
      </c>
      <c r="O2757" s="19">
        <v>4.4500000479999997</v>
      </c>
      <c r="P2757" s="17"/>
      <c r="Q2757" s="19">
        <f t="shared" ref="Q2757:Q2784" si="687">2.22+2.54*LOG($G2757,10)</f>
        <v>5.8658309267961588</v>
      </c>
      <c r="R2757" s="19">
        <f t="shared" si="685"/>
        <v>4.7555784009274706</v>
      </c>
      <c r="S2757" s="19">
        <f t="shared" si="679"/>
        <v>4.6084391904488058</v>
      </c>
      <c r="T2757" s="19">
        <f t="shared" si="681"/>
        <v>4.4208514659843665</v>
      </c>
      <c r="U2757" s="23">
        <f t="shared" si="682"/>
        <v>4.9126749960392004</v>
      </c>
      <c r="V2757" s="24">
        <f t="shared" si="683"/>
        <v>5.7443135612428042</v>
      </c>
      <c r="W2757" s="24">
        <f t="shared" si="683"/>
        <v>4.6088331609370554</v>
      </c>
      <c r="X2757" s="24">
        <f t="shared" si="683"/>
        <v>4.3685732028822466</v>
      </c>
      <c r="Y2757" s="24">
        <f t="shared" si="684"/>
        <v>4.8775439098931725</v>
      </c>
      <c r="Z2757" s="24">
        <f t="shared" si="684"/>
        <v>4.8998159587388201</v>
      </c>
      <c r="AA2757" s="20">
        <v>0.85</v>
      </c>
      <c r="AB2757" s="20">
        <v>3.3333333333333201E-2</v>
      </c>
      <c r="AC2757" s="17">
        <v>314.09459850824101</v>
      </c>
      <c r="AD2757" s="17">
        <f t="shared" si="680"/>
        <v>313.99260459080182</v>
      </c>
      <c r="AE2757" s="21">
        <v>218</v>
      </c>
      <c r="AF2757" s="21">
        <v>204.46550179211471</v>
      </c>
      <c r="AG2757" s="19">
        <v>3.9554719655194126</v>
      </c>
      <c r="AH2757" s="21">
        <v>217.3</v>
      </c>
      <c r="AI2757" s="22">
        <v>-0.21666666666666601</v>
      </c>
      <c r="AJ2757" s="21">
        <v>1182.5</v>
      </c>
      <c r="AK2757" s="21" t="e">
        <f>VLOOKUP($B2757,'[3]Rotoma level Monthly'!$C$2:$N$538,10,FALSE)</f>
        <v>#N/A</v>
      </c>
      <c r="AL2757" s="21" t="e">
        <f>VLOOKUP($B2757,'[3]Rotoma level Monthly'!$C$2:$N$538,11,FALSE)</f>
        <v>#N/A</v>
      </c>
      <c r="AM2757" s="20">
        <v>3.4843097719599263</v>
      </c>
      <c r="AN2757" s="21">
        <v>175.48333333333332</v>
      </c>
    </row>
    <row r="2758" spans="1:40" x14ac:dyDescent="0.25">
      <c r="A2758" t="s">
        <v>93</v>
      </c>
      <c r="B2758" s="15">
        <v>37987</v>
      </c>
      <c r="C2758" s="16" t="s">
        <v>65</v>
      </c>
      <c r="D2758" s="17">
        <v>2004</v>
      </c>
      <c r="E2758" s="18" t="str">
        <f t="shared" si="686"/>
        <v>Rotorua 2003/04</v>
      </c>
      <c r="F2758" s="18" t="s">
        <v>61</v>
      </c>
      <c r="G2758" s="19">
        <v>36.649999807500002</v>
      </c>
      <c r="H2758" s="17">
        <v>1.9000000355</v>
      </c>
      <c r="I2758" s="21">
        <v>665.5</v>
      </c>
      <c r="J2758" s="19">
        <v>45</v>
      </c>
      <c r="K2758" s="19">
        <v>8.5</v>
      </c>
      <c r="M2758" s="19">
        <v>27.5</v>
      </c>
      <c r="N2758" s="19">
        <v>6.9499998090000004</v>
      </c>
      <c r="O2758" s="19">
        <v>5.5499999520000003</v>
      </c>
      <c r="P2758" s="17"/>
      <c r="Q2758" s="19">
        <f t="shared" si="687"/>
        <v>6.1927479008080013</v>
      </c>
      <c r="R2758" s="19">
        <f t="shared" si="685"/>
        <v>4.7802895746768739</v>
      </c>
      <c r="S2758" s="19">
        <f t="shared" si="679"/>
        <v>4.8876756600301885</v>
      </c>
      <c r="T2758" s="19">
        <f t="shared" si="681"/>
        <v>5.0453805402240031</v>
      </c>
      <c r="U2758" s="23">
        <f t="shared" si="682"/>
        <v>5.2265234189347671</v>
      </c>
      <c r="V2758" s="24">
        <f t="shared" si="683"/>
        <v>5.7513481321339546</v>
      </c>
      <c r="W2758" s="24">
        <f t="shared" si="683"/>
        <v>4.6231454371121083</v>
      </c>
      <c r="X2758" s="24">
        <f t="shared" si="683"/>
        <v>4.3903833671227561</v>
      </c>
      <c r="Y2758" s="24">
        <f t="shared" si="684"/>
        <v>4.8696284651852872</v>
      </c>
      <c r="Z2758" s="24">
        <f t="shared" si="684"/>
        <v>4.9086263503885261</v>
      </c>
      <c r="AA2758" s="20">
        <v>-1.1100000000000001</v>
      </c>
      <c r="AB2758" s="20">
        <v>-0.97666666666666602</v>
      </c>
      <c r="AC2758" s="17">
        <v>313.97677124731098</v>
      </c>
      <c r="AD2758" s="17">
        <f t="shared" si="680"/>
        <v>313.98596543965397</v>
      </c>
      <c r="AE2758" s="21">
        <v>104.5</v>
      </c>
      <c r="AF2758" s="21">
        <v>168.66397849462277</v>
      </c>
      <c r="AG2758" s="19">
        <v>3.1927327681870334</v>
      </c>
      <c r="AH2758" s="21">
        <v>248.5</v>
      </c>
      <c r="AI2758" s="22">
        <v>-0.21666666666666601</v>
      </c>
      <c r="AJ2758" s="21">
        <v>1282</v>
      </c>
      <c r="AK2758" s="21" t="e">
        <f>VLOOKUP($B2758,'[3]Rotoma level Monthly'!$C$2:$N$538,10,FALSE)</f>
        <v>#N/A</v>
      </c>
      <c r="AL2758" s="21" t="e">
        <f>VLOOKUP($B2758,'[3]Rotoma level Monthly'!$C$2:$N$538,11,FALSE)</f>
        <v>#N/A</v>
      </c>
      <c r="AM2758" s="20">
        <v>3.4658346351924592</v>
      </c>
      <c r="AN2758" s="21">
        <v>174.80833333333331</v>
      </c>
    </row>
    <row r="2759" spans="1:40" x14ac:dyDescent="0.25">
      <c r="A2759" t="s">
        <v>93</v>
      </c>
      <c r="B2759" s="15">
        <v>38018</v>
      </c>
      <c r="C2759" s="16" t="s">
        <v>65</v>
      </c>
      <c r="D2759" s="17">
        <v>2004</v>
      </c>
      <c r="E2759" s="18" t="str">
        <f t="shared" si="686"/>
        <v>Rotorua 2003/04</v>
      </c>
      <c r="F2759" s="18" t="s">
        <v>61</v>
      </c>
      <c r="G2759" s="19">
        <v>44.050000572500004</v>
      </c>
      <c r="H2759" s="17">
        <v>1.6399999855</v>
      </c>
      <c r="I2759" s="21">
        <v>637</v>
      </c>
      <c r="J2759" s="19">
        <v>63</v>
      </c>
      <c r="K2759" s="19">
        <v>12</v>
      </c>
      <c r="M2759" s="19">
        <v>21.5</v>
      </c>
      <c r="N2759" s="19">
        <v>6.75</v>
      </c>
      <c r="O2759" s="19">
        <v>6.5500001909999996</v>
      </c>
      <c r="P2759" s="17"/>
      <c r="Q2759" s="19">
        <f t="shared" si="687"/>
        <v>6.3956226327167371</v>
      </c>
      <c r="R2759" s="19">
        <f t="shared" si="685"/>
        <v>4.9541343841300094</v>
      </c>
      <c r="S2759" s="19">
        <f t="shared" si="679"/>
        <v>4.8304596913294038</v>
      </c>
      <c r="T2759" s="19">
        <f t="shared" si="681"/>
        <v>5.4720744044044576</v>
      </c>
      <c r="U2759" s="23">
        <f t="shared" si="682"/>
        <v>5.4130727781451515</v>
      </c>
      <c r="V2759" s="24">
        <f t="shared" si="683"/>
        <v>5.7556195469137892</v>
      </c>
      <c r="W2759" s="24">
        <f t="shared" si="683"/>
        <v>4.6292428662748835</v>
      </c>
      <c r="X2759" s="24">
        <f t="shared" si="683"/>
        <v>4.4151414663817397</v>
      </c>
      <c r="Y2759" s="24">
        <f t="shared" si="684"/>
        <v>4.8899071852678597</v>
      </c>
      <c r="Z2759" s="24">
        <f t="shared" si="684"/>
        <v>4.9224777662095685</v>
      </c>
      <c r="AA2759" s="20">
        <v>0.79</v>
      </c>
      <c r="AB2759" s="20">
        <v>-0.60833333333333295</v>
      </c>
      <c r="AC2759" s="17">
        <v>313.96244457728699</v>
      </c>
      <c r="AD2759" s="17">
        <f t="shared" si="680"/>
        <v>313.99492469297974</v>
      </c>
      <c r="AE2759" s="21">
        <v>293.5</v>
      </c>
      <c r="AF2759" s="21">
        <v>190.62068965517244</v>
      </c>
      <c r="AG2759" s="19">
        <v>5.1650688282962154</v>
      </c>
      <c r="AH2759" s="21">
        <v>155</v>
      </c>
      <c r="AI2759" s="22">
        <v>-0.25916666666666599</v>
      </c>
      <c r="AJ2759" s="21">
        <v>1314.5</v>
      </c>
      <c r="AK2759" s="21" t="e">
        <f>VLOOKUP($B2759,'[3]Rotoma level Monthly'!$C$2:$N$538,10,FALSE)</f>
        <v>#N/A</v>
      </c>
      <c r="AL2759" s="21" t="e">
        <f>VLOOKUP($B2759,'[3]Rotoma level Monthly'!$C$2:$N$538,11,FALSE)</f>
        <v>#N/A</v>
      </c>
      <c r="AM2759" s="20">
        <v>3.3880832193030042</v>
      </c>
      <c r="AN2759" s="21">
        <v>170.66666666666666</v>
      </c>
    </row>
    <row r="2760" spans="1:40" x14ac:dyDescent="0.25">
      <c r="A2760" t="s">
        <v>93</v>
      </c>
      <c r="B2760" s="15">
        <v>38078</v>
      </c>
      <c r="C2760" s="16" t="s">
        <v>65</v>
      </c>
      <c r="D2760" s="17">
        <v>2004</v>
      </c>
      <c r="E2760" s="18" t="str">
        <f t="shared" si="686"/>
        <v>Rotorua 2003/04</v>
      </c>
      <c r="F2760" s="18" t="s">
        <v>61</v>
      </c>
      <c r="G2760" s="19">
        <v>43.249999761249995</v>
      </c>
      <c r="H2760" s="17">
        <v>1.48624998325</v>
      </c>
      <c r="I2760" s="21">
        <v>776.125</v>
      </c>
      <c r="J2760" s="19">
        <v>51</v>
      </c>
      <c r="K2760" s="19">
        <v>13</v>
      </c>
      <c r="M2760" s="19">
        <v>10.75</v>
      </c>
      <c r="N2760" s="19">
        <v>6.7750000954999994</v>
      </c>
      <c r="O2760" s="19">
        <v>5.3250000477499997</v>
      </c>
      <c r="P2760" s="17"/>
      <c r="Q2760" s="19">
        <f t="shared" si="687"/>
        <v>6.3754047178847042</v>
      </c>
      <c r="R2760" s="19">
        <f t="shared" si="685"/>
        <v>5.069806278108115</v>
      </c>
      <c r="S2760" s="19">
        <f t="shared" si="679"/>
        <v>5.0886943352906595</v>
      </c>
      <c r="T2760" s="19">
        <f t="shared" si="681"/>
        <v>5.2041049142059741</v>
      </c>
      <c r="U2760" s="23">
        <f t="shared" si="682"/>
        <v>5.434502561372363</v>
      </c>
      <c r="V2760" s="24">
        <f t="shared" si="683"/>
        <v>5.8029324585450004</v>
      </c>
      <c r="W2760" s="24">
        <f t="shared" si="683"/>
        <v>4.6223566959853537</v>
      </c>
      <c r="X2760" s="24">
        <f t="shared" si="683"/>
        <v>4.4498236211354971</v>
      </c>
      <c r="Y2760" s="24">
        <f t="shared" si="684"/>
        <v>4.8763151163513756</v>
      </c>
      <c r="Z2760" s="24">
        <f t="shared" si="684"/>
        <v>4.9378569730043056</v>
      </c>
      <c r="AA2760" s="20">
        <v>-1.25</v>
      </c>
      <c r="AB2760" s="20">
        <v>-0.55166666666666597</v>
      </c>
      <c r="AC2760" s="17">
        <v>313.76326442428302</v>
      </c>
      <c r="AD2760" s="17">
        <f t="shared" si="680"/>
        <v>313.98919740551281</v>
      </c>
      <c r="AE2760" s="21">
        <v>32.5</v>
      </c>
      <c r="AF2760" s="21">
        <v>170.83881150286851</v>
      </c>
      <c r="AG2760" s="19">
        <v>2.8307140028512352</v>
      </c>
      <c r="AH2760" s="21">
        <v>160.80000000000001</v>
      </c>
      <c r="AI2760" s="22">
        <v>-0.25916666666666599</v>
      </c>
      <c r="AJ2760" s="21">
        <v>1454</v>
      </c>
      <c r="AK2760" s="21" t="e">
        <f>VLOOKUP($B2760,'[3]Rotoma level Monthly'!$C$2:$N$538,10,FALSE)</f>
        <v>#N/A</v>
      </c>
      <c r="AL2760" s="21" t="e">
        <f>VLOOKUP($B2760,'[3]Rotoma level Monthly'!$C$2:$N$538,11,FALSE)</f>
        <v>#N/A</v>
      </c>
      <c r="AM2760" s="20">
        <v>3.5572524845783566</v>
      </c>
      <c r="AN2760" s="21">
        <v>177.71666666666667</v>
      </c>
    </row>
    <row r="2761" spans="1:40" x14ac:dyDescent="0.25">
      <c r="A2761" t="s">
        <v>93</v>
      </c>
      <c r="B2761" s="15">
        <v>38108</v>
      </c>
      <c r="C2761" s="16" t="s">
        <v>65</v>
      </c>
      <c r="D2761" s="17">
        <v>2004</v>
      </c>
      <c r="E2761" s="18" t="str">
        <f t="shared" si="686"/>
        <v>Rotorua 2003/04</v>
      </c>
      <c r="F2761" s="18" t="s">
        <v>61</v>
      </c>
      <c r="G2761" s="19">
        <v>23.100000190000003</v>
      </c>
      <c r="H2761" s="17">
        <v>1.7850000265000001</v>
      </c>
      <c r="I2761" s="21">
        <v>642.5</v>
      </c>
      <c r="J2761" s="19">
        <v>55</v>
      </c>
      <c r="K2761" s="19">
        <v>24.5</v>
      </c>
      <c r="M2761" s="19">
        <v>72</v>
      </c>
      <c r="N2761" s="19">
        <v>7.1500000954999994</v>
      </c>
      <c r="O2761" s="19">
        <v>7.8500001430000008</v>
      </c>
      <c r="P2761" s="17"/>
      <c r="Q2761" s="19">
        <f t="shared" si="687"/>
        <v>5.6835744379992299</v>
      </c>
      <c r="R2761" s="19">
        <f t="shared" si="685"/>
        <v>4.8541926780299898</v>
      </c>
      <c r="S2761" s="19">
        <f t="shared" si="679"/>
        <v>4.8416981273300301</v>
      </c>
      <c r="T2761" s="19">
        <f t="shared" si="681"/>
        <v>5.2998590533231917</v>
      </c>
      <c r="U2761" s="23">
        <f t="shared" si="682"/>
        <v>5.1698310741706104</v>
      </c>
      <c r="V2761" s="24">
        <f t="shared" si="683"/>
        <v>5.7428675981201529</v>
      </c>
      <c r="W2761" s="24">
        <f t="shared" si="683"/>
        <v>4.6272072248791716</v>
      </c>
      <c r="X2761" s="24">
        <f t="shared" si="683"/>
        <v>4.4783450858497567</v>
      </c>
      <c r="Y2761" s="24">
        <f t="shared" si="684"/>
        <v>4.8874494390544738</v>
      </c>
      <c r="Z2761" s="24">
        <f t="shared" si="684"/>
        <v>4.9339673369758881</v>
      </c>
      <c r="AA2761" s="20">
        <v>1.42</v>
      </c>
      <c r="AB2761" s="20">
        <v>-0.20499999999999999</v>
      </c>
      <c r="AC2761" s="17">
        <v>313.87295040799302</v>
      </c>
      <c r="AD2761" s="17">
        <f t="shared" si="680"/>
        <v>313.98158764420776</v>
      </c>
      <c r="AE2761" s="21">
        <v>122</v>
      </c>
      <c r="AF2761" s="21">
        <v>163.05852669308319</v>
      </c>
      <c r="AG2761" s="19">
        <v>3.7042517248114146</v>
      </c>
      <c r="AH2761" s="21">
        <v>150.30000000000001</v>
      </c>
      <c r="AI2761" s="22">
        <v>-0.20833333333333298</v>
      </c>
      <c r="AJ2761" s="21">
        <v>1422.5</v>
      </c>
      <c r="AK2761" s="21" t="e">
        <f>VLOOKUP($B2761,'[3]Rotoma level Monthly'!$C$2:$N$538,10,FALSE)</f>
        <v>#N/A</v>
      </c>
      <c r="AL2761" s="21" t="e">
        <f>VLOOKUP($B2761,'[3]Rotoma level Monthly'!$C$2:$N$538,11,FALSE)</f>
        <v>#N/A</v>
      </c>
      <c r="AM2761" s="20">
        <v>3.5910157206698567</v>
      </c>
      <c r="AN2761" s="21">
        <v>178.36666666666667</v>
      </c>
    </row>
    <row r="2762" spans="1:40" x14ac:dyDescent="0.25">
      <c r="A2762" t="s">
        <v>93</v>
      </c>
      <c r="B2762" s="15">
        <v>38139</v>
      </c>
      <c r="C2762" s="16" t="s">
        <v>65</v>
      </c>
      <c r="D2762" s="17">
        <v>2004</v>
      </c>
      <c r="E2762" s="18" t="str">
        <f t="shared" si="686"/>
        <v>Rotorua 2003/04</v>
      </c>
      <c r="F2762" s="18" t="s">
        <v>61</v>
      </c>
      <c r="G2762" s="19">
        <v>14.2000001425</v>
      </c>
      <c r="H2762" s="17">
        <v>2.0599999425000002</v>
      </c>
      <c r="I2762" s="21">
        <v>544</v>
      </c>
      <c r="J2762" s="19">
        <v>48.5</v>
      </c>
      <c r="K2762" s="19">
        <v>15.5</v>
      </c>
      <c r="M2762" s="19">
        <v>128</v>
      </c>
      <c r="N2762" s="19">
        <v>6.8000001909999996</v>
      </c>
      <c r="O2762" s="19">
        <v>3.7499998804999999</v>
      </c>
      <c r="P2762" s="17"/>
      <c r="Q2762" s="19">
        <f t="shared" si="687"/>
        <v>5.1468124058028852</v>
      </c>
      <c r="R2762" s="19">
        <f t="shared" si="685"/>
        <v>4.6842423318536541</v>
      </c>
      <c r="S2762" s="19">
        <f t="shared" si="679"/>
        <v>4.624152688091522</v>
      </c>
      <c r="T2762" s="19">
        <f t="shared" si="681"/>
        <v>5.1403658767186089</v>
      </c>
      <c r="U2762" s="23">
        <f t="shared" si="682"/>
        <v>4.898893325616668</v>
      </c>
      <c r="V2762" s="24">
        <f t="shared" si="683"/>
        <v>5.6639674811142626</v>
      </c>
      <c r="W2762" s="24">
        <f t="shared" si="683"/>
        <v>4.6199802957455658</v>
      </c>
      <c r="X2762" s="24">
        <f t="shared" si="683"/>
        <v>4.4828421253543151</v>
      </c>
      <c r="Y2762" s="24">
        <f t="shared" si="684"/>
        <v>4.911851151267288</v>
      </c>
      <c r="Z2762" s="24">
        <f t="shared" si="684"/>
        <v>4.9196602633703579</v>
      </c>
      <c r="AA2762" s="20">
        <v>-1.44</v>
      </c>
      <c r="AB2762" s="20">
        <v>-0.99</v>
      </c>
      <c r="AC2762" s="17">
        <v>313.94109511706199</v>
      </c>
      <c r="AD2762" s="17">
        <f t="shared" si="680"/>
        <v>313.98300569148745</v>
      </c>
      <c r="AE2762" s="21">
        <v>152.5</v>
      </c>
      <c r="AF2762" s="21">
        <v>183.86944444445231</v>
      </c>
      <c r="AG2762" s="19">
        <v>3.8186310757872985</v>
      </c>
      <c r="AH2762" s="21">
        <v>102.9</v>
      </c>
      <c r="AI2762" s="22">
        <v>-0.25583333333333297</v>
      </c>
      <c r="AJ2762" s="21">
        <v>1441.5</v>
      </c>
      <c r="AK2762" s="21" t="e">
        <f>VLOOKUP($B2762,'[3]Rotoma level Monthly'!$C$2:$N$538,10,FALSE)</f>
        <v>#N/A</v>
      </c>
      <c r="AL2762" s="21" t="e">
        <f>VLOOKUP($B2762,'[3]Rotoma level Monthly'!$C$2:$N$538,11,FALSE)</f>
        <v>#N/A</v>
      </c>
      <c r="AM2762" s="20">
        <v>3.6637660184139977</v>
      </c>
      <c r="AN2762" s="21">
        <v>178.27500000000001</v>
      </c>
    </row>
    <row r="2763" spans="1:40" x14ac:dyDescent="0.25">
      <c r="A2763" t="s">
        <v>93</v>
      </c>
      <c r="B2763" s="15">
        <v>38169</v>
      </c>
      <c r="C2763" s="16" t="s">
        <v>66</v>
      </c>
      <c r="D2763" s="17">
        <v>2005</v>
      </c>
      <c r="E2763" s="18" t="str">
        <f t="shared" si="686"/>
        <v>Rotorua 2004/05</v>
      </c>
      <c r="F2763" s="18" t="s">
        <v>61</v>
      </c>
      <c r="G2763" s="19">
        <v>34.850000190000003</v>
      </c>
      <c r="H2763" s="17">
        <v>1.875</v>
      </c>
      <c r="I2763" s="21">
        <v>595</v>
      </c>
      <c r="J2763" s="19">
        <v>40.5</v>
      </c>
      <c r="K2763" s="19">
        <v>2.5</v>
      </c>
      <c r="M2763" s="19">
        <v>1.25</v>
      </c>
      <c r="N2763" s="19">
        <v>7.0550000664999999</v>
      </c>
      <c r="O2763" s="19">
        <v>4.4500000479999997</v>
      </c>
      <c r="P2763" s="17"/>
      <c r="Q2763" s="19">
        <f t="shared" si="687"/>
        <v>6.1371950733965068</v>
      </c>
      <c r="R2763" s="19">
        <f t="shared" si="685"/>
        <v>4.7959863313041691</v>
      </c>
      <c r="S2763" s="19">
        <f t="shared" si="679"/>
        <v>4.7412960668429349</v>
      </c>
      <c r="T2763" s="19">
        <f t="shared" si="681"/>
        <v>4.9117686677868315</v>
      </c>
      <c r="U2763" s="23">
        <f t="shared" si="682"/>
        <v>5.1465615348326104</v>
      </c>
      <c r="V2763" s="24">
        <f t="shared" si="683"/>
        <v>5.6808594943420241</v>
      </c>
      <c r="W2763" s="24">
        <f t="shared" si="683"/>
        <v>4.6378445603344494</v>
      </c>
      <c r="X2763" s="24">
        <f t="shared" si="683"/>
        <v>4.5089967961118003</v>
      </c>
      <c r="Y2763" s="24">
        <f t="shared" si="684"/>
        <v>4.9607404296772613</v>
      </c>
      <c r="Z2763" s="24">
        <f t="shared" si="684"/>
        <v>4.9471103201163835</v>
      </c>
      <c r="AA2763" s="20">
        <v>-0.66</v>
      </c>
      <c r="AB2763" s="20">
        <v>-1.13333333333333</v>
      </c>
      <c r="AC2763" s="17">
        <v>314.21124479924902</v>
      </c>
      <c r="AD2763" s="17">
        <f t="shared" si="680"/>
        <v>314.00121672898518</v>
      </c>
      <c r="AE2763" s="21">
        <v>209</v>
      </c>
      <c r="AF2763" s="21">
        <v>165.71908602151063</v>
      </c>
      <c r="AG2763" s="19">
        <v>3.3317869063621099</v>
      </c>
      <c r="AH2763" s="21">
        <v>140.4</v>
      </c>
      <c r="AI2763" s="22">
        <v>-0.38499999999999945</v>
      </c>
      <c r="AJ2763" s="21">
        <v>1451</v>
      </c>
      <c r="AK2763" s="21" t="e">
        <f>VLOOKUP($B2763,'[3]Rotoma level Monthly'!$C$2:$N$538,10,FALSE)</f>
        <v>#N/A</v>
      </c>
      <c r="AL2763" s="21" t="e">
        <f>VLOOKUP($B2763,'[3]Rotoma level Monthly'!$C$2:$N$538,11,FALSE)</f>
        <v>#N/A</v>
      </c>
      <c r="AM2763" s="20">
        <v>3.6895489658947214</v>
      </c>
      <c r="AN2763" s="21">
        <v>177.99166666666667</v>
      </c>
    </row>
    <row r="2764" spans="1:40" x14ac:dyDescent="0.25">
      <c r="A2764" t="s">
        <v>93</v>
      </c>
      <c r="B2764" s="15">
        <v>38200</v>
      </c>
      <c r="C2764" s="16" t="s">
        <v>66</v>
      </c>
      <c r="D2764" s="17">
        <v>2005</v>
      </c>
      <c r="E2764" s="18" t="str">
        <f t="shared" si="686"/>
        <v>Rotorua 2004/05</v>
      </c>
      <c r="F2764" s="18" t="s">
        <v>61</v>
      </c>
      <c r="G2764" s="19">
        <v>17.200000142499999</v>
      </c>
      <c r="H2764" s="17">
        <v>2.0899999139999998</v>
      </c>
      <c r="I2764" s="21">
        <v>559.5</v>
      </c>
      <c r="J2764" s="19">
        <v>31</v>
      </c>
      <c r="K2764" s="19">
        <v>0.5</v>
      </c>
      <c r="M2764" s="19">
        <v>2.5</v>
      </c>
      <c r="N2764" s="19">
        <v>7.1349999904999999</v>
      </c>
      <c r="O2764" s="19">
        <v>4.3500001429999999</v>
      </c>
      <c r="P2764" s="17"/>
      <c r="Q2764" s="19">
        <f t="shared" si="687"/>
        <v>5.3582422642842955</v>
      </c>
      <c r="R2764" s="19">
        <f t="shared" si="685"/>
        <v>4.6670235671921105</v>
      </c>
      <c r="S2764" s="19">
        <f t="shared" si="679"/>
        <v>4.6608782735017495</v>
      </c>
      <c r="T2764" s="19">
        <f t="shared" si="681"/>
        <v>4.5727761459960758</v>
      </c>
      <c r="U2764" s="23">
        <f t="shared" si="682"/>
        <v>4.8147300627435579</v>
      </c>
      <c r="V2764" s="24">
        <f t="shared" si="683"/>
        <v>5.6446620115071964</v>
      </c>
      <c r="W2764" s="24">
        <f t="shared" si="683"/>
        <v>4.6503725835776537</v>
      </c>
      <c r="X2764" s="24">
        <f t="shared" si="683"/>
        <v>4.6207896293504325</v>
      </c>
      <c r="Y2764" s="24">
        <f t="shared" si="684"/>
        <v>4.9351331485744954</v>
      </c>
      <c r="Z2764" s="24">
        <f t="shared" si="684"/>
        <v>4.9627393432524451</v>
      </c>
      <c r="AA2764" s="20">
        <v>-0.72</v>
      </c>
      <c r="AB2764" s="20">
        <v>-0.82499999999999996</v>
      </c>
      <c r="AC2764" s="17">
        <v>314.432651745307</v>
      </c>
      <c r="AD2764" s="17">
        <f t="shared" si="680"/>
        <v>314.03733472074509</v>
      </c>
      <c r="AE2764" s="21">
        <v>73</v>
      </c>
      <c r="AF2764" s="21">
        <v>202.50000000000824</v>
      </c>
      <c r="AG2764" s="19">
        <v>3.6655899230886129</v>
      </c>
      <c r="AH2764" s="21">
        <v>170.5</v>
      </c>
      <c r="AI2764" s="22">
        <v>-0.50749999999999951</v>
      </c>
      <c r="AJ2764" s="21">
        <v>1631.5</v>
      </c>
      <c r="AK2764" s="21" t="e">
        <f>VLOOKUP($B2764,'[3]Rotoma level Monthly'!$C$2:$N$538,10,FALSE)</f>
        <v>#N/A</v>
      </c>
      <c r="AL2764" s="21" t="e">
        <f>VLOOKUP($B2764,'[3]Rotoma level Monthly'!$C$2:$N$538,11,FALSE)</f>
        <v>#N/A</v>
      </c>
      <c r="AM2764" s="20">
        <v>3.7549164334126441</v>
      </c>
      <c r="AN2764" s="21">
        <v>179.49166666666667</v>
      </c>
    </row>
    <row r="2765" spans="1:40" x14ac:dyDescent="0.25">
      <c r="A2765" t="s">
        <v>93</v>
      </c>
      <c r="B2765" s="15">
        <v>38231</v>
      </c>
      <c r="C2765" s="16" t="s">
        <v>66</v>
      </c>
      <c r="D2765" s="17">
        <v>2005</v>
      </c>
      <c r="E2765" s="18" t="str">
        <f t="shared" si="686"/>
        <v>Rotorua 2004/05</v>
      </c>
      <c r="F2765" s="18" t="s">
        <v>61</v>
      </c>
      <c r="G2765" s="19">
        <v>15.699999904999999</v>
      </c>
      <c r="H2765" s="17">
        <v>2.2825000285000003</v>
      </c>
      <c r="I2765" s="21">
        <v>396.5</v>
      </c>
      <c r="J2765" s="19">
        <v>25</v>
      </c>
      <c r="K2765" s="19">
        <v>0.5</v>
      </c>
      <c r="M2765" s="19">
        <v>23</v>
      </c>
      <c r="N2765" s="19">
        <v>7.3200001715000003</v>
      </c>
      <c r="O2765" s="19">
        <v>4.5499999525000003</v>
      </c>
      <c r="P2765" s="17"/>
      <c r="Q2765" s="19">
        <f t="shared" si="687"/>
        <v>5.2575851104445963</v>
      </c>
      <c r="R2765" s="19">
        <f t="shared" si="685"/>
        <v>4.5617875008913247</v>
      </c>
      <c r="S2765" s="19">
        <f t="shared" si="679"/>
        <v>4.2107120068774044</v>
      </c>
      <c r="T2765" s="19">
        <f t="shared" si="681"/>
        <v>4.2999848253223494</v>
      </c>
      <c r="U2765" s="23">
        <f t="shared" si="682"/>
        <v>4.5825173608839194</v>
      </c>
      <c r="V2765" s="24">
        <f t="shared" si="683"/>
        <v>5.6746217321859627</v>
      </c>
      <c r="W2765" s="24">
        <f t="shared" si="683"/>
        <v>4.701377026419852</v>
      </c>
      <c r="X2765" s="24">
        <f t="shared" si="683"/>
        <v>4.6097801924218489</v>
      </c>
      <c r="Y2765" s="24">
        <f t="shared" si="683"/>
        <v>4.8946591692779746</v>
      </c>
      <c r="Z2765" s="24">
        <f t="shared" si="683"/>
        <v>4.9701095300764102</v>
      </c>
      <c r="AA2765" s="20">
        <v>-0.32</v>
      </c>
      <c r="AB2765" s="20">
        <v>-0.89</v>
      </c>
      <c r="AC2765" s="17">
        <v>314.42181783654399</v>
      </c>
      <c r="AD2765" s="17">
        <f t="shared" si="680"/>
        <v>314.07892956107275</v>
      </c>
      <c r="AE2765" s="21">
        <v>100</v>
      </c>
      <c r="AF2765" s="21">
        <v>196.07290372670801</v>
      </c>
      <c r="AG2765" s="19">
        <v>4.1887107510764405</v>
      </c>
      <c r="AH2765" s="21">
        <v>156.5</v>
      </c>
      <c r="AI2765" s="22">
        <v>-0.5799999999999994</v>
      </c>
      <c r="AJ2765" s="21">
        <v>1652.5</v>
      </c>
      <c r="AK2765" s="21" t="e">
        <f>VLOOKUP($B2765,'[3]Rotoma level Monthly'!$C$2:$N$538,10,FALSE)</f>
        <v>#N/A</v>
      </c>
      <c r="AL2765" s="21" t="e">
        <f>VLOOKUP($B2765,'[3]Rotoma level Monthly'!$C$2:$N$538,11,FALSE)</f>
        <v>#N/A</v>
      </c>
      <c r="AM2765" s="20">
        <v>3.8151651219954013</v>
      </c>
      <c r="AN2765" s="21">
        <v>180.88333333333335</v>
      </c>
    </row>
    <row r="2766" spans="1:40" x14ac:dyDescent="0.25">
      <c r="A2766" t="s">
        <v>93</v>
      </c>
      <c r="B2766" s="15">
        <v>38261</v>
      </c>
      <c r="C2766" s="16" t="s">
        <v>66</v>
      </c>
      <c r="D2766" s="17">
        <v>2005</v>
      </c>
      <c r="E2766" s="18" t="str">
        <f t="shared" si="686"/>
        <v>Rotorua 2004/05</v>
      </c>
      <c r="F2766" s="18" t="s">
        <v>61</v>
      </c>
      <c r="G2766" s="19">
        <v>11.099999952500001</v>
      </c>
      <c r="H2766" s="17">
        <v>2.3125</v>
      </c>
      <c r="I2766" s="21">
        <v>370</v>
      </c>
      <c r="J2766" s="19">
        <v>26</v>
      </c>
      <c r="K2766" s="19">
        <v>0.5</v>
      </c>
      <c r="M2766" s="19">
        <v>8.5</v>
      </c>
      <c r="N2766" s="19">
        <v>7</v>
      </c>
      <c r="O2766" s="19">
        <v>2.1499999760000001</v>
      </c>
      <c r="P2766" s="17"/>
      <c r="Q2766" s="19">
        <f t="shared" si="687"/>
        <v>4.8751203613976024</v>
      </c>
      <c r="R2766" s="19">
        <f t="shared" si="685"/>
        <v>4.5461445515375036</v>
      </c>
      <c r="S2766" s="19">
        <f t="shared" si="679"/>
        <v>4.1202871894416546</v>
      </c>
      <c r="T2766" s="19">
        <f t="shared" si="681"/>
        <v>4.3497221760747884</v>
      </c>
      <c r="U2766" s="23">
        <f t="shared" si="682"/>
        <v>4.4728185696128868</v>
      </c>
      <c r="V2766" s="24">
        <f t="shared" si="683"/>
        <v>5.6348975845813607</v>
      </c>
      <c r="W2766" s="24">
        <f t="shared" si="683"/>
        <v>4.7103800535133349</v>
      </c>
      <c r="X2766" s="24">
        <f t="shared" si="683"/>
        <v>4.5944911651694653</v>
      </c>
      <c r="Y2766" s="24">
        <f t="shared" si="683"/>
        <v>4.8743804491954039</v>
      </c>
      <c r="Z2766" s="24">
        <f t="shared" si="683"/>
        <v>4.9535373131148903</v>
      </c>
      <c r="AA2766" s="20">
        <v>-0.36</v>
      </c>
      <c r="AB2766" s="20">
        <v>-0.80333333333333301</v>
      </c>
      <c r="AC2766" s="17">
        <v>314.49776031667</v>
      </c>
      <c r="AD2766" s="17">
        <f t="shared" si="680"/>
        <v>314.12263186761157</v>
      </c>
      <c r="AE2766" s="21">
        <v>122</v>
      </c>
      <c r="AF2766" s="21">
        <v>184.15994623655919</v>
      </c>
      <c r="AG2766" s="19">
        <v>4.3271506309737147</v>
      </c>
      <c r="AH2766" s="21">
        <v>171.9</v>
      </c>
      <c r="AI2766" s="22">
        <v>-0.70583333333333298</v>
      </c>
      <c r="AJ2766" s="21">
        <v>1530.5</v>
      </c>
      <c r="AK2766" s="21" t="e">
        <f>VLOOKUP($B2766,'[3]Rotoma level Monthly'!$C$2:$N$538,10,FALSE)</f>
        <v>#N/A</v>
      </c>
      <c r="AL2766" s="21" t="e">
        <f>VLOOKUP($B2766,'[3]Rotoma level Monthly'!$C$2:$N$538,11,FALSE)</f>
        <v>#N/A</v>
      </c>
      <c r="AM2766" s="20">
        <v>3.8005795727892404</v>
      </c>
      <c r="AN2766" s="21">
        <v>178.03333333333333</v>
      </c>
    </row>
    <row r="2767" spans="1:40" x14ac:dyDescent="0.25">
      <c r="A2767" t="s">
        <v>93</v>
      </c>
      <c r="B2767" s="15">
        <v>38292</v>
      </c>
      <c r="C2767" s="16" t="s">
        <v>66</v>
      </c>
      <c r="D2767" s="17">
        <v>2005</v>
      </c>
      <c r="E2767" s="18" t="str">
        <f t="shared" si="686"/>
        <v>Rotorua 2004/05</v>
      </c>
      <c r="F2767" s="18" t="s">
        <v>61</v>
      </c>
      <c r="G2767" s="19">
        <v>15.050000095</v>
      </c>
      <c r="H2767" s="17">
        <v>2.2699999810000002</v>
      </c>
      <c r="I2767" s="21">
        <v>420.5</v>
      </c>
      <c r="J2767" s="19">
        <v>39</v>
      </c>
      <c r="K2767" s="19">
        <v>3</v>
      </c>
      <c r="M2767" s="19">
        <v>23.5</v>
      </c>
      <c r="N2767" s="19">
        <v>6.8500001429999999</v>
      </c>
      <c r="O2767" s="19">
        <v>2.7999999524999999</v>
      </c>
      <c r="P2767" s="17"/>
      <c r="Q2767" s="19">
        <f t="shared" si="687"/>
        <v>5.2109427167849898</v>
      </c>
      <c r="R2767" s="19">
        <f t="shared" si="685"/>
        <v>4.5683624973875556</v>
      </c>
      <c r="S2767" s="19">
        <f t="shared" si="679"/>
        <v>4.2875356604031314</v>
      </c>
      <c r="T2767" s="19">
        <f t="shared" si="681"/>
        <v>4.8639086525173774</v>
      </c>
      <c r="U2767" s="23">
        <f t="shared" si="682"/>
        <v>4.732687381773264</v>
      </c>
      <c r="V2767" s="24">
        <f t="shared" ref="V2767:Z2794" si="688">AVERAGE(Q2756:Q2767)</f>
        <v>5.668870753739804</v>
      </c>
      <c r="W2767" s="24">
        <f t="shared" si="688"/>
        <v>4.7303670511732152</v>
      </c>
      <c r="X2767" s="24">
        <f t="shared" si="688"/>
        <v>4.5989192425888215</v>
      </c>
      <c r="Y2767" s="24">
        <f t="shared" si="688"/>
        <v>4.8743804491954039</v>
      </c>
      <c r="Z2767" s="24">
        <f t="shared" si="688"/>
        <v>4.9681343741743111</v>
      </c>
      <c r="AA2767" s="20">
        <v>-0.92</v>
      </c>
      <c r="AB2767" s="20">
        <v>-0.73666666666666603</v>
      </c>
      <c r="AC2767" s="17">
        <v>314.49510927057901</v>
      </c>
      <c r="AD2767" s="17">
        <f t="shared" si="680"/>
        <v>314.15176235980169</v>
      </c>
      <c r="AE2767" s="21">
        <v>38</v>
      </c>
      <c r="AF2767" s="21">
        <v>169.26388888889269</v>
      </c>
      <c r="AG2767" s="19">
        <v>4.0503239539413265</v>
      </c>
      <c r="AH2767" s="21">
        <v>171.3</v>
      </c>
      <c r="AI2767" s="22">
        <v>-0.76999999999999957</v>
      </c>
      <c r="AJ2767" s="21">
        <v>1535</v>
      </c>
      <c r="AK2767" s="21" t="e">
        <f>VLOOKUP($B2767,'[3]Rotoma level Monthly'!$C$2:$N$538,10,FALSE)</f>
        <v>#N/A</v>
      </c>
      <c r="AL2767" s="21" t="e">
        <f>VLOOKUP($B2767,'[3]Rotoma level Monthly'!$C$2:$N$538,11,FALSE)</f>
        <v>#N/A</v>
      </c>
      <c r="AM2767" s="20">
        <v>3.8238743921738148</v>
      </c>
      <c r="AN2767" s="21">
        <v>176.55000000000004</v>
      </c>
    </row>
    <row r="2768" spans="1:40" x14ac:dyDescent="0.25">
      <c r="A2768" t="s">
        <v>93</v>
      </c>
      <c r="B2768" s="15">
        <v>38322</v>
      </c>
      <c r="C2768" s="16" t="s">
        <v>66</v>
      </c>
      <c r="D2768" s="17">
        <v>2005</v>
      </c>
      <c r="E2768" s="18" t="str">
        <f t="shared" si="686"/>
        <v>Rotorua 2004/05</v>
      </c>
      <c r="F2768" s="18" t="s">
        <v>61</v>
      </c>
      <c r="G2768" s="19">
        <v>16.199999904999999</v>
      </c>
      <c r="H2768" s="17">
        <v>2.8400000335</v>
      </c>
      <c r="I2768" s="21">
        <v>422.5</v>
      </c>
      <c r="J2768" s="19">
        <v>31</v>
      </c>
      <c r="K2768" s="19">
        <v>3</v>
      </c>
      <c r="M2768" s="19">
        <v>4</v>
      </c>
      <c r="N2768" s="19">
        <v>6.6999998090000004</v>
      </c>
      <c r="O2768" s="19">
        <v>2.3500000234999998</v>
      </c>
      <c r="P2768" s="17"/>
      <c r="Q2768" s="19">
        <f t="shared" si="687"/>
        <v>5.292168130469439</v>
      </c>
      <c r="R2768" s="19">
        <f t="shared" si="685"/>
        <v>4.2982131579238363</v>
      </c>
      <c r="S2768" s="19">
        <f t="shared" si="679"/>
        <v>4.2937384069899895</v>
      </c>
      <c r="T2768" s="19">
        <f t="shared" si="681"/>
        <v>4.5727761459960758</v>
      </c>
      <c r="U2768" s="23">
        <f t="shared" si="682"/>
        <v>4.6142239603448347</v>
      </c>
      <c r="V2768" s="24">
        <f t="shared" si="688"/>
        <v>5.6492705565654289</v>
      </c>
      <c r="W2768" s="24">
        <f t="shared" si="688"/>
        <v>4.7113134378302171</v>
      </c>
      <c r="X2768" s="24">
        <f t="shared" si="688"/>
        <v>4.5996306080481224</v>
      </c>
      <c r="Y2768" s="24">
        <f t="shared" si="688"/>
        <v>4.8461310723795075</v>
      </c>
      <c r="Z2768" s="24">
        <f t="shared" si="688"/>
        <v>4.9515864187058201</v>
      </c>
      <c r="AA2768" s="20">
        <v>-0.9</v>
      </c>
      <c r="AB2768" s="20">
        <v>-0.64666666666666595</v>
      </c>
      <c r="AC2768" s="17">
        <v>314.41393138803397</v>
      </c>
      <c r="AD2768" s="17">
        <f t="shared" si="680"/>
        <v>314.17363663654669</v>
      </c>
      <c r="AE2768" s="21">
        <v>193.5</v>
      </c>
      <c r="AF2768" s="21">
        <v>209.91263440860325</v>
      </c>
      <c r="AG2768" s="19">
        <v>5.0489912634409064</v>
      </c>
      <c r="AH2768" s="21">
        <v>182.6</v>
      </c>
      <c r="AI2768" s="22">
        <v>-0.76999999999999957</v>
      </c>
      <c r="AJ2768" s="21">
        <v>1478</v>
      </c>
      <c r="AK2768" s="21" t="e">
        <f>VLOOKUP($B2768,'[3]Rotoma level Monthly'!$C$2:$N$538,10,FALSE)</f>
        <v>#N/A</v>
      </c>
      <c r="AL2768" s="21" t="e">
        <f>VLOOKUP($B2768,'[3]Rotoma level Monthly'!$C$2:$N$538,11,FALSE)</f>
        <v>#N/A</v>
      </c>
      <c r="AM2768" s="20">
        <v>3.7994802431452626</v>
      </c>
      <c r="AN2768" s="21">
        <v>173.65833333333333</v>
      </c>
    </row>
    <row r="2769" spans="1:40" x14ac:dyDescent="0.25">
      <c r="A2769" t="s">
        <v>93</v>
      </c>
      <c r="B2769" s="15">
        <v>38353</v>
      </c>
      <c r="C2769" s="16" t="s">
        <v>66</v>
      </c>
      <c r="D2769" s="17">
        <v>2005</v>
      </c>
      <c r="E2769" s="18" t="str">
        <f t="shared" si="686"/>
        <v>Rotorua 2004/05</v>
      </c>
      <c r="F2769" s="18" t="s">
        <v>61</v>
      </c>
      <c r="G2769" s="19">
        <v>15</v>
      </c>
      <c r="H2769" s="17">
        <v>1.9499999885000001</v>
      </c>
      <c r="I2769" s="21">
        <v>448</v>
      </c>
      <c r="J2769" s="19">
        <v>37.5</v>
      </c>
      <c r="K2769" s="19">
        <v>3</v>
      </c>
      <c r="M2769" s="19">
        <v>3.5</v>
      </c>
      <c r="N2769" s="19">
        <v>6.7000000479999997</v>
      </c>
      <c r="O2769" s="19">
        <v>3.0500000715000004</v>
      </c>
      <c r="P2769" s="17"/>
      <c r="Q2769" s="19">
        <f t="shared" si="687"/>
        <v>5.2072717980014307</v>
      </c>
      <c r="R2769" s="19">
        <f t="shared" si="685"/>
        <v>4.7494761588823433</v>
      </c>
      <c r="S2769" s="19">
        <f t="shared" si="679"/>
        <v>4.3703468221344135</v>
      </c>
      <c r="T2769" s="19">
        <f t="shared" si="681"/>
        <v>4.8141713017649383</v>
      </c>
      <c r="U2769" s="23">
        <f t="shared" si="682"/>
        <v>4.7853165201957815</v>
      </c>
      <c r="V2769" s="24">
        <f t="shared" si="688"/>
        <v>5.5943906291658685</v>
      </c>
      <c r="W2769" s="24">
        <f t="shared" si="688"/>
        <v>4.7108049176597904</v>
      </c>
      <c r="X2769" s="24">
        <f t="shared" si="688"/>
        <v>4.5797895773552568</v>
      </c>
      <c r="Y2769" s="24">
        <f t="shared" si="688"/>
        <v>4.8789077253612225</v>
      </c>
      <c r="Z2769" s="24">
        <f t="shared" si="688"/>
        <v>4.9409732123855354</v>
      </c>
      <c r="AA2769" s="20">
        <v>0.2</v>
      </c>
      <c r="AB2769" s="20">
        <v>9.99999999999991E-3</v>
      </c>
      <c r="AC2769" s="17">
        <v>314.36943507373297</v>
      </c>
      <c r="AD2769" s="17">
        <f t="shared" si="680"/>
        <v>314.19653968367101</v>
      </c>
      <c r="AE2769" s="21">
        <v>35.5</v>
      </c>
      <c r="AF2769" s="21">
        <v>186.07930107526889</v>
      </c>
      <c r="AG2769" s="19">
        <v>3.7220547282464009</v>
      </c>
      <c r="AH2769" s="21">
        <v>290.89999999999998</v>
      </c>
      <c r="AI2769" s="22">
        <v>-0.69166666666666599</v>
      </c>
      <c r="AJ2769" s="21">
        <v>1453.5</v>
      </c>
      <c r="AK2769" s="21" t="e">
        <f>VLOOKUP($B2769,'[3]Rotoma level Monthly'!$C$2:$N$538,10,FALSE)</f>
        <v>#N/A</v>
      </c>
      <c r="AL2769" s="21" t="e">
        <f>VLOOKUP($B2769,'[3]Rotoma level Monthly'!$C$2:$N$538,11,FALSE)</f>
        <v>#N/A</v>
      </c>
      <c r="AM2769" s="20">
        <v>3.8906068513053871</v>
      </c>
      <c r="AN2769" s="21">
        <v>177.19166666666663</v>
      </c>
    </row>
    <row r="2770" spans="1:40" x14ac:dyDescent="0.25">
      <c r="A2770" t="s">
        <v>93</v>
      </c>
      <c r="B2770" s="15">
        <v>38384</v>
      </c>
      <c r="C2770" s="16" t="s">
        <v>66</v>
      </c>
      <c r="D2770" s="17">
        <v>2005</v>
      </c>
      <c r="E2770" s="18" t="str">
        <f t="shared" si="686"/>
        <v>Rotorua 2004/05</v>
      </c>
      <c r="F2770" s="18" t="s">
        <v>61</v>
      </c>
      <c r="G2770" s="19">
        <v>20.5000002375</v>
      </c>
      <c r="H2770" s="17">
        <v>2.4350000620000003</v>
      </c>
      <c r="I2770" s="21">
        <v>591.75</v>
      </c>
      <c r="J2770" s="19">
        <v>38.5</v>
      </c>
      <c r="K2770" s="19">
        <v>1.75</v>
      </c>
      <c r="M2770" s="19">
        <v>4</v>
      </c>
      <c r="N2770" s="19">
        <v>6.9000000954999994</v>
      </c>
      <c r="O2770" s="19">
        <v>2.25</v>
      </c>
      <c r="P2770" s="17"/>
      <c r="Q2770" s="19">
        <f t="shared" si="687"/>
        <v>5.551854819861525</v>
      </c>
      <c r="R2770" s="19">
        <f t="shared" si="685"/>
        <v>4.4841835037581319</v>
      </c>
      <c r="S2770" s="19">
        <f t="shared" ref="S2770:S2833" si="689">-3.61+3.01*LOG($I2770)</f>
        <v>4.7341361824693724</v>
      </c>
      <c r="T2770" s="19">
        <f t="shared" si="681"/>
        <v>4.8475453301648219</v>
      </c>
      <c r="U2770" s="23">
        <f t="shared" si="682"/>
        <v>4.9044299590634628</v>
      </c>
      <c r="V2770" s="24">
        <f t="shared" si="688"/>
        <v>5.5409828724203267</v>
      </c>
      <c r="W2770" s="24">
        <f t="shared" si="688"/>
        <v>4.6861294117498957</v>
      </c>
      <c r="X2770" s="24">
        <f t="shared" si="688"/>
        <v>4.5669946208918555</v>
      </c>
      <c r="Y2770" s="24">
        <f t="shared" si="688"/>
        <v>4.862421457856291</v>
      </c>
      <c r="Z2770" s="24">
        <f t="shared" si="688"/>
        <v>4.9141320907295922</v>
      </c>
      <c r="AA2770" s="20">
        <v>-2.57</v>
      </c>
      <c r="AB2770" s="20">
        <v>-0.39500000000000002</v>
      </c>
      <c r="AC2770" s="17">
        <v>314.36943507373297</v>
      </c>
      <c r="AD2770" s="17">
        <f t="shared" ref="AD2770:AD2833" si="690">AVERAGE(AC2759:AC2770)</f>
        <v>314.22926166920615</v>
      </c>
      <c r="AE2770" s="21">
        <v>53.5</v>
      </c>
      <c r="AF2770" s="21">
        <v>168.59226190476528</v>
      </c>
      <c r="AG2770" s="19">
        <v>3.3910403034447145</v>
      </c>
      <c r="AH2770" s="21">
        <v>186.7</v>
      </c>
      <c r="AI2770" s="22">
        <v>-0.69166666666666599</v>
      </c>
      <c r="AJ2770" s="21">
        <v>1384.5</v>
      </c>
      <c r="AK2770" s="21" t="e">
        <f>VLOOKUP($B2770,'[3]Rotoma level Monthly'!$C$2:$N$538,10,FALSE)</f>
        <v>#N/A</v>
      </c>
      <c r="AL2770" s="21" t="e">
        <f>VLOOKUP($B2770,'[3]Rotoma level Monthly'!$C$2:$N$538,11,FALSE)</f>
        <v>#N/A</v>
      </c>
      <c r="AM2770" s="20">
        <v>3.9347170146436667</v>
      </c>
      <c r="AN2770" s="21">
        <v>179.83333333333329</v>
      </c>
    </row>
    <row r="2771" spans="1:40" x14ac:dyDescent="0.25">
      <c r="A2771" t="s">
        <v>93</v>
      </c>
      <c r="B2771" s="15">
        <v>38412</v>
      </c>
      <c r="C2771" s="16" t="s">
        <v>66</v>
      </c>
      <c r="D2771" s="17">
        <v>2005</v>
      </c>
      <c r="E2771" s="18" t="str">
        <f t="shared" si="686"/>
        <v>Rotorua 2004/05</v>
      </c>
      <c r="F2771" s="18" t="s">
        <v>61</v>
      </c>
      <c r="G2771" s="19">
        <v>17.9999997625</v>
      </c>
      <c r="H2771" s="17">
        <v>3.3500001429999999</v>
      </c>
      <c r="I2771" s="21">
        <v>353.25</v>
      </c>
      <c r="J2771" s="19">
        <v>35.5</v>
      </c>
      <c r="K2771" s="19">
        <v>11</v>
      </c>
      <c r="M2771" s="19">
        <v>3</v>
      </c>
      <c r="N2771" s="19">
        <v>8.4499998094999995</v>
      </c>
      <c r="O2771" s="19">
        <v>2.2999999519999998</v>
      </c>
      <c r="P2771" s="17"/>
      <c r="Q2771" s="19">
        <f t="shared" si="687"/>
        <v>5.4083921484075006</v>
      </c>
      <c r="R2771" s="19">
        <f t="shared" si="685"/>
        <v>4.0961198169861284</v>
      </c>
      <c r="S2771" s="19">
        <f t="shared" si="689"/>
        <v>4.059727333266995</v>
      </c>
      <c r="T2771" s="19">
        <f t="shared" ref="T2771:T2834" si="691">0.218+2.92*LOG($J2771,10)</f>
        <v>4.7446667909208742</v>
      </c>
      <c r="U2771" s="23">
        <f t="shared" ref="U2771:U2784" si="692">AVERAGE(Q2771:T2771)</f>
        <v>4.5772265223953745</v>
      </c>
      <c r="V2771" s="24">
        <f t="shared" si="688"/>
        <v>5.4587136653945594</v>
      </c>
      <c r="W2771" s="24">
        <f t="shared" si="688"/>
        <v>4.6146281978212391</v>
      </c>
      <c r="X2771" s="24">
        <f t="shared" si="688"/>
        <v>4.5027669243866546</v>
      </c>
      <c r="Y2771" s="24">
        <f t="shared" si="688"/>
        <v>4.8018041567326586</v>
      </c>
      <c r="Z2771" s="24">
        <f t="shared" si="688"/>
        <v>4.8444782360837779</v>
      </c>
      <c r="AA2771" s="20">
        <v>7.0000000000000007E-2</v>
      </c>
      <c r="AB2771" s="20">
        <v>-0.34</v>
      </c>
      <c r="AC2771" s="17">
        <v>314.23415555158198</v>
      </c>
      <c r="AD2771" s="17">
        <f t="shared" si="690"/>
        <v>314.25190425039739</v>
      </c>
      <c r="AE2771" s="21">
        <v>148</v>
      </c>
      <c r="AF2771" s="21">
        <v>187.65013615417098</v>
      </c>
      <c r="AG2771" s="19">
        <v>3.1306054952390023</v>
      </c>
      <c r="AH2771" s="21">
        <v>208.4</v>
      </c>
      <c r="AI2771" s="22">
        <v>-0.64666666666666595</v>
      </c>
      <c r="AJ2771" s="21">
        <v>1144.5</v>
      </c>
      <c r="AK2771" s="21" t="e">
        <f>VLOOKUP($B2771,'[3]Rotoma level Monthly'!$C$2:$N$538,10,FALSE)</f>
        <v>#N/A</v>
      </c>
      <c r="AL2771" s="21" t="e">
        <f>VLOOKUP($B2771,'[3]Rotoma level Monthly'!$C$2:$N$538,11,FALSE)</f>
        <v>#N/A</v>
      </c>
      <c r="AM2771" s="20">
        <v>3.7868813042393756</v>
      </c>
      <c r="AN2771" s="21">
        <v>174.43333333333331</v>
      </c>
    </row>
    <row r="2772" spans="1:40" x14ac:dyDescent="0.25">
      <c r="A2772" t="s">
        <v>93</v>
      </c>
      <c r="B2772" s="15">
        <v>38443</v>
      </c>
      <c r="C2772" s="16" t="s">
        <v>66</v>
      </c>
      <c r="D2772" s="17">
        <v>2005</v>
      </c>
      <c r="E2772" s="18" t="str">
        <f t="shared" si="686"/>
        <v>Rotorua 2004/05</v>
      </c>
      <c r="F2772" s="18" t="s">
        <v>61</v>
      </c>
      <c r="G2772" s="19">
        <v>32.300000572499997</v>
      </c>
      <c r="H2772" s="17">
        <v>2.3250000475000001</v>
      </c>
      <c r="I2772" s="21">
        <v>429</v>
      </c>
      <c r="J2772" s="19">
        <v>41</v>
      </c>
      <c r="K2772" s="19">
        <v>24.5</v>
      </c>
      <c r="M2772" s="19">
        <v>10</v>
      </c>
      <c r="N2772" s="19">
        <v>6.9500000474999997</v>
      </c>
      <c r="O2772" s="19">
        <v>2.2000000475000001</v>
      </c>
      <c r="P2772" s="17"/>
      <c r="Q2772" s="19">
        <f t="shared" si="687"/>
        <v>6.0533744262729918</v>
      </c>
      <c r="R2772" s="19">
        <f t="shared" si="685"/>
        <v>4.5396827878325006</v>
      </c>
      <c r="S2772" s="19">
        <f t="shared" si="689"/>
        <v>4.313696449476021</v>
      </c>
      <c r="T2772" s="19">
        <f t="shared" si="691"/>
        <v>4.9273288616216275</v>
      </c>
      <c r="U2772" s="23">
        <f t="shared" si="692"/>
        <v>4.958520631300785</v>
      </c>
      <c r="V2772" s="24">
        <f t="shared" si="688"/>
        <v>5.431877807760249</v>
      </c>
      <c r="W2772" s="24">
        <f t="shared" si="688"/>
        <v>4.5704512402982713</v>
      </c>
      <c r="X2772" s="24">
        <f t="shared" si="688"/>
        <v>4.4381837672354347</v>
      </c>
      <c r="Y2772" s="24">
        <f t="shared" si="688"/>
        <v>4.7787394856839631</v>
      </c>
      <c r="Z2772" s="24">
        <f t="shared" si="688"/>
        <v>4.8048130752444811</v>
      </c>
      <c r="AA2772" s="20">
        <v>-0.88</v>
      </c>
      <c r="AB2772" s="20">
        <v>-0.456666666666666</v>
      </c>
      <c r="AC2772" s="17">
        <v>314.22598237310598</v>
      </c>
      <c r="AD2772" s="17">
        <f t="shared" si="690"/>
        <v>314.29046407946595</v>
      </c>
      <c r="AE2772" s="21">
        <v>15</v>
      </c>
      <c r="AF2772" s="21">
        <v>181.41557017544025</v>
      </c>
      <c r="AG2772" s="19">
        <v>2.8411419358102017</v>
      </c>
      <c r="AH2772" s="21">
        <v>212.9</v>
      </c>
      <c r="AI2772" s="22">
        <v>-0.64666666666666595</v>
      </c>
      <c r="AJ2772" s="21">
        <v>1279.5</v>
      </c>
      <c r="AK2772" s="21" t="e">
        <f>VLOOKUP($B2772,'[3]Rotoma level Monthly'!$C$2:$N$538,10,FALSE)</f>
        <v>#N/A</v>
      </c>
      <c r="AL2772" s="21" t="e">
        <f>VLOOKUP($B2772,'[3]Rotoma level Monthly'!$C$2:$N$538,11,FALSE)</f>
        <v>#N/A</v>
      </c>
      <c r="AM2772" s="20">
        <v>3.7674875632719309</v>
      </c>
      <c r="AN2772" s="21">
        <v>178.77499999999998</v>
      </c>
    </row>
    <row r="2773" spans="1:40" x14ac:dyDescent="0.25">
      <c r="A2773" t="s">
        <v>93</v>
      </c>
      <c r="B2773" s="15">
        <v>38473</v>
      </c>
      <c r="C2773" s="16" t="s">
        <v>66</v>
      </c>
      <c r="D2773" s="17">
        <v>2005</v>
      </c>
      <c r="E2773" s="18" t="str">
        <f t="shared" si="686"/>
        <v>Rotorua 2004/05</v>
      </c>
      <c r="F2773" s="18" t="s">
        <v>61</v>
      </c>
      <c r="G2773" s="19">
        <v>25.399999810000001</v>
      </c>
      <c r="H2773" s="17">
        <v>2.4375</v>
      </c>
      <c r="I2773" s="21">
        <v>483</v>
      </c>
      <c r="J2773" s="19">
        <v>38.5</v>
      </c>
      <c r="K2773" s="19">
        <v>16</v>
      </c>
      <c r="M2773" s="19">
        <v>12.5</v>
      </c>
      <c r="N2773" s="19">
        <v>6.9500000474999997</v>
      </c>
      <c r="O2773" s="19">
        <v>2.25</v>
      </c>
      <c r="P2773" s="17"/>
      <c r="Q2773" s="19">
        <f t="shared" si="687"/>
        <v>5.788277631963048</v>
      </c>
      <c r="R2773" s="19">
        <f t="shared" si="685"/>
        <v>4.4829496714855219</v>
      </c>
      <c r="S2773" s="19">
        <f t="shared" si="689"/>
        <v>4.4686808635620512</v>
      </c>
      <c r="T2773" s="19">
        <f t="shared" si="691"/>
        <v>4.8475453301648219</v>
      </c>
      <c r="U2773" s="23">
        <f t="shared" si="692"/>
        <v>4.8968633742938605</v>
      </c>
      <c r="V2773" s="24">
        <f t="shared" si="688"/>
        <v>5.4406030739239002</v>
      </c>
      <c r="W2773" s="24">
        <f t="shared" si="688"/>
        <v>4.539514323086232</v>
      </c>
      <c r="X2773" s="24">
        <f t="shared" si="688"/>
        <v>4.4070989952547697</v>
      </c>
      <c r="Y2773" s="24">
        <f t="shared" si="688"/>
        <v>4.7410466754207645</v>
      </c>
      <c r="Z2773" s="24">
        <f t="shared" si="688"/>
        <v>4.7820657669214173</v>
      </c>
      <c r="AA2773" s="20">
        <v>-1.32</v>
      </c>
      <c r="AB2773" s="20">
        <v>-0.60833333333333295</v>
      </c>
      <c r="AC2773" s="17">
        <v>314.15683838369802</v>
      </c>
      <c r="AD2773" s="17">
        <f t="shared" si="690"/>
        <v>314.3141214107747</v>
      </c>
      <c r="AE2773" s="21">
        <v>151.5</v>
      </c>
      <c r="AF2773" s="21">
        <v>162.61827956988665</v>
      </c>
      <c r="AG2773" s="19">
        <v>3.0298086515032847</v>
      </c>
      <c r="AH2773" s="21">
        <v>123.9</v>
      </c>
      <c r="AI2773" s="22">
        <v>-0.64666666666666595</v>
      </c>
      <c r="AJ2773" s="21">
        <v>1262</v>
      </c>
      <c r="AK2773" s="21" t="e">
        <f>VLOOKUP($B2773,'[3]Rotoma level Monthly'!$C$2:$N$538,10,FALSE)</f>
        <v>#N/A</v>
      </c>
      <c r="AL2773" s="21" t="e">
        <f>VLOOKUP($B2773,'[3]Rotoma level Monthly'!$C$2:$N$538,11,FALSE)</f>
        <v>#N/A</v>
      </c>
      <c r="AM2773" s="20">
        <v>3.7683565576851783</v>
      </c>
      <c r="AN2773" s="21">
        <v>176.57500000000002</v>
      </c>
    </row>
    <row r="2774" spans="1:40" x14ac:dyDescent="0.25">
      <c r="A2774" t="s">
        <v>93</v>
      </c>
      <c r="B2774" s="15">
        <v>38504</v>
      </c>
      <c r="C2774" s="16" t="s">
        <v>66</v>
      </c>
      <c r="D2774" s="17">
        <v>2005</v>
      </c>
      <c r="E2774" s="18" t="str">
        <f t="shared" si="686"/>
        <v>Rotorua 2004/05</v>
      </c>
      <c r="F2774" s="18" t="s">
        <v>61</v>
      </c>
      <c r="G2774" s="19">
        <v>15.75</v>
      </c>
      <c r="H2774" s="17">
        <v>4.5199999809999998</v>
      </c>
      <c r="I2774" s="21">
        <v>313.75</v>
      </c>
      <c r="J2774" s="19">
        <v>35.5</v>
      </c>
      <c r="K2774" s="19">
        <v>24.5</v>
      </c>
      <c r="M2774" s="19">
        <v>6</v>
      </c>
      <c r="N2774" s="19">
        <v>7.0499999525000003</v>
      </c>
      <c r="P2774" s="17"/>
      <c r="Q2774" s="19">
        <f t="shared" si="687"/>
        <v>5.2610926176390729</v>
      </c>
      <c r="R2774" s="19">
        <f t="shared" si="685"/>
        <v>3.7212414864040708</v>
      </c>
      <c r="S2774" s="19">
        <f t="shared" si="689"/>
        <v>3.9047170408121743</v>
      </c>
      <c r="T2774" s="19">
        <f t="shared" si="691"/>
        <v>4.7446667909208742</v>
      </c>
      <c r="U2774" s="23">
        <f t="shared" si="692"/>
        <v>4.4079294839440486</v>
      </c>
      <c r="V2774" s="24">
        <f t="shared" si="688"/>
        <v>5.4501264249102492</v>
      </c>
      <c r="W2774" s="24">
        <f t="shared" si="688"/>
        <v>4.4592642526321002</v>
      </c>
      <c r="X2774" s="24">
        <f t="shared" si="688"/>
        <v>4.3471460246481568</v>
      </c>
      <c r="Y2774" s="24">
        <f t="shared" si="688"/>
        <v>4.7080717516042876</v>
      </c>
      <c r="Z2774" s="24">
        <f t="shared" si="688"/>
        <v>4.7411521134486989</v>
      </c>
      <c r="AA2774" s="20">
        <v>0.36</v>
      </c>
      <c r="AB2774" s="20">
        <v>0.59499999999999897</v>
      </c>
      <c r="AC2774" s="17">
        <v>314.23013702421798</v>
      </c>
      <c r="AD2774" s="17">
        <f t="shared" si="690"/>
        <v>314.33820823637103</v>
      </c>
      <c r="AE2774" s="21">
        <v>102</v>
      </c>
      <c r="AF2774" s="21">
        <v>176.37606576829151</v>
      </c>
      <c r="AG2774" s="19">
        <v>3.5461060500989605</v>
      </c>
      <c r="AH2774" s="21">
        <v>144.6</v>
      </c>
      <c r="AI2774" s="22">
        <v>-0.64666666666666595</v>
      </c>
      <c r="AJ2774" s="21">
        <v>1291.5</v>
      </c>
      <c r="AK2774" s="21" t="e">
        <f>VLOOKUP($B2774,'[3]Rotoma level Monthly'!$C$2:$N$538,10,FALSE)</f>
        <v>#N/A</v>
      </c>
      <c r="AL2774" s="21" t="e">
        <f>VLOOKUP($B2774,'[3]Rotoma level Monthly'!$C$2:$N$538,11,FALSE)</f>
        <v>#N/A</v>
      </c>
      <c r="AM2774" s="20">
        <v>3.7121529682428345</v>
      </c>
      <c r="AN2774" s="21">
        <v>180.05000000000004</v>
      </c>
    </row>
    <row r="2775" spans="1:40" x14ac:dyDescent="0.25">
      <c r="A2775" t="s">
        <v>93</v>
      </c>
      <c r="B2775" s="15">
        <v>38534</v>
      </c>
      <c r="C2775" s="16" t="s">
        <v>67</v>
      </c>
      <c r="D2775" s="17">
        <v>2006</v>
      </c>
      <c r="E2775" s="18" t="str">
        <f t="shared" si="686"/>
        <v>Rotorua 2005/06</v>
      </c>
      <c r="F2775" s="18" t="s">
        <v>61</v>
      </c>
      <c r="G2775" s="19">
        <v>10.75</v>
      </c>
      <c r="H2775" s="17">
        <v>4.5199999809999998</v>
      </c>
      <c r="I2775" s="21">
        <v>339</v>
      </c>
      <c r="J2775" s="19">
        <v>31</v>
      </c>
      <c r="K2775" s="19">
        <v>9</v>
      </c>
      <c r="M2775" s="19">
        <v>4</v>
      </c>
      <c r="N2775" s="19">
        <v>6.6999998090000004</v>
      </c>
      <c r="O2775" s="19">
        <v>1.1999999880000001</v>
      </c>
      <c r="P2775" s="17"/>
      <c r="Q2775" s="19">
        <f t="shared" si="687"/>
        <v>4.8397774991991245</v>
      </c>
      <c r="R2775" s="19">
        <f t="shared" si="685"/>
        <v>3.7212414864040708</v>
      </c>
      <c r="S2775" s="19">
        <f t="shared" si="689"/>
        <v>4.0059010915912765</v>
      </c>
      <c r="T2775" s="19">
        <f t="shared" si="691"/>
        <v>4.5727761459960758</v>
      </c>
      <c r="U2775" s="23">
        <f t="shared" si="692"/>
        <v>4.2849240557976369</v>
      </c>
      <c r="V2775" s="24">
        <f t="shared" si="688"/>
        <v>5.3420082937271358</v>
      </c>
      <c r="W2775" s="24">
        <f t="shared" si="688"/>
        <v>4.3697021822237572</v>
      </c>
      <c r="X2775" s="24">
        <f t="shared" si="688"/>
        <v>4.2858631100438531</v>
      </c>
      <c r="Y2775" s="24">
        <f t="shared" si="688"/>
        <v>4.6798223747883911</v>
      </c>
      <c r="Z2775" s="24">
        <f t="shared" si="688"/>
        <v>4.6693489901957843</v>
      </c>
      <c r="AA2775" s="20">
        <v>0.14000000000000001</v>
      </c>
      <c r="AB2775" s="20">
        <v>0.40499999999999903</v>
      </c>
      <c r="AC2775" s="17">
        <v>314.28644292280302</v>
      </c>
      <c r="AD2775" s="17">
        <f t="shared" si="690"/>
        <v>314.34447474666723</v>
      </c>
      <c r="AE2775" s="21">
        <v>135</v>
      </c>
      <c r="AF2775" s="21">
        <v>159.0234153933319</v>
      </c>
      <c r="AG2775" s="19">
        <v>3.1789152579438738</v>
      </c>
      <c r="AH2775" s="21">
        <v>101.9</v>
      </c>
      <c r="AI2775" s="22">
        <v>-0.60833333333333295</v>
      </c>
      <c r="AJ2775" s="21">
        <v>1241</v>
      </c>
      <c r="AK2775" s="21" t="e">
        <f>VLOOKUP($B2775,'[3]Rotoma level Monthly'!$C$2:$N$538,10,FALSE)</f>
        <v>#N/A</v>
      </c>
      <c r="AL2775" s="21" t="e">
        <f>VLOOKUP($B2775,'[3]Rotoma level Monthly'!$C$2:$N$538,11,FALSE)</f>
        <v>#N/A</v>
      </c>
      <c r="AM2775" s="20">
        <v>3.6894425494354732</v>
      </c>
      <c r="AN2775" s="21">
        <v>176.8416666666667</v>
      </c>
    </row>
    <row r="2776" spans="1:40" x14ac:dyDescent="0.25">
      <c r="A2776" t="s">
        <v>93</v>
      </c>
      <c r="B2776" s="15">
        <v>38565</v>
      </c>
      <c r="C2776" s="16" t="s">
        <v>67</v>
      </c>
      <c r="D2776" s="17">
        <v>2006</v>
      </c>
      <c r="E2776" s="18" t="str">
        <f t="shared" si="686"/>
        <v>Rotorua 2005/06</v>
      </c>
      <c r="F2776" s="18" t="s">
        <v>61</v>
      </c>
      <c r="G2776" s="19">
        <v>7</v>
      </c>
      <c r="H2776" s="17">
        <v>3.5649999379999997</v>
      </c>
      <c r="I2776" s="21">
        <v>290</v>
      </c>
      <c r="J2776" s="19">
        <v>20</v>
      </c>
      <c r="K2776" s="19">
        <v>3</v>
      </c>
      <c r="M2776" s="19">
        <v>3.5</v>
      </c>
      <c r="N2776" s="19">
        <v>7</v>
      </c>
      <c r="O2776" s="19">
        <v>1.8999999760000001</v>
      </c>
      <c r="P2776" s="17"/>
      <c r="Q2776" s="19">
        <f t="shared" si="687"/>
        <v>4.3665490216362119</v>
      </c>
      <c r="R2776" s="19">
        <f t="shared" si="685"/>
        <v>4.0192380672560288</v>
      </c>
      <c r="S2776" s="19">
        <f t="shared" si="689"/>
        <v>3.8018179736758575</v>
      </c>
      <c r="T2776" s="19">
        <f t="shared" si="691"/>
        <v>4.0170075873388251</v>
      </c>
      <c r="U2776" s="23">
        <f t="shared" si="692"/>
        <v>4.051153162476731</v>
      </c>
      <c r="V2776" s="24">
        <f t="shared" si="688"/>
        <v>5.2593671901731271</v>
      </c>
      <c r="W2776" s="24">
        <f t="shared" si="688"/>
        <v>4.3157200572290844</v>
      </c>
      <c r="X2776" s="24">
        <f t="shared" si="688"/>
        <v>4.2142747517250285</v>
      </c>
      <c r="Y2776" s="24">
        <f t="shared" si="688"/>
        <v>4.6335083282336198</v>
      </c>
      <c r="Z2776" s="24">
        <f t="shared" si="688"/>
        <v>4.6057175818402145</v>
      </c>
      <c r="AA2776" s="20">
        <v>-0.65</v>
      </c>
      <c r="AB2776" s="20">
        <v>0.29833333333333301</v>
      </c>
      <c r="AC2776" s="17">
        <v>314.35320067531302</v>
      </c>
      <c r="AD2776" s="17">
        <f t="shared" si="690"/>
        <v>314.33785382416772</v>
      </c>
      <c r="AE2776" s="21">
        <v>113</v>
      </c>
      <c r="AF2776" s="21">
        <v>157.78512327090797</v>
      </c>
      <c r="AG2776" s="19">
        <v>2.3051482977718631</v>
      </c>
      <c r="AH2776" s="21">
        <v>187.5</v>
      </c>
      <c r="AI2776" s="22">
        <v>-0.456666666666666</v>
      </c>
      <c r="AJ2776" s="21">
        <v>1167</v>
      </c>
      <c r="AK2776" s="21" t="e">
        <f>VLOOKUP($B2776,'[3]Rotoma level Monthly'!$C$2:$N$538,10,FALSE)</f>
        <v>#N/A</v>
      </c>
      <c r="AL2776" s="21" t="e">
        <f>VLOOKUP($B2776,'[3]Rotoma level Monthly'!$C$2:$N$538,11,FALSE)</f>
        <v>#N/A</v>
      </c>
      <c r="AM2776" s="20">
        <v>3.6767032454006205</v>
      </c>
      <c r="AN2776" s="21">
        <v>178.25833333333335</v>
      </c>
    </row>
    <row r="2777" spans="1:40" x14ac:dyDescent="0.25">
      <c r="A2777" t="s">
        <v>93</v>
      </c>
      <c r="B2777" s="15">
        <v>38596</v>
      </c>
      <c r="C2777" s="16" t="s">
        <v>67</v>
      </c>
      <c r="D2777" s="17">
        <v>2006</v>
      </c>
      <c r="E2777" s="18" t="str">
        <f t="shared" si="686"/>
        <v>Rotorua 2005/06</v>
      </c>
      <c r="F2777" s="18" t="s">
        <v>61</v>
      </c>
      <c r="G2777" s="19">
        <v>11.650000047500001</v>
      </c>
      <c r="H2777" s="17">
        <v>2.3474999670000001</v>
      </c>
      <c r="I2777" s="21">
        <v>359.5</v>
      </c>
      <c r="J2777" s="19">
        <v>32</v>
      </c>
      <c r="K2777" s="19">
        <v>5</v>
      </c>
      <c r="M2777" s="19">
        <v>3</v>
      </c>
      <c r="N2777" s="19">
        <v>7</v>
      </c>
      <c r="O2777" s="19">
        <v>2.8999999760000001</v>
      </c>
      <c r="P2777" s="17"/>
      <c r="Q2777" s="19">
        <f t="shared" si="687"/>
        <v>4.9284678549172263</v>
      </c>
      <c r="R2777" s="19">
        <f t="shared" si="685"/>
        <v>4.5281334016762855</v>
      </c>
      <c r="S2777" s="19">
        <f t="shared" si="689"/>
        <v>4.0826536731038914</v>
      </c>
      <c r="T2777" s="19">
        <f t="shared" si="691"/>
        <v>4.6130379366941252</v>
      </c>
      <c r="U2777" s="23">
        <f t="shared" si="692"/>
        <v>4.5380732165978817</v>
      </c>
      <c r="V2777" s="24">
        <f t="shared" si="688"/>
        <v>5.2319407522125134</v>
      </c>
      <c r="W2777" s="24">
        <f t="shared" si="688"/>
        <v>4.3129155489611639</v>
      </c>
      <c r="X2777" s="24">
        <f t="shared" si="688"/>
        <v>4.2036032239105685</v>
      </c>
      <c r="Y2777" s="24">
        <f t="shared" si="688"/>
        <v>4.6595960875146014</v>
      </c>
      <c r="Z2777" s="24">
        <f t="shared" si="688"/>
        <v>4.6020139031497118</v>
      </c>
      <c r="AA2777" s="20">
        <v>0.33</v>
      </c>
      <c r="AB2777" s="20">
        <v>0.12166666666666601</v>
      </c>
      <c r="AC2777" s="17">
        <v>314.36449932703403</v>
      </c>
      <c r="AD2777" s="17">
        <f t="shared" si="690"/>
        <v>314.3330772817086</v>
      </c>
      <c r="AE2777" s="21">
        <v>108.5</v>
      </c>
      <c r="AF2777" s="21">
        <v>174.20833333333334</v>
      </c>
      <c r="AG2777" s="19">
        <v>3.2442361111111118</v>
      </c>
      <c r="AH2777" s="21">
        <v>144.30000000000001</v>
      </c>
      <c r="AI2777" s="22">
        <v>-0.39500000000000002</v>
      </c>
      <c r="AJ2777" s="21">
        <v>1207</v>
      </c>
      <c r="AK2777" s="21" t="e">
        <f>VLOOKUP($B2777,'[3]Rotoma level Monthly'!$C$2:$N$538,10,FALSE)</f>
        <v>#N/A</v>
      </c>
      <c r="AL2777" s="21" t="e">
        <f>VLOOKUP($B2777,'[3]Rotoma level Monthly'!$C$2:$N$538,11,FALSE)</f>
        <v>#N/A</v>
      </c>
      <c r="AM2777" s="20">
        <v>3.5633331099575578</v>
      </c>
      <c r="AN2777" s="21">
        <v>177.2416666666667</v>
      </c>
    </row>
    <row r="2778" spans="1:40" x14ac:dyDescent="0.25">
      <c r="A2778" t="s">
        <v>93</v>
      </c>
      <c r="B2778" s="15">
        <v>38626</v>
      </c>
      <c r="C2778" s="16" t="s">
        <v>67</v>
      </c>
      <c r="D2778" s="17">
        <v>2006</v>
      </c>
      <c r="E2778" s="18" t="str">
        <f t="shared" si="686"/>
        <v>Rotorua 2005/06</v>
      </c>
      <c r="F2778" s="18" t="s">
        <v>61</v>
      </c>
      <c r="G2778" s="19">
        <v>3</v>
      </c>
      <c r="H2778" s="17">
        <v>3.2474999430000002</v>
      </c>
      <c r="I2778" s="21">
        <v>292</v>
      </c>
      <c r="J2778" s="19">
        <v>19.5</v>
      </c>
      <c r="K2778" s="19">
        <v>2</v>
      </c>
      <c r="M2778" s="19">
        <v>22.5</v>
      </c>
      <c r="N2778" s="19">
        <v>7.0499999525000003</v>
      </c>
      <c r="O2778" s="19">
        <v>2.0500000119999999</v>
      </c>
      <c r="P2778" s="17"/>
      <c r="Q2778" s="19">
        <f t="shared" si="687"/>
        <v>3.4318879869879426</v>
      </c>
      <c r="R2778" s="19">
        <f t="shared" si="685"/>
        <v>4.1343621330503906</v>
      </c>
      <c r="S2778" s="19">
        <f t="shared" si="689"/>
        <v>3.8108023828597388</v>
      </c>
      <c r="T2778" s="19">
        <f t="shared" si="691"/>
        <v>3.9849010651785521</v>
      </c>
      <c r="U2778" s="23">
        <f t="shared" si="692"/>
        <v>3.8404883920191564</v>
      </c>
      <c r="V2778" s="24">
        <f t="shared" si="688"/>
        <v>5.111671387678375</v>
      </c>
      <c r="W2778" s="24">
        <f t="shared" si="688"/>
        <v>4.2786003474205714</v>
      </c>
      <c r="X2778" s="24">
        <f t="shared" si="688"/>
        <v>4.1778128233620757</v>
      </c>
      <c r="Y2778" s="24">
        <f t="shared" si="688"/>
        <v>4.6291943282732495</v>
      </c>
      <c r="Z2778" s="24">
        <f t="shared" si="688"/>
        <v>4.5493197216835677</v>
      </c>
      <c r="AA2778" s="20">
        <v>1.07</v>
      </c>
      <c r="AB2778" s="20">
        <v>6.6666666666666499E-2</v>
      </c>
      <c r="AC2778" s="17">
        <v>314.48265333269802</v>
      </c>
      <c r="AD2778" s="17">
        <f t="shared" si="690"/>
        <v>314.3318183663776</v>
      </c>
      <c r="AE2778" s="21">
        <v>243</v>
      </c>
      <c r="AF2778" s="21">
        <v>163.92249103942657</v>
      </c>
      <c r="AG2778" s="19">
        <v>3.4815636200716855</v>
      </c>
      <c r="AH2778" s="21">
        <v>178.3</v>
      </c>
      <c r="AI2778" s="22">
        <v>-0.34</v>
      </c>
      <c r="AJ2778" s="21">
        <v>1215.5</v>
      </c>
      <c r="AK2778" s="21" t="e">
        <f>VLOOKUP($B2778,'[3]Rotoma level Monthly'!$C$2:$N$538,10,FALSE)</f>
        <v>#N/A</v>
      </c>
      <c r="AL2778" s="21" t="e">
        <f>VLOOKUP($B2778,'[3]Rotoma level Monthly'!$C$2:$N$538,11,FALSE)</f>
        <v>#N/A</v>
      </c>
      <c r="AM2778" s="20">
        <v>3.4846268899604471</v>
      </c>
      <c r="AN2778" s="21">
        <v>177.77500000000001</v>
      </c>
    </row>
    <row r="2779" spans="1:40" x14ac:dyDescent="0.25">
      <c r="A2779" t="s">
        <v>93</v>
      </c>
      <c r="B2779" s="15">
        <v>38657</v>
      </c>
      <c r="C2779" s="16" t="s">
        <v>67</v>
      </c>
      <c r="D2779" s="17">
        <v>2006</v>
      </c>
      <c r="E2779" s="18" t="str">
        <f t="shared" si="686"/>
        <v>Rotorua 2005/06</v>
      </c>
      <c r="F2779" s="18" t="s">
        <v>61</v>
      </c>
      <c r="G2779" s="19">
        <v>11.849999952499999</v>
      </c>
      <c r="H2779" s="17">
        <v>2.6700000765</v>
      </c>
      <c r="I2779" s="21">
        <v>370.75</v>
      </c>
      <c r="J2779" s="19">
        <v>28</v>
      </c>
      <c r="K2779" s="19">
        <v>4</v>
      </c>
      <c r="M2779" s="19">
        <v>0.5</v>
      </c>
      <c r="N2779" s="19">
        <v>7</v>
      </c>
      <c r="O2779" s="19">
        <v>2.3999999765000002</v>
      </c>
      <c r="P2779" s="17"/>
      <c r="Q2779" s="19">
        <f t="shared" si="687"/>
        <v>4.9472446054574108</v>
      </c>
      <c r="R2779" s="19">
        <f t="shared" si="685"/>
        <v>4.3730654821413069</v>
      </c>
      <c r="S2779" s="19">
        <f t="shared" si="689"/>
        <v>4.1229342906982627</v>
      </c>
      <c r="T2779" s="19">
        <f t="shared" si="691"/>
        <v>4.4437014515192796</v>
      </c>
      <c r="U2779" s="23">
        <f t="shared" si="692"/>
        <v>4.4717364574540648</v>
      </c>
      <c r="V2779" s="24">
        <f t="shared" si="688"/>
        <v>5.0896965450677429</v>
      </c>
      <c r="W2779" s="24">
        <f t="shared" si="688"/>
        <v>4.2623255961500508</v>
      </c>
      <c r="X2779" s="24">
        <f t="shared" si="688"/>
        <v>4.1640960425533367</v>
      </c>
      <c r="Y2779" s="24">
        <f t="shared" si="688"/>
        <v>4.5941770615234079</v>
      </c>
      <c r="Z2779" s="24">
        <f t="shared" si="688"/>
        <v>4.5275738113236352</v>
      </c>
      <c r="AA2779" s="20">
        <v>-0.28000000000000003</v>
      </c>
      <c r="AB2779" s="20">
        <v>0.16166666666666599</v>
      </c>
      <c r="AC2779" s="17">
        <v>314.48402620036899</v>
      </c>
      <c r="AD2779" s="17">
        <f t="shared" si="690"/>
        <v>314.33089477719346</v>
      </c>
      <c r="AE2779" s="21">
        <v>38</v>
      </c>
      <c r="AF2779" s="21">
        <v>192.9652777777778</v>
      </c>
      <c r="AG2779" s="19">
        <v>4.0140972222222224</v>
      </c>
      <c r="AH2779" s="21">
        <v>225.1</v>
      </c>
      <c r="AI2779" s="22">
        <v>9.99999999999991E-3</v>
      </c>
      <c r="AJ2779" s="21">
        <v>1336.5</v>
      </c>
      <c r="AK2779" s="21" t="e">
        <f>VLOOKUP($B2779,'[3]Rotoma level Monthly'!$C$2:$N$538,10,FALSE)</f>
        <v>#N/A</v>
      </c>
      <c r="AL2779" s="21" t="e">
        <f>VLOOKUP($B2779,'[3]Rotoma level Monthly'!$C$2:$N$538,11,FALSE)</f>
        <v>#N/A</v>
      </c>
      <c r="AM2779" s="20">
        <v>3.4141613057186113</v>
      </c>
      <c r="AN2779" s="21">
        <v>182.25833333333333</v>
      </c>
    </row>
    <row r="2780" spans="1:40" x14ac:dyDescent="0.25">
      <c r="A2780" t="s">
        <v>93</v>
      </c>
      <c r="B2780" s="15">
        <v>38687</v>
      </c>
      <c r="C2780" s="16" t="s">
        <v>67</v>
      </c>
      <c r="D2780" s="17">
        <v>2006</v>
      </c>
      <c r="E2780" s="18" t="str">
        <f t="shared" si="686"/>
        <v>Rotorua 2005/06</v>
      </c>
      <c r="F2780" s="18" t="s">
        <v>61</v>
      </c>
      <c r="G2780" s="19">
        <v>16.550000095000001</v>
      </c>
      <c r="H2780" s="17">
        <v>2.289999962</v>
      </c>
      <c r="I2780" s="21">
        <v>441.5</v>
      </c>
      <c r="J2780" s="19">
        <v>46</v>
      </c>
      <c r="K2780" s="19">
        <v>4.5</v>
      </c>
      <c r="M2780" s="19">
        <v>18.5</v>
      </c>
      <c r="N2780" s="19">
        <v>7.1500000954999994</v>
      </c>
      <c r="O2780" s="19">
        <v>4.1499999765000002</v>
      </c>
      <c r="P2780" s="17"/>
      <c r="Q2780" s="19">
        <f t="shared" si="687"/>
        <v>5.3157469215358528</v>
      </c>
      <c r="R2780" s="19">
        <f t="shared" si="685"/>
        <v>4.5578587725932973</v>
      </c>
      <c r="S2780" s="19">
        <f t="shared" si="689"/>
        <v>4.351241430819897</v>
      </c>
      <c r="T2780" s="19">
        <f t="shared" si="691"/>
        <v>5.0732528685101954</v>
      </c>
      <c r="U2780" s="23">
        <f t="shared" si="692"/>
        <v>4.8245249983648106</v>
      </c>
      <c r="V2780" s="24">
        <f t="shared" si="688"/>
        <v>5.0916614443232779</v>
      </c>
      <c r="W2780" s="24">
        <f t="shared" si="688"/>
        <v>4.2839627307058397</v>
      </c>
      <c r="X2780" s="24">
        <f t="shared" si="688"/>
        <v>4.1688879612058294</v>
      </c>
      <c r="Y2780" s="24">
        <f t="shared" si="688"/>
        <v>4.6358834550662511</v>
      </c>
      <c r="Z2780" s="24">
        <f t="shared" si="688"/>
        <v>4.5450988978252989</v>
      </c>
      <c r="AA2780" s="20">
        <v>-0.08</v>
      </c>
      <c r="AB2780" s="20">
        <v>8.8333333333333194E-2</v>
      </c>
      <c r="AC2780" s="17">
        <v>314.44811836568499</v>
      </c>
      <c r="AD2780" s="17">
        <f t="shared" si="690"/>
        <v>314.33374369199765</v>
      </c>
      <c r="AE2780" s="21">
        <v>206</v>
      </c>
      <c r="AF2780" s="21">
        <v>176.65322580645162</v>
      </c>
      <c r="AG2780" s="19">
        <v>4.0546370967741936</v>
      </c>
      <c r="AH2780" s="21">
        <v>197.8</v>
      </c>
      <c r="AI2780" s="22">
        <v>6.6666666666666499E-2</v>
      </c>
      <c r="AJ2780" s="21">
        <v>1336.5</v>
      </c>
      <c r="AK2780" s="21" t="e">
        <f>VLOOKUP($B2780,'[3]Rotoma level Monthly'!$C$2:$N$538,10,FALSE)</f>
        <v>#N/A</v>
      </c>
      <c r="AL2780" s="21" t="e">
        <f>VLOOKUP($B2780,'[3]Rotoma level Monthly'!$C$2:$N$538,11,FALSE)</f>
        <v>#N/A</v>
      </c>
      <c r="AM2780" s="20">
        <v>3.4111424114086852</v>
      </c>
      <c r="AN2780" s="21">
        <v>183.52499999999998</v>
      </c>
    </row>
    <row r="2781" spans="1:40" x14ac:dyDescent="0.25">
      <c r="A2781" t="s">
        <v>93</v>
      </c>
      <c r="B2781" s="15">
        <v>38718</v>
      </c>
      <c r="C2781" s="16" t="s">
        <v>67</v>
      </c>
      <c r="D2781" s="17">
        <v>2006</v>
      </c>
      <c r="E2781" s="18" t="str">
        <f t="shared" si="686"/>
        <v>Rotorua 2005/06</v>
      </c>
      <c r="F2781" s="18" t="s">
        <v>61</v>
      </c>
      <c r="G2781" s="19">
        <v>25.050000094999998</v>
      </c>
      <c r="H2781" s="17">
        <v>1.9424999955</v>
      </c>
      <c r="I2781" s="21">
        <v>669</v>
      </c>
      <c r="J2781" s="19">
        <v>64.5</v>
      </c>
      <c r="K2781" s="19">
        <v>16</v>
      </c>
      <c r="M2781" s="19">
        <v>129.5</v>
      </c>
      <c r="N2781" s="19">
        <v>7.0999999045000006</v>
      </c>
      <c r="O2781" s="19">
        <v>3.2999999519999998</v>
      </c>
      <c r="P2781" s="17"/>
      <c r="Q2781" s="19">
        <f t="shared" si="687"/>
        <v>5.772971638899735</v>
      </c>
      <c r="R2781" s="19">
        <f t="shared" si="685"/>
        <v>4.7540500196001823</v>
      </c>
      <c r="S2781" s="19">
        <f t="shared" si="689"/>
        <v>4.8945326144811485</v>
      </c>
      <c r="T2781" s="19">
        <f t="shared" si="691"/>
        <v>5.5019143667349812</v>
      </c>
      <c r="U2781" s="23">
        <f t="shared" si="692"/>
        <v>5.2308671599290122</v>
      </c>
      <c r="V2781" s="24">
        <f t="shared" si="688"/>
        <v>5.1388030977314703</v>
      </c>
      <c r="W2781" s="24">
        <f t="shared" si="688"/>
        <v>4.2843438857656606</v>
      </c>
      <c r="X2781" s="24">
        <f t="shared" si="688"/>
        <v>4.2125701105680564</v>
      </c>
      <c r="Y2781" s="24">
        <f t="shared" si="688"/>
        <v>4.6931953771470889</v>
      </c>
      <c r="Z2781" s="24">
        <f t="shared" si="688"/>
        <v>4.5822281178030684</v>
      </c>
      <c r="AA2781" s="20">
        <v>1.28</v>
      </c>
      <c r="AB2781" s="20">
        <v>-0.32333333333333297</v>
      </c>
      <c r="AC2781" s="17">
        <v>314.39014364850698</v>
      </c>
      <c r="AD2781" s="17">
        <f t="shared" si="690"/>
        <v>314.3354694065622</v>
      </c>
      <c r="AE2781" s="21">
        <v>134.5</v>
      </c>
      <c r="AF2781" s="21">
        <v>180.93413978494624</v>
      </c>
      <c r="AG2781" s="19">
        <v>4.1580645161290324</v>
      </c>
      <c r="AH2781" s="21">
        <v>234.5</v>
      </c>
      <c r="AI2781" s="22">
        <v>6.6666666666666499E-2</v>
      </c>
      <c r="AJ2781" s="21">
        <v>1349</v>
      </c>
      <c r="AK2781" s="21" t="e">
        <f>VLOOKUP($B2781,'[3]Rotoma level Monthly'!$C$2:$N$538,10,FALSE)</f>
        <v>#N/A</v>
      </c>
      <c r="AL2781" s="21" t="e">
        <f>VLOOKUP($B2781,'[3]Rotoma level Monthly'!$C$2:$N$538,11,FALSE)</f>
        <v>#N/A</v>
      </c>
      <c r="AM2781" s="20">
        <v>3.3282795641864591</v>
      </c>
      <c r="AN2781" s="21">
        <v>178.82499999999996</v>
      </c>
    </row>
    <row r="2782" spans="1:40" x14ac:dyDescent="0.25">
      <c r="A2782" t="s">
        <v>93</v>
      </c>
      <c r="B2782" s="15">
        <v>38749</v>
      </c>
      <c r="C2782" s="16" t="s">
        <v>67</v>
      </c>
      <c r="D2782" s="17">
        <v>2006</v>
      </c>
      <c r="E2782" s="18" t="str">
        <f t="shared" si="686"/>
        <v>Rotorua 2005/06</v>
      </c>
      <c r="F2782" s="18" t="s">
        <v>61</v>
      </c>
      <c r="G2782" s="19">
        <v>25.199999905000002</v>
      </c>
      <c r="H2782" s="17">
        <v>2.0149999860000003</v>
      </c>
      <c r="I2782" s="21">
        <v>699.5</v>
      </c>
      <c r="J2782" s="19">
        <v>67.5</v>
      </c>
      <c r="K2782" s="19">
        <v>22</v>
      </c>
      <c r="M2782" s="19">
        <v>82</v>
      </c>
      <c r="N2782" s="19">
        <v>6.75</v>
      </c>
      <c r="O2782" s="19">
        <v>4.4000000950000002</v>
      </c>
      <c r="P2782" s="17"/>
      <c r="Q2782" s="19">
        <f t="shared" si="687"/>
        <v>5.7795573694265805</v>
      </c>
      <c r="R2782" s="19">
        <f t="shared" si="685"/>
        <v>4.7105204394930462</v>
      </c>
      <c r="S2782" s="19">
        <f t="shared" si="689"/>
        <v>4.9528110336718179</v>
      </c>
      <c r="T2782" s="19">
        <f t="shared" si="691"/>
        <v>5.559567016666592</v>
      </c>
      <c r="U2782" s="23">
        <f t="shared" si="692"/>
        <v>5.2506139648145087</v>
      </c>
      <c r="V2782" s="24">
        <f t="shared" si="688"/>
        <v>5.1577783101952255</v>
      </c>
      <c r="W2782" s="24">
        <f t="shared" si="688"/>
        <v>4.3032052970769028</v>
      </c>
      <c r="X2782" s="24">
        <f t="shared" si="688"/>
        <v>4.2307930148349273</v>
      </c>
      <c r="Y2782" s="24">
        <f t="shared" si="688"/>
        <v>4.7525305176889026</v>
      </c>
      <c r="Z2782" s="24">
        <f t="shared" si="688"/>
        <v>4.6110767849489882</v>
      </c>
      <c r="AA2782" s="20">
        <v>-0.01</v>
      </c>
      <c r="AB2782" s="20">
        <v>-0.20499999999999999</v>
      </c>
      <c r="AC2782" s="17">
        <v>314.669870385612</v>
      </c>
      <c r="AD2782" s="17">
        <f t="shared" si="690"/>
        <v>314.36050568255206</v>
      </c>
      <c r="AE2782" s="21">
        <v>184.5</v>
      </c>
      <c r="AF2782" s="21">
        <v>177.62648809523816</v>
      </c>
      <c r="AG2782" s="19">
        <v>3.1681547619047632</v>
      </c>
      <c r="AH2782" s="21">
        <v>253</v>
      </c>
      <c r="AI2782" s="22">
        <v>7.7499999999999847E-2</v>
      </c>
      <c r="AJ2782" s="21">
        <v>1448</v>
      </c>
      <c r="AK2782" s="21" t="e">
        <f>VLOOKUP($B2782,'[3]Rotoma level Monthly'!$C$2:$N$538,10,FALSE)</f>
        <v>#N/A</v>
      </c>
      <c r="AL2782" s="21" t="e">
        <f>VLOOKUP($B2782,'[3]Rotoma level Monthly'!$C$2:$N$538,11,FALSE)</f>
        <v>#N/A</v>
      </c>
      <c r="AM2782" s="20">
        <v>3.3646137131766789</v>
      </c>
      <c r="AN2782" s="21">
        <v>184.35</v>
      </c>
    </row>
    <row r="2783" spans="1:40" x14ac:dyDescent="0.25">
      <c r="A2783" t="s">
        <v>93</v>
      </c>
      <c r="B2783" s="15">
        <v>38777</v>
      </c>
      <c r="C2783" s="16" t="s">
        <v>67</v>
      </c>
      <c r="D2783" s="17">
        <v>2006</v>
      </c>
      <c r="E2783" s="18" t="str">
        <f t="shared" si="686"/>
        <v>Rotorua 2005/06</v>
      </c>
      <c r="F2783" s="18" t="s">
        <v>61</v>
      </c>
      <c r="G2783" s="19">
        <v>77.599999234999999</v>
      </c>
      <c r="H2783" s="17">
        <v>1.7950000165</v>
      </c>
      <c r="I2783" s="21">
        <v>470.5</v>
      </c>
      <c r="J2783" s="19">
        <v>52</v>
      </c>
      <c r="K2783" s="19">
        <v>3</v>
      </c>
      <c r="M2783" s="19">
        <v>3.5</v>
      </c>
      <c r="N2783" s="19">
        <v>7.25</v>
      </c>
      <c r="O2783" s="19">
        <v>4.0499999525000003</v>
      </c>
      <c r="P2783" s="17"/>
      <c r="Q2783" s="19">
        <f t="shared" si="687"/>
        <v>7.0202487611210866</v>
      </c>
      <c r="R2783" s="19">
        <f t="shared" si="685"/>
        <v>4.8475889645530073</v>
      </c>
      <c r="S2783" s="19">
        <f t="shared" si="689"/>
        <v>4.4344044795674602</v>
      </c>
      <c r="T2783" s="19">
        <f t="shared" si="691"/>
        <v>5.2287297634136127</v>
      </c>
      <c r="U2783" s="23">
        <f t="shared" si="692"/>
        <v>5.3827429921637915</v>
      </c>
      <c r="V2783" s="24">
        <f t="shared" si="688"/>
        <v>5.2920996945880239</v>
      </c>
      <c r="W2783" s="24">
        <f t="shared" si="688"/>
        <v>4.3658277260408092</v>
      </c>
      <c r="X2783" s="24">
        <f t="shared" si="688"/>
        <v>4.2620161103599665</v>
      </c>
      <c r="Y2783" s="24">
        <f t="shared" si="688"/>
        <v>4.7928690987299634</v>
      </c>
      <c r="Z2783" s="24">
        <f t="shared" si="688"/>
        <v>4.6782031574296905</v>
      </c>
      <c r="AA2783" s="20">
        <v>1.39</v>
      </c>
      <c r="AB2783" s="20">
        <v>7.9999999999999793E-2</v>
      </c>
      <c r="AC2783" s="17">
        <v>314.65436409180302</v>
      </c>
      <c r="AD2783" s="17">
        <f t="shared" si="690"/>
        <v>314.39552306090383</v>
      </c>
      <c r="AE2783" s="21">
        <v>112</v>
      </c>
      <c r="AF2783" s="21">
        <v>175.30913978494621</v>
      </c>
      <c r="AG2783" s="19">
        <v>3.4807123655913967</v>
      </c>
      <c r="AH2783" s="21">
        <v>180.8</v>
      </c>
      <c r="AI2783" s="22">
        <v>8.4166666666666501E-2</v>
      </c>
      <c r="AJ2783" s="21">
        <v>1579</v>
      </c>
      <c r="AK2783" s="21" t="e">
        <f>VLOOKUP($B2783,'[3]Rotoma level Monthly'!$C$2:$N$538,10,FALSE)</f>
        <v>#N/A</v>
      </c>
      <c r="AL2783" s="21" t="e">
        <f>VLOOKUP($B2783,'[3]Rotoma level Monthly'!$C$2:$N$538,11,FALSE)</f>
        <v>#N/A</v>
      </c>
      <c r="AM2783" s="20">
        <v>3.3460399180483495</v>
      </c>
      <c r="AN2783" s="21">
        <v>182.04999999999998</v>
      </c>
    </row>
    <row r="2784" spans="1:40" x14ac:dyDescent="0.25">
      <c r="A2784" t="s">
        <v>93</v>
      </c>
      <c r="B2784" s="15">
        <v>38808</v>
      </c>
      <c r="C2784" s="16" t="s">
        <v>67</v>
      </c>
      <c r="D2784" s="17">
        <v>2006</v>
      </c>
      <c r="E2784" s="18" t="str">
        <f t="shared" si="686"/>
        <v>Rotorua 2005/06</v>
      </c>
      <c r="F2784" s="18" t="s">
        <v>61</v>
      </c>
      <c r="G2784" s="19">
        <v>28</v>
      </c>
      <c r="H2784" s="17">
        <v>2.0199999809999998</v>
      </c>
      <c r="I2784" s="21">
        <v>542.5</v>
      </c>
      <c r="J2784" s="19">
        <v>49</v>
      </c>
      <c r="K2784" s="19">
        <v>2</v>
      </c>
      <c r="M2784" s="19">
        <v>16.5</v>
      </c>
      <c r="N2784" s="19">
        <v>6.8500001429999999</v>
      </c>
      <c r="O2784" s="19">
        <v>3.7999999524999999</v>
      </c>
      <c r="P2784" s="17"/>
      <c r="Q2784" s="19">
        <f t="shared" si="687"/>
        <v>5.8957813996092359</v>
      </c>
      <c r="R2784" s="19">
        <f t="shared" si="685"/>
        <v>4.7075733702144174</v>
      </c>
      <c r="S2784" s="19">
        <f t="shared" si="689"/>
        <v>4.6205432249869069</v>
      </c>
      <c r="T2784" s="19">
        <f t="shared" si="691"/>
        <v>5.1533725536832593</v>
      </c>
      <c r="U2784" s="23">
        <f t="shared" si="692"/>
        <v>5.0943176371234546</v>
      </c>
      <c r="V2784" s="24">
        <f t="shared" si="688"/>
        <v>5.2789669423660444</v>
      </c>
      <c r="W2784" s="24">
        <f t="shared" si="688"/>
        <v>4.3798186079059684</v>
      </c>
      <c r="X2784" s="24">
        <f t="shared" si="688"/>
        <v>4.2875866749858735</v>
      </c>
      <c r="Y2784" s="24">
        <f t="shared" si="688"/>
        <v>4.8117060730684322</v>
      </c>
      <c r="Z2784" s="24">
        <f t="shared" si="688"/>
        <v>4.6895195745815794</v>
      </c>
      <c r="AA2784" s="20">
        <v>1.4</v>
      </c>
      <c r="AB2784" s="20">
        <v>0.37333333333333302</v>
      </c>
      <c r="AC2784" s="17">
        <v>314.74825934970698</v>
      </c>
      <c r="AD2784" s="17">
        <f t="shared" si="690"/>
        <v>314.43904614228722</v>
      </c>
      <c r="AE2784" s="21">
        <v>199</v>
      </c>
      <c r="AF2784" s="21">
        <v>165.16666666666663</v>
      </c>
      <c r="AG2784" s="19">
        <v>3.2061805555555565</v>
      </c>
      <c r="AH2784" s="21">
        <v>162.19999999999999</v>
      </c>
      <c r="AI2784" s="22">
        <v>0.10499999999999959</v>
      </c>
      <c r="AJ2784" s="21">
        <v>1543</v>
      </c>
      <c r="AK2784" s="21" t="e">
        <f>VLOOKUP($B2784,'[3]Rotoma level Monthly'!$C$2:$N$538,10,FALSE)</f>
        <v>#N/A</v>
      </c>
      <c r="AL2784" s="21" t="e">
        <f>VLOOKUP($B2784,'[3]Rotoma level Monthly'!$C$2:$N$538,11,FALSE)</f>
        <v>#N/A</v>
      </c>
      <c r="AM2784" s="20">
        <v>3.3752154905777161</v>
      </c>
      <c r="AN2784" s="21">
        <v>177.82499999999996</v>
      </c>
    </row>
    <row r="2785" spans="1:40" x14ac:dyDescent="0.25">
      <c r="A2785" t="s">
        <v>93</v>
      </c>
      <c r="B2785" s="15">
        <v>38838</v>
      </c>
      <c r="C2785" s="16" t="s">
        <v>67</v>
      </c>
      <c r="D2785" s="17">
        <v>2006</v>
      </c>
      <c r="E2785" s="18" t="str">
        <f t="shared" si="686"/>
        <v>Rotorua 2005/06</v>
      </c>
      <c r="F2785" s="18" t="s">
        <v>61</v>
      </c>
      <c r="H2785" s="17">
        <v>2.6500000950000002</v>
      </c>
      <c r="I2785" s="21">
        <v>544</v>
      </c>
      <c r="J2785" s="19">
        <v>40</v>
      </c>
      <c r="K2785" s="19">
        <v>6.5</v>
      </c>
      <c r="M2785" s="19">
        <v>64.5</v>
      </c>
      <c r="N2785" s="19">
        <v>6.8000001909999996</v>
      </c>
      <c r="O2785" s="19">
        <v>2.1999999284999996</v>
      </c>
      <c r="P2785" s="17"/>
      <c r="Q2785" s="17"/>
      <c r="R2785" s="19">
        <f t="shared" si="685"/>
        <v>4.382160282953719</v>
      </c>
      <c r="S2785" s="19">
        <f t="shared" si="689"/>
        <v>4.624152688091522</v>
      </c>
      <c r="T2785" s="19">
        <f t="shared" si="691"/>
        <v>4.8960151746776495</v>
      </c>
      <c r="W2785" s="24">
        <f t="shared" si="688"/>
        <v>4.3714194921949847</v>
      </c>
      <c r="X2785" s="24">
        <f t="shared" si="688"/>
        <v>4.3005426603633294</v>
      </c>
      <c r="Y2785" s="24">
        <f t="shared" si="688"/>
        <v>4.8157452267778345</v>
      </c>
      <c r="AA2785" s="20">
        <v>-0.85</v>
      </c>
      <c r="AB2785" s="20">
        <v>0.38499999999999901</v>
      </c>
      <c r="AC2785" s="17">
        <v>314.926235095962</v>
      </c>
      <c r="AD2785" s="17">
        <f t="shared" si="690"/>
        <v>314.50316253497596</v>
      </c>
      <c r="AE2785" s="21">
        <v>184.5</v>
      </c>
      <c r="AF2785" s="21">
        <v>160.88037634408607</v>
      </c>
      <c r="AG2785" s="19">
        <v>2.997647849462366</v>
      </c>
      <c r="AH2785" s="21">
        <v>142</v>
      </c>
      <c r="AI2785" s="22">
        <v>0.141666666666666</v>
      </c>
      <c r="AJ2785" s="21">
        <v>1727</v>
      </c>
      <c r="AK2785" s="21" t="e">
        <f>VLOOKUP($B2785,'[3]Rotoma level Monthly'!$C$2:$N$538,10,FALSE)</f>
        <v>#N/A</v>
      </c>
      <c r="AL2785" s="21" t="e">
        <f>VLOOKUP($B2785,'[3]Rotoma level Monthly'!$C$2:$N$538,11,FALSE)</f>
        <v>#N/A</v>
      </c>
      <c r="AM2785" s="20">
        <v>3.405635375556495</v>
      </c>
      <c r="AN2785" s="21">
        <v>179.33333333333334</v>
      </c>
    </row>
    <row r="2786" spans="1:40" x14ac:dyDescent="0.25">
      <c r="A2786" t="s">
        <v>93</v>
      </c>
      <c r="B2786" s="15">
        <v>38869</v>
      </c>
      <c r="C2786" s="16" t="s">
        <v>67</v>
      </c>
      <c r="D2786" s="17">
        <v>2006</v>
      </c>
      <c r="E2786" s="18" t="str">
        <f t="shared" si="686"/>
        <v>Rotorua 2005/06</v>
      </c>
      <c r="F2786" s="18" t="s">
        <v>61</v>
      </c>
      <c r="G2786" s="19">
        <v>23.350000190000003</v>
      </c>
      <c r="H2786" s="17">
        <v>2.1150000095000001</v>
      </c>
      <c r="I2786" s="21">
        <v>464.5</v>
      </c>
      <c r="J2786" s="19">
        <v>36</v>
      </c>
      <c r="K2786" s="19">
        <v>7</v>
      </c>
      <c r="M2786" s="19">
        <v>55.5</v>
      </c>
      <c r="N2786" s="19">
        <v>7</v>
      </c>
      <c r="O2786" s="19">
        <v>4.4000000950000002</v>
      </c>
      <c r="P2786" s="17"/>
      <c r="Q2786" s="19">
        <f t="shared" ref="Q2786:Q2849" si="693">2.22+2.54*LOG($G2786,10)</f>
        <v>5.6954486966274516</v>
      </c>
      <c r="R2786" s="19">
        <f t="shared" si="685"/>
        <v>4.6528520088656506</v>
      </c>
      <c r="S2786" s="19">
        <f t="shared" si="689"/>
        <v>4.4176270121722787</v>
      </c>
      <c r="T2786" s="19">
        <f t="shared" si="691"/>
        <v>4.7624033022404779</v>
      </c>
      <c r="U2786" s="23">
        <f t="shared" ref="U2786:U2849" si="694">AVERAGE(Q2786:T2786)</f>
        <v>4.8820827549764649</v>
      </c>
      <c r="V2786" s="24">
        <f t="shared" ref="V2786:Z2844" si="695">AVERAGE(Q2775:Q2786)</f>
        <v>5.2721528868561691</v>
      </c>
      <c r="W2786" s="24">
        <f t="shared" si="688"/>
        <v>4.4490537024001169</v>
      </c>
      <c r="X2786" s="24">
        <f t="shared" si="688"/>
        <v>4.3432851579766725</v>
      </c>
      <c r="Y2786" s="24">
        <f t="shared" si="688"/>
        <v>4.8172232693878021</v>
      </c>
      <c r="Z2786" s="24">
        <f t="shared" si="688"/>
        <v>4.713774981065229</v>
      </c>
      <c r="AA2786" s="20">
        <v>-0.54</v>
      </c>
      <c r="AB2786" s="20">
        <v>-0.31166666666666598</v>
      </c>
      <c r="AC2786" s="17">
        <v>315.08739038970799</v>
      </c>
      <c r="AD2786" s="17">
        <f t="shared" si="690"/>
        <v>314.57460031543343</v>
      </c>
      <c r="AE2786" s="21">
        <v>88.5</v>
      </c>
      <c r="AF2786" s="21">
        <v>180.75694444444446</v>
      </c>
      <c r="AG2786" s="19">
        <v>3.414861111111112</v>
      </c>
      <c r="AH2786" s="21">
        <v>161.69999999999999</v>
      </c>
      <c r="AI2786" s="22">
        <v>0.10499999999999959</v>
      </c>
      <c r="AJ2786" s="21">
        <v>1760</v>
      </c>
      <c r="AK2786" s="21" t="e">
        <f>VLOOKUP($B2786,'[3]Rotoma level Monthly'!$C$2:$N$538,10,FALSE)</f>
        <v>#N/A</v>
      </c>
      <c r="AL2786" s="21" t="e">
        <f>VLOOKUP($B2786,'[3]Rotoma level Monthly'!$C$2:$N$538,11,FALSE)</f>
        <v>#N/A</v>
      </c>
      <c r="AM2786" s="20">
        <v>3.4029553087197524</v>
      </c>
      <c r="AN2786" s="21">
        <v>180.75833333333333</v>
      </c>
    </row>
    <row r="2787" spans="1:40" x14ac:dyDescent="0.25">
      <c r="A2787" t="s">
        <v>93</v>
      </c>
      <c r="B2787" s="15">
        <v>38899</v>
      </c>
      <c r="C2787" s="16" t="s">
        <v>68</v>
      </c>
      <c r="D2787" s="17">
        <v>2007</v>
      </c>
      <c r="E2787" s="18" t="str">
        <f t="shared" si="686"/>
        <v>Rotorua 2006/07</v>
      </c>
      <c r="F2787" s="18" t="s">
        <v>61</v>
      </c>
      <c r="G2787" s="19">
        <v>19.150000285000001</v>
      </c>
      <c r="H2787" s="17">
        <v>3.1050000190000002</v>
      </c>
      <c r="I2787" s="21">
        <v>313.5</v>
      </c>
      <c r="J2787" s="19">
        <v>24.5</v>
      </c>
      <c r="K2787" s="19">
        <v>2</v>
      </c>
      <c r="M2787" s="19">
        <v>5</v>
      </c>
      <c r="N2787" s="19">
        <v>7.1499998570000001</v>
      </c>
      <c r="O2787" s="19">
        <v>2.5499999519999998</v>
      </c>
      <c r="P2787" s="17"/>
      <c r="Q2787" s="19">
        <f t="shared" si="693"/>
        <v>5.476708713310801</v>
      </c>
      <c r="R2787" s="19">
        <f t="shared" si="685"/>
        <v>4.189399381494022</v>
      </c>
      <c r="S2787" s="19">
        <f t="shared" si="689"/>
        <v>3.9036750109518725</v>
      </c>
      <c r="T2787" s="19">
        <f t="shared" si="691"/>
        <v>4.2743649663444341</v>
      </c>
      <c r="U2787" s="23">
        <f t="shared" si="694"/>
        <v>4.4610370180252819</v>
      </c>
      <c r="V2787" s="24">
        <f t="shared" si="695"/>
        <v>5.3300557245026843</v>
      </c>
      <c r="W2787" s="24">
        <f t="shared" si="688"/>
        <v>4.4880668603242801</v>
      </c>
      <c r="X2787" s="24">
        <f t="shared" si="688"/>
        <v>4.3347663179233882</v>
      </c>
      <c r="Y2787" s="24">
        <f t="shared" si="688"/>
        <v>4.7923556710834987</v>
      </c>
      <c r="Z2787" s="24">
        <f t="shared" si="688"/>
        <v>4.7297852503586508</v>
      </c>
      <c r="AA2787" s="20">
        <v>-0.73</v>
      </c>
      <c r="AB2787" s="20">
        <v>-0.31833333333333302</v>
      </c>
      <c r="AC2787" s="17">
        <v>315.07053217538999</v>
      </c>
      <c r="AD2787" s="17">
        <f t="shared" si="690"/>
        <v>314.63994108648234</v>
      </c>
      <c r="AE2787" s="21">
        <v>98</v>
      </c>
      <c r="AF2787" s="21">
        <v>177.62096774193546</v>
      </c>
      <c r="AG2787" s="19">
        <v>3.0542338709677432</v>
      </c>
      <c r="AH2787" s="21">
        <v>140</v>
      </c>
      <c r="AI2787" s="22">
        <v>8.4166666666666501E-2</v>
      </c>
      <c r="AJ2787" s="21">
        <v>1746.5</v>
      </c>
      <c r="AK2787" s="21" t="e">
        <f>VLOOKUP($B2787,'[3]Rotoma level Monthly'!$C$2:$N$538,10,FALSE)</f>
        <v>#N/A</v>
      </c>
      <c r="AL2787" s="21" t="e">
        <f>VLOOKUP($B2787,'[3]Rotoma level Monthly'!$C$2:$N$538,11,FALSE)</f>
        <v>#N/A</v>
      </c>
      <c r="AM2787" s="20">
        <v>3.3920182304707649</v>
      </c>
      <c r="AN2787" s="21">
        <v>183.93333333333331</v>
      </c>
    </row>
    <row r="2788" spans="1:40" x14ac:dyDescent="0.25">
      <c r="A2788" t="s">
        <v>93</v>
      </c>
      <c r="B2788" s="15">
        <v>38930</v>
      </c>
      <c r="C2788" s="16" t="s">
        <v>68</v>
      </c>
      <c r="D2788" s="17">
        <v>2007</v>
      </c>
      <c r="E2788" s="18" t="str">
        <f t="shared" si="686"/>
        <v>Rotorua 2006/07</v>
      </c>
      <c r="F2788" s="18" t="s">
        <v>61</v>
      </c>
      <c r="G2788" s="19">
        <v>42.600000190000003</v>
      </c>
      <c r="H2788" s="17">
        <v>2.1399999860000003</v>
      </c>
      <c r="I2788" s="21">
        <v>555.75</v>
      </c>
      <c r="J2788" s="19">
        <v>30.5</v>
      </c>
      <c r="K2788" s="19">
        <v>9</v>
      </c>
      <c r="M2788" s="19">
        <v>5</v>
      </c>
      <c r="N2788" s="19">
        <v>7.1499998570000001</v>
      </c>
      <c r="O2788" s="19">
        <v>3.6500000950000002</v>
      </c>
      <c r="P2788" s="17"/>
      <c r="Q2788" s="19">
        <f t="shared" si="693"/>
        <v>6.3587003866408711</v>
      </c>
      <c r="R2788" s="19">
        <f t="shared" si="685"/>
        <v>4.6388378046762355</v>
      </c>
      <c r="S2788" s="19">
        <f t="shared" si="689"/>
        <v>4.6520872088267939</v>
      </c>
      <c r="T2788" s="19">
        <f t="shared" si="691"/>
        <v>4.5521555308926143</v>
      </c>
      <c r="U2788" s="23">
        <f t="shared" si="694"/>
        <v>5.0504452327591292</v>
      </c>
      <c r="V2788" s="24">
        <f t="shared" si="695"/>
        <v>5.5111603940485621</v>
      </c>
      <c r="W2788" s="24">
        <f t="shared" si="688"/>
        <v>4.5397001717759631</v>
      </c>
      <c r="X2788" s="24">
        <f t="shared" si="688"/>
        <v>4.4056220875192995</v>
      </c>
      <c r="Y2788" s="24">
        <f t="shared" si="688"/>
        <v>4.8369513330463141</v>
      </c>
      <c r="Z2788" s="24">
        <f t="shared" si="688"/>
        <v>4.8206299840206865</v>
      </c>
      <c r="AA2788" s="20">
        <v>-1.55</v>
      </c>
      <c r="AB2788" s="20">
        <v>-0.53333333333333299</v>
      </c>
      <c r="AC2788" s="17">
        <v>315.210063785427</v>
      </c>
      <c r="AD2788" s="17">
        <f t="shared" si="690"/>
        <v>314.71134634565857</v>
      </c>
      <c r="AE2788" s="21">
        <v>121</v>
      </c>
      <c r="AF2788" s="21">
        <v>184.48252688172039</v>
      </c>
      <c r="AG2788" s="19">
        <v>3.2007392473118288</v>
      </c>
      <c r="AH2788" s="21">
        <v>153.9</v>
      </c>
      <c r="AI2788" s="22">
        <v>7.3333333333333139E-2</v>
      </c>
      <c r="AJ2788" s="21">
        <v>1709.5</v>
      </c>
      <c r="AK2788" s="21" t="e">
        <f>VLOOKUP($B2788,'[3]Rotoma level Monthly'!$C$2:$N$538,10,FALSE)</f>
        <v>#N/A</v>
      </c>
      <c r="AL2788" s="21" t="e">
        <f>VLOOKUP($B2788,'[3]Rotoma level Monthly'!$C$2:$N$538,11,FALSE)</f>
        <v>#N/A</v>
      </c>
      <c r="AM2788" s="20">
        <v>3.3816281148894212</v>
      </c>
      <c r="AN2788" s="21">
        <v>181.13333333333333</v>
      </c>
    </row>
    <row r="2789" spans="1:40" x14ac:dyDescent="0.25">
      <c r="A2789" t="s">
        <v>93</v>
      </c>
      <c r="B2789" s="15">
        <v>38961</v>
      </c>
      <c r="C2789" s="16" t="s">
        <v>68</v>
      </c>
      <c r="D2789" s="17">
        <v>2007</v>
      </c>
      <c r="E2789" s="18" t="str">
        <f t="shared" si="686"/>
        <v>Rotorua 2006/07</v>
      </c>
      <c r="F2789" s="18" t="s">
        <v>61</v>
      </c>
      <c r="G2789" s="19">
        <v>12</v>
      </c>
      <c r="H2789" s="17">
        <v>2.8200000525000002</v>
      </c>
      <c r="I2789" s="21">
        <v>464</v>
      </c>
      <c r="J2789" s="19">
        <v>31.5</v>
      </c>
      <c r="K2789" s="19">
        <v>5</v>
      </c>
      <c r="M2789" s="19">
        <v>11.5</v>
      </c>
      <c r="N2789" s="19">
        <v>7.0499999525000003</v>
      </c>
      <c r="O2789" s="19">
        <v>2.75</v>
      </c>
      <c r="P2789" s="17"/>
      <c r="Q2789" s="19">
        <f t="shared" si="693"/>
        <v>4.9611203649609674</v>
      </c>
      <c r="R2789" s="19">
        <f t="shared" si="685"/>
        <v>4.306800720434107</v>
      </c>
      <c r="S2789" s="19">
        <f t="shared" si="689"/>
        <v>4.4162191214701902</v>
      </c>
      <c r="T2789" s="19">
        <f t="shared" si="691"/>
        <v>4.5930668170656324</v>
      </c>
      <c r="U2789" s="23">
        <f t="shared" si="694"/>
        <v>4.5693017559827238</v>
      </c>
      <c r="V2789" s="24">
        <f t="shared" si="695"/>
        <v>5.5141288040525387</v>
      </c>
      <c r="W2789" s="24">
        <f t="shared" si="688"/>
        <v>4.5212557816724486</v>
      </c>
      <c r="X2789" s="24">
        <f t="shared" si="688"/>
        <v>4.4334192082164909</v>
      </c>
      <c r="Y2789" s="24">
        <f t="shared" si="688"/>
        <v>4.8352870730772741</v>
      </c>
      <c r="Z2789" s="24">
        <f t="shared" si="688"/>
        <v>4.8234689421465822</v>
      </c>
      <c r="AA2789" s="20">
        <v>-0.62</v>
      </c>
      <c r="AB2789" s="20">
        <v>-0.62166666666666603</v>
      </c>
      <c r="AC2789" s="17">
        <v>315.18984123419102</v>
      </c>
      <c r="AD2789" s="17">
        <f t="shared" si="690"/>
        <v>314.78012483792162</v>
      </c>
      <c r="AE2789" s="21">
        <v>32</v>
      </c>
      <c r="AF2789" s="21">
        <v>185.50287356321832</v>
      </c>
      <c r="AG2789" s="19">
        <v>3.2134339080459786</v>
      </c>
      <c r="AH2789" s="21">
        <v>195.2</v>
      </c>
      <c r="AI2789" s="22">
        <v>-6.9166666666666737E-2</v>
      </c>
      <c r="AJ2789" s="21">
        <v>1717.5</v>
      </c>
      <c r="AK2789" s="21" t="e">
        <f>VLOOKUP($B2789,'[3]Rotoma level Monthly'!$C$2:$N$538,10,FALSE)</f>
        <v>#N/A</v>
      </c>
      <c r="AL2789" s="21" t="e">
        <f>VLOOKUP($B2789,'[3]Rotoma level Monthly'!$C$2:$N$538,11,FALSE)</f>
        <v>#N/A</v>
      </c>
      <c r="AM2789" s="20">
        <v>3.4562606940177516</v>
      </c>
      <c r="AN2789" s="21">
        <v>185.375</v>
      </c>
    </row>
    <row r="2790" spans="1:40" x14ac:dyDescent="0.25">
      <c r="A2790" t="s">
        <v>93</v>
      </c>
      <c r="B2790" s="15">
        <v>38991</v>
      </c>
      <c r="C2790" s="16" t="s">
        <v>68</v>
      </c>
      <c r="D2790" s="17">
        <v>2007</v>
      </c>
      <c r="E2790" s="18" t="str">
        <f t="shared" si="686"/>
        <v>Rotorua 2006/07</v>
      </c>
      <c r="F2790" s="18" t="s">
        <v>61</v>
      </c>
      <c r="G2790" s="19">
        <v>13.75</v>
      </c>
      <c r="H2790" s="17">
        <v>3.3224999904999999</v>
      </c>
      <c r="I2790" s="21">
        <v>433</v>
      </c>
      <c r="J2790" s="19">
        <v>29.5</v>
      </c>
      <c r="K2790" s="19">
        <v>2</v>
      </c>
      <c r="M2790" s="19">
        <v>16</v>
      </c>
      <c r="N2790" s="19">
        <v>6.9500000474999997</v>
      </c>
      <c r="O2790" s="19">
        <v>2.1500000355000002</v>
      </c>
      <c r="P2790" s="17"/>
      <c r="Q2790" s="19">
        <f t="shared" si="693"/>
        <v>5.1112888533423551</v>
      </c>
      <c r="R2790" s="19">
        <f t="shared" si="685"/>
        <v>4.1062743400603363</v>
      </c>
      <c r="S2790" s="19">
        <f t="shared" si="689"/>
        <v>4.3258285680236295</v>
      </c>
      <c r="T2790" s="19">
        <f t="shared" si="691"/>
        <v>4.5098802866562355</v>
      </c>
      <c r="U2790" s="23">
        <f t="shared" si="694"/>
        <v>4.5133180120206386</v>
      </c>
      <c r="V2790" s="24">
        <f t="shared" si="695"/>
        <v>5.6668016100847582</v>
      </c>
      <c r="W2790" s="24">
        <f t="shared" si="688"/>
        <v>4.5189151322566108</v>
      </c>
      <c r="X2790" s="24">
        <f t="shared" si="688"/>
        <v>4.4763380569801479</v>
      </c>
      <c r="Y2790" s="24">
        <f t="shared" si="688"/>
        <v>4.8790353415337462</v>
      </c>
      <c r="Z2790" s="24">
        <f t="shared" si="688"/>
        <v>4.8846352712376255</v>
      </c>
      <c r="AA2790" s="20">
        <v>-1.55</v>
      </c>
      <c r="AB2790" s="20">
        <v>-0.85666666666666602</v>
      </c>
      <c r="AC2790" s="17">
        <v>315.08083667130597</v>
      </c>
      <c r="AD2790" s="17">
        <f t="shared" si="690"/>
        <v>314.82997344947222</v>
      </c>
      <c r="AE2790" s="21">
        <v>111</v>
      </c>
      <c r="AF2790" s="21">
        <v>207.3387096774193</v>
      </c>
      <c r="AG2790" s="19">
        <v>4.7618951612903215</v>
      </c>
      <c r="AH2790" s="21">
        <v>192.8</v>
      </c>
      <c r="AI2790" s="22">
        <v>-0.25833333333333297</v>
      </c>
      <c r="AJ2790" s="21">
        <v>1641</v>
      </c>
      <c r="AK2790" s="21" t="e">
        <f>VLOOKUP($B2790,'[3]Rotoma level Monthly'!$C$2:$N$538,10,FALSE)</f>
        <v>#N/A</v>
      </c>
      <c r="AL2790" s="21" t="e">
        <f>VLOOKUP($B2790,'[3]Rotoma level Monthly'!$C$2:$N$538,11,FALSE)</f>
        <v>#N/A</v>
      </c>
      <c r="AM2790" s="20">
        <v>3.4536938437623235</v>
      </c>
      <c r="AN2790" s="21">
        <v>186.58333333333337</v>
      </c>
    </row>
    <row r="2791" spans="1:40" x14ac:dyDescent="0.25">
      <c r="A2791" t="s">
        <v>93</v>
      </c>
      <c r="B2791" s="15">
        <v>39022</v>
      </c>
      <c r="C2791" s="16" t="s">
        <v>68</v>
      </c>
      <c r="D2791" s="17">
        <v>2007</v>
      </c>
      <c r="E2791" s="18" t="str">
        <f t="shared" si="686"/>
        <v>Rotorua 2006/07</v>
      </c>
      <c r="F2791" s="18" t="s">
        <v>61</v>
      </c>
      <c r="G2791" s="19">
        <v>14.400000047500001</v>
      </c>
      <c r="H2791" s="17">
        <v>3.0250000955000003</v>
      </c>
      <c r="I2791" s="21">
        <v>489.25</v>
      </c>
      <c r="J2791" s="19">
        <v>32.5</v>
      </c>
      <c r="K2791" s="19">
        <v>4</v>
      </c>
      <c r="M2791" s="19">
        <v>14</v>
      </c>
      <c r="N2791" s="19">
        <v>6.8600001334999998</v>
      </c>
      <c r="O2791" s="19">
        <v>2.75</v>
      </c>
      <c r="P2791" s="17"/>
      <c r="Q2791" s="19">
        <f t="shared" si="693"/>
        <v>5.1622407335606582</v>
      </c>
      <c r="R2791" s="19">
        <f t="shared" si="685"/>
        <v>4.2213192735519698</v>
      </c>
      <c r="S2791" s="19">
        <f t="shared" si="689"/>
        <v>4.4854878113334173</v>
      </c>
      <c r="T2791" s="19">
        <f t="shared" si="691"/>
        <v>4.6326994140583126</v>
      </c>
      <c r="U2791" s="23">
        <f t="shared" si="694"/>
        <v>4.6254368081260893</v>
      </c>
      <c r="V2791" s="24">
        <f t="shared" si="695"/>
        <v>5.6863467126395983</v>
      </c>
      <c r="W2791" s="24">
        <f t="shared" si="688"/>
        <v>4.5062696148741663</v>
      </c>
      <c r="X2791" s="24">
        <f t="shared" si="688"/>
        <v>4.5065508503664118</v>
      </c>
      <c r="Y2791" s="24">
        <f t="shared" si="688"/>
        <v>4.8947851717453332</v>
      </c>
      <c r="Z2791" s="24">
        <f t="shared" si="688"/>
        <v>4.898608030389628</v>
      </c>
      <c r="AA2791" s="20">
        <v>-0.21</v>
      </c>
      <c r="AB2791" s="20">
        <v>-0.86666666666666603</v>
      </c>
      <c r="AC2791" s="17">
        <v>315.01677262141499</v>
      </c>
      <c r="AD2791" s="17">
        <f t="shared" si="690"/>
        <v>314.8743689845594</v>
      </c>
      <c r="AE2791" s="21">
        <v>113</v>
      </c>
      <c r="AF2791" s="21">
        <v>206.5833333333334</v>
      </c>
      <c r="AG2791" s="19">
        <v>4.9511805555555561</v>
      </c>
      <c r="AH2791" s="21">
        <v>185.1</v>
      </c>
      <c r="AI2791" s="22">
        <v>-0.3149999999999995</v>
      </c>
      <c r="AJ2791" s="21">
        <v>1509</v>
      </c>
      <c r="AK2791" s="21" t="e">
        <f>VLOOKUP($B2791,'[3]Rotoma level Monthly'!$C$2:$N$538,10,FALSE)</f>
        <v>#N/A</v>
      </c>
      <c r="AL2791" s="21" t="e">
        <f>VLOOKUP($B2791,'[3]Rotoma level Monthly'!$C$2:$N$538,11,FALSE)</f>
        <v>#N/A</v>
      </c>
      <c r="AM2791" s="20">
        <v>3.5603881388638752</v>
      </c>
      <c r="AN2791" s="21">
        <v>183.25</v>
      </c>
    </row>
    <row r="2792" spans="1:40" x14ac:dyDescent="0.25">
      <c r="A2792" t="s">
        <v>93</v>
      </c>
      <c r="B2792" s="15">
        <v>39052</v>
      </c>
      <c r="C2792" s="16" t="s">
        <v>68</v>
      </c>
      <c r="D2792" s="17">
        <v>2007</v>
      </c>
      <c r="E2792" s="18" t="str">
        <f t="shared" si="686"/>
        <v>Rotorua 2006/07</v>
      </c>
      <c r="F2792" s="18" t="s">
        <v>61</v>
      </c>
      <c r="G2792" s="19">
        <v>17.200000379999999</v>
      </c>
      <c r="H2792" s="17">
        <v>2.0049999949999999</v>
      </c>
      <c r="I2792" s="21">
        <v>502.5</v>
      </c>
      <c r="J2792" s="19">
        <v>39</v>
      </c>
      <c r="K2792" s="19">
        <v>2</v>
      </c>
      <c r="M2792" s="19">
        <v>4.5</v>
      </c>
      <c r="N2792" s="19">
        <v>7.0999999045000006</v>
      </c>
      <c r="O2792" s="19">
        <v>4.1999999284999996</v>
      </c>
      <c r="P2792" s="17"/>
      <c r="Q2792" s="19">
        <f t="shared" si="693"/>
        <v>5.3582422795161637</v>
      </c>
      <c r="R2792" s="19">
        <f t="shared" ref="R2792:R2795" si="696">5.56+2.6*LOG(((1/$H2792)-(1/40)),10)</f>
        <v>4.716435412425839</v>
      </c>
      <c r="S2792" s="19">
        <f t="shared" si="689"/>
        <v>4.5204195589385048</v>
      </c>
      <c r="T2792" s="19">
        <f t="shared" si="691"/>
        <v>4.8639086525173774</v>
      </c>
      <c r="U2792" s="23">
        <f t="shared" si="694"/>
        <v>4.8647514758494719</v>
      </c>
      <c r="V2792" s="24">
        <f t="shared" si="695"/>
        <v>5.6902099270014457</v>
      </c>
      <c r="W2792" s="24">
        <f t="shared" si="688"/>
        <v>4.519484334860211</v>
      </c>
      <c r="X2792" s="24">
        <f t="shared" si="688"/>
        <v>4.520649027709629</v>
      </c>
      <c r="Y2792" s="24">
        <f t="shared" si="688"/>
        <v>4.8773398204125984</v>
      </c>
      <c r="Z2792" s="24">
        <f t="shared" si="688"/>
        <v>4.9022649828882336</v>
      </c>
      <c r="AA2792" s="20">
        <v>-0.43</v>
      </c>
      <c r="AB2792" s="20">
        <v>-0.84833333333333305</v>
      </c>
      <c r="AC2792" s="17">
        <v>314.87586997385301</v>
      </c>
      <c r="AD2792" s="17">
        <f t="shared" si="690"/>
        <v>314.91001495190676</v>
      </c>
      <c r="AE2792" s="21">
        <v>75.5</v>
      </c>
      <c r="AF2792" s="21">
        <v>201.2634408602151</v>
      </c>
      <c r="AG2792" s="19">
        <v>4.1117607526881725</v>
      </c>
      <c r="AH2792" s="21">
        <v>242.4</v>
      </c>
      <c r="AI2792" s="22">
        <v>-0.32083333333333297</v>
      </c>
      <c r="AJ2792" s="21">
        <v>1584</v>
      </c>
      <c r="AK2792" s="21" t="e">
        <f>VLOOKUP($B2792,'[3]Rotoma level Monthly'!$C$2:$N$538,10,FALSE)</f>
        <v>#N/A</v>
      </c>
      <c r="AL2792" s="21" t="e">
        <f>VLOOKUP($B2792,'[3]Rotoma level Monthly'!$C$2:$N$538,11,FALSE)</f>
        <v>#N/A</v>
      </c>
      <c r="AM2792" s="20">
        <v>3.6384784166416537</v>
      </c>
      <c r="AN2792" s="21">
        <v>186.96666666666667</v>
      </c>
    </row>
    <row r="2793" spans="1:40" x14ac:dyDescent="0.25">
      <c r="A2793" t="s">
        <v>93</v>
      </c>
      <c r="B2793" s="15">
        <v>39083</v>
      </c>
      <c r="C2793" s="16" t="s">
        <v>68</v>
      </c>
      <c r="D2793" s="17">
        <v>2007</v>
      </c>
      <c r="E2793" s="18" t="str">
        <f t="shared" si="686"/>
        <v>Rotorua 2006/07</v>
      </c>
      <c r="F2793" s="18" t="s">
        <v>61</v>
      </c>
      <c r="G2793" s="19">
        <v>11.34999995275</v>
      </c>
      <c r="H2793" s="17">
        <v>2.4100000855000001</v>
      </c>
      <c r="I2793" s="21">
        <v>725.5</v>
      </c>
      <c r="J2793" s="19">
        <v>24.5</v>
      </c>
      <c r="K2793" s="19">
        <v>10</v>
      </c>
      <c r="M2793" s="19">
        <v>26</v>
      </c>
      <c r="N2793" s="19">
        <v>7</v>
      </c>
      <c r="O2793" s="19">
        <v>3.4499999284999996</v>
      </c>
      <c r="P2793" s="17"/>
      <c r="Q2793" s="19">
        <f t="shared" si="693"/>
        <v>4.8996894836917857</v>
      </c>
      <c r="R2793" s="19">
        <f t="shared" si="696"/>
        <v>4.496587716080608</v>
      </c>
      <c r="S2793" s="19">
        <f t="shared" si="689"/>
        <v>5.0005186244890023</v>
      </c>
      <c r="T2793" s="19">
        <f t="shared" si="691"/>
        <v>4.2743649663444341</v>
      </c>
      <c r="U2793" s="23">
        <f t="shared" si="694"/>
        <v>4.667790197651458</v>
      </c>
      <c r="V2793" s="24">
        <f t="shared" si="695"/>
        <v>5.6108206401643592</v>
      </c>
      <c r="W2793" s="24">
        <f t="shared" si="688"/>
        <v>4.4980291429002461</v>
      </c>
      <c r="X2793" s="24">
        <f t="shared" si="688"/>
        <v>4.5294811952102831</v>
      </c>
      <c r="Y2793" s="24">
        <f t="shared" si="688"/>
        <v>4.7750440370467198</v>
      </c>
      <c r="Z2793" s="24">
        <f t="shared" si="688"/>
        <v>4.8510761681357284</v>
      </c>
      <c r="AA2793" s="20">
        <v>-0.69</v>
      </c>
      <c r="AB2793" s="20">
        <v>-5.00000000000001E-2</v>
      </c>
      <c r="AC2793" s="17">
        <v>314.86613343872801</v>
      </c>
      <c r="AD2793" s="17">
        <f t="shared" si="690"/>
        <v>314.94968076775848</v>
      </c>
      <c r="AE2793" s="21">
        <v>175.5</v>
      </c>
      <c r="AF2793" s="21">
        <v>168.0645161290322</v>
      </c>
      <c r="AG2793" s="19">
        <v>3.9665322580645164</v>
      </c>
      <c r="AH2793" s="21">
        <v>214</v>
      </c>
      <c r="AI2793" s="22">
        <v>-0.3149999999999995</v>
      </c>
      <c r="AJ2793" s="21">
        <v>1453.5</v>
      </c>
      <c r="AK2793" s="21" t="e">
        <f>VLOOKUP($B2793,'[3]Rotoma level Monthly'!$C$2:$N$538,10,FALSE)</f>
        <v>#N/A</v>
      </c>
      <c r="AL2793" s="21" t="e">
        <f>VLOOKUP($B2793,'[3]Rotoma level Monthly'!$C$2:$N$538,11,FALSE)</f>
        <v>#N/A</v>
      </c>
      <c r="AM2793" s="20">
        <v>3.6432387213011523</v>
      </c>
      <c r="AN2793" s="21">
        <v>185.25833333333335</v>
      </c>
    </row>
    <row r="2794" spans="1:40" x14ac:dyDescent="0.25">
      <c r="A2794" t="s">
        <v>93</v>
      </c>
      <c r="B2794" s="15">
        <v>39114</v>
      </c>
      <c r="C2794" s="16" t="s">
        <v>68</v>
      </c>
      <c r="D2794" s="17">
        <v>2007</v>
      </c>
      <c r="E2794" s="18" t="str">
        <f t="shared" si="686"/>
        <v>Rotorua 2006/07</v>
      </c>
      <c r="F2794" s="18" t="s">
        <v>61</v>
      </c>
      <c r="G2794" s="19">
        <v>20.899999810000001</v>
      </c>
      <c r="H2794" s="17">
        <v>1.8650000095000001</v>
      </c>
      <c r="I2794" s="21">
        <v>568.75</v>
      </c>
      <c r="J2794" s="19">
        <v>39</v>
      </c>
      <c r="K2794" s="19">
        <v>4.5</v>
      </c>
      <c r="M2794" s="19">
        <v>32</v>
      </c>
      <c r="N2794" s="19">
        <v>6.9500000479999997</v>
      </c>
      <c r="O2794" s="19">
        <v>2.75</v>
      </c>
      <c r="P2794" s="17"/>
      <c r="Q2794" s="19">
        <f t="shared" si="693"/>
        <v>5.573171556693822</v>
      </c>
      <c r="R2794" s="19">
        <f t="shared" si="696"/>
        <v>4.8023207944222914</v>
      </c>
      <c r="S2794" s="19">
        <f t="shared" si="689"/>
        <v>4.6823134430921574</v>
      </c>
      <c r="T2794" s="19">
        <f t="shared" si="691"/>
        <v>4.8639086525173774</v>
      </c>
      <c r="U2794" s="23">
        <f t="shared" si="694"/>
        <v>4.980428611681412</v>
      </c>
      <c r="V2794" s="24">
        <f t="shared" si="695"/>
        <v>5.5920582935522907</v>
      </c>
      <c r="W2794" s="24">
        <f t="shared" si="688"/>
        <v>4.5056791724776835</v>
      </c>
      <c r="X2794" s="24">
        <f t="shared" si="688"/>
        <v>4.5069397293286446</v>
      </c>
      <c r="Y2794" s="24">
        <f t="shared" si="688"/>
        <v>4.7170725067009522</v>
      </c>
      <c r="Z2794" s="24">
        <f t="shared" si="688"/>
        <v>4.826513863305447</v>
      </c>
      <c r="AA2794" s="20">
        <v>-0.26</v>
      </c>
      <c r="AB2794" s="20">
        <v>1.49999999999998E-2</v>
      </c>
      <c r="AC2794" s="17">
        <v>314.74204480765002</v>
      </c>
      <c r="AD2794" s="17">
        <f t="shared" si="690"/>
        <v>314.95569530292829</v>
      </c>
      <c r="AE2794" s="21">
        <v>38</v>
      </c>
      <c r="AF2794" s="21">
        <v>167.53720238095238</v>
      </c>
      <c r="AG2794" s="19">
        <v>2.9465773809523816</v>
      </c>
      <c r="AH2794" s="21">
        <v>235.7</v>
      </c>
      <c r="AI2794" s="22">
        <v>-0.3149999999999995</v>
      </c>
      <c r="AJ2794" s="21">
        <v>1494.5</v>
      </c>
      <c r="AK2794" s="21" t="e">
        <f>VLOOKUP($B2794,'[3]Rotoma level Monthly'!$C$2:$N$538,10,FALSE)</f>
        <v>#N/A</v>
      </c>
      <c r="AL2794" s="21" t="e">
        <f>VLOOKUP($B2794,'[3]Rotoma level Monthly'!$C$2:$N$538,11,FALSE)</f>
        <v>#N/A</v>
      </c>
      <c r="AM2794" s="20">
        <v>3.6272776997957763</v>
      </c>
      <c r="AN2794" s="21">
        <v>183.81666666666663</v>
      </c>
    </row>
    <row r="2795" spans="1:40" x14ac:dyDescent="0.25">
      <c r="A2795" t="s">
        <v>93</v>
      </c>
      <c r="B2795" s="15">
        <v>39142</v>
      </c>
      <c r="C2795" s="16" t="s">
        <v>68</v>
      </c>
      <c r="D2795" s="17">
        <v>2007</v>
      </c>
      <c r="E2795" s="18" t="str">
        <f t="shared" si="686"/>
        <v>Rotorua 2006/07</v>
      </c>
      <c r="F2795" s="18" t="s">
        <v>61</v>
      </c>
      <c r="G2795" s="19">
        <v>45.75</v>
      </c>
      <c r="H2795" s="17">
        <v>2.2599999904999999</v>
      </c>
      <c r="I2795" s="21">
        <v>513</v>
      </c>
      <c r="J2795" s="19">
        <v>39</v>
      </c>
      <c r="K2795" s="19">
        <v>4</v>
      </c>
      <c r="M2795" s="19">
        <v>21.5</v>
      </c>
      <c r="N2795" s="19">
        <v>7</v>
      </c>
      <c r="O2795" s="19">
        <v>2.4500000475000001</v>
      </c>
      <c r="P2795" s="17"/>
      <c r="Q2795" s="19">
        <f t="shared" si="693"/>
        <v>6.4373933899422653</v>
      </c>
      <c r="R2795" s="19">
        <f t="shared" si="696"/>
        <v>4.5736470149499571</v>
      </c>
      <c r="S2795" s="19">
        <f t="shared" si="689"/>
        <v>4.5474532689865672</v>
      </c>
      <c r="T2795" s="19">
        <f t="shared" si="691"/>
        <v>4.8639086525173774</v>
      </c>
      <c r="U2795" s="23">
        <f t="shared" si="694"/>
        <v>5.1056005815990417</v>
      </c>
      <c r="V2795" s="24">
        <f t="shared" si="695"/>
        <v>5.5390714416269438</v>
      </c>
      <c r="W2795" s="24">
        <f t="shared" si="695"/>
        <v>4.4828506766774288</v>
      </c>
      <c r="X2795" s="24">
        <f t="shared" si="695"/>
        <v>4.5163604617802378</v>
      </c>
      <c r="Y2795" s="24">
        <f t="shared" si="695"/>
        <v>4.6866707474595986</v>
      </c>
      <c r="Z2795" s="24">
        <f t="shared" si="695"/>
        <v>4.8013190987086514</v>
      </c>
      <c r="AA2795" s="20">
        <v>-0.09</v>
      </c>
      <c r="AB2795" s="20">
        <v>-5.5000000000000097E-2</v>
      </c>
      <c r="AC2795" s="17">
        <v>314.59273997073399</v>
      </c>
      <c r="AD2795" s="17">
        <f t="shared" si="690"/>
        <v>314.95055995950594</v>
      </c>
      <c r="AE2795" s="21">
        <v>160.5</v>
      </c>
      <c r="AF2795" s="21">
        <v>162.37903225806457</v>
      </c>
      <c r="AG2795" s="19">
        <v>3.7531586021505374</v>
      </c>
      <c r="AH2795" s="21">
        <v>172.5</v>
      </c>
      <c r="AI2795" s="22">
        <v>-0.3149999999999995</v>
      </c>
      <c r="AJ2795" s="21">
        <v>1348</v>
      </c>
      <c r="AK2795" s="21" t="e">
        <f>VLOOKUP($B2795,'[3]Rotoma level Monthly'!$C$2:$N$538,10,FALSE)</f>
        <v>#N/A</v>
      </c>
      <c r="AL2795" s="21" t="e">
        <f>VLOOKUP($B2795,'[3]Rotoma level Monthly'!$C$2:$N$538,11,FALSE)</f>
        <v>#N/A</v>
      </c>
      <c r="AM2795" s="20">
        <v>3.6088129180497446</v>
      </c>
      <c r="AN2795" s="21">
        <v>183.125</v>
      </c>
    </row>
    <row r="2796" spans="1:40" x14ac:dyDescent="0.25">
      <c r="A2796" t="s">
        <v>93</v>
      </c>
      <c r="B2796" s="15">
        <v>39173</v>
      </c>
      <c r="C2796" s="16" t="s">
        <v>68</v>
      </c>
      <c r="D2796" s="17">
        <v>2007</v>
      </c>
      <c r="E2796" s="18" t="str">
        <f t="shared" si="686"/>
        <v>Rotorua 2006/07</v>
      </c>
      <c r="F2796" s="18" t="s">
        <v>61</v>
      </c>
      <c r="G2796" s="19">
        <v>40.850000192499998</v>
      </c>
      <c r="H2796" s="17"/>
      <c r="I2796" s="21">
        <v>424.5</v>
      </c>
      <c r="J2796" s="19">
        <v>23.5</v>
      </c>
      <c r="K2796" s="19">
        <v>3</v>
      </c>
      <c r="M2796" s="19">
        <v>9.5</v>
      </c>
      <c r="N2796" s="19">
        <v>7.0999999045000006</v>
      </c>
      <c r="O2796" s="19">
        <v>2.7000000475000001</v>
      </c>
      <c r="P2796" s="17"/>
      <c r="Q2796" s="19">
        <f t="shared" si="693"/>
        <v>6.3124278398040676</v>
      </c>
      <c r="R2796" s="17"/>
      <c r="S2796" s="19">
        <f t="shared" si="689"/>
        <v>4.2999118606857145</v>
      </c>
      <c r="T2796" s="19">
        <f t="shared" si="691"/>
        <v>4.2215181578334695</v>
      </c>
      <c r="U2796" s="23">
        <f t="shared" si="694"/>
        <v>4.9446192861077511</v>
      </c>
      <c r="V2796" s="24">
        <f t="shared" si="695"/>
        <v>5.5769483907355637</v>
      </c>
      <c r="X2796" s="24">
        <f t="shared" si="695"/>
        <v>4.4896411814218036</v>
      </c>
      <c r="Y2796" s="24">
        <f t="shared" si="695"/>
        <v>4.609016214472117</v>
      </c>
      <c r="Z2796" s="24">
        <f t="shared" si="695"/>
        <v>4.7877101577072239</v>
      </c>
      <c r="AA2796" s="20">
        <v>-0.14000000000000001</v>
      </c>
      <c r="AB2796" s="20">
        <v>-0.25666666666666599</v>
      </c>
      <c r="AC2796" s="17">
        <v>314.550253340197</v>
      </c>
      <c r="AD2796" s="17">
        <f t="shared" si="690"/>
        <v>314.93405945871342</v>
      </c>
      <c r="AE2796" s="21">
        <v>55</v>
      </c>
      <c r="AF2796" s="21">
        <v>178.51388888888889</v>
      </c>
      <c r="AG2796" s="19">
        <v>2.430416666666666</v>
      </c>
      <c r="AH2796" s="21">
        <v>206.5</v>
      </c>
      <c r="AI2796" s="22">
        <v>-0.3149999999999995</v>
      </c>
      <c r="AJ2796" s="21">
        <v>1396.5</v>
      </c>
      <c r="AK2796" s="21" t="e">
        <f>VLOOKUP($B2796,'[3]Rotoma level Monthly'!$C$2:$N$538,10,FALSE)</f>
        <v>#N/A</v>
      </c>
      <c r="AL2796" s="21" t="e">
        <f>VLOOKUP($B2796,'[3]Rotoma level Monthly'!$C$2:$N$538,11,FALSE)</f>
        <v>#N/A</v>
      </c>
      <c r="AM2796" s="20">
        <v>3.6315167710963396</v>
      </c>
      <c r="AN2796" s="21">
        <v>186.81666666666669</v>
      </c>
    </row>
    <row r="2797" spans="1:40" x14ac:dyDescent="0.25">
      <c r="A2797" t="s">
        <v>93</v>
      </c>
      <c r="B2797" s="15">
        <v>39234</v>
      </c>
      <c r="C2797" s="16" t="s">
        <v>68</v>
      </c>
      <c r="D2797" s="17">
        <v>2007</v>
      </c>
      <c r="E2797" s="18" t="str">
        <f t="shared" si="686"/>
        <v>Rotorua 2006/07</v>
      </c>
      <c r="F2797" s="18" t="s">
        <v>61</v>
      </c>
      <c r="G2797" s="19">
        <v>17.650000285000001</v>
      </c>
      <c r="H2797" s="17">
        <v>2.272500038</v>
      </c>
      <c r="I2797" s="21">
        <v>546</v>
      </c>
      <c r="J2797" s="19">
        <v>40.5</v>
      </c>
      <c r="K2797" s="19">
        <v>5</v>
      </c>
      <c r="M2797" s="19">
        <v>69.5</v>
      </c>
      <c r="N2797" s="19">
        <v>6.6999998090000004</v>
      </c>
      <c r="O2797" s="19">
        <v>3.0999999049999998</v>
      </c>
      <c r="P2797" s="17"/>
      <c r="Q2797" s="19">
        <f t="shared" si="693"/>
        <v>5.3867315805107818</v>
      </c>
      <c r="R2797" s="19">
        <f t="shared" ref="R2797:R2860" si="697">5.56+2.6*LOG(((1/$H2797)-(1/40)),10)</f>
        <v>4.5670447558263207</v>
      </c>
      <c r="S2797" s="19">
        <f t="shared" si="689"/>
        <v>4.6289498545412595</v>
      </c>
      <c r="T2797" s="19">
        <f t="shared" si="691"/>
        <v>4.9117686677868315</v>
      </c>
      <c r="U2797" s="23">
        <f t="shared" si="694"/>
        <v>4.8736237146662988</v>
      </c>
      <c r="V2797" s="24">
        <f t="shared" si="695"/>
        <v>5.5610969898834988</v>
      </c>
      <c r="W2797" s="24">
        <f t="shared" si="695"/>
        <v>4.4792290202533938</v>
      </c>
      <c r="X2797" s="24">
        <f t="shared" si="695"/>
        <v>4.4900409452926153</v>
      </c>
      <c r="Y2797" s="24">
        <f t="shared" si="695"/>
        <v>4.6103290055645481</v>
      </c>
      <c r="Z2797" s="24">
        <f t="shared" si="695"/>
        <v>4.7948696207871473</v>
      </c>
      <c r="AA2797" s="20">
        <v>0.6</v>
      </c>
      <c r="AB2797" s="20">
        <v>0.90666666666666595</v>
      </c>
      <c r="AC2797" s="17">
        <v>314.29867986631001</v>
      </c>
      <c r="AD2797" s="17">
        <f t="shared" si="690"/>
        <v>314.88176318957568</v>
      </c>
      <c r="AE2797" s="21">
        <v>113</v>
      </c>
      <c r="AF2797" s="21">
        <v>187.7777777777778</v>
      </c>
      <c r="AG2797" s="19">
        <v>3.9652083333333326</v>
      </c>
      <c r="AH2797" s="21">
        <v>106</v>
      </c>
      <c r="AI2797" s="22">
        <v>-0.28749999999999953</v>
      </c>
      <c r="AJ2797" s="21">
        <v>1127</v>
      </c>
      <c r="AK2797" s="21" t="e">
        <f>VLOOKUP($B2797,'[3]Rotoma level Monthly'!$C$2:$N$538,10,FALSE)</f>
        <v>#N/A</v>
      </c>
      <c r="AL2797" s="21" t="e">
        <f>VLOOKUP($B2797,'[3]Rotoma level Monthly'!$C$2:$N$538,11,FALSE)</f>
        <v>#N/A</v>
      </c>
      <c r="AM2797" s="20">
        <v>3.5285521280258494</v>
      </c>
      <c r="AN2797" s="21">
        <v>185.85833333333335</v>
      </c>
    </row>
    <row r="2798" spans="1:40" x14ac:dyDescent="0.25">
      <c r="A2798" t="s">
        <v>93</v>
      </c>
      <c r="B2798" s="15">
        <v>39264</v>
      </c>
      <c r="C2798" s="16" t="s">
        <v>69</v>
      </c>
      <c r="D2798" s="17">
        <v>2008</v>
      </c>
      <c r="E2798" s="18" t="str">
        <f t="shared" si="686"/>
        <v>Rotorua 2007/08</v>
      </c>
      <c r="F2798" s="18" t="s">
        <v>61</v>
      </c>
      <c r="G2798" s="19">
        <v>25.299999620000001</v>
      </c>
      <c r="H2798" s="17">
        <v>1.7600000499999999</v>
      </c>
      <c r="I2798" s="21">
        <v>674.75</v>
      </c>
      <c r="J2798" s="19">
        <v>33</v>
      </c>
      <c r="K2798" s="19">
        <v>13</v>
      </c>
      <c r="M2798" s="19">
        <v>10</v>
      </c>
      <c r="N2798" s="19">
        <v>7.0449998379999998</v>
      </c>
      <c r="O2798" s="19">
        <v>3</v>
      </c>
      <c r="P2798" s="17"/>
      <c r="Q2798" s="19">
        <f t="shared" si="693"/>
        <v>5.7839261072181571</v>
      </c>
      <c r="R2798" s="19">
        <f t="shared" si="697"/>
        <v>4.8708575500460816</v>
      </c>
      <c r="S2798" s="19">
        <f t="shared" si="689"/>
        <v>4.9057201086179489</v>
      </c>
      <c r="T2798" s="19">
        <f t="shared" si="691"/>
        <v>4.6520607044434303</v>
      </c>
      <c r="U2798" s="23">
        <f t="shared" si="694"/>
        <v>5.0531411175814043</v>
      </c>
      <c r="V2798" s="24">
        <f t="shared" si="695"/>
        <v>5.5684701074327245</v>
      </c>
      <c r="W2798" s="24">
        <f t="shared" si="695"/>
        <v>4.4990477058152516</v>
      </c>
      <c r="X2798" s="24">
        <f t="shared" si="695"/>
        <v>4.5307153699964209</v>
      </c>
      <c r="Y2798" s="24">
        <f t="shared" si="695"/>
        <v>4.6011337890814614</v>
      </c>
      <c r="Z2798" s="24">
        <f t="shared" si="695"/>
        <v>4.8091244843375582</v>
      </c>
      <c r="AA2798" s="20">
        <v>-0.46</v>
      </c>
      <c r="AB2798" s="20">
        <v>0.59333333333333305</v>
      </c>
      <c r="AC2798" s="17">
        <v>314.353843874213</v>
      </c>
      <c r="AD2798" s="17">
        <f t="shared" si="690"/>
        <v>314.82063431328447</v>
      </c>
      <c r="AE2798" s="21">
        <v>216.5</v>
      </c>
      <c r="AF2798" s="21">
        <v>159.56989247311824</v>
      </c>
      <c r="AG2798" s="19">
        <v>3.4693548387096769</v>
      </c>
      <c r="AH2798" s="21">
        <v>93.5</v>
      </c>
      <c r="AI2798" s="22">
        <v>-0.24583333333333299</v>
      </c>
      <c r="AJ2798" s="21">
        <v>1151.5</v>
      </c>
      <c r="AK2798" s="21" t="e">
        <f>VLOOKUP($B2798,'[3]Rotoma level Monthly'!$C$2:$N$538,10,FALSE)</f>
        <v>#N/A</v>
      </c>
      <c r="AL2798" s="21" t="e">
        <f>VLOOKUP($B2798,'[3]Rotoma level Monthly'!$C$2:$N$538,11,FALSE)</f>
        <v>#N/A</v>
      </c>
      <c r="AM2798" s="20">
        <v>3.5744143965443675</v>
      </c>
      <c r="AN2798" s="21">
        <v>181.98333333333335</v>
      </c>
    </row>
    <row r="2799" spans="1:40" x14ac:dyDescent="0.25">
      <c r="A2799" t="s">
        <v>93</v>
      </c>
      <c r="B2799" s="15">
        <v>39295</v>
      </c>
      <c r="C2799" s="16" t="s">
        <v>69</v>
      </c>
      <c r="D2799" s="17">
        <v>2008</v>
      </c>
      <c r="E2799" s="18" t="str">
        <f t="shared" si="686"/>
        <v>Rotorua 2007/08</v>
      </c>
      <c r="F2799" s="18" t="s">
        <v>61</v>
      </c>
      <c r="G2799" s="19">
        <v>16.949999904999999</v>
      </c>
      <c r="H2799" s="17">
        <v>1.9650000335</v>
      </c>
      <c r="I2799" s="21">
        <v>488.5</v>
      </c>
      <c r="J2799" s="19">
        <v>39.5</v>
      </c>
      <c r="K2799" s="19">
        <v>4.5</v>
      </c>
      <c r="M2799" s="19">
        <v>5.75</v>
      </c>
      <c r="N2799" s="19">
        <v>6.8000001909999996</v>
      </c>
      <c r="O2799" s="19">
        <v>2.4499999284999996</v>
      </c>
      <c r="P2799" s="17"/>
      <c r="Q2799" s="19">
        <f t="shared" si="693"/>
        <v>5.3420910382667053</v>
      </c>
      <c r="R2799" s="19">
        <f t="shared" si="697"/>
        <v>4.7403782535892987</v>
      </c>
      <c r="S2799" s="19">
        <f t="shared" si="689"/>
        <v>4.4834823498449232</v>
      </c>
      <c r="T2799" s="19">
        <f t="shared" si="691"/>
        <v>4.8800635192292638</v>
      </c>
      <c r="U2799" s="23">
        <f t="shared" si="694"/>
        <v>4.8615037902325478</v>
      </c>
      <c r="V2799" s="24">
        <f t="shared" si="695"/>
        <v>5.5572519678457164</v>
      </c>
      <c r="W2799" s="24">
        <f t="shared" si="695"/>
        <v>4.5491366941875491</v>
      </c>
      <c r="X2799" s="24">
        <f t="shared" si="695"/>
        <v>4.5790326482375088</v>
      </c>
      <c r="Y2799" s="24">
        <f t="shared" si="695"/>
        <v>4.6516086684885307</v>
      </c>
      <c r="Z2799" s="24">
        <f t="shared" si="695"/>
        <v>4.8424967153548311</v>
      </c>
      <c r="AA2799" s="20">
        <v>0.31</v>
      </c>
      <c r="AB2799" s="20">
        <v>0.32999999999999902</v>
      </c>
      <c r="AC2799" s="17">
        <v>314.43462985253001</v>
      </c>
      <c r="AD2799" s="17">
        <f t="shared" si="690"/>
        <v>314.76764245304616</v>
      </c>
      <c r="AE2799" s="21">
        <v>133.5</v>
      </c>
      <c r="AF2799" s="21">
        <v>205.45698924731184</v>
      </c>
      <c r="AG2799" s="19">
        <v>3.7325940860215066</v>
      </c>
      <c r="AH2799" s="21">
        <v>160.4</v>
      </c>
      <c r="AI2799" s="22">
        <v>-0.14500000000000005</v>
      </c>
      <c r="AJ2799" s="21">
        <v>1270</v>
      </c>
      <c r="AK2799" s="21" t="e">
        <f>VLOOKUP($B2799,'[3]Rotoma level Monthly'!$C$2:$N$538,10,FALSE)</f>
        <v>#N/A</v>
      </c>
      <c r="AL2799" s="21" t="e">
        <f>VLOOKUP($B2799,'[3]Rotoma level Monthly'!$C$2:$N$538,11,FALSE)</f>
        <v>#N/A</v>
      </c>
      <c r="AM2799" s="20">
        <v>3.6090078105228618</v>
      </c>
      <c r="AN2799" s="21">
        <v>182.52500000000001</v>
      </c>
    </row>
    <row r="2800" spans="1:40" x14ac:dyDescent="0.25">
      <c r="A2800" t="s">
        <v>93</v>
      </c>
      <c r="B2800" s="15">
        <v>39326</v>
      </c>
      <c r="C2800" s="16" t="s">
        <v>69</v>
      </c>
      <c r="D2800" s="17">
        <v>2008</v>
      </c>
      <c r="E2800" s="18" t="str">
        <f t="shared" si="686"/>
        <v>Rotorua 2007/08</v>
      </c>
      <c r="F2800" s="18" t="s">
        <v>61</v>
      </c>
      <c r="G2800" s="19">
        <v>2.9499999642499999</v>
      </c>
      <c r="H2800" s="17">
        <v>3.8700000045</v>
      </c>
      <c r="I2800" s="21">
        <v>329.5</v>
      </c>
      <c r="J2800" s="19">
        <v>15</v>
      </c>
      <c r="K2800" s="19">
        <v>4</v>
      </c>
      <c r="M2800" s="19">
        <v>7.5</v>
      </c>
      <c r="N2800" s="19">
        <v>6.5999999049999998</v>
      </c>
      <c r="O2800" s="19">
        <v>1.8000000119999999</v>
      </c>
      <c r="P2800" s="17"/>
      <c r="Q2800" s="19">
        <f t="shared" si="693"/>
        <v>3.4133479072163611</v>
      </c>
      <c r="R2800" s="19">
        <f t="shared" si="697"/>
        <v>3.9170522121213645</v>
      </c>
      <c r="S2800" s="19">
        <f t="shared" si="689"/>
        <v>3.9687448109793864</v>
      </c>
      <c r="T2800" s="19">
        <f t="shared" si="691"/>
        <v>3.6521864764425889</v>
      </c>
      <c r="U2800" s="23">
        <f t="shared" si="694"/>
        <v>3.7378328516899253</v>
      </c>
      <c r="V2800" s="24">
        <f t="shared" si="695"/>
        <v>5.3118059278936736</v>
      </c>
      <c r="W2800" s="24">
        <f t="shared" si="695"/>
        <v>4.4835198221371062</v>
      </c>
      <c r="X2800" s="24">
        <f t="shared" si="695"/>
        <v>4.5220874484168929</v>
      </c>
      <c r="Y2800" s="24">
        <f t="shared" si="695"/>
        <v>4.5766112472843608</v>
      </c>
      <c r="Z2800" s="24">
        <f t="shared" si="695"/>
        <v>4.7331123502657304</v>
      </c>
      <c r="AA2800" s="20">
        <v>0.09</v>
      </c>
      <c r="AB2800" s="20">
        <v>0.13999999999999899</v>
      </c>
      <c r="AC2800" s="17">
        <v>314.39995953023703</v>
      </c>
      <c r="AD2800" s="17">
        <f t="shared" si="690"/>
        <v>314.70013376511366</v>
      </c>
      <c r="AE2800" s="21">
        <v>84.5</v>
      </c>
      <c r="AF2800" s="21">
        <v>155.01388888888894</v>
      </c>
      <c r="AG2800" s="19">
        <v>3.0348842592592584</v>
      </c>
      <c r="AH2800" s="21">
        <v>143.4</v>
      </c>
      <c r="AI2800" s="22">
        <v>-5.2500000000000102E-2</v>
      </c>
      <c r="AJ2800" s="21">
        <v>1282.5</v>
      </c>
      <c r="AK2800" s="21" t="e">
        <f>VLOOKUP($B2800,'[3]Rotoma level Monthly'!$C$2:$N$538,10,FALSE)</f>
        <v>#N/A</v>
      </c>
      <c r="AL2800" s="21" t="e">
        <f>VLOOKUP($B2800,'[3]Rotoma level Monthly'!$C$2:$N$538,11,FALSE)</f>
        <v>#N/A</v>
      </c>
      <c r="AM2800" s="20">
        <v>3.6533290470820017</v>
      </c>
      <c r="AN2800" s="21">
        <v>178.20833333333334</v>
      </c>
    </row>
    <row r="2801" spans="1:40" x14ac:dyDescent="0.25">
      <c r="A2801" t="s">
        <v>93</v>
      </c>
      <c r="B2801" s="15">
        <v>39356</v>
      </c>
      <c r="C2801" s="16" t="s">
        <v>69</v>
      </c>
      <c r="D2801" s="17">
        <v>2008</v>
      </c>
      <c r="E2801" s="18" t="str">
        <f t="shared" si="686"/>
        <v>Rotorua 2007/08</v>
      </c>
      <c r="F2801" s="18" t="s">
        <v>61</v>
      </c>
      <c r="G2801" s="19">
        <v>26.600000190000003</v>
      </c>
      <c r="H2801" s="17">
        <v>2.3349999189999999</v>
      </c>
      <c r="I2801" s="21">
        <v>447</v>
      </c>
      <c r="J2801" s="19">
        <v>26</v>
      </c>
      <c r="K2801" s="19">
        <v>9</v>
      </c>
      <c r="M2801" s="19">
        <v>2.5</v>
      </c>
      <c r="N2801" s="19">
        <v>6.8000001909999996</v>
      </c>
      <c r="O2801" s="19">
        <v>3</v>
      </c>
      <c r="P2801" s="17"/>
      <c r="Q2801" s="19">
        <f t="shared" si="693"/>
        <v>5.8391993649222531</v>
      </c>
      <c r="R2801" s="19">
        <f t="shared" si="697"/>
        <v>4.5345368899986411</v>
      </c>
      <c r="S2801" s="19">
        <f t="shared" si="689"/>
        <v>4.3674256446271293</v>
      </c>
      <c r="T2801" s="19">
        <f t="shared" si="691"/>
        <v>4.3497221760747884</v>
      </c>
      <c r="U2801" s="23">
        <f t="shared" si="694"/>
        <v>4.7727210189057026</v>
      </c>
      <c r="V2801" s="24">
        <f t="shared" si="695"/>
        <v>5.3849791778904477</v>
      </c>
      <c r="W2801" s="24">
        <f t="shared" si="695"/>
        <v>4.5042231102793364</v>
      </c>
      <c r="X2801" s="24">
        <f t="shared" si="695"/>
        <v>4.5180213253466368</v>
      </c>
      <c r="Y2801" s="24">
        <f t="shared" si="695"/>
        <v>4.5563325272017901</v>
      </c>
      <c r="Z2801" s="24">
        <f t="shared" si="695"/>
        <v>4.7500639555093116</v>
      </c>
      <c r="AA2801" s="20">
        <v>0.53</v>
      </c>
      <c r="AB2801" s="20">
        <v>0.141666666666666</v>
      </c>
      <c r="AC2801" s="17">
        <v>314.37808519808698</v>
      </c>
      <c r="AD2801" s="17">
        <f t="shared" si="690"/>
        <v>314.63248742877164</v>
      </c>
      <c r="AE2801" s="21">
        <v>81.5</v>
      </c>
      <c r="AF2801" s="21">
        <v>222.91666666666671</v>
      </c>
      <c r="AG2801" s="19">
        <v>5.3009408602150518</v>
      </c>
      <c r="AH2801" s="21">
        <v>241</v>
      </c>
      <c r="AI2801" s="22">
        <v>-1.7500000000000147E-2</v>
      </c>
      <c r="AJ2801" s="21">
        <v>1335</v>
      </c>
      <c r="AK2801" s="21" t="e">
        <f>VLOOKUP($B2801,'[3]Rotoma level Monthly'!$C$2:$N$538,10,FALSE)</f>
        <v>#N/A</v>
      </c>
      <c r="AL2801" s="21" t="e">
        <f>VLOOKUP($B2801,'[3]Rotoma level Monthly'!$C$2:$N$538,11,FALSE)</f>
        <v>#N/A</v>
      </c>
      <c r="AM2801" s="20">
        <v>3.6384499096831084</v>
      </c>
      <c r="AN2801" s="21">
        <v>182.22500000000002</v>
      </c>
    </row>
    <row r="2802" spans="1:40" x14ac:dyDescent="0.25">
      <c r="A2802" t="s">
        <v>93</v>
      </c>
      <c r="B2802" s="15">
        <v>39387</v>
      </c>
      <c r="C2802" s="16" t="s">
        <v>69</v>
      </c>
      <c r="D2802" s="17">
        <v>2008</v>
      </c>
      <c r="E2802" s="18" t="str">
        <f t="shared" si="686"/>
        <v>Rotorua 2007/08</v>
      </c>
      <c r="F2802" s="18" t="s">
        <v>61</v>
      </c>
      <c r="G2802" s="19">
        <v>12.150000047500001</v>
      </c>
      <c r="H2802" s="17">
        <v>3.5299999714999997</v>
      </c>
      <c r="I2802" s="21">
        <v>378.5</v>
      </c>
      <c r="J2802" s="19">
        <v>12</v>
      </c>
      <c r="K2802" s="19">
        <v>2.5</v>
      </c>
      <c r="M2802" s="19">
        <v>13.5</v>
      </c>
      <c r="N2802" s="19">
        <v>6.7999999520000003</v>
      </c>
      <c r="O2802" s="19">
        <v>2.0499999524999999</v>
      </c>
      <c r="P2802" s="17"/>
      <c r="Q2802" s="19">
        <f t="shared" si="693"/>
        <v>4.9748237502657631</v>
      </c>
      <c r="R2802" s="19">
        <f t="shared" si="697"/>
        <v>4.0314627831536862</v>
      </c>
      <c r="S2802" s="19">
        <f t="shared" si="689"/>
        <v>4.1499783103466346</v>
      </c>
      <c r="T2802" s="19">
        <f t="shared" si="691"/>
        <v>3.3692092384590637</v>
      </c>
      <c r="U2802" s="23">
        <f t="shared" si="694"/>
        <v>4.1313685205562862</v>
      </c>
      <c r="V2802" s="24">
        <f t="shared" si="695"/>
        <v>5.3736070859673974</v>
      </c>
      <c r="W2802" s="24">
        <f t="shared" si="695"/>
        <v>4.4974220596514591</v>
      </c>
      <c r="X2802" s="24">
        <f t="shared" si="695"/>
        <v>4.5033671372068875</v>
      </c>
      <c r="Y2802" s="24">
        <f t="shared" si="695"/>
        <v>4.461276606518692</v>
      </c>
      <c r="Z2802" s="24">
        <f t="shared" si="695"/>
        <v>4.7182348312206157</v>
      </c>
      <c r="AA2802" s="20">
        <v>0.82</v>
      </c>
      <c r="AB2802" s="20">
        <v>0.314999999999999</v>
      </c>
      <c r="AC2802" s="17">
        <v>314.23142702857098</v>
      </c>
      <c r="AD2802" s="17">
        <f t="shared" si="690"/>
        <v>314.56170329187711</v>
      </c>
      <c r="AE2802" s="21">
        <v>27</v>
      </c>
      <c r="AF2802" s="21">
        <v>190.70138888888886</v>
      </c>
      <c r="AG2802" s="19">
        <v>3.4504861111111103</v>
      </c>
      <c r="AH2802" s="21">
        <v>245.3</v>
      </c>
      <c r="AI2802" s="22">
        <v>7.7499999999999389E-2</v>
      </c>
      <c r="AJ2802" s="21">
        <v>1305.5</v>
      </c>
      <c r="AK2802" s="21" t="e">
        <f>VLOOKUP($B2802,'[3]Rotoma level Monthly'!$C$2:$N$538,10,FALSE)</f>
        <v>#N/A</v>
      </c>
      <c r="AL2802" s="21" t="e">
        <f>VLOOKUP($B2802,'[3]Rotoma level Monthly'!$C$2:$N$538,11,FALSE)</f>
        <v>#N/A</v>
      </c>
      <c r="AM2802" s="20">
        <v>3.6833703845935033</v>
      </c>
      <c r="AN2802" s="21">
        <v>187.24166666666667</v>
      </c>
    </row>
    <row r="2803" spans="1:40" x14ac:dyDescent="0.25">
      <c r="A2803" t="s">
        <v>93</v>
      </c>
      <c r="B2803" s="15">
        <v>39417</v>
      </c>
      <c r="C2803" s="16" t="s">
        <v>69</v>
      </c>
      <c r="D2803" s="17">
        <v>2008</v>
      </c>
      <c r="E2803" s="18" t="str">
        <f t="shared" si="686"/>
        <v>Rotorua 2007/08</v>
      </c>
      <c r="F2803" s="18" t="s">
        <v>61</v>
      </c>
      <c r="G2803" s="19">
        <v>18.149999810000001</v>
      </c>
      <c r="H2803" s="17">
        <v>3.0049999949999999</v>
      </c>
      <c r="I2803" s="21">
        <v>458</v>
      </c>
      <c r="J2803" s="19">
        <v>29</v>
      </c>
      <c r="K2803" s="19">
        <v>5.5</v>
      </c>
      <c r="M2803" s="19">
        <v>38.5</v>
      </c>
      <c r="N2803" s="19">
        <v>6.5</v>
      </c>
      <c r="O2803" s="19">
        <v>2.0500000119999999</v>
      </c>
      <c r="P2803" s="17"/>
      <c r="Q2803" s="19">
        <f t="shared" si="693"/>
        <v>5.4175466270575257</v>
      </c>
      <c r="R2803" s="19">
        <f t="shared" si="697"/>
        <v>4.2294202684079725</v>
      </c>
      <c r="S2803" s="19">
        <f t="shared" si="689"/>
        <v>4.3992050887916463</v>
      </c>
      <c r="T2803" s="19">
        <f t="shared" si="691"/>
        <v>4.4882021538649512</v>
      </c>
      <c r="U2803" s="23">
        <f t="shared" si="694"/>
        <v>4.6335935345305241</v>
      </c>
      <c r="V2803" s="24">
        <f t="shared" si="695"/>
        <v>5.3948825770921376</v>
      </c>
      <c r="W2803" s="24">
        <f t="shared" si="695"/>
        <v>4.4981585137292779</v>
      </c>
      <c r="X2803" s="24">
        <f t="shared" si="695"/>
        <v>4.4961769103284066</v>
      </c>
      <c r="Y2803" s="24">
        <f t="shared" si="695"/>
        <v>4.4492351681692464</v>
      </c>
      <c r="Z2803" s="24">
        <f t="shared" si="695"/>
        <v>4.7189145584209848</v>
      </c>
      <c r="AA2803" s="20">
        <v>1.36</v>
      </c>
      <c r="AB2803" s="20">
        <v>0.44166666666666599</v>
      </c>
      <c r="AC2803" s="17">
        <v>314.11589907859002</v>
      </c>
      <c r="AD2803" s="17">
        <f t="shared" si="690"/>
        <v>314.48663049664168</v>
      </c>
      <c r="AE2803" s="21">
        <v>110.5</v>
      </c>
      <c r="AF2803" s="21">
        <v>134.36155913978487</v>
      </c>
      <c r="AG2803" s="19">
        <v>3.8898521505376347</v>
      </c>
      <c r="AH2803" s="21">
        <v>150.1</v>
      </c>
      <c r="AI2803" s="22">
        <v>0.14083333333333248</v>
      </c>
      <c r="AJ2803" s="21">
        <v>1219.5</v>
      </c>
      <c r="AK2803" s="21" t="e">
        <f>VLOOKUP($B2803,'[3]Rotoma level Monthly'!$C$2:$N$538,10,FALSE)</f>
        <v>#N/A</v>
      </c>
      <c r="AL2803" s="21" t="e">
        <f>VLOOKUP($B2803,'[3]Rotoma level Monthly'!$C$2:$N$538,11,FALSE)</f>
        <v>#N/A</v>
      </c>
      <c r="AM2803" s="20">
        <v>3.5583125142231324</v>
      </c>
      <c r="AN2803" s="21">
        <v>179.55000000000004</v>
      </c>
    </row>
    <row r="2804" spans="1:40" x14ac:dyDescent="0.25">
      <c r="A2804" t="s">
        <v>93</v>
      </c>
      <c r="B2804" s="15">
        <v>39448</v>
      </c>
      <c r="C2804" s="16" t="s">
        <v>69</v>
      </c>
      <c r="D2804" s="17">
        <v>2008</v>
      </c>
      <c r="E2804" s="18" t="str">
        <f t="shared" si="686"/>
        <v>Rotorua 2007/08</v>
      </c>
      <c r="F2804" s="18" t="s">
        <v>61</v>
      </c>
      <c r="G2804" s="19">
        <v>16.0000002375</v>
      </c>
      <c r="H2804" s="17">
        <v>2.710000038</v>
      </c>
      <c r="I2804" s="21">
        <v>460</v>
      </c>
      <c r="J2804" s="19">
        <v>24</v>
      </c>
      <c r="K2804" s="19">
        <v>0.5</v>
      </c>
      <c r="M2804" s="19">
        <v>11</v>
      </c>
      <c r="N2804" s="19">
        <v>6.9500000479999997</v>
      </c>
      <c r="O2804" s="19">
        <v>2.2000000475000001</v>
      </c>
      <c r="P2804" s="17"/>
      <c r="Q2804" s="19">
        <f t="shared" si="693"/>
        <v>5.2784647723203078</v>
      </c>
      <c r="R2804" s="19">
        <f t="shared" si="697"/>
        <v>4.3550640460292573</v>
      </c>
      <c r="S2804" s="19">
        <f t="shared" si="689"/>
        <v>4.4049010733615379</v>
      </c>
      <c r="T2804" s="19">
        <f t="shared" si="691"/>
        <v>4.248216825797889</v>
      </c>
      <c r="U2804" s="23">
        <f t="shared" si="694"/>
        <v>4.5716616793772475</v>
      </c>
      <c r="V2804" s="24">
        <f t="shared" si="695"/>
        <v>5.3882344514924831</v>
      </c>
      <c r="W2804" s="24">
        <f t="shared" si="695"/>
        <v>4.4653065713295881</v>
      </c>
      <c r="X2804" s="24">
        <f t="shared" si="695"/>
        <v>4.48655036986366</v>
      </c>
      <c r="Y2804" s="24">
        <f t="shared" si="695"/>
        <v>4.3979275159426221</v>
      </c>
      <c r="Z2804" s="24">
        <f t="shared" si="695"/>
        <v>4.6944904087149668</v>
      </c>
      <c r="AA2804" s="20">
        <v>1.42</v>
      </c>
      <c r="AB2804" s="20">
        <v>-0.49</v>
      </c>
      <c r="AC2804" s="17">
        <v>313.96536046013199</v>
      </c>
      <c r="AD2804" s="17">
        <f t="shared" si="690"/>
        <v>314.41075470383163</v>
      </c>
      <c r="AE2804" s="21">
        <v>34</v>
      </c>
      <c r="AF2804" s="21">
        <v>163.24596774193546</v>
      </c>
      <c r="AG2804" s="19">
        <v>3.6786962365591389</v>
      </c>
      <c r="AH2804" s="21">
        <v>266.8</v>
      </c>
      <c r="AI2804" s="22">
        <v>0.14083333333333248</v>
      </c>
      <c r="AJ2804" s="21">
        <v>1254.5</v>
      </c>
      <c r="AK2804" s="21" t="e">
        <f>VLOOKUP($B2804,'[3]Rotoma level Monthly'!$C$2:$N$538,10,FALSE)</f>
        <v>#N/A</v>
      </c>
      <c r="AL2804" s="21" t="e">
        <f>VLOOKUP($B2804,'[3]Rotoma level Monthly'!$C$2:$N$538,11,FALSE)</f>
        <v>#N/A</v>
      </c>
      <c r="AM2804" s="20">
        <v>3.5398201307105879</v>
      </c>
      <c r="AN2804" s="21">
        <v>183.95000000000002</v>
      </c>
    </row>
    <row r="2805" spans="1:40" x14ac:dyDescent="0.25">
      <c r="A2805" t="s">
        <v>93</v>
      </c>
      <c r="B2805" s="15">
        <v>39479</v>
      </c>
      <c r="C2805" s="16" t="s">
        <v>69</v>
      </c>
      <c r="D2805" s="17">
        <v>2008</v>
      </c>
      <c r="E2805" s="18" t="str">
        <f t="shared" si="686"/>
        <v>Rotorua 2007/08</v>
      </c>
      <c r="F2805" s="18" t="s">
        <v>61</v>
      </c>
      <c r="G2805" s="19">
        <v>22.800000094999998</v>
      </c>
      <c r="H2805" s="17">
        <v>2.0999999044999997</v>
      </c>
      <c r="I2805" s="21">
        <v>441.25</v>
      </c>
      <c r="J2805" s="19">
        <v>41</v>
      </c>
      <c r="K2805" s="19">
        <v>1.25</v>
      </c>
      <c r="M2805" s="19">
        <v>7</v>
      </c>
      <c r="N2805" s="19">
        <v>6.8000001909999996</v>
      </c>
      <c r="O2805" s="19">
        <v>2.8500000239999999</v>
      </c>
      <c r="P2805" s="17"/>
      <c r="Q2805" s="19">
        <f t="shared" si="693"/>
        <v>5.6691545159774357</v>
      </c>
      <c r="R2805" s="19">
        <f t="shared" si="697"/>
        <v>4.6613358563515082</v>
      </c>
      <c r="S2805" s="19">
        <f t="shared" si="689"/>
        <v>4.3505010023715958</v>
      </c>
      <c r="T2805" s="19">
        <f t="shared" si="691"/>
        <v>4.9273288616216275</v>
      </c>
      <c r="U2805" s="23">
        <f t="shared" si="694"/>
        <v>4.902080059080542</v>
      </c>
      <c r="V2805" s="24">
        <f t="shared" si="695"/>
        <v>5.4523565375162875</v>
      </c>
      <c r="W2805" s="24">
        <f t="shared" si="695"/>
        <v>4.4802836749905799</v>
      </c>
      <c r="X2805" s="24">
        <f t="shared" si="695"/>
        <v>4.4323822346872079</v>
      </c>
      <c r="Y2805" s="24">
        <f t="shared" si="695"/>
        <v>4.452341173882389</v>
      </c>
      <c r="Z2805" s="24">
        <f t="shared" si="695"/>
        <v>4.7140145638340565</v>
      </c>
      <c r="AA2805" s="20">
        <v>1.89</v>
      </c>
      <c r="AB2805" s="20">
        <v>8.3333333333333107E-2</v>
      </c>
      <c r="AC2805" s="17">
        <v>313.83425039652298</v>
      </c>
      <c r="AD2805" s="17">
        <f t="shared" si="690"/>
        <v>314.32476445031449</v>
      </c>
      <c r="AE2805" s="21">
        <v>47.5</v>
      </c>
      <c r="AF2805" s="21">
        <v>156.21264367816093</v>
      </c>
      <c r="AG2805" s="19">
        <v>3.9029166666666661</v>
      </c>
      <c r="AH2805" s="21">
        <v>228.9</v>
      </c>
      <c r="AI2805" s="22">
        <v>0.14083333333333248</v>
      </c>
      <c r="AJ2805" s="21">
        <v>1113</v>
      </c>
      <c r="AK2805" s="21" t="e">
        <f>VLOOKUP($B2805,'[3]Rotoma level Monthly'!$C$2:$N$538,10,FALSE)</f>
        <v>#N/A</v>
      </c>
      <c r="AL2805" s="21" t="e">
        <f>VLOOKUP($B2805,'[3]Rotoma level Monthly'!$C$2:$N$538,11,FALSE)</f>
        <v>#N/A</v>
      </c>
      <c r="AM2805" s="20">
        <v>3.5158337955851398</v>
      </c>
      <c r="AN2805" s="21">
        <v>183.38333333333333</v>
      </c>
    </row>
    <row r="2806" spans="1:40" x14ac:dyDescent="0.25">
      <c r="A2806" t="s">
        <v>93</v>
      </c>
      <c r="B2806" s="15">
        <v>39508</v>
      </c>
      <c r="C2806" s="16" t="s">
        <v>69</v>
      </c>
      <c r="D2806" s="17">
        <v>2008</v>
      </c>
      <c r="E2806" s="18" t="str">
        <f t="shared" si="686"/>
        <v>Rotorua 2007/08</v>
      </c>
      <c r="F2806" s="18" t="s">
        <v>61</v>
      </c>
      <c r="G2806" s="19">
        <v>16.400000047500001</v>
      </c>
      <c r="H2806" s="17">
        <v>2.3099999425000002</v>
      </c>
      <c r="I2806" s="21">
        <v>427.75</v>
      </c>
      <c r="J2806" s="19">
        <v>27</v>
      </c>
      <c r="K2806" s="19">
        <v>0.5</v>
      </c>
      <c r="M2806" s="19">
        <v>12</v>
      </c>
      <c r="N2806" s="19">
        <v>6.8500001429999999</v>
      </c>
      <c r="O2806" s="19">
        <v>2.6499999765000002</v>
      </c>
      <c r="P2806" s="17"/>
      <c r="Q2806" s="19">
        <f t="shared" si="693"/>
        <v>5.3057033772361297</v>
      </c>
      <c r="R2806" s="19">
        <f t="shared" si="697"/>
        <v>4.5474408620262921</v>
      </c>
      <c r="S2806" s="19">
        <f t="shared" si="689"/>
        <v>4.3098819548215452</v>
      </c>
      <c r="T2806" s="19">
        <f t="shared" si="691"/>
        <v>4.3975821913442426</v>
      </c>
      <c r="U2806" s="23">
        <f t="shared" si="694"/>
        <v>4.6401520963570526</v>
      </c>
      <c r="V2806" s="24">
        <f t="shared" si="695"/>
        <v>5.4300675225614787</v>
      </c>
      <c r="W2806" s="24">
        <f t="shared" si="695"/>
        <v>4.4571127720454893</v>
      </c>
      <c r="X2806" s="24">
        <f t="shared" si="695"/>
        <v>4.4013462773313243</v>
      </c>
      <c r="Y2806" s="24">
        <f t="shared" si="695"/>
        <v>4.4134806354512941</v>
      </c>
      <c r="Z2806" s="24">
        <f t="shared" si="695"/>
        <v>4.6856581875570278</v>
      </c>
      <c r="AA2806" s="20">
        <v>1.23</v>
      </c>
      <c r="AB2806" s="20">
        <v>0.391666666666666</v>
      </c>
      <c r="AC2806" s="17">
        <v>313.72171431558002</v>
      </c>
      <c r="AD2806" s="17">
        <f t="shared" si="690"/>
        <v>314.23973690930865</v>
      </c>
      <c r="AE2806" s="21">
        <v>47.5</v>
      </c>
      <c r="AF2806" s="21">
        <v>146.46505376344086</v>
      </c>
      <c r="AG2806" s="19">
        <v>3.2938172043010763</v>
      </c>
      <c r="AH2806" s="21">
        <v>209.9</v>
      </c>
      <c r="AI2806" s="22">
        <v>0.2283333333333325</v>
      </c>
      <c r="AJ2806" s="21">
        <v>1122.5</v>
      </c>
      <c r="AK2806" s="21">
        <f>VLOOKUP($B2806,'[3]Rotoma level Monthly'!$C$2:$N$538,10,FALSE)</f>
        <v>1113</v>
      </c>
      <c r="AL2806" s="21">
        <f>VLOOKUP($B2806,'[3]Rotoma level Monthly'!$C$2:$N$538,11,FALSE)</f>
        <v>1254.625</v>
      </c>
      <c r="AM2806" s="20">
        <v>3.5955287360613304</v>
      </c>
      <c r="AN2806" s="21">
        <v>186.5</v>
      </c>
    </row>
    <row r="2807" spans="1:40" x14ac:dyDescent="0.25">
      <c r="A2807" t="s">
        <v>93</v>
      </c>
      <c r="B2807" s="15">
        <v>39539</v>
      </c>
      <c r="C2807" s="16" t="s">
        <v>69</v>
      </c>
      <c r="D2807" s="17">
        <v>2008</v>
      </c>
      <c r="E2807" s="18" t="str">
        <f t="shared" si="686"/>
        <v>Rotorua 2007/08</v>
      </c>
      <c r="F2807" s="18" t="s">
        <v>61</v>
      </c>
      <c r="G2807" s="19">
        <v>14.94999981025</v>
      </c>
      <c r="H2807" s="17">
        <v>2.3250000480000002</v>
      </c>
      <c r="I2807" s="21">
        <v>412</v>
      </c>
      <c r="J2807" s="19">
        <v>27</v>
      </c>
      <c r="K2807" s="19">
        <v>0.5</v>
      </c>
      <c r="M2807" s="19">
        <v>5.5</v>
      </c>
      <c r="N2807" s="19">
        <v>6.9000000950000002</v>
      </c>
      <c r="O2807" s="19">
        <v>2.75</v>
      </c>
      <c r="P2807" s="17"/>
      <c r="Q2807" s="19">
        <f t="shared" si="693"/>
        <v>5.2035886153565531</v>
      </c>
      <c r="R2807" s="19">
        <f t="shared" si="697"/>
        <v>4.5396827875746837</v>
      </c>
      <c r="S2807" s="19">
        <f t="shared" si="689"/>
        <v>4.2608406202597351</v>
      </c>
      <c r="T2807" s="19">
        <f t="shared" si="691"/>
        <v>4.3975821913442426</v>
      </c>
      <c r="U2807" s="23">
        <f t="shared" si="694"/>
        <v>4.6004235536338038</v>
      </c>
      <c r="V2807" s="24">
        <f t="shared" si="695"/>
        <v>5.3272504580126698</v>
      </c>
      <c r="W2807" s="24">
        <f t="shared" si="695"/>
        <v>4.4540251150113725</v>
      </c>
      <c r="X2807" s="24">
        <f t="shared" si="695"/>
        <v>4.3774618899374209</v>
      </c>
      <c r="Y2807" s="24">
        <f t="shared" si="695"/>
        <v>4.3746200970201992</v>
      </c>
      <c r="Z2807" s="24">
        <f t="shared" si="695"/>
        <v>4.6435601018932573</v>
      </c>
      <c r="AA2807" s="20">
        <v>0.52</v>
      </c>
      <c r="AB2807" s="20">
        <v>0.73666666666666603</v>
      </c>
      <c r="AC2807" s="17">
        <v>313.70416319131601</v>
      </c>
      <c r="AD2807" s="17">
        <f t="shared" si="690"/>
        <v>314.16568884435713</v>
      </c>
      <c r="AE2807" s="21">
        <v>257</v>
      </c>
      <c r="AF2807" s="21">
        <v>150.63194444444449</v>
      </c>
      <c r="AG2807" s="19">
        <v>3.6145833333333344</v>
      </c>
      <c r="AH2807" s="21">
        <v>142.30000000000001</v>
      </c>
      <c r="AI2807" s="22">
        <v>0.32249999999999901</v>
      </c>
      <c r="AJ2807" s="21">
        <v>1009.5</v>
      </c>
      <c r="AK2807" s="21" t="e">
        <f>VLOOKUP($B2807,'[3]Rotoma level Monthly'!$C$2:$N$538,10,FALSE)</f>
        <v>#N/A</v>
      </c>
      <c r="AL2807" s="21" t="e">
        <f>VLOOKUP($B2807,'[3]Rotoma level Monthly'!$C$2:$N$538,11,FALSE)</f>
        <v>#N/A</v>
      </c>
      <c r="AM2807" s="20">
        <v>3.5572502862405408</v>
      </c>
      <c r="AN2807" s="21">
        <v>181.15</v>
      </c>
    </row>
    <row r="2808" spans="1:40" x14ac:dyDescent="0.25">
      <c r="A2808" t="s">
        <v>93</v>
      </c>
      <c r="B2808" s="15">
        <v>39569</v>
      </c>
      <c r="C2808" s="16" t="s">
        <v>69</v>
      </c>
      <c r="D2808" s="17">
        <v>2008</v>
      </c>
      <c r="E2808" s="18" t="str">
        <f t="shared" si="686"/>
        <v>Rotorua 2007/08</v>
      </c>
      <c r="F2808" s="18" t="s">
        <v>61</v>
      </c>
      <c r="G2808" s="19">
        <v>21.050000094999998</v>
      </c>
      <c r="H2808" s="17">
        <v>2.5749999284999996</v>
      </c>
      <c r="I2808" s="21">
        <v>413.25</v>
      </c>
      <c r="J2808" s="19">
        <v>32</v>
      </c>
      <c r="K2808" s="19">
        <v>2</v>
      </c>
      <c r="M2808" s="19">
        <v>39.5</v>
      </c>
      <c r="N2808" s="19">
        <v>6.8500001429999999</v>
      </c>
      <c r="O2808" s="19">
        <v>2.6000000235000003</v>
      </c>
      <c r="P2808" s="17"/>
      <c r="Q2808" s="19">
        <f t="shared" si="693"/>
        <v>5.5810603394144822</v>
      </c>
      <c r="R2808" s="19">
        <f t="shared" si="697"/>
        <v>4.416843952716575</v>
      </c>
      <c r="S2808" s="19">
        <f t="shared" si="689"/>
        <v>4.2648007153528891</v>
      </c>
      <c r="T2808" s="19">
        <f t="shared" si="691"/>
        <v>4.6130379366941252</v>
      </c>
      <c r="U2808" s="23">
        <f t="shared" si="694"/>
        <v>4.7189357360445179</v>
      </c>
      <c r="V2808" s="24">
        <f t="shared" si="695"/>
        <v>5.2663031663135369</v>
      </c>
      <c r="W2808" s="24">
        <f t="shared" si="695"/>
        <v>4.4509266848201401</v>
      </c>
      <c r="X2808" s="24">
        <f t="shared" si="695"/>
        <v>4.3745359611596859</v>
      </c>
      <c r="Y2808" s="24">
        <f t="shared" si="695"/>
        <v>4.4072467452585871</v>
      </c>
      <c r="Z2808" s="24">
        <f t="shared" si="695"/>
        <v>4.6247531393879875</v>
      </c>
      <c r="AA2808" s="20">
        <v>-0.22</v>
      </c>
      <c r="AB2808" s="20">
        <v>0.73499999999999899</v>
      </c>
      <c r="AC2808" s="17">
        <v>313.92990050791099</v>
      </c>
      <c r="AD2808" s="17">
        <f t="shared" si="690"/>
        <v>314.11399277499999</v>
      </c>
      <c r="AE2808" s="21">
        <v>89</v>
      </c>
      <c r="AF2808" s="21">
        <v>168.89784946236557</v>
      </c>
      <c r="AG2808" s="19">
        <v>2.5903225806451617</v>
      </c>
      <c r="AH2808" s="21">
        <v>178.7</v>
      </c>
      <c r="AI2808" s="22">
        <v>0.36083333333333251</v>
      </c>
      <c r="AJ2808" s="21">
        <v>1211.5</v>
      </c>
      <c r="AK2808" s="21" t="e">
        <f>VLOOKUP($B2808,'[3]Rotoma level Monthly'!$C$2:$N$538,10,FALSE)</f>
        <v>#N/A</v>
      </c>
      <c r="AL2808" s="21" t="e">
        <f>VLOOKUP($B2808,'[3]Rotoma level Monthly'!$C$2:$N$538,11,FALSE)</f>
        <v>#N/A</v>
      </c>
      <c r="AM2808" s="20">
        <v>3.6559308417960974</v>
      </c>
      <c r="AN2808" s="21">
        <v>180.52499999999998</v>
      </c>
    </row>
    <row r="2809" spans="1:40" x14ac:dyDescent="0.25">
      <c r="A2809" t="s">
        <v>93</v>
      </c>
      <c r="B2809" s="15">
        <v>39600</v>
      </c>
      <c r="C2809" s="16" t="s">
        <v>69</v>
      </c>
      <c r="D2809" s="17">
        <v>2008</v>
      </c>
      <c r="E2809" s="18" t="str">
        <f t="shared" si="686"/>
        <v>Rotorua 2007/08</v>
      </c>
      <c r="F2809" s="18" t="s">
        <v>61</v>
      </c>
      <c r="G2809" s="19">
        <v>17.849999714999999</v>
      </c>
      <c r="H2809" s="17">
        <v>2.8099999429999998</v>
      </c>
      <c r="I2809" s="21">
        <v>395</v>
      </c>
      <c r="J2809" s="19">
        <v>21.5</v>
      </c>
      <c r="K2809" s="19">
        <v>0.5</v>
      </c>
      <c r="M2809" s="19">
        <v>2.25</v>
      </c>
      <c r="N2809" s="19">
        <v>6.8500001429999999</v>
      </c>
      <c r="O2809" s="19">
        <v>1.8500000239999999</v>
      </c>
      <c r="P2809" s="17"/>
      <c r="Q2809" s="19">
        <f t="shared" si="693"/>
        <v>5.3991610623258097</v>
      </c>
      <c r="R2809" s="19">
        <f t="shared" si="697"/>
        <v>4.3111156791628407</v>
      </c>
      <c r="S2809" s="19">
        <f t="shared" si="689"/>
        <v>4.2057572578356446</v>
      </c>
      <c r="T2809" s="19">
        <f t="shared" si="691"/>
        <v>4.108720302953567</v>
      </c>
      <c r="U2809" s="23">
        <f t="shared" si="694"/>
        <v>4.5061885755694657</v>
      </c>
      <c r="V2809" s="24">
        <f t="shared" si="695"/>
        <v>5.2673389564647906</v>
      </c>
      <c r="W2809" s="24">
        <f t="shared" si="695"/>
        <v>4.4295992617648494</v>
      </c>
      <c r="X2809" s="24">
        <f t="shared" si="695"/>
        <v>4.3392699114342177</v>
      </c>
      <c r="Y2809" s="24">
        <f t="shared" si="695"/>
        <v>4.3403260481891479</v>
      </c>
      <c r="Z2809" s="24">
        <f t="shared" si="695"/>
        <v>4.5941335444632516</v>
      </c>
      <c r="AA2809" s="20">
        <v>0.52</v>
      </c>
      <c r="AB2809" s="20">
        <v>0.52999999999999903</v>
      </c>
      <c r="AC2809" s="17">
        <v>313.890627911872</v>
      </c>
      <c r="AD2809" s="17">
        <f t="shared" si="690"/>
        <v>314.07998844546353</v>
      </c>
      <c r="AE2809" s="21">
        <v>172</v>
      </c>
      <c r="AF2809" s="21">
        <v>185.22916666666666</v>
      </c>
      <c r="AG2809" s="19">
        <v>3.2428472222222222</v>
      </c>
      <c r="AH2809" s="21">
        <v>116.7</v>
      </c>
      <c r="AI2809" s="22">
        <v>0.36083333333333251</v>
      </c>
      <c r="AJ2809" s="21">
        <v>1241.5</v>
      </c>
      <c r="AK2809" s="21" t="e">
        <f>VLOOKUP($B2809,'[3]Rotoma level Monthly'!$C$2:$N$538,10,FALSE)</f>
        <v>#N/A</v>
      </c>
      <c r="AL2809" s="21" t="e">
        <f>VLOOKUP($B2809,'[3]Rotoma level Monthly'!$C$2:$N$538,11,FALSE)</f>
        <v>#N/A</v>
      </c>
      <c r="AM2809" s="20">
        <v>3.6603047217244136</v>
      </c>
      <c r="AN2809" s="21">
        <v>181.41666666666663</v>
      </c>
    </row>
    <row r="2810" spans="1:40" x14ac:dyDescent="0.25">
      <c r="A2810" t="s">
        <v>93</v>
      </c>
      <c r="B2810" s="15">
        <v>39661</v>
      </c>
      <c r="C2810" s="16" t="s">
        <v>70</v>
      </c>
      <c r="D2810" s="17">
        <v>2009</v>
      </c>
      <c r="E2810" s="18" t="str">
        <f t="shared" si="686"/>
        <v>Rotorua 2008/09</v>
      </c>
      <c r="F2810" s="18" t="s">
        <v>61</v>
      </c>
      <c r="G2810" s="19">
        <v>24.974999952499999</v>
      </c>
      <c r="H2810" s="17">
        <v>2.2425000069999999</v>
      </c>
      <c r="I2810" s="21">
        <v>452.875</v>
      </c>
      <c r="J2810" s="19">
        <v>25.5</v>
      </c>
      <c r="K2810" s="19">
        <v>4</v>
      </c>
      <c r="M2810" s="19">
        <v>6.25</v>
      </c>
      <c r="N2810" s="19">
        <v>6.9850000142499997</v>
      </c>
      <c r="O2810" s="19">
        <v>2.5500000715</v>
      </c>
      <c r="P2810" s="17"/>
      <c r="Q2810" s="19">
        <f t="shared" si="693"/>
        <v>5.7696639600229673</v>
      </c>
      <c r="R2810" s="19">
        <f t="shared" si="697"/>
        <v>4.5829480451255575</v>
      </c>
      <c r="S2810" s="19">
        <f t="shared" si="689"/>
        <v>4.3844948245982049</v>
      </c>
      <c r="T2810" s="19">
        <f t="shared" si="691"/>
        <v>4.3250973268671489</v>
      </c>
      <c r="U2810" s="23">
        <f t="shared" si="694"/>
        <v>4.7655510391534701</v>
      </c>
      <c r="V2810" s="24">
        <f t="shared" si="695"/>
        <v>5.2661504441985239</v>
      </c>
      <c r="W2810" s="24">
        <f t="shared" si="695"/>
        <v>4.405606803021473</v>
      </c>
      <c r="X2810" s="24">
        <f t="shared" si="695"/>
        <v>4.2958344710992389</v>
      </c>
      <c r="Y2810" s="24">
        <f t="shared" si="695"/>
        <v>4.3130791000577915</v>
      </c>
      <c r="Z2810" s="24">
        <f t="shared" si="695"/>
        <v>4.5701677045942573</v>
      </c>
      <c r="AA2810" s="20">
        <v>0.95</v>
      </c>
      <c r="AB2810" s="20">
        <v>0.358333333333333</v>
      </c>
      <c r="AC2810" s="17">
        <v>314.32363813554798</v>
      </c>
      <c r="AD2810" s="17">
        <f t="shared" si="690"/>
        <v>314.0774713005747</v>
      </c>
      <c r="AE2810" s="21">
        <v>191.5</v>
      </c>
      <c r="AF2810" s="21">
        <v>195.15456989247312</v>
      </c>
      <c r="AG2810" s="19">
        <v>3.5536290322580637</v>
      </c>
      <c r="AH2810" s="21">
        <v>164.1</v>
      </c>
      <c r="AI2810" s="22">
        <v>0.3749999999999995</v>
      </c>
      <c r="AJ2810" s="21">
        <v>1309</v>
      </c>
      <c r="AK2810" s="21" t="e">
        <f>VLOOKUP($B2810,'[3]Rotoma level Monthly'!$C$2:$N$538,10,FALSE)</f>
        <v>#N/A</v>
      </c>
      <c r="AL2810" s="21" t="e">
        <f>VLOOKUP($B2810,'[3]Rotoma level Monthly'!$C$2:$N$538,11,FALSE)</f>
        <v>#N/A</v>
      </c>
      <c r="AM2810" s="20">
        <v>3.6414946112106734</v>
      </c>
      <c r="AN2810" s="21">
        <v>183.55000000000004</v>
      </c>
    </row>
    <row r="2811" spans="1:40" x14ac:dyDescent="0.25">
      <c r="A2811" t="s">
        <v>93</v>
      </c>
      <c r="B2811" s="15">
        <v>39692</v>
      </c>
      <c r="C2811" s="16" t="s">
        <v>70</v>
      </c>
      <c r="D2811" s="17">
        <v>2009</v>
      </c>
      <c r="E2811" s="18" t="str">
        <f t="shared" si="686"/>
        <v>Rotorua 2008/09</v>
      </c>
      <c r="F2811" s="18" t="s">
        <v>61</v>
      </c>
      <c r="G2811" s="19">
        <v>9.8000000949999997</v>
      </c>
      <c r="H2811" s="17">
        <v>3.7749999760000001</v>
      </c>
      <c r="I2811" s="21">
        <v>318</v>
      </c>
      <c r="J2811" s="19">
        <v>22</v>
      </c>
      <c r="K2811" s="19">
        <v>0.5</v>
      </c>
      <c r="M2811" s="19">
        <v>0.5</v>
      </c>
      <c r="N2811" s="19">
        <v>6.8899998660000001</v>
      </c>
      <c r="O2811" s="19">
        <v>1.8000000119999999</v>
      </c>
      <c r="P2811" s="17"/>
      <c r="Q2811" s="19">
        <f t="shared" si="693"/>
        <v>4.7377142429523307</v>
      </c>
      <c r="R2811" s="19">
        <f t="shared" si="697"/>
        <v>3.9480817697370139</v>
      </c>
      <c r="S2811" s="19">
        <f t="shared" si="689"/>
        <v>3.9223056311531415</v>
      </c>
      <c r="T2811" s="19">
        <f t="shared" si="691"/>
        <v>4.1378742280008423</v>
      </c>
      <c r="U2811" s="23">
        <f t="shared" si="694"/>
        <v>4.186493967960832</v>
      </c>
      <c r="V2811" s="24">
        <f t="shared" si="695"/>
        <v>5.21578571125566</v>
      </c>
      <c r="W2811" s="24">
        <f t="shared" si="695"/>
        <v>4.3395820960337828</v>
      </c>
      <c r="X2811" s="24">
        <f t="shared" si="695"/>
        <v>4.2490697445415915</v>
      </c>
      <c r="Y2811" s="24">
        <f t="shared" si="695"/>
        <v>4.2512299924554231</v>
      </c>
      <c r="Z2811" s="24">
        <f t="shared" si="695"/>
        <v>4.5139168860716152</v>
      </c>
      <c r="AA2811" s="20">
        <v>1.28</v>
      </c>
      <c r="AB2811" s="20">
        <v>0.55999999999999905</v>
      </c>
      <c r="AC2811" s="17">
        <v>314.49951174246598</v>
      </c>
      <c r="AD2811" s="17">
        <f t="shared" si="690"/>
        <v>314.08287812473606</v>
      </c>
      <c r="AE2811" s="21">
        <v>106</v>
      </c>
      <c r="AF2811" s="21">
        <v>177.03472222222226</v>
      </c>
      <c r="AG2811" s="19">
        <v>3.5933333333333328</v>
      </c>
      <c r="AH2811" s="21">
        <v>193.3</v>
      </c>
      <c r="AI2811" s="22">
        <v>0.40416666666666601</v>
      </c>
      <c r="AJ2811" s="21">
        <v>1367</v>
      </c>
      <c r="AK2811" s="21" t="e">
        <f>VLOOKUP($B2811,'[3]Rotoma level Monthly'!$C$2:$N$538,10,FALSE)</f>
        <v>#N/A</v>
      </c>
      <c r="AL2811" s="21" t="e">
        <f>VLOOKUP($B2811,'[3]Rotoma level Monthly'!$C$2:$N$538,11,FALSE)</f>
        <v>#N/A</v>
      </c>
      <c r="AM2811" s="20">
        <v>3.6265808567303868</v>
      </c>
      <c r="AN2811" s="21">
        <v>187.70833333333337</v>
      </c>
    </row>
    <row r="2812" spans="1:40" x14ac:dyDescent="0.25">
      <c r="A2812" t="s">
        <v>93</v>
      </c>
      <c r="B2812" s="15">
        <v>39722</v>
      </c>
      <c r="C2812" s="16" t="s">
        <v>70</v>
      </c>
      <c r="D2812" s="17">
        <v>2009</v>
      </c>
      <c r="E2812" s="18" t="str">
        <f t="shared" si="686"/>
        <v>Rotorua 2008/09</v>
      </c>
      <c r="F2812" s="18" t="s">
        <v>61</v>
      </c>
      <c r="G2812" s="19">
        <v>12.924999952499999</v>
      </c>
      <c r="H2812" s="17">
        <v>3.3500000234999998</v>
      </c>
      <c r="I2812" s="21">
        <v>278.125</v>
      </c>
      <c r="J2812" s="19">
        <v>19.75</v>
      </c>
      <c r="K2812" s="19">
        <v>2</v>
      </c>
      <c r="M2812" s="19">
        <v>21.5</v>
      </c>
      <c r="N2812" s="19">
        <v>6.7599999904999999</v>
      </c>
      <c r="O2812" s="19">
        <v>2.3999999760000001</v>
      </c>
      <c r="P2812" s="17"/>
      <c r="Q2812" s="19">
        <f t="shared" si="693"/>
        <v>5.0430335974316138</v>
      </c>
      <c r="R2812" s="19">
        <f t="shared" si="697"/>
        <v>4.0961198609470468</v>
      </c>
      <c r="S2812" s="19">
        <f t="shared" si="689"/>
        <v>3.7471624852582708</v>
      </c>
      <c r="T2812" s="19">
        <f t="shared" si="691"/>
        <v>4.0010559318904386</v>
      </c>
      <c r="U2812" s="23">
        <f t="shared" si="694"/>
        <v>4.2218429688818429</v>
      </c>
      <c r="V2812" s="24">
        <f t="shared" si="695"/>
        <v>5.35159285210693</v>
      </c>
      <c r="W2812" s="24">
        <f t="shared" si="695"/>
        <v>4.3545044001025897</v>
      </c>
      <c r="X2812" s="24">
        <f t="shared" si="695"/>
        <v>4.2306045507314982</v>
      </c>
      <c r="Y2812" s="24">
        <f t="shared" si="695"/>
        <v>4.2803024470760773</v>
      </c>
      <c r="Z2812" s="24">
        <f t="shared" si="695"/>
        <v>4.5542510625042745</v>
      </c>
      <c r="AA2812" s="20">
        <v>1.3</v>
      </c>
      <c r="AB2812" s="20">
        <v>0.63</v>
      </c>
      <c r="AC2812" s="17">
        <v>314.524333064438</v>
      </c>
      <c r="AD2812" s="17">
        <f t="shared" si="690"/>
        <v>314.09324258591954</v>
      </c>
      <c r="AE2812" s="21">
        <v>155</v>
      </c>
      <c r="AF2812" s="21">
        <v>190.35080645161295</v>
      </c>
      <c r="AG2812" s="19">
        <v>4.268830645161291</v>
      </c>
      <c r="AH2812" s="21">
        <v>198.8</v>
      </c>
      <c r="AI2812" s="22">
        <v>0.42916666666666603</v>
      </c>
      <c r="AJ2812" s="21">
        <v>1388.5</v>
      </c>
      <c r="AK2812" s="21" t="e">
        <f>VLOOKUP($B2812,'[3]Rotoma level Monthly'!$C$2:$N$538,10,FALSE)</f>
        <v>#N/A</v>
      </c>
      <c r="AL2812" s="21" t="e">
        <f>VLOOKUP($B2812,'[3]Rotoma level Monthly'!$C$2:$N$538,11,FALSE)</f>
        <v>#N/A</v>
      </c>
      <c r="AM2812" s="20">
        <v>3.6731182795698927</v>
      </c>
      <c r="AN2812" s="21">
        <v>184.19166666666669</v>
      </c>
    </row>
    <row r="2813" spans="1:40" x14ac:dyDescent="0.25">
      <c r="A2813" t="s">
        <v>93</v>
      </c>
      <c r="B2813" s="15">
        <v>39753</v>
      </c>
      <c r="C2813" s="16" t="s">
        <v>70</v>
      </c>
      <c r="D2813" s="17">
        <v>2009</v>
      </c>
      <c r="E2813" s="18" t="str">
        <f t="shared" si="686"/>
        <v>Rotorua 2008/09</v>
      </c>
      <c r="F2813" s="18" t="s">
        <v>61</v>
      </c>
      <c r="G2813" s="19">
        <v>13.050000035625001</v>
      </c>
      <c r="H2813" s="17">
        <v>3.3250000474999997</v>
      </c>
      <c r="I2813" s="21">
        <v>262</v>
      </c>
      <c r="J2813" s="19">
        <v>14.5</v>
      </c>
      <c r="K2813" s="19">
        <v>2</v>
      </c>
      <c r="M2813" s="19">
        <v>5</v>
      </c>
      <c r="N2813" s="19">
        <v>6.7000000479999997</v>
      </c>
      <c r="O2813" s="19">
        <v>2.1499999760000001</v>
      </c>
      <c r="P2813" s="17"/>
      <c r="Q2813" s="19">
        <f t="shared" si="693"/>
        <v>5.0536507026640791</v>
      </c>
      <c r="R2813" s="19">
        <f t="shared" si="697"/>
        <v>4.105348034432021</v>
      </c>
      <c r="S2813" s="19">
        <f t="shared" si="689"/>
        <v>3.6690868868724329</v>
      </c>
      <c r="T2813" s="19">
        <f t="shared" si="691"/>
        <v>3.6091945665261265</v>
      </c>
      <c r="U2813" s="23">
        <f t="shared" si="694"/>
        <v>4.1093200476236653</v>
      </c>
      <c r="V2813" s="24">
        <f t="shared" si="695"/>
        <v>5.2861304635854163</v>
      </c>
      <c r="W2813" s="24">
        <f t="shared" si="695"/>
        <v>4.3187386621387045</v>
      </c>
      <c r="X2813" s="24">
        <f t="shared" si="695"/>
        <v>4.1724096542519407</v>
      </c>
      <c r="Y2813" s="24">
        <f t="shared" si="695"/>
        <v>4.2185918129470226</v>
      </c>
      <c r="Z2813" s="24">
        <f t="shared" si="695"/>
        <v>4.4989676482307717</v>
      </c>
      <c r="AA2813" s="20">
        <v>1.59</v>
      </c>
      <c r="AB2813" s="20">
        <v>0.98499999999999999</v>
      </c>
      <c r="AC2813" s="17">
        <v>314.48741153246698</v>
      </c>
      <c r="AD2813" s="17">
        <f t="shared" si="690"/>
        <v>314.10235311378449</v>
      </c>
      <c r="AE2813" s="21">
        <v>54</v>
      </c>
      <c r="AF2813" s="21">
        <v>165.68055555555557</v>
      </c>
      <c r="AG2813" s="19">
        <v>4.0179861111111119</v>
      </c>
      <c r="AH2813" s="21">
        <v>234.8</v>
      </c>
      <c r="AI2813" s="22">
        <v>0.48583333333333251</v>
      </c>
      <c r="AJ2813" s="21">
        <v>1462</v>
      </c>
      <c r="AK2813" s="21" t="e">
        <f>VLOOKUP($B2813,'[3]Rotoma level Monthly'!$C$2:$N$538,10,FALSE)</f>
        <v>#N/A</v>
      </c>
      <c r="AL2813" s="21" t="e">
        <f>VLOOKUP($B2813,'[3]Rotoma level Monthly'!$C$2:$N$538,11,FALSE)</f>
        <v>#N/A</v>
      </c>
      <c r="AM2813" s="20">
        <v>3.587109094982079</v>
      </c>
      <c r="AN2813" s="21">
        <v>183.31666666666669</v>
      </c>
    </row>
    <row r="2814" spans="1:40" x14ac:dyDescent="0.25">
      <c r="A2814" t="s">
        <v>93</v>
      </c>
      <c r="B2814" s="15">
        <v>39783</v>
      </c>
      <c r="C2814" s="16" t="s">
        <v>70</v>
      </c>
      <c r="D2814" s="17">
        <v>2009</v>
      </c>
      <c r="E2814" s="18" t="str">
        <f t="shared" si="686"/>
        <v>Rotorua 2008/09</v>
      </c>
      <c r="F2814" s="18" t="s">
        <v>61</v>
      </c>
      <c r="G2814" s="19">
        <v>17.5</v>
      </c>
      <c r="H2814" s="17">
        <v>3.5</v>
      </c>
      <c r="I2814" s="21">
        <v>277.5</v>
      </c>
      <c r="J2814" s="19">
        <v>16</v>
      </c>
      <c r="N2814" s="19">
        <v>6.75</v>
      </c>
      <c r="O2814" s="19">
        <v>1.9499999285</v>
      </c>
      <c r="P2814" s="17"/>
      <c r="Q2814" s="19">
        <f t="shared" si="693"/>
        <v>5.3773166436631881</v>
      </c>
      <c r="R2814" s="19">
        <f t="shared" si="697"/>
        <v>4.0420285548234149</v>
      </c>
      <c r="S2814" s="19">
        <f t="shared" si="689"/>
        <v>3.7442215922506716</v>
      </c>
      <c r="T2814" s="19">
        <f t="shared" si="691"/>
        <v>3.7340303493552995</v>
      </c>
      <c r="U2814" s="23">
        <f t="shared" si="694"/>
        <v>4.2243992850231438</v>
      </c>
      <c r="V2814" s="24">
        <f t="shared" si="695"/>
        <v>5.3196715380352018</v>
      </c>
      <c r="W2814" s="24">
        <f t="shared" si="695"/>
        <v>4.3196191431111819</v>
      </c>
      <c r="X2814" s="24">
        <f t="shared" si="695"/>
        <v>4.1385965944106102</v>
      </c>
      <c r="Y2814" s="24">
        <f t="shared" si="695"/>
        <v>4.2489935721883754</v>
      </c>
      <c r="Z2814" s="24">
        <f t="shared" si="695"/>
        <v>4.5067202119363428</v>
      </c>
      <c r="AA2814" s="20">
        <v>1.21</v>
      </c>
      <c r="AB2814" s="20">
        <v>1.0999999999999901</v>
      </c>
      <c r="AC2814" s="17">
        <v>314.40889366313098</v>
      </c>
      <c r="AD2814" s="17">
        <f t="shared" si="690"/>
        <v>314.11714199999784</v>
      </c>
      <c r="AE2814" s="21">
        <v>128</v>
      </c>
      <c r="AF2814" s="21">
        <v>171.38440860215053</v>
      </c>
      <c r="AG2814" s="19">
        <v>3.7621639784946255</v>
      </c>
      <c r="AH2814" s="21">
        <v>210.9</v>
      </c>
      <c r="AI2814" s="22">
        <v>0.54499999999999904</v>
      </c>
      <c r="AJ2814" s="21">
        <v>1489</v>
      </c>
      <c r="AK2814" s="21" t="e">
        <f>VLOOKUP($B2814,'[3]Rotoma level Monthly'!$C$2:$N$538,10,FALSE)</f>
        <v>#N/A</v>
      </c>
      <c r="AL2814" s="21" t="e">
        <f>VLOOKUP($B2814,'[3]Rotoma level Monthly'!$C$2:$N$538,11,FALSE)</f>
        <v>#N/A</v>
      </c>
      <c r="AM2814" s="20">
        <v>3.6344007616487453</v>
      </c>
      <c r="AN2814" s="21">
        <v>188.38333333333335</v>
      </c>
    </row>
    <row r="2815" spans="1:40" x14ac:dyDescent="0.25">
      <c r="A2815" t="s">
        <v>93</v>
      </c>
      <c r="B2815" s="15">
        <v>39814</v>
      </c>
      <c r="C2815" s="16" t="s">
        <v>70</v>
      </c>
      <c r="D2815" s="17">
        <v>2009</v>
      </c>
      <c r="E2815" s="18" t="str">
        <f t="shared" si="686"/>
        <v>Rotorua 2008/09</v>
      </c>
      <c r="F2815" s="18" t="s">
        <v>61</v>
      </c>
      <c r="G2815" s="19">
        <v>15.399999619999999</v>
      </c>
      <c r="H2815" s="17">
        <v>3.0499999524999999</v>
      </c>
      <c r="I2815" s="21">
        <v>235.75</v>
      </c>
      <c r="J2815" s="19">
        <v>22</v>
      </c>
      <c r="N2815" s="19">
        <v>7.0450000765</v>
      </c>
      <c r="O2815" s="19">
        <v>1.8999999760000001</v>
      </c>
      <c r="P2815" s="17"/>
      <c r="Q2815" s="19">
        <f t="shared" si="693"/>
        <v>5.2363026037050675</v>
      </c>
      <c r="R2815" s="19">
        <f t="shared" si="697"/>
        <v>4.2112620103827831</v>
      </c>
      <c r="S2815" s="19">
        <f t="shared" si="689"/>
        <v>3.5310796212421915</v>
      </c>
      <c r="T2815" s="19">
        <f t="shared" si="691"/>
        <v>4.1378742280008423</v>
      </c>
      <c r="U2815" s="23">
        <f t="shared" si="694"/>
        <v>4.279129615832721</v>
      </c>
      <c r="V2815" s="24">
        <f t="shared" si="695"/>
        <v>5.3045678694224971</v>
      </c>
      <c r="W2815" s="24">
        <f t="shared" si="695"/>
        <v>4.3181059549424168</v>
      </c>
      <c r="X2815" s="24">
        <f t="shared" si="695"/>
        <v>4.0662528054481557</v>
      </c>
      <c r="Y2815" s="24">
        <f t="shared" si="695"/>
        <v>4.2197995783663655</v>
      </c>
      <c r="Z2815" s="24">
        <f t="shared" si="695"/>
        <v>4.4771815520448603</v>
      </c>
      <c r="AA2815" s="20">
        <v>0.95</v>
      </c>
      <c r="AB2815" s="20">
        <v>0.67666666666666597</v>
      </c>
      <c r="AC2815" s="17">
        <v>314.28598601465598</v>
      </c>
      <c r="AD2815" s="17">
        <f t="shared" si="690"/>
        <v>314.13131591133663</v>
      </c>
      <c r="AE2815" s="21">
        <v>19</v>
      </c>
      <c r="AF2815" s="21">
        <v>189.26075268817203</v>
      </c>
      <c r="AG2815" s="19">
        <v>3.416868279569893</v>
      </c>
      <c r="AH2815" s="21">
        <v>296.39999999999998</v>
      </c>
      <c r="AI2815" s="22">
        <v>0.59499999999999953</v>
      </c>
      <c r="AJ2815" s="21">
        <v>1506.5</v>
      </c>
      <c r="AK2815" s="21" t="e">
        <f>VLOOKUP($B2815,'[3]Rotoma level Monthly'!$C$2:$N$538,10,FALSE)</f>
        <v>#N/A</v>
      </c>
      <c r="AL2815" s="21" t="e">
        <f>VLOOKUP($B2815,'[3]Rotoma level Monthly'!$C$2:$N$538,11,FALSE)</f>
        <v>#N/A</v>
      </c>
      <c r="AM2815" s="20">
        <v>3.6237600806451611</v>
      </c>
      <c r="AN2815" s="21">
        <v>190.85</v>
      </c>
    </row>
    <row r="2816" spans="1:40" x14ac:dyDescent="0.25">
      <c r="A2816" t="s">
        <v>93</v>
      </c>
      <c r="B2816" s="15">
        <v>39845</v>
      </c>
      <c r="C2816" s="16" t="s">
        <v>70</v>
      </c>
      <c r="D2816" s="17">
        <v>2009</v>
      </c>
      <c r="E2816" s="18" t="str">
        <f t="shared" si="686"/>
        <v>Rotorua 2008/09</v>
      </c>
      <c r="F2816" s="18" t="s">
        <v>61</v>
      </c>
      <c r="G2816" s="19">
        <v>16.199999904999999</v>
      </c>
      <c r="H2816" s="17">
        <v>3.2749999760000001</v>
      </c>
      <c r="I2816" s="21">
        <v>296.5</v>
      </c>
      <c r="J2816" s="19">
        <v>26.5</v>
      </c>
      <c r="K2816" s="19">
        <v>2</v>
      </c>
      <c r="M2816" s="19">
        <v>16.5</v>
      </c>
      <c r="N2816" s="19">
        <v>6.9549999235</v>
      </c>
      <c r="O2816" s="19">
        <v>2.6000000235000003</v>
      </c>
      <c r="P2816" s="17"/>
      <c r="Q2816" s="19">
        <f t="shared" si="693"/>
        <v>5.292168130469439</v>
      </c>
      <c r="R2816" s="19">
        <f t="shared" si="697"/>
        <v>4.1239953319096951</v>
      </c>
      <c r="S2816" s="19">
        <f t="shared" si="689"/>
        <v>3.8307943400778464</v>
      </c>
      <c r="T2816" s="19">
        <f t="shared" si="691"/>
        <v>4.3738779518954782</v>
      </c>
      <c r="U2816" s="23">
        <f t="shared" si="694"/>
        <v>4.4052089385881148</v>
      </c>
      <c r="V2816" s="24">
        <f t="shared" si="695"/>
        <v>5.3057098159349252</v>
      </c>
      <c r="W2816" s="24">
        <f t="shared" si="695"/>
        <v>4.2988502287657857</v>
      </c>
      <c r="X2816" s="24">
        <f t="shared" si="695"/>
        <v>4.0184105776745147</v>
      </c>
      <c r="Y2816" s="24">
        <f t="shared" si="695"/>
        <v>4.2302713388744984</v>
      </c>
      <c r="Z2816" s="24">
        <f t="shared" si="695"/>
        <v>4.4633104903124314</v>
      </c>
      <c r="AA2816" s="20">
        <v>1.3</v>
      </c>
      <c r="AB2816" s="20">
        <v>0.84166666666666601</v>
      </c>
      <c r="AC2816" s="17">
        <v>314.123157404219</v>
      </c>
      <c r="AD2816" s="17">
        <f t="shared" si="690"/>
        <v>314.14446565667726</v>
      </c>
      <c r="AE2816" s="21">
        <v>162</v>
      </c>
      <c r="AF2816" s="21">
        <v>169.6577380952381</v>
      </c>
      <c r="AG2816" s="19">
        <v>3.4715773809523802</v>
      </c>
      <c r="AH2816" s="21">
        <v>210.2</v>
      </c>
      <c r="AI2816" s="22">
        <v>0.65333333333333299</v>
      </c>
      <c r="AJ2816" s="21">
        <v>1491.5</v>
      </c>
      <c r="AK2816" s="21" t="e">
        <f>VLOOKUP($B2816,'[3]Rotoma level Monthly'!$C$2:$N$538,10,FALSE)</f>
        <v>#N/A</v>
      </c>
      <c r="AL2816" s="21" t="e">
        <f>VLOOKUP($B2816,'[3]Rotoma level Monthly'!$C$2:$N$538,11,FALSE)</f>
        <v>#N/A</v>
      </c>
      <c r="AM2816" s="20">
        <v>3.6019410842293911</v>
      </c>
      <c r="AN2816" s="21">
        <v>189.29166666666666</v>
      </c>
    </row>
    <row r="2817" spans="1:40" x14ac:dyDescent="0.25">
      <c r="A2817" t="s">
        <v>93</v>
      </c>
      <c r="B2817" s="15">
        <v>39873</v>
      </c>
      <c r="C2817" s="16" t="s">
        <v>70</v>
      </c>
      <c r="D2817" s="17">
        <v>2009</v>
      </c>
      <c r="E2817" s="18" t="str">
        <f t="shared" si="686"/>
        <v>Rotorua 2008/09</v>
      </c>
      <c r="F2817" s="18" t="s">
        <v>61</v>
      </c>
      <c r="G2817" s="19">
        <v>33.849999714999996</v>
      </c>
      <c r="H2817" s="17">
        <v>1.8700000050000001</v>
      </c>
      <c r="I2817" s="21">
        <v>376.37998964999997</v>
      </c>
      <c r="J2817" s="19">
        <v>32.5</v>
      </c>
      <c r="K2817" s="19">
        <v>2</v>
      </c>
      <c r="M2817" s="19">
        <v>50</v>
      </c>
      <c r="N2817" s="19">
        <v>7.2599999904999999</v>
      </c>
      <c r="O2817" s="19">
        <v>6.7000000479999997</v>
      </c>
      <c r="P2817" s="17"/>
      <c r="Q2817" s="19">
        <f t="shared" si="693"/>
        <v>6.1050790201861389</v>
      </c>
      <c r="R2817" s="19">
        <f t="shared" si="697"/>
        <v>4.7991495360967162</v>
      </c>
      <c r="S2817" s="19">
        <f t="shared" si="689"/>
        <v>4.1426358431949808</v>
      </c>
      <c r="T2817" s="19">
        <f t="shared" si="691"/>
        <v>4.6326994140583126</v>
      </c>
      <c r="U2817" s="23">
        <f t="shared" si="694"/>
        <v>4.9198909533840371</v>
      </c>
      <c r="V2817" s="24">
        <f t="shared" si="695"/>
        <v>5.3420368579523165</v>
      </c>
      <c r="W2817" s="24">
        <f t="shared" si="695"/>
        <v>4.3103347020778866</v>
      </c>
      <c r="X2817" s="24">
        <f t="shared" si="695"/>
        <v>4.0010884810764624</v>
      </c>
      <c r="Y2817" s="24">
        <f t="shared" si="695"/>
        <v>4.2057188849108895</v>
      </c>
      <c r="Z2817" s="24">
        <f t="shared" si="695"/>
        <v>4.4647947315043899</v>
      </c>
      <c r="AA2817" s="20">
        <v>7.0000000000000007E-2</v>
      </c>
      <c r="AB2817" s="20">
        <v>0.83833333333333304</v>
      </c>
      <c r="AC2817" s="17">
        <v>314.13184893107001</v>
      </c>
      <c r="AD2817" s="17">
        <f t="shared" si="690"/>
        <v>314.16926553455613</v>
      </c>
      <c r="AE2817" s="21">
        <v>47.5</v>
      </c>
      <c r="AF2817" s="21">
        <v>179.81854838709671</v>
      </c>
      <c r="AG2817" s="19">
        <v>3.520631720430107</v>
      </c>
      <c r="AH2817" s="21">
        <v>232.9</v>
      </c>
      <c r="AI2817" s="22">
        <v>0.70583333333333242</v>
      </c>
      <c r="AJ2817" s="21">
        <v>1606</v>
      </c>
      <c r="AK2817" s="21" t="e">
        <f>VLOOKUP($B2817,'[3]Rotoma level Monthly'!$C$2:$N$538,10,FALSE)</f>
        <v>#N/A</v>
      </c>
      <c r="AL2817" s="21" t="e">
        <f>VLOOKUP($B2817,'[3]Rotoma level Monthly'!$C$2:$N$538,11,FALSE)</f>
        <v>#N/A</v>
      </c>
      <c r="AM2817" s="20">
        <v>3.5659961437532002</v>
      </c>
      <c r="AN2817" s="21">
        <v>191.20833333333334</v>
      </c>
    </row>
    <row r="2818" spans="1:40" x14ac:dyDescent="0.25">
      <c r="A2818" t="s">
        <v>93</v>
      </c>
      <c r="B2818" s="15">
        <v>39904</v>
      </c>
      <c r="C2818" s="16" t="s">
        <v>70</v>
      </c>
      <c r="D2818" s="17">
        <v>2009</v>
      </c>
      <c r="E2818" s="18" t="str">
        <f t="shared" si="686"/>
        <v>Rotorua 2008/09</v>
      </c>
      <c r="F2818" s="18" t="s">
        <v>61</v>
      </c>
      <c r="G2818" s="19">
        <v>24.25</v>
      </c>
      <c r="H2818" s="17">
        <v>1.3874999880000001</v>
      </c>
      <c r="I2818" s="21">
        <v>565</v>
      </c>
      <c r="J2818" s="19">
        <v>53</v>
      </c>
      <c r="K2818" s="19">
        <v>5.8</v>
      </c>
      <c r="M2818" s="19">
        <v>5</v>
      </c>
      <c r="N2818" s="19">
        <v>6.9000000954999994</v>
      </c>
      <c r="O2818" s="19">
        <v>9.8000001905000005</v>
      </c>
      <c r="P2818" s="17"/>
      <c r="Q2818" s="19">
        <f t="shared" si="693"/>
        <v>5.7371678270632369</v>
      </c>
      <c r="R2818" s="19">
        <f t="shared" si="697"/>
        <v>5.1503308494024393</v>
      </c>
      <c r="S2818" s="19">
        <f t="shared" si="689"/>
        <v>4.6736658279365102</v>
      </c>
      <c r="T2818" s="19">
        <f t="shared" si="691"/>
        <v>5.2528855392343035</v>
      </c>
      <c r="U2818" s="23">
        <f t="shared" si="694"/>
        <v>5.203512510909122</v>
      </c>
      <c r="V2818" s="24">
        <f t="shared" si="695"/>
        <v>5.3779922287712418</v>
      </c>
      <c r="W2818" s="24">
        <f t="shared" si="695"/>
        <v>4.3605755343592323</v>
      </c>
      <c r="X2818" s="24">
        <f t="shared" si="695"/>
        <v>4.0314038038360431</v>
      </c>
      <c r="Y2818" s="24">
        <f t="shared" si="695"/>
        <v>4.2769941639017279</v>
      </c>
      <c r="Z2818" s="24">
        <f t="shared" si="695"/>
        <v>4.511741432717062</v>
      </c>
      <c r="AA2818" s="20">
        <v>0.88</v>
      </c>
      <c r="AB2818" s="20">
        <v>0.89666666666666595</v>
      </c>
      <c r="AC2818" s="17">
        <v>313.941225931806</v>
      </c>
      <c r="AD2818" s="17">
        <f t="shared" si="690"/>
        <v>314.18755816924164</v>
      </c>
      <c r="AE2818" s="21">
        <v>75</v>
      </c>
      <c r="AF2818" s="21">
        <v>144.97916666666666</v>
      </c>
      <c r="AG2818" s="19">
        <v>3.2160416666666665</v>
      </c>
      <c r="AH2818" s="21">
        <v>172.3</v>
      </c>
      <c r="AI2818" s="22">
        <v>0.70583333333333242</v>
      </c>
      <c r="AJ2818" s="21">
        <v>1606</v>
      </c>
      <c r="AK2818" s="21" t="e">
        <f>VLOOKUP($B2818,'[3]Rotoma level Monthly'!$C$2:$N$538,10,FALSE)</f>
        <v>#N/A</v>
      </c>
      <c r="AL2818" s="21" t="e">
        <f>VLOOKUP($B2818,'[3]Rotoma level Monthly'!$C$2:$N$538,11,FALSE)</f>
        <v>#N/A</v>
      </c>
      <c r="AM2818" s="20">
        <v>3.5848973534306201</v>
      </c>
      <c r="AN2818" s="21">
        <v>193.70833333333334</v>
      </c>
    </row>
    <row r="2819" spans="1:40" x14ac:dyDescent="0.25">
      <c r="A2819" t="s">
        <v>93</v>
      </c>
      <c r="B2819" s="15">
        <v>39934</v>
      </c>
      <c r="C2819" s="16" t="s">
        <v>70</v>
      </c>
      <c r="D2819" s="17">
        <v>2009</v>
      </c>
      <c r="E2819" s="18" t="str">
        <f t="shared" ref="E2819:E2882" si="698">CONCATENATE(A2819," ",C2819)</f>
        <v>Rotorua 2008/09</v>
      </c>
      <c r="F2819" s="18" t="s">
        <v>61</v>
      </c>
      <c r="G2819" s="19">
        <v>23.300000094999998</v>
      </c>
      <c r="H2819" s="17">
        <v>1.3799999955</v>
      </c>
      <c r="I2819" s="21">
        <v>581.51501465000001</v>
      </c>
      <c r="J2819" s="19">
        <v>53.5</v>
      </c>
      <c r="K2819" s="19">
        <v>2</v>
      </c>
      <c r="M2819" s="19">
        <v>5</v>
      </c>
      <c r="N2819" s="19">
        <v>6.5</v>
      </c>
      <c r="O2819" s="19">
        <v>13.5</v>
      </c>
      <c r="P2819" s="17"/>
      <c r="Q2819" s="19">
        <f t="shared" si="693"/>
        <v>5.6930840439037382</v>
      </c>
      <c r="R2819" s="19">
        <f t="shared" si="697"/>
        <v>5.1566703022704923</v>
      </c>
      <c r="S2819" s="19">
        <f t="shared" si="689"/>
        <v>4.7113284072530597</v>
      </c>
      <c r="T2819" s="19">
        <f t="shared" si="691"/>
        <v>5.2647930435019861</v>
      </c>
      <c r="U2819" s="23">
        <f t="shared" si="694"/>
        <v>5.2064689492323186</v>
      </c>
      <c r="V2819" s="24">
        <f t="shared" si="695"/>
        <v>5.4187835144835077</v>
      </c>
      <c r="W2819" s="24">
        <f t="shared" si="695"/>
        <v>4.4119911605838826</v>
      </c>
      <c r="X2819" s="24">
        <f t="shared" si="695"/>
        <v>4.0689444527521532</v>
      </c>
      <c r="Y2819" s="24">
        <f t="shared" si="695"/>
        <v>4.3492617349148732</v>
      </c>
      <c r="Z2819" s="24">
        <f t="shared" si="695"/>
        <v>4.5622452156836042</v>
      </c>
      <c r="AA2819" s="20">
        <v>-0.54</v>
      </c>
      <c r="AB2819" s="20">
        <v>0.66999999999999904</v>
      </c>
      <c r="AC2819" s="17">
        <v>313.868874841143</v>
      </c>
      <c r="AD2819" s="17">
        <f t="shared" si="690"/>
        <v>314.20128414006058</v>
      </c>
      <c r="AE2819" s="21">
        <v>97</v>
      </c>
      <c r="AF2819" s="21">
        <v>186.56586021505379</v>
      </c>
      <c r="AG2819" s="19">
        <v>3.3713709677419361</v>
      </c>
      <c r="AH2819" s="21">
        <v>157.19999999999999</v>
      </c>
      <c r="AI2819" s="22">
        <v>0.67333333333333245</v>
      </c>
      <c r="AJ2819" s="21">
        <v>1424</v>
      </c>
      <c r="AK2819" s="21" t="e">
        <f>VLOOKUP($B2819,'[3]Rotoma level Monthly'!$C$2:$N$538,10,FALSE)</f>
        <v>#N/A</v>
      </c>
      <c r="AL2819" s="21" t="e">
        <f>VLOOKUP($B2819,'[3]Rotoma level Monthly'!$C$2:$N$538,11,FALSE)</f>
        <v>#N/A</v>
      </c>
      <c r="AM2819" s="20">
        <v>3.5516855478750649</v>
      </c>
      <c r="AN2819" s="21">
        <v>191.91666666666666</v>
      </c>
    </row>
    <row r="2820" spans="1:40" x14ac:dyDescent="0.25">
      <c r="A2820" t="s">
        <v>93</v>
      </c>
      <c r="B2820" s="15">
        <v>39965</v>
      </c>
      <c r="C2820" s="16" t="s">
        <v>70</v>
      </c>
      <c r="D2820" s="17">
        <v>2009</v>
      </c>
      <c r="E2820" s="18" t="str">
        <f t="shared" si="698"/>
        <v>Rotorua 2008/09</v>
      </c>
      <c r="F2820" s="18" t="s">
        <v>61</v>
      </c>
      <c r="G2820" s="19">
        <v>17.450000379999999</v>
      </c>
      <c r="H2820" s="17">
        <v>1.4100000265000001</v>
      </c>
      <c r="I2820" s="21">
        <v>433.22499084999998</v>
      </c>
      <c r="J2820" s="19">
        <v>38</v>
      </c>
      <c r="K2820" s="19">
        <v>2</v>
      </c>
      <c r="M2820" s="19">
        <v>10.5</v>
      </c>
      <c r="N2820" s="19">
        <v>6.75</v>
      </c>
      <c r="O2820" s="19">
        <v>6.5499999520000003</v>
      </c>
      <c r="P2820" s="17"/>
      <c r="Q2820" s="19">
        <f t="shared" si="693"/>
        <v>5.3741604195116404</v>
      </c>
      <c r="R2820" s="19">
        <f t="shared" si="697"/>
        <v>5.1315087319316284</v>
      </c>
      <c r="S2820" s="19">
        <f t="shared" si="689"/>
        <v>4.326507638672636</v>
      </c>
      <c r="T2820" s="19">
        <f t="shared" si="691"/>
        <v>4.8309681021210844</v>
      </c>
      <c r="U2820" s="23">
        <f t="shared" si="694"/>
        <v>4.9157862230592473</v>
      </c>
      <c r="V2820" s="24">
        <f t="shared" si="695"/>
        <v>5.4015418544916045</v>
      </c>
      <c r="W2820" s="24">
        <f t="shared" si="695"/>
        <v>4.4715465588518031</v>
      </c>
      <c r="X2820" s="24">
        <f t="shared" si="695"/>
        <v>4.0740866963621327</v>
      </c>
      <c r="Y2820" s="24">
        <f t="shared" si="695"/>
        <v>4.3674225820337869</v>
      </c>
      <c r="Z2820" s="24">
        <f t="shared" si="695"/>
        <v>4.5786494229348325</v>
      </c>
      <c r="AA2820" s="20">
        <v>-0.13</v>
      </c>
      <c r="AB2820" s="20">
        <v>-0.14333333333333301</v>
      </c>
      <c r="AC2820" s="17">
        <v>313.833310444029</v>
      </c>
      <c r="AD2820" s="17">
        <f t="shared" si="690"/>
        <v>314.19323496807039</v>
      </c>
      <c r="AE2820" s="21">
        <v>163</v>
      </c>
      <c r="AF2820" s="21">
        <v>160.48541666666668</v>
      </c>
      <c r="AG2820" s="19">
        <v>3.3215972222222221</v>
      </c>
      <c r="AH2820" s="21">
        <v>151</v>
      </c>
      <c r="AI2820" s="22">
        <v>0.67333333333333245</v>
      </c>
      <c r="AJ2820" s="21">
        <v>1432</v>
      </c>
      <c r="AK2820" s="21" t="e">
        <f>VLOOKUP($B2820,'[3]Rotoma level Monthly'!$C$2:$N$538,10,FALSE)</f>
        <v>#N/A</v>
      </c>
      <c r="AL2820" s="21" t="e">
        <f>VLOOKUP($B2820,'[3]Rotoma level Monthly'!$C$2:$N$538,11,FALSE)</f>
        <v>#N/A</v>
      </c>
      <c r="AM2820" s="20">
        <v>3.6167729134664626</v>
      </c>
      <c r="AN2820" s="21">
        <v>194.77500000000001</v>
      </c>
    </row>
    <row r="2821" spans="1:40" x14ac:dyDescent="0.25">
      <c r="A2821" t="s">
        <v>93</v>
      </c>
      <c r="B2821" s="15">
        <v>39995</v>
      </c>
      <c r="C2821" s="16" t="s">
        <v>71</v>
      </c>
      <c r="D2821" s="17">
        <v>2010</v>
      </c>
      <c r="E2821" s="18" t="str">
        <f t="shared" si="698"/>
        <v>Rotorua 2009/10</v>
      </c>
      <c r="F2821" s="18" t="s">
        <v>72</v>
      </c>
      <c r="G2821" s="19">
        <v>14.5</v>
      </c>
      <c r="H2821" s="17">
        <v>2.2250000239999999</v>
      </c>
      <c r="I2821" s="21">
        <v>408.5</v>
      </c>
      <c r="J2821" s="19">
        <v>25</v>
      </c>
      <c r="K2821" s="19">
        <v>2</v>
      </c>
      <c r="M2821" s="19">
        <v>31</v>
      </c>
      <c r="N2821" s="19">
        <v>6.9000000954999994</v>
      </c>
      <c r="O2821" s="19">
        <v>3.3000000715000004</v>
      </c>
      <c r="P2821" s="17"/>
      <c r="Q2821" s="19">
        <f t="shared" si="693"/>
        <v>5.169874725676836</v>
      </c>
      <c r="R2821" s="19">
        <f t="shared" si="697"/>
        <v>4.5923175996548204</v>
      </c>
      <c r="S2821" s="19">
        <f t="shared" si="689"/>
        <v>4.2496881032139875</v>
      </c>
      <c r="T2821" s="19">
        <f t="shared" si="691"/>
        <v>4.2999848253223494</v>
      </c>
      <c r="U2821" s="23">
        <f t="shared" si="694"/>
        <v>4.5779663134669981</v>
      </c>
      <c r="V2821" s="24">
        <f t="shared" si="695"/>
        <v>5.3824346597708574</v>
      </c>
      <c r="W2821" s="24">
        <f t="shared" si="695"/>
        <v>4.4949800522261354</v>
      </c>
      <c r="X2821" s="24">
        <f t="shared" si="695"/>
        <v>4.0777476001436606</v>
      </c>
      <c r="Y2821" s="24">
        <f t="shared" si="695"/>
        <v>4.3833612922311849</v>
      </c>
      <c r="Z2821" s="24">
        <f t="shared" si="695"/>
        <v>4.58463090109296</v>
      </c>
      <c r="AA2821" s="20">
        <v>0.27</v>
      </c>
      <c r="AB2821" s="20">
        <v>6.3333333333333297E-2</v>
      </c>
      <c r="AC2821" s="17">
        <v>313.908202498528</v>
      </c>
      <c r="AD2821" s="17">
        <f t="shared" si="690"/>
        <v>314.19469951695845</v>
      </c>
      <c r="AE2821" s="21">
        <v>178</v>
      </c>
      <c r="AF2821" s="21">
        <v>182.99126344086022</v>
      </c>
      <c r="AG2821" s="19">
        <v>3.5262096774193559</v>
      </c>
      <c r="AH2821" s="21">
        <v>121.4</v>
      </c>
      <c r="AI2821" s="22">
        <v>0.67333333333333245</v>
      </c>
      <c r="AJ2821" s="21">
        <v>1423</v>
      </c>
      <c r="AK2821" s="21" t="e">
        <f>VLOOKUP($B2821,'[3]Rotoma level Monthly'!$C$2:$N$538,10,FALSE)</f>
        <v>#N/A</v>
      </c>
      <c r="AL2821" s="21" t="e">
        <f>VLOOKUP($B2821,'[3]Rotoma level Monthly'!$C$2:$N$538,11,FALSE)</f>
        <v>#N/A</v>
      </c>
      <c r="AM2821" s="20">
        <v>3.6233354134664633</v>
      </c>
      <c r="AN2821" s="21">
        <v>195.27500000000001</v>
      </c>
    </row>
    <row r="2822" spans="1:40" x14ac:dyDescent="0.25">
      <c r="A2822" t="s">
        <v>93</v>
      </c>
      <c r="B2822" s="15">
        <v>40026</v>
      </c>
      <c r="C2822" s="16" t="s">
        <v>71</v>
      </c>
      <c r="D2822" s="17">
        <v>2010</v>
      </c>
      <c r="E2822" s="18" t="str">
        <f t="shared" si="698"/>
        <v>Rotorua 2009/10</v>
      </c>
      <c r="F2822" s="18" t="s">
        <v>72</v>
      </c>
      <c r="G2822" s="19">
        <v>23.199999905000002</v>
      </c>
      <c r="H2822" s="17">
        <v>1.4600000385</v>
      </c>
      <c r="I2822" s="21">
        <v>426.5</v>
      </c>
      <c r="J2822" s="19">
        <v>42.5</v>
      </c>
      <c r="K2822" s="19">
        <v>2</v>
      </c>
      <c r="M2822" s="19">
        <v>25.5</v>
      </c>
      <c r="N2822" s="19">
        <v>6.6499998570000001</v>
      </c>
      <c r="O2822" s="19">
        <v>4.3999999765000002</v>
      </c>
      <c r="P2822" s="17"/>
      <c r="Q2822" s="19">
        <f t="shared" si="693"/>
        <v>5.6883394771058482</v>
      </c>
      <c r="R2822" s="19">
        <f t="shared" si="697"/>
        <v>5.0906970134343528</v>
      </c>
      <c r="S2822" s="19">
        <f t="shared" si="689"/>
        <v>4.3060562968656608</v>
      </c>
      <c r="T2822" s="19">
        <f t="shared" si="691"/>
        <v>4.9728956757469094</v>
      </c>
      <c r="U2822" s="23">
        <f t="shared" si="694"/>
        <v>5.0144971157881928</v>
      </c>
      <c r="V2822" s="24">
        <f t="shared" si="695"/>
        <v>5.3756576195277637</v>
      </c>
      <c r="W2822" s="24">
        <f t="shared" si="695"/>
        <v>4.537292466251869</v>
      </c>
      <c r="X2822" s="24">
        <f t="shared" si="695"/>
        <v>4.0712110561659491</v>
      </c>
      <c r="Y2822" s="24">
        <f t="shared" si="695"/>
        <v>4.4373444879711643</v>
      </c>
      <c r="Z2822" s="24">
        <f t="shared" si="695"/>
        <v>4.6053764074791861</v>
      </c>
      <c r="AA2822" s="20">
        <v>-0.4</v>
      </c>
      <c r="AB2822" s="20">
        <v>0.215</v>
      </c>
      <c r="AC2822" s="17">
        <v>313.99660406824199</v>
      </c>
      <c r="AD2822" s="17">
        <f t="shared" si="690"/>
        <v>314.16744667801623</v>
      </c>
      <c r="AE2822" s="21">
        <v>186</v>
      </c>
      <c r="AF2822" s="21">
        <v>154.27822580645159</v>
      </c>
      <c r="AG2822" s="19">
        <v>4.080645161290323</v>
      </c>
      <c r="AH2822" s="21">
        <v>130.30000000000001</v>
      </c>
      <c r="AI2822" s="22">
        <v>0.67333333333333245</v>
      </c>
      <c r="AJ2822" s="21">
        <v>1376</v>
      </c>
      <c r="AK2822" s="21" t="e">
        <f>VLOOKUP($B2822,'[3]Rotoma level Monthly'!$C$2:$N$538,10,FALSE)</f>
        <v>#N/A</v>
      </c>
      <c r="AL2822" s="21" t="e">
        <f>VLOOKUP($B2822,'[3]Rotoma level Monthly'!$C$2:$N$538,11,FALSE)</f>
        <v>#N/A</v>
      </c>
      <c r="AM2822" s="20">
        <v>3.5866866679467493</v>
      </c>
      <c r="AN2822" s="21">
        <v>192.45833333333337</v>
      </c>
    </row>
    <row r="2823" spans="1:40" x14ac:dyDescent="0.25">
      <c r="A2823" t="s">
        <v>93</v>
      </c>
      <c r="B2823" s="15">
        <v>40087</v>
      </c>
      <c r="C2823" s="16" t="s">
        <v>71</v>
      </c>
      <c r="D2823" s="17">
        <v>2010</v>
      </c>
      <c r="E2823" s="18" t="str">
        <f t="shared" si="698"/>
        <v>Rotorua 2009/10</v>
      </c>
      <c r="F2823" s="18" t="s">
        <v>72</v>
      </c>
      <c r="G2823" s="19">
        <v>7.4199999906</v>
      </c>
      <c r="H2823" s="17">
        <v>1.4416666826666666</v>
      </c>
      <c r="I2823" s="21">
        <v>299</v>
      </c>
      <c r="J2823" s="19">
        <v>21.2</v>
      </c>
      <c r="K2823" s="19">
        <v>2</v>
      </c>
      <c r="M2823" s="19">
        <v>5</v>
      </c>
      <c r="N2823" s="19">
        <v>6.875</v>
      </c>
      <c r="O2823" s="19">
        <v>4.4000000955000003</v>
      </c>
      <c r="P2823" s="17"/>
      <c r="Q2823" s="19">
        <f t="shared" si="693"/>
        <v>4.4308259180112604</v>
      </c>
      <c r="R2823" s="19">
        <f t="shared" si="697"/>
        <v>5.1055028401118276</v>
      </c>
      <c r="S2823" s="19">
        <f t="shared" si="689"/>
        <v>3.8417702768565323</v>
      </c>
      <c r="T2823" s="19">
        <f t="shared" si="691"/>
        <v>4.090900713911954</v>
      </c>
      <c r="U2823" s="23">
        <f t="shared" si="694"/>
        <v>4.3672499372228932</v>
      </c>
      <c r="V2823" s="24">
        <f t="shared" si="695"/>
        <v>5.3500835924493408</v>
      </c>
      <c r="W2823" s="24">
        <f t="shared" si="695"/>
        <v>4.6337442221164364</v>
      </c>
      <c r="X2823" s="24">
        <f t="shared" si="695"/>
        <v>4.0644997766412319</v>
      </c>
      <c r="Y2823" s="24">
        <f t="shared" si="695"/>
        <v>4.4334300284637571</v>
      </c>
      <c r="Z2823" s="24">
        <f t="shared" si="695"/>
        <v>4.6204394049176916</v>
      </c>
      <c r="AA2823" s="20">
        <v>-1.43</v>
      </c>
      <c r="AB2823" s="20">
        <v>-4.1666666666666602E-2</v>
      </c>
      <c r="AC2823" s="17">
        <v>314.21656344605702</v>
      </c>
      <c r="AD2823" s="17">
        <f t="shared" si="690"/>
        <v>314.14386765331551</v>
      </c>
      <c r="AE2823" s="21">
        <v>155.5</v>
      </c>
      <c r="AF2823" s="21">
        <v>202.75940860215061</v>
      </c>
      <c r="AG2823" s="19">
        <v>4.4103494623655912</v>
      </c>
      <c r="AH2823" s="21">
        <v>205.1</v>
      </c>
      <c r="AI2823" s="22">
        <v>0.67333333333333245</v>
      </c>
      <c r="AJ2823" s="21">
        <v>1383.5</v>
      </c>
      <c r="AK2823" s="21" t="e">
        <f>VLOOKUP($B2823,'[3]Rotoma level Monthly'!$C$2:$N$538,10,FALSE)</f>
        <v>#N/A</v>
      </c>
      <c r="AL2823" s="21" t="e">
        <f>VLOOKUP($B2823,'[3]Rotoma level Monthly'!$C$2:$N$538,11,FALSE)</f>
        <v>#N/A</v>
      </c>
      <c r="AM2823" s="20">
        <v>3.6055236601809182</v>
      </c>
      <c r="AN2823" s="21">
        <v>191.54999999999998</v>
      </c>
    </row>
    <row r="2824" spans="1:40" x14ac:dyDescent="0.25">
      <c r="A2824" t="s">
        <v>93</v>
      </c>
      <c r="B2824" s="15">
        <v>40118</v>
      </c>
      <c r="C2824" s="16" t="s">
        <v>71</v>
      </c>
      <c r="D2824" s="17">
        <v>2010</v>
      </c>
      <c r="E2824" s="18" t="str">
        <f t="shared" si="698"/>
        <v>Rotorua 2009/10</v>
      </c>
      <c r="F2824" s="18" t="s">
        <v>72</v>
      </c>
      <c r="G2824" s="19">
        <v>8.3000000952499988</v>
      </c>
      <c r="H2824" s="17">
        <v>2.460000038</v>
      </c>
      <c r="I2824" s="21">
        <v>295.5</v>
      </c>
      <c r="J2824" s="19">
        <v>23.5</v>
      </c>
      <c r="K2824" s="19">
        <v>1</v>
      </c>
      <c r="M2824" s="19">
        <v>4.5</v>
      </c>
      <c r="N2824" s="19">
        <v>6.9000000954999994</v>
      </c>
      <c r="O2824" s="19">
        <v>1.75</v>
      </c>
      <c r="P2824" s="17"/>
      <c r="Q2824" s="19">
        <f t="shared" si="693"/>
        <v>4.554458367294389</v>
      </c>
      <c r="R2824" s="19">
        <f t="shared" si="697"/>
        <v>4.4718978230349649</v>
      </c>
      <c r="S2824" s="19">
        <f t="shared" si="689"/>
        <v>3.8263780305039954</v>
      </c>
      <c r="T2824" s="19">
        <f t="shared" si="691"/>
        <v>4.2215181578334695</v>
      </c>
      <c r="U2824" s="23">
        <f t="shared" si="694"/>
        <v>4.268563094666705</v>
      </c>
      <c r="V2824" s="24">
        <f t="shared" si="695"/>
        <v>5.3093689899379042</v>
      </c>
      <c r="W2824" s="24">
        <f t="shared" si="695"/>
        <v>4.6650590522904301</v>
      </c>
      <c r="X2824" s="24">
        <f t="shared" si="695"/>
        <v>4.0711010720783749</v>
      </c>
      <c r="Y2824" s="24">
        <f t="shared" si="695"/>
        <v>4.4518018806256769</v>
      </c>
      <c r="Z2824" s="24">
        <f t="shared" si="695"/>
        <v>4.6243327487330967</v>
      </c>
      <c r="AA2824" s="20">
        <v>-0.73</v>
      </c>
      <c r="AB2824" s="20">
        <v>-0.348333333333333</v>
      </c>
      <c r="AC2824" s="17">
        <v>314.13204024518001</v>
      </c>
      <c r="AD2824" s="17">
        <f t="shared" si="690"/>
        <v>314.11117658504401</v>
      </c>
      <c r="AE2824" s="21">
        <v>35.5</v>
      </c>
      <c r="AF2824" s="21">
        <v>221.38047385620911</v>
      </c>
      <c r="AG2824" s="19">
        <v>4.3239624183006535</v>
      </c>
      <c r="AH2824" s="21">
        <v>226</v>
      </c>
      <c r="AI2824" s="22">
        <v>0.55583333333333251</v>
      </c>
      <c r="AJ2824" s="21">
        <v>1384</v>
      </c>
      <c r="AK2824" s="21" t="e">
        <f>VLOOKUP($B2824,'[3]Rotoma level Monthly'!$C$2:$N$538,10,FALSE)</f>
        <v>#N/A</v>
      </c>
      <c r="AL2824" s="21" t="e">
        <f>VLOOKUP($B2824,'[3]Rotoma level Monthly'!$C$2:$N$538,11,FALSE)</f>
        <v>#N/A</v>
      </c>
      <c r="AM2824" s="20">
        <v>3.617316894947944</v>
      </c>
      <c r="AN2824" s="21">
        <v>190.81666666666669</v>
      </c>
    </row>
    <row r="2825" spans="1:40" x14ac:dyDescent="0.25">
      <c r="A2825" t="s">
        <v>93</v>
      </c>
      <c r="B2825" s="15">
        <v>40148</v>
      </c>
      <c r="C2825" s="16" t="s">
        <v>71</v>
      </c>
      <c r="D2825" s="17">
        <v>2010</v>
      </c>
      <c r="E2825" s="18" t="str">
        <f t="shared" si="698"/>
        <v>Rotorua 2009/10</v>
      </c>
      <c r="F2825" s="18" t="s">
        <v>72</v>
      </c>
      <c r="G2825" s="19">
        <v>6.2999999760000005</v>
      </c>
      <c r="H2825" s="17">
        <v>3.0124999284999996</v>
      </c>
      <c r="I2825" s="21">
        <v>263</v>
      </c>
      <c r="J2825" s="19">
        <v>15.5</v>
      </c>
      <c r="K2825" s="19">
        <v>0.5</v>
      </c>
      <c r="M2825" s="19">
        <v>0.5</v>
      </c>
      <c r="N2825" s="19">
        <v>6.5999999045000006</v>
      </c>
      <c r="O2825" s="19">
        <v>1.4499999880000001</v>
      </c>
      <c r="P2825" s="17"/>
      <c r="Q2825" s="19">
        <f t="shared" si="693"/>
        <v>4.2503249914097818</v>
      </c>
      <c r="R2825" s="19">
        <f t="shared" si="697"/>
        <v>4.2263766502531741</v>
      </c>
      <c r="S2825" s="19">
        <f t="shared" si="689"/>
        <v>3.674066802954171</v>
      </c>
      <c r="T2825" s="19">
        <f t="shared" si="691"/>
        <v>3.6937685586572506</v>
      </c>
      <c r="U2825" s="23">
        <f t="shared" si="694"/>
        <v>3.9611342508185943</v>
      </c>
      <c r="V2825" s="24">
        <f t="shared" si="695"/>
        <v>5.2424251806667135</v>
      </c>
      <c r="W2825" s="24">
        <f t="shared" si="695"/>
        <v>4.6751447702755256</v>
      </c>
      <c r="X2825" s="24">
        <f t="shared" si="695"/>
        <v>4.0715160650851869</v>
      </c>
      <c r="Y2825" s="24">
        <f t="shared" si="695"/>
        <v>4.4588497133032705</v>
      </c>
      <c r="Z2825" s="24">
        <f t="shared" si="695"/>
        <v>4.6119839323326746</v>
      </c>
      <c r="AA2825" s="20">
        <v>-0.79</v>
      </c>
      <c r="AB2825" s="20">
        <v>-0.45833333333333298</v>
      </c>
      <c r="AC2825" s="17">
        <v>314.01543545828099</v>
      </c>
      <c r="AD2825" s="17">
        <f t="shared" si="690"/>
        <v>314.07184524552849</v>
      </c>
      <c r="AE2825" s="21">
        <v>79.5</v>
      </c>
      <c r="AF2825" s="21">
        <v>216.42405913978487</v>
      </c>
      <c r="AG2825" s="19">
        <v>3.7655241935483867</v>
      </c>
      <c r="AH2825" s="21">
        <v>256.89999999999998</v>
      </c>
      <c r="AI2825" s="22">
        <v>0.32833333333333298</v>
      </c>
      <c r="AJ2825" s="21">
        <v>1365.5</v>
      </c>
      <c r="AK2825" s="21" t="e">
        <f>VLOOKUP($B2825,'[3]Rotoma level Monthly'!$C$2:$N$538,10,FALSE)</f>
        <v>#N/A</v>
      </c>
      <c r="AL2825" s="21" t="e">
        <f>VLOOKUP($B2825,'[3]Rotoma level Monthly'!$C$2:$N$538,11,FALSE)</f>
        <v>#N/A</v>
      </c>
      <c r="AM2825" s="20">
        <v>3.6428149205470723</v>
      </c>
      <c r="AN2825" s="21">
        <v>194.64999999999998</v>
      </c>
    </row>
    <row r="2826" spans="1:40" x14ac:dyDescent="0.25">
      <c r="A2826" t="s">
        <v>93</v>
      </c>
      <c r="B2826" s="15">
        <v>40179</v>
      </c>
      <c r="C2826" s="16" t="s">
        <v>71</v>
      </c>
      <c r="D2826" s="17">
        <v>2010</v>
      </c>
      <c r="E2826" s="18" t="str">
        <f t="shared" si="698"/>
        <v>Rotorua 2009/10</v>
      </c>
      <c r="F2826" s="18" t="s">
        <v>72</v>
      </c>
      <c r="G2826" s="19">
        <v>12.699999905</v>
      </c>
      <c r="H2826" s="17">
        <v>2.6000000234999998</v>
      </c>
      <c r="I2826" s="21">
        <v>352.5</v>
      </c>
      <c r="J2826" s="19">
        <v>24.5</v>
      </c>
      <c r="K2826" s="19">
        <v>3</v>
      </c>
      <c r="M2826" s="19">
        <v>15.5</v>
      </c>
      <c r="N2826" s="19">
        <v>6.5999999045000006</v>
      </c>
      <c r="O2826" s="19">
        <v>3.0500000715000004</v>
      </c>
      <c r="P2826" s="17"/>
      <c r="Q2826" s="19">
        <f t="shared" si="693"/>
        <v>5.0236614429765352</v>
      </c>
      <c r="R2826" s="19">
        <f t="shared" si="697"/>
        <v>4.4051794726289959</v>
      </c>
      <c r="S2826" s="19">
        <f t="shared" si="689"/>
        <v>4.0569489551955265</v>
      </c>
      <c r="T2826" s="19">
        <f t="shared" si="691"/>
        <v>4.2743649663444341</v>
      </c>
      <c r="U2826" s="23">
        <f t="shared" si="694"/>
        <v>4.4400387092863731</v>
      </c>
      <c r="V2826" s="24">
        <f t="shared" si="695"/>
        <v>5.2129539139428251</v>
      </c>
      <c r="W2826" s="24">
        <f t="shared" si="695"/>
        <v>4.7054073467593236</v>
      </c>
      <c r="X2826" s="24">
        <f t="shared" si="695"/>
        <v>4.0975766786639243</v>
      </c>
      <c r="Y2826" s="24">
        <f t="shared" si="695"/>
        <v>4.5038775980523651</v>
      </c>
      <c r="Z2826" s="24">
        <f t="shared" si="695"/>
        <v>4.6299538843546095</v>
      </c>
      <c r="AA2826" s="20">
        <v>-0.97</v>
      </c>
      <c r="AB2826" s="20">
        <v>0.89333333333333298</v>
      </c>
      <c r="AC2826" s="17">
        <v>313.83423790165102</v>
      </c>
      <c r="AD2826" s="17">
        <f t="shared" si="690"/>
        <v>314.02395726540522</v>
      </c>
      <c r="AE2826" s="21">
        <v>139</v>
      </c>
      <c r="AF2826" s="21">
        <v>173.76142473118281</v>
      </c>
      <c r="AG2826" s="19">
        <v>3.673185483870967</v>
      </c>
      <c r="AH2826" s="21">
        <v>232.1</v>
      </c>
      <c r="AI2826" s="22">
        <v>0.32833333333333298</v>
      </c>
      <c r="AJ2826" s="21">
        <v>1317</v>
      </c>
      <c r="AK2826" s="21" t="e">
        <f>VLOOKUP($B2826,'[3]Rotoma level Monthly'!$C$2:$N$538,10,FALSE)</f>
        <v>#N/A</v>
      </c>
      <c r="AL2826" s="21" t="e">
        <f>VLOOKUP($B2826,'[3]Rotoma level Monthly'!$C$2:$N$538,11,FALSE)</f>
        <v>#N/A</v>
      </c>
      <c r="AM2826" s="20">
        <v>3.6430949384682187</v>
      </c>
      <c r="AN2826" s="21">
        <v>189.29166666666666</v>
      </c>
    </row>
    <row r="2827" spans="1:40" x14ac:dyDescent="0.25">
      <c r="A2827" t="s">
        <v>93</v>
      </c>
      <c r="B2827" s="15">
        <v>40210</v>
      </c>
      <c r="C2827" s="16" t="s">
        <v>71</v>
      </c>
      <c r="D2827" s="17">
        <v>2010</v>
      </c>
      <c r="E2827" s="18" t="str">
        <f t="shared" si="698"/>
        <v>Rotorua 2009/10</v>
      </c>
      <c r="F2827" s="18" t="s">
        <v>72</v>
      </c>
      <c r="G2827" s="19">
        <v>16.799999620000001</v>
      </c>
      <c r="H2827" s="17">
        <v>2.2949999569999999</v>
      </c>
      <c r="I2827" s="21">
        <v>335.5</v>
      </c>
      <c r="J2827" s="19">
        <v>26</v>
      </c>
      <c r="K2827" s="19">
        <v>1</v>
      </c>
      <c r="M2827" s="19">
        <v>4.5</v>
      </c>
      <c r="N2827" s="19">
        <v>6.5499999525000003</v>
      </c>
      <c r="O2827" s="19">
        <v>3.7999999520000003</v>
      </c>
      <c r="P2827" s="17"/>
      <c r="Q2827" s="19">
        <f t="shared" si="693"/>
        <v>5.3322855506324398</v>
      </c>
      <c r="R2827" s="19">
        <f t="shared" si="697"/>
        <v>4.5552463086440076</v>
      </c>
      <c r="S2827" s="19">
        <f t="shared" si="689"/>
        <v>3.9923344987600822</v>
      </c>
      <c r="T2827" s="19">
        <f t="shared" si="691"/>
        <v>4.3497221760747884</v>
      </c>
      <c r="U2827" s="23">
        <f t="shared" si="694"/>
        <v>4.5573971335278287</v>
      </c>
      <c r="V2827" s="24">
        <f t="shared" si="695"/>
        <v>5.2209524928534394</v>
      </c>
      <c r="W2827" s="24">
        <f t="shared" si="695"/>
        <v>4.7340727049477591</v>
      </c>
      <c r="X2827" s="24">
        <f t="shared" si="695"/>
        <v>4.1360145851237489</v>
      </c>
      <c r="Y2827" s="24">
        <f t="shared" si="695"/>
        <v>4.5215315937251939</v>
      </c>
      <c r="Z2827" s="24">
        <f t="shared" si="695"/>
        <v>4.6531428441625353</v>
      </c>
      <c r="AA2827" s="20">
        <v>-1.31</v>
      </c>
      <c r="AB2827" s="20">
        <v>0.51666666666666605</v>
      </c>
      <c r="AC2827" s="17">
        <v>313.80107326970898</v>
      </c>
      <c r="AD2827" s="17">
        <f t="shared" si="690"/>
        <v>313.98354786999295</v>
      </c>
      <c r="AE2827" s="21">
        <v>60.5</v>
      </c>
      <c r="AF2827" s="21">
        <v>151.10267857142853</v>
      </c>
      <c r="AG2827" s="19">
        <v>2.7612351190476194</v>
      </c>
      <c r="AH2827" s="21">
        <v>206.6</v>
      </c>
      <c r="AI2827" s="22">
        <v>0.32833333333333298</v>
      </c>
      <c r="AJ2827" s="21">
        <v>1437</v>
      </c>
      <c r="AK2827" s="21" t="e">
        <f>VLOOKUP($B2827,'[3]Rotoma level Monthly'!$C$2:$N$538,10,FALSE)</f>
        <v>#N/A</v>
      </c>
      <c r="AL2827" s="21" t="e">
        <f>VLOOKUP($B2827,'[3]Rotoma level Monthly'!$C$2:$N$538,11,FALSE)</f>
        <v>#N/A</v>
      </c>
      <c r="AM2827" s="20">
        <v>3.6644547054933079</v>
      </c>
      <c r="AN2827" s="21">
        <v>188.99166666666665</v>
      </c>
    </row>
    <row r="2828" spans="1:40" x14ac:dyDescent="0.25">
      <c r="A2828" t="s">
        <v>93</v>
      </c>
      <c r="B2828" s="15">
        <v>40238</v>
      </c>
      <c r="C2828" s="16" t="s">
        <v>71</v>
      </c>
      <c r="D2828" s="17">
        <v>2010</v>
      </c>
      <c r="E2828" s="18" t="str">
        <f t="shared" si="698"/>
        <v>Rotorua 2009/10</v>
      </c>
      <c r="F2828" s="18" t="s">
        <v>72</v>
      </c>
      <c r="G2828" s="19">
        <v>20.5</v>
      </c>
      <c r="H2828" s="17">
        <v>2.0749999284999996</v>
      </c>
      <c r="I2828" s="21">
        <v>415.5</v>
      </c>
      <c r="J2828" s="19">
        <v>43.5</v>
      </c>
      <c r="K2828" s="19">
        <v>2.75</v>
      </c>
      <c r="M2828" s="19">
        <v>13</v>
      </c>
      <c r="N2828" s="19">
        <v>7.1500000954999994</v>
      </c>
      <c r="O2828" s="19">
        <v>4.4499998090000004</v>
      </c>
      <c r="P2828" s="17"/>
      <c r="Q2828" s="19">
        <f t="shared" si="693"/>
        <v>5.5518548070816163</v>
      </c>
      <c r="R2828" s="19">
        <f t="shared" si="697"/>
        <v>4.6756035334524206</v>
      </c>
      <c r="S2828" s="19">
        <f t="shared" si="689"/>
        <v>4.2718987946415901</v>
      </c>
      <c r="T2828" s="19">
        <f t="shared" si="691"/>
        <v>5.0023886303075402</v>
      </c>
      <c r="U2828" s="23">
        <f t="shared" si="694"/>
        <v>4.875436441370792</v>
      </c>
      <c r="V2828" s="24">
        <f t="shared" si="695"/>
        <v>5.2425930492377883</v>
      </c>
      <c r="W2828" s="24">
        <f t="shared" si="695"/>
        <v>4.78004005507632</v>
      </c>
      <c r="X2828" s="24">
        <f t="shared" si="695"/>
        <v>4.1727732896707268</v>
      </c>
      <c r="Y2828" s="24">
        <f t="shared" si="695"/>
        <v>4.5739074835928664</v>
      </c>
      <c r="Z2828" s="24">
        <f t="shared" si="695"/>
        <v>4.6923284693944254</v>
      </c>
      <c r="AA2828" s="20">
        <v>-1.03</v>
      </c>
      <c r="AB2828" s="20">
        <v>0.13166666666666599</v>
      </c>
      <c r="AC2828" s="17">
        <v>313.59252846282601</v>
      </c>
      <c r="AD2828" s="17">
        <f t="shared" si="690"/>
        <v>313.93932879154346</v>
      </c>
      <c r="AE2828" s="21">
        <v>20.5</v>
      </c>
      <c r="AF2828" s="21">
        <v>194.67607526881719</v>
      </c>
      <c r="AG2828" s="19">
        <v>3.4506048387096775</v>
      </c>
      <c r="AH2828" s="21">
        <v>238.1</v>
      </c>
      <c r="AI2828" s="22">
        <v>0.17333333333333301</v>
      </c>
      <c r="AJ2828" s="21">
        <v>1335.5</v>
      </c>
      <c r="AK2828" s="21" t="e">
        <f>VLOOKUP($B2828,'[3]Rotoma level Monthly'!$C$2:$N$538,10,FALSE)</f>
        <v>#N/A</v>
      </c>
      <c r="AL2828" s="21" t="e">
        <f>VLOOKUP($B2828,'[3]Rotoma level Monthly'!$C$2:$N$538,11,FALSE)</f>
        <v>#N/A</v>
      </c>
      <c r="AM2828" s="20">
        <v>3.6052595170012451</v>
      </c>
      <c r="AN2828" s="21">
        <v>189.42499999999998</v>
      </c>
    </row>
    <row r="2829" spans="1:40" x14ac:dyDescent="0.25">
      <c r="A2829" t="s">
        <v>93</v>
      </c>
      <c r="B2829" s="15">
        <v>40269</v>
      </c>
      <c r="C2829" s="16" t="s">
        <v>71</v>
      </c>
      <c r="D2829" s="17">
        <v>2010</v>
      </c>
      <c r="E2829" s="18" t="str">
        <f t="shared" si="698"/>
        <v>Rotorua 2009/10</v>
      </c>
      <c r="F2829" s="18" t="s">
        <v>72</v>
      </c>
      <c r="G2829" s="19">
        <v>22.5</v>
      </c>
      <c r="H2829" s="17">
        <v>1.5099999904999999</v>
      </c>
      <c r="I2829" s="21">
        <v>423</v>
      </c>
      <c r="J2829" s="19">
        <v>43.5</v>
      </c>
      <c r="K2829" s="19">
        <v>2</v>
      </c>
      <c r="M2829" s="19">
        <v>10</v>
      </c>
      <c r="N2829" s="19">
        <v>6.9499998090000004</v>
      </c>
      <c r="O2829" s="19">
        <v>7.5500001910000005</v>
      </c>
      <c r="P2829" s="17"/>
      <c r="Q2829" s="19">
        <f t="shared" si="693"/>
        <v>5.6545435960028598</v>
      </c>
      <c r="R2829" s="19">
        <f t="shared" si="697"/>
        <v>5.0512085358137133</v>
      </c>
      <c r="S2829" s="19">
        <f t="shared" si="689"/>
        <v>4.2952845057988771</v>
      </c>
      <c r="T2829" s="19">
        <f t="shared" si="691"/>
        <v>5.0023886303075402</v>
      </c>
      <c r="U2829" s="23">
        <f t="shared" si="694"/>
        <v>5.0008563169807481</v>
      </c>
      <c r="V2829" s="24">
        <f t="shared" si="695"/>
        <v>5.2050484305558484</v>
      </c>
      <c r="W2829" s="24">
        <f t="shared" si="695"/>
        <v>4.8010449717194028</v>
      </c>
      <c r="X2829" s="24">
        <f t="shared" si="695"/>
        <v>4.1854940115543862</v>
      </c>
      <c r="Y2829" s="24">
        <f t="shared" si="695"/>
        <v>4.604714918280302</v>
      </c>
      <c r="Z2829" s="24">
        <f t="shared" si="695"/>
        <v>4.6990755830274837</v>
      </c>
      <c r="AA2829" s="20">
        <v>1.47</v>
      </c>
      <c r="AB2829" s="20">
        <v>0.159999999999999</v>
      </c>
      <c r="AC2829" s="17">
        <v>313.38867361111102</v>
      </c>
      <c r="AD2829" s="17">
        <f t="shared" si="690"/>
        <v>313.87739751488022</v>
      </c>
      <c r="AE2829" s="21">
        <v>48</v>
      </c>
      <c r="AF2829" s="21">
        <v>175.38749999999996</v>
      </c>
      <c r="AG2829" s="19">
        <v>2.8314583333333334</v>
      </c>
      <c r="AH2829" s="21">
        <v>201.3</v>
      </c>
      <c r="AI2829" s="22">
        <v>0.14583333333333248</v>
      </c>
      <c r="AJ2829" s="21">
        <v>1308.5</v>
      </c>
      <c r="AK2829" s="21" t="e">
        <f>VLOOKUP($B2829,'[3]Rotoma level Monthly'!$C$2:$N$538,10,FALSE)</f>
        <v>#N/A</v>
      </c>
      <c r="AL2829" s="21" t="e">
        <f>VLOOKUP($B2829,'[3]Rotoma level Monthly'!$C$2:$N$538,11,FALSE)</f>
        <v>#N/A</v>
      </c>
      <c r="AM2829" s="20">
        <v>3.5994239435245423</v>
      </c>
      <c r="AN2829" s="21">
        <v>191.84166666666667</v>
      </c>
    </row>
    <row r="2830" spans="1:40" x14ac:dyDescent="0.25">
      <c r="A2830" t="s">
        <v>93</v>
      </c>
      <c r="B2830" s="15">
        <v>40299</v>
      </c>
      <c r="C2830" s="16" t="s">
        <v>71</v>
      </c>
      <c r="D2830" s="17">
        <v>2010</v>
      </c>
      <c r="E2830" s="18" t="str">
        <f t="shared" si="698"/>
        <v>Rotorua 2009/10</v>
      </c>
      <c r="F2830" s="18" t="s">
        <v>72</v>
      </c>
      <c r="G2830" s="19">
        <v>16.599999715000003</v>
      </c>
      <c r="H2830" s="17">
        <v>1.9250000119999999</v>
      </c>
      <c r="I2830" s="21">
        <v>380</v>
      </c>
      <c r="J2830" s="19">
        <v>34.5</v>
      </c>
      <c r="K2830" s="19">
        <v>1</v>
      </c>
      <c r="M2830" s="19">
        <v>4.5</v>
      </c>
      <c r="N2830" s="19">
        <v>6.6000001429999999</v>
      </c>
      <c r="O2830" s="19">
        <v>3.6000000234999998</v>
      </c>
      <c r="P2830" s="17"/>
      <c r="Q2830" s="19">
        <f t="shared" si="693"/>
        <v>5.3190745246828381</v>
      </c>
      <c r="R2830" s="19">
        <f t="shared" si="697"/>
        <v>4.7647878783777244</v>
      </c>
      <c r="S2830" s="19">
        <f t="shared" si="689"/>
        <v>4.1551486258165973</v>
      </c>
      <c r="T2830" s="19">
        <f t="shared" si="691"/>
        <v>4.70843175761396</v>
      </c>
      <c r="U2830" s="23">
        <f t="shared" si="694"/>
        <v>4.73686069662278</v>
      </c>
      <c r="V2830" s="24">
        <f t="shared" si="695"/>
        <v>5.1702073220241482</v>
      </c>
      <c r="W2830" s="24">
        <f t="shared" si="695"/>
        <v>4.7689163908006771</v>
      </c>
      <c r="X2830" s="24">
        <f t="shared" si="695"/>
        <v>4.1422842447110595</v>
      </c>
      <c r="Y2830" s="24">
        <f t="shared" si="695"/>
        <v>4.5593437698119397</v>
      </c>
      <c r="Z2830" s="24">
        <f t="shared" si="695"/>
        <v>4.6601879318369557</v>
      </c>
      <c r="AA2830" s="20">
        <v>1.1100000000000001</v>
      </c>
      <c r="AB2830" s="20">
        <v>7.9999999999999905E-2</v>
      </c>
      <c r="AC2830" s="17">
        <v>313.35455712365598</v>
      </c>
      <c r="AD2830" s="17">
        <f t="shared" si="690"/>
        <v>313.82850844753438</v>
      </c>
      <c r="AE2830" s="21">
        <v>280.539999999999</v>
      </c>
      <c r="AF2830" s="21">
        <v>159.89448924731184</v>
      </c>
      <c r="AG2830" s="19">
        <v>2.7748655913978495</v>
      </c>
      <c r="AH2830" s="21">
        <v>128.4</v>
      </c>
      <c r="AI2830" s="22">
        <v>0.10583333333333295</v>
      </c>
      <c r="AJ2830" s="21">
        <v>1281.5</v>
      </c>
      <c r="AK2830" s="21" t="e">
        <f>VLOOKUP($B2830,'[3]Rotoma level Monthly'!$C$2:$N$538,10,FALSE)</f>
        <v>#N/A</v>
      </c>
      <c r="AL2830" s="21" t="e">
        <f>VLOOKUP($B2830,'[3]Rotoma level Monthly'!$C$2:$N$538,11,FALSE)</f>
        <v>#N/A</v>
      </c>
      <c r="AM2830" s="20">
        <v>3.5673753324134316</v>
      </c>
      <c r="AN2830" s="21">
        <v>189.44166666666663</v>
      </c>
    </row>
    <row r="2831" spans="1:40" x14ac:dyDescent="0.25">
      <c r="A2831" t="s">
        <v>93</v>
      </c>
      <c r="B2831" s="15">
        <v>40330</v>
      </c>
      <c r="C2831" s="16" t="s">
        <v>71</v>
      </c>
      <c r="D2831" s="17">
        <v>2010</v>
      </c>
      <c r="E2831" s="18" t="str">
        <f t="shared" si="698"/>
        <v>Rotorua 2009/10</v>
      </c>
      <c r="F2831" s="18" t="s">
        <v>72</v>
      </c>
      <c r="G2831" s="19">
        <v>23</v>
      </c>
      <c r="H2831" s="17">
        <v>1.5</v>
      </c>
      <c r="I2831" s="21">
        <v>365</v>
      </c>
      <c r="J2831" s="19">
        <v>36.5</v>
      </c>
      <c r="K2831" s="19">
        <v>1.25</v>
      </c>
      <c r="M2831" s="19">
        <v>4.5</v>
      </c>
      <c r="N2831" s="19">
        <v>6.7000000479999997</v>
      </c>
      <c r="O2831" s="19">
        <v>4.9000000954999994</v>
      </c>
      <c r="P2831" s="17"/>
      <c r="Q2831" s="19">
        <f t="shared" si="693"/>
        <v>5.6787887034846865</v>
      </c>
      <c r="R2831" s="19">
        <f t="shared" si="697"/>
        <v>5.0590046457246274</v>
      </c>
      <c r="S2831" s="19">
        <f t="shared" si="689"/>
        <v>4.1025015220139878</v>
      </c>
      <c r="T2831" s="19">
        <f t="shared" si="691"/>
        <v>4.7798951642129062</v>
      </c>
      <c r="U2831" s="23">
        <f t="shared" si="694"/>
        <v>4.9050475088590524</v>
      </c>
      <c r="V2831" s="24">
        <f t="shared" si="695"/>
        <v>5.169016043655895</v>
      </c>
      <c r="W2831" s="24">
        <f t="shared" si="695"/>
        <v>4.7607775860885209</v>
      </c>
      <c r="X2831" s="24">
        <f t="shared" si="695"/>
        <v>4.0915486709411359</v>
      </c>
      <c r="Y2831" s="24">
        <f t="shared" si="695"/>
        <v>4.5189356132045155</v>
      </c>
      <c r="Z2831" s="24">
        <f t="shared" si="695"/>
        <v>4.6350694784725164</v>
      </c>
      <c r="AA2831" s="20">
        <v>0.28000000000000003</v>
      </c>
      <c r="AB2831" s="20">
        <v>1.51833333333333</v>
      </c>
      <c r="AC2831" s="17">
        <v>313.63072954861099</v>
      </c>
      <c r="AD2831" s="17">
        <f t="shared" si="690"/>
        <v>313.80866300649001</v>
      </c>
      <c r="AE2831" s="21">
        <v>191.70500000000101</v>
      </c>
      <c r="AF2831" s="21">
        <v>166.70555555555558</v>
      </c>
      <c r="AG2831" s="19">
        <v>3.3209722222222222</v>
      </c>
      <c r="AH2831" s="21">
        <v>97.7</v>
      </c>
      <c r="AI2831" s="22">
        <v>0.14583333333333248</v>
      </c>
      <c r="AJ2831" s="21">
        <v>1465.0399999999991</v>
      </c>
      <c r="AK2831" s="21" t="e">
        <f>VLOOKUP($B2831,'[3]Rotoma level Monthly'!$C$2:$N$538,10,FALSE)</f>
        <v>#N/A</v>
      </c>
      <c r="AL2831" s="21" t="e">
        <f>VLOOKUP($B2831,'[3]Rotoma level Monthly'!$C$2:$N$538,11,FALSE)</f>
        <v>#N/A</v>
      </c>
      <c r="AM2831" s="20">
        <v>3.5176665510514238</v>
      </c>
      <c r="AN2831" s="21">
        <v>184.99999999999997</v>
      </c>
    </row>
    <row r="2832" spans="1:40" x14ac:dyDescent="0.25">
      <c r="A2832" t="s">
        <v>93</v>
      </c>
      <c r="B2832" s="15">
        <v>40391</v>
      </c>
      <c r="C2832" s="16" t="s">
        <v>73</v>
      </c>
      <c r="D2832" s="17">
        <v>2011</v>
      </c>
      <c r="E2832" s="18" t="str">
        <f t="shared" si="698"/>
        <v>Rotorua 2010/11</v>
      </c>
      <c r="F2832" s="18" t="s">
        <v>72</v>
      </c>
      <c r="G2832" s="19">
        <v>17.125000118750002</v>
      </c>
      <c r="H2832" s="17">
        <v>2.3725000022500002</v>
      </c>
      <c r="I2832" s="21">
        <v>295</v>
      </c>
      <c r="J2832" s="19">
        <v>22.957282268293596</v>
      </c>
      <c r="K2832" s="19">
        <v>-0.62370552891728703</v>
      </c>
      <c r="M2832" s="19">
        <v>7</v>
      </c>
      <c r="N2832" s="19">
        <v>7.2875000237499998</v>
      </c>
      <c r="O2832" s="19">
        <v>3.8749999402500004</v>
      </c>
      <c r="P2832" s="17"/>
      <c r="Q2832" s="19">
        <f t="shared" si="693"/>
        <v>5.3534216812670259</v>
      </c>
      <c r="R2832" s="19">
        <f t="shared" si="697"/>
        <v>4.5154217940412291</v>
      </c>
      <c r="S2832" s="19">
        <f t="shared" si="689"/>
        <v>3.8241642680942705</v>
      </c>
      <c r="T2832" s="19">
        <f t="shared" si="691"/>
        <v>4.191887784278892</v>
      </c>
      <c r="U2832" s="23">
        <f t="shared" si="694"/>
        <v>4.4712238819203538</v>
      </c>
      <c r="V2832" s="24">
        <f t="shared" si="695"/>
        <v>5.1672878154688426</v>
      </c>
      <c r="W2832" s="24">
        <f t="shared" si="695"/>
        <v>4.7094370079309886</v>
      </c>
      <c r="X2832" s="24">
        <f t="shared" si="695"/>
        <v>4.0496867233929406</v>
      </c>
      <c r="Y2832" s="24">
        <f t="shared" si="695"/>
        <v>4.4656789200509985</v>
      </c>
      <c r="Z2832" s="24">
        <f t="shared" si="695"/>
        <v>4.5980226167109421</v>
      </c>
      <c r="AA2832" s="20">
        <v>1.9</v>
      </c>
      <c r="AB2832" s="20">
        <v>1.53</v>
      </c>
      <c r="AC2832" s="17">
        <v>313.92305484462599</v>
      </c>
      <c r="AD2832" s="17">
        <f t="shared" si="690"/>
        <v>313.81614170653984</v>
      </c>
      <c r="AE2832" s="21">
        <v>315.31500000000199</v>
      </c>
      <c r="AF2832" s="21">
        <v>161.51344086021507</v>
      </c>
      <c r="AG2832" s="19">
        <v>3.2879032258064531</v>
      </c>
      <c r="AH2832" s="21">
        <v>135.1</v>
      </c>
      <c r="AI2832" s="22">
        <v>0.30083333333333251</v>
      </c>
      <c r="AJ2832" s="21">
        <v>1366.2350000000001</v>
      </c>
      <c r="AK2832" s="21" t="e">
        <f>VLOOKUP($B2832,'[3]Rotoma level Monthly'!$C$2:$N$538,10,FALSE)</f>
        <v>#N/A</v>
      </c>
      <c r="AL2832" s="21" t="e">
        <f>VLOOKUP($B2832,'[3]Rotoma level Monthly'!$C$2:$N$538,11,FALSE)</f>
        <v>#N/A</v>
      </c>
      <c r="AM2832" s="20">
        <v>3.4660687687933591</v>
      </c>
      <c r="AN2832" s="21">
        <v>189.54999999999998</v>
      </c>
    </row>
    <row r="2833" spans="1:40" x14ac:dyDescent="0.25">
      <c r="A2833" t="s">
        <v>93</v>
      </c>
      <c r="B2833" s="15">
        <v>40422</v>
      </c>
      <c r="C2833" s="16" t="s">
        <v>73</v>
      </c>
      <c r="D2833" s="17">
        <v>2011</v>
      </c>
      <c r="E2833" s="18" t="str">
        <f t="shared" si="698"/>
        <v>Rotorua 2010/11</v>
      </c>
      <c r="F2833" s="18" t="s">
        <v>72</v>
      </c>
      <c r="G2833" s="19">
        <v>9.3000000954999997</v>
      </c>
      <c r="H2833" s="17">
        <v>2.9474999904999999</v>
      </c>
      <c r="I2833" s="21">
        <v>235</v>
      </c>
      <c r="J2833" s="19">
        <v>15.629782268293599</v>
      </c>
      <c r="K2833" s="19">
        <v>-1.356455528917287</v>
      </c>
      <c r="M2833" s="19">
        <v>4</v>
      </c>
      <c r="N2833" s="19">
        <v>6.8500001429999999</v>
      </c>
      <c r="O2833" s="19">
        <v>2.25</v>
      </c>
      <c r="P2833" s="17"/>
      <c r="Q2833" s="19">
        <f t="shared" si="693"/>
        <v>4.6799467006546092</v>
      </c>
      <c r="R2833" s="19">
        <f t="shared" si="697"/>
        <v>4.2529896521454642</v>
      </c>
      <c r="S2833" s="19">
        <f t="shared" si="689"/>
        <v>3.526914265437926</v>
      </c>
      <c r="T2833" s="19">
        <f t="shared" si="691"/>
        <v>3.7043425500332492</v>
      </c>
      <c r="U2833" s="23">
        <f t="shared" si="694"/>
        <v>4.0410482920678117</v>
      </c>
      <c r="V2833" s="24">
        <f t="shared" si="695"/>
        <v>5.1264604800503237</v>
      </c>
      <c r="W2833" s="24">
        <f t="shared" si="695"/>
        <v>4.6811596789718761</v>
      </c>
      <c r="X2833" s="24">
        <f t="shared" si="695"/>
        <v>3.9894555702449352</v>
      </c>
      <c r="Y2833" s="24">
        <f t="shared" si="695"/>
        <v>4.4160420637769073</v>
      </c>
      <c r="Z2833" s="24">
        <f t="shared" si="695"/>
        <v>4.5532794482610095</v>
      </c>
      <c r="AA2833" s="20">
        <v>2.41</v>
      </c>
      <c r="AB2833" s="20">
        <v>1.57666666666666</v>
      </c>
      <c r="AC2833" s="17">
        <v>314.20481854223698</v>
      </c>
      <c r="AD2833" s="17">
        <f t="shared" si="690"/>
        <v>313.8408597101822</v>
      </c>
      <c r="AE2833" s="21">
        <v>187.11000000000101</v>
      </c>
      <c r="AF2833" s="21">
        <v>212.87643678160921</v>
      </c>
      <c r="AG2833" s="19">
        <v>4.9275862068965521</v>
      </c>
      <c r="AH2833" s="21">
        <v>146.1</v>
      </c>
      <c r="AI2833" s="22">
        <v>0.33833333333333249</v>
      </c>
      <c r="AJ2833" s="21">
        <v>1495.550000000002</v>
      </c>
      <c r="AK2833" s="21" t="e">
        <f>VLOOKUP($B2833,'[3]Rotoma level Monthly'!$C$2:$N$538,10,FALSE)</f>
        <v>#N/A</v>
      </c>
      <c r="AL2833" s="21" t="e">
        <f>VLOOKUP($B2833,'[3]Rotoma level Monthly'!$C$2:$N$538,11,FALSE)</f>
        <v>#N/A</v>
      </c>
      <c r="AM2833" s="20">
        <v>3.40000694083637</v>
      </c>
      <c r="AN2833" s="21">
        <v>187.04999999999998</v>
      </c>
    </row>
    <row r="2834" spans="1:40" x14ac:dyDescent="0.25">
      <c r="A2834" t="s">
        <v>93</v>
      </c>
      <c r="B2834" s="15">
        <v>40452</v>
      </c>
      <c r="C2834" s="16" t="s">
        <v>73</v>
      </c>
      <c r="D2834" s="17">
        <v>2011</v>
      </c>
      <c r="E2834" s="18" t="str">
        <f t="shared" si="698"/>
        <v>Rotorua 2010/11</v>
      </c>
      <c r="F2834" s="18" t="s">
        <v>72</v>
      </c>
      <c r="G2834" s="19">
        <v>11</v>
      </c>
      <c r="H2834" s="17">
        <v>2.75</v>
      </c>
      <c r="I2834" s="21">
        <v>290</v>
      </c>
      <c r="J2834" s="19">
        <v>21.491782268293598</v>
      </c>
      <c r="K2834" s="19">
        <v>-1.112205528917287</v>
      </c>
      <c r="M2834" s="19">
        <v>9</v>
      </c>
      <c r="N2834" s="19">
        <v>6.7999999520000003</v>
      </c>
      <c r="O2834" s="19">
        <v>1.9499999285</v>
      </c>
      <c r="P2834" s="17"/>
      <c r="Q2834" s="19">
        <f t="shared" si="693"/>
        <v>4.8651374203018918</v>
      </c>
      <c r="R2834" s="19">
        <f t="shared" si="697"/>
        <v>4.3373073390078254</v>
      </c>
      <c r="S2834" s="19">
        <f t="shared" ref="S2834:S2897" si="699">-3.61+3.01*LOG($I2834)</f>
        <v>3.8018179736758575</v>
      </c>
      <c r="T2834" s="19">
        <f t="shared" si="691"/>
        <v>4.1082355017689718</v>
      </c>
      <c r="U2834" s="23">
        <f t="shared" si="694"/>
        <v>4.2781245586886367</v>
      </c>
      <c r="V2834" s="24">
        <f t="shared" si="695"/>
        <v>5.0578603086499951</v>
      </c>
      <c r="W2834" s="24">
        <f t="shared" si="695"/>
        <v>4.6183772061029984</v>
      </c>
      <c r="X2834" s="24">
        <f t="shared" si="695"/>
        <v>3.9474357099791182</v>
      </c>
      <c r="Y2834" s="24">
        <f t="shared" si="695"/>
        <v>4.3439870492787458</v>
      </c>
      <c r="Z2834" s="24">
        <f t="shared" si="695"/>
        <v>4.4919150685027143</v>
      </c>
      <c r="AA2834" s="20">
        <v>1.78</v>
      </c>
      <c r="AB2834" s="20">
        <v>1.4683333333333299</v>
      </c>
      <c r="AC2834" s="17">
        <v>314.28719996204399</v>
      </c>
      <c r="AD2834" s="17">
        <f t="shared" ref="AD2834:AD2897" si="700">AVERAGE(AC2823:AC2834)</f>
        <v>313.86507603466572</v>
      </c>
      <c r="AE2834" s="21">
        <v>62.864999999999903</v>
      </c>
      <c r="AF2834" s="21">
        <v>188.20967741935482</v>
      </c>
      <c r="AG2834" s="19">
        <v>4.15967741935484</v>
      </c>
      <c r="AH2834" s="21">
        <v>245.9</v>
      </c>
      <c r="AI2834" s="22">
        <v>0.70499999999999952</v>
      </c>
      <c r="AJ2834" s="21">
        <v>1563.660000000003</v>
      </c>
      <c r="AK2834" s="21" t="e">
        <f>VLOOKUP($B2834,'[3]Rotoma level Monthly'!$C$2:$N$538,10,FALSE)</f>
        <v>#N/A</v>
      </c>
      <c r="AL2834" s="21" t="e">
        <f>VLOOKUP($B2834,'[3]Rotoma level Monthly'!$C$2:$N$538,11,FALSE)</f>
        <v>#N/A</v>
      </c>
      <c r="AM2834" s="20">
        <v>3.5362756988184896</v>
      </c>
      <c r="AN2834" s="21">
        <v>190.45000000000002</v>
      </c>
    </row>
    <row r="2835" spans="1:40" x14ac:dyDescent="0.25">
      <c r="A2835" t="s">
        <v>93</v>
      </c>
      <c r="B2835" s="15">
        <v>40483</v>
      </c>
      <c r="C2835" s="16" t="s">
        <v>73</v>
      </c>
      <c r="D2835" s="17">
        <v>2011</v>
      </c>
      <c r="E2835" s="18" t="str">
        <f t="shared" si="698"/>
        <v>Rotorua 2010/11</v>
      </c>
      <c r="F2835" s="18" t="s">
        <v>72</v>
      </c>
      <c r="G2835" s="19">
        <v>8.8499999522500001</v>
      </c>
      <c r="H2835" s="17">
        <v>3.3000000715000004</v>
      </c>
      <c r="I2835" s="21">
        <v>230</v>
      </c>
      <c r="J2835" s="19">
        <v>11.7217822682936</v>
      </c>
      <c r="K2835" s="19">
        <v>-0.37945552891728701</v>
      </c>
      <c r="M2835" s="19">
        <v>12.5</v>
      </c>
      <c r="N2835" s="19">
        <v>6.75</v>
      </c>
      <c r="O2835" s="19">
        <v>1.849999964</v>
      </c>
      <c r="P2835" s="17"/>
      <c r="Q2835" s="19">
        <f t="shared" si="693"/>
        <v>4.6252359016206794</v>
      </c>
      <c r="R2835" s="19">
        <f t="shared" si="697"/>
        <v>4.1146395192550935</v>
      </c>
      <c r="S2835" s="19">
        <f t="shared" si="699"/>
        <v>3.4988007864129549</v>
      </c>
      <c r="T2835" s="19">
        <f t="shared" ref="T2835:T2898" si="701">0.218+2.92*LOG($J2835,10)</f>
        <v>3.3394614583367095</v>
      </c>
      <c r="U2835" s="23">
        <f t="shared" si="694"/>
        <v>3.8945344164063593</v>
      </c>
      <c r="V2835" s="24">
        <f t="shared" si="695"/>
        <v>5.0740611406174461</v>
      </c>
      <c r="W2835" s="24">
        <f t="shared" si="695"/>
        <v>4.535805262698271</v>
      </c>
      <c r="X2835" s="24">
        <f t="shared" si="695"/>
        <v>3.9188549191088193</v>
      </c>
      <c r="Y2835" s="24">
        <f t="shared" si="695"/>
        <v>4.2813671113141423</v>
      </c>
      <c r="Z2835" s="24">
        <f t="shared" si="695"/>
        <v>4.4525221084346693</v>
      </c>
      <c r="AA2835" s="20">
        <v>1.53</v>
      </c>
      <c r="AB2835" s="20">
        <v>1.67</v>
      </c>
      <c r="AC2835" s="17">
        <v>314.20166051864902</v>
      </c>
      <c r="AD2835" s="17">
        <f t="shared" si="700"/>
        <v>313.86383412404837</v>
      </c>
      <c r="AE2835" s="21">
        <v>54.474999999999902</v>
      </c>
      <c r="AF2835" s="21">
        <v>149.67291666666671</v>
      </c>
      <c r="AG2835" s="19">
        <v>3.4192361111111103</v>
      </c>
      <c r="AH2835" s="21">
        <v>258.8</v>
      </c>
      <c r="AI2835" s="22">
        <v>1.1808333333333314</v>
      </c>
      <c r="AJ2835" s="21">
        <v>1471.025000000003</v>
      </c>
      <c r="AK2835" s="21" t="e">
        <f>VLOOKUP($B2835,'[3]Rotoma level Monthly'!$C$2:$N$538,10,FALSE)</f>
        <v>#N/A</v>
      </c>
      <c r="AL2835" s="21" t="e">
        <f>VLOOKUP($B2835,'[3]Rotoma level Monthly'!$C$2:$N$538,11,FALSE)</f>
        <v>#N/A</v>
      </c>
      <c r="AM2835" s="20">
        <v>3.5153863619009278</v>
      </c>
      <c r="AN2835" s="21">
        <v>193.18333333333337</v>
      </c>
    </row>
    <row r="2836" spans="1:40" x14ac:dyDescent="0.25">
      <c r="A2836" t="s">
        <v>93</v>
      </c>
      <c r="B2836" s="15">
        <v>40513</v>
      </c>
      <c r="C2836" s="16" t="s">
        <v>73</v>
      </c>
      <c r="D2836" s="17">
        <v>2011</v>
      </c>
      <c r="E2836" s="18" t="str">
        <f t="shared" si="698"/>
        <v>Rotorua 2010/11</v>
      </c>
      <c r="F2836" s="18" t="s">
        <v>72</v>
      </c>
      <c r="G2836" s="19">
        <v>16.050000095000001</v>
      </c>
      <c r="H2836" s="17">
        <v>3.1150000095000001</v>
      </c>
      <c r="I2836" s="21">
        <v>290</v>
      </c>
      <c r="J2836" s="19">
        <v>16.118282268293598</v>
      </c>
      <c r="K2836" s="19">
        <v>0.10904447108271298</v>
      </c>
      <c r="M2836" s="19">
        <v>11.5</v>
      </c>
      <c r="N2836" s="19">
        <v>6.7000000479999997</v>
      </c>
      <c r="O2836" s="19">
        <v>1.599999964</v>
      </c>
      <c r="P2836" s="17"/>
      <c r="Q2836" s="19">
        <f t="shared" si="693"/>
        <v>5.2819065998511627</v>
      </c>
      <c r="R2836" s="19">
        <f t="shared" si="697"/>
        <v>4.1854625344907355</v>
      </c>
      <c r="S2836" s="19">
        <f t="shared" si="699"/>
        <v>3.8018179736758575</v>
      </c>
      <c r="T2836" s="19">
        <f t="shared" si="701"/>
        <v>3.7433707704419086</v>
      </c>
      <c r="U2836" s="23">
        <f t="shared" si="694"/>
        <v>4.2531394696149158</v>
      </c>
      <c r="V2836" s="24">
        <f t="shared" si="695"/>
        <v>5.1346818266638437</v>
      </c>
      <c r="W2836" s="24">
        <f t="shared" si="695"/>
        <v>4.5119356553195855</v>
      </c>
      <c r="X2836" s="24">
        <f t="shared" si="695"/>
        <v>3.916808247706475</v>
      </c>
      <c r="Y2836" s="24">
        <f t="shared" si="695"/>
        <v>4.241521495698179</v>
      </c>
      <c r="Z2836" s="24">
        <f t="shared" si="695"/>
        <v>4.45123680634702</v>
      </c>
      <c r="AA2836" s="20">
        <v>2.64</v>
      </c>
      <c r="AB2836" s="20">
        <v>2.0633333333333299</v>
      </c>
      <c r="AC2836" s="17">
        <v>314.176982862903</v>
      </c>
      <c r="AD2836" s="17">
        <f t="shared" si="700"/>
        <v>313.86757934219196</v>
      </c>
      <c r="AE2836" s="21">
        <v>108</v>
      </c>
      <c r="AF2836" s="21">
        <v>151.92473118279571</v>
      </c>
      <c r="AG2836" s="19">
        <v>3.9889784946236562</v>
      </c>
      <c r="AH2836" s="21">
        <v>188.8</v>
      </c>
      <c r="AI2836" s="22">
        <v>1.4933333333333301</v>
      </c>
      <c r="AJ2836" s="21">
        <v>1490.000000000003</v>
      </c>
      <c r="AK2836" s="21" t="e">
        <f>VLOOKUP($B2836,'[3]Rotoma level Monthly'!$C$2:$N$538,10,FALSE)</f>
        <v>#N/A</v>
      </c>
      <c r="AL2836" s="21" t="e">
        <f>VLOOKUP($B2836,'[3]Rotoma level Monthly'!$C$2:$N$538,11,FALSE)</f>
        <v>#N/A</v>
      </c>
      <c r="AM2836" s="20">
        <v>3.4399925029684657</v>
      </c>
      <c r="AN2836" s="21">
        <v>187.50833333333333</v>
      </c>
    </row>
    <row r="2837" spans="1:40" x14ac:dyDescent="0.25">
      <c r="A2837" t="s">
        <v>93</v>
      </c>
      <c r="B2837" s="15">
        <v>40544</v>
      </c>
      <c r="C2837" s="16" t="s">
        <v>73</v>
      </c>
      <c r="D2837" s="17">
        <v>2011</v>
      </c>
      <c r="E2837" s="18" t="str">
        <f t="shared" si="698"/>
        <v>Rotorua 2010/11</v>
      </c>
      <c r="F2837" s="18" t="s">
        <v>72</v>
      </c>
      <c r="G2837" s="19">
        <v>17.900000285000001</v>
      </c>
      <c r="H2837" s="17">
        <v>2.1499999765000002</v>
      </c>
      <c r="I2837" s="21">
        <v>310</v>
      </c>
      <c r="J2837" s="19">
        <v>20.514782268293601</v>
      </c>
      <c r="K2837" s="19">
        <v>1.0860444710827131</v>
      </c>
      <c r="M2837" s="19">
        <v>23</v>
      </c>
      <c r="N2837" s="19">
        <v>6.7000000479999997</v>
      </c>
      <c r="O2837" s="19">
        <v>2.2000000475000001</v>
      </c>
      <c r="P2837" s="17"/>
      <c r="Q2837" s="19">
        <f t="shared" si="693"/>
        <v>5.40224671625238</v>
      </c>
      <c r="R2837" s="19">
        <f t="shared" si="697"/>
        <v>4.6332753377836724</v>
      </c>
      <c r="S2837" s="19">
        <f t="shared" si="699"/>
        <v>3.8889986984411604</v>
      </c>
      <c r="T2837" s="19">
        <f t="shared" si="701"/>
        <v>4.0492353829929177</v>
      </c>
      <c r="U2837" s="23">
        <f t="shared" si="694"/>
        <v>4.4934390338675323</v>
      </c>
      <c r="V2837" s="24">
        <f t="shared" si="695"/>
        <v>5.2306753037340599</v>
      </c>
      <c r="W2837" s="24">
        <f t="shared" si="695"/>
        <v>4.5458438792804587</v>
      </c>
      <c r="X2837" s="24">
        <f t="shared" si="695"/>
        <v>3.934719238997058</v>
      </c>
      <c r="Y2837" s="24">
        <f t="shared" si="695"/>
        <v>4.2711437310594844</v>
      </c>
      <c r="Z2837" s="24">
        <f t="shared" si="695"/>
        <v>4.4955955382677653</v>
      </c>
      <c r="AA2837" s="20">
        <v>1.98</v>
      </c>
      <c r="AB2837" s="20">
        <v>-0.17333333333333301</v>
      </c>
      <c r="AC2837" s="17">
        <v>314.27087197580602</v>
      </c>
      <c r="AD2837" s="17">
        <f t="shared" si="700"/>
        <v>313.88886571865243</v>
      </c>
      <c r="AE2837" s="21">
        <v>430</v>
      </c>
      <c r="AF2837" s="21">
        <v>143.91263440860214</v>
      </c>
      <c r="AG2837" s="19">
        <v>4.0196908602150545</v>
      </c>
      <c r="AH2837" s="21">
        <v>238.3</v>
      </c>
      <c r="AI2837" s="22">
        <v>1.4933333333333301</v>
      </c>
      <c r="AJ2837" s="21">
        <v>1518.500000000003</v>
      </c>
      <c r="AK2837" s="21" t="e">
        <f>VLOOKUP($B2837,'[3]Rotoma level Monthly'!$C$2:$N$538,10,FALSE)</f>
        <v>#N/A</v>
      </c>
      <c r="AL2837" s="21" t="e">
        <f>VLOOKUP($B2837,'[3]Rotoma level Monthly'!$C$2:$N$538,11,FALSE)</f>
        <v>#N/A</v>
      </c>
      <c r="AM2837" s="20">
        <v>3.4586136947247383</v>
      </c>
      <c r="AN2837" s="21">
        <v>188.02499999999998</v>
      </c>
    </row>
    <row r="2838" spans="1:40" x14ac:dyDescent="0.25">
      <c r="A2838" t="s">
        <v>93</v>
      </c>
      <c r="B2838" s="15">
        <v>40575</v>
      </c>
      <c r="C2838" s="16" t="s">
        <v>73</v>
      </c>
      <c r="D2838" s="17">
        <v>2011</v>
      </c>
      <c r="E2838" s="18" t="str">
        <f t="shared" si="698"/>
        <v>Rotorua 2010/11</v>
      </c>
      <c r="F2838" s="18" t="s">
        <v>72</v>
      </c>
      <c r="G2838" s="19">
        <v>8.9499999045000003</v>
      </c>
      <c r="H2838" s="17">
        <v>4.125</v>
      </c>
      <c r="I2838" s="21">
        <v>234</v>
      </c>
      <c r="J2838" s="19">
        <v>20.514782268293601</v>
      </c>
      <c r="K2838" s="19">
        <v>-0.37945552891728701</v>
      </c>
      <c r="M2838" s="19">
        <v>7</v>
      </c>
      <c r="N2838" s="19">
        <v>6.6499998570000001</v>
      </c>
      <c r="O2838" s="19">
        <v>1.2999999520000001</v>
      </c>
      <c r="P2838" s="17"/>
      <c r="Q2838" s="19">
        <f t="shared" si="693"/>
        <v>4.6376304979318226</v>
      </c>
      <c r="R2838" s="19">
        <f t="shared" si="697"/>
        <v>3.8370007103731703</v>
      </c>
      <c r="S2838" s="19">
        <f t="shared" si="699"/>
        <v>3.5213397308045296</v>
      </c>
      <c r="T2838" s="19">
        <f t="shared" si="701"/>
        <v>4.0492353829929177</v>
      </c>
      <c r="U2838" s="23">
        <f t="shared" si="694"/>
        <v>4.0113015805256103</v>
      </c>
      <c r="V2838" s="24">
        <f t="shared" si="695"/>
        <v>5.1985060583136677</v>
      </c>
      <c r="W2838" s="24">
        <f t="shared" si="695"/>
        <v>4.4984956490924741</v>
      </c>
      <c r="X2838" s="24">
        <f t="shared" si="695"/>
        <v>3.8900851369644744</v>
      </c>
      <c r="Y2838" s="24">
        <f t="shared" si="695"/>
        <v>4.2523829324468583</v>
      </c>
      <c r="Z2838" s="24">
        <f t="shared" si="695"/>
        <v>4.4598674442043684</v>
      </c>
      <c r="AA2838" s="20">
        <v>1.97</v>
      </c>
      <c r="AB2838" s="20">
        <v>0.22166666666666601</v>
      </c>
      <c r="AC2838" s="17">
        <v>314.54166555059498</v>
      </c>
      <c r="AD2838" s="17">
        <f t="shared" si="700"/>
        <v>313.9478180227311</v>
      </c>
      <c r="AE2838" s="21">
        <v>106.76</v>
      </c>
      <c r="AF2838" s="21">
        <v>189.83779761904771</v>
      </c>
      <c r="AG2838" s="19">
        <v>2.6720238095238096</v>
      </c>
      <c r="AH2838" s="21">
        <v>211</v>
      </c>
      <c r="AI2838" s="22">
        <v>1.4933333333333301</v>
      </c>
      <c r="AJ2838" s="21">
        <v>1809.5000000000027</v>
      </c>
      <c r="AK2838" s="21" t="e">
        <f>VLOOKUP($B2838,'[3]Rotoma level Monthly'!$C$2:$N$538,10,FALSE)</f>
        <v>#N/A</v>
      </c>
      <c r="AL2838" s="21" t="e">
        <f>VLOOKUP($B2838,'[3]Rotoma level Monthly'!$C$2:$N$538,11,FALSE)</f>
        <v>#N/A</v>
      </c>
      <c r="AM2838" s="20">
        <v>3.4874891427534127</v>
      </c>
      <c r="AN2838" s="21">
        <v>188.39166666666668</v>
      </c>
    </row>
    <row r="2839" spans="1:40" x14ac:dyDescent="0.25">
      <c r="A2839" t="s">
        <v>93</v>
      </c>
      <c r="B2839" s="15">
        <v>40603</v>
      </c>
      <c r="C2839" s="16" t="s">
        <v>73</v>
      </c>
      <c r="D2839" s="17">
        <v>2011</v>
      </c>
      <c r="E2839" s="18" t="str">
        <f t="shared" si="698"/>
        <v>Rotorua 2010/11</v>
      </c>
      <c r="F2839" s="18" t="s">
        <v>72</v>
      </c>
      <c r="G2839" s="19">
        <v>13.699999905</v>
      </c>
      <c r="H2839" s="17">
        <v>2.6749999524999999</v>
      </c>
      <c r="I2839" s="21">
        <v>369.5</v>
      </c>
      <c r="J2839" s="19">
        <v>19.537782268293597</v>
      </c>
      <c r="K2839" s="19">
        <v>0.10904447108271298</v>
      </c>
      <c r="M2839" s="19">
        <v>63</v>
      </c>
      <c r="N2839" s="19">
        <v>6.5999999049999998</v>
      </c>
      <c r="O2839" s="19">
        <v>2.5</v>
      </c>
      <c r="P2839" s="17"/>
      <c r="Q2839" s="19">
        <f t="shared" si="693"/>
        <v>5.1072702329279842</v>
      </c>
      <c r="R2839" s="19">
        <f t="shared" si="697"/>
        <v>4.3708017221384061</v>
      </c>
      <c r="S2839" s="19">
        <f t="shared" si="699"/>
        <v>4.1185194726198429</v>
      </c>
      <c r="T2839" s="19">
        <f t="shared" si="701"/>
        <v>3.9873557751352493</v>
      </c>
      <c r="U2839" s="23">
        <f t="shared" si="694"/>
        <v>4.3959868007053711</v>
      </c>
      <c r="V2839" s="24">
        <f t="shared" si="695"/>
        <v>5.1797547818382954</v>
      </c>
      <c r="W2839" s="24">
        <f t="shared" si="695"/>
        <v>4.4831252668836727</v>
      </c>
      <c r="X2839" s="24">
        <f t="shared" si="695"/>
        <v>3.9006005514527877</v>
      </c>
      <c r="Y2839" s="24">
        <f t="shared" si="695"/>
        <v>4.2221857323685628</v>
      </c>
      <c r="Z2839" s="24">
        <f t="shared" si="695"/>
        <v>4.4464165831358304</v>
      </c>
      <c r="AA2839" s="20">
        <v>2.13</v>
      </c>
      <c r="AB2839" s="20">
        <v>0.52166666666666595</v>
      </c>
      <c r="AC2839" s="17">
        <v>314.551389112903</v>
      </c>
      <c r="AD2839" s="17">
        <f t="shared" si="700"/>
        <v>314.01034434299726</v>
      </c>
      <c r="AE2839" s="21">
        <v>206.36000000000101</v>
      </c>
      <c r="AF2839" s="21">
        <v>157.09543010752697</v>
      </c>
      <c r="AG2839" s="19">
        <v>3.2391801075268805</v>
      </c>
      <c r="AH2839" s="21">
        <v>223.1</v>
      </c>
      <c r="AI2839" s="22">
        <v>1.4933333333333301</v>
      </c>
      <c r="AJ2839" s="21">
        <v>1855.7600000000027</v>
      </c>
      <c r="AK2839" s="21" t="e">
        <f>VLOOKUP($B2839,'[3]Rotoma level Monthly'!$C$2:$N$538,10,FALSE)</f>
        <v>#N/A</v>
      </c>
      <c r="AL2839" s="21" t="e">
        <f>VLOOKUP($B2839,'[3]Rotoma level Monthly'!$C$2:$N$538,11,FALSE)</f>
        <v>#N/A</v>
      </c>
      <c r="AM2839" s="20">
        <v>3.4800548669597617</v>
      </c>
      <c r="AN2839" s="21">
        <v>187.14166666666665</v>
      </c>
    </row>
    <row r="2840" spans="1:40" x14ac:dyDescent="0.25">
      <c r="A2840" t="s">
        <v>93</v>
      </c>
      <c r="B2840" s="15">
        <v>40634</v>
      </c>
      <c r="C2840" s="16" t="s">
        <v>73</v>
      </c>
      <c r="D2840" s="17">
        <v>2011</v>
      </c>
      <c r="E2840" s="18" t="str">
        <f t="shared" si="698"/>
        <v>Rotorua 2010/11</v>
      </c>
      <c r="F2840" s="18" t="s">
        <v>72</v>
      </c>
      <c r="G2840" s="19">
        <v>8.0500000954999997</v>
      </c>
      <c r="H2840" s="17">
        <v>3.6999999284999996</v>
      </c>
      <c r="I2840" s="21">
        <v>392</v>
      </c>
      <c r="J2840" s="19">
        <v>19.537782268293597</v>
      </c>
      <c r="K2840" s="19">
        <v>-0.37945552891728701</v>
      </c>
      <c r="M2840" s="19">
        <v>78</v>
      </c>
      <c r="N2840" s="19">
        <v>6.6999998090000004</v>
      </c>
      <c r="O2840" s="19">
        <v>2.1999999285</v>
      </c>
      <c r="P2840" s="17"/>
      <c r="Q2840" s="19">
        <f t="shared" si="693"/>
        <v>4.520721549220946</v>
      </c>
      <c r="R2840" s="19">
        <f t="shared" si="697"/>
        <v>3.9730767891114809</v>
      </c>
      <c r="S2840" s="19">
        <f t="shared" si="699"/>
        <v>4.1957910617315761</v>
      </c>
      <c r="T2840" s="19">
        <f t="shared" si="701"/>
        <v>3.9873557751352493</v>
      </c>
      <c r="U2840" s="23">
        <f t="shared" si="694"/>
        <v>4.1692362937998126</v>
      </c>
      <c r="V2840" s="24">
        <f t="shared" si="695"/>
        <v>5.0938270103499068</v>
      </c>
      <c r="W2840" s="24">
        <f t="shared" si="695"/>
        <v>4.4245813715219287</v>
      </c>
      <c r="X2840" s="24">
        <f t="shared" si="695"/>
        <v>3.8942582403769528</v>
      </c>
      <c r="Y2840" s="24">
        <f t="shared" si="695"/>
        <v>4.1375996611042067</v>
      </c>
      <c r="Z2840" s="24">
        <f t="shared" si="695"/>
        <v>4.3875665708382492</v>
      </c>
      <c r="AA2840" s="20">
        <v>2.4300000000000002</v>
      </c>
      <c r="AB2840" s="20">
        <v>1.165</v>
      </c>
      <c r="AC2840" s="17">
        <v>314.60689791666698</v>
      </c>
      <c r="AD2840" s="17">
        <f t="shared" si="700"/>
        <v>314.09487513081734</v>
      </c>
      <c r="AE2840" s="21">
        <v>140.88999999999999</v>
      </c>
      <c r="AF2840" s="21">
        <v>165.31527777777777</v>
      </c>
      <c r="AG2840" s="19">
        <v>3.256875</v>
      </c>
      <c r="AH2840" s="21">
        <v>160.80000000000001</v>
      </c>
      <c r="AI2840" s="22">
        <v>1.4933333333333301</v>
      </c>
      <c r="AJ2840" s="21">
        <v>2041.6200000000038</v>
      </c>
      <c r="AK2840" s="21" t="e">
        <f>VLOOKUP($B2840,'[3]Rotoma level Monthly'!$C$2:$N$538,10,FALSE)</f>
        <v>#N/A</v>
      </c>
      <c r="AL2840" s="21" t="e">
        <f>VLOOKUP($B2840,'[3]Rotoma level Monthly'!$C$2:$N$538,11,FALSE)</f>
        <v>#N/A</v>
      </c>
      <c r="AM2840" s="20">
        <v>3.4624361393611949</v>
      </c>
      <c r="AN2840" s="21">
        <v>183.76666666666665</v>
      </c>
    </row>
    <row r="2841" spans="1:40" x14ac:dyDescent="0.25">
      <c r="A2841" t="s">
        <v>93</v>
      </c>
      <c r="B2841" s="15">
        <v>40664</v>
      </c>
      <c r="C2841" s="16" t="s">
        <v>73</v>
      </c>
      <c r="D2841" s="17">
        <v>2011</v>
      </c>
      <c r="E2841" s="18" t="str">
        <f t="shared" si="698"/>
        <v>Rotorua 2010/11</v>
      </c>
      <c r="F2841" s="18" t="s">
        <v>72</v>
      </c>
      <c r="G2841" s="19">
        <v>31.9499994275</v>
      </c>
      <c r="H2841" s="17">
        <v>2.6750000715000004</v>
      </c>
      <c r="I2841" s="21">
        <v>373</v>
      </c>
      <c r="J2841" s="19">
        <v>17.095282268293598</v>
      </c>
      <c r="K2841" s="19">
        <v>0.10904447108271298</v>
      </c>
      <c r="M2841" s="19">
        <v>23.5</v>
      </c>
      <c r="N2841" s="19">
        <v>6.7000000479999997</v>
      </c>
      <c r="O2841" s="19">
        <v>2.1499999765000002</v>
      </c>
      <c r="P2841" s="17"/>
      <c r="Q2841" s="19">
        <f t="shared" si="693"/>
        <v>6.0413559709696472</v>
      </c>
      <c r="R2841" s="19">
        <f t="shared" si="697"/>
        <v>4.3708016683063446</v>
      </c>
      <c r="S2841" s="19">
        <f t="shared" si="699"/>
        <v>4.1308435837441504</v>
      </c>
      <c r="T2841" s="19">
        <f t="shared" si="701"/>
        <v>3.8179987260177537</v>
      </c>
      <c r="U2841" s="23">
        <f t="shared" si="694"/>
        <v>4.5902499872594742</v>
      </c>
      <c r="V2841" s="24">
        <f t="shared" si="695"/>
        <v>5.1260613749304733</v>
      </c>
      <c r="W2841" s="24">
        <f t="shared" si="695"/>
        <v>4.3678807992296473</v>
      </c>
      <c r="X2841" s="24">
        <f t="shared" si="695"/>
        <v>3.880554830205726</v>
      </c>
      <c r="Y2841" s="24">
        <f t="shared" si="695"/>
        <v>4.0389005024133908</v>
      </c>
      <c r="Z2841" s="24">
        <f t="shared" si="695"/>
        <v>4.3533493766948093</v>
      </c>
      <c r="AA2841" s="20">
        <v>0.32</v>
      </c>
      <c r="AB2841" s="20">
        <v>1.34</v>
      </c>
      <c r="AC2841" s="17">
        <v>314.89021337365602</v>
      </c>
      <c r="AD2841" s="17">
        <f t="shared" si="700"/>
        <v>314.22000344436282</v>
      </c>
      <c r="AE2841" s="21">
        <v>233.5</v>
      </c>
      <c r="AF2841" s="21">
        <v>161.71774193548387</v>
      </c>
      <c r="AG2841" s="19">
        <v>3.6981182795698935</v>
      </c>
      <c r="AH2841" s="21">
        <v>164.5</v>
      </c>
      <c r="AI2841" s="22">
        <v>1.4933333333333301</v>
      </c>
      <c r="AJ2841" s="21">
        <v>2134.5100000000039</v>
      </c>
      <c r="AK2841" s="21" t="e">
        <f>VLOOKUP($B2841,'[3]Rotoma level Monthly'!$C$2:$N$538,10,FALSE)</f>
        <v>#N/A</v>
      </c>
      <c r="AL2841" s="21" t="e">
        <f>VLOOKUP($B2841,'[3]Rotoma level Monthly'!$C$2:$N$538,11,FALSE)</f>
        <v>#N/A</v>
      </c>
      <c r="AM2841" s="20">
        <v>3.4978875282500836</v>
      </c>
      <c r="AN2841" s="21">
        <v>186.77499999999998</v>
      </c>
    </row>
    <row r="2842" spans="1:40" x14ac:dyDescent="0.25">
      <c r="A2842" t="s">
        <v>93</v>
      </c>
      <c r="B2842" s="15">
        <v>40695</v>
      </c>
      <c r="C2842" s="16" t="s">
        <v>73</v>
      </c>
      <c r="D2842" s="17">
        <v>2011</v>
      </c>
      <c r="E2842" s="18" t="str">
        <f t="shared" si="698"/>
        <v>Rotorua 2010/11</v>
      </c>
      <c r="F2842" s="18" t="s">
        <v>72</v>
      </c>
      <c r="G2842" s="19">
        <v>20.400000285000001</v>
      </c>
      <c r="H2842" s="17">
        <v>2.710000038</v>
      </c>
      <c r="I2842" s="21">
        <v>312.5</v>
      </c>
      <c r="J2842" s="19">
        <v>13.1872822682936</v>
      </c>
      <c r="K2842" s="19">
        <v>-0.867955528917287</v>
      </c>
      <c r="M2842" s="19">
        <v>43</v>
      </c>
      <c r="N2842" s="19">
        <v>6.7000000479999997</v>
      </c>
      <c r="O2842" s="19">
        <v>2.1499999760000001</v>
      </c>
      <c r="P2842" s="17"/>
      <c r="Q2842" s="19">
        <f t="shared" si="693"/>
        <v>5.5464606406728505</v>
      </c>
      <c r="R2842" s="19">
        <f t="shared" si="697"/>
        <v>4.3550640460292573</v>
      </c>
      <c r="S2842" s="19">
        <f t="shared" si="699"/>
        <v>3.8994985652570828</v>
      </c>
      <c r="T2842" s="19">
        <f t="shared" si="701"/>
        <v>3.4888534823667769</v>
      </c>
      <c r="U2842" s="23">
        <f t="shared" si="694"/>
        <v>4.3224691835814921</v>
      </c>
      <c r="V2842" s="24">
        <f t="shared" si="695"/>
        <v>5.1450102179296398</v>
      </c>
      <c r="W2842" s="24">
        <f t="shared" si="695"/>
        <v>4.3337371465339425</v>
      </c>
      <c r="X2842" s="24">
        <f t="shared" si="695"/>
        <v>3.8592506584924333</v>
      </c>
      <c r="Y2842" s="24">
        <f t="shared" si="695"/>
        <v>3.937268979476126</v>
      </c>
      <c r="Z2842" s="24">
        <f t="shared" si="695"/>
        <v>4.3188167506080353</v>
      </c>
      <c r="AA2842" s="20">
        <v>0.11</v>
      </c>
      <c r="AB2842" s="20">
        <v>0.15833333333333299</v>
      </c>
      <c r="AC2842" s="17">
        <v>315.24262986111103</v>
      </c>
      <c r="AD2842" s="17">
        <f t="shared" si="700"/>
        <v>314.37734283915074</v>
      </c>
      <c r="AE2842" s="21">
        <v>149</v>
      </c>
      <c r="AF2842" s="21">
        <v>148.48541666666674</v>
      </c>
      <c r="AG2842" s="19">
        <v>3.2034027777777774</v>
      </c>
      <c r="AH2842" s="21">
        <v>96</v>
      </c>
      <c r="AI2842" s="22">
        <v>1.404166666666665</v>
      </c>
      <c r="AJ2842" s="21">
        <v>2087.4700000000048</v>
      </c>
      <c r="AK2842" s="21" t="e">
        <f>VLOOKUP($B2842,'[3]Rotoma level Monthly'!$C$2:$N$538,10,FALSE)</f>
        <v>#N/A</v>
      </c>
      <c r="AL2842" s="21" t="e">
        <f>VLOOKUP($B2842,'[3]Rotoma level Monthly'!$C$2:$N$538,11,FALSE)</f>
        <v>#N/A</v>
      </c>
      <c r="AM2842" s="20">
        <v>3.5748252522644202</v>
      </c>
      <c r="AN2842" s="21">
        <v>186.6333333333333</v>
      </c>
    </row>
    <row r="2843" spans="1:40" x14ac:dyDescent="0.25">
      <c r="A2843" t="s">
        <v>93</v>
      </c>
      <c r="B2843" s="15">
        <v>40725</v>
      </c>
      <c r="C2843" s="16" t="s">
        <v>74</v>
      </c>
      <c r="D2843" s="17">
        <v>2012</v>
      </c>
      <c r="E2843" s="18" t="str">
        <f t="shared" si="698"/>
        <v>Rotorua 2011/12</v>
      </c>
      <c r="F2843" s="18" t="s">
        <v>72</v>
      </c>
      <c r="G2843" s="19">
        <v>9.8999998097499997</v>
      </c>
      <c r="H2843" s="17">
        <v>4.375</v>
      </c>
      <c r="I2843" s="21">
        <v>338</v>
      </c>
      <c r="J2843" s="19">
        <v>13.675782268293599</v>
      </c>
      <c r="K2843" s="19">
        <v>-0.867955528917287</v>
      </c>
      <c r="M2843" s="19">
        <v>16.5</v>
      </c>
      <c r="N2843" s="19">
        <v>6.7000000479999997</v>
      </c>
      <c r="O2843" s="19">
        <v>1.1499999760000001</v>
      </c>
      <c r="P2843" s="17"/>
      <c r="Q2843" s="19">
        <f t="shared" si="693"/>
        <v>4.7489133730791613</v>
      </c>
      <c r="R2843" s="19">
        <f t="shared" si="697"/>
        <v>3.7626637432587073</v>
      </c>
      <c r="S2843" s="19">
        <f t="shared" si="699"/>
        <v>4.002039267835741</v>
      </c>
      <c r="T2843" s="19">
        <f t="shared" si="701"/>
        <v>3.5349803591485167</v>
      </c>
      <c r="U2843" s="23">
        <f t="shared" si="694"/>
        <v>4.0121491858305314</v>
      </c>
      <c r="V2843" s="24">
        <f t="shared" si="695"/>
        <v>5.0675206070625132</v>
      </c>
      <c r="W2843" s="24">
        <f t="shared" si="695"/>
        <v>4.2257087379951157</v>
      </c>
      <c r="X2843" s="24">
        <f t="shared" si="695"/>
        <v>3.8508788039775794</v>
      </c>
      <c r="Y2843" s="24">
        <f t="shared" si="695"/>
        <v>3.8335260790540935</v>
      </c>
      <c r="Z2843" s="24">
        <f t="shared" si="695"/>
        <v>4.2444085570223251</v>
      </c>
      <c r="AA2843" s="20">
        <v>1.1299999999999999</v>
      </c>
      <c r="AB2843" s="20">
        <v>0.18833333333333299</v>
      </c>
      <c r="AC2843" s="17">
        <v>315.40060114247302</v>
      </c>
      <c r="AD2843" s="17">
        <f t="shared" si="700"/>
        <v>314.52483213863923</v>
      </c>
      <c r="AE2843" s="21">
        <v>121.461</v>
      </c>
      <c r="AF2843" s="21">
        <v>206.84072580645164</v>
      </c>
      <c r="AG2843" s="19">
        <v>3.9659274193548391</v>
      </c>
      <c r="AH2843" s="21">
        <v>152.9</v>
      </c>
      <c r="AI2843" s="22">
        <v>1.2524999999999999</v>
      </c>
      <c r="AJ2843" s="21">
        <v>2044.765000000004</v>
      </c>
      <c r="AK2843" s="21" t="e">
        <f>VLOOKUP($B2843,'[3]Rotoma level Monthly'!$C$2:$N$538,10,FALSE)</f>
        <v>#N/A</v>
      </c>
      <c r="AL2843" s="21" t="e">
        <f>VLOOKUP($B2843,'[3]Rotoma level Monthly'!$C$2:$N$538,11,FALSE)</f>
        <v>#N/A</v>
      </c>
      <c r="AM2843" s="20">
        <v>3.5650277985607173</v>
      </c>
      <c r="AN2843" s="21">
        <v>185.10833333333332</v>
      </c>
    </row>
    <row r="2844" spans="1:40" x14ac:dyDescent="0.25">
      <c r="A2844" t="s">
        <v>93</v>
      </c>
      <c r="B2844" s="15">
        <v>40756</v>
      </c>
      <c r="C2844" s="16" t="s">
        <v>74</v>
      </c>
      <c r="D2844" s="17">
        <v>2012</v>
      </c>
      <c r="E2844" s="18" t="str">
        <f t="shared" si="698"/>
        <v>Rotorua 2011/12</v>
      </c>
      <c r="F2844" s="18" t="s">
        <v>72</v>
      </c>
      <c r="G2844" s="19">
        <v>5.9500000237500004</v>
      </c>
      <c r="H2844" s="17">
        <v>5.0750000474999997</v>
      </c>
      <c r="I2844" s="21">
        <v>326</v>
      </c>
      <c r="J2844" s="19">
        <v>11.721782268293598</v>
      </c>
      <c r="K2844" s="19">
        <v>1.0860444710827131</v>
      </c>
      <c r="M2844" s="19">
        <v>25</v>
      </c>
      <c r="N2844" s="19">
        <v>6.75</v>
      </c>
      <c r="O2844" s="19">
        <v>0.89500001100000004</v>
      </c>
      <c r="P2844" s="17"/>
      <c r="Q2844" s="19">
        <f t="shared" si="693"/>
        <v>4.1872730973536783</v>
      </c>
      <c r="R2844" s="19">
        <f t="shared" si="697"/>
        <v>3.5726649677655411</v>
      </c>
      <c r="S2844" s="19">
        <f t="shared" si="699"/>
        <v>3.9547849762044955</v>
      </c>
      <c r="T2844" s="19">
        <f t="shared" si="701"/>
        <v>3.3394614583367095</v>
      </c>
      <c r="U2844" s="23">
        <f t="shared" si="694"/>
        <v>3.7635461249151061</v>
      </c>
      <c r="V2844" s="24">
        <f t="shared" si="695"/>
        <v>4.9703415584030672</v>
      </c>
      <c r="W2844" s="24">
        <f t="shared" si="695"/>
        <v>4.1471456691388076</v>
      </c>
      <c r="X2844" s="24">
        <f t="shared" ref="W2844:Z2907" si="702">AVERAGE(S2833:S2844)</f>
        <v>3.8617638629867646</v>
      </c>
      <c r="Y2844" s="24">
        <f t="shared" si="702"/>
        <v>3.762490551892244</v>
      </c>
      <c r="Z2844" s="24">
        <f t="shared" si="702"/>
        <v>4.185435410605221</v>
      </c>
      <c r="AA2844" s="20">
        <v>0.24</v>
      </c>
      <c r="AB2844" s="20">
        <v>0.193333333333333</v>
      </c>
      <c r="AC2844" s="17">
        <v>315.371733870968</v>
      </c>
      <c r="AD2844" s="17">
        <f t="shared" si="700"/>
        <v>314.64555539083432</v>
      </c>
      <c r="AE2844" s="21">
        <v>57.454999999999899</v>
      </c>
      <c r="AF2844" s="21">
        <v>194.58333333333334</v>
      </c>
      <c r="AG2844" s="19">
        <v>2.9935483870967747</v>
      </c>
      <c r="AH2844" s="21">
        <v>200.9</v>
      </c>
      <c r="AI2844" s="22">
        <v>0.84333333333333305</v>
      </c>
      <c r="AJ2844" s="21">
        <v>2115.7360000000035</v>
      </c>
      <c r="AK2844" s="21" t="e">
        <f>VLOOKUP($B2844,'[3]Rotoma level Monthly'!$C$2:$N$538,10,FALSE)</f>
        <v>#N/A</v>
      </c>
      <c r="AL2844" s="21" t="e">
        <f>VLOOKUP($B2844,'[3]Rotoma level Monthly'!$C$2:$N$538,11,FALSE)</f>
        <v>#N/A</v>
      </c>
      <c r="AM2844" s="20">
        <v>3.6532166426467394</v>
      </c>
      <c r="AN2844" s="21">
        <v>190.59166666666667</v>
      </c>
    </row>
    <row r="2845" spans="1:40" x14ac:dyDescent="0.25">
      <c r="A2845" t="s">
        <v>93</v>
      </c>
      <c r="B2845" s="15">
        <v>40787</v>
      </c>
      <c r="C2845" s="16" t="s">
        <v>74</v>
      </c>
      <c r="D2845" s="17">
        <v>2012</v>
      </c>
      <c r="E2845" s="18" t="str">
        <f t="shared" si="698"/>
        <v>Rotorua 2011/12</v>
      </c>
      <c r="F2845" s="18" t="s">
        <v>72</v>
      </c>
      <c r="G2845" s="19">
        <v>21.899999810000001</v>
      </c>
      <c r="H2845" s="17">
        <v>2.6500000950000002</v>
      </c>
      <c r="I2845" s="21">
        <v>319.5</v>
      </c>
      <c r="J2845" s="19">
        <v>12.2102822682936</v>
      </c>
      <c r="K2845" s="19">
        <v>0.10904447108271298</v>
      </c>
      <c r="M2845" s="19">
        <v>6.5</v>
      </c>
      <c r="N2845" s="19">
        <v>6.8499999045000006</v>
      </c>
      <c r="O2845" s="19">
        <v>1.5</v>
      </c>
      <c r="P2845" s="17"/>
      <c r="Q2845" s="19">
        <f t="shared" si="693"/>
        <v>5.6247280421235573</v>
      </c>
      <c r="R2845" s="19">
        <f t="shared" si="697"/>
        <v>4.382160282953719</v>
      </c>
      <c r="S2845" s="19">
        <f t="shared" si="699"/>
        <v>3.9284572961082005</v>
      </c>
      <c r="T2845" s="19">
        <f t="shared" si="701"/>
        <v>3.3912390549798657</v>
      </c>
      <c r="U2845" s="23">
        <f t="shared" si="694"/>
        <v>4.3316461690413357</v>
      </c>
      <c r="V2845" s="24">
        <f t="shared" ref="V2845:Z2908" si="703">AVERAGE(Q2834:Q2845)</f>
        <v>5.0490733368588137</v>
      </c>
      <c r="W2845" s="24">
        <f t="shared" si="702"/>
        <v>4.1579098883728287</v>
      </c>
      <c r="X2845" s="24">
        <f t="shared" si="702"/>
        <v>3.8952257822092875</v>
      </c>
      <c r="Y2845" s="24">
        <f t="shared" si="702"/>
        <v>3.7363985939711291</v>
      </c>
      <c r="Z2845" s="24">
        <f t="shared" si="702"/>
        <v>4.2096519003530153</v>
      </c>
      <c r="AA2845" s="20">
        <v>1.1000000000000001</v>
      </c>
      <c r="AB2845" s="20">
        <v>0.32</v>
      </c>
      <c r="AC2845" s="17">
        <v>315.30045069444401</v>
      </c>
      <c r="AD2845" s="17">
        <f t="shared" si="700"/>
        <v>314.73685807018495</v>
      </c>
      <c r="AE2845" s="21">
        <v>65.760999999999996</v>
      </c>
      <c r="AF2845" s="21">
        <v>193.54097222222225</v>
      </c>
      <c r="AG2845" s="19">
        <v>3.3280555555555549</v>
      </c>
      <c r="AH2845" s="21">
        <v>230.7</v>
      </c>
      <c r="AI2845" s="22">
        <v>0.42083333333333295</v>
      </c>
      <c r="AJ2845" s="21">
        <v>1857.8760000000018</v>
      </c>
      <c r="AK2845" s="21" t="e">
        <f>VLOOKUP($B2845,'[3]Rotoma level Monthly'!$C$2:$N$538,10,FALSE)</f>
        <v>#N/A</v>
      </c>
      <c r="AL2845" s="21" t="e">
        <f>VLOOKUP($B2845,'[3]Rotoma level Monthly'!$C$2:$N$538,11,FALSE)</f>
        <v>#N/A</v>
      </c>
      <c r="AM2845" s="20">
        <v>3.6286870727542655</v>
      </c>
      <c r="AN2845" s="21">
        <v>197.64166666666665</v>
      </c>
    </row>
    <row r="2846" spans="1:40" x14ac:dyDescent="0.25">
      <c r="A2846" t="s">
        <v>93</v>
      </c>
      <c r="B2846" s="15">
        <v>40817</v>
      </c>
      <c r="C2846" s="16" t="s">
        <v>74</v>
      </c>
      <c r="D2846" s="17">
        <v>2012</v>
      </c>
      <c r="E2846" s="18" t="str">
        <f t="shared" si="698"/>
        <v>Rotorua 2011/12</v>
      </c>
      <c r="F2846" s="18" t="s">
        <v>72</v>
      </c>
      <c r="G2846" s="19">
        <v>15.599999952499999</v>
      </c>
      <c r="H2846" s="17">
        <v>2.4249999524999999</v>
      </c>
      <c r="I2846" s="21">
        <v>253</v>
      </c>
      <c r="J2846" s="19">
        <v>10.7447822682936</v>
      </c>
      <c r="K2846" s="19">
        <v>-0.37945552891728701</v>
      </c>
      <c r="M2846" s="19">
        <v>2</v>
      </c>
      <c r="N2846" s="19">
        <v>7.1000001429999999</v>
      </c>
      <c r="O2846" s="19">
        <v>2.25</v>
      </c>
      <c r="P2846" s="17"/>
      <c r="Q2846" s="19">
        <f t="shared" si="693"/>
        <v>5.2505364764615106</v>
      </c>
      <c r="R2846" s="19">
        <f t="shared" si="697"/>
        <v>4.4891308865261212</v>
      </c>
      <c r="S2846" s="19">
        <f t="shared" si="699"/>
        <v>3.6233927687392113</v>
      </c>
      <c r="T2846" s="19">
        <f t="shared" si="701"/>
        <v>3.2290970486361465</v>
      </c>
      <c r="U2846" s="23">
        <f t="shared" si="694"/>
        <v>4.1480392950907472</v>
      </c>
      <c r="V2846" s="24">
        <f t="shared" si="703"/>
        <v>5.0811899248721142</v>
      </c>
      <c r="W2846" s="24">
        <f t="shared" si="702"/>
        <v>4.1705618506660205</v>
      </c>
      <c r="X2846" s="24">
        <f t="shared" si="702"/>
        <v>3.8803570151312332</v>
      </c>
      <c r="Y2846" s="24">
        <f t="shared" si="702"/>
        <v>3.66313705621006</v>
      </c>
      <c r="Z2846" s="24">
        <f t="shared" si="702"/>
        <v>4.1988114617198571</v>
      </c>
      <c r="AA2846" s="20">
        <v>0.71</v>
      </c>
      <c r="AB2846" s="20">
        <v>0.52333333333333298</v>
      </c>
      <c r="AC2846" s="17">
        <v>315.51714280914001</v>
      </c>
      <c r="AD2846" s="17">
        <f t="shared" si="700"/>
        <v>314.83935330744288</v>
      </c>
      <c r="AE2846" s="21">
        <v>174</v>
      </c>
      <c r="AF2846" s="21">
        <v>133.22991071428569</v>
      </c>
      <c r="AG2846" s="19">
        <v>3.8747023809523808</v>
      </c>
      <c r="AH2846" s="21">
        <v>169.6</v>
      </c>
      <c r="AI2846" s="22">
        <v>0.42083333333333295</v>
      </c>
      <c r="AJ2846" s="21">
        <v>1736.5270000000007</v>
      </c>
      <c r="AK2846" s="21" t="e">
        <f>VLOOKUP($B2846,'[3]Rotoma level Monthly'!$C$2:$N$538,10,FALSE)</f>
        <v>#N/A</v>
      </c>
      <c r="AL2846" s="21" t="e">
        <f>VLOOKUP($B2846,'[3]Rotoma level Monthly'!$C$2:$N$538,11,FALSE)</f>
        <v>#N/A</v>
      </c>
      <c r="AM2846" s="20">
        <v>3.4953928518091826</v>
      </c>
      <c r="AN2846" s="21">
        <v>191.28333333333333</v>
      </c>
    </row>
    <row r="2847" spans="1:40" x14ac:dyDescent="0.25">
      <c r="A2847" t="s">
        <v>93</v>
      </c>
      <c r="B2847" s="15">
        <v>40848</v>
      </c>
      <c r="C2847" s="16" t="s">
        <v>74</v>
      </c>
      <c r="D2847" s="17">
        <v>2012</v>
      </c>
      <c r="E2847" s="18" t="str">
        <f t="shared" si="698"/>
        <v>Rotorua 2011/12</v>
      </c>
      <c r="F2847" s="18" t="s">
        <v>72</v>
      </c>
      <c r="G2847" s="19">
        <v>9.3499999524999993</v>
      </c>
      <c r="H2847" s="17">
        <v>2.9850000144999997</v>
      </c>
      <c r="I2847" s="21">
        <v>303</v>
      </c>
      <c r="J2847" s="19">
        <v>12.698782268293598</v>
      </c>
      <c r="K2847" s="19">
        <v>0.10904447108271298</v>
      </c>
      <c r="M2847" s="19">
        <v>34</v>
      </c>
      <c r="N2847" s="19">
        <v>6.7000000479999997</v>
      </c>
      <c r="O2847" s="19">
        <v>2.2999999524999999</v>
      </c>
      <c r="P2847" s="17"/>
      <c r="Q2847" s="19">
        <f t="shared" si="693"/>
        <v>4.6858614860121701</v>
      </c>
      <c r="R2847" s="19">
        <f t="shared" si="697"/>
        <v>4.2375709040772715</v>
      </c>
      <c r="S2847" s="19">
        <f t="shared" si="699"/>
        <v>3.859142311791937</v>
      </c>
      <c r="T2847" s="19">
        <f t="shared" si="701"/>
        <v>3.440985264546637</v>
      </c>
      <c r="U2847" s="23">
        <f t="shared" si="694"/>
        <v>4.0558899916070041</v>
      </c>
      <c r="V2847" s="24">
        <f t="shared" si="703"/>
        <v>5.08624205690474</v>
      </c>
      <c r="W2847" s="24">
        <f t="shared" si="702"/>
        <v>4.1808061327345358</v>
      </c>
      <c r="X2847" s="24">
        <f t="shared" si="702"/>
        <v>3.9103854755794814</v>
      </c>
      <c r="Y2847" s="24">
        <f t="shared" si="702"/>
        <v>3.6715973733942211</v>
      </c>
      <c r="Z2847" s="24">
        <f t="shared" si="702"/>
        <v>4.2122577596532453</v>
      </c>
      <c r="AA2847" s="20">
        <v>1.2</v>
      </c>
      <c r="AB2847" s="20">
        <v>0.74833333333333296</v>
      </c>
      <c r="AC2847" s="17">
        <v>315.64207430555598</v>
      </c>
      <c r="AD2847" s="17">
        <f t="shared" si="700"/>
        <v>314.95938778968514</v>
      </c>
      <c r="AE2847" s="21">
        <v>52.499000000000002</v>
      </c>
      <c r="AF2847" s="21">
        <v>214.86736111111111</v>
      </c>
      <c r="AG2847" s="19">
        <v>4.8864583333333345</v>
      </c>
      <c r="AH2847" s="21">
        <v>257.8</v>
      </c>
      <c r="AI2847" s="22">
        <v>0.42083333333333295</v>
      </c>
      <c r="AJ2847" s="21">
        <v>1847.6620000000009</v>
      </c>
      <c r="AK2847" s="21" t="e">
        <f>VLOOKUP($B2847,'[3]Rotoma level Monthly'!$C$2:$N$538,10,FALSE)</f>
        <v>#N/A</v>
      </c>
      <c r="AL2847" s="21" t="e">
        <f>VLOOKUP($B2847,'[3]Rotoma level Monthly'!$C$2:$N$538,11,FALSE)</f>
        <v>#N/A</v>
      </c>
      <c r="AM2847" s="20">
        <v>3.4716449319423108</v>
      </c>
      <c r="AN2847" s="21">
        <v>191.20000000000002</v>
      </c>
    </row>
    <row r="2848" spans="1:40" x14ac:dyDescent="0.25">
      <c r="A2848" t="s">
        <v>93</v>
      </c>
      <c r="B2848" s="15">
        <v>40878</v>
      </c>
      <c r="C2848" s="16" t="s">
        <v>74</v>
      </c>
      <c r="D2848" s="17">
        <v>2012</v>
      </c>
      <c r="E2848" s="18" t="str">
        <f t="shared" si="698"/>
        <v>Rotorua 2011/12</v>
      </c>
      <c r="F2848" s="18" t="s">
        <v>72</v>
      </c>
      <c r="G2848" s="19">
        <v>14.599999952500001</v>
      </c>
      <c r="H2848" s="17">
        <v>2.7999999524999999</v>
      </c>
      <c r="I2848" s="21">
        <v>278</v>
      </c>
      <c r="J2848" s="19">
        <v>12.698782268293598</v>
      </c>
      <c r="K2848" s="19">
        <v>1.574544471082713</v>
      </c>
      <c r="M2848" s="19">
        <v>11</v>
      </c>
      <c r="N2848" s="19">
        <v>6.7000000474999997</v>
      </c>
      <c r="O2848" s="19">
        <v>1.8000000119999999</v>
      </c>
      <c r="P2848" s="17"/>
      <c r="Q2848" s="19">
        <f t="shared" si="693"/>
        <v>5.1774562501035923</v>
      </c>
      <c r="R2848" s="19">
        <f t="shared" si="697"/>
        <v>4.3154448053477612</v>
      </c>
      <c r="S2848" s="19">
        <f t="shared" si="699"/>
        <v>3.746574835713409</v>
      </c>
      <c r="T2848" s="19">
        <f t="shared" si="701"/>
        <v>3.440985264546637</v>
      </c>
      <c r="U2848" s="23">
        <f t="shared" si="694"/>
        <v>4.1701152889278497</v>
      </c>
      <c r="V2848" s="24">
        <f t="shared" si="703"/>
        <v>5.0775378610924413</v>
      </c>
      <c r="W2848" s="24">
        <f t="shared" si="702"/>
        <v>4.1916379886392878</v>
      </c>
      <c r="X2848" s="24">
        <f t="shared" si="702"/>
        <v>3.9057818807492777</v>
      </c>
      <c r="Y2848" s="24">
        <f t="shared" si="702"/>
        <v>3.6463985812362822</v>
      </c>
      <c r="Z2848" s="24">
        <f t="shared" si="702"/>
        <v>4.2053390779293229</v>
      </c>
      <c r="AA2848" s="20">
        <v>2.23</v>
      </c>
      <c r="AB2848" s="20">
        <v>1.1016666666666599</v>
      </c>
      <c r="AC2848" s="17">
        <v>315.67245463709702</v>
      </c>
      <c r="AD2848" s="17">
        <f t="shared" si="700"/>
        <v>315.08401043753463</v>
      </c>
      <c r="AE2848" s="21">
        <v>351.87899999999797</v>
      </c>
      <c r="AF2848" s="21">
        <v>90.649193548387103</v>
      </c>
      <c r="AG2848" s="19">
        <v>4.0885080645161285</v>
      </c>
      <c r="AH2848" s="21">
        <v>165.1</v>
      </c>
      <c r="AI2848" s="22">
        <v>0.42083333333333295</v>
      </c>
      <c r="AJ2848" s="21">
        <v>1845.6860000000011</v>
      </c>
      <c r="AK2848" s="21" t="e">
        <f>VLOOKUP($B2848,'[3]Rotoma level Monthly'!$C$2:$N$538,10,FALSE)</f>
        <v>#N/A</v>
      </c>
      <c r="AL2848" s="21" t="e">
        <f>VLOOKUP($B2848,'[3]Rotoma level Monthly'!$C$2:$N$538,11,FALSE)</f>
        <v>#N/A</v>
      </c>
      <c r="AM2848" s="20">
        <v>3.5939134504608301</v>
      </c>
      <c r="AN2848" s="21">
        <v>189.22500000000002</v>
      </c>
    </row>
    <row r="2849" spans="1:40" x14ac:dyDescent="0.25">
      <c r="A2849" t="s">
        <v>93</v>
      </c>
      <c r="B2849" s="15">
        <v>40909</v>
      </c>
      <c r="C2849" s="16" t="s">
        <v>74</v>
      </c>
      <c r="D2849" s="17">
        <v>2012</v>
      </c>
      <c r="E2849" s="18" t="str">
        <f t="shared" si="698"/>
        <v>Rotorua 2011/12</v>
      </c>
      <c r="F2849" s="18" t="s">
        <v>72</v>
      </c>
      <c r="G2849" s="19">
        <v>10.5</v>
      </c>
      <c r="H2849" s="17">
        <v>2.3900001045000003</v>
      </c>
      <c r="I2849" s="21">
        <v>241</v>
      </c>
      <c r="J2849" s="19">
        <v>11.2332822682936</v>
      </c>
      <c r="K2849" s="19">
        <v>1.574544471082713</v>
      </c>
      <c r="M2849" s="19">
        <v>9.5</v>
      </c>
      <c r="N2849" s="19">
        <v>6.9500000479999997</v>
      </c>
      <c r="O2849" s="19">
        <v>1.8999999760000001</v>
      </c>
      <c r="P2849" s="17"/>
      <c r="Q2849" s="19">
        <f t="shared" si="693"/>
        <v>4.8138208196376429</v>
      </c>
      <c r="R2849" s="19">
        <f t="shared" si="697"/>
        <v>4.5065980944715038</v>
      </c>
      <c r="S2849" s="19">
        <f t="shared" si="699"/>
        <v>3.5598712981503531</v>
      </c>
      <c r="T2849" s="19">
        <f t="shared" si="701"/>
        <v>3.2854794819770561</v>
      </c>
      <c r="U2849" s="23">
        <f t="shared" si="694"/>
        <v>4.0414424235591397</v>
      </c>
      <c r="V2849" s="24">
        <f t="shared" si="703"/>
        <v>5.0285023697078808</v>
      </c>
      <c r="W2849" s="24">
        <f t="shared" si="702"/>
        <v>4.1810815516966064</v>
      </c>
      <c r="X2849" s="24">
        <f t="shared" si="702"/>
        <v>3.8783545973917106</v>
      </c>
      <c r="Y2849" s="24">
        <f t="shared" si="702"/>
        <v>3.5827522561516272</v>
      </c>
      <c r="Z2849" s="24">
        <f t="shared" si="702"/>
        <v>4.1676726937369555</v>
      </c>
      <c r="AA2849" s="20">
        <v>0.95</v>
      </c>
      <c r="AB2849" s="20">
        <v>1.8683333333333301</v>
      </c>
      <c r="AC2849" s="17">
        <v>315.999647513441</v>
      </c>
      <c r="AD2849" s="17">
        <f t="shared" si="700"/>
        <v>315.22807506567091</v>
      </c>
      <c r="AE2849" s="21">
        <v>120.357</v>
      </c>
      <c r="AF2849" s="21">
        <v>186.47715053763451</v>
      </c>
      <c r="AG2849" s="19">
        <v>4.0812499999999998</v>
      </c>
      <c r="AH2849" s="21">
        <v>234.5</v>
      </c>
      <c r="AI2849" s="22">
        <v>0.52249999999999952</v>
      </c>
      <c r="AJ2849" s="21">
        <v>2089.5649999999991</v>
      </c>
      <c r="AK2849" s="21" t="e">
        <f>VLOOKUP($B2849,'[3]Rotoma level Monthly'!$C$2:$N$538,10,FALSE)</f>
        <v>#N/A</v>
      </c>
      <c r="AL2849" s="21" t="e">
        <f>VLOOKUP($B2849,'[3]Rotoma level Monthly'!$C$2:$N$538,11,FALSE)</f>
        <v>#N/A</v>
      </c>
      <c r="AM2849" s="20">
        <v>3.6022075812852026</v>
      </c>
      <c r="AN2849" s="21">
        <v>188.9083333333333</v>
      </c>
    </row>
    <row r="2850" spans="1:40" x14ac:dyDescent="0.25">
      <c r="A2850" t="s">
        <v>93</v>
      </c>
      <c r="B2850" s="15">
        <v>40940</v>
      </c>
      <c r="C2850" s="16" t="s">
        <v>74</v>
      </c>
      <c r="D2850" s="17">
        <v>2012</v>
      </c>
      <c r="E2850" s="18" t="str">
        <f t="shared" si="698"/>
        <v>Rotorua 2011/12</v>
      </c>
      <c r="F2850" s="18" t="s">
        <v>72</v>
      </c>
      <c r="G2850" s="19">
        <v>5.7999999762499996</v>
      </c>
      <c r="H2850" s="17">
        <v>3.7999999520000003</v>
      </c>
      <c r="I2850" s="21">
        <v>360.5</v>
      </c>
      <c r="J2850" s="19">
        <v>11.2332822682936</v>
      </c>
      <c r="K2850" s="19">
        <v>0.10904447108271298</v>
      </c>
      <c r="M2850" s="19">
        <v>79</v>
      </c>
      <c r="N2850" s="19">
        <v>6.75</v>
      </c>
      <c r="O2850" s="19">
        <v>1.4499999880000001</v>
      </c>
      <c r="P2850" s="17"/>
      <c r="Q2850" s="19">
        <f t="shared" ref="Q2850:Q2913" si="704">2.22+2.54*LOG($G2850,10)</f>
        <v>4.1591070991328234</v>
      </c>
      <c r="R2850" s="19">
        <f t="shared" si="697"/>
        <v>3.9398489704902033</v>
      </c>
      <c r="S2850" s="19">
        <f t="shared" si="699"/>
        <v>4.0862848598568977</v>
      </c>
      <c r="T2850" s="19">
        <f t="shared" si="701"/>
        <v>3.2854794819770561</v>
      </c>
      <c r="U2850" s="23">
        <f t="shared" ref="U2850:U2913" si="705">AVERAGE(Q2850:T2850)</f>
        <v>3.8676801028642451</v>
      </c>
      <c r="V2850" s="24">
        <f t="shared" si="703"/>
        <v>4.9886254198079643</v>
      </c>
      <c r="W2850" s="24">
        <f t="shared" si="702"/>
        <v>4.1896522400396927</v>
      </c>
      <c r="X2850" s="24">
        <f t="shared" si="702"/>
        <v>3.925433358146075</v>
      </c>
      <c r="Y2850" s="24">
        <f t="shared" si="702"/>
        <v>3.5191059310669712</v>
      </c>
      <c r="Z2850" s="24">
        <f t="shared" si="702"/>
        <v>4.1557042372651756</v>
      </c>
      <c r="AA2850" s="20">
        <v>0.21</v>
      </c>
      <c r="AB2850" s="20">
        <v>1.58666666666666</v>
      </c>
      <c r="AC2850" s="17">
        <v>315.92114655172401</v>
      </c>
      <c r="AD2850" s="17">
        <f t="shared" si="700"/>
        <v>315.34303181576496</v>
      </c>
      <c r="AE2850" s="21">
        <v>122.396</v>
      </c>
      <c r="AF2850" s="21">
        <v>160.4066091954023</v>
      </c>
      <c r="AG2850" s="19">
        <v>3.0179597701149428</v>
      </c>
      <c r="AH2850" s="21">
        <v>179.4</v>
      </c>
      <c r="AI2850" s="22">
        <v>0.63583333333333303</v>
      </c>
      <c r="AJ2850" s="21">
        <v>1779.9219999999991</v>
      </c>
      <c r="AK2850" s="21" t="e">
        <f>VLOOKUP($B2850,'[3]Rotoma level Monthly'!$C$2:$N$538,10,FALSE)</f>
        <v>#N/A</v>
      </c>
      <c r="AL2850" s="21" t="e">
        <f>VLOOKUP($B2850,'[3]Rotoma level Monthly'!$C$2:$N$538,11,FALSE)</f>
        <v>#N/A</v>
      </c>
      <c r="AM2850" s="20">
        <v>3.6073375096006139</v>
      </c>
      <c r="AN2850" s="21">
        <v>186.27499999999998</v>
      </c>
    </row>
    <row r="2851" spans="1:40" x14ac:dyDescent="0.25">
      <c r="A2851" t="s">
        <v>93</v>
      </c>
      <c r="B2851" s="15">
        <v>40969</v>
      </c>
      <c r="C2851" s="16" t="s">
        <v>74</v>
      </c>
      <c r="D2851" s="17">
        <v>2012</v>
      </c>
      <c r="E2851" s="18" t="str">
        <f t="shared" si="698"/>
        <v>Rotorua 2011/12</v>
      </c>
      <c r="F2851" s="18" t="s">
        <v>72</v>
      </c>
      <c r="G2851" s="19">
        <v>8.2999998569999995</v>
      </c>
      <c r="H2851" s="17">
        <v>3.9750000239999999</v>
      </c>
      <c r="I2851" s="21">
        <v>317.5</v>
      </c>
      <c r="J2851" s="19">
        <v>10.7447822682936</v>
      </c>
      <c r="K2851" s="19">
        <v>-1.112205528917287</v>
      </c>
      <c r="M2851" s="19">
        <v>67.5</v>
      </c>
      <c r="N2851" s="19">
        <v>7.0999999045000006</v>
      </c>
      <c r="O2851" s="19">
        <v>1.2999999520000001</v>
      </c>
      <c r="P2851" s="17"/>
      <c r="Q2851" s="19">
        <f t="shared" si="704"/>
        <v>4.5544583356298727</v>
      </c>
      <c r="R2851" s="19">
        <f t="shared" si="697"/>
        <v>3.8835378418606372</v>
      </c>
      <c r="S2851" s="19">
        <f t="shared" si="699"/>
        <v>3.9202486261802627</v>
      </c>
      <c r="T2851" s="19">
        <f t="shared" si="701"/>
        <v>3.2290970486361465</v>
      </c>
      <c r="U2851" s="23">
        <f t="shared" si="705"/>
        <v>3.8968354630767297</v>
      </c>
      <c r="V2851" s="24">
        <f t="shared" si="703"/>
        <v>4.9425577616997884</v>
      </c>
      <c r="W2851" s="24">
        <f t="shared" si="702"/>
        <v>4.1490469166832122</v>
      </c>
      <c r="X2851" s="24">
        <f t="shared" si="702"/>
        <v>3.9089107876094431</v>
      </c>
      <c r="Y2851" s="24">
        <f t="shared" si="702"/>
        <v>3.4559177038587126</v>
      </c>
      <c r="Z2851" s="24">
        <f t="shared" si="702"/>
        <v>4.114108292462789</v>
      </c>
      <c r="AA2851" s="20">
        <v>0.34</v>
      </c>
      <c r="AB2851" s="20">
        <v>1.24166666666666</v>
      </c>
      <c r="AC2851" s="17">
        <v>315.91841969085999</v>
      </c>
      <c r="AD2851" s="17">
        <f t="shared" si="700"/>
        <v>315.45695103059472</v>
      </c>
      <c r="AE2851" s="21">
        <v>129.63300000000001</v>
      </c>
      <c r="AF2851" s="21">
        <v>157.0685483870968</v>
      </c>
      <c r="AG2851" s="19">
        <v>4.1236559139784932</v>
      </c>
      <c r="AH2851" s="21">
        <v>215.7</v>
      </c>
      <c r="AI2851" s="22">
        <v>0.92499999999999649</v>
      </c>
      <c r="AJ2851" s="21">
        <v>1795.5579999999989</v>
      </c>
      <c r="AK2851" s="21">
        <f>VLOOKUP($B2851,'[3]Rotoma level Monthly'!$C$2:$N$538,10,FALSE)</f>
        <v>1779.9219999999991</v>
      </c>
      <c r="AL2851" s="21">
        <f>VLOOKUP($B2851,'[3]Rotoma level Monthly'!$C$2:$N$538,11,FALSE)</f>
        <v>1953.0915833333354</v>
      </c>
      <c r="AM2851" s="20">
        <v>3.6361655063165421</v>
      </c>
      <c r="AN2851" s="21">
        <v>185.6583333333333</v>
      </c>
    </row>
    <row r="2852" spans="1:40" x14ac:dyDescent="0.25">
      <c r="A2852" t="s">
        <v>93</v>
      </c>
      <c r="B2852" s="15">
        <v>41000</v>
      </c>
      <c r="C2852" s="16" t="s">
        <v>74</v>
      </c>
      <c r="D2852" s="17">
        <v>2012</v>
      </c>
      <c r="E2852" s="18" t="str">
        <f t="shared" si="698"/>
        <v>Rotorua 2011/12</v>
      </c>
      <c r="F2852" s="18" t="s">
        <v>72</v>
      </c>
      <c r="G2852" s="19">
        <v>5.2999999762499996</v>
      </c>
      <c r="H2852" s="17">
        <v>3.9400000570000002</v>
      </c>
      <c r="I2852" s="21">
        <v>341</v>
      </c>
      <c r="J2852" s="19">
        <v>8.3022822682935988</v>
      </c>
      <c r="K2852" s="19">
        <v>-0.37945552891728701</v>
      </c>
      <c r="M2852" s="19">
        <v>79</v>
      </c>
      <c r="N2852" s="19">
        <v>7.0499999520000003</v>
      </c>
      <c r="O2852" s="19">
        <v>1.3500000240000001</v>
      </c>
      <c r="P2852" s="17"/>
      <c r="Q2852" s="19">
        <f t="shared" si="704"/>
        <v>4.0596607038428321</v>
      </c>
      <c r="R2852" s="19">
        <f t="shared" si="697"/>
        <v>3.8946207058848854</v>
      </c>
      <c r="S2852" s="19">
        <f t="shared" si="699"/>
        <v>4.0135906807674164</v>
      </c>
      <c r="T2852" s="19">
        <f t="shared" si="701"/>
        <v>2.902056684872143</v>
      </c>
      <c r="U2852" s="23">
        <f t="shared" si="705"/>
        <v>3.7174821938418194</v>
      </c>
      <c r="V2852" s="24">
        <f t="shared" si="703"/>
        <v>4.904136024584945</v>
      </c>
      <c r="W2852" s="24">
        <f t="shared" si="702"/>
        <v>4.1425089097476624</v>
      </c>
      <c r="X2852" s="24">
        <f t="shared" si="702"/>
        <v>3.8937274225290963</v>
      </c>
      <c r="Y2852" s="24">
        <f t="shared" si="702"/>
        <v>3.3654761130034534</v>
      </c>
      <c r="Z2852" s="24">
        <f t="shared" si="702"/>
        <v>4.0764621174662885</v>
      </c>
      <c r="AA2852" s="20">
        <v>-0.51</v>
      </c>
      <c r="AB2852" s="20">
        <v>0.86</v>
      </c>
      <c r="AC2852" s="17">
        <v>315.855019097222</v>
      </c>
      <c r="AD2852" s="17">
        <f t="shared" si="700"/>
        <v>315.56096112897433</v>
      </c>
      <c r="AE2852" s="21">
        <v>70.5</v>
      </c>
      <c r="AF2852" s="21">
        <v>171.23194444444454</v>
      </c>
      <c r="AG2852" s="19">
        <v>3.0491666666666672</v>
      </c>
      <c r="AH2852" s="21">
        <v>191.6</v>
      </c>
      <c r="AI2852" s="22">
        <v>0.80416666666666647</v>
      </c>
      <c r="AJ2852" s="21">
        <v>1718.8309999999979</v>
      </c>
      <c r="AK2852" s="21" t="e">
        <f>VLOOKUP($B2852,'[3]Rotoma level Monthly'!$C$2:$N$538,10,FALSE)</f>
        <v>#N/A</v>
      </c>
      <c r="AL2852" s="21" t="e">
        <f>VLOOKUP($B2852,'[3]Rotoma level Monthly'!$C$2:$N$538,11,FALSE)</f>
        <v>#N/A</v>
      </c>
      <c r="AM2852" s="20">
        <v>3.7098718235208437</v>
      </c>
      <c r="AN2852" s="21">
        <v>188.22499999999999</v>
      </c>
    </row>
    <row r="2853" spans="1:40" x14ac:dyDescent="0.25">
      <c r="A2853" t="s">
        <v>93</v>
      </c>
      <c r="B2853" s="15">
        <v>41030</v>
      </c>
      <c r="C2853" s="16" t="s">
        <v>74</v>
      </c>
      <c r="D2853" s="17">
        <v>2012</v>
      </c>
      <c r="E2853" s="18" t="str">
        <f t="shared" si="698"/>
        <v>Rotorua 2011/12</v>
      </c>
      <c r="F2853" s="18" t="s">
        <v>72</v>
      </c>
      <c r="G2853" s="19">
        <v>5.8000000954999997</v>
      </c>
      <c r="H2853" s="17">
        <v>3.8000000715000004</v>
      </c>
      <c r="I2853" s="21">
        <v>340.5</v>
      </c>
      <c r="J2853" s="19">
        <v>8.790782268293599</v>
      </c>
      <c r="K2853" s="19">
        <v>0.10904447108271298</v>
      </c>
      <c r="M2853" s="19">
        <v>64.5</v>
      </c>
      <c r="N2853" s="19">
        <v>6.7999999520000003</v>
      </c>
      <c r="O2853" s="19">
        <v>1.2999999520000001</v>
      </c>
      <c r="P2853" s="17"/>
      <c r="Q2853" s="19">
        <f t="shared" si="704"/>
        <v>4.1591071218131042</v>
      </c>
      <c r="R2853" s="19">
        <f t="shared" si="697"/>
        <v>3.9398489312534206</v>
      </c>
      <c r="S2853" s="19">
        <f t="shared" si="699"/>
        <v>4.0116725199088989</v>
      </c>
      <c r="T2853" s="19">
        <f t="shared" si="701"/>
        <v>2.9745603686267224</v>
      </c>
      <c r="U2853" s="23">
        <f t="shared" si="705"/>
        <v>3.7712972354005365</v>
      </c>
      <c r="V2853" s="24">
        <f t="shared" si="703"/>
        <v>4.7472819538218998</v>
      </c>
      <c r="W2853" s="24">
        <f t="shared" si="702"/>
        <v>4.1065961816599197</v>
      </c>
      <c r="X2853" s="24">
        <f t="shared" si="702"/>
        <v>3.8837965005428252</v>
      </c>
      <c r="Y2853" s="24">
        <f t="shared" si="702"/>
        <v>3.2951895832208677</v>
      </c>
      <c r="Z2853" s="24">
        <f t="shared" si="702"/>
        <v>4.0082160548113777</v>
      </c>
      <c r="AA2853" s="20">
        <v>-0.15</v>
      </c>
      <c r="AB2853" s="20">
        <v>0.57999999999999996</v>
      </c>
      <c r="AC2853" s="17">
        <v>315.83994254032302</v>
      </c>
      <c r="AD2853" s="17">
        <f t="shared" si="700"/>
        <v>315.64010522619662</v>
      </c>
      <c r="AE2853" s="21">
        <v>139.5</v>
      </c>
      <c r="AF2853" s="21">
        <v>172.49596774193549</v>
      </c>
      <c r="AG2853" s="19">
        <v>3.0857526881720423</v>
      </c>
      <c r="AH2853" s="21">
        <v>204.1</v>
      </c>
      <c r="AI2853" s="22">
        <v>0.66416666666666646</v>
      </c>
      <c r="AJ2853" s="21">
        <v>1648.440999999998</v>
      </c>
      <c r="AK2853" s="21" t="e">
        <f>VLOOKUP($B2853,'[3]Rotoma level Monthly'!$C$2:$N$538,10,FALSE)</f>
        <v>#N/A</v>
      </c>
      <c r="AL2853" s="21" t="e">
        <f>VLOOKUP($B2853,'[3]Rotoma level Monthly'!$C$2:$N$538,11,FALSE)</f>
        <v>#N/A</v>
      </c>
      <c r="AM2853" s="20">
        <v>3.6925627957430653</v>
      </c>
      <c r="AN2853" s="21">
        <v>191.52500000000001</v>
      </c>
    </row>
    <row r="2854" spans="1:40" x14ac:dyDescent="0.25">
      <c r="A2854" t="s">
        <v>93</v>
      </c>
      <c r="B2854" s="15">
        <v>41061</v>
      </c>
      <c r="C2854" s="16" t="s">
        <v>74</v>
      </c>
      <c r="D2854" s="17">
        <v>2012</v>
      </c>
      <c r="E2854" s="18" t="str">
        <f t="shared" si="698"/>
        <v>Rotorua 2011/12</v>
      </c>
      <c r="F2854" s="18" t="s">
        <v>72</v>
      </c>
      <c r="G2854" s="19">
        <v>6</v>
      </c>
      <c r="H2854" s="17">
        <v>4.8499999049999998</v>
      </c>
      <c r="I2854" s="21">
        <v>376</v>
      </c>
      <c r="J2854" s="19">
        <v>26.865282268293598</v>
      </c>
      <c r="K2854" s="19">
        <v>0.10904447108271298</v>
      </c>
      <c r="M2854" s="19">
        <v>55.5</v>
      </c>
      <c r="N2854" s="19">
        <v>7.0999999045000006</v>
      </c>
      <c r="O2854" s="19">
        <v>1.025000036</v>
      </c>
      <c r="P2854" s="17"/>
      <c r="Q2854" s="19">
        <f t="shared" si="704"/>
        <v>4.1965041759744546</v>
      </c>
      <c r="R2854" s="19">
        <f t="shared" si="697"/>
        <v>3.6311213836760805</v>
      </c>
      <c r="S2854" s="19">
        <f t="shared" si="699"/>
        <v>4.1413154132322578</v>
      </c>
      <c r="T2854" s="19">
        <f t="shared" si="701"/>
        <v>4.3912389112908103</v>
      </c>
      <c r="U2854" s="23">
        <f t="shared" si="705"/>
        <v>4.090044971043401</v>
      </c>
      <c r="V2854" s="24">
        <f t="shared" si="703"/>
        <v>4.6347855817637003</v>
      </c>
      <c r="W2854" s="24">
        <f t="shared" si="702"/>
        <v>4.0462676264638207</v>
      </c>
      <c r="X2854" s="24">
        <f t="shared" si="702"/>
        <v>3.9039479045407561</v>
      </c>
      <c r="Y2854" s="24">
        <f t="shared" si="702"/>
        <v>3.3703883689645373</v>
      </c>
      <c r="Z2854" s="24">
        <f t="shared" si="702"/>
        <v>3.9888473704332035</v>
      </c>
      <c r="AA2854" s="20">
        <v>-0.95</v>
      </c>
      <c r="AB2854" s="20">
        <v>0.133333333333333</v>
      </c>
      <c r="AC2854" s="17">
        <v>315.82774409722202</v>
      </c>
      <c r="AD2854" s="17">
        <f t="shared" si="700"/>
        <v>315.68886474587254</v>
      </c>
      <c r="AE2854" s="21">
        <v>70</v>
      </c>
      <c r="AF2854" s="21">
        <v>181.88194444444443</v>
      </c>
      <c r="AG2854" s="19">
        <v>3.1832638888888889</v>
      </c>
      <c r="AH2854" s="21">
        <v>112.6</v>
      </c>
      <c r="AI2854" s="22">
        <v>0.66416666666666646</v>
      </c>
      <c r="AJ2854" s="21">
        <v>1554.440999999998</v>
      </c>
      <c r="AK2854" s="21" t="e">
        <f>VLOOKUP($B2854,'[3]Rotoma level Monthly'!$C$2:$N$538,10,FALSE)</f>
        <v>#N/A</v>
      </c>
      <c r="AL2854" s="21" t="e">
        <f>VLOOKUP($B2854,'[3]Rotoma level Monthly'!$C$2:$N$538,11,FALSE)</f>
        <v>#N/A</v>
      </c>
      <c r="AM2854" s="20">
        <v>3.6415323297932449</v>
      </c>
      <c r="AN2854" s="21">
        <v>192.90833333333333</v>
      </c>
    </row>
    <row r="2855" spans="1:40" x14ac:dyDescent="0.25">
      <c r="A2855" t="s">
        <v>93</v>
      </c>
      <c r="B2855" s="15">
        <v>41091</v>
      </c>
      <c r="C2855" s="16" t="s">
        <v>75</v>
      </c>
      <c r="D2855" s="17">
        <v>2013</v>
      </c>
      <c r="E2855" s="18" t="str">
        <f t="shared" si="698"/>
        <v>Rotorua 2012/13</v>
      </c>
      <c r="F2855" s="18" t="s">
        <v>72</v>
      </c>
      <c r="G2855" s="19">
        <v>4.5999999524999993</v>
      </c>
      <c r="H2855" s="17">
        <v>4.1500000950000002</v>
      </c>
      <c r="I2855" s="21">
        <v>351</v>
      </c>
      <c r="J2855" s="19">
        <v>8.3022822682935988</v>
      </c>
      <c r="K2855" s="19">
        <v>0.59754447108271302</v>
      </c>
      <c r="M2855" s="19">
        <v>31.5</v>
      </c>
      <c r="N2855" s="19">
        <v>6.8500001429999999</v>
      </c>
      <c r="O2855" s="19">
        <v>1.3000000119999999</v>
      </c>
      <c r="P2855" s="17"/>
      <c r="Q2855" s="19">
        <f t="shared" si="704"/>
        <v>3.9034048810804087</v>
      </c>
      <c r="R2855" s="19">
        <f t="shared" si="697"/>
        <v>3.8293907582652054</v>
      </c>
      <c r="S2855" s="19">
        <f t="shared" si="699"/>
        <v>4.05137442056213</v>
      </c>
      <c r="T2855" s="19">
        <f t="shared" si="701"/>
        <v>2.902056684872143</v>
      </c>
      <c r="U2855" s="23">
        <f t="shared" si="705"/>
        <v>3.6715566861949718</v>
      </c>
      <c r="V2855" s="24">
        <f t="shared" si="703"/>
        <v>4.5643265407638038</v>
      </c>
      <c r="W2855" s="24">
        <f t="shared" si="702"/>
        <v>4.0518282110476962</v>
      </c>
      <c r="X2855" s="24">
        <f t="shared" si="702"/>
        <v>3.9080591672679561</v>
      </c>
      <c r="Y2855" s="24">
        <f t="shared" si="702"/>
        <v>3.3176447294415059</v>
      </c>
      <c r="Z2855" s="24">
        <f t="shared" si="702"/>
        <v>3.9604646621302408</v>
      </c>
      <c r="AA2855" s="20">
        <v>-0.13</v>
      </c>
      <c r="AB2855" s="20">
        <v>0.125</v>
      </c>
      <c r="AC2855" s="17">
        <v>315.80584845430099</v>
      </c>
      <c r="AD2855" s="17">
        <f t="shared" si="700"/>
        <v>315.72263535519147</v>
      </c>
      <c r="AE2855" s="21">
        <v>204</v>
      </c>
      <c r="AF2855" s="21">
        <v>144.46841397849468</v>
      </c>
      <c r="AG2855" s="19">
        <v>2.8352822580645154</v>
      </c>
      <c r="AH2855" s="21">
        <v>146.1</v>
      </c>
      <c r="AI2855" s="22">
        <v>0.66416666666666646</v>
      </c>
      <c r="AJ2855" s="21">
        <v>1475.440999999998</v>
      </c>
      <c r="AK2855" s="21" t="e">
        <f>VLOOKUP($B2855,'[3]Rotoma level Monthly'!$C$2:$N$538,10,FALSE)</f>
        <v>#N/A</v>
      </c>
      <c r="AL2855" s="21" t="e">
        <f>VLOOKUP($B2855,'[3]Rotoma level Monthly'!$C$2:$N$538,11,FALSE)</f>
        <v>#N/A</v>
      </c>
      <c r="AM2855" s="20">
        <v>3.6398540890525037</v>
      </c>
      <c r="AN2855" s="21">
        <v>192.34166666666667</v>
      </c>
    </row>
    <row r="2856" spans="1:40" x14ac:dyDescent="0.25">
      <c r="A2856" t="s">
        <v>93</v>
      </c>
      <c r="B2856" s="15">
        <v>41122</v>
      </c>
      <c r="C2856" s="16" t="s">
        <v>75</v>
      </c>
      <c r="D2856" s="17">
        <v>2013</v>
      </c>
      <c r="E2856" s="18" t="str">
        <f t="shared" si="698"/>
        <v>Rotorua 2012/13</v>
      </c>
      <c r="F2856" s="18" t="s">
        <v>72</v>
      </c>
      <c r="G2856" s="19">
        <v>8.9000000475000007</v>
      </c>
      <c r="H2856" s="17">
        <v>2.4125000234999998</v>
      </c>
      <c r="I2856" s="21">
        <v>377.5</v>
      </c>
      <c r="J2856" s="19">
        <v>10.256282268293599</v>
      </c>
      <c r="K2856" s="19">
        <v>0.10904447108271298</v>
      </c>
      <c r="M2856" s="19">
        <v>12</v>
      </c>
      <c r="N2856" s="19">
        <v>7.0750000474999997</v>
      </c>
      <c r="O2856" s="19">
        <v>2</v>
      </c>
      <c r="P2856" s="17"/>
      <c r="Q2856" s="19">
        <f t="shared" si="704"/>
        <v>4.6314506227654526</v>
      </c>
      <c r="R2856" s="19">
        <f t="shared" si="697"/>
        <v>4.4953419204833418</v>
      </c>
      <c r="S2856" s="19">
        <f t="shared" si="699"/>
        <v>4.1465200374552733</v>
      </c>
      <c r="T2856" s="19">
        <f t="shared" si="701"/>
        <v>3.1700906971450409</v>
      </c>
      <c r="U2856" s="23">
        <f t="shared" si="705"/>
        <v>4.1108508194622768</v>
      </c>
      <c r="V2856" s="24">
        <f t="shared" si="703"/>
        <v>4.6013413345481178</v>
      </c>
      <c r="W2856" s="24">
        <f t="shared" si="702"/>
        <v>4.1287179571075123</v>
      </c>
      <c r="X2856" s="24">
        <f t="shared" si="702"/>
        <v>3.9240370890388547</v>
      </c>
      <c r="Y2856" s="24">
        <f t="shared" si="702"/>
        <v>3.3035304993422003</v>
      </c>
      <c r="Z2856" s="24">
        <f t="shared" si="702"/>
        <v>3.9894067200091716</v>
      </c>
      <c r="AA2856" s="20">
        <v>-0.46</v>
      </c>
      <c r="AB2856" s="20">
        <v>0.105</v>
      </c>
      <c r="AC2856" s="17">
        <v>316.15850739247298</v>
      </c>
      <c r="AD2856" s="17">
        <f t="shared" si="700"/>
        <v>315.78819981531694</v>
      </c>
      <c r="AE2856" s="21">
        <v>115.027999999999</v>
      </c>
      <c r="AF2856" s="21">
        <v>155.39381720430106</v>
      </c>
      <c r="AG2856" s="19">
        <v>2.4018817204301079</v>
      </c>
      <c r="AH2856" s="21">
        <v>168.7</v>
      </c>
      <c r="AI2856" s="22">
        <v>0.66416666666666646</v>
      </c>
      <c r="AJ2856" s="21">
        <v>1557.9799999999977</v>
      </c>
      <c r="AK2856" s="21" t="e">
        <f>VLOOKUP($B2856,'[3]Rotoma level Monthly'!$C$2:$N$538,10,FALSE)</f>
        <v>#N/A</v>
      </c>
      <c r="AL2856" s="21" t="e">
        <f>VLOOKUP($B2856,'[3]Rotoma level Monthly'!$C$2:$N$538,11,FALSE)</f>
        <v>#N/A</v>
      </c>
      <c r="AM2856" s="20">
        <v>3.5456336589449768</v>
      </c>
      <c r="AN2856" s="21">
        <v>189.6583333333333</v>
      </c>
    </row>
    <row r="2857" spans="1:40" x14ac:dyDescent="0.25">
      <c r="A2857" t="s">
        <v>93</v>
      </c>
      <c r="B2857" s="15">
        <v>41153</v>
      </c>
      <c r="C2857" s="16" t="s">
        <v>75</v>
      </c>
      <c r="D2857" s="17">
        <v>2013</v>
      </c>
      <c r="E2857" s="18" t="str">
        <f t="shared" si="698"/>
        <v>Rotorua 2012/13</v>
      </c>
      <c r="F2857" s="18" t="s">
        <v>72</v>
      </c>
      <c r="G2857" s="19">
        <v>11.949999904999999</v>
      </c>
      <c r="H2857" s="17">
        <v>1.7250000239999999</v>
      </c>
      <c r="I2857" s="21">
        <v>348.5</v>
      </c>
      <c r="J2857" s="19">
        <v>15.141282268293597</v>
      </c>
      <c r="K2857" s="19">
        <v>-0.867955528917287</v>
      </c>
      <c r="M2857" s="19">
        <v>3</v>
      </c>
      <c r="N2857" s="19">
        <v>7.3000001909999996</v>
      </c>
      <c r="O2857" s="19">
        <v>3.1499999760000001</v>
      </c>
      <c r="P2857" s="17"/>
      <c r="Q2857" s="19">
        <f t="shared" si="704"/>
        <v>4.9565144706522801</v>
      </c>
      <c r="R2857" s="19">
        <f t="shared" si="697"/>
        <v>4.8945718660277482</v>
      </c>
      <c r="S2857" s="19">
        <f t="shared" si="699"/>
        <v>4.0420303751264246</v>
      </c>
      <c r="T2857" s="19">
        <f t="shared" si="701"/>
        <v>3.6640749548656091</v>
      </c>
      <c r="U2857" s="23">
        <f t="shared" si="705"/>
        <v>4.3892979166680153</v>
      </c>
      <c r="V2857" s="24">
        <f t="shared" si="703"/>
        <v>4.5456568702588456</v>
      </c>
      <c r="W2857" s="24">
        <f t="shared" si="702"/>
        <v>4.1714189223636815</v>
      </c>
      <c r="X2857" s="24">
        <f t="shared" si="702"/>
        <v>3.9335015122903729</v>
      </c>
      <c r="Y2857" s="24">
        <f t="shared" si="702"/>
        <v>3.3262668243326794</v>
      </c>
      <c r="Z2857" s="24">
        <f t="shared" si="702"/>
        <v>3.9942110323113948</v>
      </c>
      <c r="AA2857" s="20">
        <v>0.21</v>
      </c>
      <c r="AB2857" s="20">
        <v>-3.8333333333333199E-2</v>
      </c>
      <c r="AC2857" s="17">
        <v>316.25994062500001</v>
      </c>
      <c r="AD2857" s="17">
        <f t="shared" si="700"/>
        <v>315.86815730952992</v>
      </c>
      <c r="AE2857" s="21">
        <v>123.647999999999</v>
      </c>
      <c r="AF2857" s="21">
        <v>171.68611111111113</v>
      </c>
      <c r="AG2857" s="19">
        <v>4.1988888888888898</v>
      </c>
      <c r="AH2857" s="21">
        <v>170.2</v>
      </c>
      <c r="AI2857" s="22">
        <v>0.66416666666666646</v>
      </c>
      <c r="AJ2857" s="21">
        <v>1615.5529999999967</v>
      </c>
      <c r="AK2857" s="21" t="e">
        <f>VLOOKUP($B2857,'[3]Rotoma level Monthly'!$C$2:$N$538,10,FALSE)</f>
        <v>#N/A</v>
      </c>
      <c r="AL2857" s="21" t="e">
        <f>VLOOKUP($B2857,'[3]Rotoma level Monthly'!$C$2:$N$538,11,FALSE)</f>
        <v>#N/A</v>
      </c>
      <c r="AM2857" s="20">
        <v>3.4963281033894211</v>
      </c>
      <c r="AN2857" s="21">
        <v>184.61666666666665</v>
      </c>
    </row>
    <row r="2858" spans="1:40" x14ac:dyDescent="0.25">
      <c r="A2858" t="s">
        <v>93</v>
      </c>
      <c r="B2858" s="15">
        <v>41183</v>
      </c>
      <c r="C2858" s="16" t="s">
        <v>75</v>
      </c>
      <c r="D2858" s="17">
        <v>2013</v>
      </c>
      <c r="E2858" s="18" t="str">
        <f t="shared" si="698"/>
        <v>Rotorua 2012/13</v>
      </c>
      <c r="F2858" s="18" t="s">
        <v>72</v>
      </c>
      <c r="G2858" s="19">
        <v>4.4500000237500004</v>
      </c>
      <c r="H2858" s="17">
        <v>2.7249999049999998</v>
      </c>
      <c r="I2858" s="21">
        <v>298.5</v>
      </c>
      <c r="J2858" s="19">
        <v>8.3022822682935988</v>
      </c>
      <c r="K2858" s="19">
        <v>1.0860444710827131</v>
      </c>
      <c r="M2858" s="19">
        <v>30</v>
      </c>
      <c r="N2858" s="19">
        <v>7.0499999525000003</v>
      </c>
      <c r="O2858" s="19">
        <v>2.6999999284999996</v>
      </c>
      <c r="P2858" s="17"/>
      <c r="Q2858" s="19">
        <f t="shared" si="704"/>
        <v>3.8668344337789406</v>
      </c>
      <c r="R2858" s="19">
        <f t="shared" si="697"/>
        <v>4.3483770431226905</v>
      </c>
      <c r="S2858" s="19">
        <f t="shared" si="699"/>
        <v>3.8395824497508166</v>
      </c>
      <c r="T2858" s="19">
        <f t="shared" si="701"/>
        <v>2.902056684872143</v>
      </c>
      <c r="U2858" s="23">
        <f t="shared" si="705"/>
        <v>3.7392126528811476</v>
      </c>
      <c r="V2858" s="24">
        <f t="shared" si="703"/>
        <v>4.4303483667019652</v>
      </c>
      <c r="W2858" s="24">
        <f t="shared" si="702"/>
        <v>4.1596894354133953</v>
      </c>
      <c r="X2858" s="24">
        <f t="shared" si="702"/>
        <v>3.95151731904134</v>
      </c>
      <c r="Y2858" s="24">
        <f t="shared" si="702"/>
        <v>3.2990134606856785</v>
      </c>
      <c r="Z2858" s="24">
        <f t="shared" si="702"/>
        <v>3.9601421454605945</v>
      </c>
      <c r="AA2858" s="20">
        <v>0.23</v>
      </c>
      <c r="AB2858" s="20">
        <v>-2.4999999999999901E-2</v>
      </c>
      <c r="AC2858" s="17">
        <v>316.284902217742</v>
      </c>
      <c r="AD2858" s="17">
        <f t="shared" si="700"/>
        <v>315.93213726024675</v>
      </c>
      <c r="AE2858" s="21">
        <v>76.607999999999905</v>
      </c>
      <c r="AF2858" s="21">
        <v>213.64314516129036</v>
      </c>
      <c r="AG2858" s="19">
        <v>4.61122311827957</v>
      </c>
      <c r="AH2858" s="21">
        <v>236</v>
      </c>
      <c r="AI2858" s="22">
        <v>0.66416666666666646</v>
      </c>
      <c r="AJ2858" s="21">
        <v>1673.4399999999957</v>
      </c>
      <c r="AK2858" s="21" t="e">
        <f>VLOOKUP($B2858,'[3]Rotoma level Monthly'!$C$2:$N$538,10,FALSE)</f>
        <v>#N/A</v>
      </c>
      <c r="AL2858" s="21" t="e">
        <f>VLOOKUP($B2858,'[3]Rotoma level Monthly'!$C$2:$N$538,11,FALSE)</f>
        <v>#N/A</v>
      </c>
      <c r="AM2858" s="20">
        <v>3.5688975478338656</v>
      </c>
      <c r="AN2858" s="21">
        <v>190.14999999999998</v>
      </c>
    </row>
    <row r="2859" spans="1:40" x14ac:dyDescent="0.25">
      <c r="A2859" t="s">
        <v>93</v>
      </c>
      <c r="B2859" s="15">
        <v>41214</v>
      </c>
      <c r="C2859" s="16" t="s">
        <v>75</v>
      </c>
      <c r="D2859" s="17">
        <v>2013</v>
      </c>
      <c r="E2859" s="18" t="str">
        <f t="shared" si="698"/>
        <v>Rotorua 2012/13</v>
      </c>
      <c r="F2859" s="18" t="s">
        <v>72</v>
      </c>
      <c r="G2859" s="19">
        <v>5.1000000715000002</v>
      </c>
      <c r="H2859" s="17">
        <v>3.8499999049999998</v>
      </c>
      <c r="I2859" s="21">
        <v>296</v>
      </c>
      <c r="J2859" s="19">
        <v>8.3022822682935988</v>
      </c>
      <c r="K2859" s="19">
        <v>-0.867955528917287</v>
      </c>
      <c r="M2859" s="19">
        <v>37</v>
      </c>
      <c r="N2859" s="19">
        <v>7.1999998090000004</v>
      </c>
      <c r="O2859" s="19">
        <v>1.3999999759999999</v>
      </c>
      <c r="P2859" s="17"/>
      <c r="Q2859" s="19">
        <f t="shared" si="704"/>
        <v>4.0172282627538998</v>
      </c>
      <c r="R2859" s="19">
        <f t="shared" si="697"/>
        <v>3.9235277408945328</v>
      </c>
      <c r="S2859" s="19">
        <f t="shared" si="699"/>
        <v>3.8285880502874048</v>
      </c>
      <c r="T2859" s="19">
        <f t="shared" si="701"/>
        <v>2.902056684872143</v>
      </c>
      <c r="U2859" s="23">
        <f t="shared" si="705"/>
        <v>3.6678501847019951</v>
      </c>
      <c r="V2859" s="24">
        <f t="shared" si="703"/>
        <v>4.3746289314304407</v>
      </c>
      <c r="W2859" s="24">
        <f t="shared" si="702"/>
        <v>4.1335191718148341</v>
      </c>
      <c r="X2859" s="24">
        <f t="shared" si="702"/>
        <v>3.9489711305826281</v>
      </c>
      <c r="Y2859" s="24">
        <f t="shared" si="702"/>
        <v>3.2541027457128044</v>
      </c>
      <c r="Z2859" s="24">
        <f t="shared" si="702"/>
        <v>3.9278054948851775</v>
      </c>
      <c r="AA2859" s="20">
        <v>0.37</v>
      </c>
      <c r="AB2859" s="20">
        <v>-0.12166666666666601</v>
      </c>
      <c r="AC2859" s="17">
        <v>316.14563888888898</v>
      </c>
      <c r="AD2859" s="17">
        <f t="shared" si="700"/>
        <v>315.97410097552455</v>
      </c>
      <c r="AE2859" s="21">
        <v>24.913</v>
      </c>
      <c r="AF2859" s="21">
        <v>195.62916666666663</v>
      </c>
      <c r="AG2859" s="19">
        <v>4.0034722222222214</v>
      </c>
      <c r="AH2859" s="21">
        <v>251.2</v>
      </c>
      <c r="AI2859" s="22">
        <v>0.35666666666666647</v>
      </c>
      <c r="AJ2859" s="21">
        <v>1576.0479999999957</v>
      </c>
      <c r="AK2859" s="21" t="e">
        <f>VLOOKUP($B2859,'[3]Rotoma level Monthly'!$C$2:$N$538,10,FALSE)</f>
        <v>#N/A</v>
      </c>
      <c r="AL2859" s="21" t="e">
        <f>VLOOKUP($B2859,'[3]Rotoma level Monthly'!$C$2:$N$538,11,FALSE)</f>
        <v>#N/A</v>
      </c>
      <c r="AM2859" s="20">
        <v>3.6302742759444642</v>
      </c>
      <c r="AN2859" s="21">
        <v>189.6</v>
      </c>
    </row>
    <row r="2860" spans="1:40" x14ac:dyDescent="0.25">
      <c r="A2860" t="s">
        <v>93</v>
      </c>
      <c r="B2860" s="15">
        <v>41244</v>
      </c>
      <c r="C2860" s="16" t="s">
        <v>75</v>
      </c>
      <c r="D2860" s="17">
        <v>2013</v>
      </c>
      <c r="E2860" s="18" t="str">
        <f t="shared" si="698"/>
        <v>Rotorua 2012/13</v>
      </c>
      <c r="F2860" s="18" t="s">
        <v>72</v>
      </c>
      <c r="G2860" s="19">
        <v>5.5549999142499997</v>
      </c>
      <c r="H2860" s="17">
        <v>3.3125</v>
      </c>
      <c r="I2860" s="21">
        <v>285</v>
      </c>
      <c r="J2860" s="19">
        <v>9.2792822682935991</v>
      </c>
      <c r="K2860" s="19">
        <v>-1.356455528917287</v>
      </c>
      <c r="M2860" s="19">
        <v>24</v>
      </c>
      <c r="N2860" s="19">
        <v>7</v>
      </c>
      <c r="O2860" s="19">
        <v>1.3500000239999999</v>
      </c>
      <c r="P2860" s="17"/>
      <c r="Q2860" s="19">
        <f t="shared" si="704"/>
        <v>4.1114975036951167</v>
      </c>
      <c r="R2860" s="19">
        <f t="shared" si="697"/>
        <v>4.1099858248290433</v>
      </c>
      <c r="S2860" s="19">
        <f t="shared" si="699"/>
        <v>3.7790830286256152</v>
      </c>
      <c r="T2860" s="19">
        <f t="shared" si="701"/>
        <v>3.0431420065715105</v>
      </c>
      <c r="U2860" s="23">
        <f t="shared" si="705"/>
        <v>3.7609270909303216</v>
      </c>
      <c r="V2860" s="24">
        <f t="shared" si="703"/>
        <v>4.2857990358964022</v>
      </c>
      <c r="W2860" s="24">
        <f t="shared" si="702"/>
        <v>4.116397590104941</v>
      </c>
      <c r="X2860" s="24">
        <f t="shared" si="702"/>
        <v>3.9516801466586458</v>
      </c>
      <c r="Y2860" s="24">
        <f t="shared" si="702"/>
        <v>3.2209491408815438</v>
      </c>
      <c r="Z2860" s="24">
        <f t="shared" si="702"/>
        <v>3.8937064783853841</v>
      </c>
      <c r="AA2860" s="20">
        <v>-0.69</v>
      </c>
      <c r="AB2860" s="20">
        <v>-7.8333333333333199E-2</v>
      </c>
      <c r="AC2860" s="17">
        <v>315.99446841397901</v>
      </c>
      <c r="AD2860" s="17">
        <f t="shared" si="700"/>
        <v>316.00093545693136</v>
      </c>
      <c r="AE2860" s="21">
        <v>107.92400000000001</v>
      </c>
      <c r="AF2860" s="21">
        <v>142.06317204301072</v>
      </c>
      <c r="AG2860" s="19">
        <v>3.6795026881720427</v>
      </c>
      <c r="AH2860" s="21">
        <v>196.3</v>
      </c>
      <c r="AI2860" s="22">
        <v>0.12916666666666649</v>
      </c>
      <c r="AJ2860" s="21">
        <v>1548.4619999999959</v>
      </c>
      <c r="AK2860" s="21" t="e">
        <f>VLOOKUP($B2860,'[3]Rotoma level Monthly'!$C$2:$N$538,10,FALSE)</f>
        <v>#N/A</v>
      </c>
      <c r="AL2860" s="21" t="e">
        <f>VLOOKUP($B2860,'[3]Rotoma level Monthly'!$C$2:$N$538,11,FALSE)</f>
        <v>#N/A</v>
      </c>
      <c r="AM2860" s="20">
        <v>3.5566921000185387</v>
      </c>
      <c r="AN2860" s="21">
        <v>192.20000000000002</v>
      </c>
    </row>
    <row r="2861" spans="1:40" x14ac:dyDescent="0.25">
      <c r="A2861" t="s">
        <v>93</v>
      </c>
      <c r="B2861" s="15">
        <v>41275</v>
      </c>
      <c r="C2861" s="16" t="s">
        <v>75</v>
      </c>
      <c r="D2861" s="17">
        <v>2013</v>
      </c>
      <c r="E2861" s="18" t="str">
        <f t="shared" si="698"/>
        <v>Rotorua 2012/13</v>
      </c>
      <c r="F2861" s="18" t="s">
        <v>72</v>
      </c>
      <c r="G2861" s="19">
        <v>8.9500001430000005</v>
      </c>
      <c r="H2861" s="17">
        <v>2.875</v>
      </c>
      <c r="I2861" s="21">
        <v>393.5</v>
      </c>
      <c r="J2861" s="19">
        <v>15.629782268293599</v>
      </c>
      <c r="K2861" s="19">
        <v>0.59754447108271302</v>
      </c>
      <c r="M2861" s="19">
        <v>74.5</v>
      </c>
      <c r="N2861" s="19">
        <v>6.9500000474999997</v>
      </c>
      <c r="O2861" s="19">
        <v>2.25</v>
      </c>
      <c r="P2861" s="17"/>
      <c r="Q2861" s="19">
        <f t="shared" si="704"/>
        <v>4.6376305273274934</v>
      </c>
      <c r="R2861" s="19">
        <f t="shared" ref="R2861:R2924" si="706">5.56+2.6*LOG(((1/$H2861)-(1/40)),10)</f>
        <v>4.2833184171263081</v>
      </c>
      <c r="S2861" s="19">
        <f t="shared" si="699"/>
        <v>4.2007836574522006</v>
      </c>
      <c r="T2861" s="19">
        <f t="shared" si="701"/>
        <v>3.7043425500332492</v>
      </c>
      <c r="U2861" s="23">
        <f t="shared" si="705"/>
        <v>4.2065187879848125</v>
      </c>
      <c r="V2861" s="24">
        <f t="shared" si="703"/>
        <v>4.2711165115372234</v>
      </c>
      <c r="W2861" s="24">
        <f t="shared" si="702"/>
        <v>4.0977909503261749</v>
      </c>
      <c r="X2861" s="24">
        <f t="shared" si="702"/>
        <v>4.0050895099337991</v>
      </c>
      <c r="Y2861" s="24">
        <f t="shared" si="702"/>
        <v>3.255854396552893</v>
      </c>
      <c r="Z2861" s="24">
        <f t="shared" si="702"/>
        <v>3.9074628420875235</v>
      </c>
      <c r="AA2861" s="20">
        <v>-0.08</v>
      </c>
      <c r="AB2861" s="20">
        <v>0.9</v>
      </c>
      <c r="AC2861" s="17">
        <v>315.83806149193498</v>
      </c>
      <c r="AD2861" s="17">
        <f t="shared" si="700"/>
        <v>315.9874699551392</v>
      </c>
      <c r="AE2861" s="21">
        <v>0</v>
      </c>
      <c r="AF2861" s="21">
        <v>182.4146505376344</v>
      </c>
      <c r="AG2861" s="19">
        <v>3.9255712365591386</v>
      </c>
      <c r="AH2861" s="21">
        <v>300.60000000000002</v>
      </c>
      <c r="AI2861" s="22">
        <v>0.12916666666666649</v>
      </c>
      <c r="AJ2861" s="21">
        <v>1304.506999999998</v>
      </c>
      <c r="AK2861" s="21" t="e">
        <f>VLOOKUP($B2861,'[3]Rotoma level Monthly'!$C$2:$N$538,10,FALSE)</f>
        <v>#N/A</v>
      </c>
      <c r="AL2861" s="21" t="e">
        <f>VLOOKUP($B2861,'[3]Rotoma level Monthly'!$C$2:$N$538,11,FALSE)</f>
        <v>#N/A</v>
      </c>
      <c r="AM2861" s="20">
        <v>3.5226083186565318</v>
      </c>
      <c r="AN2861" s="21">
        <v>197.70833333333334</v>
      </c>
    </row>
    <row r="2862" spans="1:40" x14ac:dyDescent="0.25">
      <c r="A2862" t="s">
        <v>93</v>
      </c>
      <c r="B2862" s="15">
        <v>41306</v>
      </c>
      <c r="C2862" s="16" t="s">
        <v>75</v>
      </c>
      <c r="D2862" s="17">
        <v>2013</v>
      </c>
      <c r="E2862" s="18" t="str">
        <f t="shared" si="698"/>
        <v>Rotorua 2012/13</v>
      </c>
      <c r="F2862" s="18" t="s">
        <v>72</v>
      </c>
      <c r="G2862" s="19">
        <v>7.3999999284999998</v>
      </c>
      <c r="H2862" s="17">
        <v>2.75</v>
      </c>
      <c r="I2862" s="21">
        <v>308</v>
      </c>
      <c r="J2862" s="19">
        <v>18.072282268293598</v>
      </c>
      <c r="K2862" s="19">
        <v>0.10904447108271298</v>
      </c>
      <c r="M2862" s="19">
        <v>57.5</v>
      </c>
      <c r="N2862" s="19">
        <v>6.6499998570000001</v>
      </c>
      <c r="O2862" s="19">
        <v>1.9999999405</v>
      </c>
      <c r="P2862" s="17"/>
      <c r="Q2862" s="19">
        <f t="shared" si="704"/>
        <v>4.4278485574582707</v>
      </c>
      <c r="R2862" s="19">
        <f t="shared" si="706"/>
        <v>4.3373073390078254</v>
      </c>
      <c r="S2862" s="19">
        <f t="shared" si="699"/>
        <v>3.8805376566663372</v>
      </c>
      <c r="T2862" s="19">
        <f t="shared" si="701"/>
        <v>3.8884779633472362</v>
      </c>
      <c r="U2862" s="23">
        <f t="shared" si="705"/>
        <v>4.1335428791199176</v>
      </c>
      <c r="V2862" s="24">
        <f t="shared" si="703"/>
        <v>4.2935116330643446</v>
      </c>
      <c r="W2862" s="24">
        <f t="shared" si="702"/>
        <v>4.1309124810359767</v>
      </c>
      <c r="X2862" s="24">
        <f t="shared" si="702"/>
        <v>3.9879439096679192</v>
      </c>
      <c r="Y2862" s="24">
        <f t="shared" si="702"/>
        <v>3.3061042700004077</v>
      </c>
      <c r="Z2862" s="24">
        <f t="shared" si="702"/>
        <v>3.9296180734421617</v>
      </c>
      <c r="AA2862" s="20">
        <v>-0.34</v>
      </c>
      <c r="AB2862" s="20">
        <v>0.80333333333333301</v>
      </c>
      <c r="AC2862" s="17">
        <v>315.62780691964298</v>
      </c>
      <c r="AD2862" s="17">
        <f t="shared" si="700"/>
        <v>315.96302498579911</v>
      </c>
      <c r="AE2862" s="21">
        <v>21.957000000000001</v>
      </c>
      <c r="AF2862" s="21">
        <v>162.0386904761904</v>
      </c>
      <c r="AG2862" s="19">
        <v>3.2712723214285724</v>
      </c>
      <c r="AH2862" s="21">
        <v>274.8</v>
      </c>
      <c r="AI2862" s="22">
        <v>0.12916666666666649</v>
      </c>
      <c r="AJ2862" s="21">
        <v>1184.1499999999978</v>
      </c>
      <c r="AK2862" s="21" t="e">
        <f>VLOOKUP($B2862,'[3]Rotoma level Monthly'!$C$2:$N$538,10,FALSE)</f>
        <v>#N/A</v>
      </c>
      <c r="AL2862" s="21" t="e">
        <f>VLOOKUP($B2862,'[3]Rotoma level Monthly'!$C$2:$N$538,11,FALSE)</f>
        <v>#N/A</v>
      </c>
      <c r="AM2862" s="20">
        <v>3.5096350883697931</v>
      </c>
      <c r="AN2862" s="21">
        <v>205.65833333333333</v>
      </c>
    </row>
    <row r="2863" spans="1:40" x14ac:dyDescent="0.25">
      <c r="A2863" t="s">
        <v>93</v>
      </c>
      <c r="B2863" s="15">
        <v>41334</v>
      </c>
      <c r="C2863" s="16" t="s">
        <v>75</v>
      </c>
      <c r="D2863" s="17">
        <v>2013</v>
      </c>
      <c r="E2863" s="18" t="str">
        <f t="shared" si="698"/>
        <v>Rotorua 2012/13</v>
      </c>
      <c r="F2863" s="18" t="s">
        <v>72</v>
      </c>
      <c r="G2863" s="19">
        <v>20.549999857500001</v>
      </c>
      <c r="H2863" s="17">
        <v>3.125</v>
      </c>
      <c r="I2863" s="21">
        <v>266.5</v>
      </c>
      <c r="J2863" s="19">
        <v>20.514782268293601</v>
      </c>
      <c r="K2863" s="19">
        <v>0.10904447108271298</v>
      </c>
      <c r="M2863" s="19">
        <v>3</v>
      </c>
      <c r="N2863" s="19">
        <v>7.1499998570000001</v>
      </c>
      <c r="O2863" s="19">
        <v>2.2000000475000001</v>
      </c>
      <c r="P2863" s="17"/>
      <c r="Q2863" s="19">
        <f t="shared" si="704"/>
        <v>5.5545420309294151</v>
      </c>
      <c r="R2863" s="19">
        <f t="shared" si="706"/>
        <v>4.1815372415432233</v>
      </c>
      <c r="S2863" s="19">
        <f t="shared" si="699"/>
        <v>3.691348612221399</v>
      </c>
      <c r="T2863" s="19">
        <f t="shared" si="701"/>
        <v>4.0492353829929177</v>
      </c>
      <c r="U2863" s="23">
        <f t="shared" si="705"/>
        <v>4.3691658169217389</v>
      </c>
      <c r="V2863" s="24">
        <f t="shared" si="703"/>
        <v>4.376851941005973</v>
      </c>
      <c r="W2863" s="24">
        <f t="shared" si="702"/>
        <v>4.1557457643428597</v>
      </c>
      <c r="X2863" s="24">
        <f t="shared" si="702"/>
        <v>3.9688689085046804</v>
      </c>
      <c r="Y2863" s="24">
        <f t="shared" si="702"/>
        <v>3.3744491311968052</v>
      </c>
      <c r="Z2863" s="24">
        <f t="shared" si="702"/>
        <v>3.9689789362625789</v>
      </c>
      <c r="AA2863" s="20">
        <v>1.07</v>
      </c>
      <c r="AB2863" s="20">
        <v>0.79833333333333301</v>
      </c>
      <c r="AC2863" s="17">
        <v>315.37813104838699</v>
      </c>
      <c r="AD2863" s="17">
        <f t="shared" si="700"/>
        <v>315.91800093225964</v>
      </c>
      <c r="AE2863" s="21">
        <v>52.922000000000097</v>
      </c>
      <c r="AF2863" s="21">
        <v>160.92741935483875</v>
      </c>
      <c r="AG2863" s="19">
        <v>2.9531720430107526</v>
      </c>
      <c r="AH2863" s="21">
        <v>252.5</v>
      </c>
      <c r="AI2863" s="22">
        <v>0.12916666666666649</v>
      </c>
      <c r="AJ2863" s="21">
        <v>1083.7109999999982</v>
      </c>
      <c r="AK2863" s="21" t="e">
        <f>VLOOKUP($B2863,'[3]Rotoma level Monthly'!$C$2:$N$538,10,FALSE)</f>
        <v>#N/A</v>
      </c>
      <c r="AL2863" s="21" t="e">
        <f>VLOOKUP($B2863,'[3]Rotoma level Monthly'!$C$2:$N$538,11,FALSE)</f>
        <v>#N/A</v>
      </c>
      <c r="AM2863" s="20">
        <v>3.530744467645929</v>
      </c>
      <c r="AN2863" s="21">
        <v>208.72500000000002</v>
      </c>
    </row>
    <row r="2864" spans="1:40" x14ac:dyDescent="0.25">
      <c r="A2864" t="s">
        <v>93</v>
      </c>
      <c r="B2864" s="15">
        <v>41365</v>
      </c>
      <c r="C2864" s="16" t="s">
        <v>75</v>
      </c>
      <c r="D2864" s="17">
        <v>2013</v>
      </c>
      <c r="E2864" s="18" t="str">
        <f t="shared" si="698"/>
        <v>Rotorua 2012/13</v>
      </c>
      <c r="F2864" s="18" t="s">
        <v>72</v>
      </c>
      <c r="G2864" s="19">
        <v>11.70000014275</v>
      </c>
      <c r="H2864" s="17">
        <v>3.6000000234999998</v>
      </c>
      <c r="I2864" s="21">
        <v>296.5</v>
      </c>
      <c r="J2864" s="19">
        <v>21.003282268293599</v>
      </c>
      <c r="K2864" s="19">
        <v>0.10904447108271298</v>
      </c>
      <c r="M2864" s="19">
        <v>41</v>
      </c>
      <c r="N2864" s="19">
        <v>6.7999999520000003</v>
      </c>
      <c r="O2864" s="19">
        <v>1.6000000239999999</v>
      </c>
      <c r="P2864" s="17"/>
      <c r="Q2864" s="19">
        <f t="shared" si="704"/>
        <v>4.933192102294111</v>
      </c>
      <c r="R2864" s="19">
        <f t="shared" si="706"/>
        <v>4.00712110993996</v>
      </c>
      <c r="S2864" s="19">
        <f t="shared" si="699"/>
        <v>3.8307943400778464</v>
      </c>
      <c r="T2864" s="19">
        <f t="shared" si="701"/>
        <v>4.0790785334845143</v>
      </c>
      <c r="U2864" s="23">
        <f t="shared" si="705"/>
        <v>4.2125465214491076</v>
      </c>
      <c r="V2864" s="24">
        <f t="shared" si="703"/>
        <v>4.4496462242102455</v>
      </c>
      <c r="W2864" s="24">
        <f t="shared" si="702"/>
        <v>4.1651207980141152</v>
      </c>
      <c r="X2864" s="24">
        <f t="shared" si="702"/>
        <v>3.9536358801138829</v>
      </c>
      <c r="Y2864" s="24">
        <f t="shared" si="702"/>
        <v>3.4725342852478369</v>
      </c>
      <c r="Z2864" s="24">
        <f t="shared" si="702"/>
        <v>4.0102342968965194</v>
      </c>
      <c r="AA2864" s="20">
        <v>0.15</v>
      </c>
      <c r="AB2864" s="20">
        <v>0.70499999999999996</v>
      </c>
      <c r="AC2864" s="17">
        <v>315.31474340277799</v>
      </c>
      <c r="AD2864" s="17">
        <f t="shared" si="700"/>
        <v>315.87297795772264</v>
      </c>
      <c r="AE2864" s="21">
        <v>184.100999999999</v>
      </c>
      <c r="AF2864" s="21">
        <v>180.06944444444454</v>
      </c>
      <c r="AG2864" s="19">
        <v>3.3755347222222216</v>
      </c>
      <c r="AH2864" s="21">
        <v>172.2</v>
      </c>
      <c r="AI2864" s="22">
        <v>0.12916666666666649</v>
      </c>
      <c r="AJ2864" s="21">
        <v>1006.9999999999981</v>
      </c>
      <c r="AK2864" s="21" t="e">
        <f>VLOOKUP($B2864,'[3]Rotoma level Monthly'!$C$2:$N$538,10,FALSE)</f>
        <v>#N/A</v>
      </c>
      <c r="AL2864" s="21" t="e">
        <f>VLOOKUP($B2864,'[3]Rotoma level Monthly'!$C$2:$N$538,11,FALSE)</f>
        <v>#N/A</v>
      </c>
      <c r="AM2864" s="20">
        <v>3.4332041450652837</v>
      </c>
      <c r="AN2864" s="21">
        <v>207.10833333333335</v>
      </c>
    </row>
    <row r="2865" spans="1:40" x14ac:dyDescent="0.25">
      <c r="A2865" t="s">
        <v>93</v>
      </c>
      <c r="B2865" s="15">
        <v>41395</v>
      </c>
      <c r="C2865" s="16" t="s">
        <v>75</v>
      </c>
      <c r="D2865" s="17">
        <v>2013</v>
      </c>
      <c r="E2865" s="18" t="str">
        <f t="shared" si="698"/>
        <v>Rotorua 2012/13</v>
      </c>
      <c r="F2865" s="18" t="s">
        <v>72</v>
      </c>
      <c r="G2865" s="19">
        <v>30.399999810000001</v>
      </c>
      <c r="H2865" s="17">
        <v>2.7749999760000001</v>
      </c>
      <c r="I2865" s="21">
        <v>286</v>
      </c>
      <c r="J2865" s="19">
        <v>20.026282268293599</v>
      </c>
      <c r="K2865" s="19">
        <v>0.10904447108271298</v>
      </c>
      <c r="M2865" s="19">
        <v>3.5</v>
      </c>
      <c r="N2865" s="19">
        <v>6.1500000950000002</v>
      </c>
      <c r="O2865" s="19">
        <v>1.4499999880000001</v>
      </c>
      <c r="P2865" s="17"/>
      <c r="Q2865" s="19">
        <f t="shared" si="704"/>
        <v>5.9864988954718097</v>
      </c>
      <c r="R2865" s="19">
        <f t="shared" si="706"/>
        <v>4.326330502351408</v>
      </c>
      <c r="S2865" s="19">
        <f t="shared" si="699"/>
        <v>3.7836617597184197</v>
      </c>
      <c r="T2865" s="19">
        <f t="shared" si="701"/>
        <v>4.0186729729629391</v>
      </c>
      <c r="U2865" s="23">
        <f t="shared" si="705"/>
        <v>4.5287910326261445</v>
      </c>
      <c r="V2865" s="24">
        <f t="shared" si="703"/>
        <v>4.6019288720151375</v>
      </c>
      <c r="W2865" s="24">
        <f t="shared" si="702"/>
        <v>4.1973275956056142</v>
      </c>
      <c r="X2865" s="24">
        <f t="shared" si="702"/>
        <v>3.934634983431343</v>
      </c>
      <c r="Y2865" s="24">
        <f t="shared" si="702"/>
        <v>3.5595436689425211</v>
      </c>
      <c r="Z2865" s="24">
        <f t="shared" si="702"/>
        <v>4.0733587799986539</v>
      </c>
      <c r="AA2865" s="20">
        <v>0.95</v>
      </c>
      <c r="AB2865" s="20">
        <v>0.663333333333333</v>
      </c>
      <c r="AC2865" s="17">
        <v>315.39867439516098</v>
      </c>
      <c r="AD2865" s="17">
        <f t="shared" si="700"/>
        <v>315.83620561229242</v>
      </c>
      <c r="AE2865" s="21">
        <v>131.023</v>
      </c>
      <c r="AF2865" s="21">
        <v>159.38844086021507</v>
      </c>
      <c r="AG2865" s="19">
        <v>2.7360080645161289</v>
      </c>
      <c r="AH2865" s="21">
        <v>173</v>
      </c>
      <c r="AI2865" s="22">
        <v>0.12916666666666649</v>
      </c>
      <c r="AJ2865" s="21">
        <v>1120.6009999999972</v>
      </c>
      <c r="AK2865" s="21" t="e">
        <f>VLOOKUP($B2865,'[3]Rotoma level Monthly'!$C$2:$N$538,10,FALSE)</f>
        <v>#N/A</v>
      </c>
      <c r="AL2865" s="21" t="e">
        <f>VLOOKUP($B2865,'[3]Rotoma level Monthly'!$C$2:$N$538,11,FALSE)</f>
        <v>#N/A</v>
      </c>
      <c r="AM2865" s="20">
        <v>3.4604014830282472</v>
      </c>
      <c r="AN2865" s="21">
        <v>204.51666666666665</v>
      </c>
    </row>
    <row r="2866" spans="1:40" x14ac:dyDescent="0.25">
      <c r="A2866" t="s">
        <v>93</v>
      </c>
      <c r="B2866" s="15">
        <v>41426</v>
      </c>
      <c r="C2866" s="16" t="s">
        <v>75</v>
      </c>
      <c r="D2866" s="17">
        <v>2013</v>
      </c>
      <c r="E2866" s="18" t="str">
        <f t="shared" si="698"/>
        <v>Rotorua 2012/13</v>
      </c>
      <c r="F2866" s="18" t="s">
        <v>72</v>
      </c>
      <c r="G2866" s="19">
        <v>16.400000285000001</v>
      </c>
      <c r="H2866" s="17">
        <v>2.5249999760000001</v>
      </c>
      <c r="I2866" s="21">
        <v>329</v>
      </c>
      <c r="J2866" s="19">
        <v>21.491782268293598</v>
      </c>
      <c r="K2866" s="19">
        <v>0.59754447108271302</v>
      </c>
      <c r="M2866" s="19">
        <v>26</v>
      </c>
      <c r="N2866" s="19">
        <v>7</v>
      </c>
      <c r="O2866" s="19">
        <v>2.9500000475000001</v>
      </c>
      <c r="P2866" s="17"/>
      <c r="Q2866" s="19">
        <f t="shared" si="704"/>
        <v>5.3057033932110169</v>
      </c>
      <c r="R2866" s="19">
        <f t="shared" si="706"/>
        <v>4.4404927075737657</v>
      </c>
      <c r="S2866" s="19">
        <f t="shared" si="699"/>
        <v>3.9667596528294227</v>
      </c>
      <c r="T2866" s="19">
        <f t="shared" si="701"/>
        <v>4.1082355017689718</v>
      </c>
      <c r="U2866" s="23">
        <f t="shared" si="705"/>
        <v>4.4552978138457942</v>
      </c>
      <c r="V2866" s="24">
        <f t="shared" si="703"/>
        <v>4.6943621401181845</v>
      </c>
      <c r="W2866" s="24">
        <f t="shared" si="702"/>
        <v>4.2647752059304205</v>
      </c>
      <c r="X2866" s="24">
        <f t="shared" si="702"/>
        <v>3.9200886700644411</v>
      </c>
      <c r="Y2866" s="24">
        <f t="shared" si="702"/>
        <v>3.5359600514823684</v>
      </c>
      <c r="Z2866" s="24">
        <f t="shared" si="702"/>
        <v>4.1037965168988535</v>
      </c>
      <c r="AA2866" s="20">
        <v>1.5</v>
      </c>
      <c r="AB2866" s="20">
        <v>0.46666666666666601</v>
      </c>
      <c r="AC2866" s="17">
        <v>315.43665104166701</v>
      </c>
      <c r="AD2866" s="17">
        <f t="shared" si="700"/>
        <v>315.80361452432953</v>
      </c>
      <c r="AE2866" s="21">
        <v>131.976</v>
      </c>
      <c r="AF2866" s="21">
        <v>166.49305555555557</v>
      </c>
      <c r="AG2866" s="19">
        <v>3.1627708333333331</v>
      </c>
      <c r="AH2866" s="21">
        <v>122.5</v>
      </c>
      <c r="AI2866" s="22">
        <v>0.295833333333333</v>
      </c>
      <c r="AJ2866" s="21">
        <v>1112.1239999999971</v>
      </c>
      <c r="AK2866" s="21" t="e">
        <f>VLOOKUP($B2866,'[3]Rotoma level Monthly'!$C$2:$N$538,10,FALSE)</f>
        <v>#N/A</v>
      </c>
      <c r="AL2866" s="21" t="e">
        <f>VLOOKUP($B2866,'[3]Rotoma level Monthly'!$C$2:$N$538,11,FALSE)</f>
        <v>#N/A</v>
      </c>
      <c r="AM2866" s="20">
        <v>3.4312560977235873</v>
      </c>
      <c r="AN2866" s="21">
        <v>205.34166666666667</v>
      </c>
    </row>
    <row r="2867" spans="1:40" x14ac:dyDescent="0.25">
      <c r="A2867" t="s">
        <v>93</v>
      </c>
      <c r="B2867" s="15">
        <v>41456</v>
      </c>
      <c r="C2867" s="16" t="s">
        <v>76</v>
      </c>
      <c r="D2867" s="17">
        <v>2014</v>
      </c>
      <c r="E2867" s="18" t="str">
        <f t="shared" si="698"/>
        <v>Rotorua 2013/14</v>
      </c>
      <c r="F2867" s="18" t="s">
        <v>72</v>
      </c>
      <c r="G2867" s="19">
        <v>15.199999904999999</v>
      </c>
      <c r="H2867" s="17">
        <v>2.3000000715000004</v>
      </c>
      <c r="I2867" s="21">
        <v>288</v>
      </c>
      <c r="J2867" s="19">
        <v>21.003282268293599</v>
      </c>
      <c r="K2867" s="19">
        <v>1.574544471082713</v>
      </c>
      <c r="M2867" s="19">
        <v>2.5</v>
      </c>
      <c r="N2867" s="19">
        <v>7.0499997140000001</v>
      </c>
      <c r="O2867" s="19">
        <v>2.5500000715000004</v>
      </c>
      <c r="P2867" s="17"/>
      <c r="Q2867" s="19">
        <f t="shared" si="704"/>
        <v>5.2218827064852977</v>
      </c>
      <c r="R2867" s="19">
        <f t="shared" si="706"/>
        <v>4.5526391221927724</v>
      </c>
      <c r="S2867" s="19">
        <f t="shared" si="699"/>
        <v>3.7927713881552854</v>
      </c>
      <c r="T2867" s="19">
        <f t="shared" si="701"/>
        <v>4.0790785334845143</v>
      </c>
      <c r="U2867" s="23">
        <f t="shared" si="705"/>
        <v>4.4115929375794671</v>
      </c>
      <c r="V2867" s="24">
        <f t="shared" si="703"/>
        <v>4.8042352922352594</v>
      </c>
      <c r="W2867" s="24">
        <f t="shared" si="702"/>
        <v>4.3250459029243853</v>
      </c>
      <c r="X2867" s="24">
        <f t="shared" si="702"/>
        <v>3.8985384173638704</v>
      </c>
      <c r="Y2867" s="24">
        <f t="shared" si="702"/>
        <v>3.6340452055333992</v>
      </c>
      <c r="Z2867" s="24">
        <f t="shared" si="702"/>
        <v>4.1654662045142281</v>
      </c>
      <c r="AA2867" s="20">
        <v>0.87</v>
      </c>
      <c r="AB2867" s="20">
        <v>0.40666666666666601</v>
      </c>
      <c r="AC2867" s="17">
        <v>315.407118615591</v>
      </c>
      <c r="AD2867" s="17">
        <f t="shared" si="700"/>
        <v>315.77038703777038</v>
      </c>
      <c r="AE2867" s="21">
        <v>45.261000000000003</v>
      </c>
      <c r="AF2867" s="21">
        <v>176.27016129032262</v>
      </c>
      <c r="AG2867" s="19">
        <v>2.4181317204301083</v>
      </c>
      <c r="AH2867" s="21">
        <v>172.1</v>
      </c>
      <c r="AI2867" s="22">
        <v>0.43666666666666598</v>
      </c>
      <c r="AJ2867" s="21">
        <v>1174.0999999999972</v>
      </c>
      <c r="AK2867" s="21" t="e">
        <f>VLOOKUP($B2867,'[3]Rotoma level Monthly'!$C$2:$N$538,10,FALSE)</f>
        <v>#N/A</v>
      </c>
      <c r="AL2867" s="21" t="e">
        <f>VLOOKUP($B2867,'[3]Rotoma level Monthly'!$C$2:$N$538,11,FALSE)</f>
        <v>#N/A</v>
      </c>
      <c r="AM2867" s="20">
        <v>3.4295483430939577</v>
      </c>
      <c r="AN2867" s="21">
        <v>207.50833333333333</v>
      </c>
    </row>
    <row r="2868" spans="1:40" x14ac:dyDescent="0.25">
      <c r="A2868" t="s">
        <v>93</v>
      </c>
      <c r="B2868" s="15">
        <v>41487</v>
      </c>
      <c r="C2868" s="16" t="s">
        <v>76</v>
      </c>
      <c r="D2868" s="17">
        <v>2014</v>
      </c>
      <c r="E2868" s="18" t="str">
        <f t="shared" si="698"/>
        <v>Rotorua 2013/14</v>
      </c>
      <c r="F2868" s="18" t="s">
        <v>72</v>
      </c>
      <c r="G2868" s="19">
        <v>9.9499999047500012</v>
      </c>
      <c r="H2868" s="17">
        <v>2.7000000475000001</v>
      </c>
      <c r="I2868" s="21">
        <v>287.5</v>
      </c>
      <c r="J2868" s="19">
        <v>22.957282268293596</v>
      </c>
      <c r="K2868" s="19">
        <v>1.0860444710827131</v>
      </c>
      <c r="M2868" s="19">
        <v>3</v>
      </c>
      <c r="N2868" s="19">
        <v>6.7999999525000003</v>
      </c>
      <c r="O2868" s="19">
        <v>2.5</v>
      </c>
      <c r="P2868" s="17"/>
      <c r="Q2868" s="19">
        <f t="shared" si="704"/>
        <v>4.7544706145342399</v>
      </c>
      <c r="R2868" s="19">
        <f t="shared" si="706"/>
        <v>4.3595411771336217</v>
      </c>
      <c r="S2868" s="19">
        <f t="shared" si="699"/>
        <v>3.7904999255672043</v>
      </c>
      <c r="T2868" s="19">
        <f t="shared" si="701"/>
        <v>4.191887784278892</v>
      </c>
      <c r="U2868" s="23">
        <f t="shared" si="705"/>
        <v>4.2740998753784893</v>
      </c>
      <c r="V2868" s="24">
        <f t="shared" si="703"/>
        <v>4.8144869582159915</v>
      </c>
      <c r="W2868" s="24">
        <f t="shared" si="702"/>
        <v>4.3137291743119084</v>
      </c>
      <c r="X2868" s="24">
        <f t="shared" si="702"/>
        <v>3.8688700747065319</v>
      </c>
      <c r="Y2868" s="24">
        <f t="shared" si="702"/>
        <v>3.7191949627945533</v>
      </c>
      <c r="Z2868" s="24">
        <f t="shared" si="702"/>
        <v>4.1790702925072463</v>
      </c>
      <c r="AA2868" s="20">
        <v>-0.01</v>
      </c>
      <c r="AB2868" s="20">
        <v>0.42666666666666597</v>
      </c>
      <c r="AC2868" s="17">
        <v>315.32174932795698</v>
      </c>
      <c r="AD2868" s="17">
        <f t="shared" si="700"/>
        <v>315.70065719906074</v>
      </c>
      <c r="AE2868" s="21">
        <v>101.535</v>
      </c>
      <c r="AF2868" s="21">
        <v>162.86290322580649</v>
      </c>
      <c r="AG2868" s="19">
        <v>3.2832930107526876</v>
      </c>
      <c r="AH2868" s="21">
        <v>141.5</v>
      </c>
      <c r="AI2868" s="22">
        <v>0.44666666666666599</v>
      </c>
      <c r="AJ2868" s="21">
        <v>1015.360999999997</v>
      </c>
      <c r="AK2868" s="21" t="e">
        <f>VLOOKUP($B2868,'[3]Rotoma level Monthly'!$C$2:$N$538,10,FALSE)</f>
        <v>#N/A</v>
      </c>
      <c r="AL2868" s="21" t="e">
        <f>VLOOKUP($B2868,'[3]Rotoma level Monthly'!$C$2:$N$538,11,FALSE)</f>
        <v>#N/A</v>
      </c>
      <c r="AM2868" s="20">
        <v>3.3947857982910907</v>
      </c>
      <c r="AN2868" s="21">
        <v>205.24166666666667</v>
      </c>
    </row>
    <row r="2869" spans="1:40" x14ac:dyDescent="0.25">
      <c r="A2869" t="s">
        <v>93</v>
      </c>
      <c r="B2869" s="15">
        <v>41518</v>
      </c>
      <c r="C2869" s="16" t="s">
        <v>76</v>
      </c>
      <c r="D2869" s="17">
        <v>2014</v>
      </c>
      <c r="E2869" s="18" t="str">
        <f t="shared" si="698"/>
        <v>Rotorua 2013/14</v>
      </c>
      <c r="F2869" s="18" t="s">
        <v>72</v>
      </c>
      <c r="G2869" s="19">
        <v>9.4000000477499999</v>
      </c>
      <c r="H2869" s="17">
        <v>2.75</v>
      </c>
      <c r="I2869" s="21">
        <v>273.5</v>
      </c>
      <c r="J2869" s="19">
        <v>17.583782268293596</v>
      </c>
      <c r="K2869" s="19">
        <v>-1.112205528917287</v>
      </c>
      <c r="M2869" s="19">
        <v>11</v>
      </c>
      <c r="N2869" s="19">
        <v>7.1500000954999994</v>
      </c>
      <c r="O2869" s="19">
        <v>1.9499999880000001</v>
      </c>
      <c r="P2869" s="17"/>
      <c r="Q2869" s="19">
        <f t="shared" si="704"/>
        <v>4.6917447537467885</v>
      </c>
      <c r="R2869" s="19">
        <f t="shared" si="706"/>
        <v>4.3373073390078254</v>
      </c>
      <c r="S2869" s="19">
        <f t="shared" si="699"/>
        <v>3.7252415653150428</v>
      </c>
      <c r="T2869" s="19">
        <f t="shared" si="701"/>
        <v>3.853727908549279</v>
      </c>
      <c r="U2869" s="23">
        <f t="shared" si="705"/>
        <v>4.1520053916547344</v>
      </c>
      <c r="V2869" s="24">
        <f t="shared" si="703"/>
        <v>4.7924228151405339</v>
      </c>
      <c r="W2869" s="24">
        <f t="shared" si="702"/>
        <v>4.2672904637269147</v>
      </c>
      <c r="X2869" s="24">
        <f t="shared" si="702"/>
        <v>3.8424710072222497</v>
      </c>
      <c r="Y2869" s="24">
        <f t="shared" si="702"/>
        <v>3.7349993756015256</v>
      </c>
      <c r="Z2869" s="24">
        <f t="shared" si="702"/>
        <v>4.1592959154228062</v>
      </c>
      <c r="AA2869" s="20">
        <v>0.33</v>
      </c>
      <c r="AB2869" s="20">
        <v>0.68833333333333302</v>
      </c>
      <c r="AC2869" s="17">
        <v>315.34829652777802</v>
      </c>
      <c r="AD2869" s="17">
        <f t="shared" si="700"/>
        <v>315.62468685762559</v>
      </c>
      <c r="AE2869" s="21">
        <v>174.093999999999</v>
      </c>
      <c r="AF2869" s="21">
        <v>179.15277777777774</v>
      </c>
      <c r="AG2869" s="19">
        <v>4.4142083333333346</v>
      </c>
      <c r="AH2869" s="21">
        <v>153.9</v>
      </c>
      <c r="AI2869" s="22">
        <v>0.5649999999999995</v>
      </c>
      <c r="AJ2869" s="21">
        <v>1001.867999999998</v>
      </c>
      <c r="AK2869" s="21" t="e">
        <f>VLOOKUP($B2869,'[3]Rotoma level Monthly'!$C$2:$N$538,10,FALSE)</f>
        <v>#N/A</v>
      </c>
      <c r="AL2869" s="21" t="e">
        <f>VLOOKUP($B2869,'[3]Rotoma level Monthly'!$C$2:$N$538,11,FALSE)</f>
        <v>#N/A</v>
      </c>
      <c r="AM2869" s="20">
        <v>3.468236739151306</v>
      </c>
      <c r="AN2869" s="21">
        <v>203.88333333333335</v>
      </c>
    </row>
    <row r="2870" spans="1:40" x14ac:dyDescent="0.25">
      <c r="A2870" t="s">
        <v>93</v>
      </c>
      <c r="B2870" s="15">
        <v>41548</v>
      </c>
      <c r="C2870" s="16" t="s">
        <v>76</v>
      </c>
      <c r="D2870" s="17">
        <v>2014</v>
      </c>
      <c r="E2870" s="18" t="str">
        <f t="shared" si="698"/>
        <v>Rotorua 2013/14</v>
      </c>
      <c r="F2870" s="18" t="s">
        <v>72</v>
      </c>
      <c r="G2870" s="19">
        <v>13</v>
      </c>
      <c r="H2870" s="17">
        <v>2.3249999284999996</v>
      </c>
      <c r="I2870" s="21">
        <v>285</v>
      </c>
      <c r="J2870" s="19">
        <v>14.652782268293599</v>
      </c>
      <c r="K2870" s="19">
        <v>-1.356455528917287</v>
      </c>
      <c r="M2870" s="19">
        <v>1</v>
      </c>
      <c r="N2870" s="19">
        <v>7</v>
      </c>
      <c r="O2870" s="19">
        <v>2.1000000239999999</v>
      </c>
      <c r="P2870" s="17"/>
      <c r="Q2870" s="19">
        <f t="shared" si="704"/>
        <v>5.0494161148593655</v>
      </c>
      <c r="R2870" s="19">
        <f t="shared" si="706"/>
        <v>4.5396828491929311</v>
      </c>
      <c r="S2870" s="19">
        <f t="shared" si="699"/>
        <v>3.7790830286256152</v>
      </c>
      <c r="T2870" s="19">
        <f t="shared" si="701"/>
        <v>3.6224866811874343</v>
      </c>
      <c r="U2870" s="23">
        <f t="shared" si="705"/>
        <v>4.2476671684663367</v>
      </c>
      <c r="V2870" s="24">
        <f t="shared" si="703"/>
        <v>4.890971288563903</v>
      </c>
      <c r="W2870" s="24">
        <f t="shared" si="702"/>
        <v>4.2832326142327668</v>
      </c>
      <c r="X2870" s="24">
        <f t="shared" si="702"/>
        <v>3.8374293887951496</v>
      </c>
      <c r="Y2870" s="24">
        <f t="shared" si="702"/>
        <v>3.7950352086277999</v>
      </c>
      <c r="Z2870" s="24">
        <f t="shared" si="702"/>
        <v>4.2016671250549047</v>
      </c>
      <c r="AA2870" s="20">
        <v>-0.18</v>
      </c>
      <c r="AB2870" s="20">
        <v>0.51166666666666605</v>
      </c>
      <c r="AC2870" s="17">
        <v>315.36562298387099</v>
      </c>
      <c r="AD2870" s="17">
        <f t="shared" si="700"/>
        <v>315.5480802548031</v>
      </c>
      <c r="AE2870" s="21">
        <v>52.768000000000001</v>
      </c>
      <c r="AF2870" s="21">
        <v>222.1572580645161</v>
      </c>
      <c r="AG2870" s="19">
        <v>4.388427130002988</v>
      </c>
      <c r="AH2870" s="21">
        <v>259.7</v>
      </c>
      <c r="AI2870" s="22">
        <v>0.58749999999999947</v>
      </c>
      <c r="AJ2870" s="21">
        <v>1052.313999999998</v>
      </c>
      <c r="AK2870" s="21" t="e">
        <f>VLOOKUP($B2870,'[3]Rotoma level Monthly'!$C$2:$N$538,10,FALSE)</f>
        <v>#N/A</v>
      </c>
      <c r="AL2870" s="21" t="e">
        <f>VLOOKUP($B2870,'[3]Rotoma level Monthly'!$C$2:$N$538,11,FALSE)</f>
        <v>#N/A</v>
      </c>
      <c r="AM2870" s="20">
        <v>3.4861800261883427</v>
      </c>
      <c r="AN2870" s="21">
        <v>205.85833333333332</v>
      </c>
    </row>
    <row r="2871" spans="1:40" x14ac:dyDescent="0.25">
      <c r="A2871" t="s">
        <v>93</v>
      </c>
      <c r="B2871" s="15">
        <v>41579</v>
      </c>
      <c r="C2871" s="16" t="s">
        <v>76</v>
      </c>
      <c r="D2871" s="17">
        <v>2014</v>
      </c>
      <c r="E2871" s="18" t="str">
        <f t="shared" si="698"/>
        <v>Rotorua 2013/14</v>
      </c>
      <c r="F2871" s="18" t="s">
        <v>72</v>
      </c>
      <c r="G2871" s="19">
        <v>7.3500000715000002</v>
      </c>
      <c r="H2871" s="17">
        <v>1.9750000239999999</v>
      </c>
      <c r="I2871" s="21">
        <v>235</v>
      </c>
      <c r="J2871" s="19">
        <v>15.629782268293599</v>
      </c>
      <c r="K2871" s="19">
        <v>-1.112205528917287</v>
      </c>
      <c r="M2871" s="19">
        <v>1</v>
      </c>
      <c r="N2871" s="19">
        <v>6.5500001909999996</v>
      </c>
      <c r="O2871" s="19">
        <v>3.25</v>
      </c>
      <c r="P2871" s="17"/>
      <c r="Q2871" s="19">
        <f t="shared" si="704"/>
        <v>4.4203698520047698</v>
      </c>
      <c r="R2871" s="19">
        <f t="shared" si="706"/>
        <v>4.734349527295751</v>
      </c>
      <c r="S2871" s="19">
        <f t="shared" si="699"/>
        <v>3.526914265437926</v>
      </c>
      <c r="T2871" s="19">
        <f t="shared" si="701"/>
        <v>3.7043425500332492</v>
      </c>
      <c r="U2871" s="23">
        <f t="shared" si="705"/>
        <v>4.0964940486929233</v>
      </c>
      <c r="V2871" s="24">
        <f t="shared" si="703"/>
        <v>4.924566421001475</v>
      </c>
      <c r="W2871" s="24">
        <f t="shared" si="702"/>
        <v>4.3508010964328685</v>
      </c>
      <c r="X2871" s="24">
        <f t="shared" si="702"/>
        <v>3.8122899067243594</v>
      </c>
      <c r="Y2871" s="24">
        <f t="shared" si="702"/>
        <v>3.8618923640578919</v>
      </c>
      <c r="Z2871" s="24">
        <f t="shared" si="702"/>
        <v>4.2373874470541493</v>
      </c>
      <c r="AA2871" s="20">
        <v>0.82</v>
      </c>
      <c r="AB2871" s="20">
        <v>0.55500000000000005</v>
      </c>
      <c r="AC2871" s="17">
        <v>315.33162256944399</v>
      </c>
      <c r="AD2871" s="17">
        <f t="shared" si="700"/>
        <v>315.48024556151591</v>
      </c>
      <c r="AE2871" s="21">
        <v>100.819</v>
      </c>
      <c r="AF2871" s="21">
        <v>164.53472222222231</v>
      </c>
      <c r="AG2871" s="19">
        <v>3.5759236111111106</v>
      </c>
      <c r="AH2871" s="21">
        <v>269</v>
      </c>
      <c r="AI2871" s="22">
        <v>0.60916666666666652</v>
      </c>
      <c r="AJ2871" s="21">
        <v>1028.4739999999981</v>
      </c>
      <c r="AK2871" s="21" t="e">
        <f>VLOOKUP($B2871,'[3]Rotoma level Monthly'!$C$2:$N$538,10,FALSE)</f>
        <v>#N/A</v>
      </c>
      <c r="AL2871" s="21" t="e">
        <f>VLOOKUP($B2871,'[3]Rotoma level Monthly'!$C$2:$N$538,11,FALSE)</f>
        <v>#N/A</v>
      </c>
      <c r="AM2871" s="20">
        <v>3.4676136938319608</v>
      </c>
      <c r="AN2871" s="21">
        <v>207.34166666666667</v>
      </c>
    </row>
    <row r="2872" spans="1:40" x14ac:dyDescent="0.25">
      <c r="A2872" t="s">
        <v>93</v>
      </c>
      <c r="B2872" s="15">
        <v>41609</v>
      </c>
      <c r="C2872" s="16" t="s">
        <v>76</v>
      </c>
      <c r="D2872" s="17">
        <v>2014</v>
      </c>
      <c r="E2872" s="18" t="str">
        <f t="shared" si="698"/>
        <v>Rotorua 2013/14</v>
      </c>
      <c r="F2872" s="18" t="s">
        <v>72</v>
      </c>
      <c r="G2872" s="19">
        <v>7.2000000239999995</v>
      </c>
      <c r="H2872" s="17">
        <v>3.2250000239999999</v>
      </c>
      <c r="I2872" s="21">
        <v>256.5</v>
      </c>
      <c r="J2872" s="19">
        <v>11.2332822682936</v>
      </c>
      <c r="K2872" s="19">
        <v>-0.37945552891728701</v>
      </c>
      <c r="M2872" s="19">
        <v>3</v>
      </c>
      <c r="N2872" s="19">
        <v>7.3499999049999998</v>
      </c>
      <c r="O2872" s="19">
        <v>2.3499999049999998</v>
      </c>
      <c r="P2872" s="17"/>
      <c r="Q2872" s="19">
        <f t="shared" si="704"/>
        <v>4.397624544612448</v>
      </c>
      <c r="R2872" s="19">
        <f t="shared" si="706"/>
        <v>4.1429037157208226</v>
      </c>
      <c r="S2872" s="19">
        <f t="shared" si="699"/>
        <v>3.6413529820379833</v>
      </c>
      <c r="T2872" s="19">
        <f t="shared" si="701"/>
        <v>3.2854794819770561</v>
      </c>
      <c r="U2872" s="23">
        <f t="shared" si="705"/>
        <v>3.8668401810870776</v>
      </c>
      <c r="V2872" s="24">
        <f t="shared" si="703"/>
        <v>4.9484103410779188</v>
      </c>
      <c r="W2872" s="24">
        <f t="shared" si="702"/>
        <v>4.3535442540071836</v>
      </c>
      <c r="X2872" s="24">
        <f t="shared" si="702"/>
        <v>3.8008124028420567</v>
      </c>
      <c r="Y2872" s="24">
        <f t="shared" si="702"/>
        <v>3.882087153675021</v>
      </c>
      <c r="Z2872" s="24">
        <f t="shared" si="702"/>
        <v>4.2462135379005455</v>
      </c>
      <c r="AA2872" s="20">
        <v>-0.02</v>
      </c>
      <c r="AB2872" s="20">
        <v>0.30166666666666597</v>
      </c>
      <c r="AC2872" s="17">
        <v>315.30291229838701</v>
      </c>
      <c r="AD2872" s="17">
        <f t="shared" si="700"/>
        <v>315.4226158852166</v>
      </c>
      <c r="AE2872" s="21">
        <v>136.858</v>
      </c>
      <c r="AF2872" s="21">
        <v>177.29166666666671</v>
      </c>
      <c r="AG2872" s="19">
        <v>3.9578897849462376</v>
      </c>
      <c r="AH2872" s="21">
        <v>223.5</v>
      </c>
      <c r="AI2872" s="22">
        <v>0.60916666666666652</v>
      </c>
      <c r="AJ2872" s="21">
        <v>1104.3799999999981</v>
      </c>
      <c r="AK2872" s="21" t="e">
        <f>VLOOKUP($B2872,'[3]Rotoma level Monthly'!$C$2:$N$538,10,FALSE)</f>
        <v>#N/A</v>
      </c>
      <c r="AL2872" s="21" t="e">
        <f>VLOOKUP($B2872,'[3]Rotoma level Monthly'!$C$2:$N$538,11,FALSE)</f>
        <v>#N/A</v>
      </c>
      <c r="AM2872" s="20">
        <v>3.4319846429060346</v>
      </c>
      <c r="AN2872" s="21">
        <v>209.60833333333335</v>
      </c>
    </row>
    <row r="2873" spans="1:40" x14ac:dyDescent="0.25">
      <c r="A2873" t="s">
        <v>93</v>
      </c>
      <c r="B2873" s="15">
        <v>41640</v>
      </c>
      <c r="C2873" s="16" t="s">
        <v>76</v>
      </c>
      <c r="D2873" s="17">
        <v>2014</v>
      </c>
      <c r="E2873" s="18" t="str">
        <f t="shared" si="698"/>
        <v>Rotorua 2013/14</v>
      </c>
      <c r="F2873" s="18" t="s">
        <v>72</v>
      </c>
      <c r="G2873" s="19">
        <v>9.9500001427499996</v>
      </c>
      <c r="H2873" s="17">
        <v>3.4249999524999999</v>
      </c>
      <c r="I2873" s="21">
        <v>266</v>
      </c>
      <c r="J2873" s="19">
        <v>14.652782268293599</v>
      </c>
      <c r="K2873" s="19">
        <v>-1.356455528917287</v>
      </c>
      <c r="M2873" s="19">
        <v>5</v>
      </c>
      <c r="N2873" s="19">
        <v>7.4000000954999994</v>
      </c>
      <c r="O2873" s="19">
        <v>1.75</v>
      </c>
      <c r="P2873" s="17"/>
      <c r="Q2873" s="19">
        <f t="shared" si="704"/>
        <v>4.7544706409201396</v>
      </c>
      <c r="R2873" s="19">
        <f t="shared" si="706"/>
        <v>4.0688058129928582</v>
      </c>
      <c r="S2873" s="19">
        <f t="shared" si="699"/>
        <v>3.688893726259511</v>
      </c>
      <c r="T2873" s="19">
        <f t="shared" si="701"/>
        <v>3.6224866811874343</v>
      </c>
      <c r="U2873" s="23">
        <f t="shared" si="705"/>
        <v>4.0336642153399858</v>
      </c>
      <c r="V2873" s="24">
        <f t="shared" si="703"/>
        <v>4.9581470172106394</v>
      </c>
      <c r="W2873" s="24">
        <f t="shared" si="702"/>
        <v>4.3356682036627294</v>
      </c>
      <c r="X2873" s="24">
        <f t="shared" si="702"/>
        <v>3.7581549085759991</v>
      </c>
      <c r="Y2873" s="24">
        <f t="shared" si="702"/>
        <v>3.8752658312712023</v>
      </c>
      <c r="Z2873" s="24">
        <f t="shared" si="702"/>
        <v>4.2318089901801441</v>
      </c>
      <c r="AA2873" s="20">
        <v>1.23</v>
      </c>
      <c r="AB2873" s="20">
        <v>0.14833333333333301</v>
      </c>
      <c r="AC2873" s="17">
        <v>315.16164321864102</v>
      </c>
      <c r="AD2873" s="17">
        <f t="shared" si="700"/>
        <v>315.36624769577548</v>
      </c>
      <c r="AE2873" s="21">
        <v>55.888000000000098</v>
      </c>
      <c r="AF2873" s="21">
        <v>200.79301075268822</v>
      </c>
      <c r="AG2873" s="19">
        <v>4.293293010752687</v>
      </c>
      <c r="AH2873" s="21">
        <v>300.7</v>
      </c>
      <c r="AI2873" s="22">
        <v>0.53333333333333299</v>
      </c>
      <c r="AJ2873" s="21">
        <v>1133.313999999998</v>
      </c>
      <c r="AK2873" s="21" t="e">
        <f>VLOOKUP($B2873,'[3]Rotoma level Monthly'!$C$2:$N$538,10,FALSE)</f>
        <v>#N/A</v>
      </c>
      <c r="AL2873" s="21" t="e">
        <f>VLOOKUP($B2873,'[3]Rotoma level Monthly'!$C$2:$N$538,11,FALSE)</f>
        <v>#N/A</v>
      </c>
      <c r="AM2873" s="20">
        <v>3.4551835676372176</v>
      </c>
      <c r="AN2873" s="21">
        <v>209.61666666666665</v>
      </c>
    </row>
    <row r="2874" spans="1:40" x14ac:dyDescent="0.25">
      <c r="A2874" t="s">
        <v>93</v>
      </c>
      <c r="B2874" s="15">
        <v>41671</v>
      </c>
      <c r="C2874" s="16" t="s">
        <v>76</v>
      </c>
      <c r="D2874" s="17">
        <v>2014</v>
      </c>
      <c r="E2874" s="18" t="str">
        <f t="shared" si="698"/>
        <v>Rotorua 2013/14</v>
      </c>
      <c r="F2874" s="18" t="s">
        <v>72</v>
      </c>
      <c r="G2874" s="19">
        <v>10.599999952499999</v>
      </c>
      <c r="H2874" s="17">
        <v>2.6749999524999999</v>
      </c>
      <c r="I2874" s="21">
        <v>570.5</v>
      </c>
      <c r="J2874" s="19">
        <v>19.049282268293599</v>
      </c>
      <c r="K2874" s="19">
        <v>-0.37945552891728701</v>
      </c>
      <c r="M2874" s="19">
        <v>1</v>
      </c>
      <c r="N2874" s="19">
        <v>6.8500001429999999</v>
      </c>
      <c r="O2874" s="19">
        <v>1.7000000479999999</v>
      </c>
      <c r="P2874" s="17"/>
      <c r="Q2874" s="19">
        <f t="shared" si="704"/>
        <v>4.824276892829344</v>
      </c>
      <c r="R2874" s="19">
        <f t="shared" si="706"/>
        <v>4.3708017221384061</v>
      </c>
      <c r="S2874" s="19">
        <f t="shared" si="699"/>
        <v>4.6863295027502421</v>
      </c>
      <c r="T2874" s="19">
        <f t="shared" si="701"/>
        <v>3.9552455620354663</v>
      </c>
      <c r="U2874" s="23">
        <f t="shared" si="705"/>
        <v>4.4591634199383643</v>
      </c>
      <c r="V2874" s="24">
        <f t="shared" si="703"/>
        <v>4.9911827118248953</v>
      </c>
      <c r="W2874" s="24">
        <f t="shared" si="702"/>
        <v>4.3384594022569445</v>
      </c>
      <c r="X2874" s="24">
        <f t="shared" si="702"/>
        <v>3.8253042290829913</v>
      </c>
      <c r="Y2874" s="24">
        <f t="shared" si="702"/>
        <v>3.8808297978285551</v>
      </c>
      <c r="Z2874" s="24">
        <f t="shared" si="702"/>
        <v>4.258944035248347</v>
      </c>
      <c r="AA2874" s="20">
        <v>-0.13</v>
      </c>
      <c r="AB2874" s="20">
        <v>0.20333333333333301</v>
      </c>
      <c r="AC2874" s="17">
        <v>314.961996039513</v>
      </c>
      <c r="AD2874" s="17">
        <f t="shared" si="700"/>
        <v>315.31076345576457</v>
      </c>
      <c r="AE2874" s="21">
        <v>22.193999999999999</v>
      </c>
      <c r="AF2874" s="21">
        <v>167.75297619047615</v>
      </c>
      <c r="AG2874" s="19">
        <v>3.6429985119047621</v>
      </c>
      <c r="AH2874" s="21">
        <v>216.3</v>
      </c>
      <c r="AI2874" s="22">
        <v>0.48916666666666603</v>
      </c>
      <c r="AJ2874" s="21">
        <v>1189.2019999999982</v>
      </c>
      <c r="AK2874" s="21" t="e">
        <f>VLOOKUP($B2874,'[3]Rotoma level Monthly'!$C$2:$N$538,10,FALSE)</f>
        <v>#N/A</v>
      </c>
      <c r="AL2874" s="21" t="e">
        <f>VLOOKUP($B2874,'[3]Rotoma level Monthly'!$C$2:$N$538,11,FALSE)</f>
        <v>#N/A</v>
      </c>
      <c r="AM2874" s="20">
        <v>3.4858270488200134</v>
      </c>
      <c r="AN2874" s="21">
        <v>204.7416666666667</v>
      </c>
    </row>
    <row r="2875" spans="1:40" x14ac:dyDescent="0.25">
      <c r="A2875" t="s">
        <v>93</v>
      </c>
      <c r="B2875" s="15">
        <v>41699</v>
      </c>
      <c r="C2875" s="16" t="s">
        <v>76</v>
      </c>
      <c r="D2875" s="17">
        <v>2014</v>
      </c>
      <c r="E2875" s="18" t="str">
        <f t="shared" si="698"/>
        <v>Rotorua 2013/14</v>
      </c>
      <c r="F2875" s="18" t="s">
        <v>72</v>
      </c>
      <c r="G2875" s="19">
        <v>6.149999899</v>
      </c>
      <c r="H2875" s="17">
        <v>2.7999999524999999</v>
      </c>
      <c r="I2875" s="21">
        <v>337</v>
      </c>
      <c r="J2875" s="19">
        <v>24.422782268293599</v>
      </c>
      <c r="K2875" s="19">
        <v>0.59754447108271302</v>
      </c>
      <c r="M2875" s="19">
        <v>36.5</v>
      </c>
      <c r="N2875" s="19">
        <v>7.1500000954999994</v>
      </c>
      <c r="O2875" s="19">
        <v>2.0500000119999999</v>
      </c>
      <c r="P2875" s="17"/>
      <c r="Q2875" s="19">
        <f t="shared" si="704"/>
        <v>4.2237427759534762</v>
      </c>
      <c r="R2875" s="19">
        <f t="shared" si="706"/>
        <v>4.3154448053477612</v>
      </c>
      <c r="S2875" s="19">
        <f t="shared" si="699"/>
        <v>3.9981660016227285</v>
      </c>
      <c r="T2875" s="19">
        <f t="shared" si="701"/>
        <v>4.2703618020782814</v>
      </c>
      <c r="U2875" s="23">
        <f t="shared" si="705"/>
        <v>4.2019288462505617</v>
      </c>
      <c r="V2875" s="24">
        <f t="shared" si="703"/>
        <v>4.8802827739102339</v>
      </c>
      <c r="W2875" s="24">
        <f t="shared" si="702"/>
        <v>4.3496183659073235</v>
      </c>
      <c r="X2875" s="24">
        <f t="shared" si="702"/>
        <v>3.8508723448664353</v>
      </c>
      <c r="Y2875" s="24">
        <f t="shared" si="702"/>
        <v>3.8992569994190021</v>
      </c>
      <c r="Z2875" s="24">
        <f t="shared" si="702"/>
        <v>4.2450076210257484</v>
      </c>
      <c r="AA2875" s="20">
        <v>-1.24</v>
      </c>
      <c r="AB2875" s="20">
        <v>-3.8333333333333199E-2</v>
      </c>
      <c r="AC2875" s="17">
        <v>314.825928427419</v>
      </c>
      <c r="AD2875" s="17">
        <f t="shared" si="700"/>
        <v>315.26474657068394</v>
      </c>
      <c r="AE2875" s="21">
        <v>39.867000000000097</v>
      </c>
      <c r="AF2875" s="21">
        <v>175.43682795698922</v>
      </c>
      <c r="AG2875" s="19">
        <v>3.2731922043010746</v>
      </c>
      <c r="AH2875" s="21">
        <v>274.5</v>
      </c>
      <c r="AI2875" s="22">
        <v>0.44666666666666599</v>
      </c>
      <c r="AJ2875" s="21">
        <v>1189.4389999999983</v>
      </c>
      <c r="AK2875" s="21" t="e">
        <f>VLOOKUP($B2875,'[3]Rotoma level Monthly'!$C$2:$N$538,10,FALSE)</f>
        <v>#N/A</v>
      </c>
      <c r="AL2875" s="21" t="e">
        <f>VLOOKUP($B2875,'[3]Rotoma level Monthly'!$C$2:$N$538,11,FALSE)</f>
        <v>#N/A</v>
      </c>
      <c r="AM2875" s="20">
        <v>3.5168042313596959</v>
      </c>
      <c r="AN2875" s="21">
        <v>206.57500000000002</v>
      </c>
    </row>
    <row r="2876" spans="1:40" x14ac:dyDescent="0.25">
      <c r="A2876" t="s">
        <v>93</v>
      </c>
      <c r="B2876" s="15">
        <v>41730</v>
      </c>
      <c r="C2876" s="16" t="s">
        <v>76</v>
      </c>
      <c r="D2876" s="17">
        <v>2014</v>
      </c>
      <c r="E2876" s="18" t="str">
        <f t="shared" si="698"/>
        <v>Rotorua 2013/14</v>
      </c>
      <c r="F2876" s="18" t="s">
        <v>72</v>
      </c>
      <c r="G2876" s="19">
        <v>13.300000095</v>
      </c>
      <c r="H2876" s="17">
        <v>3.0499999524999999</v>
      </c>
      <c r="I2876" s="21">
        <v>270.5</v>
      </c>
      <c r="J2876" s="19">
        <v>20.026282268293599</v>
      </c>
      <c r="K2876" s="19">
        <v>-1.112205528917287</v>
      </c>
      <c r="M2876" s="19">
        <v>14</v>
      </c>
      <c r="N2876" s="19">
        <v>6.4500000474999997</v>
      </c>
      <c r="O2876" s="19">
        <v>1.9500000480000002</v>
      </c>
      <c r="P2876" s="17"/>
      <c r="Q2876" s="19">
        <f t="shared" si="704"/>
        <v>5.0745831759357403</v>
      </c>
      <c r="R2876" s="19">
        <f t="shared" si="706"/>
        <v>4.2112620103827831</v>
      </c>
      <c r="S2876" s="19">
        <f t="shared" si="699"/>
        <v>3.710823481022191</v>
      </c>
      <c r="T2876" s="19">
        <f t="shared" si="701"/>
        <v>4.0186729729629391</v>
      </c>
      <c r="U2876" s="23">
        <f t="shared" si="705"/>
        <v>4.2538354100759133</v>
      </c>
      <c r="V2876" s="24">
        <f t="shared" si="703"/>
        <v>4.8920653633803708</v>
      </c>
      <c r="W2876" s="24">
        <f t="shared" si="702"/>
        <v>4.3666301076108924</v>
      </c>
      <c r="X2876" s="24">
        <f t="shared" si="702"/>
        <v>3.8408747732784634</v>
      </c>
      <c r="Y2876" s="24">
        <f t="shared" si="702"/>
        <v>3.8942232027088717</v>
      </c>
      <c r="Z2876" s="24">
        <f t="shared" si="702"/>
        <v>4.2484483617446491</v>
      </c>
      <c r="AA2876" s="20">
        <v>0.88</v>
      </c>
      <c r="AB2876" s="20">
        <v>7.0000000000000007E-2</v>
      </c>
      <c r="AC2876" s="17">
        <v>314.85202361111101</v>
      </c>
      <c r="AD2876" s="17">
        <f t="shared" si="700"/>
        <v>315.22618658804504</v>
      </c>
      <c r="AE2876" s="21">
        <v>186.43900000000201</v>
      </c>
      <c r="AF2876" s="21">
        <v>169.04166666666666</v>
      </c>
      <c r="AG2876" s="19">
        <v>3.1716180555555558</v>
      </c>
      <c r="AH2876" s="21">
        <v>177</v>
      </c>
      <c r="AI2876" s="22">
        <v>0.41666666666666596</v>
      </c>
      <c r="AJ2876" s="21">
        <v>1176.3839999999984</v>
      </c>
      <c r="AK2876" s="21" t="e">
        <f>VLOOKUP($B2876,'[3]Rotoma level Monthly'!$C$2:$N$538,10,FALSE)</f>
        <v>#N/A</v>
      </c>
      <c r="AL2876" s="21" t="e">
        <f>VLOOKUP($B2876,'[3]Rotoma level Monthly'!$C$2:$N$538,11,FALSE)</f>
        <v>#N/A</v>
      </c>
      <c r="AM2876" s="20">
        <v>3.5434725781338892</v>
      </c>
      <c r="AN2876" s="21">
        <v>206.97499999999999</v>
      </c>
    </row>
    <row r="2877" spans="1:40" x14ac:dyDescent="0.25">
      <c r="A2877" t="s">
        <v>93</v>
      </c>
      <c r="B2877" s="15">
        <v>41760</v>
      </c>
      <c r="C2877" s="16" t="s">
        <v>76</v>
      </c>
      <c r="D2877" s="17">
        <v>2014</v>
      </c>
      <c r="E2877" s="18" t="str">
        <f t="shared" si="698"/>
        <v>Rotorua 2013/14</v>
      </c>
      <c r="F2877" s="18" t="s">
        <v>72</v>
      </c>
      <c r="G2877" s="19">
        <v>9</v>
      </c>
      <c r="H2877" s="17">
        <v>3.4499999284999996</v>
      </c>
      <c r="I2877" s="21">
        <v>310.5</v>
      </c>
      <c r="J2877" s="19">
        <v>15.141282268293599</v>
      </c>
      <c r="K2877" s="19">
        <v>-0.37945552891728701</v>
      </c>
      <c r="M2877" s="19">
        <v>12.5</v>
      </c>
      <c r="N2877" s="19">
        <v>6.5999999049999998</v>
      </c>
      <c r="O2877" s="19">
        <v>2.1500000355000002</v>
      </c>
      <c r="P2877" s="17"/>
      <c r="Q2877" s="19">
        <f t="shared" si="704"/>
        <v>4.6437759739758855</v>
      </c>
      <c r="R2877" s="19">
        <f t="shared" si="706"/>
        <v>4.0598215923313212</v>
      </c>
      <c r="S2877" s="19">
        <f t="shared" si="699"/>
        <v>3.891105429582923</v>
      </c>
      <c r="T2877" s="19">
        <f t="shared" si="701"/>
        <v>3.6640749548656095</v>
      </c>
      <c r="U2877" s="23">
        <f t="shared" si="705"/>
        <v>4.0646944876889348</v>
      </c>
      <c r="V2877" s="24">
        <f t="shared" si="703"/>
        <v>4.780171786589043</v>
      </c>
      <c r="W2877" s="24">
        <f t="shared" si="702"/>
        <v>4.3444210317758847</v>
      </c>
      <c r="X2877" s="24">
        <f t="shared" si="702"/>
        <v>3.8498284124338391</v>
      </c>
      <c r="Y2877" s="24">
        <f t="shared" si="702"/>
        <v>3.8646733678674283</v>
      </c>
      <c r="Z2877" s="24">
        <f t="shared" si="702"/>
        <v>4.2097736496665474</v>
      </c>
      <c r="AA2877" s="20">
        <v>0.56000000000000005</v>
      </c>
      <c r="AB2877" s="20">
        <v>0.101666666666666</v>
      </c>
      <c r="AC2877" s="17">
        <v>314.86225033602199</v>
      </c>
      <c r="AD2877" s="17">
        <f t="shared" si="700"/>
        <v>315.1814845831168</v>
      </c>
      <c r="AE2877" s="21">
        <v>86.739000000000303</v>
      </c>
      <c r="AF2877" s="21">
        <v>188.76344086021507</v>
      </c>
      <c r="AG2877" s="19">
        <v>2.8245362903225799</v>
      </c>
      <c r="AH2877" s="21">
        <v>206.6</v>
      </c>
      <c r="AI2877" s="22">
        <v>0.35416666666666596</v>
      </c>
      <c r="AJ2877" s="21">
        <v>1178.7220000000013</v>
      </c>
      <c r="AK2877" s="21" t="e">
        <f>VLOOKUP($B2877,'[3]Rotoma level Monthly'!$C$2:$N$538,10,FALSE)</f>
        <v>#N/A</v>
      </c>
      <c r="AL2877" s="21" t="e">
        <f>VLOOKUP($B2877,'[3]Rotoma level Monthly'!$C$2:$N$538,11,FALSE)</f>
        <v>#N/A</v>
      </c>
      <c r="AM2877" s="20">
        <v>3.5264795225783341</v>
      </c>
      <c r="AN2877" s="21">
        <v>209.77499999999998</v>
      </c>
    </row>
    <row r="2878" spans="1:40" x14ac:dyDescent="0.25">
      <c r="A2878" t="s">
        <v>93</v>
      </c>
      <c r="B2878" s="15">
        <v>41791</v>
      </c>
      <c r="C2878" s="16" t="s">
        <v>76</v>
      </c>
      <c r="D2878" s="17">
        <v>2014</v>
      </c>
      <c r="E2878" s="18" t="str">
        <f t="shared" si="698"/>
        <v>Rotorua 2013/14</v>
      </c>
      <c r="F2878" s="18" t="s">
        <v>72</v>
      </c>
      <c r="G2878" s="19">
        <v>9.5500000952499988</v>
      </c>
      <c r="H2878" s="17">
        <v>3.8000000715000004</v>
      </c>
      <c r="I2878" s="21">
        <v>283.5</v>
      </c>
      <c r="J2878" s="19">
        <v>12.698782268293598</v>
      </c>
      <c r="K2878" s="19">
        <v>4.994044471082713</v>
      </c>
      <c r="M2878" s="19">
        <v>26</v>
      </c>
      <c r="N2878" s="19">
        <v>6.7000000479999997</v>
      </c>
      <c r="O2878" s="19">
        <v>3.0999999644999998</v>
      </c>
      <c r="P2878" s="17"/>
      <c r="Q2878" s="19">
        <f t="shared" si="704"/>
        <v>4.7092085748249186</v>
      </c>
      <c r="R2878" s="19">
        <f t="shared" si="706"/>
        <v>3.9398489312534206</v>
      </c>
      <c r="S2878" s="19">
        <f t="shared" si="699"/>
        <v>3.7721847203190646</v>
      </c>
      <c r="T2878" s="19">
        <f t="shared" si="701"/>
        <v>3.440985264546637</v>
      </c>
      <c r="U2878" s="23">
        <f t="shared" si="705"/>
        <v>3.96555687273601</v>
      </c>
      <c r="V2878" s="24">
        <f t="shared" si="703"/>
        <v>4.7304638850568681</v>
      </c>
      <c r="W2878" s="24">
        <f t="shared" si="702"/>
        <v>4.3027007170825229</v>
      </c>
      <c r="X2878" s="24">
        <f t="shared" si="702"/>
        <v>3.8336138347246429</v>
      </c>
      <c r="Y2878" s="24">
        <f t="shared" si="702"/>
        <v>3.8090691814322333</v>
      </c>
      <c r="Z2878" s="24">
        <f t="shared" si="702"/>
        <v>4.1689619045740667</v>
      </c>
      <c r="AA2878" s="20">
        <v>-0.05</v>
      </c>
      <c r="AB2878" s="20">
        <v>-0.53999999999999904</v>
      </c>
      <c r="AC2878" s="17">
        <v>314.88884930555599</v>
      </c>
      <c r="AD2878" s="17">
        <f t="shared" si="700"/>
        <v>315.13583443844084</v>
      </c>
      <c r="AE2878" s="21">
        <v>95.712000000000401</v>
      </c>
      <c r="AF2878" s="21">
        <v>162.85416666666663</v>
      </c>
      <c r="AG2878" s="19">
        <v>3.2182638888888904</v>
      </c>
      <c r="AH2878" s="21">
        <v>108.3</v>
      </c>
      <c r="AI2878" s="22">
        <v>0.2524999999999995</v>
      </c>
      <c r="AJ2878" s="21">
        <v>1134.4380000000015</v>
      </c>
      <c r="AK2878" s="21" t="e">
        <f>VLOOKUP($B2878,'[3]Rotoma level Monthly'!$C$2:$N$538,10,FALSE)</f>
        <v>#N/A</v>
      </c>
      <c r="AL2878" s="21" t="e">
        <f>VLOOKUP($B2878,'[3]Rotoma level Monthly'!$C$2:$N$538,11,FALSE)</f>
        <v>#N/A</v>
      </c>
      <c r="AM2878" s="20">
        <v>3.5338568747288712</v>
      </c>
      <c r="AN2878" s="21">
        <v>208.59166666666667</v>
      </c>
    </row>
    <row r="2879" spans="1:40" x14ac:dyDescent="0.25">
      <c r="A2879" t="s">
        <v>93</v>
      </c>
      <c r="B2879" s="15">
        <v>41821</v>
      </c>
      <c r="C2879" s="16" t="s">
        <v>77</v>
      </c>
      <c r="D2879" s="17">
        <v>2015</v>
      </c>
      <c r="E2879" s="18" t="str">
        <f t="shared" si="698"/>
        <v>Rotorua 2014/15</v>
      </c>
      <c r="F2879" s="18" t="s">
        <v>72</v>
      </c>
      <c r="G2879" s="19">
        <v>12.849999952499999</v>
      </c>
      <c r="H2879" s="17">
        <v>2.9125000234999998</v>
      </c>
      <c r="I2879" s="21">
        <v>272</v>
      </c>
      <c r="J2879" s="19">
        <v>14.652782268293599</v>
      </c>
      <c r="K2879" s="19">
        <v>-1.112205528917287</v>
      </c>
      <c r="M2879" s="19">
        <v>3</v>
      </c>
      <c r="N2879" s="19">
        <v>7.2250003810000001</v>
      </c>
      <c r="O2879" s="19">
        <v>2.5</v>
      </c>
      <c r="P2879" s="17"/>
      <c r="Q2879" s="19">
        <f t="shared" si="704"/>
        <v>5.0366139401973395</v>
      </c>
      <c r="R2879" s="19">
        <f t="shared" si="706"/>
        <v>4.2675442384770914</v>
      </c>
      <c r="S2879" s="19">
        <f t="shared" si="699"/>
        <v>3.7180524011429372</v>
      </c>
      <c r="T2879" s="19">
        <f t="shared" si="701"/>
        <v>3.6224866811874343</v>
      </c>
      <c r="U2879" s="23">
        <f t="shared" si="705"/>
        <v>4.1611743152512011</v>
      </c>
      <c r="V2879" s="24">
        <f t="shared" si="703"/>
        <v>4.7150248211995383</v>
      </c>
      <c r="W2879" s="24">
        <f t="shared" si="702"/>
        <v>4.2789428101062166</v>
      </c>
      <c r="X2879" s="24">
        <f t="shared" si="702"/>
        <v>3.8273872524736139</v>
      </c>
      <c r="Y2879" s="24">
        <f t="shared" si="702"/>
        <v>3.7710198604074763</v>
      </c>
      <c r="Z2879" s="24">
        <f t="shared" si="702"/>
        <v>4.1480936860467112</v>
      </c>
      <c r="AA2879" s="20">
        <v>-0.26</v>
      </c>
      <c r="AB2879" s="20">
        <v>-0.45999999999999902</v>
      </c>
      <c r="AC2879" s="17">
        <v>314.96117573924698</v>
      </c>
      <c r="AD2879" s="17">
        <f t="shared" si="700"/>
        <v>315.09867253207887</v>
      </c>
      <c r="AE2879" s="21">
        <v>57.327500000000001</v>
      </c>
      <c r="AF2879" s="21">
        <v>170.16129032258061</v>
      </c>
      <c r="AG2879" s="19">
        <v>3.4709744623655916</v>
      </c>
      <c r="AH2879" s="21">
        <v>172.2</v>
      </c>
      <c r="AI2879" s="22">
        <v>0.17583333333333301</v>
      </c>
      <c r="AJ2879" s="21">
        <v>1098.1740000000018</v>
      </c>
      <c r="AK2879" s="21" t="e">
        <f>VLOOKUP($B2879,'[3]Rotoma level Monthly'!$C$2:$N$538,10,FALSE)</f>
        <v>#N/A</v>
      </c>
      <c r="AL2879" s="21" t="e">
        <f>VLOOKUP($B2879,'[3]Rotoma level Monthly'!$C$2:$N$538,11,FALSE)</f>
        <v>#N/A</v>
      </c>
      <c r="AM2879" s="20">
        <v>3.5384812960251679</v>
      </c>
      <c r="AN2879" s="21">
        <v>208.6</v>
      </c>
    </row>
    <row r="2880" spans="1:40" x14ac:dyDescent="0.25">
      <c r="A2880" t="s">
        <v>93</v>
      </c>
      <c r="B2880" s="15">
        <v>41852</v>
      </c>
      <c r="C2880" s="16" t="s">
        <v>77</v>
      </c>
      <c r="D2880" s="17">
        <v>2015</v>
      </c>
      <c r="E2880" s="18" t="str">
        <f t="shared" si="698"/>
        <v>Rotorua 2014/15</v>
      </c>
      <c r="F2880" s="18" t="s">
        <v>72</v>
      </c>
      <c r="G2880" s="19">
        <v>11.900000047500001</v>
      </c>
      <c r="H2880" s="17">
        <v>2.75</v>
      </c>
      <c r="I2880" s="21">
        <v>287.5</v>
      </c>
      <c r="J2880" s="19">
        <v>16.6067822682936</v>
      </c>
      <c r="K2880" s="19">
        <v>-0.37945552891728701</v>
      </c>
      <c r="M2880" s="19">
        <v>10.5</v>
      </c>
      <c r="N2880" s="19">
        <v>6.75</v>
      </c>
      <c r="O2880" s="19">
        <v>1.849999964</v>
      </c>
      <c r="P2880" s="17"/>
      <c r="Q2880" s="19">
        <f t="shared" si="704"/>
        <v>4.9518892863401902</v>
      </c>
      <c r="R2880" s="19">
        <f t="shared" si="706"/>
        <v>4.3373073390078254</v>
      </c>
      <c r="S2880" s="19">
        <f t="shared" si="699"/>
        <v>3.7904999255672043</v>
      </c>
      <c r="T2880" s="19">
        <f t="shared" si="701"/>
        <v>3.7812336356551306</v>
      </c>
      <c r="U2880" s="23">
        <f t="shared" si="705"/>
        <v>4.2152325466425875</v>
      </c>
      <c r="V2880" s="24">
        <f t="shared" si="703"/>
        <v>4.7314763771833679</v>
      </c>
      <c r="W2880" s="24">
        <f t="shared" si="702"/>
        <v>4.2770899902624002</v>
      </c>
      <c r="X2880" s="24">
        <f t="shared" si="702"/>
        <v>3.8273872524736139</v>
      </c>
      <c r="Y2880" s="24">
        <f t="shared" si="702"/>
        <v>3.7367986813554963</v>
      </c>
      <c r="Z2880" s="24">
        <f t="shared" si="702"/>
        <v>4.1431880753187196</v>
      </c>
      <c r="AA2880" s="20">
        <v>-1.1000000000000001</v>
      </c>
      <c r="AB2880" s="20">
        <v>-0.65</v>
      </c>
      <c r="AC2880" s="17">
        <v>314.89057594086</v>
      </c>
      <c r="AD2880" s="17">
        <f t="shared" si="700"/>
        <v>315.06274141648743</v>
      </c>
      <c r="AE2880" s="21">
        <v>200.89550000000199</v>
      </c>
      <c r="AF2880" s="21">
        <v>171.64650537634409</v>
      </c>
      <c r="AG2880" s="19">
        <v>3.8057459677419332</v>
      </c>
      <c r="AH2880" s="21">
        <v>188.2</v>
      </c>
      <c r="AI2880" s="22">
        <v>0.1249999999999995</v>
      </c>
      <c r="AJ2880" s="21">
        <v>1110.2405000000019</v>
      </c>
      <c r="AK2880" s="21" t="e">
        <f>VLOOKUP($B2880,'[3]Rotoma level Monthly'!$C$2:$N$538,10,FALSE)</f>
        <v>#N/A</v>
      </c>
      <c r="AL2880" s="21" t="e">
        <f>VLOOKUP($B2880,'[3]Rotoma level Monthly'!$C$2:$N$538,11,FALSE)</f>
        <v>#N/A</v>
      </c>
      <c r="AM2880" s="20">
        <v>3.6262181911864579</v>
      </c>
      <c r="AN2880" s="21">
        <v>212.49166666666665</v>
      </c>
    </row>
    <row r="2881" spans="1:40" x14ac:dyDescent="0.25">
      <c r="A2881" t="s">
        <v>93</v>
      </c>
      <c r="B2881" s="15">
        <v>41883</v>
      </c>
      <c r="C2881" s="16" t="s">
        <v>77</v>
      </c>
      <c r="D2881" s="17">
        <v>2015</v>
      </c>
      <c r="E2881" s="18" t="str">
        <f t="shared" si="698"/>
        <v>Rotorua 2014/15</v>
      </c>
      <c r="F2881" s="18" t="s">
        <v>72</v>
      </c>
      <c r="G2881" s="19">
        <v>11.949999904999999</v>
      </c>
      <c r="H2881" s="17">
        <v>2.7749999765000002</v>
      </c>
      <c r="I2881" s="21">
        <v>266</v>
      </c>
      <c r="J2881" s="19">
        <v>15.629782268293599</v>
      </c>
      <c r="K2881" s="19">
        <v>-1.112205528917287</v>
      </c>
      <c r="M2881" s="19">
        <v>8</v>
      </c>
      <c r="N2881" s="19">
        <v>6.7000000479999997</v>
      </c>
      <c r="O2881" s="19">
        <v>1.8999999764999997</v>
      </c>
      <c r="P2881" s="17"/>
      <c r="Q2881" s="19">
        <f t="shared" si="704"/>
        <v>4.9565144706522801</v>
      </c>
      <c r="R2881" s="19">
        <f t="shared" si="706"/>
        <v>4.3263305021327874</v>
      </c>
      <c r="S2881" s="19">
        <f t="shared" si="699"/>
        <v>3.688893726259511</v>
      </c>
      <c r="T2881" s="19">
        <f t="shared" si="701"/>
        <v>3.7043425500332492</v>
      </c>
      <c r="U2881" s="23">
        <f t="shared" si="705"/>
        <v>4.1690203122694571</v>
      </c>
      <c r="V2881" s="24">
        <f t="shared" si="703"/>
        <v>4.7535405202588255</v>
      </c>
      <c r="W2881" s="24">
        <f t="shared" si="702"/>
        <v>4.2761752538561479</v>
      </c>
      <c r="X2881" s="24">
        <f t="shared" si="702"/>
        <v>3.8243582658856528</v>
      </c>
      <c r="Y2881" s="24">
        <f t="shared" si="702"/>
        <v>3.7243499014791595</v>
      </c>
      <c r="Z2881" s="24">
        <f t="shared" si="702"/>
        <v>4.1446059853699468</v>
      </c>
      <c r="AA2881" s="20">
        <v>-0.8</v>
      </c>
      <c r="AB2881" s="20">
        <v>-0.61166666666666603</v>
      </c>
      <c r="AC2881" s="17">
        <v>314.92119048039098</v>
      </c>
      <c r="AD2881" s="17">
        <f t="shared" si="700"/>
        <v>315.02714924587184</v>
      </c>
      <c r="AE2881" s="21">
        <v>142.21100000000101</v>
      </c>
      <c r="AF2881" s="21">
        <v>158.51388888888889</v>
      </c>
      <c r="AG2881" s="19">
        <v>3.9926275584795321</v>
      </c>
      <c r="AH2881" s="21">
        <v>163.6</v>
      </c>
      <c r="AI2881" s="22">
        <v>8.5833333333333012E-2</v>
      </c>
      <c r="AJ2881" s="21">
        <v>1209.6010000000038</v>
      </c>
      <c r="AK2881" s="21" t="e">
        <f>VLOOKUP($B2881,'[3]Rotoma level Monthly'!$C$2:$N$538,10,FALSE)</f>
        <v>#N/A</v>
      </c>
      <c r="AL2881" s="21" t="e">
        <f>VLOOKUP($B2881,'[3]Rotoma level Monthly'!$C$2:$N$538,11,FALSE)</f>
        <v>#N/A</v>
      </c>
      <c r="AM2881" s="20">
        <v>3.6697559376022286</v>
      </c>
      <c r="AN2881" s="21">
        <v>213.29999999999995</v>
      </c>
    </row>
    <row r="2882" spans="1:40" x14ac:dyDescent="0.25">
      <c r="A2882" t="s">
        <v>93</v>
      </c>
      <c r="B2882" s="15">
        <v>41913</v>
      </c>
      <c r="C2882" s="16" t="s">
        <v>77</v>
      </c>
      <c r="D2882" s="17">
        <v>2015</v>
      </c>
      <c r="E2882" s="18" t="str">
        <f t="shared" si="698"/>
        <v>Rotorua 2014/15</v>
      </c>
      <c r="F2882" s="18" t="s">
        <v>72</v>
      </c>
      <c r="G2882" s="19">
        <v>6.3499999522500001</v>
      </c>
      <c r="H2882" s="17">
        <v>2.375</v>
      </c>
      <c r="I2882" s="21">
        <v>236</v>
      </c>
      <c r="J2882" s="19">
        <v>14.164282268293601</v>
      </c>
      <c r="K2882" s="19">
        <v>-0.37945552891728701</v>
      </c>
      <c r="M2882" s="19">
        <v>2</v>
      </c>
      <c r="N2882" s="19">
        <v>7.0500001909999996</v>
      </c>
      <c r="O2882" s="19">
        <v>2.3000000715000004</v>
      </c>
      <c r="P2882" s="17"/>
      <c r="Q2882" s="19">
        <f t="shared" si="704"/>
        <v>4.2590452539465939</v>
      </c>
      <c r="R2882" s="19">
        <f t="shared" si="706"/>
        <v>4.5141575486139347</v>
      </c>
      <c r="S2882" s="19">
        <f t="shared" si="699"/>
        <v>3.5324651289400211</v>
      </c>
      <c r="T2882" s="19">
        <f t="shared" si="701"/>
        <v>3.5794881527765465</v>
      </c>
      <c r="U2882" s="23">
        <f t="shared" si="705"/>
        <v>3.9712890210692744</v>
      </c>
      <c r="V2882" s="24">
        <f t="shared" si="703"/>
        <v>4.687676281849428</v>
      </c>
      <c r="W2882" s="24">
        <f t="shared" si="702"/>
        <v>4.2740481454745636</v>
      </c>
      <c r="X2882" s="24">
        <f t="shared" si="702"/>
        <v>3.8038067742451864</v>
      </c>
      <c r="Y2882" s="24">
        <f t="shared" si="702"/>
        <v>3.7207666907782531</v>
      </c>
      <c r="Z2882" s="24">
        <f t="shared" si="702"/>
        <v>4.1215744730868584</v>
      </c>
      <c r="AA2882" s="20">
        <v>-0.78</v>
      </c>
      <c r="AB2882" s="20">
        <v>-0.70499999999999996</v>
      </c>
      <c r="AC2882" s="17">
        <v>314.89565216159298</v>
      </c>
      <c r="AD2882" s="17">
        <f t="shared" si="700"/>
        <v>314.98798501068194</v>
      </c>
      <c r="AE2882" s="21">
        <v>96.184697298122003</v>
      </c>
      <c r="AF2882" s="21">
        <v>184.60488505747119</v>
      </c>
      <c r="AG2882" s="19">
        <v>4.4454813218390807</v>
      </c>
      <c r="AH2882" s="21">
        <v>192</v>
      </c>
      <c r="AI2882" s="22">
        <v>1.5833333333333401E-2</v>
      </c>
      <c r="AJ2882" s="21">
        <v>1177.7180000000058</v>
      </c>
      <c r="AK2882" s="21" t="e">
        <f>VLOOKUP($B2882,'[3]Rotoma level Monthly'!$C$2:$N$538,10,FALSE)</f>
        <v>#N/A</v>
      </c>
      <c r="AL2882" s="21" t="e">
        <f>VLOOKUP($B2882,'[3]Rotoma level Monthly'!$C$2:$N$538,11,FALSE)</f>
        <v>#N/A</v>
      </c>
      <c r="AM2882" s="20">
        <v>3.6346242063644119</v>
      </c>
      <c r="AN2882" s="21">
        <v>207.6583333333333</v>
      </c>
    </row>
    <row r="2883" spans="1:40" x14ac:dyDescent="0.25">
      <c r="A2883" t="s">
        <v>93</v>
      </c>
      <c r="B2883" s="15">
        <v>41944</v>
      </c>
      <c r="C2883" s="16" t="s">
        <v>77</v>
      </c>
      <c r="D2883" s="17">
        <v>2015</v>
      </c>
      <c r="E2883" s="18" t="str">
        <f t="shared" ref="E2883:E2946" si="707">CONCATENATE(A2883," ",C2883)</f>
        <v>Rotorua 2014/15</v>
      </c>
      <c r="F2883" s="18" t="s">
        <v>72</v>
      </c>
      <c r="G2883" s="19">
        <v>5.8499999522500001</v>
      </c>
      <c r="H2883" s="17">
        <v>4.4000000950000002</v>
      </c>
      <c r="I2883" s="21">
        <v>259.5</v>
      </c>
      <c r="J2883" s="19">
        <v>8.790782268293599</v>
      </c>
      <c r="K2883" s="19">
        <v>-0.867955528917287</v>
      </c>
      <c r="M2883" s="19">
        <v>33</v>
      </c>
      <c r="N2883" s="19">
        <v>6.6999998090000004</v>
      </c>
      <c r="O2883" s="19">
        <v>1.650000036</v>
      </c>
      <c r="P2883" s="17"/>
      <c r="Q2883" s="19">
        <f t="shared" si="704"/>
        <v>4.1685758908447372</v>
      </c>
      <c r="R2883" s="19">
        <f t="shared" si="706"/>
        <v>3.75543703101975</v>
      </c>
      <c r="S2883" s="19">
        <f t="shared" si="699"/>
        <v>3.6565534601752749</v>
      </c>
      <c r="T2883" s="19">
        <f t="shared" si="701"/>
        <v>2.9745603686267224</v>
      </c>
      <c r="U2883" s="23">
        <f t="shared" si="705"/>
        <v>3.6387816876666212</v>
      </c>
      <c r="V2883" s="24">
        <f t="shared" si="703"/>
        <v>4.6666934517527574</v>
      </c>
      <c r="W2883" s="24">
        <f t="shared" si="702"/>
        <v>4.1924721041182309</v>
      </c>
      <c r="X2883" s="24">
        <f t="shared" si="702"/>
        <v>3.814610040473299</v>
      </c>
      <c r="Y2883" s="24">
        <f t="shared" si="702"/>
        <v>3.659951508994375</v>
      </c>
      <c r="Z2883" s="24">
        <f t="shared" si="702"/>
        <v>4.0834317763346659</v>
      </c>
      <c r="AA2883" s="20">
        <v>-1.05</v>
      </c>
      <c r="AB2883" s="20">
        <v>-0.67333333333333301</v>
      </c>
      <c r="AC2883" s="17">
        <v>314.79547597297602</v>
      </c>
      <c r="AD2883" s="17">
        <f t="shared" si="700"/>
        <v>314.94330612764298</v>
      </c>
      <c r="AE2883" s="21">
        <v>63.751302701877499</v>
      </c>
      <c r="AF2883" s="21">
        <v>226.5347222222222</v>
      </c>
      <c r="AG2883" s="19">
        <v>4.8066944444444468</v>
      </c>
      <c r="AH2883" s="21">
        <v>234.6</v>
      </c>
      <c r="AI2883" s="22">
        <v>-0.24916666666666612</v>
      </c>
      <c r="AJ2883" s="21">
        <v>1221.134697298128</v>
      </c>
      <c r="AK2883" s="21" t="e">
        <f>VLOOKUP($B2883,'[3]Rotoma level Monthly'!$C$2:$N$538,10,FALSE)</f>
        <v>#N/A</v>
      </c>
      <c r="AL2883" s="21" t="e">
        <f>VLOOKUP($B2883,'[3]Rotoma level Monthly'!$C$2:$N$538,11,FALSE)</f>
        <v>#N/A</v>
      </c>
      <c r="AM2883" s="20">
        <v>3.6393787223507537</v>
      </c>
      <c r="AN2883" s="21">
        <v>204.79166666666663</v>
      </c>
    </row>
    <row r="2884" spans="1:40" x14ac:dyDescent="0.25">
      <c r="A2884" t="s">
        <v>93</v>
      </c>
      <c r="B2884" s="15">
        <v>41974</v>
      </c>
      <c r="C2884" s="16" t="s">
        <v>77</v>
      </c>
      <c r="D2884" s="17">
        <v>2015</v>
      </c>
      <c r="E2884" s="18" t="str">
        <f t="shared" si="707"/>
        <v>Rotorua 2014/15</v>
      </c>
      <c r="F2884" s="18" t="s">
        <v>72</v>
      </c>
      <c r="G2884" s="19">
        <v>12.050000095</v>
      </c>
      <c r="H2884" s="17">
        <v>2.7999999524999999</v>
      </c>
      <c r="I2884" s="21">
        <v>264</v>
      </c>
      <c r="J2884" s="19">
        <v>10.256282268293599</v>
      </c>
      <c r="K2884" s="19">
        <v>-1.112205528917287</v>
      </c>
      <c r="M2884" s="19">
        <v>3</v>
      </c>
      <c r="N2884" s="19">
        <v>6.9000000950000002</v>
      </c>
      <c r="O2884" s="19">
        <v>1.3000000119999999</v>
      </c>
      <c r="P2884" s="17"/>
      <c r="Q2884" s="19">
        <f t="shared" si="704"/>
        <v>4.9657071078503563</v>
      </c>
      <c r="R2884" s="19">
        <f t="shared" si="706"/>
        <v>4.3154448053477612</v>
      </c>
      <c r="S2884" s="19">
        <f t="shared" si="699"/>
        <v>3.6790278198781921</v>
      </c>
      <c r="T2884" s="19">
        <f t="shared" si="701"/>
        <v>3.1700906971450409</v>
      </c>
      <c r="U2884" s="23">
        <f t="shared" si="705"/>
        <v>4.0325676075553378</v>
      </c>
      <c r="V2884" s="24">
        <f t="shared" si="703"/>
        <v>4.7140336653559167</v>
      </c>
      <c r="W2884" s="24">
        <f t="shared" si="702"/>
        <v>4.2068505282538089</v>
      </c>
      <c r="X2884" s="24">
        <f t="shared" si="702"/>
        <v>3.8177496102933159</v>
      </c>
      <c r="Y2884" s="24">
        <f t="shared" si="702"/>
        <v>3.6503357769250413</v>
      </c>
      <c r="Z2884" s="24">
        <f t="shared" si="702"/>
        <v>4.0972423952070214</v>
      </c>
      <c r="AA2884" s="20">
        <v>-0.64</v>
      </c>
      <c r="AB2884" s="20">
        <v>-0.77166666666666595</v>
      </c>
      <c r="AC2884" s="17">
        <v>314.68636452843901</v>
      </c>
      <c r="AD2884" s="17">
        <f t="shared" si="700"/>
        <v>314.891927146814</v>
      </c>
      <c r="AE2884" s="21">
        <v>122.09502304146</v>
      </c>
      <c r="AF2884" s="21">
        <v>162.54704301075265</v>
      </c>
      <c r="AG2884" s="19">
        <v>3.6496303763440872</v>
      </c>
      <c r="AH2884" s="21">
        <v>201.5</v>
      </c>
      <c r="AI2884" s="22">
        <v>-0.499999999999999</v>
      </c>
      <c r="AJ2884" s="21">
        <v>1184.0670000000055</v>
      </c>
      <c r="AK2884" s="21" t="e">
        <f>VLOOKUP($B2884,'[3]Rotoma level Monthly'!$C$2:$N$538,10,FALSE)</f>
        <v>#N/A</v>
      </c>
      <c r="AL2884" s="21" t="e">
        <f>VLOOKUP($B2884,'[3]Rotoma level Monthly'!$C$2:$N$538,11,FALSE)</f>
        <v>#N/A</v>
      </c>
      <c r="AM2884" s="20">
        <v>3.7419429584618644</v>
      </c>
      <c r="AN2884" s="21">
        <v>202.95833333333334</v>
      </c>
    </row>
    <row r="2885" spans="1:40" x14ac:dyDescent="0.25">
      <c r="A2885" t="s">
        <v>93</v>
      </c>
      <c r="B2885" s="15">
        <v>42005</v>
      </c>
      <c r="C2885" s="16" t="s">
        <v>77</v>
      </c>
      <c r="D2885" s="17">
        <v>2015</v>
      </c>
      <c r="E2885" s="18" t="str">
        <f t="shared" si="707"/>
        <v>Rotorua 2014/15</v>
      </c>
      <c r="F2885" s="18" t="s">
        <v>72</v>
      </c>
      <c r="G2885" s="19">
        <v>7.5000001190000001</v>
      </c>
      <c r="H2885" s="17">
        <v>3.6150000095000001</v>
      </c>
      <c r="I2885" s="21">
        <v>264.5</v>
      </c>
      <c r="J2885" s="19">
        <v>14.652782268293599</v>
      </c>
      <c r="K2885" s="19">
        <v>-1.356455528917287</v>
      </c>
      <c r="M2885" s="19">
        <v>2.5</v>
      </c>
      <c r="N2885" s="19">
        <v>6.25</v>
      </c>
      <c r="O2885" s="19">
        <v>1.349999964</v>
      </c>
      <c r="P2885" s="17"/>
      <c r="Q2885" s="19">
        <f t="shared" si="704"/>
        <v>4.4426556265175652</v>
      </c>
      <c r="R2885" s="19">
        <f t="shared" si="706"/>
        <v>4.0019606211150913</v>
      </c>
      <c r="S2885" s="19">
        <f t="shared" si="699"/>
        <v>3.6815012858773248</v>
      </c>
      <c r="T2885" s="19">
        <f t="shared" si="701"/>
        <v>3.6224866811874343</v>
      </c>
      <c r="U2885" s="23">
        <f t="shared" si="705"/>
        <v>3.9371510536743535</v>
      </c>
      <c r="V2885" s="24">
        <f t="shared" si="703"/>
        <v>4.6880490808223687</v>
      </c>
      <c r="W2885" s="24">
        <f t="shared" si="702"/>
        <v>4.201280095597328</v>
      </c>
      <c r="X2885" s="24">
        <f t="shared" si="702"/>
        <v>3.8171335735948007</v>
      </c>
      <c r="Y2885" s="24">
        <f t="shared" si="702"/>
        <v>3.6503357769250404</v>
      </c>
      <c r="Z2885" s="24">
        <f t="shared" si="702"/>
        <v>4.0891996317348847</v>
      </c>
      <c r="AA2885" s="20">
        <v>-0.74</v>
      </c>
      <c r="AB2885" s="20">
        <v>3.3333333333333298E-2</v>
      </c>
      <c r="AC2885" s="17">
        <v>314.55241610405398</v>
      </c>
      <c r="AD2885" s="17">
        <f t="shared" si="700"/>
        <v>314.8411582205984</v>
      </c>
      <c r="AE2885" s="21">
        <v>33.459618191098798</v>
      </c>
      <c r="AF2885" s="21">
        <v>171.12231182795688</v>
      </c>
      <c r="AG2885" s="19">
        <v>3.1606586021505372</v>
      </c>
      <c r="AH2885" s="21">
        <v>327.5</v>
      </c>
      <c r="AI2885" s="22">
        <v>-0.499999999999999</v>
      </c>
      <c r="AJ2885" s="21">
        <v>1169.3040230414656</v>
      </c>
      <c r="AK2885" s="21" t="e">
        <f>VLOOKUP($B2885,'[3]Rotoma level Monthly'!$C$2:$N$538,10,FALSE)</f>
        <v>#N/A</v>
      </c>
      <c r="AL2885" s="21" t="e">
        <f>VLOOKUP($B2885,'[3]Rotoma level Monthly'!$C$2:$N$538,11,FALSE)</f>
        <v>#N/A</v>
      </c>
      <c r="AM2885" s="20">
        <v>3.7162546744116853</v>
      </c>
      <c r="AN2885" s="21">
        <v>205.19166666666663</v>
      </c>
    </row>
    <row r="2886" spans="1:40" x14ac:dyDescent="0.25">
      <c r="A2886" t="s">
        <v>93</v>
      </c>
      <c r="B2886" s="15">
        <v>42036</v>
      </c>
      <c r="C2886" s="16" t="s">
        <v>77</v>
      </c>
      <c r="D2886" s="17">
        <v>2015</v>
      </c>
      <c r="E2886" s="18" t="str">
        <f t="shared" si="707"/>
        <v>Rotorua 2014/15</v>
      </c>
      <c r="F2886" s="18" t="s">
        <v>72</v>
      </c>
      <c r="G2886" s="19">
        <v>16.100000190000003</v>
      </c>
      <c r="H2886" s="17">
        <v>2.3250000475000001</v>
      </c>
      <c r="I2886" s="21">
        <v>488.5</v>
      </c>
      <c r="J2886" s="19">
        <v>22.9572822682936</v>
      </c>
      <c r="K2886" s="19">
        <v>-1.356455528917287</v>
      </c>
      <c r="M2886" s="19">
        <v>5.5</v>
      </c>
      <c r="N2886" s="19">
        <v>6.75</v>
      </c>
      <c r="O2886" s="19">
        <v>1.9499999880000001</v>
      </c>
      <c r="P2886" s="17"/>
      <c r="Q2886" s="19">
        <f t="shared" si="704"/>
        <v>5.285337738138943</v>
      </c>
      <c r="R2886" s="19">
        <f t="shared" si="706"/>
        <v>4.5396827878325006</v>
      </c>
      <c r="S2886" s="19">
        <f t="shared" si="699"/>
        <v>4.4834823498449232</v>
      </c>
      <c r="T2886" s="19">
        <f t="shared" si="701"/>
        <v>4.191887784278892</v>
      </c>
      <c r="U2886" s="23">
        <f t="shared" si="705"/>
        <v>4.625097665023814</v>
      </c>
      <c r="V2886" s="24">
        <f t="shared" si="703"/>
        <v>4.726470817931502</v>
      </c>
      <c r="W2886" s="24">
        <f t="shared" si="702"/>
        <v>4.2153535177385031</v>
      </c>
      <c r="X2886" s="24">
        <f t="shared" si="702"/>
        <v>3.8002296441860253</v>
      </c>
      <c r="Y2886" s="24">
        <f t="shared" si="702"/>
        <v>3.6700559621119933</v>
      </c>
      <c r="Z2886" s="24">
        <f t="shared" si="702"/>
        <v>4.1030274854920057</v>
      </c>
      <c r="AA2886" s="20">
        <v>0.04</v>
      </c>
      <c r="AB2886" s="20">
        <v>4.1666666666666699E-2</v>
      </c>
      <c r="AC2886" s="17">
        <v>314.34762178564</v>
      </c>
      <c r="AD2886" s="17">
        <f t="shared" si="700"/>
        <v>314.78996036610897</v>
      </c>
      <c r="AE2886" s="21">
        <v>62.456500519820104</v>
      </c>
      <c r="AF2886" s="21">
        <v>165.18601190476184</v>
      </c>
      <c r="AG2886" s="19">
        <v>3.2568898809523819</v>
      </c>
      <c r="AH2886" s="21">
        <v>222</v>
      </c>
      <c r="AI2886" s="22">
        <v>-0.499999999999999</v>
      </c>
      <c r="AJ2886" s="21">
        <v>1146.8756412325642</v>
      </c>
      <c r="AK2886" s="21" t="e">
        <f>VLOOKUP($B2886,'[3]Rotoma level Monthly'!$C$2:$N$538,10,FALSE)</f>
        <v>#N/A</v>
      </c>
      <c r="AL2886" s="21" t="e">
        <f>VLOOKUP($B2886,'[3]Rotoma level Monthly'!$C$2:$N$538,11,FALSE)</f>
        <v>#N/A</v>
      </c>
      <c r="AM2886" s="20">
        <v>3.621868473694839</v>
      </c>
      <c r="AN2886" s="21">
        <v>205.66666666666666</v>
      </c>
    </row>
    <row r="2887" spans="1:40" x14ac:dyDescent="0.25">
      <c r="A2887" t="s">
        <v>93</v>
      </c>
      <c r="B2887" s="15">
        <v>42064</v>
      </c>
      <c r="C2887" s="16" t="s">
        <v>77</v>
      </c>
      <c r="D2887" s="17">
        <v>2015</v>
      </c>
      <c r="E2887" s="18" t="str">
        <f t="shared" si="707"/>
        <v>Rotorua 2014/15</v>
      </c>
      <c r="F2887" s="18" t="s">
        <v>72</v>
      </c>
      <c r="G2887" s="19">
        <v>17.199999905000002</v>
      </c>
      <c r="H2887" s="17">
        <v>2.25</v>
      </c>
      <c r="I2887" s="21">
        <v>356</v>
      </c>
      <c r="J2887" s="19">
        <v>33.215782268293594</v>
      </c>
      <c r="K2887" s="19">
        <v>2.5515444710827131</v>
      </c>
      <c r="M2887" s="19">
        <v>1</v>
      </c>
      <c r="N2887" s="19">
        <v>6.7000000479999997</v>
      </c>
      <c r="O2887" s="19">
        <v>2</v>
      </c>
      <c r="P2887" s="17"/>
      <c r="Q2887" s="19">
        <f t="shared" si="704"/>
        <v>5.3582422490524264</v>
      </c>
      <c r="R2887" s="19">
        <f t="shared" si="706"/>
        <v>4.5789535609672933</v>
      </c>
      <c r="S2887" s="19">
        <f t="shared" si="699"/>
        <v>4.0698644938983541</v>
      </c>
      <c r="T2887" s="19">
        <f t="shared" si="701"/>
        <v>4.6603258962346912</v>
      </c>
      <c r="U2887" s="23">
        <f t="shared" si="705"/>
        <v>4.6668465500381915</v>
      </c>
      <c r="V2887" s="24">
        <f t="shared" si="703"/>
        <v>4.8210124406897474</v>
      </c>
      <c r="W2887" s="24">
        <f t="shared" si="702"/>
        <v>4.2373125807067957</v>
      </c>
      <c r="X2887" s="24">
        <f t="shared" si="702"/>
        <v>3.8062045185423266</v>
      </c>
      <c r="Y2887" s="24">
        <f t="shared" si="702"/>
        <v>3.7025529699583601</v>
      </c>
      <c r="Z2887" s="24">
        <f t="shared" si="702"/>
        <v>4.1417706274743082</v>
      </c>
      <c r="AA2887" s="20">
        <v>-1.03</v>
      </c>
      <c r="AB2887" s="20">
        <v>-0.184999999999999</v>
      </c>
      <c r="AC2887" s="17">
        <v>314.23799747422902</v>
      </c>
      <c r="AD2887" s="17">
        <f t="shared" si="700"/>
        <v>314.74096612000977</v>
      </c>
      <c r="AE2887" s="21">
        <v>59.027000000000001</v>
      </c>
      <c r="AF2887" s="21">
        <v>159.32123655913981</v>
      </c>
      <c r="AG2887" s="19">
        <v>2.9181048387096764</v>
      </c>
      <c r="AH2887" s="21">
        <v>206.3</v>
      </c>
      <c r="AI2887" s="22">
        <v>-0.499999999999999</v>
      </c>
      <c r="AJ2887" s="21">
        <v>1187.1381417523844</v>
      </c>
      <c r="AK2887" s="21" t="e">
        <f>VLOOKUP($B2887,'[3]Rotoma level Monthly'!$C$2:$N$538,10,FALSE)</f>
        <v>#N/A</v>
      </c>
      <c r="AL2887" s="21" t="e">
        <f>VLOOKUP($B2887,'[3]Rotoma level Monthly'!$C$2:$N$538,11,FALSE)</f>
        <v>#N/A</v>
      </c>
      <c r="AM2887" s="20">
        <v>3.5896927544488069</v>
      </c>
      <c r="AN2887" s="21">
        <v>199.98333333333335</v>
      </c>
    </row>
    <row r="2888" spans="1:40" x14ac:dyDescent="0.25">
      <c r="A2888" t="s">
        <v>93</v>
      </c>
      <c r="B2888" s="15">
        <v>42095</v>
      </c>
      <c r="C2888" s="16" t="s">
        <v>77</v>
      </c>
      <c r="D2888" s="17">
        <v>2015</v>
      </c>
      <c r="E2888" s="18" t="str">
        <f t="shared" si="707"/>
        <v>Rotorua 2014/15</v>
      </c>
      <c r="F2888" s="18" t="s">
        <v>72</v>
      </c>
      <c r="G2888" s="19">
        <v>15.849999715000001</v>
      </c>
      <c r="H2888" s="17">
        <v>2.875</v>
      </c>
      <c r="I2888" s="21">
        <v>356</v>
      </c>
      <c r="J2888" s="19">
        <v>31.261782268293597</v>
      </c>
      <c r="K2888" s="19">
        <v>0.59754447108271302</v>
      </c>
      <c r="M2888" s="19">
        <v>12</v>
      </c>
      <c r="N2888" s="19">
        <v>6.8999998570000001</v>
      </c>
      <c r="O2888" s="19">
        <v>1.2499999774999999</v>
      </c>
      <c r="P2888" s="17"/>
      <c r="Q2888" s="19">
        <f t="shared" si="704"/>
        <v>5.2680743172115116</v>
      </c>
      <c r="R2888" s="19">
        <f t="shared" si="706"/>
        <v>4.2833184171263081</v>
      </c>
      <c r="S2888" s="19">
        <f t="shared" si="699"/>
        <v>4.0698644938983541</v>
      </c>
      <c r="T2888" s="19">
        <f t="shared" si="701"/>
        <v>4.5834401032535146</v>
      </c>
      <c r="U2888" s="23">
        <f t="shared" si="705"/>
        <v>4.5511743328724226</v>
      </c>
      <c r="V2888" s="24">
        <f t="shared" si="703"/>
        <v>4.837136702462729</v>
      </c>
      <c r="W2888" s="24">
        <f t="shared" si="702"/>
        <v>4.2433172812687561</v>
      </c>
      <c r="X2888" s="24">
        <f t="shared" si="702"/>
        <v>3.8361246029486735</v>
      </c>
      <c r="Y2888" s="24">
        <f t="shared" si="702"/>
        <v>3.749616897482575</v>
      </c>
      <c r="Z2888" s="24">
        <f t="shared" si="702"/>
        <v>4.1665488710406846</v>
      </c>
      <c r="AA2888" s="20">
        <v>-0.22</v>
      </c>
      <c r="AB2888" s="20">
        <v>-0.19166666666666601</v>
      </c>
      <c r="AC2888" s="17">
        <v>314.09221320006998</v>
      </c>
      <c r="AD2888" s="17">
        <f t="shared" si="700"/>
        <v>314.6776485857564</v>
      </c>
      <c r="AE2888" s="21">
        <v>129.94800000000001</v>
      </c>
      <c r="AF2888" s="21">
        <v>159.13194444444437</v>
      </c>
      <c r="AG2888" s="19">
        <v>3.1295833333333336</v>
      </c>
      <c r="AH2888" s="21">
        <v>164.6</v>
      </c>
      <c r="AI2888" s="22">
        <v>-0.499999999999999</v>
      </c>
      <c r="AJ2888" s="21">
        <v>1206.2981417523843</v>
      </c>
      <c r="AK2888" s="21" t="e">
        <f>VLOOKUP($B2888,'[3]Rotoma level Monthly'!$C$2:$N$538,10,FALSE)</f>
        <v>#N/A</v>
      </c>
      <c r="AL2888" s="21" t="e">
        <f>VLOOKUP($B2888,'[3]Rotoma level Monthly'!$C$2:$N$538,11,FALSE)</f>
        <v>#N/A</v>
      </c>
      <c r="AM2888" s="20">
        <v>3.5601021406495241</v>
      </c>
      <c r="AN2888" s="21">
        <v>198.95000000000002</v>
      </c>
    </row>
    <row r="2889" spans="1:40" x14ac:dyDescent="0.25">
      <c r="A2889" t="s">
        <v>93</v>
      </c>
      <c r="B2889" s="15">
        <v>42125</v>
      </c>
      <c r="C2889" s="16" t="s">
        <v>77</v>
      </c>
      <c r="D2889" s="17">
        <v>2015</v>
      </c>
      <c r="E2889" s="18" t="str">
        <f t="shared" si="707"/>
        <v>Rotorua 2014/15</v>
      </c>
      <c r="F2889" s="18" t="s">
        <v>72</v>
      </c>
      <c r="G2889" s="19">
        <v>11.599999952500001</v>
      </c>
      <c r="H2889" s="17">
        <v>2.4500000475000001</v>
      </c>
      <c r="I2889" s="21">
        <v>385</v>
      </c>
      <c r="J2889" s="19">
        <v>22.468782268293602</v>
      </c>
      <c r="K2889" s="19">
        <v>-0.867955528917287</v>
      </c>
      <c r="M2889" s="19">
        <v>4</v>
      </c>
      <c r="N2889" s="19">
        <v>6.9500000474999997</v>
      </c>
      <c r="O2889" s="19">
        <v>2.2999999524999999</v>
      </c>
      <c r="P2889" s="17"/>
      <c r="Q2889" s="19">
        <f t="shared" si="704"/>
        <v>4.9237232881193354</v>
      </c>
      <c r="R2889" s="19">
        <f t="shared" si="706"/>
        <v>4.4767980273636407</v>
      </c>
      <c r="S2889" s="19">
        <f t="shared" si="699"/>
        <v>4.1722367958205862</v>
      </c>
      <c r="T2889" s="19">
        <f t="shared" si="701"/>
        <v>4.1646122444502982</v>
      </c>
      <c r="U2889" s="23">
        <f t="shared" si="705"/>
        <v>4.4343425889384651</v>
      </c>
      <c r="V2889" s="24">
        <f t="shared" si="703"/>
        <v>4.8604656453080155</v>
      </c>
      <c r="W2889" s="24">
        <f t="shared" si="702"/>
        <v>4.2780653175214498</v>
      </c>
      <c r="X2889" s="24">
        <f t="shared" si="702"/>
        <v>3.8595522168018124</v>
      </c>
      <c r="Y2889" s="24">
        <f t="shared" si="702"/>
        <v>3.7913283382812994</v>
      </c>
      <c r="Z2889" s="24">
        <f t="shared" si="702"/>
        <v>4.1973528794781449</v>
      </c>
      <c r="AA2889" s="20">
        <v>-1.24</v>
      </c>
      <c r="AB2889" s="20">
        <v>-0.53500000000000003</v>
      </c>
      <c r="AC2889" s="17">
        <v>314.05071347177301</v>
      </c>
      <c r="AD2889" s="17">
        <f t="shared" si="700"/>
        <v>314.61002051373566</v>
      </c>
      <c r="AE2889" s="21">
        <v>110.80800000000001</v>
      </c>
      <c r="AF2889" s="21">
        <v>164.6774193548388</v>
      </c>
      <c r="AG2889" s="19">
        <v>2.9121575268817192</v>
      </c>
      <c r="AH2889" s="21">
        <v>177.1</v>
      </c>
      <c r="AI2889" s="22">
        <v>-0.53749999999999953</v>
      </c>
      <c r="AJ2889" s="21">
        <v>1149.8071417523822</v>
      </c>
      <c r="AK2889" s="21" t="e">
        <f>VLOOKUP($B2889,'[3]Rotoma level Monthly'!$C$2:$N$538,10,FALSE)</f>
        <v>#N/A</v>
      </c>
      <c r="AL2889" s="21" t="e">
        <f>VLOOKUP($B2889,'[3]Rotoma level Monthly'!$C$2:$N$538,11,FALSE)</f>
        <v>#N/A</v>
      </c>
      <c r="AM2889" s="20">
        <v>3.5565992471310057</v>
      </c>
      <c r="AN2889" s="21">
        <v>196.49166666666665</v>
      </c>
    </row>
    <row r="2890" spans="1:40" x14ac:dyDescent="0.25">
      <c r="A2890" t="s">
        <v>93</v>
      </c>
      <c r="B2890" s="15">
        <v>42156</v>
      </c>
      <c r="C2890" s="16" t="s">
        <v>77</v>
      </c>
      <c r="D2890" s="17">
        <v>2015</v>
      </c>
      <c r="E2890" s="18" t="str">
        <f t="shared" si="707"/>
        <v>Rotorua 2014/15</v>
      </c>
      <c r="F2890" s="18" t="s">
        <v>72</v>
      </c>
      <c r="G2890" s="19">
        <v>11.100000189999999</v>
      </c>
      <c r="H2890" s="17">
        <v>2.7000000475000001</v>
      </c>
      <c r="I2890" s="21">
        <v>239.5</v>
      </c>
      <c r="J2890" s="19">
        <v>17.095282268293598</v>
      </c>
      <c r="K2890" s="19">
        <v>-1.356455528917287</v>
      </c>
      <c r="M2890" s="19">
        <v>9.5</v>
      </c>
      <c r="N2890" s="19">
        <v>7.2000000474999997</v>
      </c>
      <c r="O2890" s="19">
        <v>2.8500000239999999</v>
      </c>
      <c r="P2890" s="17"/>
      <c r="Q2890" s="19">
        <f t="shared" si="704"/>
        <v>4.8751203850001383</v>
      </c>
      <c r="R2890" s="19">
        <f t="shared" si="706"/>
        <v>4.3595411771336217</v>
      </c>
      <c r="S2890" s="19">
        <f t="shared" si="699"/>
        <v>3.5517096084292512</v>
      </c>
      <c r="T2890" s="19">
        <f t="shared" si="701"/>
        <v>3.8179987260177537</v>
      </c>
      <c r="U2890" s="23">
        <f t="shared" si="705"/>
        <v>4.1510924741451909</v>
      </c>
      <c r="V2890" s="24">
        <f t="shared" si="703"/>
        <v>4.8742916294892842</v>
      </c>
      <c r="W2890" s="24">
        <f t="shared" si="702"/>
        <v>4.3130396713448009</v>
      </c>
      <c r="X2890" s="24">
        <f t="shared" si="702"/>
        <v>3.8411792908109947</v>
      </c>
      <c r="Y2890" s="24">
        <f t="shared" si="702"/>
        <v>3.8227461267372256</v>
      </c>
      <c r="Z2890" s="24">
        <f t="shared" si="702"/>
        <v>4.2128141795955756</v>
      </c>
      <c r="AA2890" s="20">
        <v>-1.1100000000000001</v>
      </c>
      <c r="AB2890" s="20">
        <v>-1.105</v>
      </c>
      <c r="AC2890" s="17">
        <v>314.06963334459198</v>
      </c>
      <c r="AD2890" s="17">
        <f t="shared" si="700"/>
        <v>314.54175251698871</v>
      </c>
      <c r="AE2890" s="21">
        <v>107.40600000000001</v>
      </c>
      <c r="AF2890" s="21">
        <v>194.96527777777771</v>
      </c>
      <c r="AG2890" s="19">
        <v>4.225938888888888</v>
      </c>
      <c r="AH2890" s="21">
        <v>115.2</v>
      </c>
      <c r="AI2890" s="22">
        <v>-0.57333333333333303</v>
      </c>
      <c r="AJ2890" s="21">
        <v>1173.876141752382</v>
      </c>
      <c r="AK2890" s="21" t="e">
        <f>VLOOKUP($B2890,'[3]Rotoma level Monthly'!$C$2:$N$538,10,FALSE)</f>
        <v>#N/A</v>
      </c>
      <c r="AL2890" s="21" t="e">
        <f>VLOOKUP($B2890,'[3]Rotoma level Monthly'!$C$2:$N$538,11,FALSE)</f>
        <v>#N/A</v>
      </c>
      <c r="AM2890" s="20">
        <v>3.5639010168442677</v>
      </c>
      <c r="AN2890" s="21">
        <v>197.06666666666663</v>
      </c>
    </row>
    <row r="2891" spans="1:40" x14ac:dyDescent="0.25">
      <c r="A2891" t="s">
        <v>93</v>
      </c>
      <c r="B2891" s="15">
        <v>42186</v>
      </c>
      <c r="C2891" s="16" t="s">
        <v>78</v>
      </c>
      <c r="D2891" s="17">
        <v>2016</v>
      </c>
      <c r="E2891" s="18" t="str">
        <f t="shared" si="707"/>
        <v>Rotorua 2015/16</v>
      </c>
      <c r="F2891" s="18" t="s">
        <v>72</v>
      </c>
      <c r="G2891" s="19">
        <v>9.6999999999999993</v>
      </c>
      <c r="H2891" s="17">
        <v>2.8333333333333335</v>
      </c>
      <c r="I2891" s="21">
        <v>274.5</v>
      </c>
      <c r="J2891" s="19">
        <v>18.072282268293598</v>
      </c>
      <c r="K2891" s="19">
        <v>-0.867955528917287</v>
      </c>
      <c r="L2891" s="19">
        <v>7.333333333333333</v>
      </c>
      <c r="M2891" s="19">
        <v>4.5</v>
      </c>
      <c r="N2891" s="19">
        <v>7.2600000000000007</v>
      </c>
      <c r="O2891" s="19">
        <v>1.98</v>
      </c>
      <c r="P2891" s="17"/>
      <c r="Q2891" s="19">
        <f t="shared" si="704"/>
        <v>4.7264002050362617</v>
      </c>
      <c r="R2891" s="19">
        <f t="shared" si="706"/>
        <v>4.3010694708890025</v>
      </c>
      <c r="S2891" s="19">
        <f t="shared" si="699"/>
        <v>3.7300124698461929</v>
      </c>
      <c r="T2891" s="19">
        <f t="shared" si="701"/>
        <v>3.8884779633472362</v>
      </c>
      <c r="U2891" s="23">
        <f t="shared" si="705"/>
        <v>4.1614900272796733</v>
      </c>
      <c r="V2891" s="24">
        <f t="shared" si="703"/>
        <v>4.848440484892528</v>
      </c>
      <c r="W2891" s="24">
        <f t="shared" si="702"/>
        <v>4.3158334407124599</v>
      </c>
      <c r="X2891" s="24">
        <f t="shared" si="702"/>
        <v>3.8421759632029322</v>
      </c>
      <c r="Y2891" s="24">
        <f t="shared" si="702"/>
        <v>3.844912066917209</v>
      </c>
      <c r="Z2891" s="24">
        <f t="shared" si="702"/>
        <v>4.2128404889312829</v>
      </c>
      <c r="AA2891" s="20">
        <v>-1.45</v>
      </c>
      <c r="AB2891" s="20">
        <v>-1.02833333333333</v>
      </c>
      <c r="AC2891" s="17">
        <v>313.99861222550601</v>
      </c>
      <c r="AD2891" s="17">
        <f t="shared" si="700"/>
        <v>314.4615388908436</v>
      </c>
      <c r="AE2891" s="21">
        <v>153.09</v>
      </c>
      <c r="AF2891" s="21">
        <v>166.81451612903228</v>
      </c>
      <c r="AG2891" s="19">
        <v>3.2360846774193557</v>
      </c>
      <c r="AH2891" s="21">
        <v>148.30000000000001</v>
      </c>
      <c r="AI2891" s="22">
        <v>-0.63083333333333302</v>
      </c>
      <c r="AJ2891" s="21">
        <v>1185.5701417523815</v>
      </c>
      <c r="AK2891" s="21" t="e">
        <f>VLOOKUP($B2891,'[3]Rotoma level Monthly'!$C$2:$N$538,10,FALSE)</f>
        <v>#N/A</v>
      </c>
      <c r="AL2891" s="21" t="e">
        <f>VLOOKUP($B2891,'[3]Rotoma level Monthly'!$C$2:$N$538,11,FALSE)</f>
        <v>#N/A</v>
      </c>
      <c r="AM2891" s="20">
        <v>3.6478739335109349</v>
      </c>
      <c r="AN2891" s="21">
        <v>195.07500000000002</v>
      </c>
    </row>
    <row r="2892" spans="1:40" x14ac:dyDescent="0.25">
      <c r="A2892" t="s">
        <v>93</v>
      </c>
      <c r="B2892" s="15">
        <v>42217</v>
      </c>
      <c r="C2892" s="16" t="s">
        <v>78</v>
      </c>
      <c r="D2892" s="17">
        <v>2016</v>
      </c>
      <c r="E2892" s="18" t="str">
        <f t="shared" si="707"/>
        <v>Rotorua 2015/16</v>
      </c>
      <c r="F2892" s="18" t="s">
        <v>72</v>
      </c>
      <c r="G2892" s="19">
        <v>8.9</v>
      </c>
      <c r="H2892" s="17">
        <v>2.9</v>
      </c>
      <c r="I2892" s="21">
        <v>261.5</v>
      </c>
      <c r="J2892" s="19">
        <v>15.141282268293597</v>
      </c>
      <c r="K2892" s="19">
        <v>-0.867955528917287</v>
      </c>
      <c r="L2892" s="19">
        <v>2.5</v>
      </c>
      <c r="M2892" s="19">
        <v>3.5</v>
      </c>
      <c r="N2892" s="19">
        <v>6.7</v>
      </c>
      <c r="O2892" s="19">
        <v>2.06</v>
      </c>
      <c r="P2892" s="17"/>
      <c r="Q2892" s="19">
        <f t="shared" si="704"/>
        <v>4.6314506168780785</v>
      </c>
      <c r="R2892" s="19">
        <f t="shared" si="706"/>
        <v>4.2727813930091312</v>
      </c>
      <c r="S2892" s="19">
        <f t="shared" si="699"/>
        <v>3.6665897965419112</v>
      </c>
      <c r="T2892" s="19">
        <f t="shared" si="701"/>
        <v>3.6640749548656091</v>
      </c>
      <c r="U2892" s="23">
        <f t="shared" si="705"/>
        <v>4.0587241903236828</v>
      </c>
      <c r="V2892" s="24">
        <f t="shared" si="703"/>
        <v>4.8217372624373516</v>
      </c>
      <c r="W2892" s="24">
        <f t="shared" si="702"/>
        <v>4.3104562785459022</v>
      </c>
      <c r="X2892" s="24">
        <f t="shared" si="702"/>
        <v>3.8318501191174916</v>
      </c>
      <c r="Y2892" s="24">
        <f t="shared" si="702"/>
        <v>3.8351488435180827</v>
      </c>
      <c r="Z2892" s="24">
        <f t="shared" si="702"/>
        <v>4.1997981259047066</v>
      </c>
      <c r="AA2892" s="20">
        <v>-1.93</v>
      </c>
      <c r="AB2892" s="20">
        <v>-1.0549999999999999</v>
      </c>
      <c r="AC2892" s="17">
        <v>314.03165422950502</v>
      </c>
      <c r="AD2892" s="17">
        <f t="shared" si="700"/>
        <v>314.38996208156402</v>
      </c>
      <c r="AE2892" s="21">
        <v>159.13849999999999</v>
      </c>
      <c r="AF2892" s="21">
        <v>164.69086021505373</v>
      </c>
      <c r="AG2892" s="19">
        <v>3.0041263440860191</v>
      </c>
      <c r="AH2892" s="21">
        <v>152.30000000000001</v>
      </c>
      <c r="AI2892" s="22">
        <v>-0.64249999999999952</v>
      </c>
      <c r="AJ2892" s="21">
        <v>1281.3326417523813</v>
      </c>
      <c r="AK2892" s="21" t="e">
        <f>VLOOKUP($B2892,'[3]Rotoma level Monthly'!$C$2:$N$538,10,FALSE)</f>
        <v>#N/A</v>
      </c>
      <c r="AL2892" s="21" t="e">
        <f>VLOOKUP($B2892,'[3]Rotoma level Monthly'!$C$2:$N$538,11,FALSE)</f>
        <v>#N/A</v>
      </c>
      <c r="AM2892" s="20">
        <v>3.628299784765415</v>
      </c>
      <c r="AN2892" s="21">
        <v>192.08333333333334</v>
      </c>
    </row>
    <row r="2893" spans="1:40" x14ac:dyDescent="0.25">
      <c r="A2893" t="s">
        <v>93</v>
      </c>
      <c r="B2893" s="15">
        <v>42248</v>
      </c>
      <c r="C2893" s="16" t="s">
        <v>78</v>
      </c>
      <c r="D2893" s="17">
        <v>2016</v>
      </c>
      <c r="E2893" s="18" t="str">
        <f t="shared" si="707"/>
        <v>Rotorua 2015/16</v>
      </c>
      <c r="F2893" s="18" t="s">
        <v>72</v>
      </c>
      <c r="G2893" s="19">
        <v>7.05</v>
      </c>
      <c r="H2893" s="17">
        <v>3.3</v>
      </c>
      <c r="I2893" s="21">
        <v>284</v>
      </c>
      <c r="J2893" s="19">
        <v>15.141282268293597</v>
      </c>
      <c r="K2893" s="19">
        <v>0.59754447108271302</v>
      </c>
      <c r="L2893" s="19">
        <v>2.5</v>
      </c>
      <c r="M2893" s="19">
        <v>5</v>
      </c>
      <c r="N2893" s="19">
        <v>7.29</v>
      </c>
      <c r="O2893" s="19">
        <v>1.865</v>
      </c>
      <c r="P2893" s="17"/>
      <c r="Q2893" s="19">
        <f t="shared" si="704"/>
        <v>4.3744003571581533</v>
      </c>
      <c r="R2893" s="19">
        <f t="shared" si="706"/>
        <v>4.1146395459202223</v>
      </c>
      <c r="S2893" s="19">
        <f t="shared" si="699"/>
        <v>3.774488203541583</v>
      </c>
      <c r="T2893" s="19">
        <f t="shared" si="701"/>
        <v>3.6640749548656091</v>
      </c>
      <c r="U2893" s="23">
        <f t="shared" si="705"/>
        <v>3.9819007653713916</v>
      </c>
      <c r="V2893" s="24">
        <f t="shared" si="703"/>
        <v>4.7732277529795075</v>
      </c>
      <c r="W2893" s="24">
        <f t="shared" si="702"/>
        <v>4.2928153655281882</v>
      </c>
      <c r="X2893" s="24">
        <f t="shared" si="702"/>
        <v>3.8389829922243308</v>
      </c>
      <c r="Y2893" s="24">
        <f t="shared" si="702"/>
        <v>3.8317932105874459</v>
      </c>
      <c r="Z2893" s="24">
        <f t="shared" si="702"/>
        <v>4.1842048303298682</v>
      </c>
      <c r="AA2893" s="20">
        <v>-1.81</v>
      </c>
      <c r="AB2893" s="20">
        <v>-1.29</v>
      </c>
      <c r="AC2893" s="17">
        <v>314.06993303724698</v>
      </c>
      <c r="AD2893" s="17">
        <f t="shared" si="700"/>
        <v>314.31902396130204</v>
      </c>
      <c r="AE2893" s="21">
        <v>183.16900000000101</v>
      </c>
      <c r="AF2893" s="21">
        <v>175.76388888888886</v>
      </c>
      <c r="AG2893" s="19">
        <v>3.5814930555555557</v>
      </c>
      <c r="AH2893" s="21">
        <v>158.4</v>
      </c>
      <c r="AI2893" s="22">
        <v>-0.68916666666666648</v>
      </c>
      <c r="AJ2893" s="21">
        <v>1239.5756417523794</v>
      </c>
      <c r="AK2893" s="21" t="e">
        <f>VLOOKUP($B2893,'[3]Rotoma level Monthly'!$C$2:$N$538,10,FALSE)</f>
        <v>#N/A</v>
      </c>
      <c r="AL2893" s="21" t="e">
        <f>VLOOKUP($B2893,'[3]Rotoma level Monthly'!$C$2:$N$538,11,FALSE)</f>
        <v>#N/A</v>
      </c>
      <c r="AM2893" s="20">
        <v>3.5614981494607552</v>
      </c>
      <c r="AN2893" s="21">
        <v>191.64999999999998</v>
      </c>
    </row>
    <row r="2894" spans="1:40" x14ac:dyDescent="0.25">
      <c r="A2894" t="s">
        <v>93</v>
      </c>
      <c r="B2894" s="15">
        <v>42278</v>
      </c>
      <c r="C2894" s="16" t="s">
        <v>78</v>
      </c>
      <c r="D2894" s="17">
        <v>2016</v>
      </c>
      <c r="E2894" s="18" t="str">
        <f t="shared" si="707"/>
        <v>Rotorua 2015/16</v>
      </c>
      <c r="F2894" s="18" t="s">
        <v>72</v>
      </c>
      <c r="G2894" s="19">
        <v>6.9</v>
      </c>
      <c r="H2894" s="17">
        <v>2.95</v>
      </c>
      <c r="I2894" s="21">
        <v>296</v>
      </c>
      <c r="J2894" s="19">
        <v>14.652782268293599</v>
      </c>
      <c r="K2894" s="19">
        <v>-0.867955528917287</v>
      </c>
      <c r="L2894" s="19">
        <v>5.5</v>
      </c>
      <c r="M2894" s="19">
        <v>4</v>
      </c>
      <c r="N2894" s="19">
        <v>7.4399999999999995</v>
      </c>
      <c r="O2894" s="19">
        <v>2.14</v>
      </c>
      <c r="P2894" s="17"/>
      <c r="Q2894" s="19">
        <f t="shared" si="704"/>
        <v>4.3506766904726284</v>
      </c>
      <c r="R2894" s="19">
        <f t="shared" si="706"/>
        <v>4.2519561330239757</v>
      </c>
      <c r="S2894" s="19">
        <f t="shared" si="699"/>
        <v>3.8285880502874048</v>
      </c>
      <c r="T2894" s="19">
        <f t="shared" si="701"/>
        <v>3.6224866811874343</v>
      </c>
      <c r="U2894" s="23">
        <f t="shared" si="705"/>
        <v>4.0134268887428606</v>
      </c>
      <c r="V2894" s="24">
        <f t="shared" si="703"/>
        <v>4.7808637060233439</v>
      </c>
      <c r="W2894" s="24">
        <f t="shared" si="702"/>
        <v>4.2709652475623585</v>
      </c>
      <c r="X2894" s="24">
        <f t="shared" si="702"/>
        <v>3.8636599023366127</v>
      </c>
      <c r="Y2894" s="24">
        <f t="shared" si="702"/>
        <v>3.8353764212883532</v>
      </c>
      <c r="Z2894" s="24">
        <f t="shared" si="702"/>
        <v>4.187716319302667</v>
      </c>
      <c r="AA2894" s="20">
        <v>-1.96</v>
      </c>
      <c r="AB2894" s="20">
        <v>-1.3099999999999901</v>
      </c>
      <c r="AC2894" s="17">
        <v>314.04241884682898</v>
      </c>
      <c r="AD2894" s="17">
        <f t="shared" si="700"/>
        <v>314.24792118507173</v>
      </c>
      <c r="AE2894" s="21">
        <v>32.591999999999999</v>
      </c>
      <c r="AF2894" s="21">
        <v>217.38772928526251</v>
      </c>
      <c r="AG2894" s="19">
        <v>4.0597939059139794</v>
      </c>
      <c r="AI2894" s="22">
        <v>-0.72249999999999948</v>
      </c>
      <c r="AJ2894" s="21">
        <v>1280.5336417523793</v>
      </c>
      <c r="AK2894" s="21" t="e">
        <f>VLOOKUP($B2894,'[3]Rotoma level Monthly'!$C$2:$N$538,10,FALSE)</f>
        <v>#N/A</v>
      </c>
      <c r="AL2894" s="21" t="e">
        <f>VLOOKUP($B2894,'[3]Rotoma level Monthly'!$C$2:$N$538,11,FALSE)</f>
        <v>#N/A</v>
      </c>
      <c r="AM2894" s="20">
        <v>3.5272369408837569</v>
      </c>
    </row>
    <row r="2895" spans="1:40" x14ac:dyDescent="0.25">
      <c r="A2895" t="s">
        <v>93</v>
      </c>
      <c r="B2895" s="15">
        <v>42309</v>
      </c>
      <c r="C2895" s="16" t="s">
        <v>78</v>
      </c>
      <c r="D2895" s="17">
        <v>2016</v>
      </c>
      <c r="E2895" s="18" t="str">
        <f t="shared" si="707"/>
        <v>Rotorua 2015/16</v>
      </c>
      <c r="F2895" s="18" t="s">
        <v>72</v>
      </c>
      <c r="G2895" s="19">
        <v>5.8000000000000007</v>
      </c>
      <c r="H2895" s="17">
        <v>3.1</v>
      </c>
      <c r="I2895" s="21">
        <v>284.5</v>
      </c>
      <c r="J2895" s="19">
        <v>14.164282268293601</v>
      </c>
      <c r="K2895" s="19">
        <v>-0.867955528917287</v>
      </c>
      <c r="L2895" s="19">
        <v>4</v>
      </c>
      <c r="M2895" s="19">
        <v>13.5</v>
      </c>
      <c r="N2895" s="19">
        <v>7.0449999999999999</v>
      </c>
      <c r="O2895" s="19">
        <v>2.44</v>
      </c>
      <c r="P2895" s="17"/>
      <c r="Q2895" s="19">
        <f t="shared" si="704"/>
        <v>4.1591071036498608</v>
      </c>
      <c r="R2895" s="19">
        <f t="shared" si="706"/>
        <v>4.1913721705917455</v>
      </c>
      <c r="S2895" s="19">
        <f t="shared" si="699"/>
        <v>3.7767876349005811</v>
      </c>
      <c r="T2895" s="19">
        <f t="shared" si="701"/>
        <v>3.5794881527765465</v>
      </c>
      <c r="U2895" s="23">
        <f t="shared" si="705"/>
        <v>3.9266887654796836</v>
      </c>
      <c r="V2895" s="24">
        <f t="shared" si="703"/>
        <v>4.7800746404237708</v>
      </c>
      <c r="W2895" s="24">
        <f t="shared" si="702"/>
        <v>4.3072931758600248</v>
      </c>
      <c r="X2895" s="24">
        <f t="shared" si="702"/>
        <v>3.8736794168970548</v>
      </c>
      <c r="Y2895" s="24">
        <f t="shared" si="702"/>
        <v>3.8857870699675057</v>
      </c>
      <c r="Z2895" s="24">
        <f t="shared" si="702"/>
        <v>4.2117085757870889</v>
      </c>
      <c r="AA2895" s="20">
        <v>-0.6</v>
      </c>
      <c r="AB2895" s="20">
        <v>-1.4766666666666599</v>
      </c>
      <c r="AC2895" s="17">
        <v>313.912353296638</v>
      </c>
      <c r="AD2895" s="17">
        <f t="shared" si="700"/>
        <v>314.17432762871022</v>
      </c>
      <c r="AE2895" s="21">
        <v>105.85899999999999</v>
      </c>
      <c r="AF2895" s="21">
        <v>204.09722222222223</v>
      </c>
      <c r="AG2895" s="19">
        <v>4.211652925000001</v>
      </c>
      <c r="AH2895" s="21">
        <v>256.60000000000002</v>
      </c>
      <c r="AI2895" s="22">
        <v>-0.89999999999999791</v>
      </c>
      <c r="AJ2895" s="21">
        <v>1216.9409444542575</v>
      </c>
      <c r="AK2895" s="21" t="e">
        <f>VLOOKUP($B2895,'[3]Rotoma level Monthly'!$C$2:$N$538,10,FALSE)</f>
        <v>#N/A</v>
      </c>
      <c r="AL2895" s="21" t="e">
        <f>VLOOKUP($B2895,'[3]Rotoma level Monthly'!$C$2:$N$538,11,FALSE)</f>
        <v>#N/A</v>
      </c>
      <c r="AM2895" s="20">
        <v>3.4950963228899981</v>
      </c>
      <c r="AN2895" s="21">
        <v>197.0333333333333</v>
      </c>
    </row>
    <row r="2896" spans="1:40" x14ac:dyDescent="0.25">
      <c r="A2896" t="s">
        <v>93</v>
      </c>
      <c r="B2896" s="15">
        <v>42339</v>
      </c>
      <c r="C2896" s="16" t="s">
        <v>78</v>
      </c>
      <c r="D2896" s="17">
        <v>2016</v>
      </c>
      <c r="E2896" s="18" t="str">
        <f t="shared" si="707"/>
        <v>Rotorua 2015/16</v>
      </c>
      <c r="F2896" s="18" t="s">
        <v>72</v>
      </c>
      <c r="G2896" s="19">
        <v>11.95</v>
      </c>
      <c r="H2896" s="17">
        <v>2.4750000000000001</v>
      </c>
      <c r="I2896" s="21">
        <v>326</v>
      </c>
      <c r="J2896" s="19">
        <v>16.6067822682936</v>
      </c>
      <c r="K2896" s="19">
        <v>-0.867955528917287</v>
      </c>
      <c r="L2896" s="19">
        <v>2</v>
      </c>
      <c r="M2896" s="19">
        <v>17.5</v>
      </c>
      <c r="N2896" s="19">
        <v>6.48</v>
      </c>
      <c r="O2896" s="19">
        <v>2.48</v>
      </c>
      <c r="P2896" s="17"/>
      <c r="Q2896" s="19">
        <f t="shared" si="704"/>
        <v>4.9565144794217577</v>
      </c>
      <c r="R2896" s="19">
        <f t="shared" si="706"/>
        <v>4.4645823164261706</v>
      </c>
      <c r="S2896" s="19">
        <f t="shared" si="699"/>
        <v>3.9547849762044955</v>
      </c>
      <c r="T2896" s="19">
        <f t="shared" si="701"/>
        <v>3.7812336356551306</v>
      </c>
      <c r="U2896" s="23">
        <f t="shared" si="705"/>
        <v>4.2892788519268885</v>
      </c>
      <c r="V2896" s="24">
        <f t="shared" si="703"/>
        <v>4.7793085880547217</v>
      </c>
      <c r="W2896" s="24">
        <f t="shared" si="702"/>
        <v>4.3197213017832254</v>
      </c>
      <c r="X2896" s="24">
        <f t="shared" si="702"/>
        <v>3.8966591799242463</v>
      </c>
      <c r="Y2896" s="24">
        <f t="shared" si="702"/>
        <v>3.9367156481766798</v>
      </c>
      <c r="Z2896" s="24">
        <f t="shared" si="702"/>
        <v>4.2331011794847173</v>
      </c>
      <c r="AA2896" s="20">
        <v>-1</v>
      </c>
      <c r="AB2896" s="20">
        <v>-1.4583333333333299</v>
      </c>
      <c r="AC2896" s="17">
        <v>313.776393440449</v>
      </c>
      <c r="AD2896" s="17">
        <f t="shared" si="700"/>
        <v>314.09849670471101</v>
      </c>
      <c r="AE2896" s="21">
        <v>45.260710000000003</v>
      </c>
      <c r="AF2896" s="21">
        <v>186.60618279569897</v>
      </c>
      <c r="AG2896" s="19">
        <v>3.9188219086021499</v>
      </c>
      <c r="AH2896" s="21">
        <v>253.1</v>
      </c>
      <c r="AI2896" s="22">
        <v>-1.041666666666665</v>
      </c>
      <c r="AJ2896" s="21">
        <v>1259.0486417523798</v>
      </c>
      <c r="AK2896" s="21" t="e">
        <f>VLOOKUP($B2896,'[3]Rotoma level Monthly'!$C$2:$N$538,10,FALSE)</f>
        <v>#N/A</v>
      </c>
      <c r="AL2896" s="21" t="e">
        <f>VLOOKUP($B2896,'[3]Rotoma level Monthly'!$C$2:$N$538,11,FALSE)</f>
        <v>#N/A</v>
      </c>
      <c r="AM2896" s="20">
        <v>3.4455095296029614</v>
      </c>
      <c r="AN2896" s="21">
        <v>198.57499999999996</v>
      </c>
    </row>
    <row r="2897" spans="1:40" x14ac:dyDescent="0.25">
      <c r="A2897" t="s">
        <v>93</v>
      </c>
      <c r="B2897" s="15">
        <v>42370</v>
      </c>
      <c r="C2897" s="16" t="s">
        <v>78</v>
      </c>
      <c r="D2897" s="17">
        <v>2016</v>
      </c>
      <c r="E2897" s="18" t="str">
        <f t="shared" si="707"/>
        <v>Rotorua 2015/16</v>
      </c>
      <c r="F2897" s="18" t="s">
        <v>72</v>
      </c>
      <c r="G2897" s="19">
        <v>7</v>
      </c>
      <c r="H2897" s="17">
        <v>2.9249999999999998</v>
      </c>
      <c r="I2897" s="21">
        <v>273.5</v>
      </c>
      <c r="J2897" s="19">
        <v>17.583782268293596</v>
      </c>
      <c r="K2897" s="19">
        <v>-0.37945552891728701</v>
      </c>
      <c r="L2897" s="19">
        <v>2</v>
      </c>
      <c r="M2897" s="19">
        <v>3</v>
      </c>
      <c r="N2897" s="19">
        <v>6.835</v>
      </c>
      <c r="O2897" s="19">
        <v>1.665</v>
      </c>
      <c r="P2897" s="17"/>
      <c r="Q2897" s="19">
        <f t="shared" si="704"/>
        <v>4.3665490216362119</v>
      </c>
      <c r="R2897" s="19">
        <f t="shared" si="706"/>
        <v>4.2623277746810704</v>
      </c>
      <c r="S2897" s="19">
        <f t="shared" si="699"/>
        <v>3.7252415653150428</v>
      </c>
      <c r="T2897" s="19">
        <f t="shared" si="701"/>
        <v>3.853727908549279</v>
      </c>
      <c r="U2897" s="23">
        <f t="shared" si="705"/>
        <v>4.0519615675454013</v>
      </c>
      <c r="V2897" s="24">
        <f t="shared" si="703"/>
        <v>4.7729663709812744</v>
      </c>
      <c r="W2897" s="24">
        <f t="shared" si="702"/>
        <v>4.3414185645803904</v>
      </c>
      <c r="X2897" s="24">
        <f t="shared" si="702"/>
        <v>3.9003042032107231</v>
      </c>
      <c r="Y2897" s="24">
        <f t="shared" si="702"/>
        <v>3.9559857504568332</v>
      </c>
      <c r="Z2897" s="24">
        <f t="shared" si="702"/>
        <v>4.2426687223073047</v>
      </c>
      <c r="AA2897" s="20">
        <v>-1.91</v>
      </c>
      <c r="AB2897" s="20">
        <v>-1.04666666666666</v>
      </c>
      <c r="AC2897" s="17">
        <v>313.69987259050299</v>
      </c>
      <c r="AD2897" s="17">
        <f t="shared" si="700"/>
        <v>314.02745141191508</v>
      </c>
      <c r="AE2897" s="21">
        <v>134.50847999999999</v>
      </c>
      <c r="AF2897" s="21">
        <v>154.36155913978484</v>
      </c>
      <c r="AG2897" s="19">
        <v>3.8225000000000016</v>
      </c>
      <c r="AH2897" s="21">
        <v>210.7</v>
      </c>
      <c r="AI2897" s="22">
        <v>-1.05083333333333</v>
      </c>
      <c r="AJ2897" s="21">
        <v>1182.21432871092</v>
      </c>
      <c r="AK2897" s="21" t="e">
        <f>VLOOKUP($B2897,'[3]Rotoma level Monthly'!$C$2:$N$538,10,FALSE)</f>
        <v>#N/A</v>
      </c>
      <c r="AL2897" s="21" t="e">
        <f>VLOOKUP($B2897,'[3]Rotoma level Monthly'!$C$2:$N$538,11,FALSE)</f>
        <v>#N/A</v>
      </c>
      <c r="AM2897" s="20">
        <v>3.4679421572911333</v>
      </c>
      <c r="AN2897" s="21">
        <v>199.34166666666667</v>
      </c>
    </row>
    <row r="2898" spans="1:40" x14ac:dyDescent="0.25">
      <c r="A2898" t="s">
        <v>93</v>
      </c>
      <c r="B2898" s="15">
        <v>42401</v>
      </c>
      <c r="C2898" s="16" t="s">
        <v>78</v>
      </c>
      <c r="D2898" s="17">
        <v>2016</v>
      </c>
      <c r="E2898" s="18" t="str">
        <f t="shared" si="707"/>
        <v>Rotorua 2015/16</v>
      </c>
      <c r="F2898" s="18" t="s">
        <v>72</v>
      </c>
      <c r="G2898" s="19">
        <v>10.199999999999999</v>
      </c>
      <c r="H2898" s="17">
        <v>3.1749999999999998</v>
      </c>
      <c r="I2898" s="21">
        <v>505</v>
      </c>
      <c r="J2898" s="19">
        <v>22.957282268293596</v>
      </c>
      <c r="K2898" s="19">
        <v>-0.37945552891728701</v>
      </c>
      <c r="L2898" s="19">
        <v>155.5</v>
      </c>
      <c r="M2898" s="19">
        <v>20</v>
      </c>
      <c r="N2898" s="19">
        <v>6.665</v>
      </c>
      <c r="O2898" s="19">
        <v>1.6800000000000002</v>
      </c>
      <c r="P2898" s="17"/>
      <c r="Q2898" s="19">
        <f t="shared" si="704"/>
        <v>4.7818444362752697</v>
      </c>
      <c r="R2898" s="19">
        <f t="shared" si="706"/>
        <v>4.1620814898526497</v>
      </c>
      <c r="S2898" s="19">
        <f t="shared" ref="S2898:S2961" si="708">-3.61+3.01*LOG($I2898)</f>
        <v>4.5269070481371703</v>
      </c>
      <c r="T2898" s="19">
        <f t="shared" si="701"/>
        <v>4.191887784278892</v>
      </c>
      <c r="U2898" s="23">
        <f t="shared" si="705"/>
        <v>4.4156801896359958</v>
      </c>
      <c r="V2898" s="24">
        <f t="shared" si="703"/>
        <v>4.7310085958259691</v>
      </c>
      <c r="W2898" s="24">
        <f t="shared" si="702"/>
        <v>4.3099517897487374</v>
      </c>
      <c r="X2898" s="24">
        <f t="shared" si="702"/>
        <v>3.9039229280684107</v>
      </c>
      <c r="Y2898" s="24">
        <f t="shared" si="702"/>
        <v>3.9559857504568323</v>
      </c>
      <c r="Z2898" s="24">
        <f t="shared" si="702"/>
        <v>4.2252172660249876</v>
      </c>
      <c r="AA2898" s="20">
        <v>-1.77</v>
      </c>
      <c r="AB2898" s="20">
        <v>-1.1583333333333301</v>
      </c>
      <c r="AC2898" s="17">
        <v>313.74452368259398</v>
      </c>
      <c r="AD2898" s="17">
        <f t="shared" ref="AD2898:AD2961" si="709">AVERAGE(AC2887:AC2898)</f>
        <v>313.97719323666121</v>
      </c>
      <c r="AE2898" s="21">
        <v>147.47473049999999</v>
      </c>
      <c r="AF2898" s="21">
        <v>144.94971264367811</v>
      </c>
      <c r="AG2898" s="19">
        <v>3.4419181034482764</v>
      </c>
      <c r="AH2898" s="21">
        <v>171.1</v>
      </c>
      <c r="AI2898" s="22">
        <v>-1.08</v>
      </c>
      <c r="AJ2898" s="21">
        <v>1283.2631905198211</v>
      </c>
      <c r="AK2898" s="21" t="e">
        <f>VLOOKUP($B2898,'[3]Rotoma level Monthly'!$C$2:$N$538,10,FALSE)</f>
        <v>#N/A</v>
      </c>
      <c r="AL2898" s="21" t="e">
        <f>VLOOKUP($B2898,'[3]Rotoma level Monthly'!$C$2:$N$538,11,FALSE)</f>
        <v>#N/A</v>
      </c>
      <c r="AM2898" s="20">
        <v>3.5230956071119217</v>
      </c>
      <c r="AN2898" s="21">
        <v>186.30833333333331</v>
      </c>
    </row>
    <row r="2899" spans="1:40" x14ac:dyDescent="0.25">
      <c r="A2899" t="s">
        <v>93</v>
      </c>
      <c r="B2899" s="15">
        <v>42430</v>
      </c>
      <c r="C2899" s="16" t="s">
        <v>78</v>
      </c>
      <c r="D2899" s="17">
        <v>2016</v>
      </c>
      <c r="E2899" s="18" t="str">
        <f t="shared" si="707"/>
        <v>Rotorua 2015/16</v>
      </c>
      <c r="F2899" s="18" t="s">
        <v>72</v>
      </c>
      <c r="G2899" s="19">
        <v>22.65</v>
      </c>
      <c r="H2899" s="17">
        <v>1.95</v>
      </c>
      <c r="I2899" s="21">
        <v>367</v>
      </c>
      <c r="J2899" s="19">
        <v>32.238782268293598</v>
      </c>
      <c r="K2899" s="19">
        <v>0.10904447108271298</v>
      </c>
      <c r="L2899" s="19">
        <v>3.5</v>
      </c>
      <c r="M2899" s="19">
        <v>2</v>
      </c>
      <c r="N2899" s="19">
        <v>7.3599999999999994</v>
      </c>
      <c r="O2899" s="19">
        <v>2.605</v>
      </c>
      <c r="P2899" s="17"/>
      <c r="Q2899" s="19">
        <f t="shared" si="704"/>
        <v>5.6618732441260811</v>
      </c>
      <c r="R2899" s="19">
        <f t="shared" si="706"/>
        <v>4.7494761518818889</v>
      </c>
      <c r="S2899" s="19">
        <f t="shared" si="708"/>
        <v>4.1096448533987893</v>
      </c>
      <c r="T2899" s="19">
        <f t="shared" ref="T2899:T2962" si="710">0.218+2.92*LOG($J2899,10)</f>
        <v>4.6224655971420212</v>
      </c>
      <c r="U2899" s="23">
        <f t="shared" si="705"/>
        <v>4.7858649616371949</v>
      </c>
      <c r="V2899" s="24">
        <f t="shared" si="703"/>
        <v>4.7563111787487742</v>
      </c>
      <c r="W2899" s="24">
        <f t="shared" si="702"/>
        <v>4.3241620056582857</v>
      </c>
      <c r="X2899" s="24">
        <f t="shared" si="702"/>
        <v>3.9072379580267804</v>
      </c>
      <c r="Y2899" s="24">
        <f t="shared" si="702"/>
        <v>3.9528307255324435</v>
      </c>
      <c r="Z2899" s="24">
        <f t="shared" si="702"/>
        <v>4.2351354669915704</v>
      </c>
      <c r="AA2899" s="20">
        <v>-0.4</v>
      </c>
      <c r="AB2899" s="20">
        <v>-1.0916666666666599</v>
      </c>
      <c r="AC2899" s="17">
        <v>313.79343185180301</v>
      </c>
      <c r="AD2899" s="17">
        <f t="shared" si="709"/>
        <v>313.94014610145905</v>
      </c>
      <c r="AE2899" s="21">
        <v>166.72928999999999</v>
      </c>
      <c r="AF2899" s="21">
        <v>156.83467741935488</v>
      </c>
      <c r="AG2899" s="19">
        <v>3.2158736559139776</v>
      </c>
      <c r="AH2899" s="21">
        <v>171.6</v>
      </c>
      <c r="AI2899" s="22">
        <v>-1.0983333333333301</v>
      </c>
      <c r="AJ2899" s="21">
        <v>1368.2814205000011</v>
      </c>
      <c r="AK2899" s="21">
        <f>VLOOKUP($B2899,'[3]Rotoma level Monthly'!$C$2:$N$538,10,FALSE)</f>
        <v>1283.2631905198211</v>
      </c>
      <c r="AL2899" s="21">
        <f>VLOOKUP($B2899,'[3]Rotoma level Monthly'!$C$2:$N$538,11,FALSE)</f>
        <v>1220.4665616213695</v>
      </c>
      <c r="AM2899" s="20">
        <v>3.5385146256532458</v>
      </c>
      <c r="AN2899" s="21">
        <v>182.10833333333335</v>
      </c>
    </row>
    <row r="2900" spans="1:40" x14ac:dyDescent="0.25">
      <c r="A2900" t="s">
        <v>93</v>
      </c>
      <c r="B2900" s="15">
        <v>42461</v>
      </c>
      <c r="C2900" s="16" t="s">
        <v>78</v>
      </c>
      <c r="D2900" s="17">
        <v>2016</v>
      </c>
      <c r="E2900" s="18" t="str">
        <f t="shared" si="707"/>
        <v>Rotorua 2015/16</v>
      </c>
      <c r="F2900" s="18" t="s">
        <v>72</v>
      </c>
      <c r="G2900" s="19">
        <v>28.15</v>
      </c>
      <c r="H2900" s="17">
        <v>2.1</v>
      </c>
      <c r="I2900" s="21">
        <v>370</v>
      </c>
      <c r="J2900" s="19">
        <v>33.215782268293594</v>
      </c>
      <c r="K2900" s="19">
        <v>0.10904447108271298</v>
      </c>
      <c r="L2900" s="19">
        <v>2.5</v>
      </c>
      <c r="M2900" s="19">
        <v>8.5</v>
      </c>
      <c r="N2900" s="19">
        <v>6.7100000000000009</v>
      </c>
      <c r="O2900" s="19">
        <v>2.44</v>
      </c>
      <c r="P2900" s="17"/>
      <c r="Q2900" s="19">
        <f t="shared" si="704"/>
        <v>5.9016751339359068</v>
      </c>
      <c r="R2900" s="19">
        <f t="shared" si="706"/>
        <v>4.6613358021560956</v>
      </c>
      <c r="S2900" s="19">
        <f t="shared" si="708"/>
        <v>4.1202871894416546</v>
      </c>
      <c r="T2900" s="19">
        <f t="shared" si="710"/>
        <v>4.6603258962346912</v>
      </c>
      <c r="U2900" s="23">
        <f t="shared" si="705"/>
        <v>4.8359060054420873</v>
      </c>
      <c r="V2900" s="24">
        <f t="shared" si="703"/>
        <v>4.8091112468091408</v>
      </c>
      <c r="W2900" s="24">
        <f t="shared" si="702"/>
        <v>4.3556634544107675</v>
      </c>
      <c r="X2900" s="24">
        <f t="shared" si="702"/>
        <v>3.9114398493220555</v>
      </c>
      <c r="Y2900" s="24">
        <f t="shared" si="702"/>
        <v>3.9592378749475419</v>
      </c>
      <c r="Z2900" s="24">
        <f t="shared" si="702"/>
        <v>4.2588631063723765</v>
      </c>
      <c r="AA2900" s="20">
        <v>-1.84</v>
      </c>
      <c r="AB2900" s="20">
        <v>-1.26833333333333</v>
      </c>
      <c r="AC2900" s="17">
        <v>313.87494918735098</v>
      </c>
      <c r="AD2900" s="17">
        <f t="shared" si="709"/>
        <v>313.92204076706582</v>
      </c>
      <c r="AE2900" s="21">
        <v>80.3840000000001</v>
      </c>
      <c r="AF2900" s="21">
        <v>172.0486111111112</v>
      </c>
      <c r="AG2900" s="19">
        <v>2.3990625000000003</v>
      </c>
      <c r="AH2900" s="21">
        <v>166.6</v>
      </c>
      <c r="AI2900" s="22">
        <v>-1.131666666666665</v>
      </c>
      <c r="AJ2900" s="21">
        <v>1475.9837105000011</v>
      </c>
      <c r="AK2900" s="21" t="e">
        <f>VLOOKUP($B2900,'[3]Rotoma level Monthly'!$C$2:$N$538,10,FALSE)</f>
        <v>#N/A</v>
      </c>
      <c r="AL2900" s="21" t="e">
        <f>VLOOKUP($B2900,'[3]Rotoma level Monthly'!$C$2:$N$538,11,FALSE)</f>
        <v>#N/A</v>
      </c>
      <c r="AM2900" s="20">
        <v>3.5633286937536042</v>
      </c>
      <c r="AN2900" s="21">
        <v>178.79999999999998</v>
      </c>
    </row>
    <row r="2901" spans="1:40" x14ac:dyDescent="0.25">
      <c r="A2901" t="s">
        <v>93</v>
      </c>
      <c r="B2901" s="15">
        <v>42491</v>
      </c>
      <c r="C2901" s="16" t="s">
        <v>78</v>
      </c>
      <c r="D2901" s="17">
        <v>2016</v>
      </c>
      <c r="E2901" s="18" t="str">
        <f t="shared" si="707"/>
        <v>Rotorua 2015/16</v>
      </c>
      <c r="F2901" s="18" t="s">
        <v>72</v>
      </c>
      <c r="G2901" s="19">
        <v>24.5</v>
      </c>
      <c r="H2901" s="17">
        <v>2.23</v>
      </c>
      <c r="I2901" s="21">
        <v>361.5</v>
      </c>
      <c r="J2901" s="19">
        <v>26.865282268293598</v>
      </c>
      <c r="K2901" s="19">
        <v>1.0860444710827131</v>
      </c>
      <c r="L2901" s="19">
        <v>3</v>
      </c>
      <c r="M2901" s="19">
        <v>19.5</v>
      </c>
      <c r="N2901" s="19">
        <v>6.67</v>
      </c>
      <c r="O2901" s="19">
        <v>2.2599999999999998</v>
      </c>
      <c r="P2901" s="17"/>
      <c r="Q2901" s="19">
        <f t="shared" si="704"/>
        <v>5.7484818542859131</v>
      </c>
      <c r="R2901" s="19">
        <f t="shared" si="706"/>
        <v>4.5896335391736445</v>
      </c>
      <c r="S2901" s="19">
        <f t="shared" si="708"/>
        <v>4.0899059879079545</v>
      </c>
      <c r="T2901" s="19">
        <f t="shared" si="710"/>
        <v>4.3912389112908103</v>
      </c>
      <c r="U2901" s="23">
        <f t="shared" si="705"/>
        <v>4.7048150731645801</v>
      </c>
      <c r="V2901" s="24">
        <f t="shared" si="703"/>
        <v>4.8778411273230224</v>
      </c>
      <c r="W2901" s="24">
        <f t="shared" si="702"/>
        <v>4.3650664137282682</v>
      </c>
      <c r="X2901" s="24">
        <f t="shared" si="702"/>
        <v>3.9045789486626696</v>
      </c>
      <c r="Y2901" s="24">
        <f t="shared" si="702"/>
        <v>3.9781234305175839</v>
      </c>
      <c r="Z2901" s="24">
        <f t="shared" si="702"/>
        <v>4.2814024800578858</v>
      </c>
      <c r="AA2901" s="20">
        <v>0.4</v>
      </c>
      <c r="AB2901" s="20">
        <v>-1.02666666666666</v>
      </c>
      <c r="AC2901" s="17">
        <v>313.77803115191199</v>
      </c>
      <c r="AD2901" s="17">
        <f t="shared" si="709"/>
        <v>313.89931724041077</v>
      </c>
      <c r="AE2901" s="21">
        <v>132.096</v>
      </c>
      <c r="AF2901" s="21">
        <v>204.46236559139777</v>
      </c>
      <c r="AG2901" s="19">
        <v>3.3755779569892468</v>
      </c>
      <c r="AH2901" s="21">
        <v>118.6</v>
      </c>
      <c r="AI2901" s="22">
        <v>-1.131666666666665</v>
      </c>
      <c r="AJ2901" s="21">
        <v>1426.4197105000012</v>
      </c>
      <c r="AK2901" s="21" t="e">
        <f>VLOOKUP($B2901,'[3]Rotoma level Monthly'!$C$2:$N$538,10,FALSE)</f>
        <v>#N/A</v>
      </c>
      <c r="AL2901" s="21" t="e">
        <f>VLOOKUP($B2901,'[3]Rotoma level Monthly'!$C$2:$N$538,11,FALSE)</f>
        <v>#N/A</v>
      </c>
      <c r="AM2901" s="20">
        <v>3.5024519576424935</v>
      </c>
      <c r="AN2901" s="21">
        <v>174.96666666666667</v>
      </c>
    </row>
    <row r="2902" spans="1:40" x14ac:dyDescent="0.25">
      <c r="A2902" t="s">
        <v>93</v>
      </c>
      <c r="B2902" s="15">
        <v>42522</v>
      </c>
      <c r="C2902" s="16" t="s">
        <v>78</v>
      </c>
      <c r="D2902" s="17">
        <v>2016</v>
      </c>
      <c r="E2902" s="18" t="str">
        <f t="shared" si="707"/>
        <v>Rotorua 2015/16</v>
      </c>
      <c r="F2902" s="18" t="s">
        <v>72</v>
      </c>
      <c r="G2902" s="19">
        <v>18</v>
      </c>
      <c r="H2902" s="17">
        <v>2.375</v>
      </c>
      <c r="I2902" s="21">
        <v>351.9</v>
      </c>
      <c r="J2902" s="19">
        <v>21.135177268293596</v>
      </c>
      <c r="K2902" s="19">
        <v>-0.37945552891728701</v>
      </c>
      <c r="L2902" s="19">
        <v>19.5</v>
      </c>
      <c r="M2902" s="19">
        <v>4.5</v>
      </c>
      <c r="N2902" s="19">
        <v>6.71</v>
      </c>
      <c r="O2902" s="19">
        <v>2.2800000000000002</v>
      </c>
      <c r="P2902" s="17"/>
      <c r="Q2902" s="19">
        <f t="shared" si="704"/>
        <v>5.4083921629623966</v>
      </c>
      <c r="R2902" s="19">
        <f t="shared" si="706"/>
        <v>4.5141575486139347</v>
      </c>
      <c r="S2902" s="19">
        <f t="shared" si="708"/>
        <v>4.054721993173926</v>
      </c>
      <c r="T2902" s="19">
        <f t="shared" si="710"/>
        <v>4.0870172127094708</v>
      </c>
      <c r="U2902" s="23">
        <f t="shared" si="705"/>
        <v>4.5160722293649318</v>
      </c>
      <c r="V2902" s="24">
        <f t="shared" si="703"/>
        <v>4.9222804421532098</v>
      </c>
      <c r="W2902" s="24">
        <f t="shared" si="702"/>
        <v>4.3779511113516278</v>
      </c>
      <c r="X2902" s="24">
        <f t="shared" si="702"/>
        <v>3.9464966473913923</v>
      </c>
      <c r="Y2902" s="24">
        <f t="shared" si="702"/>
        <v>4.0005416377418941</v>
      </c>
      <c r="Z2902" s="24">
        <f t="shared" si="702"/>
        <v>4.3118174596595313</v>
      </c>
      <c r="AA2902" s="20">
        <v>0.69</v>
      </c>
      <c r="AB2902" s="20">
        <v>0.15</v>
      </c>
      <c r="AC2902" s="17">
        <v>313.81925576246499</v>
      </c>
      <c r="AD2902" s="17">
        <f t="shared" si="709"/>
        <v>313.87845244190015</v>
      </c>
      <c r="AE2902" s="21">
        <v>174.08</v>
      </c>
      <c r="AF2902" s="21">
        <v>167.61111111111111</v>
      </c>
      <c r="AG2902" s="19">
        <v>3.2871597222222224</v>
      </c>
      <c r="AH2902" s="21">
        <v>121.1</v>
      </c>
      <c r="AI2902" s="22">
        <v>-1.1249999999999951</v>
      </c>
      <c r="AJ2902" s="21">
        <v>1447.707710500001</v>
      </c>
      <c r="AK2902" s="21" t="e">
        <f>VLOOKUP($B2902,'[3]Rotoma level Monthly'!$C$2:$N$538,10,FALSE)</f>
        <v>#N/A</v>
      </c>
      <c r="AL2902" s="21" t="e">
        <f>VLOOKUP($B2902,'[3]Rotoma level Monthly'!$C$2:$N$538,11,FALSE)</f>
        <v>#N/A</v>
      </c>
      <c r="AM2902" s="20">
        <v>3.541070326818121</v>
      </c>
      <c r="AN2902" s="21">
        <v>170.29999999999998</v>
      </c>
    </row>
    <row r="2903" spans="1:40" x14ac:dyDescent="0.25">
      <c r="A2903" t="s">
        <v>93</v>
      </c>
      <c r="B2903" s="15">
        <v>42552</v>
      </c>
      <c r="C2903" s="16" t="s">
        <v>79</v>
      </c>
      <c r="D2903" s="17">
        <v>2017</v>
      </c>
      <c r="E2903" s="18" t="str">
        <f t="shared" si="707"/>
        <v>Rotorua 2016/17</v>
      </c>
      <c r="F2903" s="18" t="s">
        <v>72</v>
      </c>
      <c r="G2903" s="19">
        <v>11.3</v>
      </c>
      <c r="H2903" s="17">
        <v>2.2749999999999999</v>
      </c>
      <c r="I2903" s="21">
        <v>300.5</v>
      </c>
      <c r="J2903" s="19">
        <v>16.6067822682936</v>
      </c>
      <c r="K2903" s="19">
        <v>-0.84353052891728697</v>
      </c>
      <c r="L2903" s="19">
        <v>21</v>
      </c>
      <c r="M2903" s="19">
        <v>11</v>
      </c>
      <c r="N2903" s="19">
        <v>6.6725000000000003</v>
      </c>
      <c r="O2903" s="19">
        <v>2.7549999999999999</v>
      </c>
      <c r="P2903" s="17"/>
      <c r="Q2903" s="19">
        <f t="shared" si="704"/>
        <v>4.8948192464478861</v>
      </c>
      <c r="R2903" s="19">
        <f t="shared" si="706"/>
        <v>4.5657284259289872</v>
      </c>
      <c r="S2903" s="19">
        <f t="shared" si="708"/>
        <v>3.8483118737796622</v>
      </c>
      <c r="T2903" s="19">
        <f t="shared" si="710"/>
        <v>3.7812336356551306</v>
      </c>
      <c r="U2903" s="23">
        <f t="shared" si="705"/>
        <v>4.2725232954529169</v>
      </c>
      <c r="V2903" s="24">
        <f t="shared" si="703"/>
        <v>4.9363153622708458</v>
      </c>
      <c r="W2903" s="24">
        <f t="shared" si="702"/>
        <v>4.4000060242716268</v>
      </c>
      <c r="X2903" s="24">
        <f t="shared" si="702"/>
        <v>3.9563549310525148</v>
      </c>
      <c r="Y2903" s="24">
        <f t="shared" si="702"/>
        <v>3.9916046104342193</v>
      </c>
      <c r="Z2903" s="24">
        <f t="shared" si="702"/>
        <v>4.3210702320073011</v>
      </c>
      <c r="AA2903" s="20">
        <v>0.47</v>
      </c>
      <c r="AB2903" s="20">
        <v>0.20333333333333301</v>
      </c>
      <c r="AC2903" s="17">
        <v>314.04521075145902</v>
      </c>
      <c r="AD2903" s="17">
        <f t="shared" si="709"/>
        <v>313.88233565239619</v>
      </c>
      <c r="AE2903" s="21">
        <v>153.34199999999899</v>
      </c>
      <c r="AF2903" s="21">
        <v>184.64381720430111</v>
      </c>
      <c r="AG2903" s="19">
        <v>4.1435473118279571</v>
      </c>
      <c r="AH2903" s="21">
        <v>150.1</v>
      </c>
      <c r="AI2903" s="22">
        <v>-1.1249999999999951</v>
      </c>
      <c r="AJ2903" s="21">
        <v>1514.381710500001</v>
      </c>
      <c r="AK2903" s="21" t="e">
        <f>VLOOKUP($B2903,'[3]Rotoma level Monthly'!$C$2:$N$538,10,FALSE)</f>
        <v>#N/A</v>
      </c>
      <c r="AL2903" s="21" t="e">
        <f>VLOOKUP($B2903,'[3]Rotoma level Monthly'!$C$2:$N$538,11,FALSE)</f>
        <v>#N/A</v>
      </c>
      <c r="AM2903" s="20">
        <v>3.4628387295958984</v>
      </c>
      <c r="AN2903" s="21">
        <v>173.20833333333329</v>
      </c>
    </row>
    <row r="2904" spans="1:40" x14ac:dyDescent="0.25">
      <c r="A2904" t="s">
        <v>93</v>
      </c>
      <c r="B2904" s="15">
        <v>42583</v>
      </c>
      <c r="C2904" s="16" t="s">
        <v>79</v>
      </c>
      <c r="D2904" s="17">
        <v>2017</v>
      </c>
      <c r="E2904" s="18" t="str">
        <f t="shared" si="707"/>
        <v>Rotorua 2016/17</v>
      </c>
      <c r="F2904" s="18" t="s">
        <v>72</v>
      </c>
      <c r="G2904" s="19">
        <v>4.6500000000000004</v>
      </c>
      <c r="H2904" s="17">
        <v>3.15</v>
      </c>
      <c r="I2904" s="21">
        <v>278.5</v>
      </c>
      <c r="J2904" s="19">
        <v>13.1872822682936</v>
      </c>
      <c r="K2904" s="19">
        <v>-0.37945552891728701</v>
      </c>
      <c r="L2904" s="19">
        <v>22</v>
      </c>
      <c r="M2904" s="19">
        <v>10.5</v>
      </c>
      <c r="N2904" s="19">
        <v>7.0449999999999999</v>
      </c>
      <c r="O2904" s="19">
        <v>2.13</v>
      </c>
      <c r="P2904" s="17"/>
      <c r="Q2904" s="19">
        <f t="shared" si="704"/>
        <v>3.9153305003404828</v>
      </c>
      <c r="R2904" s="19">
        <f t="shared" si="706"/>
        <v>4.1717740624015187</v>
      </c>
      <c r="S2904" s="19">
        <f t="shared" si="708"/>
        <v>3.7489238505243399</v>
      </c>
      <c r="T2904" s="19">
        <f t="shared" si="710"/>
        <v>3.4888534823667769</v>
      </c>
      <c r="U2904" s="23">
        <f t="shared" si="705"/>
        <v>3.8312204739082798</v>
      </c>
      <c r="V2904" s="24">
        <f t="shared" si="703"/>
        <v>4.8766386858927122</v>
      </c>
      <c r="W2904" s="24">
        <f t="shared" si="702"/>
        <v>4.3915887467209922</v>
      </c>
      <c r="X2904" s="24">
        <f t="shared" si="702"/>
        <v>3.9632161022177175</v>
      </c>
      <c r="Y2904" s="24">
        <f t="shared" si="702"/>
        <v>3.9770028210593167</v>
      </c>
      <c r="Z2904" s="24">
        <f t="shared" si="702"/>
        <v>4.3021115889726849</v>
      </c>
      <c r="AA2904" s="20">
        <v>0.56000000000000005</v>
      </c>
      <c r="AB2904" s="20">
        <v>0.33333333333333298</v>
      </c>
      <c r="AC2904" s="17">
        <v>314.11581606128999</v>
      </c>
      <c r="AD2904" s="17">
        <f t="shared" si="709"/>
        <v>313.88934913837829</v>
      </c>
      <c r="AE2904" s="21">
        <v>94.162999999999798</v>
      </c>
      <c r="AF2904" s="21">
        <v>180.57123655913975</v>
      </c>
      <c r="AG2904" s="19">
        <v>3.0704172912446235</v>
      </c>
      <c r="AH2904" s="21">
        <v>166.3</v>
      </c>
      <c r="AI2904" s="22">
        <v>-1.1249999999999951</v>
      </c>
      <c r="AJ2904" s="21">
        <v>1514.6337104999998</v>
      </c>
      <c r="AK2904" s="21" t="e">
        <f>VLOOKUP($B2904,'[3]Rotoma level Monthly'!$C$2:$N$538,10,FALSE)</f>
        <v>#N/A</v>
      </c>
      <c r="AL2904" s="21" t="e">
        <f>VLOOKUP($B2904,'[3]Rotoma level Monthly'!$C$2:$N$538,11,FALSE)</f>
        <v>#N/A</v>
      </c>
      <c r="AM2904" s="20">
        <v>3.5384606157966156</v>
      </c>
      <c r="AN2904" s="21">
        <v>174.70833333333329</v>
      </c>
    </row>
    <row r="2905" spans="1:40" x14ac:dyDescent="0.25">
      <c r="A2905" t="s">
        <v>93</v>
      </c>
      <c r="B2905" s="15">
        <v>42614</v>
      </c>
      <c r="C2905" s="16" t="s">
        <v>79</v>
      </c>
      <c r="D2905" s="17">
        <v>2017</v>
      </c>
      <c r="E2905" s="18" t="str">
        <f t="shared" si="707"/>
        <v>Rotorua 2016/17</v>
      </c>
      <c r="F2905" s="18" t="s">
        <v>72</v>
      </c>
      <c r="G2905" s="19">
        <v>4.5</v>
      </c>
      <c r="H2905" s="17">
        <v>3.7</v>
      </c>
      <c r="I2905" s="21">
        <v>450.5</v>
      </c>
      <c r="J2905" s="19">
        <v>13.675782268293599</v>
      </c>
      <c r="K2905" s="19">
        <v>-0.37945552891728701</v>
      </c>
      <c r="L2905" s="19">
        <v>151</v>
      </c>
      <c r="M2905" s="19">
        <v>24</v>
      </c>
      <c r="N2905" s="19">
        <v>6.52</v>
      </c>
      <c r="O2905" s="19">
        <v>1.45</v>
      </c>
      <c r="P2905" s="17"/>
      <c r="Q2905" s="19">
        <f t="shared" si="704"/>
        <v>3.8791597849893731</v>
      </c>
      <c r="R2905" s="19">
        <f t="shared" si="706"/>
        <v>3.9730767650670025</v>
      </c>
      <c r="S2905" s="19">
        <f t="shared" si="708"/>
        <v>4.3776213338983947</v>
      </c>
      <c r="T2905" s="19">
        <f t="shared" si="710"/>
        <v>3.5349803591485167</v>
      </c>
      <c r="U2905" s="23">
        <f t="shared" si="705"/>
        <v>3.9412095607758215</v>
      </c>
      <c r="V2905" s="24">
        <f t="shared" si="703"/>
        <v>4.8353686382119809</v>
      </c>
      <c r="W2905" s="24">
        <f t="shared" si="702"/>
        <v>4.3797918483165574</v>
      </c>
      <c r="X2905" s="24">
        <f t="shared" si="702"/>
        <v>4.0134771964141187</v>
      </c>
      <c r="Y2905" s="24">
        <f t="shared" si="702"/>
        <v>3.9662449380828924</v>
      </c>
      <c r="Z2905" s="24">
        <f t="shared" si="702"/>
        <v>4.2987206552563864</v>
      </c>
      <c r="AA2905" s="20">
        <v>1.28</v>
      </c>
      <c r="AB2905" s="20">
        <v>0.45500000000000002</v>
      </c>
      <c r="AC2905" s="17">
        <v>314.11827228511299</v>
      </c>
      <c r="AD2905" s="17">
        <f t="shared" si="709"/>
        <v>313.8933774090338</v>
      </c>
      <c r="AE2905" s="21">
        <v>132.665999999999</v>
      </c>
      <c r="AF2905" s="21">
        <v>163.91666666666666</v>
      </c>
      <c r="AG2905" s="19">
        <v>3.6925678979972205</v>
      </c>
      <c r="AH2905" s="21">
        <v>97.5</v>
      </c>
      <c r="AI2905" s="22">
        <v>-1.0691666666666599</v>
      </c>
      <c r="AJ2905" s="21">
        <v>1449.6582104999998</v>
      </c>
      <c r="AK2905" s="21" t="e">
        <f>VLOOKUP($B2905,'[3]Rotoma level Monthly'!$C$2:$N$538,10,FALSE)</f>
        <v>#N/A</v>
      </c>
      <c r="AL2905" s="21" t="e">
        <f>VLOOKUP($B2905,'[3]Rotoma level Monthly'!$C$2:$N$538,11,FALSE)</f>
        <v>#N/A</v>
      </c>
      <c r="AM2905" s="20">
        <v>3.5439848613931662</v>
      </c>
      <c r="AN2905" s="21">
        <v>170.14166666666662</v>
      </c>
    </row>
    <row r="2906" spans="1:40" x14ac:dyDescent="0.25">
      <c r="A2906" t="s">
        <v>93</v>
      </c>
      <c r="B2906" s="15">
        <v>42644</v>
      </c>
      <c r="C2906" s="16" t="s">
        <v>79</v>
      </c>
      <c r="D2906" s="17">
        <v>2017</v>
      </c>
      <c r="E2906" s="18" t="str">
        <f t="shared" si="707"/>
        <v>Rotorua 2016/17</v>
      </c>
      <c r="F2906" s="18" t="s">
        <v>72</v>
      </c>
      <c r="G2906" s="19">
        <v>4.7</v>
      </c>
      <c r="H2906" s="17">
        <v>3.5750000000000002</v>
      </c>
      <c r="I2906" s="21">
        <v>332.5</v>
      </c>
      <c r="J2906" s="19">
        <v>16.118282268293598</v>
      </c>
      <c r="K2906" s="19">
        <v>2.0630444710827129</v>
      </c>
      <c r="L2906" s="19">
        <v>58.5</v>
      </c>
      <c r="M2906" s="19">
        <v>49.5</v>
      </c>
      <c r="N2906" s="19">
        <v>6.7550000000000008</v>
      </c>
      <c r="O2906" s="19">
        <v>1.75</v>
      </c>
      <c r="P2906" s="17"/>
      <c r="Q2906" s="19">
        <f t="shared" si="704"/>
        <v>3.9271285591567224</v>
      </c>
      <c r="R2906" s="19">
        <f t="shared" si="706"/>
        <v>4.0157651597401109</v>
      </c>
      <c r="S2906" s="19">
        <f t="shared" si="708"/>
        <v>3.9805928654137603</v>
      </c>
      <c r="T2906" s="19">
        <f t="shared" si="710"/>
        <v>3.7433707704419086</v>
      </c>
      <c r="U2906" s="23">
        <f t="shared" si="705"/>
        <v>3.9167143386881254</v>
      </c>
      <c r="V2906" s="24">
        <f t="shared" si="703"/>
        <v>4.8000729606023222</v>
      </c>
      <c r="W2906" s="24">
        <f t="shared" si="702"/>
        <v>4.3601092672095687</v>
      </c>
      <c r="X2906" s="24">
        <f t="shared" si="702"/>
        <v>4.0261442643413146</v>
      </c>
      <c r="Y2906" s="24">
        <f t="shared" si="702"/>
        <v>3.976318612187431</v>
      </c>
      <c r="Z2906" s="24">
        <f t="shared" si="702"/>
        <v>4.2906612760851592</v>
      </c>
      <c r="AA2906" s="20">
        <v>-0.42</v>
      </c>
      <c r="AB2906" s="20">
        <v>0.45833333333333298</v>
      </c>
      <c r="AC2906" s="17">
        <v>314.23518944632201</v>
      </c>
      <c r="AD2906" s="17">
        <f t="shared" si="709"/>
        <v>313.90944162565825</v>
      </c>
      <c r="AE2906" s="21">
        <v>118.807</v>
      </c>
      <c r="AF2906" s="21">
        <v>193.92591714105001</v>
      </c>
      <c r="AG2906" s="19">
        <v>4.0829756975083793</v>
      </c>
      <c r="AH2906" s="21">
        <v>176.6</v>
      </c>
      <c r="AI2906" s="22">
        <v>-1.03666666666666</v>
      </c>
      <c r="AJ2906" s="21">
        <v>1399.155210499998</v>
      </c>
      <c r="AK2906" s="21" t="e">
        <f>VLOOKUP($B2906,'[3]Rotoma level Monthly'!$C$2:$N$538,10,FALSE)</f>
        <v>#N/A</v>
      </c>
      <c r="AL2906" s="21" t="e">
        <f>VLOOKUP($B2906,'[3]Rotoma level Monthly'!$C$2:$N$538,11,FALSE)</f>
        <v>#N/A</v>
      </c>
      <c r="AM2906" s="20">
        <v>3.5532410982633049</v>
      </c>
      <c r="AN2906" s="21">
        <v>171.6583333333333</v>
      </c>
    </row>
    <row r="2907" spans="1:40" x14ac:dyDescent="0.25">
      <c r="A2907" t="s">
        <v>93</v>
      </c>
      <c r="B2907" s="15">
        <v>42675</v>
      </c>
      <c r="C2907" s="16" t="s">
        <v>79</v>
      </c>
      <c r="D2907" s="17">
        <v>2017</v>
      </c>
      <c r="E2907" s="18" t="str">
        <f t="shared" si="707"/>
        <v>Rotorua 2016/17</v>
      </c>
      <c r="F2907" s="18" t="s">
        <v>72</v>
      </c>
      <c r="G2907" s="19">
        <v>9.5</v>
      </c>
      <c r="H2907" s="17">
        <v>3.2749999999999999</v>
      </c>
      <c r="I2907" s="21">
        <v>263.5</v>
      </c>
      <c r="J2907" s="19">
        <v>12.698782268293598</v>
      </c>
      <c r="L2907" s="19">
        <v>2</v>
      </c>
      <c r="M2907" s="19">
        <v>6</v>
      </c>
      <c r="N2907" s="19">
        <v>6.33</v>
      </c>
      <c r="O2907" s="19">
        <v>1.86</v>
      </c>
      <c r="P2907" s="17"/>
      <c r="Q2907" s="19">
        <f t="shared" si="704"/>
        <v>4.7034179574336736</v>
      </c>
      <c r="R2907" s="19">
        <f t="shared" si="706"/>
        <v>4.1239953228969775</v>
      </c>
      <c r="S2907" s="19">
        <f t="shared" si="708"/>
        <v>3.6765496648411822</v>
      </c>
      <c r="T2907" s="19">
        <f t="shared" si="710"/>
        <v>3.440985264546637</v>
      </c>
      <c r="U2907" s="23">
        <f t="shared" si="705"/>
        <v>3.9862370524296176</v>
      </c>
      <c r="V2907" s="24">
        <f t="shared" si="703"/>
        <v>4.8454321984176394</v>
      </c>
      <c r="W2907" s="24">
        <f t="shared" si="702"/>
        <v>4.3544945299016709</v>
      </c>
      <c r="X2907" s="24">
        <f t="shared" si="702"/>
        <v>4.0177911001696982</v>
      </c>
      <c r="Y2907" s="24">
        <f t="shared" si="702"/>
        <v>3.9647767048349389</v>
      </c>
      <c r="Z2907" s="24">
        <f t="shared" si="702"/>
        <v>4.2956236333309867</v>
      </c>
      <c r="AA2907" s="20">
        <v>-0.15</v>
      </c>
      <c r="AB2907" s="20">
        <v>0.40500000000000003</v>
      </c>
      <c r="AC2907" s="17">
        <v>314.23822141348398</v>
      </c>
      <c r="AD2907" s="17">
        <f t="shared" si="709"/>
        <v>313.93659730206213</v>
      </c>
      <c r="AE2907" s="21">
        <v>132.75599999999901</v>
      </c>
      <c r="AF2907" s="21">
        <v>212.04861111111114</v>
      </c>
      <c r="AG2907" s="19">
        <v>4.9822515389055546</v>
      </c>
      <c r="AH2907" s="21">
        <v>205.1</v>
      </c>
      <c r="AI2907" s="22">
        <v>-0.43833333333333002</v>
      </c>
      <c r="AJ2907" s="21">
        <v>1485.3702104999979</v>
      </c>
      <c r="AK2907" s="21" t="e">
        <f>VLOOKUP($B2907,'[3]Rotoma level Monthly'!$C$2:$N$538,10,FALSE)</f>
        <v>#N/A</v>
      </c>
      <c r="AL2907" s="21" t="e">
        <f>VLOOKUP($B2907,'[3]Rotoma level Monthly'!$C$2:$N$538,11,FALSE)</f>
        <v>#N/A</v>
      </c>
      <c r="AM2907" s="20">
        <v>3.5551729142295052</v>
      </c>
      <c r="AN2907" s="21">
        <v>167.36666666666665</v>
      </c>
    </row>
    <row r="2908" spans="1:40" x14ac:dyDescent="0.25">
      <c r="A2908" t="s">
        <v>93</v>
      </c>
      <c r="B2908" s="15">
        <v>42705</v>
      </c>
      <c r="C2908" s="16" t="s">
        <v>79</v>
      </c>
      <c r="D2908" s="17">
        <v>2017</v>
      </c>
      <c r="E2908" s="18" t="str">
        <f t="shared" si="707"/>
        <v>Rotorua 2016/17</v>
      </c>
      <c r="F2908" s="18" t="s">
        <v>72</v>
      </c>
      <c r="G2908" s="19">
        <v>9.85</v>
      </c>
      <c r="H2908" s="17">
        <v>3.9</v>
      </c>
      <c r="I2908" s="21">
        <v>278.5</v>
      </c>
      <c r="J2908" s="19">
        <v>12.2102822682936</v>
      </c>
      <c r="K2908" s="19">
        <v>-0.867955528917287</v>
      </c>
      <c r="L2908" s="19">
        <v>1.5</v>
      </c>
      <c r="M2908" s="19">
        <v>18</v>
      </c>
      <c r="N2908" s="19">
        <v>6.7750000000000004</v>
      </c>
      <c r="O2908" s="19">
        <v>1.365</v>
      </c>
      <c r="P2908" s="17"/>
      <c r="Q2908" s="19">
        <f t="shared" si="704"/>
        <v>4.7433280254639332</v>
      </c>
      <c r="R2908" s="19">
        <f t="shared" si="706"/>
        <v>3.9073947692331101</v>
      </c>
      <c r="S2908" s="19">
        <f t="shared" si="708"/>
        <v>3.7489238505243399</v>
      </c>
      <c r="T2908" s="19">
        <f t="shared" si="710"/>
        <v>3.3912390549798657</v>
      </c>
      <c r="U2908" s="23">
        <f t="shared" si="705"/>
        <v>3.9477214250503119</v>
      </c>
      <c r="V2908" s="24">
        <f t="shared" si="703"/>
        <v>4.8276666605878207</v>
      </c>
      <c r="W2908" s="24">
        <f t="shared" si="703"/>
        <v>4.3080622343022483</v>
      </c>
      <c r="X2908" s="24">
        <f t="shared" si="703"/>
        <v>4.0006360063630186</v>
      </c>
      <c r="Y2908" s="24">
        <f t="shared" si="703"/>
        <v>3.9322771564453336</v>
      </c>
      <c r="Z2908" s="24">
        <f t="shared" si="703"/>
        <v>4.2671605144246048</v>
      </c>
      <c r="AA2908" s="20">
        <v>0.18</v>
      </c>
      <c r="AB2908" s="20">
        <v>0.32</v>
      </c>
      <c r="AC2908" s="17">
        <v>314.16008040988697</v>
      </c>
      <c r="AD2908" s="17">
        <f t="shared" si="709"/>
        <v>313.96857121618194</v>
      </c>
      <c r="AE2908" s="21">
        <v>48.052500000000101</v>
      </c>
      <c r="AF2908" s="21">
        <v>186.20967741935479</v>
      </c>
      <c r="AG2908" s="19">
        <v>4.0305062689193552</v>
      </c>
      <c r="AH2908" s="21">
        <v>227.2</v>
      </c>
      <c r="AI2908" s="22">
        <v>0.1766666666666665</v>
      </c>
      <c r="AJ2908" s="21">
        <v>1512.267210499997</v>
      </c>
      <c r="AK2908" s="21" t="e">
        <f>VLOOKUP($B2908,'[3]Rotoma level Monthly'!$C$2:$N$538,10,FALSE)</f>
        <v>#N/A</v>
      </c>
      <c r="AL2908" s="21" t="e">
        <f>VLOOKUP($B2908,'[3]Rotoma level Monthly'!$C$2:$N$538,11,FALSE)</f>
        <v>#N/A</v>
      </c>
      <c r="AM2908" s="20">
        <v>3.6193894653883008</v>
      </c>
      <c r="AN2908" s="21">
        <v>165.20833333333331</v>
      </c>
    </row>
    <row r="2909" spans="1:40" x14ac:dyDescent="0.25">
      <c r="A2909" t="s">
        <v>93</v>
      </c>
      <c r="B2909" s="15">
        <v>42736</v>
      </c>
      <c r="C2909" s="16" t="s">
        <v>79</v>
      </c>
      <c r="D2909" s="17">
        <v>2017</v>
      </c>
      <c r="E2909" s="18" t="str">
        <f t="shared" si="707"/>
        <v>Rotorua 2016/17</v>
      </c>
      <c r="F2909" s="18" t="s">
        <v>72</v>
      </c>
      <c r="G2909" s="19">
        <v>10.149999999999999</v>
      </c>
      <c r="H2909" s="17">
        <v>2</v>
      </c>
      <c r="I2909" s="21">
        <v>287.5</v>
      </c>
      <c r="J2909" s="19">
        <v>17.583782268293596</v>
      </c>
      <c r="K2909" s="19">
        <v>1.0860444710827131</v>
      </c>
      <c r="L2909" s="19">
        <v>1</v>
      </c>
      <c r="M2909" s="19">
        <v>8.5</v>
      </c>
      <c r="N2909" s="19">
        <v>6.7850000000000001</v>
      </c>
      <c r="O2909" s="19">
        <v>1.9899999999999998</v>
      </c>
      <c r="P2909" s="17"/>
      <c r="Q2909" s="19">
        <f t="shared" si="704"/>
        <v>4.7764237473130482</v>
      </c>
      <c r="R2909" s="19">
        <f t="shared" si="706"/>
        <v>4.7194033850246528</v>
      </c>
      <c r="S2909" s="19">
        <f t="shared" si="708"/>
        <v>3.7904999255672043</v>
      </c>
      <c r="T2909" s="19">
        <f t="shared" si="710"/>
        <v>3.853727908549279</v>
      </c>
      <c r="U2909" s="23">
        <f t="shared" si="705"/>
        <v>4.2850137416135459</v>
      </c>
      <c r="V2909" s="24">
        <f t="shared" ref="V2909:Z2959" si="711">AVERAGE(Q2898:Q2909)</f>
        <v>4.8618228877275564</v>
      </c>
      <c r="W2909" s="24">
        <f t="shared" si="711"/>
        <v>4.3461518684975475</v>
      </c>
      <c r="X2909" s="24">
        <f t="shared" si="711"/>
        <v>4.0060742030506988</v>
      </c>
      <c r="Y2909" s="24">
        <f t="shared" si="711"/>
        <v>3.9322771564453336</v>
      </c>
      <c r="Z2909" s="24">
        <f t="shared" si="711"/>
        <v>4.2865815289302835</v>
      </c>
      <c r="AA2909" s="20">
        <v>0.15</v>
      </c>
      <c r="AB2909" s="20">
        <v>-1.19166666666666</v>
      </c>
      <c r="AC2909" s="17">
        <v>314.01353393098901</v>
      </c>
      <c r="AD2909" s="17">
        <f t="shared" si="709"/>
        <v>313.99470966122249</v>
      </c>
      <c r="AE2909" s="21">
        <v>48.497500000000002</v>
      </c>
      <c r="AF2909" s="21">
        <v>214.83870967741939</v>
      </c>
      <c r="AG2909" s="19">
        <v>4.7050231440833317</v>
      </c>
      <c r="AH2909" s="21">
        <v>255</v>
      </c>
      <c r="AI2909" s="22">
        <v>0.1766666666666665</v>
      </c>
      <c r="AJ2909" s="21">
        <v>1515.059000499997</v>
      </c>
      <c r="AK2909" s="21" t="e">
        <f>VLOOKUP($B2909,'[3]Rotoma level Monthly'!$C$2:$N$538,10,FALSE)</f>
        <v>#N/A</v>
      </c>
      <c r="AL2909" s="21" t="e">
        <f>VLOOKUP($B2909,'[3]Rotoma level Monthly'!$C$2:$N$538,11,FALSE)</f>
        <v>#N/A</v>
      </c>
      <c r="AM2909" s="20">
        <v>3.6286964954147352</v>
      </c>
      <c r="AN2909" s="21">
        <v>168.9</v>
      </c>
    </row>
    <row r="2910" spans="1:40" x14ac:dyDescent="0.25">
      <c r="A2910" t="s">
        <v>93</v>
      </c>
      <c r="B2910" s="15">
        <v>42767</v>
      </c>
      <c r="C2910" s="16" t="s">
        <v>79</v>
      </c>
      <c r="D2910" s="17">
        <v>2017</v>
      </c>
      <c r="E2910" s="18" t="str">
        <f t="shared" si="707"/>
        <v>Rotorua 2016/17</v>
      </c>
      <c r="F2910" s="18" t="s">
        <v>72</v>
      </c>
      <c r="G2910" s="19">
        <v>5.3</v>
      </c>
      <c r="H2910" s="17">
        <v>4.2249999999999996</v>
      </c>
      <c r="I2910" s="21">
        <v>575.5</v>
      </c>
      <c r="J2910" s="19">
        <v>11.2332822682936</v>
      </c>
      <c r="K2910" s="19">
        <v>-0.92550082891728702</v>
      </c>
      <c r="L2910" s="19">
        <v>335.5</v>
      </c>
      <c r="M2910" s="19">
        <v>5.218</v>
      </c>
      <c r="N2910" s="19">
        <v>7.0049999999999999</v>
      </c>
      <c r="O2910" s="19">
        <v>1.2650000000000001</v>
      </c>
      <c r="P2910" s="17"/>
      <c r="Q2910" s="19">
        <f t="shared" si="704"/>
        <v>4.0596607087860042</v>
      </c>
      <c r="R2910" s="19">
        <f t="shared" si="706"/>
        <v>3.8068016383271646</v>
      </c>
      <c r="S2910" s="19">
        <f t="shared" si="708"/>
        <v>4.69773643717709</v>
      </c>
      <c r="T2910" s="19">
        <f t="shared" si="710"/>
        <v>3.2854794819770561</v>
      </c>
      <c r="U2910" s="23">
        <f t="shared" si="705"/>
        <v>3.9624195665668287</v>
      </c>
      <c r="V2910" s="24">
        <f t="shared" si="711"/>
        <v>4.8016409104367845</v>
      </c>
      <c r="W2910" s="24">
        <f t="shared" si="711"/>
        <v>4.3165452142037575</v>
      </c>
      <c r="X2910" s="24">
        <f t="shared" si="711"/>
        <v>4.0203099854706918</v>
      </c>
      <c r="Y2910" s="24">
        <f t="shared" si="711"/>
        <v>3.8567431312535141</v>
      </c>
      <c r="Z2910" s="24">
        <f t="shared" si="711"/>
        <v>4.2488098103411867</v>
      </c>
      <c r="AA2910" s="20">
        <v>-0.22</v>
      </c>
      <c r="AB2910" s="20">
        <v>-0.90666666666666595</v>
      </c>
      <c r="AC2910" s="17">
        <v>313.94155319139901</v>
      </c>
      <c r="AD2910" s="17">
        <f t="shared" si="709"/>
        <v>314.01112878695625</v>
      </c>
      <c r="AE2910" s="21">
        <v>226.15150000000099</v>
      </c>
      <c r="AF2910" s="21">
        <v>189.9702380952381</v>
      </c>
      <c r="AG2910" s="19">
        <v>3.1260920938601191</v>
      </c>
      <c r="AH2910" s="21">
        <v>168.3</v>
      </c>
      <c r="AI2910" s="22">
        <v>0.1766666666666665</v>
      </c>
      <c r="AJ2910" s="21">
        <v>1429.0480204999967</v>
      </c>
      <c r="AK2910" s="21" t="e">
        <f>VLOOKUP($B2910,'[3]Rotoma level Monthly'!$C$2:$N$538,10,FALSE)</f>
        <v>#N/A</v>
      </c>
      <c r="AL2910" s="21" t="e">
        <f>VLOOKUP($B2910,'[3]Rotoma level Monthly'!$C$2:$N$538,11,FALSE)</f>
        <v>#N/A</v>
      </c>
      <c r="AM2910" s="20">
        <v>3.7022400907550126</v>
      </c>
      <c r="AN2910" s="21">
        <v>168.66666666666666</v>
      </c>
    </row>
    <row r="2911" spans="1:40" x14ac:dyDescent="0.25">
      <c r="A2911" t="s">
        <v>93</v>
      </c>
      <c r="B2911" s="15">
        <v>42795</v>
      </c>
      <c r="C2911" s="16" t="s">
        <v>79</v>
      </c>
      <c r="D2911" s="17">
        <v>2017</v>
      </c>
      <c r="E2911" s="18" t="str">
        <f t="shared" si="707"/>
        <v>Rotorua 2016/17</v>
      </c>
      <c r="F2911" s="18" t="s">
        <v>72</v>
      </c>
      <c r="G2911" s="19">
        <v>9.25</v>
      </c>
      <c r="H2911" s="17">
        <v>3.8</v>
      </c>
      <c r="I2911" s="21">
        <v>339</v>
      </c>
      <c r="J2911" s="19">
        <v>15.629782268293598</v>
      </c>
      <c r="K2911" s="19">
        <v>0.10904447108271298</v>
      </c>
      <c r="L2911" s="19">
        <v>22</v>
      </c>
      <c r="M2911" s="19">
        <v>78</v>
      </c>
      <c r="N2911" s="19">
        <v>6.9499999999999993</v>
      </c>
      <c r="O2911" s="19">
        <v>1.3199999999999998</v>
      </c>
      <c r="P2911" s="17"/>
      <c r="Q2911" s="19">
        <f t="shared" si="704"/>
        <v>4.6740000011571432</v>
      </c>
      <c r="R2911" s="19">
        <f t="shared" si="706"/>
        <v>3.9398489547298219</v>
      </c>
      <c r="S2911" s="19">
        <f t="shared" si="708"/>
        <v>4.0059010915912765</v>
      </c>
      <c r="T2911" s="19">
        <f t="shared" si="710"/>
        <v>3.7043425500332492</v>
      </c>
      <c r="U2911" s="23">
        <f t="shared" si="705"/>
        <v>4.0810231493778728</v>
      </c>
      <c r="V2911" s="24">
        <f t="shared" si="711"/>
        <v>4.7193181401893733</v>
      </c>
      <c r="W2911" s="24">
        <f t="shared" si="711"/>
        <v>4.2490762811077518</v>
      </c>
      <c r="X2911" s="24">
        <f t="shared" si="711"/>
        <v>4.0116646719867326</v>
      </c>
      <c r="Y2911" s="24">
        <f t="shared" si="711"/>
        <v>3.7802328773277831</v>
      </c>
      <c r="Z2911" s="24">
        <f t="shared" si="711"/>
        <v>4.1900729926529099</v>
      </c>
      <c r="AA2911" s="20">
        <v>0.55000000000000004</v>
      </c>
      <c r="AB2911" s="20">
        <v>-0.51333333333333298</v>
      </c>
      <c r="AC2911" s="17">
        <v>314.12007309546198</v>
      </c>
      <c r="AD2911" s="17">
        <f t="shared" si="709"/>
        <v>314.03834889059442</v>
      </c>
      <c r="AE2911" s="21">
        <v>388.58699999999698</v>
      </c>
      <c r="AF2911" s="21">
        <v>168.77688172043017</v>
      </c>
      <c r="AG2911" s="19">
        <v>3.5699955166290329</v>
      </c>
      <c r="AH2911" s="21">
        <v>183.9</v>
      </c>
      <c r="AI2911" s="22">
        <v>0.1766666666666665</v>
      </c>
      <c r="AJ2911" s="21">
        <v>1507.7247899999979</v>
      </c>
      <c r="AK2911" s="21" t="e">
        <f>VLOOKUP($B2911,'[3]Rotoma level Monthly'!$C$2:$N$538,10,FALSE)</f>
        <v>#N/A</v>
      </c>
      <c r="AL2911" s="21" t="e">
        <f>VLOOKUP($B2911,'[3]Rotoma level Monthly'!$C$2:$N$538,11,FALSE)</f>
        <v>#N/A</v>
      </c>
      <c r="AM2911" s="20">
        <v>3.6759212566226651</v>
      </c>
      <c r="AN2911" s="21">
        <v>169.69166666666669</v>
      </c>
    </row>
    <row r="2912" spans="1:40" x14ac:dyDescent="0.25">
      <c r="A2912" t="s">
        <v>93</v>
      </c>
      <c r="B2912" s="15">
        <v>42826</v>
      </c>
      <c r="C2912" s="16" t="s">
        <v>79</v>
      </c>
      <c r="D2912" s="17">
        <v>2017</v>
      </c>
      <c r="E2912" s="18" t="str">
        <f t="shared" si="707"/>
        <v>Rotorua 2016/17</v>
      </c>
      <c r="F2912" s="18" t="s">
        <v>72</v>
      </c>
      <c r="G2912" s="19">
        <v>7.65</v>
      </c>
      <c r="H2912" s="17">
        <v>4.2249999999999996</v>
      </c>
      <c r="I2912" s="21">
        <v>303.5</v>
      </c>
      <c r="J2912" s="19">
        <v>15.141282268293599</v>
      </c>
      <c r="K2912" s="19">
        <v>-0.867955528917287</v>
      </c>
      <c r="L2912" s="19">
        <v>51.5</v>
      </c>
      <c r="M2912" s="19">
        <v>43.5</v>
      </c>
      <c r="N2912" s="19">
        <v>6.76</v>
      </c>
      <c r="O2912" s="19">
        <v>1.7250000000000001</v>
      </c>
      <c r="P2912" s="17"/>
      <c r="Q2912" s="19">
        <f t="shared" si="704"/>
        <v>4.4645000452901886</v>
      </c>
      <c r="R2912" s="19">
        <f t="shared" si="706"/>
        <v>3.8068016383271646</v>
      </c>
      <c r="S2912" s="19">
        <f t="shared" si="708"/>
        <v>3.8612976731879409</v>
      </c>
      <c r="T2912" s="19">
        <f t="shared" si="710"/>
        <v>3.6640749548656095</v>
      </c>
      <c r="U2912" s="23">
        <f t="shared" si="705"/>
        <v>3.9491685779177259</v>
      </c>
      <c r="V2912" s="24">
        <f t="shared" si="711"/>
        <v>4.5995535494688964</v>
      </c>
      <c r="W2912" s="24">
        <f t="shared" si="711"/>
        <v>4.177865100788674</v>
      </c>
      <c r="X2912" s="24">
        <f t="shared" si="711"/>
        <v>3.990082212298923</v>
      </c>
      <c r="Y2912" s="24">
        <f t="shared" si="711"/>
        <v>3.6972119655470261</v>
      </c>
      <c r="Z2912" s="24">
        <f t="shared" si="711"/>
        <v>4.1161782070258797</v>
      </c>
      <c r="AA2912" s="20">
        <v>-0.44</v>
      </c>
      <c r="AB2912" s="20">
        <v>-0.25999999999999901</v>
      </c>
      <c r="AC2912" s="17">
        <v>314.56617612494603</v>
      </c>
      <c r="AD2912" s="17">
        <f t="shared" si="709"/>
        <v>314.09595113539405</v>
      </c>
      <c r="AE2912" s="21">
        <v>329.31500000000301</v>
      </c>
      <c r="AF2912" s="21">
        <v>158.05555555555557</v>
      </c>
      <c r="AG2912" s="19">
        <v>2.873029318505556</v>
      </c>
      <c r="AH2912" s="21">
        <v>166.9</v>
      </c>
      <c r="AI2912" s="22">
        <v>0.1766666666666665</v>
      </c>
      <c r="AJ2912" s="21">
        <v>1729.582499999995</v>
      </c>
      <c r="AK2912" s="21" t="e">
        <f>VLOOKUP($B2912,'[3]Rotoma level Monthly'!$C$2:$N$538,10,FALSE)</f>
        <v>#N/A</v>
      </c>
      <c r="AL2912" s="21" t="e">
        <f>VLOOKUP($B2912,'[3]Rotoma level Monthly'!$C$2:$N$538,11,FALSE)</f>
        <v>#N/A</v>
      </c>
      <c r="AM2912" s="20">
        <v>3.705431411682254</v>
      </c>
      <c r="AN2912" s="21">
        <v>169.71666666666667</v>
      </c>
    </row>
    <row r="2913" spans="1:40" x14ac:dyDescent="0.25">
      <c r="A2913" t="s">
        <v>93</v>
      </c>
      <c r="B2913" s="15">
        <v>42856</v>
      </c>
      <c r="C2913" s="16" t="s">
        <v>79</v>
      </c>
      <c r="D2913" s="17">
        <v>2017</v>
      </c>
      <c r="E2913" s="18" t="str">
        <f t="shared" si="707"/>
        <v>Rotorua 2016/17</v>
      </c>
      <c r="F2913" s="18" t="s">
        <v>72</v>
      </c>
      <c r="G2913" s="19">
        <v>9.9</v>
      </c>
      <c r="H2913" s="17">
        <v>3.1749999999999998</v>
      </c>
      <c r="I2913" s="21">
        <v>322.5</v>
      </c>
      <c r="J2913" s="19">
        <v>14.164282268293601</v>
      </c>
      <c r="K2913" s="19">
        <v>-0.37945552891728701</v>
      </c>
      <c r="L2913" s="19">
        <v>95</v>
      </c>
      <c r="M2913" s="19">
        <v>24</v>
      </c>
      <c r="N2913" s="19">
        <v>7.9550000000000001</v>
      </c>
      <c r="O2913" s="19">
        <v>1.6850000000000001</v>
      </c>
      <c r="P2913" s="17"/>
      <c r="Q2913" s="19">
        <f t="shared" si="704"/>
        <v>4.7489133942777766</v>
      </c>
      <c r="R2913" s="19">
        <f t="shared" si="706"/>
        <v>4.1620814898526497</v>
      </c>
      <c r="S2913" s="19">
        <f t="shared" si="708"/>
        <v>3.9406744541035725</v>
      </c>
      <c r="T2913" s="19">
        <f t="shared" si="710"/>
        <v>3.5794881527765465</v>
      </c>
      <c r="U2913" s="23">
        <f t="shared" si="705"/>
        <v>4.1077893727526362</v>
      </c>
      <c r="V2913" s="24">
        <f t="shared" si="711"/>
        <v>4.5162561778015524</v>
      </c>
      <c r="W2913" s="24">
        <f t="shared" si="711"/>
        <v>4.1422357633452584</v>
      </c>
      <c r="X2913" s="24">
        <f t="shared" si="711"/>
        <v>3.9776462511485575</v>
      </c>
      <c r="Y2913" s="24">
        <f t="shared" si="711"/>
        <v>3.6295660690041704</v>
      </c>
      <c r="Z2913" s="24">
        <f t="shared" si="711"/>
        <v>4.066426065324884</v>
      </c>
      <c r="AA2913" s="20">
        <v>0.17</v>
      </c>
      <c r="AB2913" s="20">
        <v>-0.13166666666666599</v>
      </c>
      <c r="AC2913" s="17">
        <v>314.801047149429</v>
      </c>
      <c r="AD2913" s="17">
        <f t="shared" si="709"/>
        <v>314.18120246852044</v>
      </c>
      <c r="AE2913" s="21">
        <v>185.622999999999</v>
      </c>
      <c r="AF2913" s="21">
        <v>163.78360215053755</v>
      </c>
      <c r="AG2913" s="19">
        <v>3.4500276254543016</v>
      </c>
      <c r="AH2913" s="21">
        <v>146.30000000000001</v>
      </c>
      <c r="AI2913" s="22">
        <v>0.1766666666666665</v>
      </c>
      <c r="AJ2913" s="21">
        <v>1978.5134999999982</v>
      </c>
      <c r="AK2913" s="21" t="e">
        <f>VLOOKUP($B2913,'[3]Rotoma level Monthly'!$C$2:$N$538,10,FALSE)</f>
        <v>#N/A</v>
      </c>
      <c r="AL2913" s="21" t="e">
        <f>VLOOKUP($B2913,'[3]Rotoma level Monthly'!$C$2:$N$538,11,FALSE)</f>
        <v>#N/A</v>
      </c>
      <c r="AM2913" s="20">
        <v>3.7449286465577174</v>
      </c>
      <c r="AN2913" s="21">
        <v>172.02500000000001</v>
      </c>
    </row>
    <row r="2914" spans="1:40" x14ac:dyDescent="0.25">
      <c r="A2914" t="s">
        <v>93</v>
      </c>
      <c r="B2914" s="15">
        <v>42887</v>
      </c>
      <c r="C2914" s="16" t="s">
        <v>79</v>
      </c>
      <c r="D2914" s="17">
        <v>2017</v>
      </c>
      <c r="E2914" s="18" t="str">
        <f t="shared" si="707"/>
        <v>Rotorua 2016/17</v>
      </c>
      <c r="F2914" s="18" t="s">
        <v>72</v>
      </c>
      <c r="G2914" s="19">
        <v>8.4499999999999993</v>
      </c>
      <c r="H2914" s="17">
        <v>4.1999999999999993</v>
      </c>
      <c r="I2914" s="21">
        <v>763</v>
      </c>
      <c r="J2914" s="19">
        <v>11.2332822682936</v>
      </c>
      <c r="K2914" s="19">
        <v>-0.37945552891728701</v>
      </c>
      <c r="L2914" s="19">
        <v>482</v>
      </c>
      <c r="M2914" s="19">
        <v>23.5</v>
      </c>
      <c r="N2914" s="19">
        <v>6.2850000000000001</v>
      </c>
      <c r="O2914" s="19">
        <v>1.2250000000000001</v>
      </c>
      <c r="P2914" s="17"/>
      <c r="Q2914" s="19">
        <f t="shared" ref="Q2914:Q2964" si="712">2.22+2.54*LOG($G2914,10)</f>
        <v>4.5742160407322174</v>
      </c>
      <c r="R2914" s="19">
        <f t="shared" si="706"/>
        <v>3.8142917367868296</v>
      </c>
      <c r="S2914" s="19">
        <f t="shared" si="708"/>
        <v>5.06639885924419</v>
      </c>
      <c r="T2914" s="19">
        <f t="shared" si="710"/>
        <v>3.2854794819770561</v>
      </c>
      <c r="U2914" s="23">
        <f t="shared" ref="U2914:U2964" si="713">AVERAGE(Q2914:T2914)</f>
        <v>4.1850965296850733</v>
      </c>
      <c r="V2914" s="24">
        <f t="shared" si="711"/>
        <v>4.4467415009490372</v>
      </c>
      <c r="W2914" s="24">
        <f t="shared" si="711"/>
        <v>4.0839136123596651</v>
      </c>
      <c r="X2914" s="24">
        <f t="shared" si="711"/>
        <v>4.0619526566544124</v>
      </c>
      <c r="Y2914" s="24">
        <f t="shared" si="711"/>
        <v>3.562771258109803</v>
      </c>
      <c r="Z2914" s="24">
        <f t="shared" si="711"/>
        <v>4.0388447570182295</v>
      </c>
      <c r="AA2914" s="20">
        <v>-0.95</v>
      </c>
      <c r="AB2914" s="20">
        <v>0.21833333333333299</v>
      </c>
      <c r="AC2914" s="17">
        <v>314.89886175458298</v>
      </c>
      <c r="AD2914" s="17">
        <f t="shared" si="709"/>
        <v>314.27116963453028</v>
      </c>
      <c r="AE2914" s="21">
        <v>86.071000000000296</v>
      </c>
      <c r="AF2914" s="21">
        <v>172.93749999999994</v>
      </c>
      <c r="AG2914" s="19">
        <v>2.6933310161916659</v>
      </c>
      <c r="AH2914" s="21">
        <v>157.30000000000001</v>
      </c>
      <c r="AI2914" s="22">
        <v>0.21083333333333298</v>
      </c>
      <c r="AJ2914" s="21">
        <v>2032.0404999999971</v>
      </c>
      <c r="AK2914" s="21" t="e">
        <f>VLOOKUP($B2914,'[3]Rotoma level Monthly'!$C$2:$N$538,10,FALSE)</f>
        <v>#N/A</v>
      </c>
      <c r="AL2914" s="21" t="e">
        <f>VLOOKUP($B2914,'[3]Rotoma level Monthly'!$C$2:$N$538,11,FALSE)</f>
        <v>#N/A</v>
      </c>
      <c r="AM2914" s="20">
        <v>3.7511327855964716</v>
      </c>
      <c r="AN2914" s="21">
        <v>175.04166666666666</v>
      </c>
    </row>
    <row r="2915" spans="1:40" x14ac:dyDescent="0.25">
      <c r="A2915" t="s">
        <v>93</v>
      </c>
      <c r="B2915" s="15">
        <v>42917</v>
      </c>
      <c r="C2915" s="16" t="s">
        <v>80</v>
      </c>
      <c r="D2915" s="17">
        <v>2018</v>
      </c>
      <c r="E2915" s="18" t="str">
        <f t="shared" si="707"/>
        <v>Rotorua 2017/18</v>
      </c>
      <c r="F2915" s="18" t="s">
        <v>72</v>
      </c>
      <c r="G2915" s="19">
        <v>8.3000000000000007</v>
      </c>
      <c r="H2915" s="17">
        <v>4.3999999999999995</v>
      </c>
      <c r="I2915" s="21">
        <v>325</v>
      </c>
      <c r="J2915" s="19">
        <v>13.675782268293599</v>
      </c>
      <c r="K2915" s="19">
        <v>0.10904447108271298</v>
      </c>
      <c r="L2915" s="19">
        <v>120.25</v>
      </c>
      <c r="M2915" s="19">
        <v>11</v>
      </c>
      <c r="N2915" s="19">
        <v>6.6675000000000004</v>
      </c>
      <c r="O2915" s="19">
        <v>1.345</v>
      </c>
      <c r="P2915" s="17"/>
      <c r="Q2915" s="19">
        <f t="shared" si="712"/>
        <v>4.5544583546352282</v>
      </c>
      <c r="R2915" s="19">
        <f t="shared" si="706"/>
        <v>3.7554370584126859</v>
      </c>
      <c r="S2915" s="19">
        <f t="shared" si="708"/>
        <v>3.9507689165464117</v>
      </c>
      <c r="T2915" s="19">
        <f t="shared" si="710"/>
        <v>3.5349803591485167</v>
      </c>
      <c r="U2915" s="23">
        <f t="shared" si="713"/>
        <v>3.9489111721857109</v>
      </c>
      <c r="V2915" s="24">
        <f t="shared" si="711"/>
        <v>4.4183780932979824</v>
      </c>
      <c r="W2915" s="24">
        <f t="shared" si="711"/>
        <v>4.0163893317333068</v>
      </c>
      <c r="X2915" s="24">
        <f t="shared" si="711"/>
        <v>4.070490743551642</v>
      </c>
      <c r="Y2915" s="24">
        <f t="shared" si="711"/>
        <v>3.5422501517342515</v>
      </c>
      <c r="Z2915" s="24">
        <f t="shared" si="711"/>
        <v>4.0118770800792962</v>
      </c>
      <c r="AA2915" s="20">
        <v>0.87</v>
      </c>
      <c r="AB2915" s="20">
        <v>0.21333333333333299</v>
      </c>
      <c r="AC2915" s="17">
        <v>315.05479383813503</v>
      </c>
      <c r="AD2915" s="17">
        <f t="shared" si="709"/>
        <v>314.35530155841997</v>
      </c>
      <c r="AE2915" s="21">
        <v>194.39599999999999</v>
      </c>
      <c r="AF2915" s="21">
        <v>166.2029569892473</v>
      </c>
      <c r="AG2915" s="19">
        <v>3.2429360784408594</v>
      </c>
      <c r="AH2915" s="21">
        <v>108.7</v>
      </c>
      <c r="AI2915" s="22">
        <v>0.21583333333333299</v>
      </c>
      <c r="AJ2915" s="21">
        <v>1944.0314999999971</v>
      </c>
      <c r="AK2915" s="21" t="e">
        <f>VLOOKUP($B2915,'[3]Rotoma level Monthly'!$C$2:$N$538,10,FALSE)</f>
        <v>#N/A</v>
      </c>
      <c r="AL2915" s="21" t="e">
        <f>VLOOKUP($B2915,'[3]Rotoma level Monthly'!$C$2:$N$538,11,FALSE)</f>
        <v>#N/A</v>
      </c>
      <c r="AM2915" s="20">
        <v>3.7016470600939253</v>
      </c>
      <c r="AN2915" s="21">
        <v>171.59166666666667</v>
      </c>
    </row>
    <row r="2916" spans="1:40" x14ac:dyDescent="0.25">
      <c r="A2916" t="s">
        <v>93</v>
      </c>
      <c r="B2916" s="15">
        <v>42948</v>
      </c>
      <c r="C2916" s="16" t="s">
        <v>80</v>
      </c>
      <c r="D2916" s="17">
        <v>2018</v>
      </c>
      <c r="E2916" s="18" t="str">
        <f t="shared" si="707"/>
        <v>Rotorua 2017/18</v>
      </c>
      <c r="F2916" s="18" t="s">
        <v>72</v>
      </c>
      <c r="G2916" s="19">
        <v>15.15</v>
      </c>
      <c r="H2916" s="17">
        <v>3</v>
      </c>
      <c r="I2916" s="21">
        <v>363.5</v>
      </c>
      <c r="J2916" s="19">
        <v>13.1872822682936</v>
      </c>
      <c r="K2916" s="19">
        <v>-0.867955528917287</v>
      </c>
      <c r="L2916" s="19">
        <v>142</v>
      </c>
      <c r="M2916" s="19">
        <v>5</v>
      </c>
      <c r="N2916" s="19">
        <v>6.7450000000000001</v>
      </c>
      <c r="O2916" s="19">
        <v>1.9</v>
      </c>
      <c r="P2916" s="17"/>
      <c r="Q2916" s="19">
        <f t="shared" si="712"/>
        <v>5.2182480874093429</v>
      </c>
      <c r="R2916" s="19">
        <f t="shared" si="706"/>
        <v>4.2314532428503622</v>
      </c>
      <c r="S2916" s="19">
        <f t="shared" si="708"/>
        <v>4.0971182897371197</v>
      </c>
      <c r="T2916" s="19">
        <f t="shared" si="710"/>
        <v>3.4888534823667769</v>
      </c>
      <c r="U2916" s="23">
        <f t="shared" si="713"/>
        <v>4.2589182755909007</v>
      </c>
      <c r="V2916" s="24">
        <f t="shared" si="711"/>
        <v>4.5269545588870548</v>
      </c>
      <c r="W2916" s="24">
        <f t="shared" si="711"/>
        <v>4.0213625967707118</v>
      </c>
      <c r="X2916" s="24">
        <f t="shared" si="711"/>
        <v>4.099506946819373</v>
      </c>
      <c r="Y2916" s="24">
        <f t="shared" si="711"/>
        <v>3.5422501517342515</v>
      </c>
      <c r="Z2916" s="24">
        <f t="shared" si="711"/>
        <v>4.0475185635528481</v>
      </c>
      <c r="AA2916" s="20">
        <v>0.37</v>
      </c>
      <c r="AB2916" s="20">
        <v>0.36666666666666597</v>
      </c>
      <c r="AC2916" s="17">
        <v>315.18700173261902</v>
      </c>
      <c r="AD2916" s="17">
        <f t="shared" si="709"/>
        <v>314.44456703103072</v>
      </c>
      <c r="AE2916" s="21">
        <v>208.99349999999899</v>
      </c>
      <c r="AF2916" s="21">
        <v>153.48118279569889</v>
      </c>
      <c r="AG2916" s="19">
        <v>3.004037482470431</v>
      </c>
      <c r="AH2916" s="21">
        <v>124</v>
      </c>
      <c r="AI2916" s="22">
        <v>0.21583333333333299</v>
      </c>
      <c r="AJ2916" s="21">
        <v>1985.0854999999981</v>
      </c>
      <c r="AK2916" s="21" t="e">
        <f>VLOOKUP($B2916,'[3]Rotoma level Monthly'!$C$2:$N$538,10,FALSE)</f>
        <v>#N/A</v>
      </c>
      <c r="AL2916" s="21" t="e">
        <f>VLOOKUP($B2916,'[3]Rotoma level Monthly'!$C$2:$N$538,11,FALSE)</f>
        <v>#N/A</v>
      </c>
      <c r="AM2916" s="20">
        <v>3.6265961239783331</v>
      </c>
      <c r="AN2916" s="21">
        <v>168.06666666666669</v>
      </c>
    </row>
    <row r="2917" spans="1:40" x14ac:dyDescent="0.25">
      <c r="A2917" t="s">
        <v>93</v>
      </c>
      <c r="B2917" s="15">
        <v>42979</v>
      </c>
      <c r="C2917" s="16" t="s">
        <v>80</v>
      </c>
      <c r="D2917" s="17">
        <v>2018</v>
      </c>
      <c r="E2917" s="18" t="str">
        <f t="shared" si="707"/>
        <v>Rotorua 2017/18</v>
      </c>
      <c r="F2917" s="18" t="s">
        <v>72</v>
      </c>
      <c r="G2917" s="19">
        <v>12.2</v>
      </c>
      <c r="H2917" s="17">
        <v>3.375</v>
      </c>
      <c r="I2917" s="21">
        <v>382</v>
      </c>
      <c r="J2917" s="19">
        <v>16.6067822682936</v>
      </c>
      <c r="K2917" s="19">
        <v>0.10904447108271298</v>
      </c>
      <c r="L2917" s="19">
        <v>139</v>
      </c>
      <c r="M2917" s="19">
        <v>6</v>
      </c>
      <c r="N2917" s="19">
        <v>6.6549999999999994</v>
      </c>
      <c r="O2917" s="19">
        <v>1.9249999999999998</v>
      </c>
      <c r="P2917" s="17"/>
      <c r="Q2917" s="19">
        <f t="shared" si="712"/>
        <v>4.9793539699138609</v>
      </c>
      <c r="R2917" s="19">
        <f t="shared" si="706"/>
        <v>4.086954048654615</v>
      </c>
      <c r="S2917" s="19">
        <f t="shared" si="708"/>
        <v>4.1620107223642435</v>
      </c>
      <c r="T2917" s="19">
        <f t="shared" si="710"/>
        <v>3.7812336356551306</v>
      </c>
      <c r="U2917" s="23">
        <f t="shared" si="713"/>
        <v>4.2523880941469621</v>
      </c>
      <c r="V2917" s="24">
        <f t="shared" si="711"/>
        <v>4.6186374076307617</v>
      </c>
      <c r="W2917" s="24">
        <f t="shared" si="711"/>
        <v>4.0308523704030117</v>
      </c>
      <c r="X2917" s="24">
        <f t="shared" si="711"/>
        <v>4.0815393958581936</v>
      </c>
      <c r="Y2917" s="24">
        <f t="shared" si="711"/>
        <v>3.562771258109803</v>
      </c>
      <c r="Z2917" s="24">
        <f t="shared" si="711"/>
        <v>4.0734501080004426</v>
      </c>
      <c r="AA2917" s="20">
        <v>0.63</v>
      </c>
      <c r="AB2917" s="20">
        <v>0.293333333333333</v>
      </c>
      <c r="AC2917" s="17">
        <v>315.421096302715</v>
      </c>
      <c r="AD2917" s="17">
        <f t="shared" si="709"/>
        <v>314.55313569916416</v>
      </c>
      <c r="AE2917" s="21">
        <v>133.227</v>
      </c>
      <c r="AF2917" s="21">
        <v>197.59722222222229</v>
      </c>
      <c r="AG2917" s="19">
        <v>3.9451458299250004</v>
      </c>
      <c r="AH2917" s="21">
        <v>132.5</v>
      </c>
      <c r="AI2917" s="22">
        <v>0.21583333333333299</v>
      </c>
      <c r="AJ2917" s="21">
        <v>2099.9159999999974</v>
      </c>
      <c r="AK2917" s="21" t="e">
        <f>VLOOKUP($B2917,'[3]Rotoma level Monthly'!$C$2:$N$538,10,FALSE)</f>
        <v>#N/A</v>
      </c>
      <c r="AL2917" s="21" t="e">
        <f>VLOOKUP($B2917,'[3]Rotoma level Monthly'!$C$2:$N$538,11,FALSE)</f>
        <v>#N/A</v>
      </c>
      <c r="AM2917" s="20">
        <v>3.6210644732471504</v>
      </c>
      <c r="AN2917" s="21">
        <v>170.98333333333335</v>
      </c>
    </row>
    <row r="2918" spans="1:40" x14ac:dyDescent="0.25">
      <c r="A2918" t="s">
        <v>93</v>
      </c>
      <c r="B2918" s="15">
        <v>43009</v>
      </c>
      <c r="C2918" s="16" t="s">
        <v>80</v>
      </c>
      <c r="D2918" s="17">
        <v>2018</v>
      </c>
      <c r="E2918" s="18" t="str">
        <f t="shared" si="707"/>
        <v>Rotorua 2017/18</v>
      </c>
      <c r="F2918" s="18" t="s">
        <v>72</v>
      </c>
      <c r="G2918" s="19">
        <v>15.95</v>
      </c>
      <c r="H2918" s="17">
        <v>2.3499999999999996</v>
      </c>
      <c r="I2918" s="21">
        <v>378</v>
      </c>
      <c r="J2918" s="19">
        <v>17.583782268293596</v>
      </c>
      <c r="K2918" s="19">
        <v>-0.37945552891728701</v>
      </c>
      <c r="L2918" s="19">
        <v>92.5</v>
      </c>
      <c r="M2918" s="19">
        <v>4</v>
      </c>
      <c r="N2918" s="19">
        <v>6.98</v>
      </c>
      <c r="O2918" s="19">
        <v>3.0549999999999997</v>
      </c>
      <c r="P2918" s="17"/>
      <c r="Q2918" s="19">
        <f t="shared" si="712"/>
        <v>5.275012145978728</v>
      </c>
      <c r="R2918" s="19">
        <f t="shared" si="706"/>
        <v>4.5268565300362535</v>
      </c>
      <c r="S2918" s="19">
        <f t="shared" si="708"/>
        <v>4.1482503175100476</v>
      </c>
      <c r="T2918" s="19">
        <f t="shared" si="710"/>
        <v>3.853727908549279</v>
      </c>
      <c r="U2918" s="23">
        <f t="shared" si="713"/>
        <v>4.4509617255185772</v>
      </c>
      <c r="V2918" s="24">
        <f t="shared" si="711"/>
        <v>4.730961039865929</v>
      </c>
      <c r="W2918" s="24">
        <f t="shared" si="711"/>
        <v>4.0734433179276914</v>
      </c>
      <c r="X2918" s="24">
        <f t="shared" si="711"/>
        <v>4.0955108501995516</v>
      </c>
      <c r="Y2918" s="24">
        <f t="shared" si="711"/>
        <v>3.5719676862854168</v>
      </c>
      <c r="Z2918" s="24">
        <f t="shared" si="711"/>
        <v>4.1179707235696466</v>
      </c>
      <c r="AA2918" s="20">
        <v>0.89</v>
      </c>
      <c r="AB2918" s="20">
        <v>0.35499999999999998</v>
      </c>
      <c r="AC2918" s="17">
        <v>315.557359709823</v>
      </c>
      <c r="AD2918" s="17">
        <f t="shared" si="709"/>
        <v>314.66331655445589</v>
      </c>
      <c r="AE2918" s="21">
        <v>98.180499999999995</v>
      </c>
      <c r="AF2918" s="21">
        <v>172.65456989247306</v>
      </c>
      <c r="AG2918" s="19">
        <v>4.113481179241937</v>
      </c>
      <c r="AH2918" s="21">
        <v>174.6</v>
      </c>
      <c r="AI2918" s="22">
        <v>0.21583333333333299</v>
      </c>
      <c r="AJ2918" s="21">
        <v>2100.476999999998</v>
      </c>
      <c r="AK2918" s="21" t="e">
        <f>VLOOKUP($B2918,'[3]Rotoma level Monthly'!$C$2:$N$538,10,FALSE)</f>
        <v>#N/A</v>
      </c>
      <c r="AL2918" s="21" t="e">
        <f>VLOOKUP($B2918,'[3]Rotoma level Monthly'!$C$2:$N$538,11,FALSE)</f>
        <v>#N/A</v>
      </c>
      <c r="AM2918" s="20">
        <v>3.6421126342411321</v>
      </c>
      <c r="AN2918" s="21">
        <v>170.81666666666669</v>
      </c>
    </row>
    <row r="2919" spans="1:40" x14ac:dyDescent="0.25">
      <c r="A2919" t="s">
        <v>93</v>
      </c>
      <c r="B2919" s="15">
        <v>43040</v>
      </c>
      <c r="C2919" s="16" t="s">
        <v>80</v>
      </c>
      <c r="D2919" s="17">
        <v>2018</v>
      </c>
      <c r="E2919" s="18" t="str">
        <f t="shared" si="707"/>
        <v>Rotorua 2017/18</v>
      </c>
      <c r="F2919" s="18" t="s">
        <v>72</v>
      </c>
      <c r="G2919" s="19">
        <v>10.75</v>
      </c>
      <c r="H2919" s="17">
        <v>2.5499999999999998</v>
      </c>
      <c r="I2919" s="21">
        <v>358.5</v>
      </c>
      <c r="J2919" s="19">
        <v>17.095282268293598</v>
      </c>
      <c r="K2919" s="19">
        <v>-0.37945552891728701</v>
      </c>
      <c r="L2919" s="19">
        <v>77</v>
      </c>
      <c r="M2919" s="19">
        <v>19.5</v>
      </c>
      <c r="N2919" s="19">
        <v>6.8949999999999996</v>
      </c>
      <c r="O2919" s="19">
        <v>2.48</v>
      </c>
      <c r="P2919" s="17"/>
      <c r="Q2919" s="19">
        <f t="shared" si="712"/>
        <v>4.8397774991991245</v>
      </c>
      <c r="R2919" s="19">
        <f t="shared" si="706"/>
        <v>4.428614290711276</v>
      </c>
      <c r="S2919" s="19">
        <f t="shared" si="708"/>
        <v>4.0790123716114941</v>
      </c>
      <c r="T2919" s="19">
        <f t="shared" si="710"/>
        <v>3.8179987260177537</v>
      </c>
      <c r="U2919" s="23">
        <f t="shared" si="713"/>
        <v>4.2913507218849123</v>
      </c>
      <c r="V2919" s="24">
        <f t="shared" si="711"/>
        <v>4.7423243350130493</v>
      </c>
      <c r="W2919" s="24">
        <f t="shared" si="711"/>
        <v>4.0988282319122158</v>
      </c>
      <c r="X2919" s="24">
        <f t="shared" si="711"/>
        <v>4.1290494090970773</v>
      </c>
      <c r="Y2919" s="24">
        <f t="shared" si="711"/>
        <v>3.6033854747413439</v>
      </c>
      <c r="Z2919" s="24">
        <f t="shared" si="711"/>
        <v>4.1433968626909214</v>
      </c>
      <c r="AA2919" s="20">
        <v>1.08</v>
      </c>
      <c r="AB2919" s="20">
        <v>0.48166666666666602</v>
      </c>
      <c r="AC2919" s="17">
        <v>315.59448072262899</v>
      </c>
      <c r="AD2919" s="17">
        <f t="shared" si="709"/>
        <v>314.77633816355132</v>
      </c>
      <c r="AE2919" s="21">
        <v>75.331999999999994</v>
      </c>
      <c r="AF2919" s="21">
        <v>154.47557471264378</v>
      </c>
      <c r="AG2919" s="19">
        <v>3.9573786683563221</v>
      </c>
      <c r="AH2919" s="21">
        <v>170.9</v>
      </c>
      <c r="AI2919" s="22">
        <v>0.21583333333333299</v>
      </c>
      <c r="AJ2919" s="21">
        <v>2079.8504999999982</v>
      </c>
      <c r="AK2919" s="21" t="e">
        <f>VLOOKUP($B2919,'[3]Rotoma level Monthly'!$C$2:$N$538,10,FALSE)</f>
        <v>#N/A</v>
      </c>
      <c r="AL2919" s="21" t="e">
        <f>VLOOKUP($B2919,'[3]Rotoma level Monthly'!$C$2:$N$538,11,FALSE)</f>
        <v>#N/A</v>
      </c>
      <c r="AM2919" s="20">
        <v>3.644654757718929</v>
      </c>
      <c r="AN2919" s="21">
        <v>167.96666666666667</v>
      </c>
    </row>
    <row r="2920" spans="1:40" x14ac:dyDescent="0.25">
      <c r="A2920" t="s">
        <v>93</v>
      </c>
      <c r="B2920" s="15">
        <v>43070</v>
      </c>
      <c r="C2920" s="16" t="s">
        <v>80</v>
      </c>
      <c r="D2920" s="17">
        <v>2018</v>
      </c>
      <c r="E2920" s="18" t="str">
        <f t="shared" si="707"/>
        <v>Rotorua 2017/18</v>
      </c>
      <c r="F2920" s="18" t="s">
        <v>72</v>
      </c>
      <c r="G2920" s="19">
        <v>9.1</v>
      </c>
      <c r="H2920" s="17">
        <v>2.3499999999999996</v>
      </c>
      <c r="I2920" s="21">
        <v>304.5</v>
      </c>
      <c r="J2920" s="19">
        <v>18.5607822682936</v>
      </c>
      <c r="K2920" s="19">
        <v>1.574544471082713</v>
      </c>
      <c r="L2920" s="19">
        <v>23</v>
      </c>
      <c r="M2920" s="19">
        <v>8.5</v>
      </c>
      <c r="N2920" s="19">
        <v>7.1150000000000002</v>
      </c>
      <c r="O2920" s="19">
        <v>2.02</v>
      </c>
      <c r="P2920" s="17"/>
      <c r="Q2920" s="19">
        <f t="shared" si="712"/>
        <v>4.6559651364955776</v>
      </c>
      <c r="R2920" s="19">
        <f t="shared" si="706"/>
        <v>4.5268565300362535</v>
      </c>
      <c r="S2920" s="19">
        <f t="shared" si="708"/>
        <v>3.8655977638763717</v>
      </c>
      <c r="T2920" s="19">
        <f t="shared" si="710"/>
        <v>3.9223011264280836</v>
      </c>
      <c r="U2920" s="23">
        <f t="shared" si="713"/>
        <v>4.2426801392090718</v>
      </c>
      <c r="V2920" s="24">
        <f t="shared" si="711"/>
        <v>4.7350440942656862</v>
      </c>
      <c r="W2920" s="24">
        <f t="shared" si="711"/>
        <v>4.1504500453124775</v>
      </c>
      <c r="X2920" s="24">
        <f t="shared" si="711"/>
        <v>4.1387722352097471</v>
      </c>
      <c r="Y2920" s="24">
        <f t="shared" si="711"/>
        <v>3.6476406473620284</v>
      </c>
      <c r="Z2920" s="24">
        <f t="shared" si="711"/>
        <v>4.1679767555374836</v>
      </c>
      <c r="AA2920" s="20">
        <v>-0.23</v>
      </c>
      <c r="AB2920" s="20">
        <v>0.60166666666666602</v>
      </c>
      <c r="AC2920" s="17">
        <v>315.46102580459097</v>
      </c>
      <c r="AD2920" s="17">
        <f t="shared" si="709"/>
        <v>314.8847502797766</v>
      </c>
      <c r="AE2920" s="21">
        <v>33.085000000000001</v>
      </c>
      <c r="AF2920" s="21">
        <v>171.78763440860217</v>
      </c>
      <c r="AG2920" s="19">
        <v>3.6415613767822586</v>
      </c>
      <c r="AH2920" s="21">
        <v>284.39999999999998</v>
      </c>
      <c r="AI2920" s="22">
        <v>0.21583333333333299</v>
      </c>
      <c r="AJ2920" s="21">
        <v>2022.4264999999991</v>
      </c>
      <c r="AK2920" s="21" t="e">
        <f>VLOOKUP($B2920,'[3]Rotoma level Monthly'!$C$2:$N$538,10,FALSE)</f>
        <v>#N/A</v>
      </c>
      <c r="AL2920" s="21" t="e">
        <f>VLOOKUP($B2920,'[3]Rotoma level Monthly'!$C$2:$N$538,11,FALSE)</f>
        <v>#N/A</v>
      </c>
      <c r="AM2920" s="20">
        <v>3.5592486851731593</v>
      </c>
      <c r="AN2920" s="21">
        <v>172.73333333333335</v>
      </c>
    </row>
    <row r="2921" spans="1:40" x14ac:dyDescent="0.25">
      <c r="A2921" t="s">
        <v>93</v>
      </c>
      <c r="B2921" s="15">
        <v>43101</v>
      </c>
      <c r="C2921" s="16" t="s">
        <v>80</v>
      </c>
      <c r="D2921" s="17">
        <v>2018</v>
      </c>
      <c r="E2921" s="18" t="str">
        <f t="shared" si="707"/>
        <v>Rotorua 2017/18</v>
      </c>
      <c r="F2921" s="18" t="s">
        <v>72</v>
      </c>
      <c r="G2921" s="19">
        <v>10.35</v>
      </c>
      <c r="H2921" s="17">
        <v>3.1</v>
      </c>
      <c r="I2921" s="21">
        <v>278</v>
      </c>
      <c r="J2921" s="19">
        <v>18.5607822682936</v>
      </c>
      <c r="K2921" s="19">
        <v>-0.867955528917287</v>
      </c>
      <c r="L2921" s="19">
        <v>5</v>
      </c>
      <c r="M2921" s="19">
        <v>25.5</v>
      </c>
      <c r="N2921" s="19">
        <v>6.835</v>
      </c>
      <c r="O2921" s="19">
        <v>1.92</v>
      </c>
      <c r="P2921" s="17"/>
      <c r="Q2921" s="19">
        <f t="shared" si="712"/>
        <v>4.7979484884740584</v>
      </c>
      <c r="R2921" s="19">
        <f t="shared" si="706"/>
        <v>4.1913721705917455</v>
      </c>
      <c r="S2921" s="19">
        <f t="shared" si="708"/>
        <v>3.746574835713409</v>
      </c>
      <c r="T2921" s="19">
        <f t="shared" si="710"/>
        <v>3.9223011264280836</v>
      </c>
      <c r="U2921" s="23">
        <f t="shared" si="713"/>
        <v>4.1645491553018239</v>
      </c>
      <c r="V2921" s="24">
        <f t="shared" si="711"/>
        <v>4.7368378226957706</v>
      </c>
      <c r="W2921" s="24">
        <f t="shared" si="711"/>
        <v>4.1064474441097349</v>
      </c>
      <c r="X2921" s="24">
        <f t="shared" si="711"/>
        <v>4.135111811055264</v>
      </c>
      <c r="Y2921" s="24">
        <f t="shared" si="711"/>
        <v>3.6533550821852621</v>
      </c>
      <c r="Z2921" s="24">
        <f t="shared" si="711"/>
        <v>4.1579380400115076</v>
      </c>
      <c r="AA2921" s="20">
        <v>0.9</v>
      </c>
      <c r="AB2921" s="20">
        <v>0.391666666666666</v>
      </c>
      <c r="AC2921" s="17">
        <v>315.55624467496602</v>
      </c>
      <c r="AD2921" s="17">
        <f t="shared" si="709"/>
        <v>315.01330950844135</v>
      </c>
      <c r="AE2921" s="21">
        <v>249.627999999998</v>
      </c>
      <c r="AF2921" s="21">
        <v>131.35080645161287</v>
      </c>
      <c r="AG2921" s="19">
        <v>3.6823573743575255</v>
      </c>
      <c r="AH2921" s="21">
        <v>158</v>
      </c>
      <c r="AI2921" s="22">
        <v>0.25583333333333302</v>
      </c>
      <c r="AJ2921" s="21">
        <v>2007.4589999999994</v>
      </c>
      <c r="AK2921" s="21" t="e">
        <f>VLOOKUP($B2921,'[3]Rotoma level Monthly'!$C$2:$N$538,10,FALSE)</f>
        <v>#N/A</v>
      </c>
      <c r="AL2921" s="21" t="e">
        <f>VLOOKUP($B2921,'[3]Rotoma level Monthly'!$C$2:$N$538,11,FALSE)</f>
        <v>#N/A</v>
      </c>
      <c r="AM2921" s="20">
        <v>3.5268366108284006</v>
      </c>
      <c r="AN2921" s="21">
        <v>164.65</v>
      </c>
    </row>
    <row r="2922" spans="1:40" x14ac:dyDescent="0.25">
      <c r="A2922" t="s">
        <v>93</v>
      </c>
      <c r="B2922" s="15">
        <v>43132</v>
      </c>
      <c r="C2922" s="16" t="s">
        <v>80</v>
      </c>
      <c r="D2922" s="17">
        <v>2018</v>
      </c>
      <c r="E2922" s="18" t="str">
        <f t="shared" si="707"/>
        <v>Rotorua 2017/18</v>
      </c>
      <c r="F2922" s="18" t="s">
        <v>72</v>
      </c>
      <c r="G2922" s="19">
        <v>7.65</v>
      </c>
      <c r="H2922" s="17">
        <v>3.4749999999999996</v>
      </c>
      <c r="I2922" s="21">
        <v>288.5</v>
      </c>
      <c r="J2922" s="19">
        <v>15.141282268293599</v>
      </c>
      <c r="K2922" s="19">
        <v>-0.867955528917287</v>
      </c>
      <c r="L2922" s="19">
        <v>1.5</v>
      </c>
      <c r="M2922" s="19">
        <v>1.5</v>
      </c>
      <c r="N2922" s="19">
        <v>6.7050000000000001</v>
      </c>
      <c r="O2922" s="19">
        <v>2.2050000000000001</v>
      </c>
      <c r="P2922" s="17"/>
      <c r="Q2922" s="19">
        <f t="shared" si="712"/>
        <v>4.4645000452901886</v>
      </c>
      <c r="R2922" s="19">
        <f t="shared" si="706"/>
        <v>4.0508961033158215</v>
      </c>
      <c r="S2922" s="19">
        <f t="shared" si="708"/>
        <v>3.7950389106501672</v>
      </c>
      <c r="T2922" s="19">
        <f t="shared" si="710"/>
        <v>3.6640749548656095</v>
      </c>
      <c r="U2922" s="23">
        <f t="shared" si="713"/>
        <v>3.9936275035304467</v>
      </c>
      <c r="V2922" s="24">
        <f t="shared" si="711"/>
        <v>4.7705744340711185</v>
      </c>
      <c r="W2922" s="24">
        <f t="shared" si="711"/>
        <v>4.1267886495254569</v>
      </c>
      <c r="X2922" s="24">
        <f t="shared" si="711"/>
        <v>4.0598870171780215</v>
      </c>
      <c r="Y2922" s="24">
        <f t="shared" si="711"/>
        <v>3.6849047049259744</v>
      </c>
      <c r="Z2922" s="24">
        <f t="shared" si="711"/>
        <v>4.1605387014251427</v>
      </c>
      <c r="AA2922" s="20">
        <v>-0.55000000000000004</v>
      </c>
      <c r="AB2922" s="20">
        <v>0.206666666666666</v>
      </c>
      <c r="AC2922" s="17">
        <v>315.69406006697</v>
      </c>
      <c r="AD2922" s="17">
        <f t="shared" si="709"/>
        <v>315.15935174807231</v>
      </c>
      <c r="AE2922" s="21">
        <v>243.43199999999899</v>
      </c>
      <c r="AF2922" s="21">
        <v>156.40625000000003</v>
      </c>
      <c r="AG2922" s="19">
        <v>3.507714944059523</v>
      </c>
      <c r="AH2922" s="21">
        <v>135.6</v>
      </c>
      <c r="AI2922" s="22">
        <v>0.25583333333333302</v>
      </c>
      <c r="AJ2922" s="21">
        <v>2208.5894999999973</v>
      </c>
      <c r="AK2922" s="21" t="e">
        <f>VLOOKUP($B2922,'[3]Rotoma level Monthly'!$C$2:$N$538,10,FALSE)</f>
        <v>#N/A</v>
      </c>
      <c r="AL2922" s="21" t="e">
        <f>VLOOKUP($B2922,'[3]Rotoma level Monthly'!$C$2:$N$538,11,FALSE)</f>
        <v>#N/A</v>
      </c>
      <c r="AM2922" s="20">
        <v>3.4416144633512502</v>
      </c>
      <c r="AN2922" s="21">
        <v>161.92499999999998</v>
      </c>
    </row>
    <row r="2923" spans="1:40" x14ac:dyDescent="0.25">
      <c r="A2923" t="s">
        <v>93</v>
      </c>
      <c r="B2923" s="15">
        <v>43160</v>
      </c>
      <c r="C2923" s="16" t="s">
        <v>80</v>
      </c>
      <c r="D2923" s="17">
        <v>2018</v>
      </c>
      <c r="E2923" s="18" t="str">
        <f t="shared" si="707"/>
        <v>Rotorua 2017/18</v>
      </c>
      <c r="F2923" s="18" t="s">
        <v>72</v>
      </c>
      <c r="G2923" s="19">
        <v>11.2</v>
      </c>
      <c r="H2923" s="17">
        <v>4.1750000000000007</v>
      </c>
      <c r="I2923" s="21">
        <v>264.5</v>
      </c>
      <c r="J2923" s="19">
        <v>12.2102822682936</v>
      </c>
      <c r="K2923" s="19">
        <v>-0.867955528917287</v>
      </c>
      <c r="L2923" s="19">
        <v>22.5</v>
      </c>
      <c r="M2923" s="19">
        <v>41</v>
      </c>
      <c r="N2923" s="19">
        <v>6.72</v>
      </c>
      <c r="O2923" s="19">
        <v>1.54</v>
      </c>
      <c r="P2923" s="17"/>
      <c r="Q2923" s="19">
        <f t="shared" si="712"/>
        <v>4.8850137775822606</v>
      </c>
      <c r="R2923" s="19">
        <f t="shared" si="706"/>
        <v>3.8218212925966766</v>
      </c>
      <c r="S2923" s="19">
        <f t="shared" si="708"/>
        <v>3.6815012858773248</v>
      </c>
      <c r="T2923" s="19">
        <f t="shared" si="710"/>
        <v>3.3912390549798657</v>
      </c>
      <c r="U2923" s="23">
        <f t="shared" si="713"/>
        <v>3.9448938527590318</v>
      </c>
      <c r="V2923" s="24">
        <f t="shared" si="711"/>
        <v>4.7881589154398787</v>
      </c>
      <c r="W2923" s="24">
        <f t="shared" si="711"/>
        <v>4.1169530110143606</v>
      </c>
      <c r="X2923" s="24">
        <f t="shared" si="711"/>
        <v>4.0328537000351909</v>
      </c>
      <c r="Y2923" s="24">
        <f t="shared" si="711"/>
        <v>3.658812747004859</v>
      </c>
      <c r="Z2923" s="24">
        <f t="shared" si="711"/>
        <v>4.149194593373573</v>
      </c>
      <c r="AA2923" s="20">
        <v>1.07</v>
      </c>
      <c r="AB2923" s="20">
        <v>0.171666666666666</v>
      </c>
      <c r="AC2923" s="17">
        <v>315.68441448335699</v>
      </c>
      <c r="AD2923" s="17">
        <f t="shared" si="709"/>
        <v>315.28971353039691</v>
      </c>
      <c r="AE2923" s="21">
        <v>73.680000000000007</v>
      </c>
      <c r="AF2923" s="21">
        <v>143.80314009661831</v>
      </c>
      <c r="AG2923" s="19">
        <v>3.1756226824416673</v>
      </c>
      <c r="AH2923" s="21">
        <v>191.1</v>
      </c>
      <c r="AI2923" s="22">
        <v>0.25583333333333302</v>
      </c>
      <c r="AJ2923" s="21">
        <v>2225.8699999999949</v>
      </c>
      <c r="AK2923" s="21" t="e">
        <f>VLOOKUP($B2923,'[3]Rotoma level Monthly'!$C$2:$N$538,10,FALSE)</f>
        <v>#N/A</v>
      </c>
      <c r="AL2923" s="21" t="e">
        <f>VLOOKUP($B2923,'[3]Rotoma level Monthly'!$C$2:$N$538,11,FALSE)</f>
        <v>#N/A</v>
      </c>
      <c r="AM2923" s="20">
        <v>3.4734163675345342</v>
      </c>
      <c r="AN2923" s="21">
        <v>162.52499999999998</v>
      </c>
    </row>
    <row r="2924" spans="1:40" x14ac:dyDescent="0.25">
      <c r="A2924" t="s">
        <v>93</v>
      </c>
      <c r="B2924" s="15">
        <v>43191</v>
      </c>
      <c r="C2924" s="16" t="s">
        <v>80</v>
      </c>
      <c r="D2924" s="17">
        <v>2018</v>
      </c>
      <c r="E2924" s="18" t="str">
        <f t="shared" si="707"/>
        <v>Rotorua 2017/18</v>
      </c>
      <c r="F2924" s="18" t="s">
        <v>72</v>
      </c>
      <c r="G2924" s="19">
        <v>13.3</v>
      </c>
      <c r="H2924" s="17">
        <v>3.2749999999999999</v>
      </c>
      <c r="I2924" s="21">
        <v>314</v>
      </c>
      <c r="J2924" s="19">
        <v>15.629782268293598</v>
      </c>
      <c r="K2924" s="19">
        <v>0.10904447108271298</v>
      </c>
      <c r="L2924" s="19">
        <v>37</v>
      </c>
      <c r="M2924" s="19">
        <v>36.5</v>
      </c>
      <c r="N2924" s="19">
        <v>6.75</v>
      </c>
      <c r="O2924" s="19">
        <v>1.67</v>
      </c>
      <c r="P2924" s="17"/>
      <c r="Q2924" s="19">
        <f t="shared" si="712"/>
        <v>5.0745831680563978</v>
      </c>
      <c r="R2924" s="19">
        <f t="shared" si="706"/>
        <v>4.1239953228969775</v>
      </c>
      <c r="S2924" s="19">
        <f t="shared" si="708"/>
        <v>3.9057582407003761</v>
      </c>
      <c r="T2924" s="19">
        <f t="shared" si="710"/>
        <v>3.7043425500332492</v>
      </c>
      <c r="U2924" s="23">
        <f t="shared" si="713"/>
        <v>4.2021698204217497</v>
      </c>
      <c r="V2924" s="24">
        <f t="shared" si="711"/>
        <v>4.8389991756703967</v>
      </c>
      <c r="W2924" s="24">
        <f t="shared" si="711"/>
        <v>4.1433858180618452</v>
      </c>
      <c r="X2924" s="24">
        <f t="shared" si="711"/>
        <v>4.0365587473278941</v>
      </c>
      <c r="Y2924" s="24">
        <f t="shared" si="711"/>
        <v>3.6621683799354958</v>
      </c>
      <c r="Z2924" s="24">
        <f t="shared" si="711"/>
        <v>4.170278030248908</v>
      </c>
      <c r="AA2924" s="20">
        <v>0.52</v>
      </c>
      <c r="AB2924" s="20">
        <v>0.32833333333333298</v>
      </c>
      <c r="AC2924" s="17">
        <v>315.58768783670399</v>
      </c>
      <c r="AD2924" s="17">
        <f t="shared" si="709"/>
        <v>315.37483950637676</v>
      </c>
      <c r="AE2924" s="21">
        <v>285.34800000000098</v>
      </c>
      <c r="AF2924" s="21">
        <v>187.6875</v>
      </c>
      <c r="AG2924" s="19">
        <v>3.8429714472972223</v>
      </c>
      <c r="AH2924" s="21">
        <v>147.30000000000001</v>
      </c>
      <c r="AI2924" s="22">
        <v>0.31083333333333296</v>
      </c>
      <c r="AJ2924" s="21">
        <v>1910.9629999999981</v>
      </c>
      <c r="AK2924" s="21" t="e">
        <f>VLOOKUP($B2924,'[3]Rotoma level Monthly'!$C$2:$N$538,10,FALSE)</f>
        <v>#N/A</v>
      </c>
      <c r="AL2924" s="21" t="e">
        <f>VLOOKUP($B2924,'[3]Rotoma level Monthly'!$C$2:$N$538,11,FALSE)</f>
        <v>#N/A</v>
      </c>
      <c r="AM2924" s="20">
        <v>3.4405519646855875</v>
      </c>
      <c r="AN2924" s="21">
        <v>160.89166666666662</v>
      </c>
    </row>
    <row r="2925" spans="1:40" x14ac:dyDescent="0.25">
      <c r="A2925" t="s">
        <v>93</v>
      </c>
      <c r="B2925" s="15">
        <v>43221</v>
      </c>
      <c r="C2925" s="16" t="s">
        <v>80</v>
      </c>
      <c r="D2925" s="17">
        <v>2018</v>
      </c>
      <c r="E2925" s="18" t="str">
        <f t="shared" si="707"/>
        <v>Rotorua 2017/18</v>
      </c>
      <c r="F2925" s="18" t="s">
        <v>72</v>
      </c>
      <c r="G2925" s="19">
        <v>12.100000000000001</v>
      </c>
      <c r="H2925" s="17">
        <v>3.3250000000000002</v>
      </c>
      <c r="I2925" s="21">
        <v>303</v>
      </c>
      <c r="J2925" s="19">
        <v>13.1872822682936</v>
      </c>
      <c r="K2925" s="19">
        <v>-0.867955528917287</v>
      </c>
      <c r="L2925" s="19">
        <v>61</v>
      </c>
      <c r="M2925" s="19">
        <v>12</v>
      </c>
      <c r="N2925" s="19">
        <v>6.9550000000000001</v>
      </c>
      <c r="O2925" s="19">
        <v>1.4550000000000001</v>
      </c>
      <c r="P2925" s="17"/>
      <c r="Q2925" s="19">
        <f t="shared" si="712"/>
        <v>4.9702748406037838</v>
      </c>
      <c r="R2925" s="19">
        <f t="shared" ref="R2925:R2965" si="714">5.56+2.6*LOG(((1/$H2925)-(1/40)),10)</f>
        <v>4.1053480520254091</v>
      </c>
      <c r="S2925" s="19">
        <f t="shared" si="708"/>
        <v>3.859142311791937</v>
      </c>
      <c r="T2925" s="19">
        <f t="shared" si="710"/>
        <v>3.4888534823667769</v>
      </c>
      <c r="U2925" s="23">
        <f t="shared" si="713"/>
        <v>4.1059046716969769</v>
      </c>
      <c r="V2925" s="24">
        <f t="shared" si="711"/>
        <v>4.8574459628642304</v>
      </c>
      <c r="W2925" s="24">
        <f t="shared" si="711"/>
        <v>4.1386580315762416</v>
      </c>
      <c r="X2925" s="24">
        <f t="shared" si="711"/>
        <v>4.0297644021352577</v>
      </c>
      <c r="Y2925" s="24">
        <f t="shared" si="711"/>
        <v>3.6546154907346815</v>
      </c>
      <c r="Z2925" s="24">
        <f t="shared" si="711"/>
        <v>4.1701209718276031</v>
      </c>
      <c r="AA2925" s="20">
        <v>0.32</v>
      </c>
      <c r="AB2925" s="20">
        <v>0.40666666666666601</v>
      </c>
      <c r="AC2925" s="17">
        <v>315.77129124856799</v>
      </c>
      <c r="AD2925" s="17">
        <f t="shared" si="709"/>
        <v>315.45569318130498</v>
      </c>
      <c r="AE2925" s="21">
        <v>134.67599999999999</v>
      </c>
      <c r="AF2925" s="21">
        <v>185.36290322580646</v>
      </c>
      <c r="AG2925" s="19">
        <v>3.2972154989435483</v>
      </c>
      <c r="AI2925" s="22">
        <v>0.34166666666666645</v>
      </c>
      <c r="AJ2925" s="21">
        <v>1866.9959999999965</v>
      </c>
      <c r="AK2925" s="21" t="e">
        <f>VLOOKUP($B2925,'[3]Rotoma level Monthly'!$C$2:$N$538,10,FALSE)</f>
        <v>#N/A</v>
      </c>
      <c r="AL2925" s="21" t="e">
        <f>VLOOKUP($B2925,'[3]Rotoma level Monthly'!$C$2:$N$538,11,FALSE)</f>
        <v>#N/A</v>
      </c>
      <c r="AM2925" s="20">
        <v>3.5213804754182267</v>
      </c>
    </row>
    <row r="2926" spans="1:40" x14ac:dyDescent="0.25">
      <c r="A2926" t="s">
        <v>93</v>
      </c>
      <c r="B2926" s="15">
        <v>43252</v>
      </c>
      <c r="C2926" s="16" t="s">
        <v>80</v>
      </c>
      <c r="D2926" s="17">
        <v>2018</v>
      </c>
      <c r="E2926" s="18" t="str">
        <f t="shared" si="707"/>
        <v>Rotorua 2017/18</v>
      </c>
      <c r="F2926" s="18" t="s">
        <v>72</v>
      </c>
      <c r="G2926" s="19">
        <v>19.05</v>
      </c>
      <c r="H2926" s="17">
        <v>2.75</v>
      </c>
      <c r="I2926" s="21">
        <v>334</v>
      </c>
      <c r="J2926" s="19">
        <v>14.652782268293599</v>
      </c>
      <c r="K2926" s="19">
        <v>-0.867955528917287</v>
      </c>
      <c r="L2926" s="19">
        <v>98</v>
      </c>
      <c r="M2926" s="19">
        <v>7.5</v>
      </c>
      <c r="N2926" s="19">
        <v>6.7750000000000004</v>
      </c>
      <c r="O2926" s="19">
        <v>1.96</v>
      </c>
      <c r="P2926" s="17"/>
      <c r="Q2926" s="19">
        <f t="shared" si="712"/>
        <v>5.4709332492295601</v>
      </c>
      <c r="R2926" s="19">
        <f t="shared" si="714"/>
        <v>4.3373073390078254</v>
      </c>
      <c r="S2926" s="19">
        <f t="shared" si="708"/>
        <v>3.9864768651028091</v>
      </c>
      <c r="T2926" s="19">
        <f t="shared" si="710"/>
        <v>3.6224866811874343</v>
      </c>
      <c r="U2926" s="23">
        <f t="shared" si="713"/>
        <v>4.3543010336319075</v>
      </c>
      <c r="V2926" s="24">
        <f t="shared" si="711"/>
        <v>4.9321723969056759</v>
      </c>
      <c r="W2926" s="24">
        <f t="shared" si="711"/>
        <v>4.182242665094658</v>
      </c>
      <c r="X2926" s="24">
        <f t="shared" si="711"/>
        <v>3.9397709026234762</v>
      </c>
      <c r="Y2926" s="24">
        <f t="shared" si="711"/>
        <v>3.6826994240022128</v>
      </c>
      <c r="Z2926" s="24">
        <f t="shared" si="711"/>
        <v>4.1842213471565053</v>
      </c>
      <c r="AA2926" s="20">
        <v>-0.46</v>
      </c>
      <c r="AB2926" s="20">
        <v>-0.51666666666666605</v>
      </c>
      <c r="AC2926" s="17">
        <v>315.820866074398</v>
      </c>
      <c r="AD2926" s="17">
        <f t="shared" si="709"/>
        <v>315.53252687462293</v>
      </c>
      <c r="AE2926" s="21">
        <v>151.73099999999999</v>
      </c>
      <c r="AF2926" s="21">
        <v>171.04166666666669</v>
      </c>
      <c r="AG2926" s="19">
        <v>3.1774089478722218</v>
      </c>
      <c r="AH2926" s="21">
        <v>121.6</v>
      </c>
      <c r="AI2926" s="22">
        <v>0.34166666666666645</v>
      </c>
      <c r="AJ2926" s="21">
        <v>1816.0489999999972</v>
      </c>
      <c r="AK2926" s="21" t="e">
        <f>VLOOKUP($B2926,'[3]Rotoma level Monthly'!$C$2:$N$538,10,FALSE)</f>
        <v>#N/A</v>
      </c>
      <c r="AL2926" s="21" t="e">
        <f>VLOOKUP($B2926,'[3]Rotoma level Monthly'!$C$2:$N$538,11,FALSE)</f>
        <v>#N/A</v>
      </c>
      <c r="AM2926" s="20">
        <v>3.508646131542331</v>
      </c>
      <c r="AN2926" s="21">
        <v>158.83333333333331</v>
      </c>
    </row>
    <row r="2927" spans="1:40" x14ac:dyDescent="0.25">
      <c r="A2927" t="s">
        <v>93</v>
      </c>
      <c r="B2927" s="15">
        <v>43282</v>
      </c>
      <c r="C2927" s="16" t="s">
        <v>81</v>
      </c>
      <c r="D2927" s="17">
        <v>2019</v>
      </c>
      <c r="E2927" s="18" t="str">
        <f t="shared" si="707"/>
        <v>Rotorua 2018/19</v>
      </c>
      <c r="F2927" s="18" t="s">
        <v>72</v>
      </c>
      <c r="G2927" s="19">
        <v>19</v>
      </c>
      <c r="H2927" s="17">
        <v>3.2250000000000001</v>
      </c>
      <c r="I2927" s="21">
        <v>343.5</v>
      </c>
      <c r="J2927" s="19">
        <v>14.652782268293599</v>
      </c>
      <c r="K2927" s="19">
        <v>-0.867955528917287</v>
      </c>
      <c r="L2927" s="19">
        <v>108</v>
      </c>
      <c r="M2927" s="19">
        <v>1.5</v>
      </c>
      <c r="N2927" s="19">
        <v>7.1549999999999994</v>
      </c>
      <c r="O2927" s="19">
        <v>1.7549999999999999</v>
      </c>
      <c r="P2927" s="17"/>
      <c r="Q2927" s="19">
        <f t="shared" si="712"/>
        <v>5.4680341464201856</v>
      </c>
      <c r="R2927" s="19">
        <f t="shared" si="714"/>
        <v>4.1429037248608287</v>
      </c>
      <c r="S2927" s="19">
        <f t="shared" si="708"/>
        <v>4.0231394916006629</v>
      </c>
      <c r="T2927" s="19">
        <f t="shared" si="710"/>
        <v>3.6224866811874343</v>
      </c>
      <c r="U2927" s="23">
        <f t="shared" si="713"/>
        <v>4.314141011017278</v>
      </c>
      <c r="V2927" s="24">
        <f t="shared" si="711"/>
        <v>5.0083037128877566</v>
      </c>
      <c r="W2927" s="24">
        <f t="shared" si="711"/>
        <v>4.2145315539653367</v>
      </c>
      <c r="X2927" s="24">
        <f t="shared" si="711"/>
        <v>3.9458017838779966</v>
      </c>
      <c r="Y2927" s="24">
        <f t="shared" si="711"/>
        <v>3.6899916175054561</v>
      </c>
      <c r="Z2927" s="24">
        <f t="shared" si="711"/>
        <v>4.2146571670591362</v>
      </c>
      <c r="AA2927" s="20">
        <v>0.2</v>
      </c>
      <c r="AB2927" s="20">
        <v>-0.478333333333333</v>
      </c>
      <c r="AC2927" s="17">
        <v>315.82266995125298</v>
      </c>
      <c r="AD2927" s="17">
        <f t="shared" si="709"/>
        <v>315.5965165507161</v>
      </c>
      <c r="AE2927" s="21">
        <v>98.460500000000394</v>
      </c>
      <c r="AF2927" s="21">
        <v>169.07930107526883</v>
      </c>
      <c r="AG2927" s="19">
        <v>3.1260797464032262</v>
      </c>
      <c r="AI2927" s="22">
        <v>0.34166666666666645</v>
      </c>
      <c r="AJ2927" s="21">
        <v>1881.7089999999969</v>
      </c>
      <c r="AK2927" s="21" t="e">
        <f>VLOOKUP($B2927,'[3]Rotoma level Monthly'!$C$2:$N$538,10,FALSE)</f>
        <v>#N/A</v>
      </c>
      <c r="AL2927" s="21" t="e">
        <f>VLOOKUP($B2927,'[3]Rotoma level Monthly'!$C$2:$N$538,11,FALSE)</f>
        <v>#N/A</v>
      </c>
      <c r="AM2927" s="20">
        <v>3.5489859591823767</v>
      </c>
    </row>
    <row r="2928" spans="1:40" x14ac:dyDescent="0.25">
      <c r="A2928" t="s">
        <v>93</v>
      </c>
      <c r="B2928" s="15">
        <v>43313</v>
      </c>
      <c r="C2928" s="16" t="s">
        <v>81</v>
      </c>
      <c r="D2928" s="17">
        <v>2019</v>
      </c>
      <c r="E2928" s="18" t="str">
        <f t="shared" si="707"/>
        <v>Rotorua 2018/19</v>
      </c>
      <c r="F2928" s="18" t="s">
        <v>72</v>
      </c>
      <c r="G2928" s="19">
        <v>13.05</v>
      </c>
      <c r="H2928" s="17">
        <v>3.1</v>
      </c>
      <c r="I2928" s="21">
        <v>309.5</v>
      </c>
      <c r="J2928" s="19">
        <v>15.141282268293599</v>
      </c>
      <c r="K2928" s="19">
        <v>0.59754447108271302</v>
      </c>
      <c r="L2928" s="19">
        <v>125.5</v>
      </c>
      <c r="M2928" s="19">
        <v>12</v>
      </c>
      <c r="N2928" s="19">
        <v>6.7550000000000008</v>
      </c>
      <c r="O2928" s="19">
        <v>1.3</v>
      </c>
      <c r="P2928" s="17"/>
      <c r="Q2928" s="19">
        <f t="shared" si="712"/>
        <v>5.0536506996527208</v>
      </c>
      <c r="R2928" s="19">
        <f t="shared" si="714"/>
        <v>4.1913721705917455</v>
      </c>
      <c r="S2928" s="19">
        <f t="shared" si="708"/>
        <v>3.8868885666019719</v>
      </c>
      <c r="T2928" s="19">
        <f t="shared" si="710"/>
        <v>3.6640749548656095</v>
      </c>
      <c r="U2928" s="23">
        <f t="shared" si="713"/>
        <v>4.1989965979280113</v>
      </c>
      <c r="V2928" s="24">
        <f t="shared" si="711"/>
        <v>4.9945872639080378</v>
      </c>
      <c r="W2928" s="24">
        <f t="shared" si="711"/>
        <v>4.2111914646104518</v>
      </c>
      <c r="X2928" s="24">
        <f t="shared" si="711"/>
        <v>3.9282826402834021</v>
      </c>
      <c r="Y2928" s="24">
        <f t="shared" si="711"/>
        <v>3.7045934068803592</v>
      </c>
      <c r="Z2928" s="24">
        <f t="shared" si="711"/>
        <v>4.2096636939205618</v>
      </c>
      <c r="AA2928" s="20">
        <v>-0.65</v>
      </c>
      <c r="AB2928" s="20">
        <v>-0.38166666666666599</v>
      </c>
      <c r="AC2928" s="17">
        <v>315.91357671033302</v>
      </c>
      <c r="AD2928" s="17">
        <f t="shared" si="709"/>
        <v>315.65706446552559</v>
      </c>
      <c r="AE2928" s="21">
        <v>134.545500000001</v>
      </c>
      <c r="AF2928" s="21">
        <v>175.72172619047618</v>
      </c>
      <c r="AG2928" s="19">
        <v>3.0162367698809516</v>
      </c>
      <c r="AH2928" s="21">
        <v>130.69999999999999</v>
      </c>
      <c r="AI2928" s="22">
        <v>0.31083333333333296</v>
      </c>
      <c r="AJ2928" s="21">
        <v>1785.7734999999975</v>
      </c>
      <c r="AK2928" s="21" t="e">
        <f>VLOOKUP($B2928,'[3]Rotoma level Monthly'!$C$2:$N$538,10,FALSE)</f>
        <v>#N/A</v>
      </c>
      <c r="AL2928" s="21" t="e">
        <f>VLOOKUP($B2928,'[3]Rotoma level Monthly'!$C$2:$N$538,11,FALSE)</f>
        <v>#N/A</v>
      </c>
      <c r="AM2928" s="20">
        <v>3.5392479315125738</v>
      </c>
      <c r="AN2928" s="21">
        <v>156.61666666666665</v>
      </c>
    </row>
    <row r="2929" spans="1:40" x14ac:dyDescent="0.25">
      <c r="A2929" t="s">
        <v>93</v>
      </c>
      <c r="B2929" s="15">
        <v>43344</v>
      </c>
      <c r="C2929" s="16" t="s">
        <v>81</v>
      </c>
      <c r="D2929" s="17">
        <v>2019</v>
      </c>
      <c r="E2929" s="18" t="str">
        <f t="shared" si="707"/>
        <v>Rotorua 2018/19</v>
      </c>
      <c r="F2929" s="18" t="s">
        <v>72</v>
      </c>
      <c r="G2929" s="19">
        <v>17.850000000000001</v>
      </c>
      <c r="H2929" s="17">
        <v>2.75</v>
      </c>
      <c r="I2929" s="21">
        <v>337</v>
      </c>
      <c r="J2929" s="19">
        <v>14.652782268293599</v>
      </c>
      <c r="K2929" s="19">
        <v>-0.867955528917287</v>
      </c>
      <c r="L2929" s="19">
        <v>82.92</v>
      </c>
      <c r="M2929" s="19">
        <v>4.5</v>
      </c>
      <c r="N2929" s="19">
        <v>6.96</v>
      </c>
      <c r="O2929" s="19">
        <v>2.25</v>
      </c>
      <c r="P2929" s="17"/>
      <c r="Q2929" s="19">
        <f t="shared" si="712"/>
        <v>5.3991610799384588</v>
      </c>
      <c r="R2929" s="19">
        <f t="shared" si="714"/>
        <v>4.3373073390078254</v>
      </c>
      <c r="S2929" s="19">
        <f t="shared" si="708"/>
        <v>3.9981660016227285</v>
      </c>
      <c r="T2929" s="19">
        <f t="shared" si="710"/>
        <v>3.6224866811874343</v>
      </c>
      <c r="U2929" s="23">
        <f t="shared" si="713"/>
        <v>4.339280275439112</v>
      </c>
      <c r="V2929" s="24">
        <f t="shared" si="711"/>
        <v>5.0295711897434208</v>
      </c>
      <c r="W2929" s="24">
        <f t="shared" si="711"/>
        <v>4.2320542388065538</v>
      </c>
      <c r="X2929" s="24">
        <f t="shared" si="711"/>
        <v>3.9146289135549424</v>
      </c>
      <c r="Y2929" s="24">
        <f t="shared" si="711"/>
        <v>3.691364494008051</v>
      </c>
      <c r="Z2929" s="24">
        <f t="shared" si="711"/>
        <v>4.216904709028241</v>
      </c>
      <c r="AA2929" s="20">
        <v>-1.04</v>
      </c>
      <c r="AB2929" s="20">
        <v>-0.45333333333333298</v>
      </c>
      <c r="AC2929" s="17">
        <v>315.95358849108402</v>
      </c>
      <c r="AD2929" s="17">
        <f t="shared" si="709"/>
        <v>315.7014388145563</v>
      </c>
      <c r="AE2929" s="21">
        <v>65.541500000000099</v>
      </c>
      <c r="AF2929" s="21">
        <v>194.90972222222217</v>
      </c>
      <c r="AG2929" s="19">
        <v>3.8858418176305549</v>
      </c>
      <c r="AH2929" s="21">
        <v>193.9</v>
      </c>
      <c r="AI2929" s="22">
        <v>0.26749999999999952</v>
      </c>
      <c r="AJ2929" s="21">
        <v>1711.3254999999995</v>
      </c>
      <c r="AK2929" s="21" t="e">
        <f>VLOOKUP($B2929,'[3]Rotoma level Monthly'!$C$2:$N$538,10,FALSE)</f>
        <v>#N/A</v>
      </c>
      <c r="AL2929" s="21" t="e">
        <f>VLOOKUP($B2929,'[3]Rotoma level Monthly'!$C$2:$N$538,11,FALSE)</f>
        <v>#N/A</v>
      </c>
      <c r="AM2929" s="20">
        <v>3.5402645387967842</v>
      </c>
      <c r="AN2929" s="21">
        <v>163.71666666666667</v>
      </c>
    </row>
    <row r="2930" spans="1:40" x14ac:dyDescent="0.25">
      <c r="A2930" t="s">
        <v>93</v>
      </c>
      <c r="B2930" s="15">
        <v>43374</v>
      </c>
      <c r="C2930" s="16" t="s">
        <v>81</v>
      </c>
      <c r="D2930" s="17">
        <v>2019</v>
      </c>
      <c r="E2930" s="18" t="str">
        <f t="shared" si="707"/>
        <v>Rotorua 2018/19</v>
      </c>
      <c r="F2930" s="18" t="s">
        <v>72</v>
      </c>
      <c r="G2930" s="19">
        <v>9.3999999999999986</v>
      </c>
      <c r="H2930" s="17">
        <v>2.4249999999999998</v>
      </c>
      <c r="I2930" s="21">
        <v>337.5</v>
      </c>
      <c r="J2930" s="19">
        <v>14.164282268293597</v>
      </c>
      <c r="K2930" s="19">
        <v>-0.867955528917287</v>
      </c>
      <c r="L2930" s="19">
        <v>50.5</v>
      </c>
      <c r="M2930" s="19">
        <v>30</v>
      </c>
      <c r="N2930" s="19">
        <v>6.79</v>
      </c>
      <c r="O2930" s="19">
        <v>2.58</v>
      </c>
      <c r="P2930" s="17"/>
      <c r="Q2930" s="19">
        <f t="shared" si="712"/>
        <v>4.6917447481432344</v>
      </c>
      <c r="R2930" s="19">
        <f t="shared" si="714"/>
        <v>4.489130862981022</v>
      </c>
      <c r="S2930" s="19">
        <f t="shared" si="708"/>
        <v>4.0001040692728012</v>
      </c>
      <c r="T2930" s="19">
        <f t="shared" si="710"/>
        <v>3.5794881527765465</v>
      </c>
      <c r="U2930" s="23">
        <f t="shared" si="713"/>
        <v>4.1901169582934017</v>
      </c>
      <c r="V2930" s="24">
        <f t="shared" si="711"/>
        <v>4.9809655732571292</v>
      </c>
      <c r="W2930" s="24">
        <f t="shared" si="711"/>
        <v>4.2289104332186174</v>
      </c>
      <c r="X2930" s="24">
        <f t="shared" si="711"/>
        <v>3.9022833928685046</v>
      </c>
      <c r="Y2930" s="24">
        <f t="shared" si="711"/>
        <v>3.6685111810269908</v>
      </c>
      <c r="Z2930" s="24">
        <f t="shared" si="711"/>
        <v>4.1951676450928099</v>
      </c>
      <c r="AA2930" s="20">
        <v>0.28999999999999998</v>
      </c>
      <c r="AB2930" s="20">
        <v>-0.40500000000000003</v>
      </c>
      <c r="AC2930" s="17">
        <v>315.85145155309101</v>
      </c>
      <c r="AD2930" s="17">
        <f t="shared" si="709"/>
        <v>315.72594646816202</v>
      </c>
      <c r="AE2930" s="21">
        <v>94.728710079275501</v>
      </c>
      <c r="AF2930" s="21">
        <v>201.88844086021507</v>
      </c>
      <c r="AG2930" s="19">
        <v>3.4534849133844094</v>
      </c>
      <c r="AH2930" s="21">
        <v>229.6</v>
      </c>
      <c r="AI2930" s="22">
        <v>0.18916666666666598</v>
      </c>
      <c r="AJ2930" s="21">
        <v>1643.6399999999992</v>
      </c>
      <c r="AK2930" s="21" t="e">
        <f>VLOOKUP($B2930,'[3]Rotoma level Monthly'!$C$2:$N$538,10,FALSE)</f>
        <v>#N/A</v>
      </c>
      <c r="AL2930" s="21" t="e">
        <f>VLOOKUP($B2930,'[3]Rotoma level Monthly'!$C$2:$N$538,11,FALSE)</f>
        <v>#N/A</v>
      </c>
      <c r="AM2930" s="20">
        <v>3.535322537772247</v>
      </c>
      <c r="AN2930" s="21">
        <v>172.51666666666665</v>
      </c>
    </row>
    <row r="2931" spans="1:40" x14ac:dyDescent="0.25">
      <c r="A2931" t="s">
        <v>93</v>
      </c>
      <c r="B2931" s="15">
        <v>43405</v>
      </c>
      <c r="C2931" s="16" t="s">
        <v>81</v>
      </c>
      <c r="D2931" s="17">
        <v>2019</v>
      </c>
      <c r="E2931" s="18" t="str">
        <f t="shared" si="707"/>
        <v>Rotorua 2018/19</v>
      </c>
      <c r="F2931" s="18" t="s">
        <v>72</v>
      </c>
      <c r="G2931" s="19">
        <v>6.2</v>
      </c>
      <c r="H2931" s="17">
        <v>3.35</v>
      </c>
      <c r="I2931" s="21">
        <v>249.5</v>
      </c>
      <c r="J2931" s="19">
        <v>10.256282268293599</v>
      </c>
      <c r="K2931" s="19">
        <v>-0.867955528917287</v>
      </c>
      <c r="L2931" s="19">
        <v>20.5</v>
      </c>
      <c r="M2931" s="19">
        <v>16</v>
      </c>
      <c r="N2931" s="19">
        <v>6.84</v>
      </c>
      <c r="O2931" s="19">
        <v>1.845</v>
      </c>
      <c r="P2931" s="17"/>
      <c r="Q2931" s="19">
        <f t="shared" si="712"/>
        <v>4.2326748913255656</v>
      </c>
      <c r="R2931" s="19">
        <f t="shared" si="714"/>
        <v>4.0961198695920809</v>
      </c>
      <c r="S2931" s="19">
        <f t="shared" si="708"/>
        <v>3.6051823553778202</v>
      </c>
      <c r="T2931" s="19">
        <f t="shared" si="710"/>
        <v>3.1700906971450409</v>
      </c>
      <c r="U2931" s="23">
        <f t="shared" si="713"/>
        <v>3.7760169533601267</v>
      </c>
      <c r="V2931" s="24">
        <f t="shared" si="711"/>
        <v>4.9303736892676664</v>
      </c>
      <c r="W2931" s="24">
        <f t="shared" si="711"/>
        <v>4.201202564792017</v>
      </c>
      <c r="X2931" s="24">
        <f t="shared" si="711"/>
        <v>3.8627975581823653</v>
      </c>
      <c r="Y2931" s="24">
        <f t="shared" si="711"/>
        <v>3.614518845287598</v>
      </c>
      <c r="Z2931" s="24">
        <f t="shared" si="711"/>
        <v>4.1522231643824119</v>
      </c>
      <c r="AA2931" s="20">
        <v>-0.08</v>
      </c>
      <c r="AB2931" s="20">
        <v>-0.28999999999999998</v>
      </c>
      <c r="AC2931" s="17">
        <v>315.79321365983799</v>
      </c>
      <c r="AD2931" s="17">
        <f t="shared" si="709"/>
        <v>315.74250754626274</v>
      </c>
      <c r="AE2931" s="21">
        <v>123.733861834655</v>
      </c>
      <c r="AF2931" s="21">
        <v>163.74305555555551</v>
      </c>
      <c r="AG2931" s="19">
        <v>3.5600270030972223</v>
      </c>
      <c r="AH2931" s="21">
        <v>196.2</v>
      </c>
      <c r="AI2931" s="22">
        <v>-5.9166666666666978E-2</v>
      </c>
      <c r="AJ2931" s="21">
        <v>1640.188210079275</v>
      </c>
      <c r="AK2931" s="21" t="e">
        <f>VLOOKUP($B2931,'[3]Rotoma level Monthly'!$C$2:$N$538,10,FALSE)</f>
        <v>#N/A</v>
      </c>
      <c r="AL2931" s="21" t="e">
        <f>VLOOKUP($B2931,'[3]Rotoma level Monthly'!$C$2:$N$538,11,FALSE)</f>
        <v>#N/A</v>
      </c>
      <c r="AM2931" s="20">
        <v>3.4803228489507863</v>
      </c>
      <c r="AN2931" s="21">
        <v>177.82499999999996</v>
      </c>
    </row>
    <row r="2932" spans="1:40" x14ac:dyDescent="0.25">
      <c r="A2932" t="s">
        <v>93</v>
      </c>
      <c r="B2932" s="15">
        <v>43435</v>
      </c>
      <c r="C2932" s="16" t="s">
        <v>81</v>
      </c>
      <c r="D2932" s="17">
        <v>2019</v>
      </c>
      <c r="E2932" s="18" t="str">
        <f t="shared" si="707"/>
        <v>Rotorua 2018/19</v>
      </c>
      <c r="F2932" s="18" t="s">
        <v>72</v>
      </c>
      <c r="G2932" s="19">
        <v>6.85</v>
      </c>
      <c r="H2932" s="17">
        <v>2.9249999999999998</v>
      </c>
      <c r="I2932" s="21">
        <v>314.5</v>
      </c>
      <c r="J2932" s="19">
        <v>14.164282268293597</v>
      </c>
      <c r="K2932" s="19">
        <v>0.10904447108271298</v>
      </c>
      <c r="L2932" s="19">
        <v>45.5</v>
      </c>
      <c r="M2932" s="19">
        <v>27</v>
      </c>
      <c r="N2932" s="19">
        <v>7.085</v>
      </c>
      <c r="O2932" s="19">
        <v>1.65</v>
      </c>
      <c r="P2932" s="17"/>
      <c r="Q2932" s="19">
        <f t="shared" si="712"/>
        <v>4.3426540515907615</v>
      </c>
      <c r="R2932" s="19">
        <f t="shared" si="714"/>
        <v>4.2623277746810704</v>
      </c>
      <c r="S2932" s="19">
        <f t="shared" si="708"/>
        <v>3.9078381558416759</v>
      </c>
      <c r="T2932" s="19">
        <f t="shared" si="710"/>
        <v>3.5794881527765465</v>
      </c>
      <c r="U2932" s="23">
        <f t="shared" si="713"/>
        <v>4.0230770337225135</v>
      </c>
      <c r="V2932" s="24">
        <f t="shared" si="711"/>
        <v>4.9042644321922646</v>
      </c>
      <c r="W2932" s="24">
        <f t="shared" si="711"/>
        <v>4.1791585018457518</v>
      </c>
      <c r="X2932" s="24">
        <f t="shared" si="711"/>
        <v>3.8663175908461405</v>
      </c>
      <c r="Y2932" s="24">
        <f t="shared" si="711"/>
        <v>3.5859510974833033</v>
      </c>
      <c r="Z2932" s="24">
        <f t="shared" si="711"/>
        <v>4.1339229055918656</v>
      </c>
      <c r="AA2932" s="20">
        <v>0.85</v>
      </c>
      <c r="AB2932" s="20">
        <v>-7.1666666666666601E-2</v>
      </c>
      <c r="AC2932" s="17">
        <v>315.89719619892497</v>
      </c>
      <c r="AD2932" s="17">
        <f t="shared" si="709"/>
        <v>315.7788550791239</v>
      </c>
      <c r="AE2932" s="21">
        <v>231.283125707816</v>
      </c>
      <c r="AF2932" s="21">
        <v>153.91522988505747</v>
      </c>
      <c r="AG2932" s="19">
        <v>3.7456138217959749</v>
      </c>
      <c r="AH2932" s="21">
        <v>204.6</v>
      </c>
      <c r="AI2932" s="22">
        <v>-0.18083333333333329</v>
      </c>
      <c r="AJ2932" s="21">
        <v>1688.5900719139302</v>
      </c>
      <c r="AK2932" s="21" t="e">
        <f>VLOOKUP($B2932,'[3]Rotoma level Monthly'!$C$2:$N$538,10,FALSE)</f>
        <v>#N/A</v>
      </c>
      <c r="AL2932" s="21" t="e">
        <f>VLOOKUP($B2932,'[3]Rotoma level Monthly'!$C$2:$N$538,11,FALSE)</f>
        <v>#N/A</v>
      </c>
      <c r="AM2932" s="20">
        <v>3.4472102101791946</v>
      </c>
      <c r="AN2932" s="21">
        <v>180.32500000000002</v>
      </c>
    </row>
    <row r="2933" spans="1:40" x14ac:dyDescent="0.25">
      <c r="A2933" t="s">
        <v>93</v>
      </c>
      <c r="B2933" s="15">
        <v>43466</v>
      </c>
      <c r="C2933" s="16" t="s">
        <v>81</v>
      </c>
      <c r="D2933" s="17">
        <v>2019</v>
      </c>
      <c r="E2933" s="18" t="str">
        <f t="shared" si="707"/>
        <v>Rotorua 2018/19</v>
      </c>
      <c r="F2933" s="18" t="s">
        <v>72</v>
      </c>
      <c r="G2933" s="19">
        <v>9.4499999999999993</v>
      </c>
      <c r="H2933" s="17">
        <v>3.9750000000000001</v>
      </c>
      <c r="I2933" s="21">
        <v>322</v>
      </c>
      <c r="J2933" s="19">
        <v>12.8941822682936</v>
      </c>
      <c r="K2933" s="19">
        <v>1.0860444710827131</v>
      </c>
      <c r="L2933" s="19">
        <v>24.5</v>
      </c>
      <c r="M2933" s="19">
        <v>65.5</v>
      </c>
      <c r="N2933" s="19">
        <v>6.9350000000000005</v>
      </c>
      <c r="O2933" s="19">
        <v>1.105</v>
      </c>
      <c r="P2933" s="17"/>
      <c r="Q2933" s="19">
        <f t="shared" si="712"/>
        <v>4.6975967936135277</v>
      </c>
      <c r="R2933" s="19">
        <f t="shared" si="714"/>
        <v>3.8835378494304962</v>
      </c>
      <c r="S2933" s="19">
        <f t="shared" si="708"/>
        <v>3.9386461738044507</v>
      </c>
      <c r="T2933" s="19">
        <f t="shared" si="710"/>
        <v>3.4603499105270847</v>
      </c>
      <c r="U2933" s="23">
        <f t="shared" si="713"/>
        <v>3.9950326818438899</v>
      </c>
      <c r="V2933" s="24">
        <f t="shared" si="711"/>
        <v>4.8959017909538876</v>
      </c>
      <c r="W2933" s="24">
        <f t="shared" si="711"/>
        <v>4.1535056417489811</v>
      </c>
      <c r="X2933" s="24">
        <f t="shared" si="711"/>
        <v>3.88232353568706</v>
      </c>
      <c r="Y2933" s="24">
        <f t="shared" si="711"/>
        <v>3.5474551628248867</v>
      </c>
      <c r="Z2933" s="24">
        <f t="shared" si="711"/>
        <v>4.1197965328037034</v>
      </c>
      <c r="AA2933" s="20">
        <v>-0.03</v>
      </c>
      <c r="AB2933" s="20">
        <v>0.45166666666666599</v>
      </c>
      <c r="AC2933" s="17">
        <v>315.869057694388</v>
      </c>
      <c r="AD2933" s="17">
        <f t="shared" si="709"/>
        <v>315.80492283074238</v>
      </c>
      <c r="AE2933" s="21">
        <v>61.279733750804901</v>
      </c>
      <c r="AF2933" s="21">
        <v>199.34139784946237</v>
      </c>
      <c r="AG2933" s="19">
        <v>4.1269646021693545</v>
      </c>
      <c r="AH2933" s="21">
        <v>294.60000000000002</v>
      </c>
      <c r="AI2933" s="22">
        <v>-0.18083333333333329</v>
      </c>
      <c r="AJ2933" s="21">
        <v>1886.7881976217461</v>
      </c>
      <c r="AK2933" s="21" t="e">
        <f>VLOOKUP($B2933,'[3]Rotoma level Monthly'!$C$2:$N$538,10,FALSE)</f>
        <v>#N/A</v>
      </c>
      <c r="AL2933" s="21" t="e">
        <f>VLOOKUP($B2933,'[3]Rotoma level Monthly'!$C$2:$N$538,11,FALSE)</f>
        <v>#N/A</v>
      </c>
      <c r="AM2933" s="20">
        <v>3.4558812472636711</v>
      </c>
      <c r="AN2933" s="21">
        <v>190.63333333333333</v>
      </c>
    </row>
    <row r="2934" spans="1:40" x14ac:dyDescent="0.25">
      <c r="A2934" t="s">
        <v>93</v>
      </c>
      <c r="B2934" s="15">
        <v>43497</v>
      </c>
      <c r="C2934" s="16" t="s">
        <v>81</v>
      </c>
      <c r="D2934" s="17">
        <v>2019</v>
      </c>
      <c r="E2934" s="18" t="str">
        <f t="shared" si="707"/>
        <v>Rotorua 2018/19</v>
      </c>
      <c r="F2934" s="18" t="s">
        <v>72</v>
      </c>
      <c r="G2934" s="19">
        <v>14.85</v>
      </c>
      <c r="H2934" s="17">
        <v>2.35</v>
      </c>
      <c r="I2934" s="21">
        <v>315.16666666666669</v>
      </c>
      <c r="J2934" s="19">
        <v>19.260965601626932</v>
      </c>
      <c r="K2934" s="19">
        <v>1.4117111377493801</v>
      </c>
      <c r="L2934" s="19">
        <v>14.826666666666668</v>
      </c>
      <c r="M2934" s="19">
        <v>29.333333333333332</v>
      </c>
      <c r="N2934" s="19">
        <v>7.74</v>
      </c>
      <c r="O2934" s="19">
        <v>1.7450000000000001</v>
      </c>
      <c r="P2934" s="17"/>
      <c r="Q2934" s="19">
        <f t="shared" si="712"/>
        <v>5.1961851922792075</v>
      </c>
      <c r="R2934" s="19">
        <f t="shared" si="714"/>
        <v>4.5268565300362535</v>
      </c>
      <c r="S2934" s="19">
        <f t="shared" si="708"/>
        <v>3.9106062381688012</v>
      </c>
      <c r="T2934" s="19">
        <f t="shared" si="710"/>
        <v>3.9692599224425487</v>
      </c>
      <c r="U2934" s="23">
        <f t="shared" si="713"/>
        <v>4.4007269707317027</v>
      </c>
      <c r="V2934" s="24">
        <f t="shared" si="711"/>
        <v>4.9568755532029725</v>
      </c>
      <c r="W2934" s="24">
        <f t="shared" si="711"/>
        <v>4.1931690106423511</v>
      </c>
      <c r="X2934" s="24">
        <f t="shared" si="711"/>
        <v>3.8919541463136134</v>
      </c>
      <c r="Y2934" s="24">
        <f t="shared" si="711"/>
        <v>3.5728872434562979</v>
      </c>
      <c r="Z2934" s="24">
        <f t="shared" si="711"/>
        <v>4.1537214884038081</v>
      </c>
      <c r="AA2934" s="20">
        <v>-1.23</v>
      </c>
      <c r="AB2934" s="20">
        <v>0.185</v>
      </c>
      <c r="AC2934" s="17">
        <v>315.64084996621602</v>
      </c>
      <c r="AD2934" s="17">
        <f t="shared" si="709"/>
        <v>315.8004886556796</v>
      </c>
      <c r="AE2934" s="21">
        <v>22.823529411764699</v>
      </c>
      <c r="AF2934" s="21">
        <v>169.82142857142858</v>
      </c>
      <c r="AG2934" s="19">
        <v>3.7381431846011899</v>
      </c>
      <c r="AH2934" s="21">
        <v>248.8</v>
      </c>
      <c r="AI2934" s="22">
        <v>-0.18083333333333329</v>
      </c>
      <c r="AJ2934" s="21">
        <v>1698.439931372553</v>
      </c>
      <c r="AK2934" s="21" t="e">
        <f>VLOOKUP($B2934,'[3]Rotoma level Monthly'!$C$2:$N$538,10,FALSE)</f>
        <v>#N/A</v>
      </c>
      <c r="AL2934" s="21" t="e">
        <f>VLOOKUP($B2934,'[3]Rotoma level Monthly'!$C$2:$N$538,11,FALSE)</f>
        <v>#N/A</v>
      </c>
      <c r="AM2934" s="20">
        <v>3.4929318495813235</v>
      </c>
      <c r="AN2934" s="21">
        <v>187.66666666666666</v>
      </c>
    </row>
    <row r="2935" spans="1:40" x14ac:dyDescent="0.25">
      <c r="A2935" t="s">
        <v>93</v>
      </c>
      <c r="B2935" s="15">
        <v>43525</v>
      </c>
      <c r="C2935" s="16" t="s">
        <v>81</v>
      </c>
      <c r="D2935" s="17">
        <v>2019</v>
      </c>
      <c r="E2935" s="18" t="str">
        <f t="shared" si="707"/>
        <v>Rotorua 2018/19</v>
      </c>
      <c r="F2935" s="18" t="s">
        <v>72</v>
      </c>
      <c r="G2935" s="19">
        <v>12.45</v>
      </c>
      <c r="H2935" s="17">
        <v>2.7250000000000001</v>
      </c>
      <c r="I2935" s="21">
        <v>352.22499999999997</v>
      </c>
      <c r="J2935" s="19">
        <v>25.6440322682936</v>
      </c>
      <c r="K2935" s="19">
        <v>1.501269471082713</v>
      </c>
      <c r="L2935" s="19">
        <v>1.3864124999999998</v>
      </c>
      <c r="M2935" s="19">
        <v>29.524999999999999</v>
      </c>
      <c r="N2935" s="19">
        <v>6.75</v>
      </c>
      <c r="O2935" s="19">
        <v>1.8050000000000002</v>
      </c>
      <c r="P2935" s="17"/>
      <c r="Q2935" s="19">
        <f t="shared" si="712"/>
        <v>5.0017301526366582</v>
      </c>
      <c r="R2935" s="19">
        <f t="shared" si="714"/>
        <v>4.348377000879462</v>
      </c>
      <c r="S2935" s="19">
        <f t="shared" si="708"/>
        <v>4.0559287351788047</v>
      </c>
      <c r="T2935" s="19">
        <f t="shared" si="710"/>
        <v>4.3322400388997373</v>
      </c>
      <c r="U2935" s="23">
        <f t="shared" si="713"/>
        <v>4.434568981898666</v>
      </c>
      <c r="V2935" s="24">
        <f t="shared" si="711"/>
        <v>4.9666019177908387</v>
      </c>
      <c r="W2935" s="24">
        <f t="shared" si="711"/>
        <v>4.2370486529992499</v>
      </c>
      <c r="X2935" s="24">
        <f t="shared" si="711"/>
        <v>3.9231564337554032</v>
      </c>
      <c r="Y2935" s="24">
        <f t="shared" si="711"/>
        <v>3.6513039921162878</v>
      </c>
      <c r="Z2935" s="24">
        <f t="shared" si="711"/>
        <v>4.1945277491654442</v>
      </c>
      <c r="AA2935" s="20">
        <v>-0.61</v>
      </c>
      <c r="AB2935" s="20">
        <v>-2.1666666666666601E-2</v>
      </c>
      <c r="AC2935" s="17">
        <v>315.45451661636798</v>
      </c>
      <c r="AD2935" s="17">
        <f t="shared" si="709"/>
        <v>315.78133050009717</v>
      </c>
      <c r="AE2935" s="21">
        <v>41.843137254901997</v>
      </c>
      <c r="AF2935" s="21">
        <v>147.40591397849465</v>
      </c>
      <c r="AG2935" s="19">
        <v>2.9732676198924728</v>
      </c>
      <c r="AH2935" s="21">
        <v>190.7</v>
      </c>
      <c r="AI2935" s="22">
        <v>-0.18083333333333329</v>
      </c>
      <c r="AJ2935" s="21">
        <v>1477.8314607843186</v>
      </c>
      <c r="AK2935" s="21" t="e">
        <f>VLOOKUP($B2935,'[3]Rotoma level Monthly'!$C$2:$N$538,10,FALSE)</f>
        <v>#N/A</v>
      </c>
      <c r="AL2935" s="21" t="e">
        <f>VLOOKUP($B2935,'[3]Rotoma level Monthly'!$C$2:$N$538,11,FALSE)</f>
        <v>#N/A</v>
      </c>
      <c r="AM2935" s="20">
        <v>3.5121342029597948</v>
      </c>
      <c r="AN2935" s="21">
        <v>190.39166666666665</v>
      </c>
    </row>
    <row r="2936" spans="1:40" x14ac:dyDescent="0.25">
      <c r="A2936" t="s">
        <v>93</v>
      </c>
      <c r="B2936" s="15">
        <v>43556</v>
      </c>
      <c r="C2936" s="16" t="s">
        <v>81</v>
      </c>
      <c r="D2936" s="17">
        <v>2019</v>
      </c>
      <c r="E2936" s="18" t="str">
        <f t="shared" si="707"/>
        <v>Rotorua 2018/19</v>
      </c>
      <c r="F2936" s="18" t="s">
        <v>72</v>
      </c>
      <c r="G2936" s="19">
        <v>14.05</v>
      </c>
      <c r="H2936" s="17">
        <v>2.4</v>
      </c>
      <c r="I2936" s="21">
        <v>372.95000000000005</v>
      </c>
      <c r="J2936" s="19">
        <v>31.7624947682936</v>
      </c>
      <c r="K2936" s="19">
        <v>2.1363194710827127</v>
      </c>
      <c r="L2936" s="19">
        <v>0.74061250000000012</v>
      </c>
      <c r="M2936" s="19">
        <v>11.274999999999999</v>
      </c>
      <c r="N2936" s="19">
        <v>7.1150000000000002</v>
      </c>
      <c r="O2936" s="19">
        <v>2.1399999999999997</v>
      </c>
      <c r="P2936" s="17"/>
      <c r="Q2936" s="19">
        <f t="shared" si="712"/>
        <v>5.1350978635723905</v>
      </c>
      <c r="R2936" s="19">
        <f t="shared" si="714"/>
        <v>4.5015831909090407</v>
      </c>
      <c r="S2936" s="19">
        <f t="shared" si="708"/>
        <v>4.1306683405787243</v>
      </c>
      <c r="T2936" s="19">
        <f t="shared" si="710"/>
        <v>4.6035906510510713</v>
      </c>
      <c r="U2936" s="23">
        <f t="shared" si="713"/>
        <v>4.5927350115278074</v>
      </c>
      <c r="V2936" s="24">
        <f t="shared" si="711"/>
        <v>4.9716448090838385</v>
      </c>
      <c r="W2936" s="24">
        <f t="shared" si="711"/>
        <v>4.2685143086669211</v>
      </c>
      <c r="X2936" s="24">
        <f t="shared" si="711"/>
        <v>3.9418989420785988</v>
      </c>
      <c r="Y2936" s="24">
        <f t="shared" si="711"/>
        <v>3.726241333867772</v>
      </c>
      <c r="Z2936" s="24">
        <f t="shared" si="711"/>
        <v>4.2270748484242828</v>
      </c>
      <c r="AA2936" s="20">
        <v>0</v>
      </c>
      <c r="AB2936" s="20">
        <v>-0.16999999999999901</v>
      </c>
      <c r="AC2936" s="17">
        <v>315.38509600694402</v>
      </c>
      <c r="AD2936" s="17">
        <f t="shared" si="709"/>
        <v>315.76444784761719</v>
      </c>
      <c r="AE2936" s="21">
        <v>78.598122299767397</v>
      </c>
      <c r="AF2936" s="21">
        <v>179.52083333333334</v>
      </c>
      <c r="AG2936" s="19">
        <v>3.3328140403305553</v>
      </c>
      <c r="AI2936" s="22">
        <v>-0.22999999999999948</v>
      </c>
      <c r="AJ2936" s="21">
        <v>1445.9945980392208</v>
      </c>
      <c r="AK2936" s="21" t="e">
        <f>VLOOKUP($B2936,'[3]Rotoma level Monthly'!$C$2:$N$538,10,FALSE)</f>
        <v>#N/A</v>
      </c>
      <c r="AL2936" s="21" t="e">
        <f>VLOOKUP($B2936,'[3]Rotoma level Monthly'!$C$2:$N$538,11,FALSE)</f>
        <v>#N/A</v>
      </c>
      <c r="AM2936" s="20">
        <v>3.4952712810806958</v>
      </c>
    </row>
    <row r="2937" spans="1:40" x14ac:dyDescent="0.25">
      <c r="A2937" t="s">
        <v>93</v>
      </c>
      <c r="B2937" s="15">
        <v>43586</v>
      </c>
      <c r="C2937" s="16" t="s">
        <v>81</v>
      </c>
      <c r="D2937" s="17">
        <v>2019</v>
      </c>
      <c r="E2937" s="18" t="str">
        <f t="shared" si="707"/>
        <v>Rotorua 2018/19</v>
      </c>
      <c r="F2937" s="18" t="s">
        <v>72</v>
      </c>
      <c r="G2937" s="19">
        <v>11.95</v>
      </c>
      <c r="H2937" s="17">
        <v>3.0750000000000002</v>
      </c>
      <c r="I2937" s="21">
        <v>323.14999999999998</v>
      </c>
      <c r="J2937" s="19">
        <v>25.595182268293598</v>
      </c>
      <c r="K2937" s="19">
        <v>4.9207694710827123</v>
      </c>
      <c r="L2937" s="19">
        <v>2.9249999999999998</v>
      </c>
      <c r="M2937" s="19">
        <v>17.549999999999997</v>
      </c>
      <c r="N2937" s="19">
        <v>6.915</v>
      </c>
      <c r="O2937" s="19">
        <v>1.5550000000000002</v>
      </c>
      <c r="P2937" s="17"/>
      <c r="Q2937" s="19">
        <f t="shared" si="712"/>
        <v>4.9565144794217577</v>
      </c>
      <c r="R2937" s="19">
        <f t="shared" si="714"/>
        <v>4.2012800206159318</v>
      </c>
      <c r="S2937" s="19">
        <f t="shared" si="708"/>
        <v>3.9433065223786614</v>
      </c>
      <c r="T2937" s="19">
        <f t="shared" si="710"/>
        <v>4.3298220216519452</v>
      </c>
      <c r="U2937" s="23">
        <f t="shared" si="713"/>
        <v>4.3577307610170735</v>
      </c>
      <c r="V2937" s="24">
        <f t="shared" si="711"/>
        <v>4.97049811231867</v>
      </c>
      <c r="W2937" s="24">
        <f t="shared" si="711"/>
        <v>4.276508639382798</v>
      </c>
      <c r="X2937" s="24">
        <f t="shared" si="711"/>
        <v>3.9489126262941592</v>
      </c>
      <c r="Y2937" s="24">
        <f t="shared" si="711"/>
        <v>3.7963220454748687</v>
      </c>
      <c r="Z2937" s="24">
        <f t="shared" si="711"/>
        <v>4.248060355867624</v>
      </c>
      <c r="AA2937" s="20">
        <v>-0.77</v>
      </c>
      <c r="AB2937" s="20">
        <v>-0.478333333333333</v>
      </c>
      <c r="AC2937" s="17">
        <v>315.269030745968</v>
      </c>
      <c r="AD2937" s="17">
        <f t="shared" si="709"/>
        <v>315.72259280573388</v>
      </c>
      <c r="AE2937" s="21">
        <v>79.956416464891007</v>
      </c>
      <c r="AF2937" s="21">
        <v>179.22222222222223</v>
      </c>
      <c r="AG2937" s="19">
        <v>3.0820223738805557</v>
      </c>
      <c r="AH2937" s="21">
        <v>165</v>
      </c>
      <c r="AI2937" s="22">
        <v>-0.33583333333333298</v>
      </c>
      <c r="AJ2937" s="21">
        <v>1239.244720338987</v>
      </c>
      <c r="AK2937" s="21" t="e">
        <f>VLOOKUP($B2937,'[3]Rotoma level Monthly'!$C$2:$N$538,10,FALSE)</f>
        <v>#N/A</v>
      </c>
      <c r="AL2937" s="21" t="e">
        <f>VLOOKUP($B2937,'[3]Rotoma level Monthly'!$C$2:$N$538,11,FALSE)</f>
        <v>#N/A</v>
      </c>
      <c r="AM2937" s="20">
        <v>3.4527581638334737</v>
      </c>
      <c r="AN2937" s="21">
        <v>192.84166666666667</v>
      </c>
    </row>
    <row r="2938" spans="1:40" x14ac:dyDescent="0.25">
      <c r="A2938" t="s">
        <v>93</v>
      </c>
      <c r="B2938" s="15">
        <v>43617</v>
      </c>
      <c r="C2938" s="16" t="s">
        <v>81</v>
      </c>
      <c r="D2938" s="17">
        <v>2019</v>
      </c>
      <c r="E2938" s="18" t="str">
        <f t="shared" si="707"/>
        <v>Rotorua 2018/19</v>
      </c>
      <c r="F2938" s="18" t="s">
        <v>72</v>
      </c>
      <c r="G2938" s="19">
        <v>17.5</v>
      </c>
      <c r="H2938" s="17">
        <v>2.1749999999999998</v>
      </c>
      <c r="I2938" s="21">
        <v>284</v>
      </c>
      <c r="J2938" s="19">
        <v>20.026282268293599</v>
      </c>
      <c r="K2938" s="19">
        <v>0.10904447108271298</v>
      </c>
      <c r="L2938" s="19">
        <v>1.5</v>
      </c>
      <c r="M2938" s="19">
        <v>2.5</v>
      </c>
      <c r="N2938" s="19">
        <v>7.19</v>
      </c>
      <c r="O2938" s="19">
        <v>3.145</v>
      </c>
      <c r="P2938" s="17"/>
      <c r="Q2938" s="19">
        <f t="shared" si="712"/>
        <v>5.3773166436631881</v>
      </c>
      <c r="R2938" s="19">
        <f t="shared" si="714"/>
        <v>4.619475178599175</v>
      </c>
      <c r="S2938" s="19">
        <f t="shared" si="708"/>
        <v>3.774488203541583</v>
      </c>
      <c r="T2938" s="19">
        <f t="shared" si="710"/>
        <v>4.0186729729629391</v>
      </c>
      <c r="U2938" s="23">
        <f t="shared" si="713"/>
        <v>4.4474882496917214</v>
      </c>
      <c r="V2938" s="24">
        <f t="shared" si="711"/>
        <v>4.9626967285214709</v>
      </c>
      <c r="W2938" s="24">
        <f t="shared" si="711"/>
        <v>4.3000226260154104</v>
      </c>
      <c r="X2938" s="24">
        <f t="shared" si="711"/>
        <v>3.9312469044973901</v>
      </c>
      <c r="Y2938" s="24">
        <f t="shared" si="711"/>
        <v>3.8293375697894949</v>
      </c>
      <c r="Z2938" s="24">
        <f t="shared" si="711"/>
        <v>4.2558259572059418</v>
      </c>
      <c r="AA2938" s="20">
        <v>-0.95</v>
      </c>
      <c r="AB2938" s="20">
        <v>-0.26333333333333298</v>
      </c>
      <c r="AC2938" s="17">
        <v>315.20124270833298</v>
      </c>
      <c r="AD2938" s="17">
        <f t="shared" si="709"/>
        <v>315.67095752522846</v>
      </c>
      <c r="AE2938" s="21">
        <v>79.967301715573896</v>
      </c>
      <c r="AF2938" s="21">
        <v>196.90972222222217</v>
      </c>
      <c r="AG2938" s="19">
        <v>2.8415910469277765</v>
      </c>
      <c r="AH2938" s="21">
        <v>158.6</v>
      </c>
      <c r="AI2938" s="22">
        <v>-0.27666666666666651</v>
      </c>
      <c r="AJ2938" s="21">
        <v>1184.525136803878</v>
      </c>
      <c r="AK2938" s="21" t="e">
        <f>VLOOKUP($B2938,'[3]Rotoma level Monthly'!$C$2:$N$538,10,FALSE)</f>
        <v>#N/A</v>
      </c>
      <c r="AL2938" s="21" t="e">
        <f>VLOOKUP($B2938,'[3]Rotoma level Monthly'!$C$2:$N$538,11,FALSE)</f>
        <v>#N/A</v>
      </c>
      <c r="AM2938" s="20">
        <v>3.4348254034115571</v>
      </c>
      <c r="AN2938" s="21">
        <v>190.13333333333333</v>
      </c>
    </row>
    <row r="2939" spans="1:40" x14ac:dyDescent="0.25">
      <c r="A2939" t="s">
        <v>93</v>
      </c>
      <c r="B2939" s="15">
        <v>43647</v>
      </c>
      <c r="C2939" s="16" t="s">
        <v>82</v>
      </c>
      <c r="D2939" s="17">
        <v>2020</v>
      </c>
      <c r="E2939" s="18" t="str">
        <f t="shared" si="707"/>
        <v>Rotorua 2019/20</v>
      </c>
      <c r="F2939" s="18" t="s">
        <v>72</v>
      </c>
      <c r="G2939" s="19">
        <v>11.7</v>
      </c>
      <c r="H2939" s="17">
        <v>2.4</v>
      </c>
      <c r="I2939" s="21">
        <v>287.5</v>
      </c>
      <c r="J2939" s="19">
        <v>16.6067822682936</v>
      </c>
      <c r="K2939" s="19">
        <v>0.59754447108271302</v>
      </c>
      <c r="L2939" s="19">
        <v>7</v>
      </c>
      <c r="M2939" s="19">
        <v>9</v>
      </c>
      <c r="N2939" s="19">
        <v>6.98</v>
      </c>
      <c r="O2939" s="19">
        <v>2.0099999999999998</v>
      </c>
      <c r="P2939" s="17"/>
      <c r="Q2939" s="19">
        <f t="shared" si="712"/>
        <v>4.9331920888352503</v>
      </c>
      <c r="R2939" s="19">
        <f t="shared" si="714"/>
        <v>4.5015831909090407</v>
      </c>
      <c r="S2939" s="19">
        <f t="shared" si="708"/>
        <v>3.7904999255672043</v>
      </c>
      <c r="T2939" s="19">
        <f t="shared" si="710"/>
        <v>3.7812336356551306</v>
      </c>
      <c r="U2939" s="23">
        <f t="shared" si="713"/>
        <v>4.2516272102416561</v>
      </c>
      <c r="V2939" s="24">
        <f t="shared" si="711"/>
        <v>4.9181265570560599</v>
      </c>
      <c r="W2939" s="24">
        <f t="shared" si="711"/>
        <v>4.3299125815194275</v>
      </c>
      <c r="X2939" s="24">
        <f t="shared" si="711"/>
        <v>3.911860273994602</v>
      </c>
      <c r="Y2939" s="24">
        <f t="shared" si="711"/>
        <v>3.8425664826618031</v>
      </c>
      <c r="Z2939" s="24">
        <f t="shared" si="711"/>
        <v>4.2506164738079741</v>
      </c>
      <c r="AA2939" s="20">
        <v>-0.53</v>
      </c>
      <c r="AB2939" s="20">
        <v>-0.24333333333333301</v>
      </c>
      <c r="AC2939" s="17">
        <v>315.29873493503601</v>
      </c>
      <c r="AD2939" s="17">
        <f t="shared" si="709"/>
        <v>315.62729627387699</v>
      </c>
      <c r="AE2939" s="21">
        <v>208.843161856964</v>
      </c>
      <c r="AF2939" s="21">
        <v>166.16935483870978</v>
      </c>
      <c r="AG2939" s="19">
        <v>3.2972154989435492</v>
      </c>
      <c r="AH2939" s="21">
        <v>119.5</v>
      </c>
      <c r="AI2939" s="22">
        <v>-0.25333333333333297</v>
      </c>
      <c r="AJ2939" s="21">
        <v>1112.761438519452</v>
      </c>
      <c r="AK2939" s="21" t="e">
        <f>VLOOKUP($B2939,'[3]Rotoma level Monthly'!$C$2:$N$538,10,FALSE)</f>
        <v>#N/A</v>
      </c>
      <c r="AL2939" s="21" t="e">
        <f>VLOOKUP($B2939,'[3]Rotoma level Monthly'!$C$2:$N$538,11,FALSE)</f>
        <v>#N/A</v>
      </c>
      <c r="AM2939" s="20">
        <v>3.406840578332853</v>
      </c>
      <c r="AN2939" s="21">
        <v>187.81666666666663</v>
      </c>
    </row>
    <row r="2940" spans="1:40" x14ac:dyDescent="0.25">
      <c r="A2940" t="s">
        <v>93</v>
      </c>
      <c r="B2940" s="15">
        <v>43709</v>
      </c>
      <c r="C2940" s="16" t="s">
        <v>82</v>
      </c>
      <c r="D2940" s="17">
        <v>2020</v>
      </c>
      <c r="E2940" s="18" t="str">
        <f t="shared" si="707"/>
        <v>Rotorua 2019/20</v>
      </c>
      <c r="F2940" s="18" t="s">
        <v>72</v>
      </c>
      <c r="G2940" s="19">
        <v>3.05</v>
      </c>
      <c r="H2940" s="17">
        <v>4</v>
      </c>
      <c r="I2940" s="21">
        <v>233.5</v>
      </c>
      <c r="J2940" s="19">
        <v>11.2332822682936</v>
      </c>
      <c r="L2940" s="19">
        <v>24</v>
      </c>
      <c r="M2940" s="19">
        <v>13.5</v>
      </c>
      <c r="N2940" s="19">
        <v>7.125</v>
      </c>
      <c r="O2940" s="19">
        <v>1.2349999999999999</v>
      </c>
      <c r="P2940" s="17"/>
      <c r="Q2940" s="19">
        <f t="shared" si="712"/>
        <v>3.4501215919408361</v>
      </c>
      <c r="R2940" s="19">
        <f t="shared" si="714"/>
        <v>3.8756745470895422</v>
      </c>
      <c r="S2940" s="19">
        <f t="shared" si="708"/>
        <v>3.5185435235554139</v>
      </c>
      <c r="T2940" s="19">
        <f t="shared" si="710"/>
        <v>3.2854794819770561</v>
      </c>
      <c r="U2940" s="23">
        <f t="shared" si="713"/>
        <v>3.5324547861407121</v>
      </c>
      <c r="V2940" s="24">
        <f t="shared" si="711"/>
        <v>4.7844991314134022</v>
      </c>
      <c r="W2940" s="24">
        <f t="shared" si="711"/>
        <v>4.3036044462275784</v>
      </c>
      <c r="X2940" s="24">
        <f t="shared" si="711"/>
        <v>3.8811648537407222</v>
      </c>
      <c r="Y2940" s="24">
        <f t="shared" si="711"/>
        <v>3.8110168599210898</v>
      </c>
      <c r="Z2940" s="24">
        <f t="shared" si="711"/>
        <v>4.1950713228256982</v>
      </c>
      <c r="AA2940" s="20">
        <v>-1.28</v>
      </c>
      <c r="AB2940" s="20">
        <v>-0.39833333333333298</v>
      </c>
      <c r="AC2940" s="17">
        <v>315.30990636574103</v>
      </c>
      <c r="AD2940" s="17">
        <f t="shared" si="709"/>
        <v>315.57699041182764</v>
      </c>
      <c r="AE2940" s="21">
        <v>125.904944846104</v>
      </c>
      <c r="AF2940" s="21">
        <v>193.85296934865897</v>
      </c>
      <c r="AG2940" s="19">
        <v>4.3530672589042148</v>
      </c>
      <c r="AH2940" s="21">
        <v>178.1</v>
      </c>
      <c r="AI2940" s="22">
        <v>-0.206666666666666</v>
      </c>
      <c r="AJ2940" s="21">
        <v>1216.7993531995016</v>
      </c>
      <c r="AK2940" s="21" t="e">
        <f>VLOOKUP($B2940,'[3]Rotoma level Monthly'!$C$2:$N$538,10,FALSE)</f>
        <v>#N/A</v>
      </c>
      <c r="AL2940" s="21" t="e">
        <f>VLOOKUP($B2940,'[3]Rotoma level Monthly'!$C$2:$N$538,11,FALSE)</f>
        <v>#N/A</v>
      </c>
      <c r="AM2940" s="20">
        <v>3.5232853284740471</v>
      </c>
      <c r="AN2940" s="21">
        <v>196.21666666666667</v>
      </c>
    </row>
    <row r="2941" spans="1:40" x14ac:dyDescent="0.25">
      <c r="A2941" t="s">
        <v>93</v>
      </c>
      <c r="B2941" s="15">
        <v>43739</v>
      </c>
      <c r="C2941" s="16" t="s">
        <v>82</v>
      </c>
      <c r="D2941" s="17">
        <v>2020</v>
      </c>
      <c r="E2941" s="18" t="str">
        <f t="shared" si="707"/>
        <v>Rotorua 2019/20</v>
      </c>
      <c r="F2941" s="18" t="s">
        <v>72</v>
      </c>
      <c r="G2941" s="19">
        <v>2.6</v>
      </c>
      <c r="H2941" s="17">
        <v>3.8</v>
      </c>
      <c r="I2941" s="21">
        <v>279</v>
      </c>
      <c r="J2941" s="19">
        <v>14</v>
      </c>
      <c r="K2941" s="19">
        <v>2</v>
      </c>
      <c r="L2941" s="19">
        <v>44</v>
      </c>
      <c r="M2941" s="19">
        <v>26.5</v>
      </c>
      <c r="N2941" s="19">
        <v>7.07</v>
      </c>
      <c r="O2941" s="19">
        <v>1.51</v>
      </c>
      <c r="P2941" s="17"/>
      <c r="Q2941" s="19">
        <f t="shared" si="712"/>
        <v>3.2740323038458774</v>
      </c>
      <c r="R2941" s="19">
        <f t="shared" si="714"/>
        <v>3.9398489547298219</v>
      </c>
      <c r="S2941" s="19">
        <f t="shared" si="708"/>
        <v>3.7512686518535276</v>
      </c>
      <c r="T2941" s="19">
        <f t="shared" si="710"/>
        <v>3.564693864180454</v>
      </c>
      <c r="U2941" s="23">
        <f t="shared" si="713"/>
        <v>3.6324609436524202</v>
      </c>
      <c r="V2941" s="24">
        <f t="shared" si="711"/>
        <v>4.6074050667390205</v>
      </c>
      <c r="W2941" s="24">
        <f t="shared" si="711"/>
        <v>4.2704829142044112</v>
      </c>
      <c r="X2941" s="24">
        <f t="shared" si="711"/>
        <v>3.8605900745932886</v>
      </c>
      <c r="Y2941" s="24">
        <f t="shared" si="711"/>
        <v>3.8062007918371745</v>
      </c>
      <c r="Z2941" s="24">
        <f t="shared" si="711"/>
        <v>4.1361697118434746</v>
      </c>
      <c r="AA2941" s="20">
        <v>-0.54</v>
      </c>
      <c r="AB2941" s="20">
        <v>-0.47499999999999998</v>
      </c>
      <c r="AC2941" s="17">
        <v>315.32485735887099</v>
      </c>
      <c r="AD2941" s="17">
        <f t="shared" si="709"/>
        <v>315.52459615080988</v>
      </c>
      <c r="AE2941" s="21">
        <v>137.41368078175901</v>
      </c>
      <c r="AF2941" s="21">
        <v>204.52956989247312</v>
      </c>
      <c r="AG2941" s="19">
        <v>4.6808221285725802</v>
      </c>
      <c r="AH2941" s="21">
        <v>209.8</v>
      </c>
      <c r="AI2941" s="22">
        <v>-0.206666666666666</v>
      </c>
      <c r="AJ2941" s="21">
        <v>1277.1627980456053</v>
      </c>
      <c r="AK2941" s="21" t="e">
        <f>VLOOKUP($B2941,'[3]Rotoma level Monthly'!$C$2:$N$538,10,FALSE)</f>
        <v>#N/A</v>
      </c>
      <c r="AL2941" s="21" t="e">
        <f>VLOOKUP($B2941,'[3]Rotoma level Monthly'!$C$2:$N$538,11,FALSE)</f>
        <v>#N/A</v>
      </c>
      <c r="AM2941" s="20">
        <v>3.5622207819135183</v>
      </c>
      <c r="AN2941" s="21">
        <v>197.54166666666666</v>
      </c>
    </row>
    <row r="2942" spans="1:40" x14ac:dyDescent="0.25">
      <c r="A2942" t="s">
        <v>93</v>
      </c>
      <c r="B2942" s="15">
        <v>43770</v>
      </c>
      <c r="C2942" s="16" t="s">
        <v>82</v>
      </c>
      <c r="D2942" s="17">
        <v>2020</v>
      </c>
      <c r="E2942" s="18" t="str">
        <f t="shared" si="707"/>
        <v>Rotorua 2019/20</v>
      </c>
      <c r="F2942" s="18" t="s">
        <v>72</v>
      </c>
      <c r="G2942" s="19">
        <v>7</v>
      </c>
      <c r="H2942" s="17">
        <v>3.4249999999999998</v>
      </c>
      <c r="I2942" s="21">
        <v>326.5</v>
      </c>
      <c r="J2942" s="19">
        <v>17</v>
      </c>
      <c r="K2942" s="19">
        <v>1.5</v>
      </c>
      <c r="L2942" s="19">
        <v>36.5</v>
      </c>
      <c r="M2942" s="19">
        <v>32</v>
      </c>
      <c r="N2942" s="19">
        <v>7</v>
      </c>
      <c r="O2942" s="19">
        <v>2.3199999999999998</v>
      </c>
      <c r="P2942" s="17"/>
      <c r="Q2942" s="19">
        <f t="shared" si="712"/>
        <v>4.3665490216362119</v>
      </c>
      <c r="R2942" s="19">
        <f t="shared" si="714"/>
        <v>4.0688057958664476</v>
      </c>
      <c r="S2942" s="19">
        <f t="shared" si="708"/>
        <v>3.9567883886893882</v>
      </c>
      <c r="T2942" s="19">
        <f t="shared" si="710"/>
        <v>3.8109108504245595</v>
      </c>
      <c r="U2942" s="23">
        <f t="shared" si="713"/>
        <v>4.050763514154152</v>
      </c>
      <c r="V2942" s="24">
        <f t="shared" si="711"/>
        <v>4.580305422863435</v>
      </c>
      <c r="W2942" s="24">
        <f t="shared" si="711"/>
        <v>4.2354558252781969</v>
      </c>
      <c r="X2942" s="24">
        <f t="shared" si="711"/>
        <v>3.8569804345446719</v>
      </c>
      <c r="Y2942" s="24">
        <f t="shared" si="711"/>
        <v>3.8254860166411766</v>
      </c>
      <c r="Z2942" s="24">
        <f t="shared" si="711"/>
        <v>4.1245569248318708</v>
      </c>
      <c r="AA2942" s="20">
        <v>-0.99</v>
      </c>
      <c r="AB2942" s="20">
        <v>-0.78166666666666595</v>
      </c>
      <c r="AC2942" s="17">
        <v>315.29632552083302</v>
      </c>
      <c r="AD2942" s="17">
        <f t="shared" si="709"/>
        <v>315.47833564812169</v>
      </c>
      <c r="AE2942" s="21">
        <v>72.566775244299805</v>
      </c>
      <c r="AF2942" s="21">
        <v>188.48611111111114</v>
      </c>
      <c r="AG2942" s="19">
        <v>4.0801874964750002</v>
      </c>
      <c r="AI2942" s="22">
        <v>-0.206666666666666</v>
      </c>
      <c r="AJ2942" s="21">
        <v>1319.8477687480888</v>
      </c>
      <c r="AK2942" s="21" t="e">
        <f>VLOOKUP($B2942,'[3]Rotoma level Monthly'!$C$2:$N$538,10,FALSE)</f>
        <v>#N/A</v>
      </c>
      <c r="AL2942" s="21" t="e">
        <f>VLOOKUP($B2942,'[3]Rotoma level Monthly'!$C$2:$N$538,11,FALSE)</f>
        <v>#N/A</v>
      </c>
      <c r="AM2942" s="20">
        <v>3.6644988831791996</v>
      </c>
    </row>
    <row r="2943" spans="1:40" x14ac:dyDescent="0.25">
      <c r="A2943" t="s">
        <v>93</v>
      </c>
      <c r="B2943" s="15">
        <v>43800</v>
      </c>
      <c r="C2943" s="16" t="s">
        <v>82</v>
      </c>
      <c r="D2943" s="17">
        <v>2020</v>
      </c>
      <c r="E2943" s="18" t="str">
        <f t="shared" si="707"/>
        <v>Rotorua 2019/20</v>
      </c>
      <c r="F2943" s="18" t="s">
        <v>72</v>
      </c>
      <c r="G2943" s="19">
        <v>8.75</v>
      </c>
      <c r="H2943" s="17">
        <v>2.4500000000000002</v>
      </c>
      <c r="I2943" s="21">
        <v>313</v>
      </c>
      <c r="J2943" s="19">
        <v>17</v>
      </c>
      <c r="K2943" s="19">
        <v>2</v>
      </c>
      <c r="L2943" s="19">
        <v>10.5</v>
      </c>
      <c r="M2943" s="19">
        <v>24</v>
      </c>
      <c r="N2943" s="19">
        <v>7.1899999999999995</v>
      </c>
      <c r="O2943" s="19">
        <v>2.7850000000000001</v>
      </c>
      <c r="P2943" s="17"/>
      <c r="Q2943" s="19">
        <f t="shared" si="712"/>
        <v>4.6127004546766752</v>
      </c>
      <c r="R2943" s="19">
        <f t="shared" si="714"/>
        <v>4.4767980506839997</v>
      </c>
      <c r="S2943" s="19">
        <f t="shared" si="708"/>
        <v>3.9015884560148089</v>
      </c>
      <c r="T2943" s="19">
        <f t="shared" si="710"/>
        <v>3.8109108504245595</v>
      </c>
      <c r="U2943" s="23">
        <f t="shared" si="713"/>
        <v>4.2004994529500106</v>
      </c>
      <c r="V2943" s="24">
        <f t="shared" si="711"/>
        <v>4.611974219809361</v>
      </c>
      <c r="W2943" s="24">
        <f t="shared" si="711"/>
        <v>4.2671790070358568</v>
      </c>
      <c r="X2943" s="24">
        <f t="shared" si="711"/>
        <v>3.8816809429310872</v>
      </c>
      <c r="Y2943" s="24">
        <f t="shared" si="711"/>
        <v>3.8788876960811369</v>
      </c>
      <c r="Z2943" s="24">
        <f t="shared" si="711"/>
        <v>4.1599304664643606</v>
      </c>
      <c r="AA2943" s="20">
        <v>-0.6</v>
      </c>
      <c r="AB2943" s="20">
        <v>-0.72333333333333305</v>
      </c>
      <c r="AC2943" s="17">
        <v>315.25864919354802</v>
      </c>
      <c r="AD2943" s="17">
        <f t="shared" si="709"/>
        <v>315.43378860926424</v>
      </c>
      <c r="AE2943" s="21">
        <v>194.15839709112899</v>
      </c>
      <c r="AF2943" s="21">
        <v>176.50537634408605</v>
      </c>
      <c r="AG2943" s="19">
        <v>4.6939598227069901</v>
      </c>
      <c r="AH2943" s="21">
        <v>277.7</v>
      </c>
      <c r="AI2943" s="22">
        <v>-0.25333333333333297</v>
      </c>
      <c r="AJ2943" s="21">
        <v>1268.6806821577336</v>
      </c>
      <c r="AK2943" s="21" t="e">
        <f>VLOOKUP($B2943,'[3]Rotoma level Monthly'!$C$2:$N$538,10,FALSE)</f>
        <v>#N/A</v>
      </c>
      <c r="AL2943" s="21" t="e">
        <f>VLOOKUP($B2943,'[3]Rotoma level Monthly'!$C$2:$N$538,11,FALSE)</f>
        <v>#N/A</v>
      </c>
      <c r="AM2943" s="20">
        <v>3.7078455909606807</v>
      </c>
      <c r="AN2943" s="21">
        <v>201.54999999999998</v>
      </c>
    </row>
    <row r="2944" spans="1:40" x14ac:dyDescent="0.25">
      <c r="A2944" t="s">
        <v>93</v>
      </c>
      <c r="B2944" s="15">
        <v>43831</v>
      </c>
      <c r="C2944" s="16" t="s">
        <v>82</v>
      </c>
      <c r="D2944" s="17">
        <v>2020</v>
      </c>
      <c r="E2944" s="18" t="str">
        <f t="shared" si="707"/>
        <v>Rotorua 2019/20</v>
      </c>
      <c r="F2944" s="18" t="s">
        <v>72</v>
      </c>
      <c r="G2944" s="19">
        <v>5.95</v>
      </c>
      <c r="H2944" s="17">
        <v>3.05</v>
      </c>
      <c r="I2944" s="21">
        <v>256.5</v>
      </c>
      <c r="J2944" s="19">
        <v>14.5</v>
      </c>
      <c r="K2944" s="19">
        <v>1</v>
      </c>
      <c r="L2944" s="19">
        <v>3.5</v>
      </c>
      <c r="M2944" s="19">
        <v>8</v>
      </c>
      <c r="N2944" s="19">
        <v>7.3599999999999994</v>
      </c>
      <c r="O2944" s="19">
        <v>1.4550000000000001</v>
      </c>
      <c r="P2944" s="17"/>
      <c r="Q2944" s="19">
        <f t="shared" si="712"/>
        <v>4.187273092950516</v>
      </c>
      <c r="R2944" s="19">
        <f t="shared" si="714"/>
        <v>4.2112619913458502</v>
      </c>
      <c r="S2944" s="19">
        <f t="shared" si="708"/>
        <v>3.6413529820379833</v>
      </c>
      <c r="T2944" s="19">
        <f t="shared" si="710"/>
        <v>3.6091945665261265</v>
      </c>
      <c r="U2944" s="23">
        <f t="shared" si="713"/>
        <v>3.9122706582151188</v>
      </c>
      <c r="V2944" s="24">
        <f t="shared" si="711"/>
        <v>4.5990258065893421</v>
      </c>
      <c r="W2944" s="24">
        <f t="shared" si="711"/>
        <v>4.2629235250912556</v>
      </c>
      <c r="X2944" s="24">
        <f t="shared" si="711"/>
        <v>3.8594738451141128</v>
      </c>
      <c r="Y2944" s="24">
        <f t="shared" si="711"/>
        <v>3.8813632305602686</v>
      </c>
      <c r="Z2944" s="24">
        <f t="shared" si="711"/>
        <v>4.150696601838745</v>
      </c>
      <c r="AA2944" s="20"/>
      <c r="AB2944" s="20"/>
      <c r="AC2944" s="17">
        <v>315.10756093190003</v>
      </c>
      <c r="AD2944" s="17">
        <f t="shared" si="709"/>
        <v>315.36798567034549</v>
      </c>
      <c r="AE2944" s="21">
        <v>13.1511627906977</v>
      </c>
      <c r="AF2944" s="21">
        <v>198.17204301075262</v>
      </c>
      <c r="AG2944" s="19">
        <v>4.1079495185537649</v>
      </c>
      <c r="AH2944" s="21">
        <v>335.8</v>
      </c>
      <c r="AI2944" s="22">
        <v>-0.26333333333333298</v>
      </c>
      <c r="AJ2944" s="21">
        <v>1231.5559535410468</v>
      </c>
      <c r="AK2944" s="21" t="e">
        <f>VLOOKUP($B2944,'[3]Rotoma level Monthly'!$C$2:$N$538,10,FALSE)</f>
        <v>#N/A</v>
      </c>
      <c r="AL2944" s="21" t="e">
        <f>VLOOKUP($B2944,'[3]Rotoma level Monthly'!$C$2:$N$538,11,FALSE)</f>
        <v>#N/A</v>
      </c>
      <c r="AM2944" s="20">
        <v>3.7868744243699317</v>
      </c>
      <c r="AN2944" s="21">
        <v>213.18333333333331</v>
      </c>
    </row>
    <row r="2945" spans="1:40" x14ac:dyDescent="0.25">
      <c r="A2945" t="s">
        <v>93</v>
      </c>
      <c r="B2945" s="15">
        <v>43862</v>
      </c>
      <c r="C2945" s="16" t="s">
        <v>82</v>
      </c>
      <c r="D2945" s="17">
        <v>2020</v>
      </c>
      <c r="E2945" s="18" t="str">
        <f t="shared" si="707"/>
        <v>Rotorua 2019/20</v>
      </c>
      <c r="F2945" s="18" t="s">
        <v>72</v>
      </c>
      <c r="G2945" s="19">
        <v>5</v>
      </c>
      <c r="H2945" s="17">
        <v>5.2</v>
      </c>
      <c r="I2945" s="21">
        <v>274.8</v>
      </c>
      <c r="J2945" s="19">
        <v>16.600000000000001</v>
      </c>
      <c r="K2945" s="19">
        <v>1.85</v>
      </c>
      <c r="L2945" s="19">
        <v>4.5</v>
      </c>
      <c r="M2945" s="19">
        <v>8.3000000000000007</v>
      </c>
      <c r="N2945" s="19">
        <v>6.9849999999999994</v>
      </c>
      <c r="O2945" s="19">
        <v>1.0985</v>
      </c>
      <c r="P2945" s="17"/>
      <c r="Q2945" s="19">
        <f t="shared" si="712"/>
        <v>3.9953838110134878</v>
      </c>
      <c r="R2945" s="19">
        <f t="shared" si="714"/>
        <v>3.5411413633579301</v>
      </c>
      <c r="S2945" s="19">
        <f t="shared" si="708"/>
        <v>3.7314403524464139</v>
      </c>
      <c r="T2945" s="19">
        <f t="shared" si="710"/>
        <v>3.7807156170769605</v>
      </c>
      <c r="U2945" s="23">
        <f t="shared" si="713"/>
        <v>3.7621702859736983</v>
      </c>
      <c r="V2945" s="24">
        <f t="shared" si="711"/>
        <v>4.5405080580393387</v>
      </c>
      <c r="W2945" s="24">
        <f t="shared" si="711"/>
        <v>4.2343904845852078</v>
      </c>
      <c r="X2945" s="24">
        <f t="shared" si="711"/>
        <v>3.8422066933342762</v>
      </c>
      <c r="Y2945" s="24">
        <f t="shared" si="711"/>
        <v>3.9080603727727574</v>
      </c>
      <c r="Z2945" s="24">
        <f t="shared" si="711"/>
        <v>4.131291402182895</v>
      </c>
      <c r="AA2945" s="20"/>
      <c r="AB2945" s="20"/>
      <c r="AC2945" s="17">
        <v>314.87465846503801</v>
      </c>
      <c r="AD2945" s="17">
        <f t="shared" si="709"/>
        <v>315.28511906789964</v>
      </c>
      <c r="AE2945" s="21">
        <v>6.5755813953488298</v>
      </c>
      <c r="AF2945" s="21">
        <v>175.86206896551727</v>
      </c>
      <c r="AG2945" s="19">
        <v>3.6029589687902295</v>
      </c>
      <c r="AH2945" s="21">
        <v>283.3</v>
      </c>
      <c r="AI2945" s="22">
        <v>-0.33083333333333298</v>
      </c>
      <c r="AJ2945" s="21">
        <v>1183.4273825809396</v>
      </c>
      <c r="AK2945" s="21" t="e">
        <f>VLOOKUP($B2945,'[3]Rotoma level Monthly'!$C$2:$N$538,10,FALSE)</f>
        <v>#N/A</v>
      </c>
      <c r="AL2945" s="21" t="e">
        <f>VLOOKUP($B2945,'[3]Rotoma level Monthly'!$C$2:$N$538,11,FALSE)</f>
        <v>#N/A</v>
      </c>
      <c r="AM2945" s="20">
        <v>3.785289834068633</v>
      </c>
      <c r="AN2945" s="21">
        <v>219.74166666666667</v>
      </c>
    </row>
    <row r="2946" spans="1:40" x14ac:dyDescent="0.25">
      <c r="A2946" t="s">
        <v>93</v>
      </c>
      <c r="B2946" s="15">
        <v>43983</v>
      </c>
      <c r="C2946" s="16" t="s">
        <v>82</v>
      </c>
      <c r="D2946" s="17">
        <v>2020</v>
      </c>
      <c r="E2946" s="18" t="str">
        <f t="shared" si="707"/>
        <v>Rotorua 2019/20</v>
      </c>
      <c r="F2946" s="18" t="s">
        <v>72</v>
      </c>
      <c r="G2946" s="19">
        <v>18.649999999999999</v>
      </c>
      <c r="H2946" s="17">
        <v>3.8499999999999996</v>
      </c>
      <c r="I2946" s="21">
        <v>397.25</v>
      </c>
      <c r="J2946" s="19">
        <v>27.900000000000002</v>
      </c>
      <c r="K2946" s="19">
        <v>0.8</v>
      </c>
      <c r="L2946" s="19">
        <v>65.900000000000006</v>
      </c>
      <c r="M2946" s="19">
        <v>13.7</v>
      </c>
      <c r="N2946" s="19">
        <v>7.1150000000000002</v>
      </c>
      <c r="O2946" s="19">
        <v>2.3200000000000003</v>
      </c>
      <c r="P2946" s="17"/>
      <c r="Q2946" s="19">
        <f t="shared" si="712"/>
        <v>5.4475242438075542</v>
      </c>
      <c r="R2946" s="19">
        <f t="shared" si="714"/>
        <v>3.9235277100646249</v>
      </c>
      <c r="S2946" s="19">
        <f t="shared" si="708"/>
        <v>4.2131823566970468</v>
      </c>
      <c r="T2946" s="19">
        <f t="shared" si="710"/>
        <v>4.4391642735589043</v>
      </c>
      <c r="U2946" s="23">
        <f t="shared" si="713"/>
        <v>4.5058496460320328</v>
      </c>
      <c r="V2946" s="24">
        <f t="shared" si="711"/>
        <v>4.561452979000034</v>
      </c>
      <c r="W2946" s="24">
        <f t="shared" si="711"/>
        <v>4.1841130829209057</v>
      </c>
      <c r="X2946" s="24">
        <f t="shared" si="711"/>
        <v>3.8674213698782971</v>
      </c>
      <c r="Y2946" s="24">
        <f t="shared" si="711"/>
        <v>3.9472190686991202</v>
      </c>
      <c r="Z2946" s="24">
        <f t="shared" si="711"/>
        <v>4.1400516251245891</v>
      </c>
      <c r="AA2946" s="20"/>
      <c r="AB2946" s="20"/>
      <c r="AC2946" s="17">
        <v>314.49346116340399</v>
      </c>
      <c r="AD2946" s="17">
        <f t="shared" si="709"/>
        <v>315.18950333433196</v>
      </c>
      <c r="AE2946" s="21">
        <v>185.69897475667199</v>
      </c>
      <c r="AF2946" s="21">
        <v>149.72916666666666</v>
      </c>
      <c r="AG2946" s="19">
        <v>3.516442126591667</v>
      </c>
      <c r="AH2946" s="21">
        <v>112.2</v>
      </c>
      <c r="AI2946" s="22">
        <v>-0.43666666666666648</v>
      </c>
      <c r="AJ2946" s="21">
        <v>1156.6745374115164</v>
      </c>
      <c r="AK2946" s="21" t="e">
        <f>VLOOKUP($B2946,'[3]Rotoma level Monthly'!$C$2:$N$538,10,FALSE)</f>
        <v>#N/A</v>
      </c>
      <c r="AL2946" s="21" t="e">
        <f>VLOOKUP($B2946,'[3]Rotoma level Monthly'!$C$2:$N$538,11,FALSE)</f>
        <v>#N/A</v>
      </c>
      <c r="AM2946" s="20">
        <v>3.7880773978291811</v>
      </c>
      <c r="AN2946" s="21">
        <v>206.39166666666665</v>
      </c>
    </row>
    <row r="2947" spans="1:40" x14ac:dyDescent="0.25">
      <c r="A2947" t="s">
        <v>93</v>
      </c>
      <c r="B2947" s="15">
        <v>44013</v>
      </c>
      <c r="C2947" s="16" t="s">
        <v>83</v>
      </c>
      <c r="D2947" s="17">
        <v>2021</v>
      </c>
      <c r="E2947" s="18" t="str">
        <f t="shared" ref="E2947:E3010" si="715">CONCATENATE(A2947," ",C2947)</f>
        <v>Rotorua 2020/21</v>
      </c>
      <c r="F2947" s="18" t="s">
        <v>72</v>
      </c>
      <c r="G2947" s="19">
        <v>13.8</v>
      </c>
      <c r="H2947" s="17">
        <v>3.25</v>
      </c>
      <c r="I2947" s="21">
        <v>271.85000000000002</v>
      </c>
      <c r="J2947" s="19">
        <v>17.700000000000003</v>
      </c>
      <c r="K2947" s="19">
        <v>1.25</v>
      </c>
      <c r="L2947" s="19">
        <v>27.6</v>
      </c>
      <c r="M2947" s="19">
        <v>7.9499999999999993</v>
      </c>
      <c r="N2947" s="19">
        <v>6.8125</v>
      </c>
      <c r="O2947" s="19">
        <v>1.7200000000000002</v>
      </c>
      <c r="P2947" s="17"/>
      <c r="Q2947" s="19">
        <f t="shared" si="712"/>
        <v>5.1152928794591404</v>
      </c>
      <c r="R2947" s="19">
        <f t="shared" si="714"/>
        <v>4.1334163768947798</v>
      </c>
      <c r="S2947" s="19">
        <f t="shared" si="708"/>
        <v>3.717331305386566</v>
      </c>
      <c r="T2947" s="19">
        <f t="shared" si="710"/>
        <v>3.862081937776475</v>
      </c>
      <c r="U2947" s="23">
        <f t="shared" si="713"/>
        <v>4.2070306248792395</v>
      </c>
      <c r="V2947" s="24">
        <f t="shared" si="711"/>
        <v>4.5709165395685742</v>
      </c>
      <c r="W2947" s="24">
        <f t="shared" si="711"/>
        <v>4.1661996975888487</v>
      </c>
      <c r="X2947" s="24">
        <f t="shared" si="711"/>
        <v>3.8392049173956107</v>
      </c>
      <c r="Y2947" s="24">
        <f t="shared" si="711"/>
        <v>3.9080392269388482</v>
      </c>
      <c r="Z2947" s="24">
        <f t="shared" si="711"/>
        <v>4.1210900953729697</v>
      </c>
      <c r="AA2947" s="20"/>
      <c r="AB2947" s="20"/>
      <c r="AC2947" s="17">
        <v>314.62044283862502</v>
      </c>
      <c r="AD2947" s="17">
        <f t="shared" si="709"/>
        <v>315.11999718618677</v>
      </c>
      <c r="AE2947" s="21">
        <v>142.96658097686401</v>
      </c>
      <c r="AF2947" s="21">
        <v>176.29704301075267</v>
      </c>
      <c r="AG2947" s="19">
        <v>3.2681742803306451</v>
      </c>
      <c r="AH2947" s="21">
        <v>129</v>
      </c>
      <c r="AI2947" s="22">
        <v>-0.47499999999999998</v>
      </c>
      <c r="AJ2947" s="21">
        <v>1262.4062104526145</v>
      </c>
      <c r="AK2947" s="21" t="e">
        <f>VLOOKUP($B2947,'[3]Rotoma level Monthly'!$C$2:$N$538,10,FALSE)</f>
        <v>#N/A</v>
      </c>
      <c r="AL2947" s="21" t="e">
        <f>VLOOKUP($B2947,'[3]Rotoma level Monthly'!$C$2:$N$538,11,FALSE)</f>
        <v>#N/A</v>
      </c>
      <c r="AM2947" s="20">
        <v>3.8443149878011726</v>
      </c>
      <c r="AN2947" s="21">
        <v>203.92499999999998</v>
      </c>
    </row>
    <row r="2948" spans="1:40" x14ac:dyDescent="0.25">
      <c r="A2948" t="s">
        <v>93</v>
      </c>
      <c r="B2948" s="15">
        <v>44044</v>
      </c>
      <c r="C2948" s="16" t="s">
        <v>83</v>
      </c>
      <c r="D2948" s="17">
        <v>2021</v>
      </c>
      <c r="E2948" s="18" t="str">
        <f t="shared" si="715"/>
        <v>Rotorua 2020/21</v>
      </c>
      <c r="F2948" s="18" t="s">
        <v>72</v>
      </c>
      <c r="G2948" s="19">
        <v>11.15</v>
      </c>
      <c r="H2948" s="17">
        <v>3.2250000000000001</v>
      </c>
      <c r="I2948" s="21">
        <v>298.39999999999998</v>
      </c>
      <c r="J2948" s="19">
        <v>15</v>
      </c>
      <c r="K2948" s="19">
        <v>1.75</v>
      </c>
      <c r="L2948" s="19">
        <v>26.200000000000003</v>
      </c>
      <c r="M2948" s="19">
        <v>10.25</v>
      </c>
      <c r="N2948" s="19">
        <v>7.0150000000000006</v>
      </c>
      <c r="O2948" s="19">
        <v>1.895</v>
      </c>
      <c r="P2948" s="17"/>
      <c r="Q2948" s="19">
        <f t="shared" si="712"/>
        <v>4.8800781631558161</v>
      </c>
      <c r="R2948" s="19">
        <f t="shared" si="714"/>
        <v>4.1429037248608287</v>
      </c>
      <c r="S2948" s="19">
        <f t="shared" si="708"/>
        <v>3.8391444445898997</v>
      </c>
      <c r="T2948" s="19">
        <f t="shared" si="710"/>
        <v>3.6521864764425889</v>
      </c>
      <c r="U2948" s="23">
        <f t="shared" si="713"/>
        <v>4.1285782022622834</v>
      </c>
      <c r="V2948" s="24">
        <f t="shared" si="711"/>
        <v>4.549664897867193</v>
      </c>
      <c r="W2948" s="24">
        <f t="shared" si="711"/>
        <v>4.1363097420848316</v>
      </c>
      <c r="X2948" s="24">
        <f t="shared" si="711"/>
        <v>3.8149112593965415</v>
      </c>
      <c r="Y2948" s="24">
        <f t="shared" si="711"/>
        <v>3.8287555457214744</v>
      </c>
      <c r="Z2948" s="24">
        <f t="shared" si="711"/>
        <v>4.0824103612675096</v>
      </c>
      <c r="AA2948" s="20"/>
      <c r="AB2948" s="20"/>
      <c r="AC2948" s="17">
        <v>314.63354366636099</v>
      </c>
      <c r="AD2948" s="17">
        <f t="shared" si="709"/>
        <v>315.05736782447144</v>
      </c>
      <c r="AE2948" s="21">
        <v>121.683022242093</v>
      </c>
      <c r="AF2948" s="21">
        <v>182.69489247311833</v>
      </c>
      <c r="AG2948" s="19">
        <v>3.4393100328709671</v>
      </c>
      <c r="AH2948" s="21">
        <v>167.8</v>
      </c>
      <c r="AI2948" s="22">
        <v>-0.59916666666666651</v>
      </c>
      <c r="AJ2948" s="21">
        <v>1196.5296295725143</v>
      </c>
      <c r="AK2948" s="21" t="e">
        <f>VLOOKUP($B2948,'[3]Rotoma level Monthly'!$C$2:$N$538,10,FALSE)</f>
        <v>#N/A</v>
      </c>
      <c r="AL2948" s="21" t="e">
        <f>VLOOKUP($B2948,'[3]Rotoma level Monthly'!$C$2:$N$538,11,FALSE)</f>
        <v>#N/A</v>
      </c>
      <c r="AM2948" s="20">
        <v>3.8418948862500972</v>
      </c>
      <c r="AN2948" s="21">
        <v>207.95000000000002</v>
      </c>
    </row>
    <row r="2949" spans="1:40" x14ac:dyDescent="0.25">
      <c r="A2949" t="s">
        <v>93</v>
      </c>
      <c r="B2949" s="15">
        <v>44105</v>
      </c>
      <c r="C2949" s="16" t="s">
        <v>83</v>
      </c>
      <c r="D2949" s="17">
        <v>2021</v>
      </c>
      <c r="E2949" s="18" t="str">
        <f t="shared" si="715"/>
        <v>Rotorua 2020/21</v>
      </c>
      <c r="F2949" s="18" t="s">
        <v>72</v>
      </c>
      <c r="G2949" s="19">
        <v>13.95</v>
      </c>
      <c r="H2949" s="17">
        <v>2.4249999999999998</v>
      </c>
      <c r="I2949" s="21">
        <v>279.5</v>
      </c>
      <c r="J2949" s="19">
        <v>16.5</v>
      </c>
      <c r="K2949" s="19">
        <v>1</v>
      </c>
      <c r="L2949" s="19">
        <v>2.5</v>
      </c>
      <c r="M2949" s="19">
        <v>3</v>
      </c>
      <c r="N2949" s="19">
        <v>7.05</v>
      </c>
      <c r="O2949" s="19">
        <v>2.7549999999999999</v>
      </c>
      <c r="P2949" s="17"/>
      <c r="Q2949" s="19">
        <f t="shared" si="712"/>
        <v>5.1272184873284257</v>
      </c>
      <c r="R2949" s="19">
        <f t="shared" si="714"/>
        <v>4.489130862981022</v>
      </c>
      <c r="S2949" s="19">
        <f t="shared" si="708"/>
        <v>3.7536092547895499</v>
      </c>
      <c r="T2949" s="19">
        <f t="shared" si="710"/>
        <v>3.7730531171046056</v>
      </c>
      <c r="U2949" s="23">
        <f t="shared" si="713"/>
        <v>4.2857529305509008</v>
      </c>
      <c r="V2949" s="24">
        <f t="shared" si="711"/>
        <v>4.563890231859415</v>
      </c>
      <c r="W2949" s="24">
        <f t="shared" si="711"/>
        <v>4.160297312281922</v>
      </c>
      <c r="X2949" s="24">
        <f t="shared" si="711"/>
        <v>3.7991031537641153</v>
      </c>
      <c r="Y2949" s="24">
        <f t="shared" si="711"/>
        <v>3.7823581370091959</v>
      </c>
      <c r="Z2949" s="24">
        <f t="shared" si="711"/>
        <v>4.0764122087286614</v>
      </c>
      <c r="AA2949" s="20"/>
      <c r="AB2949" s="20"/>
      <c r="AC2949" s="17">
        <v>314.51140411987302</v>
      </c>
      <c r="AD2949" s="17">
        <f t="shared" si="709"/>
        <v>314.99423227229698</v>
      </c>
      <c r="AE2949" s="21">
        <v>63.9600000000001</v>
      </c>
      <c r="AF2949" s="21">
        <v>143.62903225806451</v>
      </c>
      <c r="AG2949" s="19">
        <v>3.5976538200698922</v>
      </c>
      <c r="AH2949" s="21">
        <v>174.7</v>
      </c>
      <c r="AI2949" s="22">
        <v>-0.7524999999999995</v>
      </c>
      <c r="AJ2949" s="21">
        <v>1123.4547802323732</v>
      </c>
      <c r="AK2949" s="21" t="e">
        <f>VLOOKUP($B2949,'[3]Rotoma level Monthly'!$C$2:$N$538,10,FALSE)</f>
        <v>#N/A</v>
      </c>
      <c r="AL2949" s="21" t="e">
        <f>VLOOKUP($B2949,'[3]Rotoma level Monthly'!$C$2:$N$538,11,FALSE)</f>
        <v>#N/A</v>
      </c>
      <c r="AM2949" s="20">
        <v>3.816562900457841</v>
      </c>
      <c r="AN2949" s="21">
        <v>211.18333333333328</v>
      </c>
    </row>
    <row r="2950" spans="1:40" x14ac:dyDescent="0.25">
      <c r="A2950" t="s">
        <v>93</v>
      </c>
      <c r="B2950" s="15">
        <v>44136</v>
      </c>
      <c r="C2950" s="16" t="s">
        <v>83</v>
      </c>
      <c r="D2950" s="17">
        <v>2021</v>
      </c>
      <c r="E2950" s="18" t="str">
        <f t="shared" si="715"/>
        <v>Rotorua 2020/21</v>
      </c>
      <c r="F2950" s="18" t="s">
        <v>72</v>
      </c>
      <c r="G2950" s="19">
        <v>15.15</v>
      </c>
      <c r="H2950" s="17">
        <v>3</v>
      </c>
      <c r="I2950" s="21">
        <v>314</v>
      </c>
      <c r="J2950" s="19">
        <v>18</v>
      </c>
      <c r="K2950" s="19">
        <v>2</v>
      </c>
      <c r="L2950" s="19">
        <v>3.5</v>
      </c>
      <c r="M2950" s="19">
        <v>6</v>
      </c>
      <c r="N2950" s="19">
        <v>7.0250000000000004</v>
      </c>
      <c r="O2950" s="19">
        <v>2.8049999999999997</v>
      </c>
      <c r="P2950" s="17"/>
      <c r="Q2950" s="19">
        <f t="shared" si="712"/>
        <v>5.2182480874093429</v>
      </c>
      <c r="R2950" s="19">
        <f t="shared" si="714"/>
        <v>4.2314532428503622</v>
      </c>
      <c r="S2950" s="19">
        <f t="shared" si="708"/>
        <v>3.9057582407003761</v>
      </c>
      <c r="T2950" s="19">
        <f t="shared" si="710"/>
        <v>3.8833957149016527</v>
      </c>
      <c r="U2950" s="23">
        <f t="shared" si="713"/>
        <v>4.3097138214654329</v>
      </c>
      <c r="V2950" s="24">
        <f t="shared" si="711"/>
        <v>4.5506345188382618</v>
      </c>
      <c r="W2950" s="24">
        <f t="shared" si="711"/>
        <v>4.1279621509695206</v>
      </c>
      <c r="X2950" s="24">
        <f t="shared" si="711"/>
        <v>3.8100423235273486</v>
      </c>
      <c r="Y2950" s="24">
        <f t="shared" si="711"/>
        <v>3.7710850321707561</v>
      </c>
      <c r="Z2950" s="24">
        <f t="shared" si="711"/>
        <v>4.0649310063764714</v>
      </c>
      <c r="AA2950" s="20"/>
      <c r="AB2950" s="20"/>
      <c r="AC2950" s="17">
        <v>314.54144288194402</v>
      </c>
      <c r="AD2950" s="17">
        <f t="shared" si="709"/>
        <v>314.93924895343116</v>
      </c>
      <c r="AE2950" s="21">
        <v>189.69306122448901</v>
      </c>
      <c r="AF2950" s="21">
        <v>174.94444444444449</v>
      </c>
      <c r="AG2950" s="19">
        <v>4.3656327122777778</v>
      </c>
      <c r="AH2950" s="21">
        <v>228.1</v>
      </c>
      <c r="AI2950" s="22">
        <v>-0.72333333333333305</v>
      </c>
      <c r="AJ2950" s="21">
        <v>1050.0010994506142</v>
      </c>
      <c r="AK2950" s="21" t="e">
        <f>VLOOKUP($B2950,'[3]Rotoma level Monthly'!$C$2:$N$538,10,FALSE)</f>
        <v>#N/A</v>
      </c>
      <c r="AL2950" s="21" t="e">
        <f>VLOOKUP($B2950,'[3]Rotoma level Monthly'!$C$2:$N$538,11,FALSE)</f>
        <v>#N/A</v>
      </c>
      <c r="AM2950" s="20">
        <v>3.7262988747492831</v>
      </c>
      <c r="AN2950" s="21">
        <v>212.70833333333329</v>
      </c>
    </row>
    <row r="2951" spans="1:40" x14ac:dyDescent="0.25">
      <c r="A2951" t="s">
        <v>93</v>
      </c>
      <c r="B2951" s="15">
        <v>44166</v>
      </c>
      <c r="C2951" s="16" t="s">
        <v>83</v>
      </c>
      <c r="D2951" s="17">
        <v>2021</v>
      </c>
      <c r="E2951" s="18" t="str">
        <f t="shared" si="715"/>
        <v>Rotorua 2020/21</v>
      </c>
      <c r="F2951" s="18" t="s">
        <v>72</v>
      </c>
      <c r="G2951" s="19">
        <v>7.05</v>
      </c>
      <c r="H2951" s="17">
        <v>3.3</v>
      </c>
      <c r="I2951" s="21">
        <v>255.5</v>
      </c>
      <c r="J2951" s="19">
        <v>17.5</v>
      </c>
      <c r="K2951" s="19">
        <v>1.5</v>
      </c>
      <c r="L2951" s="19">
        <v>2</v>
      </c>
      <c r="M2951" s="19">
        <v>3</v>
      </c>
      <c r="N2951" s="19">
        <v>7.18</v>
      </c>
      <c r="O2951" s="19">
        <v>1.3399999999999999</v>
      </c>
      <c r="P2951" s="17"/>
      <c r="Q2951" s="19">
        <f t="shared" si="712"/>
        <v>4.3744003571581533</v>
      </c>
      <c r="R2951" s="19">
        <f t="shared" si="714"/>
        <v>4.1146395459202223</v>
      </c>
      <c r="S2951" s="19">
        <f t="shared" si="708"/>
        <v>3.6362466224569014</v>
      </c>
      <c r="T2951" s="19">
        <f t="shared" si="710"/>
        <v>3.8476711021639796</v>
      </c>
      <c r="U2951" s="23">
        <f t="shared" si="713"/>
        <v>3.9932394069248138</v>
      </c>
      <c r="V2951" s="24">
        <f t="shared" si="711"/>
        <v>4.5040685411985031</v>
      </c>
      <c r="W2951" s="24">
        <f t="shared" si="711"/>
        <v>4.0957168472204524</v>
      </c>
      <c r="X2951" s="24">
        <f t="shared" si="711"/>
        <v>3.7971878816014901</v>
      </c>
      <c r="Y2951" s="24">
        <f t="shared" si="711"/>
        <v>3.7766214877131596</v>
      </c>
      <c r="Z2951" s="24">
        <f t="shared" si="711"/>
        <v>4.0433986894334017</v>
      </c>
      <c r="AA2951" s="20"/>
      <c r="AB2951" s="20"/>
      <c r="AC2951" s="17">
        <v>314.47627021729397</v>
      </c>
      <c r="AD2951" s="17">
        <f t="shared" si="709"/>
        <v>314.87071022695267</v>
      </c>
      <c r="AE2951" s="21">
        <v>63.240816326530698</v>
      </c>
      <c r="AF2951" s="21">
        <v>190.10080645161287</v>
      </c>
      <c r="AG2951" s="19">
        <v>4.4007818062338719</v>
      </c>
      <c r="AH2951" s="21">
        <v>320.8</v>
      </c>
      <c r="AI2951" s="22">
        <v>0</v>
      </c>
      <c r="AJ2951" s="21">
        <v>1167.1273854308033</v>
      </c>
      <c r="AK2951" s="21" t="e">
        <f>VLOOKUP($B2951,'[3]Rotoma level Monthly'!$C$2:$N$538,10,FALSE)</f>
        <v>#N/A</v>
      </c>
      <c r="AL2951" s="21" t="e">
        <f>VLOOKUP($B2951,'[3]Rotoma level Monthly'!$C$2:$N$538,11,FALSE)</f>
        <v>#N/A</v>
      </c>
      <c r="AM2951" s="20">
        <v>3.7500859760661811</v>
      </c>
      <c r="AN2951" s="21">
        <v>216.30000000000004</v>
      </c>
    </row>
    <row r="2952" spans="1:40" x14ac:dyDescent="0.25">
      <c r="A2952" t="s">
        <v>93</v>
      </c>
      <c r="B2952" s="15">
        <v>44197</v>
      </c>
      <c r="C2952" s="16" t="s">
        <v>83</v>
      </c>
      <c r="D2952" s="17">
        <v>2021</v>
      </c>
      <c r="E2952" s="18" t="str">
        <f t="shared" si="715"/>
        <v>Rotorua 2020/21</v>
      </c>
      <c r="F2952" s="18" t="s">
        <v>72</v>
      </c>
      <c r="G2952" s="19">
        <v>11.8</v>
      </c>
      <c r="H2952" s="17">
        <v>2.7750000000000004</v>
      </c>
      <c r="I2952" s="21">
        <v>313.5</v>
      </c>
      <c r="J2952" s="19">
        <v>35</v>
      </c>
      <c r="K2952" s="19">
        <v>6</v>
      </c>
      <c r="L2952" s="19">
        <v>0.5</v>
      </c>
      <c r="M2952" s="19">
        <v>16</v>
      </c>
      <c r="N2952" s="19">
        <v>6.9649999999999999</v>
      </c>
      <c r="O2952" s="19">
        <v>2.31</v>
      </c>
      <c r="P2952" s="17"/>
      <c r="Q2952" s="19">
        <f t="shared" si="712"/>
        <v>4.9425802985575586</v>
      </c>
      <c r="R2952" s="19">
        <f t="shared" si="714"/>
        <v>4.3263304918576457</v>
      </c>
      <c r="S2952" s="19">
        <f t="shared" si="708"/>
        <v>3.9036750109518725</v>
      </c>
      <c r="T2952" s="19">
        <f t="shared" si="710"/>
        <v>4.7266786895028039</v>
      </c>
      <c r="U2952" s="23">
        <f t="shared" si="713"/>
        <v>4.4748161227174705</v>
      </c>
      <c r="V2952" s="24">
        <f t="shared" si="711"/>
        <v>4.62844010008323</v>
      </c>
      <c r="W2952" s="24">
        <f t="shared" si="711"/>
        <v>4.1332715092844614</v>
      </c>
      <c r="X2952" s="24">
        <f t="shared" si="711"/>
        <v>3.8292821722178609</v>
      </c>
      <c r="Y2952" s="24">
        <f t="shared" si="711"/>
        <v>3.896721421673639</v>
      </c>
      <c r="Z2952" s="24">
        <f t="shared" si="711"/>
        <v>4.1219288008147972</v>
      </c>
      <c r="AA2952" s="20"/>
      <c r="AB2952" s="20"/>
      <c r="AC2952" s="17">
        <v>314.35821807795702</v>
      </c>
      <c r="AD2952" s="17">
        <f t="shared" si="709"/>
        <v>314.79140286963735</v>
      </c>
      <c r="AE2952" s="21">
        <v>76.187755102041095</v>
      </c>
      <c r="AF2952" s="21">
        <v>186.68010752688173</v>
      </c>
      <c r="AG2952" s="19">
        <v>3.9700037301424747</v>
      </c>
      <c r="AH2952" s="21">
        <v>301</v>
      </c>
      <c r="AI2952" s="22">
        <v>0</v>
      </c>
      <c r="AJ2952" s="21">
        <v>1036.2098046662052</v>
      </c>
      <c r="AK2952" s="21" t="e">
        <f>VLOOKUP($B2952,'[3]Rotoma level Monthly'!$C$2:$N$538,10,FALSE)</f>
        <v>#N/A</v>
      </c>
      <c r="AL2952" s="21" t="e">
        <f>VLOOKUP($B2952,'[3]Rotoma level Monthly'!$C$2:$N$538,11,FALSE)</f>
        <v>#N/A</v>
      </c>
      <c r="AM2952" s="20">
        <v>3.725654474693421</v>
      </c>
      <c r="AN2952" s="21">
        <v>213.4</v>
      </c>
    </row>
    <row r="2953" spans="1:40" x14ac:dyDescent="0.25">
      <c r="A2953" t="s">
        <v>93</v>
      </c>
      <c r="B2953" s="15">
        <v>44228</v>
      </c>
      <c r="C2953" s="16" t="s">
        <v>83</v>
      </c>
      <c r="D2953" s="17">
        <v>2021</v>
      </c>
      <c r="E2953" s="18" t="str">
        <f t="shared" si="715"/>
        <v>Rotorua 2020/21</v>
      </c>
      <c r="F2953" s="18" t="s">
        <v>72</v>
      </c>
      <c r="G2953" s="19">
        <v>15.149999999999999</v>
      </c>
      <c r="H2953" s="17">
        <v>2.25</v>
      </c>
      <c r="I2953" s="21">
        <v>320</v>
      </c>
      <c r="J2953" s="19">
        <v>38</v>
      </c>
      <c r="K2953" s="19">
        <v>4</v>
      </c>
      <c r="L2953" s="19">
        <v>3</v>
      </c>
      <c r="M2953" s="19">
        <v>4</v>
      </c>
      <c r="N2953" s="19">
        <v>8.4499999999999993</v>
      </c>
      <c r="O2953" s="19">
        <v>2.33</v>
      </c>
      <c r="P2953" s="17"/>
      <c r="Q2953" s="19">
        <f t="shared" si="712"/>
        <v>5.218248087409342</v>
      </c>
      <c r="R2953" s="19">
        <f t="shared" si="714"/>
        <v>4.5789535609672933</v>
      </c>
      <c r="S2953" s="19">
        <f t="shared" si="708"/>
        <v>3.9305014347429164</v>
      </c>
      <c r="T2953" s="19">
        <f t="shared" si="710"/>
        <v>4.8309681021210844</v>
      </c>
      <c r="U2953" s="23">
        <f t="shared" si="713"/>
        <v>4.6396677963101594</v>
      </c>
      <c r="V2953" s="24">
        <f t="shared" si="711"/>
        <v>4.7904580820468521</v>
      </c>
      <c r="W2953" s="24">
        <f t="shared" si="711"/>
        <v>4.186530226470917</v>
      </c>
      <c r="X2953" s="24">
        <f t="shared" si="711"/>
        <v>3.8442182374586431</v>
      </c>
      <c r="Y2953" s="24">
        <f t="shared" si="711"/>
        <v>4.0022442748353582</v>
      </c>
      <c r="Z2953" s="24">
        <f t="shared" si="711"/>
        <v>4.205862705202942</v>
      </c>
      <c r="AA2953" s="20"/>
      <c r="AB2953" s="20"/>
      <c r="AC2953" s="17">
        <v>314.15395758928599</v>
      </c>
      <c r="AD2953" s="17">
        <f t="shared" si="709"/>
        <v>314.6938278888386</v>
      </c>
      <c r="AE2953" s="21">
        <v>59.382870389534901</v>
      </c>
      <c r="AF2953" s="21">
        <v>141.44345238095244</v>
      </c>
      <c r="AG2953" s="19">
        <v>3.5766137535238101</v>
      </c>
      <c r="AH2953" s="21">
        <v>259.3</v>
      </c>
      <c r="AI2953" s="22">
        <v>0</v>
      </c>
      <c r="AJ2953" s="21">
        <v>1099.2463969775483</v>
      </c>
      <c r="AK2953" s="21" t="e">
        <f>VLOOKUP($B2953,'[3]Rotoma level Monthly'!$C$2:$N$538,10,FALSE)</f>
        <v>#N/A</v>
      </c>
      <c r="AL2953" s="21" t="e">
        <f>VLOOKUP($B2953,'[3]Rotoma level Monthly'!$C$2:$N$538,11,FALSE)</f>
        <v>#N/A</v>
      </c>
      <c r="AM2953" s="20">
        <v>3.7141589923258138</v>
      </c>
      <c r="AN2953" s="21">
        <v>211.4</v>
      </c>
    </row>
    <row r="2954" spans="1:40" x14ac:dyDescent="0.25">
      <c r="A2954" t="s">
        <v>93</v>
      </c>
      <c r="B2954" s="15">
        <v>44256</v>
      </c>
      <c r="C2954" s="16" t="s">
        <v>83</v>
      </c>
      <c r="D2954" s="17">
        <v>2021</v>
      </c>
      <c r="E2954" s="18" t="str">
        <f t="shared" si="715"/>
        <v>Rotorua 2020/21</v>
      </c>
      <c r="F2954" s="18" t="s">
        <v>72</v>
      </c>
      <c r="G2954" s="19">
        <v>21.200000000000003</v>
      </c>
      <c r="H2954" s="17">
        <v>2.2999999999999998</v>
      </c>
      <c r="I2954" s="21">
        <v>366.95</v>
      </c>
      <c r="J2954" s="19">
        <v>43.2</v>
      </c>
      <c r="K2954" s="19">
        <v>7.85</v>
      </c>
      <c r="L2954" s="19">
        <v>4.4000000000000004</v>
      </c>
      <c r="M2954" s="19">
        <v>5.55</v>
      </c>
      <c r="N2954" s="19">
        <v>6.97</v>
      </c>
      <c r="O2954" s="19">
        <v>1.7549999999999999</v>
      </c>
      <c r="P2954" s="17"/>
      <c r="Q2954" s="19">
        <f t="shared" si="712"/>
        <v>5.588893086759029</v>
      </c>
      <c r="R2954" s="19">
        <f t="shared" si="714"/>
        <v>4.5526391594366178</v>
      </c>
      <c r="S2954" s="19">
        <f t="shared" si="708"/>
        <v>4.1094667450272979</v>
      </c>
      <c r="T2954" s="19">
        <f t="shared" si="710"/>
        <v>4.9936125406995426</v>
      </c>
      <c r="U2954" s="23">
        <f t="shared" si="713"/>
        <v>4.8111528829806218</v>
      </c>
      <c r="V2954" s="24">
        <f t="shared" si="711"/>
        <v>4.8923200874737534</v>
      </c>
      <c r="W2954" s="24">
        <f t="shared" si="711"/>
        <v>4.2268496734350975</v>
      </c>
      <c r="X2954" s="24">
        <f t="shared" si="711"/>
        <v>3.8569414338201358</v>
      </c>
      <c r="Y2954" s="24">
        <f t="shared" si="711"/>
        <v>4.1008027490249406</v>
      </c>
      <c r="Z2954" s="24">
        <f t="shared" si="711"/>
        <v>4.2692284859384815</v>
      </c>
      <c r="AA2954" s="20"/>
      <c r="AB2954" s="20"/>
      <c r="AC2954" s="17">
        <v>314.00009643817202</v>
      </c>
      <c r="AD2954" s="17">
        <f t="shared" si="709"/>
        <v>314.58580879861682</v>
      </c>
      <c r="AE2954" s="21">
        <v>131.894523326572</v>
      </c>
      <c r="AF2954" s="21">
        <v>145.83333333333331</v>
      </c>
      <c r="AG2954" s="19">
        <v>3.4099230854650537</v>
      </c>
      <c r="AH2954" s="21">
        <v>217</v>
      </c>
      <c r="AI2954" s="22">
        <v>0</v>
      </c>
      <c r="AJ2954" s="21">
        <v>1152.0536859717345</v>
      </c>
      <c r="AK2954" s="21" t="e">
        <f>VLOOKUP($B2954,'[3]Rotoma level Monthly'!$C$2:$N$538,10,FALSE)</f>
        <v>#N/A</v>
      </c>
      <c r="AL2954" s="21" t="e">
        <f>VLOOKUP($B2954,'[3]Rotoma level Monthly'!$C$2:$N$538,11,FALSE)</f>
        <v>#N/A</v>
      </c>
      <c r="AM2954" s="20">
        <v>3.7119635577202783</v>
      </c>
      <c r="AN2954" s="21">
        <v>210.02500000000001</v>
      </c>
    </row>
    <row r="2955" spans="1:40" x14ac:dyDescent="0.25">
      <c r="A2955" t="s">
        <v>93</v>
      </c>
      <c r="B2955" s="15">
        <v>44287</v>
      </c>
      <c r="C2955" s="16" t="s">
        <v>83</v>
      </c>
      <c r="D2955" s="17">
        <v>2021</v>
      </c>
      <c r="E2955" s="18" t="str">
        <f t="shared" si="715"/>
        <v>Rotorua 2020/21</v>
      </c>
      <c r="F2955" s="18" t="s">
        <v>72</v>
      </c>
      <c r="G2955" s="19">
        <v>10.8</v>
      </c>
      <c r="H2955" s="17">
        <v>3.25</v>
      </c>
      <c r="I2955" s="21">
        <v>415.65</v>
      </c>
      <c r="J2955" s="19">
        <v>42.349999999999994</v>
      </c>
      <c r="K2955" s="19">
        <v>15.55</v>
      </c>
      <c r="L2955" s="19">
        <v>16.3</v>
      </c>
      <c r="M2955" s="19">
        <v>101.8</v>
      </c>
      <c r="N2955" s="19">
        <v>6.9949999999999992</v>
      </c>
      <c r="O2955" s="19">
        <v>1.675</v>
      </c>
      <c r="P2955" s="17"/>
      <c r="Q2955" s="19">
        <f t="shared" si="712"/>
        <v>4.8448963389368522</v>
      </c>
      <c r="R2955" s="19">
        <f t="shared" si="714"/>
        <v>4.1334163768947798</v>
      </c>
      <c r="S2955" s="19">
        <f t="shared" si="708"/>
        <v>4.2723706323621187</v>
      </c>
      <c r="T2955" s="19">
        <f t="shared" si="710"/>
        <v>4.9684119708268382</v>
      </c>
      <c r="U2955" s="23">
        <f t="shared" si="713"/>
        <v>4.5547738297551472</v>
      </c>
      <c r="V2955" s="24">
        <f t="shared" si="711"/>
        <v>4.9116697444954349</v>
      </c>
      <c r="W2955" s="24">
        <f t="shared" si="711"/>
        <v>4.1982345339526628</v>
      </c>
      <c r="X2955" s="24">
        <f t="shared" si="711"/>
        <v>3.8878399485157451</v>
      </c>
      <c r="Y2955" s="24">
        <f t="shared" si="711"/>
        <v>4.1972611757251297</v>
      </c>
      <c r="Z2955" s="24">
        <f t="shared" si="711"/>
        <v>4.2987513506722426</v>
      </c>
      <c r="AA2955" s="20"/>
      <c r="AB2955" s="20"/>
      <c r="AC2955" s="17">
        <v>313.90777494213</v>
      </c>
      <c r="AD2955" s="17">
        <f t="shared" si="709"/>
        <v>314.47323594433198</v>
      </c>
      <c r="AE2955" s="21">
        <v>84.640973630831596</v>
      </c>
      <c r="AF2955" s="21">
        <v>184.99305555555563</v>
      </c>
      <c r="AG2955" s="19">
        <v>3.2474305527500014</v>
      </c>
      <c r="AH2955" s="21">
        <v>194.1</v>
      </c>
      <c r="AI2955" s="22">
        <v>0</v>
      </c>
      <c r="AJ2955" s="21">
        <v>1200.2819836388173</v>
      </c>
      <c r="AK2955" s="21" t="e">
        <f>VLOOKUP($B2955,'[3]Rotoma level Monthly'!$C$2:$N$538,10,FALSE)</f>
        <v>#N/A</v>
      </c>
      <c r="AL2955" s="21" t="e">
        <f>VLOOKUP($B2955,'[3]Rotoma level Monthly'!$C$2:$N$538,11,FALSE)</f>
        <v>#N/A</v>
      </c>
      <c r="AM2955" s="20">
        <v>3.7046168208688002</v>
      </c>
      <c r="AN2955" s="21">
        <v>208.64999999999998</v>
      </c>
    </row>
    <row r="2956" spans="1:40" x14ac:dyDescent="0.25">
      <c r="A2956" t="s">
        <v>93</v>
      </c>
      <c r="B2956" s="15">
        <v>44317</v>
      </c>
      <c r="C2956" s="16" t="s">
        <v>83</v>
      </c>
      <c r="D2956" s="17">
        <v>2021</v>
      </c>
      <c r="E2956" s="18" t="str">
        <f t="shared" si="715"/>
        <v>Rotorua 2020/21</v>
      </c>
      <c r="F2956" s="18" t="s">
        <v>72</v>
      </c>
      <c r="G2956" s="19">
        <v>9.15</v>
      </c>
      <c r="H2956" s="17">
        <v>2.5249999999999999</v>
      </c>
      <c r="I2956" s="21">
        <v>344.4</v>
      </c>
      <c r="J2956" s="19">
        <v>30.3</v>
      </c>
      <c r="K2956" s="19">
        <v>4.3500000000000005</v>
      </c>
      <c r="L2956" s="19">
        <v>18.350000000000001</v>
      </c>
      <c r="M2956" s="19">
        <v>28.949999999999996</v>
      </c>
      <c r="N2956" s="19">
        <v>7.2200000000000006</v>
      </c>
      <c r="O2956" s="19">
        <v>2.0300000000000002</v>
      </c>
      <c r="P2956" s="17"/>
      <c r="Q2956" s="19">
        <f t="shared" si="712"/>
        <v>4.662009578928779</v>
      </c>
      <c r="R2956" s="19">
        <f t="shared" si="714"/>
        <v>4.4404926961179534</v>
      </c>
      <c r="S2956" s="19">
        <f t="shared" si="708"/>
        <v>4.0265600597726667</v>
      </c>
      <c r="T2956" s="19">
        <f t="shared" si="710"/>
        <v>4.5438124752267299</v>
      </c>
      <c r="U2956" s="23">
        <f t="shared" si="713"/>
        <v>4.418218702511532</v>
      </c>
      <c r="V2956" s="24">
        <f t="shared" si="711"/>
        <v>4.9512311183269571</v>
      </c>
      <c r="W2956" s="24">
        <f t="shared" si="711"/>
        <v>4.2173370926836711</v>
      </c>
      <c r="X2956" s="24">
        <f t="shared" si="711"/>
        <v>3.9199405383269692</v>
      </c>
      <c r="Y2956" s="24">
        <f t="shared" si="711"/>
        <v>4.2751460014501808</v>
      </c>
      <c r="Z2956" s="24">
        <f t="shared" si="711"/>
        <v>4.3409136876969443</v>
      </c>
      <c r="AA2956" s="20"/>
      <c r="AB2956" s="20"/>
      <c r="AC2956" s="17">
        <v>313.78864902553801</v>
      </c>
      <c r="AD2956" s="17">
        <f t="shared" si="709"/>
        <v>314.36332661880186</v>
      </c>
      <c r="AE2956" s="21">
        <v>78.4575999999999</v>
      </c>
      <c r="AF2956" s="21">
        <v>165.23521505376348</v>
      </c>
      <c r="AG2956" s="19">
        <v>3.3774245789220432</v>
      </c>
      <c r="AH2956" s="21">
        <v>169</v>
      </c>
      <c r="AI2956" s="22">
        <v>0</v>
      </c>
      <c r="AJ2956" s="21">
        <v>1243.2265532070633</v>
      </c>
      <c r="AK2956" s="21" t="e">
        <f>VLOOKUP($B2956,'[3]Rotoma level Monthly'!$C$2:$N$538,10,FALSE)</f>
        <v>#N/A</v>
      </c>
      <c r="AL2956" s="21" t="e">
        <f>VLOOKUP($B2956,'[3]Rotoma level Monthly'!$C$2:$N$538,11,FALSE)</f>
        <v>#N/A</v>
      </c>
      <c r="AM2956" s="20">
        <v>3.7176267874213469</v>
      </c>
      <c r="AN2956" s="21">
        <v>207.51666666666665</v>
      </c>
    </row>
    <row r="2957" spans="1:40" x14ac:dyDescent="0.25">
      <c r="A2957" t="s">
        <v>93</v>
      </c>
      <c r="B2957" s="15">
        <v>44348</v>
      </c>
      <c r="C2957" s="16" t="s">
        <v>83</v>
      </c>
      <c r="D2957" s="17">
        <v>2021</v>
      </c>
      <c r="E2957" s="18" t="str">
        <f t="shared" si="715"/>
        <v>Rotorua 2020/21</v>
      </c>
      <c r="F2957" s="18" t="s">
        <v>72</v>
      </c>
      <c r="G2957" s="19">
        <v>3.7</v>
      </c>
      <c r="H2957" s="17">
        <v>2.95</v>
      </c>
      <c r="I2957" s="21">
        <v>265</v>
      </c>
      <c r="J2957" s="19">
        <v>25.200000000000003</v>
      </c>
      <c r="K2957" s="19">
        <v>4.2</v>
      </c>
      <c r="L2957" s="19">
        <v>6.8</v>
      </c>
      <c r="M2957" s="19">
        <v>20.8</v>
      </c>
      <c r="N2957" s="19">
        <v>7.04</v>
      </c>
      <c r="O2957" s="19">
        <v>1.655</v>
      </c>
      <c r="P2957" s="17"/>
      <c r="Q2957" s="19">
        <f t="shared" si="712"/>
        <v>3.6632323791301675</v>
      </c>
      <c r="R2957" s="19">
        <f t="shared" si="714"/>
        <v>4.2519561330239757</v>
      </c>
      <c r="S2957" s="19">
        <f t="shared" si="708"/>
        <v>3.6839700805497917</v>
      </c>
      <c r="T2957" s="19">
        <f t="shared" si="710"/>
        <v>4.310089579082109</v>
      </c>
      <c r="U2957" s="23">
        <f t="shared" si="713"/>
        <v>3.9773120429465108</v>
      </c>
      <c r="V2957" s="24">
        <f t="shared" si="711"/>
        <v>4.9235518323366794</v>
      </c>
      <c r="W2957" s="24">
        <f t="shared" si="711"/>
        <v>4.2765716568225089</v>
      </c>
      <c r="X2957" s="24">
        <f t="shared" si="711"/>
        <v>3.9159846823355839</v>
      </c>
      <c r="Y2957" s="24">
        <f t="shared" si="711"/>
        <v>4.3192604982839429</v>
      </c>
      <c r="Z2957" s="24">
        <f t="shared" si="711"/>
        <v>4.3588421674446787</v>
      </c>
      <c r="AA2957" s="20"/>
      <c r="AB2957" s="20"/>
      <c r="AC2957" s="17">
        <v>313.81448912037001</v>
      </c>
      <c r="AD2957" s="17">
        <f t="shared" si="709"/>
        <v>314.27497917341287</v>
      </c>
      <c r="AE2957" s="21">
        <v>157.87199999999899</v>
      </c>
      <c r="AF2957" s="21">
        <v>165.09722222222223</v>
      </c>
      <c r="AG2957" s="19">
        <v>3.2549328675583329</v>
      </c>
      <c r="AH2957" s="21">
        <v>127</v>
      </c>
      <c r="AI2957" s="22">
        <v>0</v>
      </c>
      <c r="AJ2957" s="21">
        <v>1257.1540040625853</v>
      </c>
      <c r="AK2957" s="21" t="e">
        <f>VLOOKUP($B2957,'[3]Rotoma level Monthly'!$C$2:$N$538,10,FALSE)</f>
        <v>#N/A</v>
      </c>
      <c r="AL2957" s="21" t="e">
        <f>VLOOKUP($B2957,'[3]Rotoma level Monthly'!$C$2:$N$538,11,FALSE)</f>
        <v>#N/A</v>
      </c>
      <c r="AM2957" s="20">
        <v>3.7518001578949431</v>
      </c>
      <c r="AN2957" s="21">
        <v>208.75</v>
      </c>
    </row>
    <row r="2958" spans="1:40" x14ac:dyDescent="0.25">
      <c r="A2958" t="s">
        <v>93</v>
      </c>
      <c r="B2958" s="15">
        <v>44378</v>
      </c>
      <c r="C2958" s="16" t="s">
        <v>84</v>
      </c>
      <c r="D2958" s="17">
        <v>2022</v>
      </c>
      <c r="E2958" s="18" t="str">
        <f t="shared" si="715"/>
        <v>Rotorua 2021/22</v>
      </c>
      <c r="F2958" s="18" t="s">
        <v>72</v>
      </c>
      <c r="G2958" s="19">
        <v>5.35</v>
      </c>
      <c r="H2958" s="17">
        <v>2.4500000000000002</v>
      </c>
      <c r="I2958" s="21">
        <v>391.45</v>
      </c>
      <c r="J2958" s="19">
        <v>29.85</v>
      </c>
      <c r="K2958" s="19">
        <v>7.65</v>
      </c>
      <c r="L2958" s="19">
        <v>59.075000000000003</v>
      </c>
      <c r="M2958" s="19">
        <v>21.549999999999997</v>
      </c>
      <c r="N2958" s="19">
        <v>6.9725000000000001</v>
      </c>
      <c r="O2958" s="19">
        <v>2.6</v>
      </c>
      <c r="P2958" s="17"/>
      <c r="Q2958" s="19">
        <f t="shared" si="712"/>
        <v>4.0700186063339201</v>
      </c>
      <c r="R2958" s="19">
        <f t="shared" si="714"/>
        <v>4.4767980506839997</v>
      </c>
      <c r="S2958" s="19">
        <f t="shared" si="708"/>
        <v>4.1939556551762038</v>
      </c>
      <c r="T2958" s="19">
        <f t="shared" si="710"/>
        <v>4.524837459558932</v>
      </c>
      <c r="U2958" s="23">
        <f t="shared" si="713"/>
        <v>4.3164024429382639</v>
      </c>
      <c r="V2958" s="24">
        <f t="shared" si="711"/>
        <v>4.8087596958805436</v>
      </c>
      <c r="W2958" s="24">
        <f t="shared" si="711"/>
        <v>4.3226775185407904</v>
      </c>
      <c r="X2958" s="24">
        <f t="shared" si="711"/>
        <v>3.9143824572088461</v>
      </c>
      <c r="Y2958" s="24">
        <f t="shared" si="711"/>
        <v>4.326399930450612</v>
      </c>
      <c r="Z2958" s="24">
        <f t="shared" si="711"/>
        <v>4.3430549005201975</v>
      </c>
      <c r="AA2958" s="20"/>
      <c r="AB2958" s="20"/>
      <c r="AC2958" s="17">
        <v>313.88659475806497</v>
      </c>
      <c r="AD2958" s="17">
        <f t="shared" si="709"/>
        <v>314.22440697296787</v>
      </c>
      <c r="AE2958" s="21">
        <v>123.364723144104</v>
      </c>
      <c r="AF2958" s="21">
        <v>176.2836021505376</v>
      </c>
      <c r="AG2958" s="19">
        <v>3.5627352119758053</v>
      </c>
      <c r="AH2958" s="21">
        <v>157.69999999999999</v>
      </c>
      <c r="AI2958" s="22">
        <v>0</v>
      </c>
      <c r="AJ2958" s="21">
        <v>1229.3270293059118</v>
      </c>
      <c r="AK2958" s="21" t="e">
        <f>VLOOKUP($B2958,'[3]Rotoma level Monthly'!$C$2:$N$538,10,FALSE)</f>
        <v>#N/A</v>
      </c>
      <c r="AL2958" s="21" t="e">
        <f>VLOOKUP($B2958,'[3]Rotoma level Monthly'!$C$2:$N$538,11,FALSE)</f>
        <v>#N/A</v>
      </c>
      <c r="AM2958" s="20">
        <v>3.730007719642165</v>
      </c>
      <c r="AN2958" s="21">
        <v>211.14166666666665</v>
      </c>
    </row>
    <row r="2959" spans="1:40" x14ac:dyDescent="0.25">
      <c r="A2959" t="s">
        <v>93</v>
      </c>
      <c r="B2959" s="15">
        <v>44440</v>
      </c>
      <c r="C2959" s="16" t="s">
        <v>84</v>
      </c>
      <c r="D2959" s="17">
        <v>2022</v>
      </c>
      <c r="E2959" s="18" t="str">
        <f t="shared" si="715"/>
        <v>Rotorua 2021/22</v>
      </c>
      <c r="F2959" s="18" t="s">
        <v>72</v>
      </c>
      <c r="G2959" s="19">
        <v>3.45</v>
      </c>
      <c r="H2959" s="17">
        <v>4.2750000000000004</v>
      </c>
      <c r="I2959" s="21">
        <v>308.89999999999998</v>
      </c>
      <c r="J2959" s="19">
        <v>15.55</v>
      </c>
      <c r="K2959" s="19">
        <v>1.9</v>
      </c>
      <c r="L2959" s="19">
        <v>45.4</v>
      </c>
      <c r="M2959" s="19">
        <v>34.900000000000006</v>
      </c>
      <c r="N2959" s="19">
        <v>7.3049999999999997</v>
      </c>
      <c r="O2959" s="19">
        <v>1.415</v>
      </c>
      <c r="P2959" s="17"/>
      <c r="Q2959" s="19">
        <f t="shared" si="712"/>
        <v>3.5860605014861164</v>
      </c>
      <c r="R2959" s="19">
        <f t="shared" si="714"/>
        <v>3.7919379303842202</v>
      </c>
      <c r="S2959" s="19">
        <f t="shared" si="708"/>
        <v>3.8843519039873651</v>
      </c>
      <c r="T2959" s="19">
        <f t="shared" si="710"/>
        <v>3.6978527486195403</v>
      </c>
      <c r="U2959" s="23">
        <f t="shared" si="713"/>
        <v>3.7400507711193107</v>
      </c>
      <c r="V2959" s="24">
        <f t="shared" si="711"/>
        <v>4.6813236643827922</v>
      </c>
      <c r="W2959" s="24">
        <f t="shared" si="711"/>
        <v>4.294220981331577</v>
      </c>
      <c r="X2959" s="24">
        <f t="shared" si="711"/>
        <v>3.9283008404255799</v>
      </c>
      <c r="Y2959" s="24">
        <f t="shared" si="711"/>
        <v>4.3127141646875335</v>
      </c>
      <c r="Z2959" s="24">
        <f t="shared" si="711"/>
        <v>4.3041399127068702</v>
      </c>
      <c r="AA2959" s="20"/>
      <c r="AB2959" s="20"/>
      <c r="AC2959" s="17">
        <v>313.93716718749999</v>
      </c>
      <c r="AD2959" s="17">
        <f t="shared" si="709"/>
        <v>314.16746733537417</v>
      </c>
      <c r="AE2959" s="21">
        <v>178.86026200873201</v>
      </c>
      <c r="AF2959" s="21">
        <v>197.31944444444446</v>
      </c>
      <c r="AG2959" s="19">
        <v>4.0798302433888889</v>
      </c>
      <c r="AH2959" s="21">
        <v>185.2</v>
      </c>
      <c r="AI2959" s="22">
        <v>0</v>
      </c>
      <c r="AJ2959" s="21">
        <v>1183.1120182266916</v>
      </c>
      <c r="AK2959" s="21" t="e">
        <f>VLOOKUP($B2959,'[3]Rotoma level Monthly'!$C$2:$N$538,10,FALSE)</f>
        <v>#N/A</v>
      </c>
      <c r="AL2959" s="21" t="e">
        <f>VLOOKUP($B2959,'[3]Rotoma level Monthly'!$C$2:$N$538,11,FALSE)</f>
        <v>#N/A</v>
      </c>
      <c r="AM2959" s="20">
        <v>3.7520364059034996</v>
      </c>
      <c r="AN2959" s="21">
        <v>208.23333333333332</v>
      </c>
    </row>
    <row r="2960" spans="1:40" x14ac:dyDescent="0.25">
      <c r="A2960" t="s">
        <v>93</v>
      </c>
      <c r="B2960" s="15">
        <v>44470</v>
      </c>
      <c r="C2960" s="16" t="s">
        <v>84</v>
      </c>
      <c r="D2960" s="17">
        <v>2022</v>
      </c>
      <c r="E2960" s="18" t="str">
        <f t="shared" si="715"/>
        <v>Rotorua 2021/22</v>
      </c>
      <c r="F2960" s="18" t="s">
        <v>72</v>
      </c>
      <c r="G2960" s="19">
        <v>6.1999999999999993</v>
      </c>
      <c r="H2960" s="17">
        <v>3.55</v>
      </c>
      <c r="I2960" s="21">
        <v>313</v>
      </c>
      <c r="J2960" s="19">
        <v>18.75</v>
      </c>
      <c r="K2960" s="19">
        <v>1.45</v>
      </c>
      <c r="L2960" s="19">
        <v>46.349999999999994</v>
      </c>
      <c r="M2960" s="19">
        <v>15.75</v>
      </c>
      <c r="N2960" s="19">
        <v>7.0649999999999995</v>
      </c>
      <c r="O2960" s="19">
        <v>1.44</v>
      </c>
      <c r="P2960" s="17"/>
      <c r="Q2960" s="19">
        <f t="shared" si="712"/>
        <v>4.2326748913255647</v>
      </c>
      <c r="R2960" s="19">
        <f t="shared" si="714"/>
        <v>4.0244638895044353</v>
      </c>
      <c r="S2960" s="19">
        <f t="shared" si="708"/>
        <v>3.9015884560148089</v>
      </c>
      <c r="T2960" s="19">
        <f t="shared" si="710"/>
        <v>3.9351637144261136</v>
      </c>
      <c r="U2960" s="23">
        <f t="shared" si="713"/>
        <v>4.0234727378177304</v>
      </c>
      <c r="V2960" s="24">
        <f t="shared" ref="V2960:Z3010" si="716">AVERAGE(Q2949:Q2960)</f>
        <v>4.6273733917302708</v>
      </c>
      <c r="W2960" s="24">
        <f t="shared" si="716"/>
        <v>4.2843509950518772</v>
      </c>
      <c r="X2960" s="24">
        <f t="shared" si="716"/>
        <v>3.9335045080443223</v>
      </c>
      <c r="Y2960" s="24">
        <f t="shared" si="716"/>
        <v>4.3362956011861611</v>
      </c>
      <c r="Z2960" s="24">
        <f t="shared" si="716"/>
        <v>4.295381124003157</v>
      </c>
      <c r="AA2960" s="20"/>
      <c r="AB2960" s="20"/>
      <c r="AC2960" s="17">
        <v>314.01965585797501</v>
      </c>
      <c r="AD2960" s="17">
        <f t="shared" si="709"/>
        <v>314.11631001800868</v>
      </c>
      <c r="AE2960" s="21">
        <v>130.87554585152799</v>
      </c>
      <c r="AF2960" s="21">
        <v>152.35887096774198</v>
      </c>
      <c r="AG2960" s="19">
        <v>3.9980077623763433</v>
      </c>
      <c r="AH2960" s="21">
        <v>190.7</v>
      </c>
      <c r="AI2960" s="22">
        <v>0</v>
      </c>
      <c r="AJ2960" s="21">
        <v>1302.6244541484671</v>
      </c>
      <c r="AK2960" s="21" t="e">
        <f>VLOOKUP($B2960,'[3]Rotoma level Monthly'!$C$2:$N$538,10,FALSE)</f>
        <v>#N/A</v>
      </c>
      <c r="AL2960" s="21" t="e">
        <f>VLOOKUP($B2960,'[3]Rotoma level Monthly'!$C$2:$N$538,11,FALSE)</f>
        <v>#N/A</v>
      </c>
      <c r="AM2960" s="20">
        <v>3.6876713082224817</v>
      </c>
      <c r="AN2960" s="21">
        <v>209.56666666666663</v>
      </c>
    </row>
    <row r="2961" spans="1:40" x14ac:dyDescent="0.25">
      <c r="A2961" t="s">
        <v>93</v>
      </c>
      <c r="B2961" s="15">
        <v>44501</v>
      </c>
      <c r="C2961" s="16" t="s">
        <v>84</v>
      </c>
      <c r="D2961" s="17">
        <v>2022</v>
      </c>
      <c r="E2961" s="18" t="str">
        <f t="shared" si="715"/>
        <v>Rotorua 2021/22</v>
      </c>
      <c r="F2961" s="18" t="s">
        <v>72</v>
      </c>
      <c r="G2961" s="19">
        <v>21.75</v>
      </c>
      <c r="H2961" s="17">
        <v>2.6</v>
      </c>
      <c r="I2961" s="21">
        <v>327.14999999999998</v>
      </c>
      <c r="J2961" s="19">
        <v>20.350000000000001</v>
      </c>
      <c r="K2961" s="19">
        <v>1.65</v>
      </c>
      <c r="L2961" s="19">
        <v>4.5</v>
      </c>
      <c r="M2961" s="19">
        <v>5.65</v>
      </c>
      <c r="N2961" s="19">
        <v>7.22</v>
      </c>
      <c r="O2961" s="19">
        <v>3.8049999999999997</v>
      </c>
      <c r="P2961" s="17"/>
      <c r="Q2961" s="19">
        <f t="shared" si="712"/>
        <v>5.6171465236782669</v>
      </c>
      <c r="R2961" s="19">
        <f t="shared" si="714"/>
        <v>4.4051794835444191</v>
      </c>
      <c r="S2961" s="19">
        <f t="shared" si="708"/>
        <v>3.9593882431494882</v>
      </c>
      <c r="T2961" s="19">
        <f t="shared" si="710"/>
        <v>4.0390080875988179</v>
      </c>
      <c r="U2961" s="23">
        <f t="shared" si="713"/>
        <v>4.5051805844927486</v>
      </c>
      <c r="V2961" s="24">
        <f t="shared" si="716"/>
        <v>4.6682007280927573</v>
      </c>
      <c r="W2961" s="24">
        <f t="shared" si="716"/>
        <v>4.2773550467654928</v>
      </c>
      <c r="X2961" s="24">
        <f t="shared" si="716"/>
        <v>3.9506527570743173</v>
      </c>
      <c r="Y2961" s="24">
        <f t="shared" si="716"/>
        <v>4.3584585153940116</v>
      </c>
      <c r="Z2961" s="24">
        <f t="shared" si="716"/>
        <v>4.3136667618316444</v>
      </c>
      <c r="AA2961" s="20"/>
      <c r="AB2961" s="20"/>
      <c r="AC2961" s="17">
        <v>314.01168634259301</v>
      </c>
      <c r="AD2961" s="17">
        <f t="shared" si="709"/>
        <v>314.07466686990199</v>
      </c>
      <c r="AE2961" s="21">
        <v>57</v>
      </c>
      <c r="AF2961" s="21">
        <v>190.86769005847961</v>
      </c>
      <c r="AG2961" s="19">
        <v>4.0108741301714455</v>
      </c>
      <c r="AH2961" s="21">
        <v>228.7</v>
      </c>
      <c r="AI2961" s="22">
        <v>0</v>
      </c>
      <c r="AJ2961" s="21">
        <v>1369.539999999995</v>
      </c>
      <c r="AK2961" s="21" t="e">
        <f>VLOOKUP($B2961,'[3]Rotoma level Monthly'!$C$2:$N$538,10,FALSE)</f>
        <v>#N/A</v>
      </c>
      <c r="AL2961" s="21" t="e">
        <f>VLOOKUP($B2961,'[3]Rotoma level Monthly'!$C$2:$N$538,11,FALSE)</f>
        <v>#N/A</v>
      </c>
      <c r="AM2961" s="20">
        <v>3.7210341367480191</v>
      </c>
      <c r="AN2961" s="21">
        <v>209.61666666666665</v>
      </c>
    </row>
    <row r="2962" spans="1:40" x14ac:dyDescent="0.25">
      <c r="A2962" t="s">
        <v>93</v>
      </c>
      <c r="B2962" s="15">
        <v>44531</v>
      </c>
      <c r="C2962" s="16" t="s">
        <v>84</v>
      </c>
      <c r="D2962" s="17">
        <v>2022</v>
      </c>
      <c r="E2962" s="18" t="str">
        <f t="shared" si="715"/>
        <v>Rotorua 2021/22</v>
      </c>
      <c r="F2962" s="18" t="s">
        <v>72</v>
      </c>
      <c r="G2962" s="19">
        <v>20.549999999999997</v>
      </c>
      <c r="H2962" s="17">
        <v>2.8</v>
      </c>
      <c r="I2962" s="21">
        <v>335.7</v>
      </c>
      <c r="J2962" s="19">
        <v>27.25</v>
      </c>
      <c r="K2962" s="19">
        <v>2.6500000000000004</v>
      </c>
      <c r="L2962" s="19">
        <v>1</v>
      </c>
      <c r="M2962" s="19">
        <v>2.5499999999999998</v>
      </c>
      <c r="N2962" s="19">
        <v>7.2450000000000001</v>
      </c>
      <c r="O2962" s="19">
        <v>2.2749999999999999</v>
      </c>
      <c r="P2962" s="17"/>
      <c r="Q2962" s="19">
        <f t="shared" si="712"/>
        <v>5.5545420385787034</v>
      </c>
      <c r="R2962" s="19">
        <f t="shared" si="714"/>
        <v>4.3154447847504613</v>
      </c>
      <c r="S2962" s="19">
        <f t="shared" ref="S2962:S2972" si="717">-3.61+3.01*LOG($I2962)</f>
        <v>3.9931135371565172</v>
      </c>
      <c r="T2962" s="19">
        <f t="shared" si="710"/>
        <v>4.4092701993089705</v>
      </c>
      <c r="U2962" s="23">
        <f t="shared" si="713"/>
        <v>4.568092639948663</v>
      </c>
      <c r="V2962" s="24">
        <f t="shared" si="716"/>
        <v>4.6962252240235367</v>
      </c>
      <c r="W2962" s="24">
        <f t="shared" si="716"/>
        <v>4.2843543419238355</v>
      </c>
      <c r="X2962" s="24">
        <f t="shared" si="716"/>
        <v>3.9579323651123288</v>
      </c>
      <c r="Y2962" s="24">
        <f t="shared" si="716"/>
        <v>4.4022813890946209</v>
      </c>
      <c r="Z2962" s="24">
        <f t="shared" si="716"/>
        <v>4.3351983300385806</v>
      </c>
      <c r="AA2962" s="20"/>
      <c r="AB2962" s="20"/>
      <c r="AC2962" s="17">
        <v>314.01168634259301</v>
      </c>
      <c r="AD2962" s="17">
        <f t="shared" ref="AD2962:AD3025" si="718">AVERAGE(AC2951:AC2962)</f>
        <v>314.03052049162272</v>
      </c>
      <c r="AE2962" s="21"/>
      <c r="AF2962" s="21"/>
      <c r="AG2962" s="19"/>
      <c r="AH2962" s="21">
        <v>240.7</v>
      </c>
    </row>
    <row r="2963" spans="1:40" x14ac:dyDescent="0.25">
      <c r="A2963" t="s">
        <v>93</v>
      </c>
      <c r="B2963" s="15">
        <v>44562</v>
      </c>
      <c r="C2963" s="16" t="s">
        <v>84</v>
      </c>
      <c r="D2963" s="17">
        <v>2022</v>
      </c>
      <c r="E2963" s="18" t="str">
        <f t="shared" si="715"/>
        <v>Rotorua 2021/22</v>
      </c>
      <c r="F2963" s="18" t="s">
        <v>72</v>
      </c>
      <c r="G2963" s="19">
        <v>8</v>
      </c>
      <c r="H2963" s="17">
        <v>3.15</v>
      </c>
      <c r="I2963" s="21">
        <v>267.5</v>
      </c>
      <c r="J2963" s="19">
        <v>29.049999999999997</v>
      </c>
      <c r="K2963" s="19">
        <v>9.6</v>
      </c>
      <c r="L2963" s="19">
        <v>1.65</v>
      </c>
      <c r="M2963" s="19">
        <v>3.5</v>
      </c>
      <c r="N2963" s="19">
        <v>7.09</v>
      </c>
      <c r="O2963" s="19">
        <v>1.65</v>
      </c>
      <c r="P2963" s="17"/>
      <c r="Q2963" s="19">
        <f t="shared" si="712"/>
        <v>4.5138485669595365</v>
      </c>
      <c r="R2963" s="19">
        <f t="shared" si="714"/>
        <v>4.1717740624015187</v>
      </c>
      <c r="S2963" s="19">
        <f t="shared" si="717"/>
        <v>3.6962445969353142</v>
      </c>
      <c r="T2963" s="19">
        <f t="shared" ref="T2963:T2994" si="719">0.218+2.92*LOG($J2963,10)</f>
        <v>4.4903867192409397</v>
      </c>
      <c r="U2963" s="23">
        <f t="shared" si="713"/>
        <v>4.2180634863843274</v>
      </c>
      <c r="V2963" s="24">
        <f t="shared" si="716"/>
        <v>4.7078459081736534</v>
      </c>
      <c r="W2963" s="24">
        <f t="shared" si="716"/>
        <v>4.2891155516306094</v>
      </c>
      <c r="X2963" s="24">
        <f t="shared" si="716"/>
        <v>3.9629321963188633</v>
      </c>
      <c r="Y2963" s="24">
        <f t="shared" si="716"/>
        <v>4.4558410238510344</v>
      </c>
      <c r="Z2963" s="24">
        <f t="shared" si="716"/>
        <v>4.3539336699935403</v>
      </c>
      <c r="AA2963" s="20"/>
      <c r="AB2963" s="20"/>
      <c r="AC2963" s="17">
        <v>314.01168634259301</v>
      </c>
      <c r="AD2963" s="17">
        <f t="shared" si="718"/>
        <v>313.99180516873099</v>
      </c>
      <c r="AE2963" s="21"/>
      <c r="AF2963" s="21"/>
      <c r="AG2963" s="19"/>
      <c r="AH2963" s="21">
        <v>336</v>
      </c>
    </row>
    <row r="2964" spans="1:40" x14ac:dyDescent="0.25">
      <c r="A2964" t="s">
        <v>93</v>
      </c>
      <c r="B2964" s="15">
        <v>44593</v>
      </c>
      <c r="C2964" s="16" t="s">
        <v>84</v>
      </c>
      <c r="D2964" s="17">
        <v>2022</v>
      </c>
      <c r="E2964" s="18" t="str">
        <f t="shared" si="715"/>
        <v>Rotorua 2021/22</v>
      </c>
      <c r="F2964" s="18" t="s">
        <v>72</v>
      </c>
      <c r="G2964" s="19">
        <v>12.899999999999999</v>
      </c>
      <c r="H2964" s="17">
        <v>2.95</v>
      </c>
      <c r="I2964" s="21">
        <v>321.65000000000003</v>
      </c>
      <c r="J2964" s="19">
        <v>38.549999999999997</v>
      </c>
      <c r="K2964" s="19">
        <v>12.35</v>
      </c>
      <c r="L2964" s="19">
        <v>6.55</v>
      </c>
      <c r="M2964" s="19">
        <v>31.599999999999998</v>
      </c>
      <c r="N2964" s="19">
        <v>7.1150000000000002</v>
      </c>
      <c r="O2964" s="19">
        <v>2.96</v>
      </c>
      <c r="P2964" s="17"/>
      <c r="Q2964" s="19">
        <f t="shared" si="712"/>
        <v>5.0408978641600921</v>
      </c>
      <c r="R2964" s="19">
        <f t="shared" si="714"/>
        <v>4.2519561330239757</v>
      </c>
      <c r="S2964" s="19">
        <f t="shared" si="717"/>
        <v>3.9372245027665245</v>
      </c>
      <c r="T2964" s="19">
        <f t="shared" si="719"/>
        <v>4.8491911965699686</v>
      </c>
      <c r="U2964" s="23">
        <f t="shared" si="713"/>
        <v>4.5198174241301405</v>
      </c>
      <c r="V2964" s="24">
        <f t="shared" si="716"/>
        <v>4.7160390386405311</v>
      </c>
      <c r="W2964" s="24">
        <f t="shared" si="716"/>
        <v>4.2829176883944706</v>
      </c>
      <c r="X2964" s="24">
        <f t="shared" si="716"/>
        <v>3.9657279873034184</v>
      </c>
      <c r="Y2964" s="24">
        <f t="shared" si="716"/>
        <v>4.4660503994399656</v>
      </c>
      <c r="Z2964" s="24">
        <f t="shared" si="716"/>
        <v>4.3576837784445956</v>
      </c>
      <c r="AA2964" s="20"/>
      <c r="AB2964" s="20"/>
      <c r="AC2964" s="17">
        <v>314.01168634259301</v>
      </c>
      <c r="AD2964" s="17">
        <f t="shared" si="718"/>
        <v>313.96292752411728</v>
      </c>
      <c r="AE2964" s="21"/>
      <c r="AF2964" s="21"/>
      <c r="AG2964" s="19"/>
      <c r="AH2964" s="21">
        <v>201.4</v>
      </c>
    </row>
    <row r="2965" spans="1:40" x14ac:dyDescent="0.25">
      <c r="A2965" t="s">
        <v>93</v>
      </c>
      <c r="B2965" s="15">
        <v>44621</v>
      </c>
      <c r="C2965" s="16" t="s">
        <v>84</v>
      </c>
      <c r="D2965" s="17">
        <v>2022</v>
      </c>
      <c r="E2965" s="18" t="str">
        <f t="shared" si="715"/>
        <v>Rotorua 2021/22</v>
      </c>
      <c r="F2965" s="18" t="s">
        <v>72</v>
      </c>
      <c r="H2965" s="17">
        <v>2.2999999999999998</v>
      </c>
      <c r="I2965" s="21">
        <v>378.2</v>
      </c>
      <c r="J2965" s="19">
        <v>48.650000000000006</v>
      </c>
      <c r="K2965" s="19">
        <v>7.9500000000000011</v>
      </c>
      <c r="L2965" s="19">
        <v>1.4</v>
      </c>
      <c r="M2965" s="19">
        <v>1.9</v>
      </c>
      <c r="N2965" s="19">
        <v>7.09</v>
      </c>
      <c r="O2965" s="19">
        <v>2.4050000000000002</v>
      </c>
      <c r="P2965" s="17"/>
      <c r="Q2965" s="17"/>
      <c r="R2965" s="19">
        <f t="shared" si="714"/>
        <v>4.5526391594366178</v>
      </c>
      <c r="S2965" s="19">
        <f t="shared" si="717"/>
        <v>4.1489417887721523</v>
      </c>
      <c r="T2965" s="19">
        <f t="shared" si="719"/>
        <v>5.1442819062447622</v>
      </c>
      <c r="V2965" s="24">
        <f t="shared" si="716"/>
        <v>4.6703836705706392</v>
      </c>
      <c r="W2965" s="24">
        <f t="shared" si="716"/>
        <v>4.2807248216002476</v>
      </c>
      <c r="X2965" s="24">
        <f t="shared" si="716"/>
        <v>3.9839313501391884</v>
      </c>
      <c r="Y2965" s="24">
        <f t="shared" si="716"/>
        <v>4.4921598831169387</v>
      </c>
      <c r="Z2965" s="24">
        <f t="shared" si="716"/>
        <v>4.3320488677295454</v>
      </c>
      <c r="AA2965" s="20"/>
      <c r="AB2965" s="20"/>
      <c r="AC2965" s="17">
        <v>314.01168634259301</v>
      </c>
      <c r="AD2965" s="17">
        <f t="shared" si="718"/>
        <v>313.95107158689285</v>
      </c>
      <c r="AE2965" s="21"/>
      <c r="AF2965" s="21"/>
      <c r="AG2965" s="19"/>
      <c r="AH2965" s="21">
        <v>272.60000000000002</v>
      </c>
    </row>
    <row r="2966" spans="1:40" x14ac:dyDescent="0.25">
      <c r="A2966" t="s">
        <v>93</v>
      </c>
      <c r="B2966" s="15">
        <v>44652</v>
      </c>
      <c r="C2966" s="16" t="s">
        <v>84</v>
      </c>
      <c r="D2966" s="17">
        <v>2022</v>
      </c>
      <c r="E2966" s="18" t="str">
        <f t="shared" si="715"/>
        <v>Rotorua 2021/22</v>
      </c>
      <c r="F2966" s="18" t="s">
        <v>72</v>
      </c>
      <c r="H2966" s="17"/>
      <c r="I2966" s="21">
        <v>411.55</v>
      </c>
      <c r="J2966" s="19">
        <v>44.25</v>
      </c>
      <c r="K2966" s="19">
        <v>20.200000000000003</v>
      </c>
      <c r="L2966" s="19">
        <v>22.950000000000003</v>
      </c>
      <c r="M2966" s="19">
        <v>113.15</v>
      </c>
      <c r="N2966" s="19">
        <v>6.9550000000000001</v>
      </c>
      <c r="O2966" s="19">
        <v>1.75</v>
      </c>
      <c r="P2966" s="17"/>
      <c r="Q2966" s="17"/>
      <c r="R2966" s="17"/>
      <c r="S2966" s="19">
        <f t="shared" si="717"/>
        <v>4.2594120441337378</v>
      </c>
      <c r="T2966" s="19">
        <f t="shared" si="719"/>
        <v>5.0240667630988245</v>
      </c>
      <c r="X2966" s="24">
        <f t="shared" si="716"/>
        <v>3.9964267917313911</v>
      </c>
      <c r="Y2966" s="24">
        <f t="shared" si="716"/>
        <v>4.4946977349835455</v>
      </c>
      <c r="AA2966" s="20"/>
      <c r="AB2966" s="20"/>
      <c r="AC2966" s="17">
        <v>314.01168634259301</v>
      </c>
      <c r="AD2966" s="17">
        <f t="shared" si="718"/>
        <v>313.95203741226129</v>
      </c>
      <c r="AE2966" s="21"/>
      <c r="AF2966" s="21"/>
      <c r="AG2966" s="19"/>
    </row>
    <row r="2967" spans="1:40" x14ac:dyDescent="0.25">
      <c r="A2967" t="s">
        <v>101</v>
      </c>
      <c r="B2967" s="15">
        <v>33086</v>
      </c>
      <c r="C2967" s="16" t="s">
        <v>50</v>
      </c>
      <c r="D2967" s="17">
        <v>1991</v>
      </c>
      <c r="E2967" s="18" t="str">
        <f t="shared" si="715"/>
        <v>Tarawera 1990/91</v>
      </c>
      <c r="F2967" s="18" t="s">
        <v>51</v>
      </c>
      <c r="G2967" s="19">
        <v>4.3000002000000004</v>
      </c>
      <c r="H2967" s="20">
        <v>8.1999998000000005</v>
      </c>
      <c r="I2967" s="21">
        <v>143.00001</v>
      </c>
      <c r="J2967" s="19">
        <v>4.9999998999999997</v>
      </c>
      <c r="K2967" s="19">
        <v>9.9999997999999994</v>
      </c>
      <c r="M2967" s="19">
        <v>8.9999995999999989</v>
      </c>
      <c r="Q2967" s="19">
        <f t="shared" ref="Q2967" si="720">2.22+2.54*LOG($G2967,10)</f>
        <v>3.8290099284794969</v>
      </c>
      <c r="R2967" s="19">
        <f t="shared" ref="R2967:R2974" si="721">5.56+2.6*LOG(((1/$H2967)-(1/40)),10)</f>
        <v>2.925038552951456</v>
      </c>
      <c r="S2967" s="19">
        <f t="shared" si="717"/>
        <v>2.8775615641842651</v>
      </c>
      <c r="T2967" s="19">
        <f t="shared" si="719"/>
        <v>2.2589923872983766</v>
      </c>
      <c r="U2967" s="23">
        <f t="shared" ref="U2967" si="722">AVERAGE(Q2967:T2967)</f>
        <v>2.972650608228399</v>
      </c>
      <c r="AA2967" s="20">
        <v>-0.46</v>
      </c>
      <c r="AB2967" s="20">
        <v>-0.57666666666666599</v>
      </c>
      <c r="AC2967" s="17">
        <v>315.283633879555</v>
      </c>
      <c r="AE2967" s="21">
        <v>296.14444444444399</v>
      </c>
      <c r="AF2967" s="21">
        <v>137.48419540229884</v>
      </c>
      <c r="AG2967" s="19">
        <v>3.4744064039408884</v>
      </c>
      <c r="AH2967" s="21">
        <v>121.8</v>
      </c>
      <c r="AI2967" s="22">
        <v>0.25083333333333252</v>
      </c>
      <c r="AJ2967" s="21">
        <v>1522.3499999999667</v>
      </c>
      <c r="AK2967" s="21" t="e">
        <f>VLOOKUP($B2967,'[3]Rotoma level Monthly'!$C$2:$N$538,10,FALSE)</f>
        <v>#N/A</v>
      </c>
      <c r="AL2967" s="21" t="e">
        <f>VLOOKUP($B2967,'[3]Rotoma level Monthly'!$C$2:$N$538,11,FALSE)</f>
        <v>#N/A</v>
      </c>
      <c r="AM2967" s="20">
        <v>3.3213520421394782</v>
      </c>
      <c r="AN2967" s="21">
        <v>163.88333333333333</v>
      </c>
    </row>
    <row r="2968" spans="1:40" x14ac:dyDescent="0.25">
      <c r="A2968" t="s">
        <v>101</v>
      </c>
      <c r="B2968" s="15">
        <v>33178</v>
      </c>
      <c r="C2968" s="16" t="s">
        <v>50</v>
      </c>
      <c r="D2968" s="17">
        <v>1991</v>
      </c>
      <c r="E2968" s="18" t="str">
        <f t="shared" si="715"/>
        <v>Tarawera 1990/91</v>
      </c>
      <c r="F2968" s="18" t="s">
        <v>51</v>
      </c>
      <c r="H2968" s="20">
        <v>6.4000000999999997</v>
      </c>
      <c r="I2968" s="21">
        <v>162.999999</v>
      </c>
      <c r="J2968" s="19">
        <v>16.000001000000001</v>
      </c>
      <c r="K2968" s="19">
        <v>4.0000002000000006</v>
      </c>
      <c r="M2968" s="19">
        <v>8.0000004000000011</v>
      </c>
      <c r="R2968" s="19">
        <f t="shared" si="721"/>
        <v>3.2670581903989602</v>
      </c>
      <c r="S2968" s="19">
        <f t="shared" si="717"/>
        <v>3.0486846812361184</v>
      </c>
      <c r="T2968" s="19">
        <f t="shared" si="719"/>
        <v>3.7340304286140404</v>
      </c>
      <c r="AA2968" s="20">
        <v>-0.6</v>
      </c>
      <c r="AB2968" s="20">
        <v>-0.14833333333333301</v>
      </c>
      <c r="AC2968" s="17">
        <v>315.59086088279099</v>
      </c>
      <c r="AE2968" s="21">
        <v>158.47777777777799</v>
      </c>
      <c r="AF2968" s="21">
        <v>125.60352115995352</v>
      </c>
      <c r="AG2968" s="19">
        <v>3.521264690014505</v>
      </c>
      <c r="AH2968" s="21">
        <v>195.1</v>
      </c>
      <c r="AI2968" s="22">
        <v>-6.666666666666661E-2</v>
      </c>
      <c r="AJ2968" s="21">
        <v>1485.7833333333033</v>
      </c>
      <c r="AK2968" s="21" t="e">
        <f>VLOOKUP($B2968,'[3]Rotoma level Monthly'!$C$2:$N$538,10,FALSE)</f>
        <v>#N/A</v>
      </c>
      <c r="AL2968" s="21" t="e">
        <f>VLOOKUP($B2968,'[3]Rotoma level Monthly'!$C$2:$N$538,11,FALSE)</f>
        <v>#N/A</v>
      </c>
      <c r="AM2968" s="20">
        <v>3.2122709732743862</v>
      </c>
      <c r="AN2968" s="21">
        <v>172.29999999999998</v>
      </c>
    </row>
    <row r="2969" spans="1:40" x14ac:dyDescent="0.25">
      <c r="A2969" t="s">
        <v>101</v>
      </c>
      <c r="B2969" s="15">
        <v>33270</v>
      </c>
      <c r="C2969" s="16" t="s">
        <v>50</v>
      </c>
      <c r="D2969" s="17">
        <v>1991</v>
      </c>
      <c r="E2969" s="18" t="str">
        <f t="shared" si="715"/>
        <v>Tarawera 1990/91</v>
      </c>
      <c r="F2969" s="18" t="s">
        <v>51</v>
      </c>
      <c r="G2969" s="19">
        <v>2.8</v>
      </c>
      <c r="H2969" s="20">
        <v>6.3000002000000004</v>
      </c>
      <c r="I2969" s="21">
        <v>122</v>
      </c>
      <c r="J2969" s="19">
        <v>14</v>
      </c>
      <c r="M2969" s="19">
        <v>2.0000001000000003</v>
      </c>
      <c r="Q2969" s="19">
        <f t="shared" ref="Q2969" si="723">2.22+2.54*LOG($G2969,10)</f>
        <v>3.3557813996092367</v>
      </c>
      <c r="R2969" s="19">
        <f t="shared" si="721"/>
        <v>3.2881962936856572</v>
      </c>
      <c r="S2969" s="19">
        <f t="shared" si="717"/>
        <v>2.669943090330992</v>
      </c>
      <c r="T2969" s="19">
        <f t="shared" si="719"/>
        <v>3.564693864180454</v>
      </c>
      <c r="U2969" s="23">
        <f t="shared" ref="U2969" si="724">AVERAGE(Q2969:T2969)</f>
        <v>3.2196536619515848</v>
      </c>
      <c r="AA2969" s="20">
        <v>0.04</v>
      </c>
      <c r="AB2969" s="20">
        <v>0.15333333333333299</v>
      </c>
      <c r="AC2969" s="17">
        <v>315.39343043154798</v>
      </c>
      <c r="AE2969" s="21">
        <v>81.799999999990106</v>
      </c>
      <c r="AF2969" s="21">
        <v>179.63425925932032</v>
      </c>
      <c r="AG2969" s="19">
        <v>3.0263055555570157</v>
      </c>
      <c r="AH2969" s="21">
        <v>240.1</v>
      </c>
      <c r="AI2969" s="22">
        <v>-6.666666666666661E-2</v>
      </c>
      <c r="AJ2969" s="21">
        <v>1548.7166666666435</v>
      </c>
      <c r="AK2969" s="21" t="e">
        <f>VLOOKUP($B2969,'[3]Rotoma level Monthly'!$C$2:$N$538,10,FALSE)</f>
        <v>#N/A</v>
      </c>
      <c r="AL2969" s="21" t="e">
        <f>VLOOKUP($B2969,'[3]Rotoma level Monthly'!$C$2:$N$538,11,FALSE)</f>
        <v>#N/A</v>
      </c>
      <c r="AM2969" s="20">
        <v>3.1967262681299915</v>
      </c>
      <c r="AN2969" s="21">
        <v>180.625</v>
      </c>
    </row>
    <row r="2970" spans="1:40" x14ac:dyDescent="0.25">
      <c r="A2970" t="s">
        <v>101</v>
      </c>
      <c r="B2970" s="15">
        <v>33298</v>
      </c>
      <c r="C2970" s="16" t="s">
        <v>50</v>
      </c>
      <c r="D2970" s="17">
        <v>1991</v>
      </c>
      <c r="E2970" s="18" t="str">
        <f t="shared" si="715"/>
        <v>Tarawera 1990/91</v>
      </c>
      <c r="F2970" s="18" t="s">
        <v>51</v>
      </c>
      <c r="H2970" s="20">
        <v>7.5999999000000003</v>
      </c>
      <c r="I2970" s="21">
        <v>141</v>
      </c>
      <c r="J2970" s="19">
        <v>17.999998999999999</v>
      </c>
      <c r="K2970" s="19">
        <v>2.0000001000000003</v>
      </c>
      <c r="M2970" s="19">
        <v>7.0000002000000006</v>
      </c>
      <c r="R2970" s="19">
        <f t="shared" si="721"/>
        <v>3.0319457274969537</v>
      </c>
      <c r="S2970" s="19">
        <f t="shared" si="717"/>
        <v>2.8591495290926923</v>
      </c>
      <c r="T2970" s="19">
        <f t="shared" si="719"/>
        <v>3.8833956444494353</v>
      </c>
      <c r="AA2970" s="20">
        <v>-0.98</v>
      </c>
      <c r="AB2970" s="20">
        <v>-9.5000000000000001E-2</v>
      </c>
      <c r="AC2970" s="17">
        <v>315.27871706989202</v>
      </c>
      <c r="AE2970" s="21">
        <v>45.288888888888899</v>
      </c>
      <c r="AF2970" s="21">
        <v>115.44771792932822</v>
      </c>
      <c r="AG2970" s="19">
        <v>2.6752349646037015</v>
      </c>
      <c r="AH2970" s="21">
        <v>199.1</v>
      </c>
      <c r="AI2970" s="22">
        <v>-0.12166666666666651</v>
      </c>
      <c r="AJ2970" s="21">
        <v>1507.4166666666338</v>
      </c>
      <c r="AK2970" s="21" t="e">
        <f>VLOOKUP($B2970,'[3]Rotoma level Monthly'!$C$2:$N$538,10,FALSE)</f>
        <v>#N/A</v>
      </c>
      <c r="AL2970" s="21" t="e">
        <f>VLOOKUP($B2970,'[3]Rotoma level Monthly'!$C$2:$N$538,11,FALSE)</f>
        <v>#N/A</v>
      </c>
      <c r="AM2970" s="20">
        <v>3.2306516585485059</v>
      </c>
      <c r="AN2970" s="21">
        <v>178.69166666666663</v>
      </c>
    </row>
    <row r="2971" spans="1:40" x14ac:dyDescent="0.25">
      <c r="A2971" t="s">
        <v>101</v>
      </c>
      <c r="B2971" s="15">
        <v>33359</v>
      </c>
      <c r="C2971" s="16" t="s">
        <v>50</v>
      </c>
      <c r="D2971" s="17">
        <v>1991</v>
      </c>
      <c r="E2971" s="18" t="str">
        <f t="shared" si="715"/>
        <v>Tarawera 1990/91</v>
      </c>
      <c r="F2971" s="18" t="s">
        <v>51</v>
      </c>
      <c r="G2971" s="19">
        <v>0.40000001000000002</v>
      </c>
      <c r="H2971" s="20">
        <v>7</v>
      </c>
      <c r="I2971" s="21">
        <v>142.999999</v>
      </c>
      <c r="J2971" s="19">
        <v>8.0000004000000011</v>
      </c>
      <c r="K2971" s="19">
        <v>2.0000001000000003</v>
      </c>
      <c r="M2971" s="19">
        <v>4.9999998999999997</v>
      </c>
      <c r="Q2971" s="19">
        <f t="shared" ref="Q2971:Q2983" si="725">2.22+2.54*LOG($G2971,10)</f>
        <v>1.209232405550724</v>
      </c>
      <c r="R2971" s="19">
        <f t="shared" si="721"/>
        <v>3.1455253621927373</v>
      </c>
      <c r="S2971" s="19">
        <f t="shared" si="717"/>
        <v>2.8775614636283922</v>
      </c>
      <c r="T2971" s="19">
        <f t="shared" si="719"/>
        <v>2.8550228254234682</v>
      </c>
      <c r="U2971" s="23">
        <f t="shared" ref="U2971:U2972" si="726">AVERAGE(Q2971:T2971)</f>
        <v>2.5218355141988305</v>
      </c>
      <c r="AA2971" s="20">
        <v>-1.79</v>
      </c>
      <c r="AB2971" s="20">
        <v>-0.63666666666666605</v>
      </c>
      <c r="AC2971" s="17">
        <v>315.032909946237</v>
      </c>
      <c r="AE2971" s="21">
        <v>51.649999999998499</v>
      </c>
      <c r="AF2971" s="21">
        <v>138.40725806451613</v>
      </c>
      <c r="AG2971" s="19">
        <v>2.3472173667114702</v>
      </c>
      <c r="AH2971" s="21">
        <v>155.80000000000001</v>
      </c>
      <c r="AI2971" s="22">
        <v>-0.36583333333333301</v>
      </c>
      <c r="AJ2971" s="21">
        <v>1408.5916666666153</v>
      </c>
      <c r="AK2971" s="21" t="e">
        <f>VLOOKUP($B2971,'[3]Rotoma level Monthly'!$C$2:$N$538,10,FALSE)</f>
        <v>#N/A</v>
      </c>
      <c r="AL2971" s="21" t="e">
        <f>VLOOKUP($B2971,'[3]Rotoma level Monthly'!$C$2:$N$538,11,FALSE)</f>
        <v>#N/A</v>
      </c>
      <c r="AM2971" s="20">
        <v>3.1733144455229092</v>
      </c>
      <c r="AN2971" s="21">
        <v>176.375</v>
      </c>
    </row>
    <row r="2972" spans="1:40" x14ac:dyDescent="0.25">
      <c r="A2972" t="s">
        <v>101</v>
      </c>
      <c r="B2972" s="15">
        <v>33482</v>
      </c>
      <c r="C2972" s="16" t="s">
        <v>52</v>
      </c>
      <c r="D2972" s="17">
        <v>1992</v>
      </c>
      <c r="E2972" s="18" t="str">
        <f t="shared" si="715"/>
        <v>Tarawera 1991/92</v>
      </c>
      <c r="F2972" s="18" t="s">
        <v>51</v>
      </c>
      <c r="G2972" s="19">
        <v>0.5</v>
      </c>
      <c r="H2972" s="20">
        <v>9.3999995999999992</v>
      </c>
      <c r="I2972" s="21">
        <v>90.000002999999992</v>
      </c>
      <c r="J2972" s="19">
        <v>8.0000004000000011</v>
      </c>
      <c r="K2972" s="19">
        <v>1</v>
      </c>
      <c r="M2972" s="19">
        <v>4.9999998999999997</v>
      </c>
      <c r="Q2972" s="19">
        <f t="shared" si="725"/>
        <v>1.4553838110134882</v>
      </c>
      <c r="R2972" s="19">
        <f t="shared" si="721"/>
        <v>2.7273873748501272</v>
      </c>
      <c r="S2972" s="19">
        <f t="shared" si="717"/>
        <v>2.2722699969865796</v>
      </c>
      <c r="T2972" s="19">
        <f t="shared" si="719"/>
        <v>2.8550228254234682</v>
      </c>
      <c r="U2972" s="23">
        <f t="shared" si="726"/>
        <v>2.3275160020684158</v>
      </c>
      <c r="AA2972" s="20">
        <v>-1.69</v>
      </c>
      <c r="AB2972" s="20">
        <v>-0.72833333333333306</v>
      </c>
      <c r="AC2972" s="17">
        <v>314.89731235995401</v>
      </c>
      <c r="AE2972" s="21">
        <v>176.45555555553901</v>
      </c>
      <c r="AF2972" s="21">
        <v>159.51388888888889</v>
      </c>
      <c r="AG2972" s="19">
        <v>3.47</v>
      </c>
      <c r="AH2972" s="21">
        <v>148.1</v>
      </c>
      <c r="AI2972" s="22">
        <v>-0.46583333333333299</v>
      </c>
      <c r="AJ2972" s="21">
        <v>1250.4013333332682</v>
      </c>
      <c r="AK2972" s="21" t="e">
        <f>VLOOKUP($B2972,'[3]Rotoma level Monthly'!$C$2:$N$538,10,FALSE)</f>
        <v>#N/A</v>
      </c>
      <c r="AL2972" s="21" t="e">
        <f>VLOOKUP($B2972,'[3]Rotoma level Monthly'!$C$2:$N$538,11,FALSE)</f>
        <v>#N/A</v>
      </c>
      <c r="AM2972" s="20">
        <v>3.2055653693498498</v>
      </c>
      <c r="AN2972" s="21">
        <v>174.63333333333333</v>
      </c>
    </row>
    <row r="2973" spans="1:40" x14ac:dyDescent="0.25">
      <c r="A2973" t="s">
        <v>101</v>
      </c>
      <c r="B2973" s="15">
        <v>33512</v>
      </c>
      <c r="C2973" s="16" t="s">
        <v>52</v>
      </c>
      <c r="D2973" s="17">
        <v>1992</v>
      </c>
      <c r="E2973" s="18" t="str">
        <f t="shared" si="715"/>
        <v>Tarawera 1991/92</v>
      </c>
      <c r="F2973" s="18" t="s">
        <v>51</v>
      </c>
      <c r="G2973" s="19">
        <v>2.0999998999999998</v>
      </c>
      <c r="H2973" s="20">
        <v>9.8999995999999992</v>
      </c>
      <c r="J2973" s="19">
        <v>12</v>
      </c>
      <c r="K2973" s="19">
        <v>2.0000001000000003</v>
      </c>
      <c r="M2973" s="19">
        <v>2.0000001000000003</v>
      </c>
      <c r="Q2973" s="19">
        <f t="shared" si="725"/>
        <v>3.038436956095202</v>
      </c>
      <c r="R2973" s="19">
        <f t="shared" si="721"/>
        <v>2.6502654657660401</v>
      </c>
      <c r="T2973" s="19">
        <f t="shared" si="719"/>
        <v>3.3692092384590637</v>
      </c>
      <c r="AA2973" s="20">
        <v>-1.25</v>
      </c>
      <c r="AB2973" s="20">
        <v>-0.68</v>
      </c>
      <c r="AC2973" s="17">
        <v>314.970385416667</v>
      </c>
      <c r="AE2973" s="21">
        <v>119.666666666667</v>
      </c>
      <c r="AF2973" s="21">
        <v>180.88567633242923</v>
      </c>
      <c r="AG2973" s="19">
        <v>3.8195838498580383</v>
      </c>
      <c r="AH2973" s="21">
        <v>191</v>
      </c>
      <c r="AI2973" s="22">
        <v>-0.51083333333333303</v>
      </c>
      <c r="AJ2973" s="21">
        <v>1355.2902222221524</v>
      </c>
      <c r="AK2973" s="21" t="e">
        <f>VLOOKUP($B2973,'[3]Rotoma level Monthly'!$C$2:$N$538,10,FALSE)</f>
        <v>#N/A</v>
      </c>
      <c r="AL2973" s="21" t="e">
        <f>VLOOKUP($B2973,'[3]Rotoma level Monthly'!$C$2:$N$538,11,FALSE)</f>
        <v>#N/A</v>
      </c>
      <c r="AM2973" s="20">
        <v>3.2617646146729786</v>
      </c>
      <c r="AN2973" s="21">
        <v>177.4666666666667</v>
      </c>
    </row>
    <row r="2974" spans="1:40" x14ac:dyDescent="0.25">
      <c r="A2974" t="s">
        <v>101</v>
      </c>
      <c r="B2974" s="15">
        <v>33573</v>
      </c>
      <c r="C2974" s="16" t="s">
        <v>52</v>
      </c>
      <c r="D2974" s="17">
        <v>1992</v>
      </c>
      <c r="E2974" s="18" t="str">
        <f t="shared" si="715"/>
        <v>Tarawera 1991/92</v>
      </c>
      <c r="F2974" s="18" t="s">
        <v>51</v>
      </c>
      <c r="G2974" s="19">
        <v>1.3</v>
      </c>
      <c r="H2974" s="20">
        <v>7</v>
      </c>
      <c r="I2974" s="21">
        <v>131.0000004</v>
      </c>
      <c r="J2974" s="19">
        <v>7.0000002000000006</v>
      </c>
      <c r="K2974" s="19">
        <v>2.0000001000000003</v>
      </c>
      <c r="M2974" s="19">
        <v>3</v>
      </c>
      <c r="Q2974" s="19">
        <f t="shared" si="725"/>
        <v>2.5094161148593654</v>
      </c>
      <c r="R2974" s="19">
        <f t="shared" si="721"/>
        <v>3.1455253621927373</v>
      </c>
      <c r="S2974" s="19">
        <f t="shared" ref="S2974:S2994" si="727">-3.61+3.01*LOG($I2974)</f>
        <v>2.762986603915381</v>
      </c>
      <c r="T2974" s="19">
        <f t="shared" si="719"/>
        <v>2.6856863130741973</v>
      </c>
      <c r="U2974" s="23">
        <f t="shared" ref="U2974:U2983" si="728">AVERAGE(Q2974:T2974)</f>
        <v>2.7759035985104203</v>
      </c>
      <c r="AA2974" s="20">
        <v>-1.77</v>
      </c>
      <c r="AB2974" s="20">
        <v>-1.05833333333333</v>
      </c>
      <c r="AC2974" s="17">
        <v>314.75056499415302</v>
      </c>
      <c r="AE2974" s="21">
        <v>70.577777777749802</v>
      </c>
      <c r="AF2974" s="21">
        <v>188.8172043010758</v>
      </c>
      <c r="AG2974" s="19">
        <v>3.6144322603928023</v>
      </c>
      <c r="AH2974" s="21">
        <v>223.2</v>
      </c>
      <c r="AI2974" s="22">
        <v>-0.70416666666666661</v>
      </c>
      <c r="AJ2974" s="21">
        <v>1234.8124444443711</v>
      </c>
      <c r="AK2974" s="21" t="e">
        <f>VLOOKUP($B2974,'[3]Rotoma level Monthly'!$C$2:$N$538,10,FALSE)</f>
        <v>#N/A</v>
      </c>
      <c r="AL2974" s="21" t="e">
        <f>VLOOKUP($B2974,'[3]Rotoma level Monthly'!$C$2:$N$538,11,FALSE)</f>
        <v>#N/A</v>
      </c>
      <c r="AM2974" s="20">
        <v>3.3480344918465299</v>
      </c>
      <c r="AN2974" s="21">
        <v>174.5</v>
      </c>
    </row>
    <row r="2975" spans="1:40" x14ac:dyDescent="0.25">
      <c r="A2975" t="s">
        <v>101</v>
      </c>
      <c r="B2975" s="15">
        <v>33635</v>
      </c>
      <c r="C2975" s="16" t="s">
        <v>52</v>
      </c>
      <c r="D2975" s="17">
        <v>1992</v>
      </c>
      <c r="E2975" s="18" t="str">
        <f t="shared" si="715"/>
        <v>Tarawera 1991/92</v>
      </c>
      <c r="F2975" s="18" t="s">
        <v>51</v>
      </c>
      <c r="G2975" s="19">
        <v>2</v>
      </c>
      <c r="I2975" s="21">
        <v>120</v>
      </c>
      <c r="J2975" s="19">
        <v>8.0000004000000011</v>
      </c>
      <c r="K2975" s="19">
        <v>3</v>
      </c>
      <c r="M2975" s="19">
        <v>2.0000001000000003</v>
      </c>
      <c r="N2975" s="19">
        <v>8.1000004000000008</v>
      </c>
      <c r="Q2975" s="19">
        <f t="shared" si="725"/>
        <v>2.9846161889865122</v>
      </c>
      <c r="S2975" s="19">
        <f t="shared" si="727"/>
        <v>2.6483355506033504</v>
      </c>
      <c r="T2975" s="19">
        <f t="shared" si="719"/>
        <v>2.8550228254234682</v>
      </c>
      <c r="U2975" s="23">
        <f t="shared" si="728"/>
        <v>2.8293248550044439</v>
      </c>
      <c r="AA2975" s="20">
        <v>-0.85</v>
      </c>
      <c r="AB2975" s="20">
        <v>-0.81499999999999995</v>
      </c>
      <c r="AC2975" s="17">
        <v>314.625157804119</v>
      </c>
      <c r="AE2975" s="21">
        <v>93.5555555555556</v>
      </c>
      <c r="AF2975" s="21">
        <v>186.60201149426013</v>
      </c>
      <c r="AG2975" s="19">
        <v>3.5949975607091642</v>
      </c>
      <c r="AI2975" s="22">
        <v>-0.78249999999999997</v>
      </c>
      <c r="AJ2975" s="21">
        <v>1292.145777777677</v>
      </c>
      <c r="AK2975" s="21" t="e">
        <f>VLOOKUP($B2975,'[3]Rotoma level Monthly'!$C$2:$N$538,10,FALSE)</f>
        <v>#N/A</v>
      </c>
      <c r="AL2975" s="21" t="e">
        <f>VLOOKUP($B2975,'[3]Rotoma level Monthly'!$C$2:$N$538,11,FALSE)</f>
        <v>#N/A</v>
      </c>
      <c r="AM2975" s="20">
        <v>3.2770281431930912</v>
      </c>
    </row>
    <row r="2976" spans="1:40" x14ac:dyDescent="0.25">
      <c r="A2976" t="s">
        <v>101</v>
      </c>
      <c r="B2976" s="15">
        <v>33725</v>
      </c>
      <c r="C2976" s="16" t="s">
        <v>52</v>
      </c>
      <c r="D2976" s="17">
        <v>1992</v>
      </c>
      <c r="E2976" s="18" t="str">
        <f t="shared" si="715"/>
        <v>Tarawera 1991/92</v>
      </c>
      <c r="F2976" s="18" t="s">
        <v>51</v>
      </c>
      <c r="G2976" s="19">
        <v>5.1999997999999996</v>
      </c>
      <c r="H2976" s="20">
        <v>7.6999997999999996</v>
      </c>
      <c r="I2976" s="21">
        <v>153</v>
      </c>
      <c r="J2976" s="19">
        <v>12</v>
      </c>
      <c r="K2976" s="19">
        <v>6.0000000999999994</v>
      </c>
      <c r="M2976" s="19">
        <v>1</v>
      </c>
      <c r="N2976" s="19">
        <v>7.9000000999999997</v>
      </c>
      <c r="Q2976" s="19">
        <f t="shared" si="725"/>
        <v>4.0386484504051587</v>
      </c>
      <c r="R2976" s="19">
        <f t="shared" ref="R2976:R3019" si="729">5.56+2.6*LOG(((1/$H2976)-(1/40)),10)</f>
        <v>3.0136947314804288</v>
      </c>
      <c r="S2976" s="19">
        <f t="shared" si="727"/>
        <v>2.9659212067609722</v>
      </c>
      <c r="T2976" s="19">
        <f t="shared" si="719"/>
        <v>3.3692092384590637</v>
      </c>
      <c r="U2976" s="23">
        <f t="shared" si="728"/>
        <v>3.3468684067764061</v>
      </c>
      <c r="AA2976" s="20">
        <v>0.17</v>
      </c>
      <c r="AB2976" s="20">
        <v>-1.22166666666666</v>
      </c>
      <c r="AC2976" s="17">
        <v>314.11403024193601</v>
      </c>
      <c r="AE2976" s="21">
        <v>49.741666666666603</v>
      </c>
      <c r="AF2976" s="21">
        <v>184.78200160913983</v>
      </c>
      <c r="AG2976" s="19">
        <v>3.3186225336933428</v>
      </c>
      <c r="AH2976" s="21">
        <v>119.3</v>
      </c>
      <c r="AI2976" s="22">
        <v>-0.84583333333333299</v>
      </c>
      <c r="AJ2976" s="21">
        <v>1230.0679999999354</v>
      </c>
      <c r="AK2976" s="21" t="e">
        <f>VLOOKUP($B2976,'[3]Rotoma level Monthly'!$C$2:$N$538,10,FALSE)</f>
        <v>#N/A</v>
      </c>
      <c r="AL2976" s="21" t="e">
        <f>VLOOKUP($B2976,'[3]Rotoma level Monthly'!$C$2:$N$538,11,FALSE)</f>
        <v>#N/A</v>
      </c>
      <c r="AM2976" s="20">
        <v>3.3860339116165608</v>
      </c>
      <c r="AN2976" s="21">
        <v>161.64166666666668</v>
      </c>
    </row>
    <row r="2977" spans="1:40" x14ac:dyDescent="0.25">
      <c r="A2977" t="s">
        <v>101</v>
      </c>
      <c r="B2977" s="15">
        <v>33786</v>
      </c>
      <c r="C2977" s="16" t="s">
        <v>53</v>
      </c>
      <c r="D2977" s="17">
        <v>1993</v>
      </c>
      <c r="E2977" s="18" t="str">
        <f t="shared" si="715"/>
        <v>Tarawera 1992/93</v>
      </c>
      <c r="F2977" s="18" t="s">
        <v>51</v>
      </c>
      <c r="G2977" s="19">
        <v>5.5</v>
      </c>
      <c r="H2977" s="20">
        <v>7.6999997999999996</v>
      </c>
      <c r="I2977" s="21">
        <v>134.000001</v>
      </c>
      <c r="J2977" s="19">
        <v>7.0000002000000006</v>
      </c>
      <c r="K2977" s="19">
        <v>4.0000002000000006</v>
      </c>
      <c r="M2977" s="19">
        <v>7.0000002000000006</v>
      </c>
      <c r="N2977" s="19">
        <v>7.6999997999999996</v>
      </c>
      <c r="Q2977" s="19">
        <f t="shared" si="725"/>
        <v>4.1005212313153798</v>
      </c>
      <c r="R2977" s="19">
        <f t="shared" si="729"/>
        <v>3.0136947314804288</v>
      </c>
      <c r="S2977" s="19">
        <f t="shared" si="727"/>
        <v>2.792585452833491</v>
      </c>
      <c r="T2977" s="19">
        <f t="shared" si="719"/>
        <v>2.6856863130741973</v>
      </c>
      <c r="U2977" s="23">
        <f t="shared" si="728"/>
        <v>3.148121932175874</v>
      </c>
      <c r="AA2977" s="20">
        <v>-0.66</v>
      </c>
      <c r="AB2977" s="20">
        <v>-0.96499999999999997</v>
      </c>
      <c r="AC2977" s="17">
        <v>313.93445325007502</v>
      </c>
      <c r="AE2977" s="21">
        <v>144.41111111111101</v>
      </c>
      <c r="AF2977" s="21">
        <v>197.06653225805863</v>
      </c>
      <c r="AG2977" s="19">
        <v>3.6504027404422636</v>
      </c>
      <c r="AH2977" s="21">
        <v>82.5</v>
      </c>
      <c r="AI2977" s="22">
        <v>-0.90249999999999997</v>
      </c>
      <c r="AJ2977" s="21">
        <v>1213.9611111110501</v>
      </c>
      <c r="AK2977" s="21" t="e">
        <f>VLOOKUP($B2977,'[3]Rotoma level Monthly'!$C$2:$N$538,10,FALSE)</f>
        <v>#N/A</v>
      </c>
      <c r="AL2977" s="21" t="e">
        <f>VLOOKUP($B2977,'[3]Rotoma level Monthly'!$C$2:$N$538,11,FALSE)</f>
        <v>#N/A</v>
      </c>
      <c r="AM2977" s="20">
        <v>3.4163228103813292</v>
      </c>
      <c r="AN2977" s="21">
        <v>152.07500000000002</v>
      </c>
    </row>
    <row r="2978" spans="1:40" x14ac:dyDescent="0.25">
      <c r="A2978" t="s">
        <v>101</v>
      </c>
      <c r="B2978" s="15">
        <v>33848</v>
      </c>
      <c r="C2978" s="16" t="s">
        <v>53</v>
      </c>
      <c r="D2978" s="17">
        <v>1993</v>
      </c>
      <c r="E2978" s="18" t="str">
        <f t="shared" si="715"/>
        <v>Tarawera 1992/93</v>
      </c>
      <c r="F2978" s="18" t="s">
        <v>51</v>
      </c>
      <c r="G2978" s="19">
        <v>2.5799998999999998</v>
      </c>
      <c r="H2978" s="20">
        <v>9.8000001999999995</v>
      </c>
      <c r="I2978" s="21">
        <v>131.00001</v>
      </c>
      <c r="J2978" s="19">
        <v>2.0000001000000003</v>
      </c>
      <c r="M2978" s="19">
        <v>2.0000001000000003</v>
      </c>
      <c r="N2978" s="19">
        <v>7.5999999000000003</v>
      </c>
      <c r="Q2978" s="19">
        <f t="shared" si="725"/>
        <v>3.2655140103904805</v>
      </c>
      <c r="R2978" s="19">
        <f t="shared" si="729"/>
        <v>2.6654742469132882</v>
      </c>
      <c r="S2978" s="19">
        <f t="shared" si="727"/>
        <v>2.7629866997121204</v>
      </c>
      <c r="T2978" s="19">
        <f t="shared" si="719"/>
        <v>1.097007650745818</v>
      </c>
      <c r="U2978" s="23">
        <f t="shared" si="728"/>
        <v>2.4477456519404268</v>
      </c>
      <c r="V2978" s="24">
        <f>AVERAGE(Q2967:Q2978)</f>
        <v>2.9786560496705041</v>
      </c>
      <c r="W2978" s="24">
        <f t="shared" ref="W2978:Y2993" si="730">AVERAGE(R2967:R2978)</f>
        <v>2.9885278217644373</v>
      </c>
      <c r="X2978" s="24">
        <f t="shared" si="730"/>
        <v>2.7761805308440319</v>
      </c>
      <c r="Y2978" s="24">
        <f t="shared" si="716"/>
        <v>2.934414962885421</v>
      </c>
      <c r="Z2978" s="24">
        <f t="shared" si="716"/>
        <v>2.8432911367616445</v>
      </c>
      <c r="AA2978" s="20">
        <v>0.03</v>
      </c>
      <c r="AB2978" s="20">
        <v>-0.68166666666666598</v>
      </c>
      <c r="AC2978" s="17">
        <v>314.00608636363597</v>
      </c>
      <c r="AD2978" s="17">
        <f t="shared" si="718"/>
        <v>314.82312855338023</v>
      </c>
      <c r="AE2978" s="21">
        <v>86.3</v>
      </c>
      <c r="AF2978" s="21">
        <v>186.65200138027382</v>
      </c>
      <c r="AG2978" s="19">
        <v>3.3961315797148925</v>
      </c>
      <c r="AH2978" s="21">
        <v>133.4</v>
      </c>
      <c r="AI2978" s="22">
        <v>-0.90249999999999997</v>
      </c>
      <c r="AJ2978" s="21">
        <v>1207.1222222221697</v>
      </c>
      <c r="AK2978" s="21" t="e">
        <f>VLOOKUP($B2978,'[3]Rotoma level Monthly'!$C$2:$N$538,10,FALSE)</f>
        <v>#N/A</v>
      </c>
      <c r="AL2978" s="21" t="e">
        <f>VLOOKUP($B2978,'[3]Rotoma level Monthly'!$C$2:$N$538,11,FALSE)</f>
        <v>#N/A</v>
      </c>
      <c r="AM2978" s="20">
        <v>3.5535644209555475</v>
      </c>
      <c r="AN2978" s="21">
        <v>152.54166666666666</v>
      </c>
    </row>
    <row r="2979" spans="1:40" x14ac:dyDescent="0.25">
      <c r="A2979" t="s">
        <v>101</v>
      </c>
      <c r="B2979" s="15">
        <v>33878</v>
      </c>
      <c r="C2979" s="16" t="s">
        <v>53</v>
      </c>
      <c r="D2979" s="17">
        <v>1993</v>
      </c>
      <c r="E2979" s="18" t="str">
        <f t="shared" si="715"/>
        <v>Tarawera 1992/93</v>
      </c>
      <c r="F2979" s="18" t="s">
        <v>51</v>
      </c>
      <c r="G2979" s="19">
        <v>1.23</v>
      </c>
      <c r="H2979" s="20">
        <v>10.1</v>
      </c>
      <c r="I2979" s="21">
        <v>159.99998959999999</v>
      </c>
      <c r="J2979" s="19">
        <v>2.0000001000000003</v>
      </c>
      <c r="M2979" s="19">
        <v>4.9999998999999997</v>
      </c>
      <c r="N2979" s="19">
        <v>8</v>
      </c>
      <c r="Q2979" s="19">
        <f t="shared" si="725"/>
        <v>2.448358983056071</v>
      </c>
      <c r="R2979" s="19">
        <f t="shared" si="729"/>
        <v>2.6201535403559442</v>
      </c>
      <c r="S2979" s="19">
        <f t="shared" si="727"/>
        <v>3.0244010628246145</v>
      </c>
      <c r="T2979" s="19">
        <f t="shared" si="719"/>
        <v>1.097007650745818</v>
      </c>
      <c r="U2979" s="23">
        <f t="shared" si="728"/>
        <v>2.297480309245612</v>
      </c>
      <c r="V2979" s="24">
        <f t="shared" ref="V2979:V2982" si="731">AVERAGE(Q2968:Q2979)</f>
        <v>2.8405909551281621</v>
      </c>
      <c r="W2979" s="24">
        <f t="shared" si="730"/>
        <v>2.9608110024375729</v>
      </c>
      <c r="X2979" s="24">
        <f t="shared" si="730"/>
        <v>2.789529576174973</v>
      </c>
      <c r="Y2979" s="24">
        <f t="shared" si="716"/>
        <v>2.8375829015060408</v>
      </c>
      <c r="Z2979" s="24">
        <f t="shared" si="716"/>
        <v>2.7682722146524461</v>
      </c>
      <c r="AA2979" s="20">
        <v>-1.67</v>
      </c>
      <c r="AB2979" s="20">
        <v>-0.66666666666666596</v>
      </c>
      <c r="AC2979" s="17">
        <v>314.07933020833298</v>
      </c>
      <c r="AD2979" s="17">
        <f t="shared" si="718"/>
        <v>314.72276991411172</v>
      </c>
      <c r="AE2979" s="21">
        <v>183.5</v>
      </c>
      <c r="AF2979" s="21">
        <v>146.43095835908147</v>
      </c>
      <c r="AG2979" s="19">
        <v>3.2963449798212308</v>
      </c>
      <c r="AH2979" s="21">
        <v>157.9</v>
      </c>
      <c r="AI2979" s="22">
        <v>-0.90249999999999997</v>
      </c>
      <c r="AJ2979" s="21">
        <v>1116.9666666666308</v>
      </c>
      <c r="AK2979" s="21" t="e">
        <f>VLOOKUP($B2979,'[3]Rotoma level Monthly'!$C$2:$N$538,10,FALSE)</f>
        <v>#N/A</v>
      </c>
      <c r="AL2979" s="21" t="e">
        <f>VLOOKUP($B2979,'[3]Rotoma level Monthly'!$C$2:$N$538,11,FALSE)</f>
        <v>#N/A</v>
      </c>
      <c r="AM2979" s="20">
        <v>3.5474087192651211</v>
      </c>
      <c r="AN2979" s="21">
        <v>155.33333333333334</v>
      </c>
    </row>
    <row r="2980" spans="1:40" x14ac:dyDescent="0.25">
      <c r="A2980" t="s">
        <v>101</v>
      </c>
      <c r="B2980" s="15">
        <v>33939</v>
      </c>
      <c r="C2980" s="16" t="s">
        <v>53</v>
      </c>
      <c r="D2980" s="17">
        <v>1993</v>
      </c>
      <c r="E2980" s="18" t="str">
        <f t="shared" si="715"/>
        <v>Tarawera 1992/93</v>
      </c>
      <c r="F2980" s="18" t="s">
        <v>51</v>
      </c>
      <c r="G2980" s="19">
        <v>1.63</v>
      </c>
      <c r="H2980" s="20">
        <v>6.9000000999999997</v>
      </c>
      <c r="I2980" s="21">
        <v>71.000002000000009</v>
      </c>
      <c r="J2980" s="19">
        <v>4.9999998999999997</v>
      </c>
      <c r="K2980" s="19">
        <v>1</v>
      </c>
      <c r="L2980" s="19">
        <v>0.50000001999999999</v>
      </c>
      <c r="M2980" s="19">
        <v>4.0000002000000006</v>
      </c>
      <c r="N2980" s="19">
        <v>8</v>
      </c>
      <c r="Q2980" s="19">
        <f t="shared" si="725"/>
        <v>2.7589565151860529</v>
      </c>
      <c r="R2980" s="19">
        <f t="shared" si="729"/>
        <v>3.165189150671206</v>
      </c>
      <c r="S2980" s="19">
        <f t="shared" si="727"/>
        <v>1.9622876664676947</v>
      </c>
      <c r="T2980" s="19">
        <f t="shared" si="719"/>
        <v>2.2589923872983766</v>
      </c>
      <c r="U2980" s="23">
        <f t="shared" si="728"/>
        <v>2.5363564299058323</v>
      </c>
      <c r="V2980" s="24">
        <f t="shared" si="731"/>
        <v>2.8331696424061521</v>
      </c>
      <c r="W2980" s="24">
        <f t="shared" si="730"/>
        <v>2.9515501806441407</v>
      </c>
      <c r="X2980" s="24">
        <f t="shared" si="730"/>
        <v>2.6907662111960255</v>
      </c>
      <c r="Y2980" s="24">
        <f t="shared" si="716"/>
        <v>2.7146630647297361</v>
      </c>
      <c r="Z2980" s="24">
        <f t="shared" si="716"/>
        <v>2.7450806361777849</v>
      </c>
      <c r="AA2980" s="20">
        <v>-0.64</v>
      </c>
      <c r="AB2980" s="20">
        <v>-0.59166666666666601</v>
      </c>
      <c r="AC2980" s="17">
        <v>314.211094422043</v>
      </c>
      <c r="AD2980" s="17">
        <f t="shared" si="718"/>
        <v>314.6077893757161</v>
      </c>
      <c r="AE2980" s="21">
        <v>246.13333333333301</v>
      </c>
      <c r="AF2980" s="21">
        <v>156.44758064516125</v>
      </c>
      <c r="AG2980" s="19">
        <v>3.6823596430535881</v>
      </c>
      <c r="AH2980" s="21">
        <v>178.5</v>
      </c>
      <c r="AI2980" s="22">
        <v>-0.8899999999999999</v>
      </c>
      <c r="AJ2980" s="21">
        <v>1230.2111111110462</v>
      </c>
      <c r="AK2980" s="21" t="e">
        <f>VLOOKUP($B2980,'[3]Rotoma level Monthly'!$C$2:$N$538,10,FALSE)</f>
        <v>#N/A</v>
      </c>
      <c r="AL2980" s="21" t="e">
        <f>VLOOKUP($B2980,'[3]Rotoma level Monthly'!$C$2:$N$538,11,FALSE)</f>
        <v>#N/A</v>
      </c>
      <c r="AM2980" s="20">
        <v>3.477309837926807</v>
      </c>
      <c r="AN2980" s="21">
        <v>152.85833333333335</v>
      </c>
    </row>
    <row r="2981" spans="1:40" x14ac:dyDescent="0.25">
      <c r="A2981" t="s">
        <v>101</v>
      </c>
      <c r="B2981" s="15">
        <v>34001</v>
      </c>
      <c r="C2981" s="16" t="s">
        <v>53</v>
      </c>
      <c r="D2981" s="17">
        <v>1993</v>
      </c>
      <c r="E2981" s="18" t="str">
        <f t="shared" si="715"/>
        <v>Tarawera 1992/93</v>
      </c>
      <c r="F2981" s="18" t="s">
        <v>51</v>
      </c>
      <c r="G2981" s="19">
        <v>1.1569999</v>
      </c>
      <c r="H2981" s="20">
        <v>8.8999995999999992</v>
      </c>
      <c r="I2981" s="21">
        <v>216.00001000000003</v>
      </c>
      <c r="J2981" s="19">
        <v>2.0000001000000003</v>
      </c>
      <c r="M2981" s="19">
        <v>8.9999995999999989</v>
      </c>
      <c r="N2981" s="19">
        <v>8.1999998000000005</v>
      </c>
      <c r="Q2981" s="19">
        <f t="shared" si="725"/>
        <v>2.3808666363953499</v>
      </c>
      <c r="R2981" s="19">
        <f t="shared" si="729"/>
        <v>2.8074070820123516</v>
      </c>
      <c r="S2981" s="19">
        <f t="shared" si="727"/>
        <v>3.4167058514840414</v>
      </c>
      <c r="T2981" s="19">
        <f t="shared" si="719"/>
        <v>1.097007650745818</v>
      </c>
      <c r="U2981" s="23">
        <f t="shared" si="728"/>
        <v>2.4254968051593901</v>
      </c>
      <c r="V2981" s="24">
        <f t="shared" si="731"/>
        <v>2.744541027568526</v>
      </c>
      <c r="W2981" s="24">
        <f t="shared" si="730"/>
        <v>2.9078420704920216</v>
      </c>
      <c r="X2981" s="24">
        <f t="shared" si="730"/>
        <v>2.7586537349372122</v>
      </c>
      <c r="Y2981" s="24">
        <f t="shared" si="716"/>
        <v>2.5090225469435166</v>
      </c>
      <c r="Z2981" s="24">
        <f t="shared" si="716"/>
        <v>2.6656649504985648</v>
      </c>
      <c r="AA2981" s="20">
        <v>-0.72</v>
      </c>
      <c r="AB2981" s="20">
        <v>-1.1683333333333299</v>
      </c>
      <c r="AC2981" s="17">
        <v>313.90011318824401</v>
      </c>
      <c r="AD2981" s="17">
        <f t="shared" si="718"/>
        <v>314.48334627210744</v>
      </c>
      <c r="AE2981" s="21">
        <v>58.4</v>
      </c>
      <c r="AF2981" s="21">
        <v>174.50892857143211</v>
      </c>
      <c r="AG2981" s="19">
        <v>3.5447360796576839</v>
      </c>
      <c r="AH2981" s="21">
        <v>184.8</v>
      </c>
      <c r="AI2981" s="22">
        <v>-0.975833333333333</v>
      </c>
      <c r="AJ2981" s="21">
        <v>1290.5555555555186</v>
      </c>
      <c r="AK2981" s="21" t="e">
        <f>VLOOKUP($B2981,'[3]Rotoma level Monthly'!$C$2:$N$538,10,FALSE)</f>
        <v>#N/A</v>
      </c>
      <c r="AL2981" s="21" t="e">
        <f>VLOOKUP($B2981,'[3]Rotoma level Monthly'!$C$2:$N$538,11,FALSE)</f>
        <v>#N/A</v>
      </c>
      <c r="AM2981" s="20">
        <v>3.5480013201096696</v>
      </c>
      <c r="AN2981" s="21">
        <v>157.49166666666665</v>
      </c>
    </row>
    <row r="2982" spans="1:40" x14ac:dyDescent="0.25">
      <c r="A2982" t="s">
        <v>101</v>
      </c>
      <c r="B2982" s="15">
        <v>34090</v>
      </c>
      <c r="C2982" s="16" t="s">
        <v>53</v>
      </c>
      <c r="D2982" s="17">
        <v>1993</v>
      </c>
      <c r="E2982" s="18" t="str">
        <f t="shared" si="715"/>
        <v>Tarawera 1992/93</v>
      </c>
      <c r="F2982" s="18" t="s">
        <v>51</v>
      </c>
      <c r="G2982" s="19">
        <v>2.0020001000000001</v>
      </c>
      <c r="H2982" s="20">
        <v>8.5</v>
      </c>
      <c r="I2982" s="21">
        <v>164.000001</v>
      </c>
      <c r="J2982" s="19">
        <v>6.0000000999999994</v>
      </c>
      <c r="K2982" s="19">
        <v>16.000001000000001</v>
      </c>
      <c r="M2982" s="19">
        <v>14</v>
      </c>
      <c r="N2982" s="19">
        <v>8</v>
      </c>
      <c r="Q2982" s="19">
        <f t="shared" si="725"/>
        <v>2.9857188008842792</v>
      </c>
      <c r="R2982" s="19">
        <f t="shared" si="729"/>
        <v>2.8737622555430979</v>
      </c>
      <c r="S2982" s="19">
        <f t="shared" si="727"/>
        <v>3.0566799905944619</v>
      </c>
      <c r="T2982" s="19">
        <f t="shared" si="719"/>
        <v>2.4902016722559037</v>
      </c>
      <c r="U2982" s="23">
        <f t="shared" si="728"/>
        <v>2.8515906798194357</v>
      </c>
      <c r="V2982" s="24">
        <f t="shared" si="731"/>
        <v>2.7646391753448385</v>
      </c>
      <c r="W2982" s="24">
        <f t="shared" si="730"/>
        <v>2.8934617548598531</v>
      </c>
      <c r="X2982" s="24">
        <f t="shared" si="730"/>
        <v>2.7766110496191909</v>
      </c>
      <c r="Y2982" s="24">
        <f t="shared" si="730"/>
        <v>2.3929230492607219</v>
      </c>
      <c r="Z2982" s="24">
        <f t="shared" si="716"/>
        <v>2.6825672895277348</v>
      </c>
      <c r="AA2982" s="20">
        <v>-0.69</v>
      </c>
      <c r="AB2982" s="20">
        <v>-1.0833333333333299</v>
      </c>
      <c r="AC2982" s="17">
        <v>313.53925218414003</v>
      </c>
      <c r="AD2982" s="17">
        <f t="shared" si="718"/>
        <v>314.33839086496141</v>
      </c>
      <c r="AE2982" s="21">
        <v>156</v>
      </c>
      <c r="AF2982" s="21">
        <v>163.30887289705757</v>
      </c>
      <c r="AG2982" s="19">
        <v>3.123999511394655</v>
      </c>
      <c r="AH2982" s="21">
        <v>128.4</v>
      </c>
      <c r="AI2982" s="22">
        <v>-1.000833333333333</v>
      </c>
      <c r="AJ2982" s="21">
        <v>1299.699999999963</v>
      </c>
      <c r="AK2982" s="21" t="e">
        <f>VLOOKUP($B2982,'[3]Rotoma level Monthly'!$C$2:$N$538,10,FALSE)</f>
        <v>#N/A</v>
      </c>
      <c r="AL2982" s="21" t="e">
        <f>VLOOKUP($B2982,'[3]Rotoma level Monthly'!$C$2:$N$538,11,FALSE)</f>
        <v>#N/A</v>
      </c>
      <c r="AM2982" s="20">
        <v>3.5078631734092558</v>
      </c>
      <c r="AN2982" s="21">
        <v>157.45000000000002</v>
      </c>
    </row>
    <row r="2983" spans="1:40" x14ac:dyDescent="0.25">
      <c r="A2983" t="s">
        <v>101</v>
      </c>
      <c r="B2983" s="15">
        <v>34121</v>
      </c>
      <c r="C2983" s="16" t="s">
        <v>53</v>
      </c>
      <c r="D2983" s="17">
        <v>1993</v>
      </c>
      <c r="E2983" s="18" t="str">
        <f t="shared" si="715"/>
        <v>Tarawera 1992/93</v>
      </c>
      <c r="F2983" s="18" t="s">
        <v>51</v>
      </c>
      <c r="G2983" s="19">
        <v>3.45</v>
      </c>
      <c r="H2983" s="20">
        <v>6.5500002000000004</v>
      </c>
      <c r="I2983" s="21">
        <v>101.50000002</v>
      </c>
      <c r="J2983" s="19">
        <v>6.0000000999999994</v>
      </c>
      <c r="K2983" s="19">
        <v>1</v>
      </c>
      <c r="L2983" s="19">
        <v>0.50000001999999999</v>
      </c>
      <c r="M2983" s="19">
        <v>25</v>
      </c>
      <c r="N2983" s="19">
        <v>7.6999997999999996</v>
      </c>
      <c r="Q2983" s="19">
        <f t="shared" si="725"/>
        <v>3.5860605014861164</v>
      </c>
      <c r="R2983" s="19">
        <f t="shared" si="729"/>
        <v>3.2358465188089465</v>
      </c>
      <c r="S2983" s="19">
        <f t="shared" si="727"/>
        <v>2.4294627874277679</v>
      </c>
      <c r="T2983" s="19">
        <f t="shared" si="719"/>
        <v>2.4902016722559037</v>
      </c>
      <c r="U2983" s="23">
        <f t="shared" si="728"/>
        <v>2.9353928699946836</v>
      </c>
      <c r="V2983" s="24">
        <f>AVERAGE(Q2972:Q2983)</f>
        <v>2.9627081833394548</v>
      </c>
      <c r="W2983" s="24">
        <f t="shared" si="730"/>
        <v>2.9016727690976905</v>
      </c>
      <c r="X2983" s="24">
        <f t="shared" si="730"/>
        <v>2.735874806328225</v>
      </c>
      <c r="Y2983" s="24">
        <f t="shared" si="730"/>
        <v>2.3625212864967584</v>
      </c>
      <c r="Z2983" s="24">
        <f t="shared" si="716"/>
        <v>2.7201634127819037</v>
      </c>
      <c r="AA2983" s="20">
        <v>-1.52</v>
      </c>
      <c r="AB2983" s="20">
        <v>-0.94333333333333302</v>
      </c>
      <c r="AC2983" s="17">
        <v>313.61678003472201</v>
      </c>
      <c r="AD2983" s="17">
        <f t="shared" si="718"/>
        <v>314.2203800390019</v>
      </c>
      <c r="AE2983" s="21">
        <v>237.9</v>
      </c>
      <c r="AF2983" s="21">
        <v>175.4757511595096</v>
      </c>
      <c r="AG2983" s="19">
        <v>4.2579943801408691</v>
      </c>
      <c r="AH2983" s="21">
        <v>92</v>
      </c>
      <c r="AI2983" s="22">
        <v>-0.975833333333333</v>
      </c>
      <c r="AJ2983" s="21">
        <v>1405.9583333332964</v>
      </c>
      <c r="AK2983" s="21" t="e">
        <f>VLOOKUP($B2983,'[3]Rotoma level Monthly'!$C$2:$N$538,10,FALSE)</f>
        <v>#N/A</v>
      </c>
      <c r="AL2983" s="21" t="e">
        <f>VLOOKUP($B2983,'[3]Rotoma level Monthly'!$C$2:$N$538,11,FALSE)</f>
        <v>#N/A</v>
      </c>
      <c r="AM2983" s="20">
        <v>3.4916445882176994</v>
      </c>
      <c r="AN2983" s="21">
        <v>156.07500000000002</v>
      </c>
    </row>
    <row r="2984" spans="1:40" x14ac:dyDescent="0.25">
      <c r="A2984" t="s">
        <v>101</v>
      </c>
      <c r="B2984" s="15">
        <v>34182</v>
      </c>
      <c r="C2984" s="16" t="s">
        <v>54</v>
      </c>
      <c r="D2984" s="17">
        <v>1994</v>
      </c>
      <c r="E2984" s="18" t="str">
        <f t="shared" si="715"/>
        <v>Tarawera 1993/94</v>
      </c>
      <c r="F2984" s="18" t="s">
        <v>51</v>
      </c>
      <c r="H2984" s="20">
        <v>8.8000001999999995</v>
      </c>
      <c r="I2984" s="21">
        <v>183.00000199999999</v>
      </c>
      <c r="J2984" s="19">
        <v>28.000001000000001</v>
      </c>
      <c r="K2984" s="19">
        <v>3</v>
      </c>
      <c r="M2984" s="19">
        <v>2.0000001000000003</v>
      </c>
      <c r="N2984" s="19">
        <v>7.8000002000000004</v>
      </c>
      <c r="R2984" s="19">
        <f t="shared" si="729"/>
        <v>2.8237909865037141</v>
      </c>
      <c r="S2984" s="19">
        <f t="shared" si="727"/>
        <v>3.199977794375219</v>
      </c>
      <c r="T2984" s="19">
        <f t="shared" si="719"/>
        <v>4.4437014968099895</v>
      </c>
      <c r="V2984" s="24">
        <f t="shared" ref="V2984:Z3046" si="732">AVERAGE(Q2973:Q2984)</f>
        <v>3.0997376717327243</v>
      </c>
      <c r="W2984" s="24">
        <f t="shared" si="730"/>
        <v>2.9104367337934716</v>
      </c>
      <c r="X2984" s="24">
        <f t="shared" si="730"/>
        <v>2.8202118788181014</v>
      </c>
      <c r="Y2984" s="24">
        <f t="shared" si="730"/>
        <v>2.4949111757789684</v>
      </c>
      <c r="Z2984" s="24">
        <f t="shared" si="716"/>
        <v>2.7594281538532526</v>
      </c>
      <c r="AA2984" s="20">
        <v>-1.48</v>
      </c>
      <c r="AB2984" s="20">
        <v>-1.3516666666666599</v>
      </c>
      <c r="AC2984" s="17">
        <v>313.446265878877</v>
      </c>
      <c r="AD2984" s="17">
        <f t="shared" si="718"/>
        <v>314.0994594989121</v>
      </c>
      <c r="AE2984" s="21">
        <v>64.250999999999905</v>
      </c>
      <c r="AF2984" s="21">
        <v>176.68579840773754</v>
      </c>
      <c r="AG2984" s="19">
        <v>3.0491451388921229</v>
      </c>
      <c r="AH2984" s="21">
        <v>172.2</v>
      </c>
      <c r="AI2984" s="22">
        <v>-1.049166666666665</v>
      </c>
      <c r="AJ2984" s="21">
        <v>1447.1088888888519</v>
      </c>
      <c r="AK2984" s="21" t="e">
        <f>VLOOKUP($B2984,'[3]Rotoma level Monthly'!$C$2:$N$538,10,FALSE)</f>
        <v>#N/A</v>
      </c>
      <c r="AL2984" s="21" t="e">
        <f>VLOOKUP($B2984,'[3]Rotoma level Monthly'!$C$2:$N$538,11,FALSE)</f>
        <v>#N/A</v>
      </c>
      <c r="AM2984" s="20">
        <v>3.5055621291496841</v>
      </c>
      <c r="AN2984" s="21">
        <v>163.60833333333335</v>
      </c>
    </row>
    <row r="2985" spans="1:40" x14ac:dyDescent="0.25">
      <c r="A2985" t="s">
        <v>101</v>
      </c>
      <c r="B2985" s="15">
        <v>34274</v>
      </c>
      <c r="C2985" s="16" t="s">
        <v>54</v>
      </c>
      <c r="D2985" s="17">
        <v>1994</v>
      </c>
      <c r="E2985" s="18" t="str">
        <f t="shared" si="715"/>
        <v>Tarawera 1993/94</v>
      </c>
      <c r="F2985" s="18" t="s">
        <v>51</v>
      </c>
      <c r="G2985" s="19">
        <v>0.60000001999999997</v>
      </c>
      <c r="H2985" s="20">
        <v>9.1999998000000005</v>
      </c>
      <c r="I2985" s="21">
        <v>180.00000009999999</v>
      </c>
      <c r="J2985" s="19">
        <v>4.9999998999999997</v>
      </c>
      <c r="L2985" s="19">
        <v>2.0000001000000003</v>
      </c>
      <c r="M2985" s="19">
        <v>79.000004000000004</v>
      </c>
      <c r="N2985" s="19">
        <v>7.6999997999999996</v>
      </c>
      <c r="Q2985" s="19">
        <f t="shared" ref="Q2985:Q3038" si="733">2.22+2.54*LOG($G2985,10)</f>
        <v>1.6565042127447205</v>
      </c>
      <c r="R2985" s="19">
        <f t="shared" si="729"/>
        <v>2.7590275662293329</v>
      </c>
      <c r="S2985" s="19">
        <f t="shared" si="727"/>
        <v>3.1783702410871872</v>
      </c>
      <c r="T2985" s="19">
        <f t="shared" si="719"/>
        <v>2.2589923872983766</v>
      </c>
      <c r="U2985" s="23">
        <f t="shared" ref="U2985:U2994" si="734">AVERAGE(Q2985:T2985)</f>
        <v>2.4632236018399043</v>
      </c>
      <c r="V2985" s="24">
        <f t="shared" si="732"/>
        <v>2.9741074223372261</v>
      </c>
      <c r="W2985" s="24">
        <f t="shared" si="730"/>
        <v>2.920324197471952</v>
      </c>
      <c r="X2985" s="24">
        <f t="shared" si="730"/>
        <v>2.8500584090071919</v>
      </c>
      <c r="Y2985" s="24">
        <f t="shared" si="730"/>
        <v>2.4023931048489109</v>
      </c>
      <c r="Z2985" s="24">
        <f t="shared" si="716"/>
        <v>2.7325004673065845</v>
      </c>
      <c r="AA2985" s="20">
        <v>-0.02</v>
      </c>
      <c r="AB2985" s="20">
        <v>-1.0316666666666601</v>
      </c>
      <c r="AC2985" s="17">
        <v>312.99227604865399</v>
      </c>
      <c r="AD2985" s="17">
        <f t="shared" si="718"/>
        <v>313.93461705157767</v>
      </c>
      <c r="AE2985" s="21">
        <v>169.98099999999999</v>
      </c>
      <c r="AF2985" s="21">
        <v>184.34722222222521</v>
      </c>
      <c r="AG2985" s="19">
        <v>3.7243045331791174</v>
      </c>
      <c r="AH2985" s="21">
        <v>177.9</v>
      </c>
      <c r="AI2985" s="22">
        <v>-1.0991666666666651</v>
      </c>
      <c r="AJ2985" s="21">
        <v>1185.0739999999671</v>
      </c>
      <c r="AK2985" s="21" t="e">
        <f>VLOOKUP($B2985,'[3]Rotoma level Monthly'!$C$2:$N$538,10,FALSE)</f>
        <v>#N/A</v>
      </c>
      <c r="AL2985" s="21" t="e">
        <f>VLOOKUP($B2985,'[3]Rotoma level Monthly'!$C$2:$N$538,11,FALSE)</f>
        <v>#N/A</v>
      </c>
      <c r="AM2985" s="20">
        <v>3.4734390894958778</v>
      </c>
      <c r="AN2985" s="21">
        <v>171.81666666666669</v>
      </c>
    </row>
    <row r="2986" spans="1:40" x14ac:dyDescent="0.25">
      <c r="A2986" t="s">
        <v>101</v>
      </c>
      <c r="B2986" s="15">
        <v>34335</v>
      </c>
      <c r="C2986" s="16" t="s">
        <v>54</v>
      </c>
      <c r="D2986" s="17">
        <v>1994</v>
      </c>
      <c r="E2986" s="18" t="str">
        <f t="shared" si="715"/>
        <v>Tarawera 1993/94</v>
      </c>
      <c r="F2986" s="18" t="s">
        <v>51</v>
      </c>
      <c r="G2986" s="19">
        <v>1</v>
      </c>
      <c r="H2986" s="20">
        <v>9</v>
      </c>
      <c r="I2986" s="21">
        <v>111.00000009999999</v>
      </c>
      <c r="J2986" s="19">
        <v>4.9999998999999997</v>
      </c>
      <c r="K2986" s="19">
        <v>2.0000001000000003</v>
      </c>
      <c r="L2986" s="19">
        <v>2.0000001000000003</v>
      </c>
      <c r="M2986" s="19">
        <v>9.9999997999999994</v>
      </c>
      <c r="N2986" s="19">
        <v>8.1999998000000005</v>
      </c>
      <c r="Q2986" s="19">
        <f t="shared" si="733"/>
        <v>2.2200000000000002</v>
      </c>
      <c r="R2986" s="19">
        <f t="shared" si="729"/>
        <v>2.7911539019741616</v>
      </c>
      <c r="S2986" s="19">
        <f t="shared" si="727"/>
        <v>2.546422167325519</v>
      </c>
      <c r="T2986" s="19">
        <f t="shared" si="719"/>
        <v>2.2589923872983766</v>
      </c>
      <c r="U2986" s="23">
        <f t="shared" si="734"/>
        <v>2.4541421141495139</v>
      </c>
      <c r="V2986" s="24">
        <f t="shared" si="732"/>
        <v>2.9477968664409202</v>
      </c>
      <c r="W2986" s="24">
        <f t="shared" si="730"/>
        <v>2.8881086101793545</v>
      </c>
      <c r="X2986" s="24">
        <f t="shared" si="730"/>
        <v>2.8320113726247027</v>
      </c>
      <c r="Y2986" s="24">
        <f t="shared" si="730"/>
        <v>2.3668352777009258</v>
      </c>
      <c r="Z2986" s="24">
        <f t="shared" si="716"/>
        <v>2.7032494232737747</v>
      </c>
      <c r="AA2986" s="20">
        <v>-0.13</v>
      </c>
      <c r="AB2986" s="20">
        <v>-0.50333333333333297</v>
      </c>
      <c r="AC2986" s="17">
        <v>312.59714295775399</v>
      </c>
      <c r="AD2986" s="17">
        <f t="shared" si="718"/>
        <v>313.75516521521109</v>
      </c>
      <c r="AE2986" s="21">
        <v>41.856000000000002</v>
      </c>
      <c r="AF2986" s="21">
        <v>158.05376344086227</v>
      </c>
      <c r="AG2986" s="19">
        <v>3.4440826203134827</v>
      </c>
      <c r="AH2986" s="21">
        <v>238.4</v>
      </c>
      <c r="AI2986" s="22">
        <v>-1.0833333333333299</v>
      </c>
      <c r="AJ2986" s="21">
        <v>1075.7059999999999</v>
      </c>
      <c r="AK2986" s="21" t="e">
        <f>VLOOKUP($B2986,'[3]Rotoma level Monthly'!$C$2:$N$538,10,FALSE)</f>
        <v>#N/A</v>
      </c>
      <c r="AL2986" s="21" t="e">
        <f>VLOOKUP($B2986,'[3]Rotoma level Monthly'!$C$2:$N$538,11,FALSE)</f>
        <v>#N/A</v>
      </c>
      <c r="AM2986" s="20">
        <v>3.4539216465664424</v>
      </c>
      <c r="AN2986" s="21">
        <v>169.2416666666667</v>
      </c>
    </row>
    <row r="2987" spans="1:40" x14ac:dyDescent="0.25">
      <c r="A2987" t="s">
        <v>101</v>
      </c>
      <c r="B2987" s="15">
        <v>34366</v>
      </c>
      <c r="C2987" s="16" t="s">
        <v>54</v>
      </c>
      <c r="D2987" s="17">
        <v>1994</v>
      </c>
      <c r="E2987" s="18" t="str">
        <f t="shared" si="715"/>
        <v>Tarawera 1993/94</v>
      </c>
      <c r="F2987" s="18" t="s">
        <v>51</v>
      </c>
      <c r="G2987" s="19">
        <v>0.69999999000000002</v>
      </c>
      <c r="H2987" s="20">
        <v>7.4000000999999997</v>
      </c>
      <c r="I2987" s="21">
        <v>162.000011</v>
      </c>
      <c r="J2987" s="19">
        <v>4.9999998999999997</v>
      </c>
      <c r="K2987" s="19">
        <v>2.0000001000000003</v>
      </c>
      <c r="M2987" s="19">
        <v>1</v>
      </c>
      <c r="N2987" s="19">
        <v>8.1999998000000005</v>
      </c>
      <c r="Q2987" s="19">
        <f t="shared" si="733"/>
        <v>1.8265490058775271</v>
      </c>
      <c r="R2987" s="19">
        <f t="shared" si="729"/>
        <v>3.0690072927007073</v>
      </c>
      <c r="S2987" s="19">
        <f t="shared" si="727"/>
        <v>3.0406402825356014</v>
      </c>
      <c r="T2987" s="19">
        <f t="shared" si="719"/>
        <v>2.2589923872983766</v>
      </c>
      <c r="U2987" s="23">
        <f t="shared" si="734"/>
        <v>2.5487972421030527</v>
      </c>
      <c r="V2987" s="24">
        <f t="shared" si="732"/>
        <v>2.8425180316128302</v>
      </c>
      <c r="W2987" s="24">
        <f t="shared" si="730"/>
        <v>2.903183500389467</v>
      </c>
      <c r="X2987" s="24">
        <f t="shared" si="730"/>
        <v>2.8647034336190575</v>
      </c>
      <c r="Y2987" s="24">
        <f t="shared" si="730"/>
        <v>2.3171660745238349</v>
      </c>
      <c r="Z2987" s="24">
        <f t="shared" si="716"/>
        <v>2.677746913010012</v>
      </c>
      <c r="AA2987" s="20">
        <v>0.04</v>
      </c>
      <c r="AB2987" s="20">
        <v>-0.52666666666666595</v>
      </c>
      <c r="AC2987" s="17">
        <v>312.59714295775399</v>
      </c>
      <c r="AD2987" s="17">
        <f t="shared" si="718"/>
        <v>313.58616397801399</v>
      </c>
      <c r="AE2987" s="21">
        <v>97.159000000000006</v>
      </c>
      <c r="AF2987" s="21">
        <v>126.14182692307762</v>
      </c>
      <c r="AG2987" s="19">
        <v>2.8666801745870245</v>
      </c>
      <c r="AH2987" s="21">
        <v>198.4</v>
      </c>
      <c r="AI2987" s="22">
        <v>-1.0833333333333299</v>
      </c>
      <c r="AJ2987" s="21">
        <v>1105.0619999999999</v>
      </c>
      <c r="AK2987" s="21" t="e">
        <f>VLOOKUP($B2987,'[3]Rotoma level Monthly'!$C$2:$N$538,10,FALSE)</f>
        <v>#N/A</v>
      </c>
      <c r="AL2987" s="21" t="e">
        <f>VLOOKUP($B2987,'[3]Rotoma level Monthly'!$C$2:$N$538,11,FALSE)</f>
        <v>#N/A</v>
      </c>
      <c r="AM2987" s="20">
        <v>3.3950851491600607</v>
      </c>
      <c r="AN2987" s="21">
        <v>170.37500000000003</v>
      </c>
    </row>
    <row r="2988" spans="1:40" x14ac:dyDescent="0.25">
      <c r="A2988" t="s">
        <v>101</v>
      </c>
      <c r="B2988" s="15">
        <v>34455</v>
      </c>
      <c r="C2988" s="16" t="s">
        <v>54</v>
      </c>
      <c r="D2988" s="17">
        <v>1994</v>
      </c>
      <c r="E2988" s="18" t="str">
        <f t="shared" si="715"/>
        <v>Tarawera 1993/94</v>
      </c>
      <c r="F2988" s="18" t="s">
        <v>51</v>
      </c>
      <c r="G2988" s="19">
        <v>1.6</v>
      </c>
      <c r="H2988" s="20">
        <v>9.1999998000000005</v>
      </c>
      <c r="I2988" s="21">
        <v>163.99999999999997</v>
      </c>
      <c r="J2988" s="19">
        <v>7.0000002000000006</v>
      </c>
      <c r="K2988" s="19">
        <v>2.0000001000000003</v>
      </c>
      <c r="M2988" s="19">
        <v>1</v>
      </c>
      <c r="N2988" s="19">
        <v>8</v>
      </c>
      <c r="Q2988" s="19">
        <f t="shared" si="733"/>
        <v>2.7384647559460493</v>
      </c>
      <c r="R2988" s="19">
        <f t="shared" si="729"/>
        <v>2.7590275662293329</v>
      </c>
      <c r="S2988" s="19">
        <f t="shared" si="727"/>
        <v>3.0566799826235704</v>
      </c>
      <c r="T2988" s="19">
        <f t="shared" si="719"/>
        <v>2.6856863130741973</v>
      </c>
      <c r="U2988" s="23">
        <f t="shared" si="734"/>
        <v>2.8099646544682875</v>
      </c>
      <c r="V2988" s="24">
        <f t="shared" si="732"/>
        <v>2.7243195139347303</v>
      </c>
      <c r="W2988" s="24">
        <f t="shared" si="730"/>
        <v>2.8819612366185425</v>
      </c>
      <c r="X2988" s="24">
        <f t="shared" si="730"/>
        <v>2.8722666649409407</v>
      </c>
      <c r="Y2988" s="24">
        <f t="shared" si="730"/>
        <v>2.260205830741763</v>
      </c>
      <c r="Z2988" s="24">
        <f t="shared" si="716"/>
        <v>2.6289374809820014</v>
      </c>
      <c r="AA2988" s="20">
        <v>-1.1599999999999999</v>
      </c>
      <c r="AB2988" s="20">
        <v>-0.79666666666666597</v>
      </c>
      <c r="AC2988" s="17">
        <v>312.349356695842</v>
      </c>
      <c r="AD2988" s="17">
        <f t="shared" si="718"/>
        <v>313.43910784917279</v>
      </c>
      <c r="AE2988" s="21">
        <v>90.5</v>
      </c>
      <c r="AF2988" s="21">
        <v>219.17036879834512</v>
      </c>
      <c r="AG2988" s="19">
        <v>3.8476723702820554</v>
      </c>
      <c r="AH2988" s="21">
        <v>149.1</v>
      </c>
      <c r="AI2988" s="22">
        <v>-1.057499999999995</v>
      </c>
      <c r="AJ2988" s="21">
        <v>1263.7739999999999</v>
      </c>
      <c r="AK2988" s="21" t="e">
        <f>VLOOKUP($B2988,'[3]Rotoma level Monthly'!$C$2:$N$538,10,FALSE)</f>
        <v>#N/A</v>
      </c>
      <c r="AL2988" s="21" t="e">
        <f>VLOOKUP($B2988,'[3]Rotoma level Monthly'!$C$2:$N$538,11,FALSE)</f>
        <v>#N/A</v>
      </c>
      <c r="AM2988" s="20">
        <v>3.3282897884301152</v>
      </c>
      <c r="AN2988" s="21">
        <v>177.85000000000002</v>
      </c>
    </row>
    <row r="2989" spans="1:40" x14ac:dyDescent="0.25">
      <c r="A2989" t="s">
        <v>101</v>
      </c>
      <c r="B2989" s="15">
        <v>34486</v>
      </c>
      <c r="C2989" s="16" t="s">
        <v>54</v>
      </c>
      <c r="D2989" s="17">
        <v>1994</v>
      </c>
      <c r="E2989" s="18" t="str">
        <f t="shared" si="715"/>
        <v>Tarawera 1993/94</v>
      </c>
      <c r="F2989" s="18" t="s">
        <v>51</v>
      </c>
      <c r="G2989" s="19">
        <v>2.4000001000000002</v>
      </c>
      <c r="H2989" s="20">
        <v>7</v>
      </c>
      <c r="I2989" s="21">
        <v>122.50000002</v>
      </c>
      <c r="J2989" s="19">
        <v>4.0000002000000006</v>
      </c>
      <c r="K2989" s="19">
        <v>4.0000002000000006</v>
      </c>
      <c r="L2989" s="19">
        <v>0.50000001999999999</v>
      </c>
      <c r="M2989" s="19">
        <v>6.0000000999999994</v>
      </c>
      <c r="N2989" s="19">
        <v>7.6999997999999996</v>
      </c>
      <c r="Q2989" s="19">
        <f t="shared" si="733"/>
        <v>3.1857365999103111</v>
      </c>
      <c r="R2989" s="19">
        <f t="shared" si="729"/>
        <v>3.1455253621927373</v>
      </c>
      <c r="S2989" s="19">
        <f t="shared" si="727"/>
        <v>2.6752896272020839</v>
      </c>
      <c r="T2989" s="19">
        <f t="shared" si="719"/>
        <v>1.976015238084643</v>
      </c>
      <c r="U2989" s="23">
        <f t="shared" si="734"/>
        <v>2.7456417068474437</v>
      </c>
      <c r="V2989" s="24">
        <f t="shared" si="732"/>
        <v>2.641157274716087</v>
      </c>
      <c r="W2989" s="24">
        <f t="shared" si="730"/>
        <v>2.8929471225112344</v>
      </c>
      <c r="X2989" s="24">
        <f t="shared" si="730"/>
        <v>2.8624920128049904</v>
      </c>
      <c r="Y2989" s="24">
        <f t="shared" si="730"/>
        <v>2.201066574492633</v>
      </c>
      <c r="Z2989" s="24">
        <f t="shared" si="716"/>
        <v>2.5923483695885077</v>
      </c>
      <c r="AA2989" s="20">
        <v>-0.95</v>
      </c>
      <c r="AB2989" s="20">
        <v>-0.53500000000000003</v>
      </c>
      <c r="AC2989" s="17">
        <v>312.26122731675599</v>
      </c>
      <c r="AD2989" s="17">
        <f t="shared" si="718"/>
        <v>313.29967235472952</v>
      </c>
      <c r="AE2989" s="21">
        <v>205</v>
      </c>
      <c r="AF2989" s="21">
        <v>176.13781454900254</v>
      </c>
      <c r="AG2989" s="19">
        <v>3.5229896469547626</v>
      </c>
      <c r="AH2989" s="21">
        <v>131.1</v>
      </c>
      <c r="AI2989" s="22">
        <v>-1.0233333333333299</v>
      </c>
      <c r="AJ2989" s="21">
        <v>1198.2739999999997</v>
      </c>
      <c r="AK2989" s="21" t="e">
        <f>VLOOKUP($B2989,'[3]Rotoma level Monthly'!$C$2:$N$538,10,FALSE)</f>
        <v>#N/A</v>
      </c>
      <c r="AL2989" s="21" t="e">
        <f>VLOOKUP($B2989,'[3]Rotoma level Monthly'!$C$2:$N$538,11,FALSE)</f>
        <v>#N/A</v>
      </c>
      <c r="AM2989" s="20">
        <v>3.3885958600040653</v>
      </c>
      <c r="AN2989" s="21">
        <v>181.10833333333335</v>
      </c>
    </row>
    <row r="2990" spans="1:40" x14ac:dyDescent="0.25">
      <c r="A2990" t="s">
        <v>101</v>
      </c>
      <c r="B2990" s="15">
        <v>34820</v>
      </c>
      <c r="C2990" s="16" t="s">
        <v>55</v>
      </c>
      <c r="D2990" s="17">
        <v>1995</v>
      </c>
      <c r="E2990" s="18" t="str">
        <f t="shared" si="715"/>
        <v>Tarawera 1994/95</v>
      </c>
      <c r="F2990" s="18" t="s">
        <v>51</v>
      </c>
      <c r="G2990" s="19">
        <v>1.91</v>
      </c>
      <c r="H2990" s="20">
        <v>6</v>
      </c>
      <c r="I2990" s="21">
        <v>131</v>
      </c>
      <c r="J2990" s="19">
        <v>11</v>
      </c>
      <c r="L2990" s="19">
        <v>1</v>
      </c>
      <c r="M2990" s="19">
        <v>2.0000001000000003</v>
      </c>
      <c r="N2990" s="19">
        <v>7.9000000999999997</v>
      </c>
      <c r="Q2990" s="19">
        <f t="shared" si="733"/>
        <v>2.9338247528092278</v>
      </c>
      <c r="R2990" s="19">
        <f t="shared" si="729"/>
        <v>3.3532959558596875</v>
      </c>
      <c r="S2990" s="19">
        <f t="shared" si="727"/>
        <v>2.7629865999238503</v>
      </c>
      <c r="T2990" s="19">
        <f t="shared" si="719"/>
        <v>3.2588666406620166</v>
      </c>
      <c r="U2990" s="23">
        <f t="shared" si="734"/>
        <v>3.0772434873136958</v>
      </c>
      <c r="V2990" s="24">
        <f t="shared" si="732"/>
        <v>2.6110037058450639</v>
      </c>
      <c r="W2990" s="24">
        <f t="shared" si="730"/>
        <v>2.950265598256768</v>
      </c>
      <c r="X2990" s="24">
        <f t="shared" si="730"/>
        <v>2.862492004489301</v>
      </c>
      <c r="Y2990" s="24">
        <f t="shared" si="730"/>
        <v>2.3812214903189832</v>
      </c>
      <c r="Z2990" s="24">
        <f t="shared" si="716"/>
        <v>2.6495754455315317</v>
      </c>
      <c r="AA2990" s="20">
        <v>-0.77</v>
      </c>
      <c r="AB2990" s="20">
        <v>-0.36333333333333301</v>
      </c>
      <c r="AC2990" s="17">
        <v>312.47414284813902</v>
      </c>
      <c r="AD2990" s="17">
        <f t="shared" si="718"/>
        <v>313.17201039510479</v>
      </c>
      <c r="AE2990" s="21">
        <v>150.56</v>
      </c>
      <c r="AF2990" s="21">
        <v>145.52776338452531</v>
      </c>
      <c r="AG2990" s="19">
        <v>3.2003222924446986</v>
      </c>
      <c r="AH2990" s="21">
        <v>162.69999999999999</v>
      </c>
      <c r="AI2990" s="22">
        <v>-0.71083333333333298</v>
      </c>
      <c r="AJ2990" s="21">
        <v>1522.5920000000001</v>
      </c>
      <c r="AK2990" s="21" t="e">
        <f>VLOOKUP($B2990,'[3]Rotoma level Monthly'!$C$2:$N$538,10,FALSE)</f>
        <v>#N/A</v>
      </c>
      <c r="AL2990" s="21" t="e">
        <f>VLOOKUP($B2990,'[3]Rotoma level Monthly'!$C$2:$N$538,11,FALSE)</f>
        <v>#N/A</v>
      </c>
      <c r="AM2990" s="20">
        <v>3.7576937568409661</v>
      </c>
      <c r="AN2990" s="21">
        <v>177.00833333333333</v>
      </c>
    </row>
    <row r="2991" spans="1:40" x14ac:dyDescent="0.25">
      <c r="A2991" t="s">
        <v>101</v>
      </c>
      <c r="B2991" s="15">
        <v>34881</v>
      </c>
      <c r="C2991" s="16" t="s">
        <v>56</v>
      </c>
      <c r="D2991" s="17">
        <v>1996</v>
      </c>
      <c r="E2991" s="18" t="str">
        <f t="shared" si="715"/>
        <v>Tarawera 1995/96</v>
      </c>
      <c r="F2991" s="18" t="s">
        <v>51</v>
      </c>
      <c r="G2991" s="19">
        <v>1.66</v>
      </c>
      <c r="H2991" s="20">
        <v>6.3000002000000004</v>
      </c>
      <c r="I2991" s="21">
        <v>83.000002000000009</v>
      </c>
      <c r="J2991" s="19">
        <v>7.0000002000000006</v>
      </c>
      <c r="K2991" s="19">
        <v>3</v>
      </c>
      <c r="L2991" s="19">
        <v>1</v>
      </c>
      <c r="M2991" s="19">
        <v>2.0000001000000003</v>
      </c>
      <c r="N2991" s="19">
        <v>7.5999999000000003</v>
      </c>
      <c r="Q2991" s="19">
        <f t="shared" si="733"/>
        <v>2.7790745436217401</v>
      </c>
      <c r="R2991" s="19">
        <f t="shared" si="729"/>
        <v>3.2881962936856572</v>
      </c>
      <c r="S2991" s="19">
        <f t="shared" si="727"/>
        <v>2.1664250895514132</v>
      </c>
      <c r="T2991" s="19">
        <f t="shared" si="719"/>
        <v>2.6856863130741973</v>
      </c>
      <c r="U2991" s="23">
        <f t="shared" si="734"/>
        <v>2.7298455599832518</v>
      </c>
      <c r="V2991" s="24">
        <f t="shared" si="732"/>
        <v>2.6410687568055793</v>
      </c>
      <c r="W2991" s="24">
        <f t="shared" si="730"/>
        <v>3.0059358277009109</v>
      </c>
      <c r="X2991" s="24">
        <f t="shared" si="730"/>
        <v>2.7909940067165344</v>
      </c>
      <c r="Y2991" s="24">
        <f t="shared" si="730"/>
        <v>2.5136113788463477</v>
      </c>
      <c r="Z2991" s="24">
        <f t="shared" si="716"/>
        <v>2.6888813774167719</v>
      </c>
      <c r="AA2991" s="20">
        <v>0.47</v>
      </c>
      <c r="AB2991" s="20">
        <v>0.36166666666666603</v>
      </c>
      <c r="AC2991" s="17">
        <v>312.789720928343</v>
      </c>
      <c r="AD2991" s="17">
        <f t="shared" si="718"/>
        <v>313.06454295510565</v>
      </c>
      <c r="AE2991" s="21">
        <v>219.09300000000101</v>
      </c>
      <c r="AF2991" s="21">
        <v>187.75224014337081</v>
      </c>
      <c r="AG2991" s="19">
        <v>3.8411520075732413</v>
      </c>
      <c r="AH2991" s="21">
        <v>126.8</v>
      </c>
      <c r="AI2991" s="22">
        <v>-0.54999999999999949</v>
      </c>
      <c r="AJ2991" s="21">
        <v>1546.163</v>
      </c>
      <c r="AK2991" s="21" t="e">
        <f>VLOOKUP($B2991,'[3]Rotoma level Monthly'!$C$2:$N$538,10,FALSE)</f>
        <v>#N/A</v>
      </c>
      <c r="AL2991" s="21" t="e">
        <f>VLOOKUP($B2991,'[3]Rotoma level Monthly'!$C$2:$N$538,11,FALSE)</f>
        <v>#N/A</v>
      </c>
      <c r="AM2991" s="20">
        <v>3.6513343717339715</v>
      </c>
      <c r="AN2991" s="21">
        <v>175.625</v>
      </c>
    </row>
    <row r="2992" spans="1:40" x14ac:dyDescent="0.25">
      <c r="A2992" t="s">
        <v>101</v>
      </c>
      <c r="B2992" s="15">
        <v>34943</v>
      </c>
      <c r="C2992" s="16" t="s">
        <v>56</v>
      </c>
      <c r="D2992" s="17">
        <v>1996</v>
      </c>
      <c r="E2992" s="18" t="str">
        <f t="shared" si="715"/>
        <v>Tarawera 1995/96</v>
      </c>
      <c r="F2992" s="18" t="s">
        <v>51</v>
      </c>
      <c r="G2992" s="19">
        <v>0.77999996999999999</v>
      </c>
      <c r="H2992" s="20">
        <v>9.1000004000000008</v>
      </c>
      <c r="I2992" s="21">
        <v>82.500002020000011</v>
      </c>
      <c r="J2992" s="19">
        <v>6.0000000999999994</v>
      </c>
      <c r="K2992" s="19">
        <v>3</v>
      </c>
      <c r="L2992" s="19">
        <v>0.50000001999999999</v>
      </c>
      <c r="M2992" s="19">
        <v>1</v>
      </c>
      <c r="N2992" s="19">
        <v>7.5999999000000003</v>
      </c>
      <c r="Q2992" s="19">
        <f t="shared" si="733"/>
        <v>1.9459202484065894</v>
      </c>
      <c r="R2992" s="19">
        <f t="shared" si="729"/>
        <v>2.7750283847663391</v>
      </c>
      <c r="S2992" s="19">
        <f t="shared" si="727"/>
        <v>2.158526417142514</v>
      </c>
      <c r="T2992" s="19">
        <f t="shared" si="719"/>
        <v>2.4902016722559037</v>
      </c>
      <c r="U2992" s="23">
        <f t="shared" si="734"/>
        <v>2.3424191806428363</v>
      </c>
      <c r="V2992" s="24">
        <f t="shared" si="732"/>
        <v>2.5671563689165375</v>
      </c>
      <c r="W2992" s="24">
        <f t="shared" si="730"/>
        <v>2.9734224305421719</v>
      </c>
      <c r="X2992" s="24">
        <f t="shared" si="730"/>
        <v>2.8073472359394356</v>
      </c>
      <c r="Y2992" s="24">
        <f t="shared" si="730"/>
        <v>2.5328788192594751</v>
      </c>
      <c r="Z2992" s="24">
        <f t="shared" si="716"/>
        <v>2.6712507183928627</v>
      </c>
      <c r="AA2992" s="20">
        <v>0.21</v>
      </c>
      <c r="AB2992" s="20">
        <v>0.29999999999999899</v>
      </c>
      <c r="AC2992" s="17">
        <v>313.24928587508299</v>
      </c>
      <c r="AD2992" s="17">
        <f t="shared" si="718"/>
        <v>312.98439224285897</v>
      </c>
      <c r="AE2992" s="21">
        <v>129.51900000000001</v>
      </c>
      <c r="AF2992" s="21">
        <v>173.63852339181722</v>
      </c>
      <c r="AG2992" s="19">
        <v>3.675849293885463</v>
      </c>
      <c r="AH2992" s="21">
        <v>162.30000000000001</v>
      </c>
      <c r="AI2992" s="22">
        <v>-0.3124999999999995</v>
      </c>
      <c r="AJ2992" s="21">
        <v>1501.9930000000008</v>
      </c>
      <c r="AK2992" s="21" t="e">
        <f>VLOOKUP($B2992,'[3]Rotoma level Monthly'!$C$2:$N$538,10,FALSE)</f>
        <v>#N/A</v>
      </c>
      <c r="AL2992" s="21" t="e">
        <f>VLOOKUP($B2992,'[3]Rotoma level Monthly'!$C$2:$N$538,11,FALSE)</f>
        <v>#N/A</v>
      </c>
      <c r="AM2992" s="20">
        <v>3.6816339227821757</v>
      </c>
      <c r="AN2992" s="21">
        <v>178.98333333333335</v>
      </c>
    </row>
    <row r="2993" spans="1:40" x14ac:dyDescent="0.25">
      <c r="A2993" t="s">
        <v>101</v>
      </c>
      <c r="B2993" s="15">
        <v>35004</v>
      </c>
      <c r="C2993" s="16" t="s">
        <v>56</v>
      </c>
      <c r="D2993" s="17">
        <v>1996</v>
      </c>
      <c r="E2993" s="18" t="str">
        <f t="shared" si="715"/>
        <v>Tarawera 1995/96</v>
      </c>
      <c r="F2993" s="18" t="s">
        <v>51</v>
      </c>
      <c r="G2993" s="19">
        <v>0.82499999000000002</v>
      </c>
      <c r="H2993" s="20">
        <v>7.9000000999999997</v>
      </c>
      <c r="I2993" s="21">
        <v>108</v>
      </c>
      <c r="J2993" s="19">
        <v>4.0000002000000006</v>
      </c>
      <c r="L2993" s="19">
        <v>1</v>
      </c>
      <c r="M2993" s="19">
        <v>1</v>
      </c>
      <c r="N2993" s="19">
        <v>8.1000004000000008</v>
      </c>
      <c r="Q2993" s="19">
        <f t="shared" si="733"/>
        <v>2.0077930159458042</v>
      </c>
      <c r="R2993" s="19">
        <f t="shared" si="729"/>
        <v>2.9777266516339309</v>
      </c>
      <c r="S2993" s="19">
        <f t="shared" si="727"/>
        <v>2.5106055040157185</v>
      </c>
      <c r="T2993" s="19">
        <f t="shared" si="719"/>
        <v>1.976015238084643</v>
      </c>
      <c r="U2993" s="23">
        <f t="shared" si="734"/>
        <v>2.3680351024200244</v>
      </c>
      <c r="V2993" s="24">
        <f t="shared" si="732"/>
        <v>2.5332405852393056</v>
      </c>
      <c r="W2993" s="24">
        <f t="shared" si="730"/>
        <v>2.9876157280106366</v>
      </c>
      <c r="X2993" s="24">
        <f t="shared" si="730"/>
        <v>2.7318388736504087</v>
      </c>
      <c r="Y2993" s="24">
        <f t="shared" si="730"/>
        <v>2.6061294515377105</v>
      </c>
      <c r="Z2993" s="24">
        <f t="shared" si="716"/>
        <v>2.6660269272347388</v>
      </c>
      <c r="AA2993" s="20">
        <v>0.05</v>
      </c>
      <c r="AB2993" s="20">
        <v>0.111666666666666</v>
      </c>
      <c r="AC2993" s="17">
        <v>313.308566834879</v>
      </c>
      <c r="AD2993" s="17">
        <f t="shared" si="718"/>
        <v>312.93509671341189</v>
      </c>
      <c r="AE2993" s="21">
        <v>127.717</v>
      </c>
      <c r="AF2993" s="21">
        <v>175.10629873294636</v>
      </c>
      <c r="AG2993" s="19">
        <v>4.1470773862420662</v>
      </c>
      <c r="AH2993" s="21">
        <v>212.2</v>
      </c>
      <c r="AI2993" s="22">
        <v>-0.2499999999999995</v>
      </c>
      <c r="AJ2993" s="21">
        <v>1643.7040000000009</v>
      </c>
      <c r="AK2993" s="21" t="e">
        <f>VLOOKUP($B2993,'[3]Rotoma level Monthly'!$C$2:$N$538,10,FALSE)</f>
        <v>#N/A</v>
      </c>
      <c r="AL2993" s="21" t="e">
        <f>VLOOKUP($B2993,'[3]Rotoma level Monthly'!$C$2:$N$538,11,FALSE)</f>
        <v>#N/A</v>
      </c>
      <c r="AM2993" s="20">
        <v>3.6184055633623551</v>
      </c>
      <c r="AN2993" s="21">
        <v>178.45000000000002</v>
      </c>
    </row>
    <row r="2994" spans="1:40" x14ac:dyDescent="0.25">
      <c r="A2994" t="s">
        <v>101</v>
      </c>
      <c r="B2994" s="15">
        <v>35125</v>
      </c>
      <c r="C2994" s="16" t="s">
        <v>56</v>
      </c>
      <c r="D2994" s="17">
        <v>1996</v>
      </c>
      <c r="E2994" s="18" t="str">
        <f t="shared" si="715"/>
        <v>Tarawera 1995/96</v>
      </c>
      <c r="F2994" s="18" t="s">
        <v>51</v>
      </c>
      <c r="G2994" s="19">
        <v>1.4299999000000001</v>
      </c>
      <c r="H2994" s="20">
        <v>8.3999995999999992</v>
      </c>
      <c r="I2994" s="21">
        <v>111.50000002</v>
      </c>
      <c r="J2994" s="19">
        <v>4.9999998999999997</v>
      </c>
      <c r="K2994" s="19">
        <v>3</v>
      </c>
      <c r="L2994" s="19">
        <v>0.50000001999999999</v>
      </c>
      <c r="M2994" s="19">
        <v>0.50000001999999999</v>
      </c>
      <c r="N2994" s="19">
        <v>8</v>
      </c>
      <c r="Q2994" s="19">
        <f t="shared" si="733"/>
        <v>2.6145534580208363</v>
      </c>
      <c r="R2994" s="19">
        <f t="shared" si="729"/>
        <v>2.8907043616572854</v>
      </c>
      <c r="S2994" s="19">
        <f t="shared" si="727"/>
        <v>2.5522973510608602</v>
      </c>
      <c r="T2994" s="19">
        <f t="shared" si="719"/>
        <v>2.2589923872983766</v>
      </c>
      <c r="U2994" s="23">
        <f t="shared" si="734"/>
        <v>2.5791368895093392</v>
      </c>
      <c r="V2994" s="24">
        <f t="shared" si="732"/>
        <v>2.4994982813426292</v>
      </c>
      <c r="W2994" s="24">
        <f t="shared" si="732"/>
        <v>2.9890275701868192</v>
      </c>
      <c r="X2994" s="24">
        <f t="shared" si="732"/>
        <v>2.6898069870226085</v>
      </c>
      <c r="Y2994" s="24">
        <f t="shared" si="732"/>
        <v>2.5868620111245835</v>
      </c>
      <c r="Z2994" s="24">
        <f t="shared" si="716"/>
        <v>2.6412584008429119</v>
      </c>
      <c r="AA2994" s="20">
        <v>0.65</v>
      </c>
      <c r="AB2994" s="20">
        <v>-0.31</v>
      </c>
      <c r="AC2994" s="17">
        <v>313.618602173618</v>
      </c>
      <c r="AD2994" s="17">
        <f t="shared" si="718"/>
        <v>312.94170921253505</v>
      </c>
      <c r="AE2994" s="21">
        <v>135.613</v>
      </c>
      <c r="AF2994" s="21">
        <v>176.01724137931038</v>
      </c>
      <c r="AG2994" s="19">
        <v>3.671675154212203</v>
      </c>
      <c r="AH2994" s="21">
        <v>226.1</v>
      </c>
      <c r="AI2994" s="22">
        <v>-0.10833333333333325</v>
      </c>
      <c r="AJ2994" s="21">
        <v>1828.536000000001</v>
      </c>
      <c r="AK2994" s="21">
        <f>VLOOKUP($B2994,'[3]Rotoma level Monthly'!$C$2:$N$538,10,FALSE)</f>
        <v>1739.889000000001</v>
      </c>
      <c r="AL2994" s="21">
        <f>VLOOKUP($B2994,'[3]Rotoma level Monthly'!$C$2:$N$538,11,FALSE)</f>
        <v>1574.2332500000005</v>
      </c>
      <c r="AM2994" s="20">
        <v>3.6320864143062526</v>
      </c>
      <c r="AN2994" s="21">
        <v>177.20833333333334</v>
      </c>
    </row>
    <row r="2995" spans="1:40" x14ac:dyDescent="0.25">
      <c r="A2995" t="s">
        <v>101</v>
      </c>
      <c r="B2995" s="15">
        <v>36373</v>
      </c>
      <c r="C2995" s="16" t="s">
        <v>60</v>
      </c>
      <c r="D2995" s="17">
        <v>2000</v>
      </c>
      <c r="E2995" s="18" t="str">
        <f t="shared" si="715"/>
        <v>Tarawera 1999/00</v>
      </c>
      <c r="F2995" s="18" t="s">
        <v>61</v>
      </c>
      <c r="G2995" s="19">
        <v>1.33</v>
      </c>
      <c r="H2995" s="20">
        <v>8.4300002999999997</v>
      </c>
      <c r="Q2995" s="19">
        <f t="shared" si="733"/>
        <v>2.5345831680563982</v>
      </c>
      <c r="R2995" s="19">
        <f t="shared" si="729"/>
        <v>2.885606190528788</v>
      </c>
      <c r="V2995" s="24">
        <f t="shared" si="732"/>
        <v>2.4039094328490189</v>
      </c>
      <c r="W2995" s="24">
        <f t="shared" si="732"/>
        <v>2.9598408761634736</v>
      </c>
      <c r="X2995" s="24">
        <f t="shared" si="732"/>
        <v>2.713474641531231</v>
      </c>
      <c r="Y2995" s="24">
        <f t="shared" si="732"/>
        <v>2.5956493146580994</v>
      </c>
      <c r="Z2995" s="24">
        <f t="shared" si="716"/>
        <v>2.6118449539277346</v>
      </c>
      <c r="AA2995" s="20">
        <v>0.24</v>
      </c>
      <c r="AB2995" s="20">
        <v>0.66999999999999904</v>
      </c>
      <c r="AC2995" s="17">
        <v>314.25012357266002</v>
      </c>
      <c r="AD2995" s="17">
        <f t="shared" si="718"/>
        <v>312.99448784069654</v>
      </c>
      <c r="AE2995" s="21">
        <v>97</v>
      </c>
      <c r="AF2995" s="21">
        <v>178.14572722128534</v>
      </c>
      <c r="AG2995" s="19">
        <v>3.1550660359158318</v>
      </c>
      <c r="AH2995" s="21">
        <v>180.3</v>
      </c>
      <c r="AI2995" s="22">
        <v>0.74083333333333257</v>
      </c>
      <c r="AJ2995" s="21">
        <v>1321.7874999999999</v>
      </c>
      <c r="AK2995" s="21" t="e">
        <f>VLOOKUP($B2995,'[3]Rotoma level Monthly'!$C$2:$N$538,10,FALSE)</f>
        <v>#N/A</v>
      </c>
      <c r="AL2995" s="21" t="e">
        <f>VLOOKUP($B2995,'[3]Rotoma level Monthly'!$C$2:$N$538,11,FALSE)</f>
        <v>#N/A</v>
      </c>
      <c r="AM2995" s="20">
        <v>3.6022297387167974</v>
      </c>
      <c r="AN2995" s="21">
        <v>182.78333333333333</v>
      </c>
    </row>
    <row r="2996" spans="1:40" x14ac:dyDescent="0.25">
      <c r="A2996" t="s">
        <v>101</v>
      </c>
      <c r="B2996" s="15">
        <v>36465</v>
      </c>
      <c r="C2996" s="16" t="s">
        <v>60</v>
      </c>
      <c r="D2996" s="17">
        <v>2000</v>
      </c>
      <c r="E2996" s="18" t="str">
        <f t="shared" si="715"/>
        <v>Tarawera 1999/00</v>
      </c>
      <c r="F2996" s="18" t="s">
        <v>61</v>
      </c>
      <c r="G2996" s="19">
        <v>0.72000003000000001</v>
      </c>
      <c r="H2996" s="20">
        <v>8.3400001525878906</v>
      </c>
      <c r="I2996" s="21">
        <v>131.00001</v>
      </c>
      <c r="J2996" s="19">
        <v>3</v>
      </c>
      <c r="K2996" s="19">
        <v>1</v>
      </c>
      <c r="L2996" s="19">
        <v>3</v>
      </c>
      <c r="M2996" s="19">
        <v>2.0000001000000003</v>
      </c>
      <c r="N2996" s="19">
        <v>8.1000004000000008</v>
      </c>
      <c r="Q2996" s="19">
        <f t="shared" si="733"/>
        <v>1.8576245868982539</v>
      </c>
      <c r="R2996" s="19">
        <f t="shared" si="729"/>
        <v>2.9009406321564368</v>
      </c>
      <c r="S2996" s="19">
        <f t="shared" ref="S2996:S3016" si="735">-3.61+3.01*LOG($I2996)</f>
        <v>2.7629866997121204</v>
      </c>
      <c r="T2996" s="19">
        <f t="shared" ref="T2996:T3059" si="736">0.218+2.92*LOG($J2996,10)</f>
        <v>1.6111940637814142</v>
      </c>
      <c r="U2996" s="23">
        <f t="shared" ref="U2996:U3016" si="737">AVERAGE(Q2996:T2996)</f>
        <v>2.2831864956370564</v>
      </c>
      <c r="V2996" s="24">
        <f t="shared" si="732"/>
        <v>2.3583856956864548</v>
      </c>
      <c r="W2996" s="24">
        <f t="shared" si="732"/>
        <v>2.9662700133011994</v>
      </c>
      <c r="X2996" s="24">
        <f t="shared" si="732"/>
        <v>2.6737481783800399</v>
      </c>
      <c r="Y2996" s="24">
        <f t="shared" si="732"/>
        <v>2.3381486389282293</v>
      </c>
      <c r="Z2996" s="24">
        <f t="shared" si="716"/>
        <v>2.5819669122649458</v>
      </c>
      <c r="AA2996" s="20">
        <v>1.1399999999999999</v>
      </c>
      <c r="AB2996" s="20">
        <v>0.48166666666666602</v>
      </c>
      <c r="AC2996" s="17">
        <v>314.76238342293101</v>
      </c>
      <c r="AD2996" s="17">
        <f t="shared" si="718"/>
        <v>313.10416430270112</v>
      </c>
      <c r="AE2996" s="21">
        <v>243</v>
      </c>
      <c r="AF2996" s="21">
        <v>138.09722222223351</v>
      </c>
      <c r="AG2996" s="19">
        <v>4.2806956597225359</v>
      </c>
      <c r="AH2996" s="21">
        <v>146.9</v>
      </c>
      <c r="AI2996" s="22">
        <v>0.48749999999999949</v>
      </c>
      <c r="AJ2996" s="21">
        <v>1136</v>
      </c>
      <c r="AK2996" s="21" t="e">
        <f>VLOOKUP($B2996,'[3]Rotoma level Monthly'!$C$2:$N$538,10,FALSE)</f>
        <v>#N/A</v>
      </c>
      <c r="AL2996" s="21" t="e">
        <f>VLOOKUP($B2996,'[3]Rotoma level Monthly'!$C$2:$N$538,11,FALSE)</f>
        <v>#N/A</v>
      </c>
      <c r="AM2996" s="20">
        <v>3.3711344567533104</v>
      </c>
      <c r="AN2996" s="21">
        <v>179.30833333333331</v>
      </c>
    </row>
    <row r="2997" spans="1:40" x14ac:dyDescent="0.25">
      <c r="A2997" t="s">
        <v>101</v>
      </c>
      <c r="B2997" s="15">
        <v>36495</v>
      </c>
      <c r="C2997" s="16" t="s">
        <v>60</v>
      </c>
      <c r="D2997" s="17">
        <v>2000</v>
      </c>
      <c r="E2997" s="18" t="str">
        <f t="shared" si="715"/>
        <v>Tarawera 1999/00</v>
      </c>
      <c r="F2997" s="18" t="s">
        <v>61</v>
      </c>
      <c r="G2997" s="19">
        <v>1.38</v>
      </c>
      <c r="H2997" s="20">
        <v>6.0999999046325684</v>
      </c>
      <c r="I2997" s="21">
        <v>98.499997020000009</v>
      </c>
      <c r="J2997" s="19">
        <v>9.9999997999999994</v>
      </c>
      <c r="K2997" s="19">
        <v>3</v>
      </c>
      <c r="L2997" s="19">
        <v>0.50000001999999999</v>
      </c>
      <c r="M2997" s="19">
        <v>4.9999998999999997</v>
      </c>
      <c r="N2997" s="19">
        <v>8</v>
      </c>
      <c r="Q2997" s="19">
        <f t="shared" si="733"/>
        <v>2.5752928794591408</v>
      </c>
      <c r="R2997" s="19">
        <f t="shared" si="729"/>
        <v>3.3313056876772658</v>
      </c>
      <c r="S2997" s="19">
        <f t="shared" si="735"/>
        <v>2.390243014249235</v>
      </c>
      <c r="T2997" s="19">
        <f t="shared" si="736"/>
        <v>3.1379999746372018</v>
      </c>
      <c r="U2997" s="23">
        <f t="shared" si="737"/>
        <v>2.8587103890057106</v>
      </c>
      <c r="V2997" s="24">
        <f t="shared" si="732"/>
        <v>2.4349514179126568</v>
      </c>
      <c r="W2997" s="24">
        <f t="shared" si="732"/>
        <v>3.0139598567551942</v>
      </c>
      <c r="X2997" s="24">
        <f t="shared" si="732"/>
        <v>2.6021002486674991</v>
      </c>
      <c r="Y2997" s="24">
        <f t="shared" si="732"/>
        <v>2.4180584195953951</v>
      </c>
      <c r="Z2997" s="24">
        <f t="shared" si="716"/>
        <v>2.6179202565527464</v>
      </c>
      <c r="AA2997" s="20">
        <v>1.21</v>
      </c>
      <c r="AB2997" s="20">
        <v>0.66499999999999904</v>
      </c>
      <c r="AC2997" s="17">
        <v>314.88715796662598</v>
      </c>
      <c r="AD2997" s="17">
        <f t="shared" si="718"/>
        <v>313.26207112919877</v>
      </c>
      <c r="AE2997" s="21">
        <v>80</v>
      </c>
      <c r="AF2997" s="21">
        <v>180.80645161290354</v>
      </c>
      <c r="AG2997" s="19">
        <v>3.9802396020012494</v>
      </c>
      <c r="AH2997" s="21">
        <v>223.1</v>
      </c>
      <c r="AI2997" s="22">
        <v>0.48749999999999949</v>
      </c>
      <c r="AJ2997" s="21">
        <v>1310.5</v>
      </c>
      <c r="AK2997" s="21" t="e">
        <f>VLOOKUP($B2997,'[3]Rotoma level Monthly'!$C$2:$N$538,10,FALSE)</f>
        <v>#N/A</v>
      </c>
      <c r="AL2997" s="21" t="e">
        <f>VLOOKUP($B2997,'[3]Rotoma level Monthly'!$C$2:$N$538,11,FALSE)</f>
        <v>#N/A</v>
      </c>
      <c r="AM2997" s="20">
        <v>3.3954652937360819</v>
      </c>
      <c r="AN2997" s="21">
        <v>177.05000000000004</v>
      </c>
    </row>
    <row r="2998" spans="1:40" x14ac:dyDescent="0.25">
      <c r="A2998" t="s">
        <v>101</v>
      </c>
      <c r="B2998" s="15">
        <v>36586</v>
      </c>
      <c r="C2998" s="16" t="s">
        <v>60</v>
      </c>
      <c r="D2998" s="17">
        <v>2000</v>
      </c>
      <c r="E2998" s="18" t="str">
        <f t="shared" si="715"/>
        <v>Tarawera 1999/00</v>
      </c>
      <c r="F2998" s="18" t="s">
        <v>61</v>
      </c>
      <c r="G2998" s="19">
        <v>1.58</v>
      </c>
      <c r="H2998" s="20">
        <v>7.9000000953674316</v>
      </c>
      <c r="I2998" s="21">
        <v>130</v>
      </c>
      <c r="J2998" s="19">
        <v>4.0000002000000006</v>
      </c>
      <c r="K2998" s="19">
        <v>1</v>
      </c>
      <c r="L2998" s="19">
        <v>3</v>
      </c>
      <c r="M2998" s="19">
        <v>2.0000001000000003</v>
      </c>
      <c r="N2998" s="19">
        <v>7.6999997999999996</v>
      </c>
      <c r="Q2998" s="19">
        <f t="shared" si="733"/>
        <v>2.7245890008642339</v>
      </c>
      <c r="R2998" s="19">
        <f t="shared" si="729"/>
        <v>2.9777266524590327</v>
      </c>
      <c r="S2998" s="19">
        <f t="shared" si="735"/>
        <v>2.7529694904435789</v>
      </c>
      <c r="T2998" s="19">
        <f t="shared" si="736"/>
        <v>1.976015238084643</v>
      </c>
      <c r="U2998" s="23">
        <f t="shared" si="737"/>
        <v>2.6078250954628723</v>
      </c>
      <c r="V2998" s="24">
        <f t="shared" si="732"/>
        <v>2.4770005013180092</v>
      </c>
      <c r="W2998" s="24">
        <f t="shared" si="732"/>
        <v>3.0295075859622664</v>
      </c>
      <c r="X2998" s="24">
        <f t="shared" si="732"/>
        <v>2.6208772780418683</v>
      </c>
      <c r="Y2998" s="24">
        <f t="shared" si="732"/>
        <v>2.3923332242123281</v>
      </c>
      <c r="Z2998" s="24">
        <f t="shared" si="716"/>
        <v>2.6318914366721429</v>
      </c>
      <c r="AA2998" s="20">
        <v>0.97</v>
      </c>
      <c r="AB2998" s="20">
        <v>1.0166666666666599</v>
      </c>
      <c r="AC2998" s="17">
        <v>314.50725168010803</v>
      </c>
      <c r="AD2998" s="17">
        <f t="shared" si="718"/>
        <v>313.4212468560616</v>
      </c>
      <c r="AE2998" s="21">
        <v>37.5</v>
      </c>
      <c r="AF2998" s="21">
        <v>170.85456460517563</v>
      </c>
      <c r="AG2998" s="19">
        <v>3.4434808152867724</v>
      </c>
      <c r="AH2998" s="21">
        <v>216.4</v>
      </c>
      <c r="AI2998" s="22">
        <v>0.67249999999999899</v>
      </c>
      <c r="AJ2998" s="21">
        <v>1342</v>
      </c>
      <c r="AK2998" s="21">
        <f>VLOOKUP($B2998,'[3]Rotoma level Monthly'!$C$2:$N$538,10,FALSE)</f>
        <v>1344.5</v>
      </c>
      <c r="AL2998" s="21">
        <f>VLOOKUP($B2998,'[3]Rotoma level Monthly'!$C$2:$N$538,11,FALSE)</f>
        <v>1387.0831249999926</v>
      </c>
      <c r="AM2998" s="20">
        <v>3.4213073529407811</v>
      </c>
      <c r="AN2998" s="21">
        <v>181.00833333333333</v>
      </c>
    </row>
    <row r="2999" spans="1:40" x14ac:dyDescent="0.25">
      <c r="A2999" t="s">
        <v>101</v>
      </c>
      <c r="B2999" s="15">
        <v>36617</v>
      </c>
      <c r="C2999" s="16" t="s">
        <v>60</v>
      </c>
      <c r="D2999" s="17">
        <v>2000</v>
      </c>
      <c r="E2999" s="18" t="str">
        <f t="shared" si="715"/>
        <v>Tarawera 1999/00</v>
      </c>
      <c r="F2999" s="18" t="s">
        <v>61</v>
      </c>
      <c r="G2999" s="19">
        <v>3.5999998999999998</v>
      </c>
      <c r="H2999" s="20">
        <v>8.0200004577636719</v>
      </c>
      <c r="I2999" s="21">
        <v>112.50000002</v>
      </c>
      <c r="J2999" s="19">
        <v>8.0000004000000011</v>
      </c>
      <c r="K2999" s="19">
        <v>2.0000001000000003</v>
      </c>
      <c r="L2999" s="19">
        <v>0.50000001999999999</v>
      </c>
      <c r="M2999" s="19">
        <v>4.9999998999999997</v>
      </c>
      <c r="N2999" s="19">
        <v>8</v>
      </c>
      <c r="Q2999" s="19">
        <f t="shared" si="733"/>
        <v>3.6330083213070212</v>
      </c>
      <c r="R2999" s="19">
        <f t="shared" si="729"/>
        <v>2.9564745788618385</v>
      </c>
      <c r="S2999" s="19">
        <f t="shared" si="735"/>
        <v>2.5639690927990126</v>
      </c>
      <c r="T2999" s="19">
        <f t="shared" si="736"/>
        <v>2.8550228254234682</v>
      </c>
      <c r="U2999" s="23">
        <f t="shared" si="737"/>
        <v>3.002118704597835</v>
      </c>
      <c r="V2999" s="24">
        <f t="shared" si="732"/>
        <v>2.6275387776037999</v>
      </c>
      <c r="W2999" s="24">
        <f t="shared" si="732"/>
        <v>3.0201298598090269</v>
      </c>
      <c r="X2999" s="24">
        <f t="shared" si="732"/>
        <v>2.5775435335203598</v>
      </c>
      <c r="Y2999" s="24">
        <f t="shared" si="732"/>
        <v>2.4465178094964277</v>
      </c>
      <c r="Z2999" s="24">
        <f t="shared" si="716"/>
        <v>2.6731024787171229</v>
      </c>
      <c r="AA2999" s="20">
        <v>1.62</v>
      </c>
      <c r="AB2999" s="20">
        <v>1.1083333333333301</v>
      </c>
      <c r="AC2999" s="17">
        <v>314.45042847222197</v>
      </c>
      <c r="AD2999" s="17">
        <f t="shared" si="718"/>
        <v>313.57568731560059</v>
      </c>
      <c r="AE2999" s="21">
        <v>195</v>
      </c>
      <c r="AF2999" s="21">
        <v>152.17499999999714</v>
      </c>
      <c r="AG2999" s="19">
        <v>3.1644416590597069</v>
      </c>
      <c r="AH2999" s="21">
        <v>110.6</v>
      </c>
      <c r="AI2999" s="22">
        <v>0.74083333333333257</v>
      </c>
      <c r="AJ2999" s="21">
        <v>1273</v>
      </c>
      <c r="AK2999" s="21" t="e">
        <f>VLOOKUP($B2999,'[3]Rotoma level Monthly'!$C$2:$N$538,10,FALSE)</f>
        <v>#N/A</v>
      </c>
      <c r="AL2999" s="21" t="e">
        <f>VLOOKUP($B2999,'[3]Rotoma level Monthly'!$C$2:$N$538,11,FALSE)</f>
        <v>#N/A</v>
      </c>
      <c r="AM2999" s="20">
        <v>3.4448770493263474</v>
      </c>
      <c r="AN2999" s="21">
        <v>177.04999999999998</v>
      </c>
    </row>
    <row r="3000" spans="1:40" x14ac:dyDescent="0.25">
      <c r="A3000" t="s">
        <v>101</v>
      </c>
      <c r="B3000" s="15">
        <v>36647</v>
      </c>
      <c r="C3000" s="16" t="s">
        <v>60</v>
      </c>
      <c r="D3000" s="17">
        <v>2000</v>
      </c>
      <c r="E3000" s="18" t="str">
        <f t="shared" si="715"/>
        <v>Tarawera 1999/00</v>
      </c>
      <c r="F3000" s="18" t="s">
        <v>61</v>
      </c>
      <c r="G3000" s="19">
        <v>2.73</v>
      </c>
      <c r="H3000" s="20">
        <v>6.9499998092651367</v>
      </c>
      <c r="I3000" s="21">
        <v>124</v>
      </c>
      <c r="J3000" s="19">
        <v>8.0000004000000011</v>
      </c>
      <c r="K3000" s="19">
        <v>1</v>
      </c>
      <c r="L3000" s="19">
        <v>1</v>
      </c>
      <c r="M3000" s="19">
        <v>7.0000002000000006</v>
      </c>
      <c r="N3000" s="19">
        <v>7.9000000999999997</v>
      </c>
      <c r="Q3000" s="19">
        <f t="shared" si="733"/>
        <v>3.3278531234835205</v>
      </c>
      <c r="R3000" s="19">
        <f t="shared" si="729"/>
        <v>3.1553293740545132</v>
      </c>
      <c r="S3000" s="19">
        <f t="shared" si="735"/>
        <v>2.6911992723383276</v>
      </c>
      <c r="T3000" s="19">
        <f t="shared" si="736"/>
        <v>2.8550228254234682</v>
      </c>
      <c r="U3000" s="23">
        <f t="shared" si="737"/>
        <v>3.0073511488249571</v>
      </c>
      <c r="V3000" s="24">
        <f t="shared" si="732"/>
        <v>2.6766544748985894</v>
      </c>
      <c r="W3000" s="24">
        <f t="shared" si="732"/>
        <v>3.0531550104611256</v>
      </c>
      <c r="X3000" s="24">
        <f t="shared" si="732"/>
        <v>2.5443180144035193</v>
      </c>
      <c r="Y3000" s="24">
        <f t="shared" si="732"/>
        <v>2.4619120378918158</v>
      </c>
      <c r="Z3000" s="24">
        <f t="shared" si="716"/>
        <v>2.6910467054768201</v>
      </c>
      <c r="AA3000" s="20">
        <v>0.48</v>
      </c>
      <c r="AB3000" s="20">
        <v>0.99833333333333296</v>
      </c>
      <c r="AC3000" s="17">
        <v>314.46579905914001</v>
      </c>
      <c r="AD3000" s="17">
        <f t="shared" si="718"/>
        <v>313.75205751254208</v>
      </c>
      <c r="AE3000" s="21">
        <v>73.5</v>
      </c>
      <c r="AF3000" s="21">
        <v>157.88039025802942</v>
      </c>
      <c r="AG3000" s="19">
        <v>3.1777946851043937</v>
      </c>
      <c r="AH3000" s="21">
        <v>145.9</v>
      </c>
      <c r="AI3000" s="22">
        <v>0.81249999999999956</v>
      </c>
      <c r="AJ3000" s="21">
        <v>1404.5</v>
      </c>
      <c r="AK3000" s="21" t="e">
        <f>VLOOKUP($B3000,'[3]Rotoma level Monthly'!$C$2:$N$538,10,FALSE)</f>
        <v>#N/A</v>
      </c>
      <c r="AL3000" s="21" t="e">
        <f>VLOOKUP($B3000,'[3]Rotoma level Monthly'!$C$2:$N$538,11,FALSE)</f>
        <v>#N/A</v>
      </c>
      <c r="AM3000" s="20">
        <v>3.441463136796814</v>
      </c>
      <c r="AN3000" s="21">
        <v>177.44999999999996</v>
      </c>
    </row>
    <row r="3001" spans="1:40" x14ac:dyDescent="0.25">
      <c r="A3001" t="s">
        <v>101</v>
      </c>
      <c r="B3001" s="15">
        <v>36678</v>
      </c>
      <c r="C3001" s="16" t="s">
        <v>60</v>
      </c>
      <c r="D3001" s="17">
        <v>2000</v>
      </c>
      <c r="E3001" s="18" t="str">
        <f t="shared" si="715"/>
        <v>Tarawera 1999/00</v>
      </c>
      <c r="F3001" s="18" t="s">
        <v>61</v>
      </c>
      <c r="G3001" s="19">
        <v>1.9</v>
      </c>
      <c r="H3001" s="20">
        <v>10.100000381469727</v>
      </c>
      <c r="I3001" s="21">
        <v>140.99999019999998</v>
      </c>
      <c r="J3001" s="19">
        <v>7.0000002000000006</v>
      </c>
      <c r="K3001" s="19">
        <v>4.0000002000000006</v>
      </c>
      <c r="L3001" s="19">
        <v>4.0000002000000006</v>
      </c>
      <c r="M3001" s="19">
        <v>8.9999995999999989</v>
      </c>
      <c r="N3001" s="19">
        <v>7.5999999000000003</v>
      </c>
      <c r="Q3001" s="19">
        <f t="shared" si="733"/>
        <v>2.9280341464201856</v>
      </c>
      <c r="R3001" s="19">
        <f t="shared" si="729"/>
        <v>2.6201534833020674</v>
      </c>
      <c r="S3001" s="19">
        <f t="shared" si="735"/>
        <v>2.85914943823582</v>
      </c>
      <c r="T3001" s="19">
        <f t="shared" si="736"/>
        <v>2.6856863130741973</v>
      </c>
      <c r="U3001" s="23">
        <f t="shared" si="737"/>
        <v>2.7732558452580678</v>
      </c>
      <c r="V3001" s="24">
        <f t="shared" si="732"/>
        <v>2.6551792704410793</v>
      </c>
      <c r="W3001" s="24">
        <f t="shared" si="732"/>
        <v>3.0093740205535702</v>
      </c>
      <c r="X3001" s="24">
        <f t="shared" si="732"/>
        <v>2.5610325426793139</v>
      </c>
      <c r="Y3001" s="24">
        <f t="shared" si="732"/>
        <v>2.5264275901635935</v>
      </c>
      <c r="Z3001" s="24">
        <f t="shared" si="716"/>
        <v>2.6935570816959675</v>
      </c>
      <c r="AA3001" s="20">
        <v>-0.46</v>
      </c>
      <c r="AB3001" s="20">
        <v>0.25499999999999901</v>
      </c>
      <c r="AC3001" s="17">
        <v>314.51557256944398</v>
      </c>
      <c r="AD3001" s="17">
        <f t="shared" si="718"/>
        <v>313.93991961693274</v>
      </c>
      <c r="AE3001" s="21">
        <v>137.5</v>
      </c>
      <c r="AF3001" s="21">
        <v>164.4311038011688</v>
      </c>
      <c r="AG3001" s="19">
        <v>3.6483052487325542</v>
      </c>
      <c r="AH3001" s="21">
        <v>101.1</v>
      </c>
      <c r="AI3001" s="22">
        <v>0.74416666666666598</v>
      </c>
      <c r="AJ3001" s="21">
        <v>1261.5</v>
      </c>
      <c r="AK3001" s="21" t="e">
        <f>VLOOKUP($B3001,'[3]Rotoma level Monthly'!$C$2:$N$538,10,FALSE)</f>
        <v>#N/A</v>
      </c>
      <c r="AL3001" s="21" t="e">
        <f>VLOOKUP($B3001,'[3]Rotoma level Monthly'!$C$2:$N$538,11,FALSE)</f>
        <v>#N/A</v>
      </c>
      <c r="AM3001" s="20">
        <v>3.4559352419403546</v>
      </c>
      <c r="AN3001" s="21">
        <v>175.54166666666666</v>
      </c>
    </row>
    <row r="3002" spans="1:40" x14ac:dyDescent="0.25">
      <c r="A3002" t="s">
        <v>101</v>
      </c>
      <c r="B3002" s="15">
        <v>37073</v>
      </c>
      <c r="C3002" s="16" t="s">
        <v>63</v>
      </c>
      <c r="D3002" s="17">
        <v>2002</v>
      </c>
      <c r="E3002" s="18" t="str">
        <f t="shared" si="715"/>
        <v>Tarawera 2001/02</v>
      </c>
      <c r="F3002" s="18" t="s">
        <v>61</v>
      </c>
      <c r="G3002" s="19">
        <v>1.7</v>
      </c>
      <c r="H3002" s="20">
        <v>10.800000190734863</v>
      </c>
      <c r="I3002" s="21">
        <v>154</v>
      </c>
      <c r="J3002" s="19">
        <v>9.9999997999999994</v>
      </c>
      <c r="K3002" s="19">
        <v>8.9999995999999989</v>
      </c>
      <c r="L3002" s="19">
        <v>88</v>
      </c>
      <c r="M3002" s="19">
        <v>7.0000002000000006</v>
      </c>
      <c r="N3002" s="19">
        <v>7.5999999000000003</v>
      </c>
      <c r="O3002" s="19">
        <v>0.79000002000000003</v>
      </c>
      <c r="Q3002" s="19">
        <f t="shared" si="733"/>
        <v>2.8053402603008157</v>
      </c>
      <c r="R3002" s="19">
        <f t="shared" si="729"/>
        <v>2.5177376447296052</v>
      </c>
      <c r="S3002" s="19">
        <f t="shared" si="735"/>
        <v>2.9744373697177537</v>
      </c>
      <c r="T3002" s="19">
        <f t="shared" si="736"/>
        <v>3.1379999746372018</v>
      </c>
      <c r="U3002" s="23">
        <f t="shared" si="737"/>
        <v>2.8588788123463442</v>
      </c>
      <c r="V3002" s="24">
        <f t="shared" si="732"/>
        <v>2.6444722293987115</v>
      </c>
      <c r="W3002" s="24">
        <f t="shared" si="732"/>
        <v>2.93974416129273</v>
      </c>
      <c r="X3002" s="24">
        <f t="shared" si="732"/>
        <v>2.5802553399333052</v>
      </c>
      <c r="Y3002" s="24">
        <f t="shared" si="732"/>
        <v>2.5154397114340652</v>
      </c>
      <c r="Z3002" s="24">
        <f t="shared" si="716"/>
        <v>2.6737057476080266</v>
      </c>
      <c r="AA3002" s="20">
        <v>-0.33</v>
      </c>
      <c r="AB3002" s="20">
        <v>-0.228333333333333</v>
      </c>
      <c r="AC3002" s="17">
        <v>314.48597419523901</v>
      </c>
      <c r="AD3002" s="17">
        <f t="shared" si="718"/>
        <v>314.10757222919108</v>
      </c>
      <c r="AE3002" s="21">
        <v>66</v>
      </c>
      <c r="AF3002" s="21">
        <v>171.4967694774648</v>
      </c>
      <c r="AG3002" s="19">
        <v>2.5979351862899192</v>
      </c>
      <c r="AH3002" s="21">
        <v>151</v>
      </c>
      <c r="AI3002" s="22">
        <v>0.57999999999999952</v>
      </c>
      <c r="AJ3002" s="21">
        <v>1327.5</v>
      </c>
      <c r="AK3002" s="21" t="e">
        <f>VLOOKUP($B3002,'[3]Rotoma level Monthly'!$C$2:$N$538,10,FALSE)</f>
        <v>#N/A</v>
      </c>
      <c r="AL3002" s="21" t="e">
        <f>VLOOKUP($B3002,'[3]Rotoma level Monthly'!$C$2:$N$538,11,FALSE)</f>
        <v>#N/A</v>
      </c>
      <c r="AM3002" s="20">
        <v>3.5387640934272588</v>
      </c>
      <c r="AN3002" s="21">
        <v>179.25833333333333</v>
      </c>
    </row>
    <row r="3003" spans="1:40" x14ac:dyDescent="0.25">
      <c r="A3003" t="s">
        <v>101</v>
      </c>
      <c r="B3003" s="15">
        <v>37104</v>
      </c>
      <c r="C3003" s="16" t="s">
        <v>63</v>
      </c>
      <c r="D3003" s="17">
        <v>2002</v>
      </c>
      <c r="E3003" s="18" t="str">
        <f t="shared" si="715"/>
        <v>Tarawera 2001/02</v>
      </c>
      <c r="F3003" s="18" t="s">
        <v>61</v>
      </c>
      <c r="G3003" s="19">
        <v>2.2000000000000002</v>
      </c>
      <c r="H3003" s="20">
        <v>13.100000381469727</v>
      </c>
      <c r="I3003" s="21">
        <v>110</v>
      </c>
      <c r="J3003" s="19">
        <v>7.0000002000000006</v>
      </c>
      <c r="K3003" s="19">
        <v>6.0000000999999994</v>
      </c>
      <c r="L3003" s="19">
        <v>3</v>
      </c>
      <c r="M3003" s="19">
        <v>8.0000004000000011</v>
      </c>
      <c r="N3003" s="19">
        <v>7.8000002000000004</v>
      </c>
      <c r="O3003" s="19">
        <v>1.6</v>
      </c>
      <c r="Q3003" s="19">
        <f t="shared" si="733"/>
        <v>3.0897536092884041</v>
      </c>
      <c r="R3003" s="19">
        <f t="shared" si="729"/>
        <v>2.2070945329547311</v>
      </c>
      <c r="S3003" s="19">
        <f t="shared" si="735"/>
        <v>2.534591982326257</v>
      </c>
      <c r="T3003" s="19">
        <f t="shared" si="736"/>
        <v>2.6856863130741973</v>
      </c>
      <c r="U3003" s="23">
        <f t="shared" si="737"/>
        <v>2.6292816094108975</v>
      </c>
      <c r="V3003" s="24">
        <f t="shared" si="732"/>
        <v>2.6703621515376006</v>
      </c>
      <c r="W3003" s="24">
        <f t="shared" si="732"/>
        <v>2.8496523478984863</v>
      </c>
      <c r="X3003" s="24">
        <f t="shared" si="732"/>
        <v>2.6137250574582911</v>
      </c>
      <c r="Y3003" s="24">
        <f t="shared" si="732"/>
        <v>2.5154397114340648</v>
      </c>
      <c r="Z3003" s="24">
        <f t="shared" si="716"/>
        <v>2.6645635702832666</v>
      </c>
      <c r="AA3003" s="20">
        <v>-0.84</v>
      </c>
      <c r="AB3003" s="20">
        <v>-0.48</v>
      </c>
      <c r="AC3003" s="17">
        <v>314.42187133726702</v>
      </c>
      <c r="AD3003" s="17">
        <f t="shared" si="718"/>
        <v>314.24358476326807</v>
      </c>
      <c r="AE3003" s="21">
        <v>68.5</v>
      </c>
      <c r="AF3003" s="21">
        <v>171.57945134576451</v>
      </c>
      <c r="AG3003" s="19">
        <v>3.0907628463306969</v>
      </c>
      <c r="AH3003" s="21">
        <v>154.1</v>
      </c>
      <c r="AI3003" s="22">
        <v>0.57999999999999952</v>
      </c>
      <c r="AJ3003" s="21">
        <v>1254</v>
      </c>
      <c r="AK3003" s="21" t="e">
        <f>VLOOKUP($B3003,'[3]Rotoma level Monthly'!$C$2:$N$538,10,FALSE)</f>
        <v>#N/A</v>
      </c>
      <c r="AL3003" s="21" t="e">
        <f>VLOOKUP($B3003,'[3]Rotoma level Monthly'!$C$2:$N$538,11,FALSE)</f>
        <v>#N/A</v>
      </c>
      <c r="AM3003" s="20">
        <v>3.4360719752412172</v>
      </c>
      <c r="AN3003" s="21">
        <v>177.73333333333335</v>
      </c>
    </row>
    <row r="3004" spans="1:40" x14ac:dyDescent="0.25">
      <c r="A3004" t="s">
        <v>101</v>
      </c>
      <c r="B3004" s="15">
        <v>37135</v>
      </c>
      <c r="C3004" s="16" t="s">
        <v>63</v>
      </c>
      <c r="D3004" s="17">
        <v>2002</v>
      </c>
      <c r="E3004" s="18" t="str">
        <f t="shared" si="715"/>
        <v>Tarawera 2001/02</v>
      </c>
      <c r="F3004" s="18" t="s">
        <v>61</v>
      </c>
      <c r="G3004" s="19">
        <v>1.8</v>
      </c>
      <c r="H3004" s="20">
        <v>5.9899997711181641</v>
      </c>
      <c r="I3004" s="21">
        <v>112.00000009999999</v>
      </c>
      <c r="J3004" s="19">
        <v>8.0000004000000011</v>
      </c>
      <c r="K3004" s="19">
        <v>3</v>
      </c>
      <c r="L3004" s="19">
        <v>2.0000001000000003</v>
      </c>
      <c r="M3004" s="19">
        <v>2.0000001000000003</v>
      </c>
      <c r="N3004" s="19">
        <v>7.6999997999999996</v>
      </c>
      <c r="O3004" s="19">
        <v>0.56999999000000001</v>
      </c>
      <c r="Q3004" s="19">
        <f t="shared" si="733"/>
        <v>2.8683921629623974</v>
      </c>
      <c r="R3004" s="19">
        <f t="shared" si="729"/>
        <v>3.3555115781054314</v>
      </c>
      <c r="S3004" s="19">
        <f t="shared" si="735"/>
        <v>2.5581462494044129</v>
      </c>
      <c r="T3004" s="19">
        <f t="shared" si="736"/>
        <v>2.8550228254234682</v>
      </c>
      <c r="U3004" s="23">
        <f t="shared" si="737"/>
        <v>2.9092682039739275</v>
      </c>
      <c r="V3004" s="24">
        <f t="shared" si="732"/>
        <v>2.7472348110839175</v>
      </c>
      <c r="W3004" s="24">
        <f t="shared" si="732"/>
        <v>2.8980259473434109</v>
      </c>
      <c r="X3004" s="24">
        <f t="shared" si="732"/>
        <v>2.6500541331184637</v>
      </c>
      <c r="Y3004" s="24">
        <f t="shared" si="732"/>
        <v>2.5486052708129341</v>
      </c>
      <c r="Z3004" s="24">
        <f t="shared" si="716"/>
        <v>2.7160952996770029</v>
      </c>
      <c r="AA3004" s="20">
        <v>0.09</v>
      </c>
      <c r="AB3004" s="20">
        <v>-0.39</v>
      </c>
      <c r="AC3004" s="17">
        <v>314.45240080621699</v>
      </c>
      <c r="AD3004" s="17">
        <f t="shared" si="718"/>
        <v>314.34384434086257</v>
      </c>
      <c r="AE3004" s="21">
        <v>82.5</v>
      </c>
      <c r="AF3004" s="21">
        <v>165.84722222222041</v>
      </c>
      <c r="AG3004" s="19">
        <v>3.0261111882716496</v>
      </c>
      <c r="AH3004" s="21">
        <v>178.4</v>
      </c>
      <c r="AI3004" s="22">
        <v>0.57999999999999952</v>
      </c>
      <c r="AJ3004" s="21">
        <v>1195.5</v>
      </c>
      <c r="AK3004" s="21" t="e">
        <f>VLOOKUP($B3004,'[3]Rotoma level Monthly'!$C$2:$N$538,10,FALSE)</f>
        <v>#N/A</v>
      </c>
      <c r="AL3004" s="21" t="e">
        <f>VLOOKUP($B3004,'[3]Rotoma level Monthly'!$C$2:$N$538,11,FALSE)</f>
        <v>#N/A</v>
      </c>
      <c r="AM3004" s="20">
        <v>3.4194683620961697</v>
      </c>
      <c r="AN3004" s="21">
        <v>178.22499999999999</v>
      </c>
    </row>
    <row r="3005" spans="1:40" x14ac:dyDescent="0.25">
      <c r="A3005" t="s">
        <v>101</v>
      </c>
      <c r="B3005" s="15">
        <v>37165</v>
      </c>
      <c r="C3005" s="16" t="s">
        <v>63</v>
      </c>
      <c r="D3005" s="17">
        <v>2002</v>
      </c>
      <c r="E3005" s="18" t="str">
        <f t="shared" si="715"/>
        <v>Tarawera 2001/02</v>
      </c>
      <c r="F3005" s="18" t="s">
        <v>61</v>
      </c>
      <c r="G3005" s="19">
        <v>1.2</v>
      </c>
      <c r="H3005" s="20">
        <v>6.3499999046325684</v>
      </c>
      <c r="I3005" s="21">
        <v>103.50000002</v>
      </c>
      <c r="J3005" s="19">
        <v>8.0000004000000011</v>
      </c>
      <c r="K3005" s="19">
        <v>2.0000001000000003</v>
      </c>
      <c r="L3005" s="19">
        <v>0.50000001999999999</v>
      </c>
      <c r="M3005" s="19">
        <v>4.9999998999999997</v>
      </c>
      <c r="N3005" s="19">
        <v>7.8000002000000004</v>
      </c>
      <c r="O3005" s="19">
        <v>0.70999997999999997</v>
      </c>
      <c r="Q3005" s="19">
        <f t="shared" si="733"/>
        <v>2.4211203649609674</v>
      </c>
      <c r="R3005" s="19">
        <f t="shared" si="729"/>
        <v>3.2775935352026839</v>
      </c>
      <c r="S3005" s="19">
        <f t="shared" si="735"/>
        <v>2.4549704531293437</v>
      </c>
      <c r="T3005" s="19">
        <f t="shared" si="736"/>
        <v>2.8550228254234682</v>
      </c>
      <c r="U3005" s="23">
        <f t="shared" si="737"/>
        <v>2.7521767946791158</v>
      </c>
      <c r="V3005" s="24">
        <f t="shared" si="732"/>
        <v>2.7816787568351811</v>
      </c>
      <c r="W3005" s="24">
        <f t="shared" si="732"/>
        <v>2.923014854307473</v>
      </c>
      <c r="X3005" s="24">
        <f t="shared" si="732"/>
        <v>2.6449964012197023</v>
      </c>
      <c r="Y3005" s="24">
        <f t="shared" si="732"/>
        <v>2.6285150514800999</v>
      </c>
      <c r="Z3005" s="24">
        <f t="shared" si="716"/>
        <v>2.7510172717005568</v>
      </c>
      <c r="AA3005" s="20">
        <v>-0.18</v>
      </c>
      <c r="AB3005" s="20">
        <v>-0.38333333333333303</v>
      </c>
      <c r="AC3005" s="17">
        <v>314.51455735850101</v>
      </c>
      <c r="AD3005" s="17">
        <f t="shared" si="718"/>
        <v>314.44434355116442</v>
      </c>
      <c r="AE3005" s="21">
        <v>175</v>
      </c>
      <c r="AF3005" s="21">
        <v>165.41724924265642</v>
      </c>
      <c r="AG3005" s="19">
        <v>4.1471930058325199</v>
      </c>
      <c r="AH3005" s="21">
        <v>153</v>
      </c>
      <c r="AI3005" s="22">
        <v>0.57999999999999952</v>
      </c>
      <c r="AJ3005" s="21">
        <v>1193.5</v>
      </c>
      <c r="AK3005" s="21" t="e">
        <f>VLOOKUP($B3005,'[3]Rotoma level Monthly'!$C$2:$N$538,10,FALSE)</f>
        <v>#N/A</v>
      </c>
      <c r="AL3005" s="21" t="e">
        <f>VLOOKUP($B3005,'[3]Rotoma level Monthly'!$C$2:$N$538,11,FALSE)</f>
        <v>#N/A</v>
      </c>
      <c r="AM3005" s="20">
        <v>3.3642544840883559</v>
      </c>
      <c r="AN3005" s="21">
        <v>172.92500000000004</v>
      </c>
    </row>
    <row r="3006" spans="1:40" x14ac:dyDescent="0.25">
      <c r="A3006" t="s">
        <v>101</v>
      </c>
      <c r="B3006" s="15">
        <v>37196</v>
      </c>
      <c r="C3006" s="16" t="s">
        <v>63</v>
      </c>
      <c r="D3006" s="17">
        <v>2002</v>
      </c>
      <c r="E3006" s="18" t="str">
        <f t="shared" si="715"/>
        <v>Tarawera 2001/02</v>
      </c>
      <c r="F3006" s="18" t="s">
        <v>61</v>
      </c>
      <c r="G3006" s="19">
        <v>0.80000000999999998</v>
      </c>
      <c r="H3006" s="20">
        <v>9.1099996566772461</v>
      </c>
      <c r="I3006" s="21">
        <v>191</v>
      </c>
      <c r="J3006" s="19">
        <v>4.9999998999999997</v>
      </c>
      <c r="K3006" s="19">
        <v>0.5</v>
      </c>
      <c r="L3006" s="19">
        <v>1</v>
      </c>
      <c r="M3006" s="19">
        <v>3</v>
      </c>
      <c r="N3006" s="19">
        <v>7.8800001000000002</v>
      </c>
      <c r="O3006" s="19">
        <v>0.47</v>
      </c>
      <c r="Q3006" s="19">
        <f t="shared" si="733"/>
        <v>1.9738485807483865</v>
      </c>
      <c r="R3006" s="19">
        <f t="shared" si="729"/>
        <v>2.7734228591053793</v>
      </c>
      <c r="S3006" s="19">
        <f t="shared" si="735"/>
        <v>3.2559104354156596</v>
      </c>
      <c r="T3006" s="19">
        <f t="shared" si="736"/>
        <v>2.2589923872983766</v>
      </c>
      <c r="U3006" s="23">
        <f t="shared" si="737"/>
        <v>2.5655435656419501</v>
      </c>
      <c r="V3006" s="24">
        <f t="shared" si="732"/>
        <v>2.7282866837291437</v>
      </c>
      <c r="W3006" s="24">
        <f t="shared" si="732"/>
        <v>2.9132413957614811</v>
      </c>
      <c r="X3006" s="24">
        <f t="shared" si="732"/>
        <v>2.7089612270701391</v>
      </c>
      <c r="Y3006" s="24">
        <f t="shared" si="732"/>
        <v>2.6285150514801008</v>
      </c>
      <c r="Z3006" s="24">
        <f t="shared" si="716"/>
        <v>2.7497815149853393</v>
      </c>
      <c r="AA3006" s="20">
        <v>0.62</v>
      </c>
      <c r="AB3006" s="20">
        <v>-6.0000000000000102E-2</v>
      </c>
      <c r="AC3006" s="17">
        <v>314.550309430499</v>
      </c>
      <c r="AD3006" s="17">
        <f t="shared" si="718"/>
        <v>314.5219858225712</v>
      </c>
      <c r="AE3006" s="21">
        <v>168.5</v>
      </c>
      <c r="AF3006" s="21">
        <v>153.97536549706371</v>
      </c>
      <c r="AG3006" s="19">
        <v>4.1421338045150389</v>
      </c>
      <c r="AH3006" s="21">
        <v>164.7</v>
      </c>
      <c r="AI3006" s="22">
        <v>0.23666666666666641</v>
      </c>
      <c r="AJ3006" s="21">
        <v>1275.5</v>
      </c>
      <c r="AK3006" s="21" t="e">
        <f>VLOOKUP($B3006,'[3]Rotoma level Monthly'!$C$2:$N$538,10,FALSE)</f>
        <v>#N/A</v>
      </c>
      <c r="AL3006" s="21" t="e">
        <f>VLOOKUP($B3006,'[3]Rotoma level Monthly'!$C$2:$N$538,11,FALSE)</f>
        <v>#N/A</v>
      </c>
      <c r="AM3006" s="20">
        <v>3.3358161064714325</v>
      </c>
      <c r="AN3006" s="21">
        <v>169.53333333333333</v>
      </c>
    </row>
    <row r="3007" spans="1:40" x14ac:dyDescent="0.25">
      <c r="A3007" t="s">
        <v>101</v>
      </c>
      <c r="B3007" s="15">
        <v>37226</v>
      </c>
      <c r="C3007" s="16" t="s">
        <v>63</v>
      </c>
      <c r="D3007" s="17">
        <v>2002</v>
      </c>
      <c r="E3007" s="18" t="str">
        <f t="shared" si="715"/>
        <v>Tarawera 2001/02</v>
      </c>
      <c r="F3007" s="18" t="s">
        <v>61</v>
      </c>
      <c r="G3007" s="19">
        <v>0.80000000999999998</v>
      </c>
      <c r="H3007" s="20">
        <v>8.5200004577636719</v>
      </c>
      <c r="I3007" s="21">
        <v>99.499999020000004</v>
      </c>
      <c r="J3007" s="19">
        <v>4.0000002000000006</v>
      </c>
      <c r="K3007" s="19">
        <v>0.5</v>
      </c>
      <c r="L3007" s="19">
        <v>0.50000001999999999</v>
      </c>
      <c r="M3007" s="19">
        <v>3</v>
      </c>
      <c r="N3007" s="19">
        <v>7.3899999000000003</v>
      </c>
      <c r="O3007" s="19">
        <v>1.1000000000000001</v>
      </c>
      <c r="Q3007" s="19">
        <f t="shared" si="733"/>
        <v>1.9738485807483865</v>
      </c>
      <c r="R3007" s="19">
        <f t="shared" si="729"/>
        <v>2.8703912806525254</v>
      </c>
      <c r="S3007" s="19">
        <f t="shared" si="735"/>
        <v>2.4034474601694389</v>
      </c>
      <c r="T3007" s="19">
        <f t="shared" si="736"/>
        <v>1.976015238084643</v>
      </c>
      <c r="U3007" s="23">
        <f t="shared" si="737"/>
        <v>2.305925639913748</v>
      </c>
      <c r="V3007" s="24">
        <f t="shared" si="732"/>
        <v>2.6815588014534764</v>
      </c>
      <c r="W3007" s="24">
        <f t="shared" si="732"/>
        <v>2.9119734866051261</v>
      </c>
      <c r="X3007" s="24">
        <f t="shared" si="732"/>
        <v>2.6835017464950806</v>
      </c>
      <c r="Y3007" s="24">
        <f t="shared" si="732"/>
        <v>2.5741400670304793</v>
      </c>
      <c r="Z3007" s="24">
        <f t="shared" si="716"/>
        <v>2.7127935253960396</v>
      </c>
      <c r="AA3007" s="20">
        <v>-1</v>
      </c>
      <c r="AB3007" s="20">
        <v>-0.27333333333333298</v>
      </c>
      <c r="AC3007" s="17">
        <v>314.76129344694101</v>
      </c>
      <c r="AD3007" s="17">
        <f t="shared" si="718"/>
        <v>314.56458331209461</v>
      </c>
      <c r="AE3007" s="21">
        <v>243.5</v>
      </c>
      <c r="AF3007" s="21">
        <v>151.0940161988579</v>
      </c>
      <c r="AG3007" s="19">
        <v>4.2388444364162208</v>
      </c>
      <c r="AH3007" s="21">
        <v>163.30000000000001</v>
      </c>
      <c r="AI3007" s="22">
        <v>-9.2500000000000054E-2</v>
      </c>
      <c r="AJ3007" s="21">
        <v>1349.5</v>
      </c>
      <c r="AK3007" s="21" t="e">
        <f>VLOOKUP($B3007,'[3]Rotoma level Monthly'!$C$2:$N$538,10,FALSE)</f>
        <v>#N/A</v>
      </c>
      <c r="AL3007" s="21" t="e">
        <f>VLOOKUP($B3007,'[3]Rotoma level Monthly'!$C$2:$N$538,11,FALSE)</f>
        <v>#N/A</v>
      </c>
      <c r="AM3007" s="20">
        <v>3.3286212929844781</v>
      </c>
      <c r="AN3007" s="21">
        <v>168.41666666666666</v>
      </c>
    </row>
    <row r="3008" spans="1:40" x14ac:dyDescent="0.25">
      <c r="A3008" t="s">
        <v>101</v>
      </c>
      <c r="B3008" s="15">
        <v>37257</v>
      </c>
      <c r="C3008" s="16" t="s">
        <v>63</v>
      </c>
      <c r="D3008" s="17">
        <v>2002</v>
      </c>
      <c r="E3008" s="18" t="str">
        <f t="shared" si="715"/>
        <v>Tarawera 2001/02</v>
      </c>
      <c r="F3008" s="18" t="s">
        <v>61</v>
      </c>
      <c r="G3008" s="19">
        <v>2.0999998999999998</v>
      </c>
      <c r="H3008" s="20">
        <v>6.4800000190734863</v>
      </c>
      <c r="I3008" s="21">
        <v>105.50000002</v>
      </c>
      <c r="J3008" s="19">
        <v>6.0000000999999994</v>
      </c>
      <c r="K3008" s="19">
        <v>2.0000001000000003</v>
      </c>
      <c r="L3008" s="19">
        <v>0.50000001999999999</v>
      </c>
      <c r="M3008" s="19">
        <v>9.9999997999999994</v>
      </c>
      <c r="N3008" s="19">
        <v>7.8000002000000004</v>
      </c>
      <c r="O3008" s="19">
        <v>0.67000002000000003</v>
      </c>
      <c r="Q3008" s="19">
        <f t="shared" si="733"/>
        <v>3.038436956095202</v>
      </c>
      <c r="R3008" s="19">
        <f t="shared" si="729"/>
        <v>3.2503394292090295</v>
      </c>
      <c r="S3008" s="19">
        <f t="shared" si="735"/>
        <v>2.4799899037452877</v>
      </c>
      <c r="T3008" s="19">
        <f t="shared" si="736"/>
        <v>2.4902016722559037</v>
      </c>
      <c r="U3008" s="23">
        <f t="shared" si="737"/>
        <v>2.8147419903263557</v>
      </c>
      <c r="V3008" s="24">
        <f t="shared" si="732"/>
        <v>2.7799598322198888</v>
      </c>
      <c r="W3008" s="24">
        <f t="shared" si="732"/>
        <v>2.941090053026175</v>
      </c>
      <c r="X3008" s="24">
        <f t="shared" si="732"/>
        <v>2.6599186801645112</v>
      </c>
      <c r="Y3008" s="24">
        <f t="shared" si="732"/>
        <v>2.6473907010700195</v>
      </c>
      <c r="Z3008" s="24">
        <f t="shared" si="716"/>
        <v>2.7570898166201485</v>
      </c>
      <c r="AA3008" s="20">
        <v>0.28999999999999998</v>
      </c>
      <c r="AB3008" s="20">
        <v>0.92166666666666597</v>
      </c>
      <c r="AC3008" s="17">
        <v>314.82040026638703</v>
      </c>
      <c r="AD3008" s="17">
        <f t="shared" si="718"/>
        <v>314.56941804904926</v>
      </c>
      <c r="AE3008" s="21">
        <v>101</v>
      </c>
      <c r="AF3008" s="21">
        <v>167.39889718160234</v>
      </c>
      <c r="AG3008" s="19">
        <v>3.2064573334238693</v>
      </c>
      <c r="AH3008" s="21">
        <v>246.4</v>
      </c>
      <c r="AI3008" s="22">
        <v>-9.2500000000000054E-2</v>
      </c>
      <c r="AJ3008" s="21">
        <v>1430</v>
      </c>
      <c r="AK3008" s="21" t="e">
        <f>VLOOKUP($B3008,'[3]Rotoma level Monthly'!$C$2:$N$538,10,FALSE)</f>
        <v>#N/A</v>
      </c>
      <c r="AL3008" s="21" t="e">
        <f>VLOOKUP($B3008,'[3]Rotoma level Monthly'!$C$2:$N$538,11,FALSE)</f>
        <v>#N/A</v>
      </c>
      <c r="AM3008" s="20">
        <v>3.3805480869107218</v>
      </c>
      <c r="AN3008" s="21">
        <v>168.70000000000002</v>
      </c>
    </row>
    <row r="3009" spans="1:40" x14ac:dyDescent="0.25">
      <c r="A3009" t="s">
        <v>101</v>
      </c>
      <c r="B3009" s="15">
        <v>37288</v>
      </c>
      <c r="C3009" s="16" t="s">
        <v>63</v>
      </c>
      <c r="D3009" s="17">
        <v>2002</v>
      </c>
      <c r="E3009" s="18" t="str">
        <f t="shared" si="715"/>
        <v>Tarawera 2001/02</v>
      </c>
      <c r="F3009" s="18" t="s">
        <v>61</v>
      </c>
      <c r="G3009" s="19">
        <v>2.2999999999999998</v>
      </c>
      <c r="H3009" s="20">
        <v>6.0199999809265137</v>
      </c>
      <c r="I3009" s="21">
        <v>109.50000002</v>
      </c>
      <c r="J3009" s="19">
        <v>8.9999995999999989</v>
      </c>
      <c r="K3009" s="19">
        <v>2.0000001000000003</v>
      </c>
      <c r="L3009" s="19">
        <v>0.50000001999999999</v>
      </c>
      <c r="M3009" s="19">
        <v>8.0000004000000011</v>
      </c>
      <c r="N3009" s="19">
        <v>7.9000000999999997</v>
      </c>
      <c r="O3009" s="19">
        <v>0.66000002999999996</v>
      </c>
      <c r="Q3009" s="19">
        <f t="shared" si="733"/>
        <v>3.138788703484686</v>
      </c>
      <c r="R3009" s="19">
        <f t="shared" si="729"/>
        <v>3.3488739232742368</v>
      </c>
      <c r="S3009" s="19">
        <f t="shared" si="735"/>
        <v>2.5286364989589356</v>
      </c>
      <c r="T3009" s="19">
        <f t="shared" si="736"/>
        <v>3.004388071201054</v>
      </c>
      <c r="U3009" s="23">
        <f t="shared" si="737"/>
        <v>3.005171799229728</v>
      </c>
      <c r="V3009" s="24">
        <f t="shared" si="732"/>
        <v>2.8269178175553509</v>
      </c>
      <c r="W3009" s="24">
        <f t="shared" si="732"/>
        <v>2.9425540726592572</v>
      </c>
      <c r="X3009" s="24">
        <f t="shared" si="732"/>
        <v>2.6714514705569861</v>
      </c>
      <c r="Y3009" s="24">
        <f t="shared" si="732"/>
        <v>2.6362563757836739</v>
      </c>
      <c r="Z3009" s="24">
        <f t="shared" si="716"/>
        <v>2.7692949341388164</v>
      </c>
      <c r="AA3009" s="20">
        <v>0.67</v>
      </c>
      <c r="AB3009" s="20">
        <v>0.93999999999999895</v>
      </c>
      <c r="AC3009" s="17">
        <v>314.706962347135</v>
      </c>
      <c r="AD3009" s="17">
        <f t="shared" si="718"/>
        <v>314.55440174742506</v>
      </c>
      <c r="AE3009" s="21">
        <v>54.5</v>
      </c>
      <c r="AF3009" s="21">
        <v>150.03382034632133</v>
      </c>
      <c r="AG3009" s="19">
        <v>4.019923714650175</v>
      </c>
      <c r="AH3009" s="21">
        <v>217.3</v>
      </c>
      <c r="AI3009" s="22">
        <v>-9.2500000000000054E-2</v>
      </c>
      <c r="AJ3009" s="21">
        <v>1507.5</v>
      </c>
      <c r="AK3009" s="21" t="e">
        <f>VLOOKUP($B3009,'[3]Rotoma level Monthly'!$C$2:$N$538,10,FALSE)</f>
        <v>#N/A</v>
      </c>
      <c r="AL3009" s="21" t="e">
        <f>VLOOKUP($B3009,'[3]Rotoma level Monthly'!$C$2:$N$538,11,FALSE)</f>
        <v>#N/A</v>
      </c>
      <c r="AM3009" s="20">
        <v>3.3242873131229564</v>
      </c>
      <c r="AN3009" s="21">
        <v>172.70000000000002</v>
      </c>
    </row>
    <row r="3010" spans="1:40" x14ac:dyDescent="0.25">
      <c r="A3010" t="s">
        <v>101</v>
      </c>
      <c r="B3010" s="15">
        <v>37316</v>
      </c>
      <c r="C3010" s="16" t="s">
        <v>63</v>
      </c>
      <c r="D3010" s="17">
        <v>2002</v>
      </c>
      <c r="E3010" s="18" t="str">
        <f t="shared" si="715"/>
        <v>Tarawera 2001/02</v>
      </c>
      <c r="F3010" s="18" t="s">
        <v>61</v>
      </c>
      <c r="G3010" s="19">
        <v>2.7</v>
      </c>
      <c r="H3010" s="20">
        <v>6.820000171661377</v>
      </c>
      <c r="I3010" s="21">
        <v>124</v>
      </c>
      <c r="J3010" s="19">
        <v>6.0000000999999994</v>
      </c>
      <c r="K3010" s="19">
        <v>4.9999998999999997</v>
      </c>
      <c r="L3010" s="19">
        <v>1</v>
      </c>
      <c r="M3010" s="19">
        <v>2.0000001000000003</v>
      </c>
      <c r="N3010" s="19">
        <v>8.0399999999999991</v>
      </c>
      <c r="O3010" s="19">
        <v>2.2000000000000002</v>
      </c>
      <c r="Q3010" s="19">
        <f t="shared" si="733"/>
        <v>3.3156639609638279</v>
      </c>
      <c r="R3010" s="19">
        <f t="shared" si="729"/>
        <v>3.181083206566818</v>
      </c>
      <c r="S3010" s="19">
        <f t="shared" si="735"/>
        <v>2.6911992723383276</v>
      </c>
      <c r="T3010" s="19">
        <f t="shared" si="736"/>
        <v>2.4902016722559037</v>
      </c>
      <c r="U3010" s="23">
        <f t="shared" si="737"/>
        <v>2.9195370280312192</v>
      </c>
      <c r="V3010" s="24">
        <f t="shared" si="732"/>
        <v>2.8761740642303164</v>
      </c>
      <c r="W3010" s="24">
        <f t="shared" si="732"/>
        <v>2.9595004521682386</v>
      </c>
      <c r="X3010" s="24">
        <f t="shared" si="732"/>
        <v>2.6663039523815484</v>
      </c>
      <c r="Y3010" s="24">
        <f t="shared" si="732"/>
        <v>2.6791052452979458</v>
      </c>
      <c r="Z3010" s="24">
        <f t="shared" si="716"/>
        <v>2.7952709285195123</v>
      </c>
      <c r="AA3010" s="20">
        <v>-0.45</v>
      </c>
      <c r="AB3010" s="20">
        <v>0.70999999999999897</v>
      </c>
      <c r="AC3010" s="17">
        <v>314.57326828348903</v>
      </c>
      <c r="AD3010" s="17">
        <f t="shared" si="718"/>
        <v>314.55990313104013</v>
      </c>
      <c r="AE3010" s="21">
        <v>64</v>
      </c>
      <c r="AF3010" s="21">
        <v>183.38844086022903</v>
      </c>
      <c r="AG3010" s="19">
        <v>3.3353603845916515</v>
      </c>
      <c r="AH3010" s="21">
        <v>236.6</v>
      </c>
      <c r="AI3010" s="22">
        <v>-9.2500000000000054E-2</v>
      </c>
      <c r="AJ3010" s="21">
        <v>1384.5</v>
      </c>
      <c r="AK3010" s="21" t="e">
        <f>VLOOKUP($B3010,'[3]Rotoma level Monthly'!$C$2:$N$538,10,FALSE)</f>
        <v>#N/A</v>
      </c>
      <c r="AL3010" s="21" t="e">
        <f>VLOOKUP($B3010,'[3]Rotoma level Monthly'!$C$2:$N$538,11,FALSE)</f>
        <v>#N/A</v>
      </c>
      <c r="AM3010" s="20">
        <v>3.4035359688284585</v>
      </c>
      <c r="AN3010" s="21">
        <v>174.45833333333334</v>
      </c>
    </row>
    <row r="3011" spans="1:40" x14ac:dyDescent="0.25">
      <c r="A3011" t="s">
        <v>101</v>
      </c>
      <c r="B3011" s="15">
        <v>37347</v>
      </c>
      <c r="C3011" s="16" t="s">
        <v>63</v>
      </c>
      <c r="D3011" s="17">
        <v>2002</v>
      </c>
      <c r="E3011" s="18" t="str">
        <f t="shared" ref="E3011:E3074" si="738">CONCATENATE(A3011," ",C3011)</f>
        <v>Tarawera 2001/02</v>
      </c>
      <c r="F3011" s="18" t="s">
        <v>61</v>
      </c>
      <c r="G3011" s="19">
        <v>2.0999998999999998</v>
      </c>
      <c r="H3011" s="20">
        <v>7.440000057220459</v>
      </c>
      <c r="I3011" s="21">
        <v>97.500003020000008</v>
      </c>
      <c r="J3011" s="19">
        <v>6.0000000999999994</v>
      </c>
      <c r="K3011" s="19">
        <v>2.0000001000000003</v>
      </c>
      <c r="L3011" s="19">
        <v>0.50000001999999999</v>
      </c>
      <c r="M3011" s="19">
        <v>2.0000001000000003</v>
      </c>
      <c r="N3011" s="19">
        <v>7.8299998999999998</v>
      </c>
      <c r="O3011" s="19">
        <v>0.56000000000000005</v>
      </c>
      <c r="Q3011" s="19">
        <f t="shared" si="733"/>
        <v>3.038436956095202</v>
      </c>
      <c r="R3011" s="19">
        <f t="shared" si="729"/>
        <v>3.0615338096239348</v>
      </c>
      <c r="S3011" s="19">
        <f t="shared" si="735"/>
        <v>2.3769039337430944</v>
      </c>
      <c r="T3011" s="19">
        <f t="shared" si="736"/>
        <v>2.4902016722559037</v>
      </c>
      <c r="U3011" s="23">
        <f t="shared" si="737"/>
        <v>2.7417690929295335</v>
      </c>
      <c r="V3011" s="24">
        <f t="shared" si="732"/>
        <v>2.8266264504626655</v>
      </c>
      <c r="W3011" s="24">
        <f t="shared" si="732"/>
        <v>2.9682553880650802</v>
      </c>
      <c r="X3011" s="24">
        <f t="shared" si="732"/>
        <v>2.6507151891268883</v>
      </c>
      <c r="Y3011" s="24">
        <f t="shared" si="732"/>
        <v>2.6487034825339819</v>
      </c>
      <c r="Z3011" s="24">
        <f t="shared" si="732"/>
        <v>2.7735751275471539</v>
      </c>
      <c r="AA3011" s="20">
        <v>-0.22</v>
      </c>
      <c r="AB3011" s="20">
        <v>0.51499999999999901</v>
      </c>
      <c r="AC3011" s="17">
        <v>314.40170181802898</v>
      </c>
      <c r="AD3011" s="17">
        <f t="shared" si="718"/>
        <v>314.55584257652396</v>
      </c>
      <c r="AE3011" s="21">
        <v>135.5</v>
      </c>
      <c r="AF3011" s="21">
        <v>159.59549587952128</v>
      </c>
      <c r="AG3011" s="19">
        <v>2.8519871943646589</v>
      </c>
      <c r="AH3011" s="21">
        <v>180</v>
      </c>
      <c r="AI3011" s="22">
        <v>-9.2500000000000054E-2</v>
      </c>
      <c r="AJ3011" s="21">
        <v>1393.5</v>
      </c>
      <c r="AK3011" s="21" t="e">
        <f>VLOOKUP($B3011,'[3]Rotoma level Monthly'!$C$2:$N$538,10,FALSE)</f>
        <v>#N/A</v>
      </c>
      <c r="AL3011" s="21" t="e">
        <f>VLOOKUP($B3011,'[3]Rotoma level Monthly'!$C$2:$N$538,11,FALSE)</f>
        <v>#N/A</v>
      </c>
      <c r="AM3011" s="20">
        <v>3.4549132442701573</v>
      </c>
      <c r="AN3011" s="21">
        <v>174.84166666666667</v>
      </c>
    </row>
    <row r="3012" spans="1:40" x14ac:dyDescent="0.25">
      <c r="A3012" t="s">
        <v>101</v>
      </c>
      <c r="B3012" s="15">
        <v>37377</v>
      </c>
      <c r="C3012" s="16" t="s">
        <v>63</v>
      </c>
      <c r="D3012" s="17">
        <v>2002</v>
      </c>
      <c r="E3012" s="18" t="str">
        <f t="shared" si="738"/>
        <v>Tarawera 2001/02</v>
      </c>
      <c r="F3012" s="18" t="s">
        <v>61</v>
      </c>
      <c r="G3012" s="19">
        <v>2.2000000000000002</v>
      </c>
      <c r="H3012" s="20">
        <v>6.6500000953674316</v>
      </c>
      <c r="I3012" s="21">
        <v>122.50000002</v>
      </c>
      <c r="J3012" s="19">
        <v>7.0000002000000006</v>
      </c>
      <c r="K3012" s="19">
        <v>2.0000001000000003</v>
      </c>
      <c r="L3012" s="19">
        <v>0.50000001999999999</v>
      </c>
      <c r="M3012" s="19">
        <v>4.9999998999999997</v>
      </c>
      <c r="N3012" s="19">
        <v>7.8000002000000004</v>
      </c>
      <c r="O3012" s="19">
        <v>0.5</v>
      </c>
      <c r="Q3012" s="19">
        <f t="shared" si="733"/>
        <v>3.0897536092884041</v>
      </c>
      <c r="R3012" s="19">
        <f t="shared" si="729"/>
        <v>3.2153569047936204</v>
      </c>
      <c r="S3012" s="19">
        <f t="shared" si="735"/>
        <v>2.6752896272020839</v>
      </c>
      <c r="T3012" s="19">
        <f t="shared" si="736"/>
        <v>2.6856863130741973</v>
      </c>
      <c r="U3012" s="23">
        <f t="shared" si="737"/>
        <v>2.916521613589576</v>
      </c>
      <c r="V3012" s="24">
        <f t="shared" si="732"/>
        <v>2.8067848242797386</v>
      </c>
      <c r="W3012" s="24">
        <f t="shared" si="732"/>
        <v>2.973257682293339</v>
      </c>
      <c r="X3012" s="24">
        <f t="shared" si="732"/>
        <v>2.6493893853655344</v>
      </c>
      <c r="Y3012" s="24">
        <f t="shared" si="732"/>
        <v>2.6345921065048761</v>
      </c>
      <c r="Z3012" s="24">
        <f t="shared" si="732"/>
        <v>2.7660059996108717</v>
      </c>
      <c r="AA3012" s="20">
        <v>-1.32</v>
      </c>
      <c r="AB3012" s="20">
        <v>-5.6666666666666803E-2</v>
      </c>
      <c r="AC3012" s="17">
        <v>314.40170181802898</v>
      </c>
      <c r="AD3012" s="17">
        <f t="shared" si="718"/>
        <v>314.55050113976478</v>
      </c>
      <c r="AE3012" s="21">
        <v>82</v>
      </c>
      <c r="AF3012" s="21">
        <v>191.23631154499625</v>
      </c>
      <c r="AG3012" s="19">
        <v>3.7514200090546557</v>
      </c>
      <c r="AH3012" s="21">
        <v>117.3</v>
      </c>
      <c r="AI3012" s="22">
        <v>-9.2500000000000054E-2</v>
      </c>
      <c r="AJ3012" s="21">
        <v>1410</v>
      </c>
      <c r="AK3012" s="21" t="e">
        <f>VLOOKUP($B3012,'[3]Rotoma level Monthly'!$C$2:$N$538,10,FALSE)</f>
        <v>#N/A</v>
      </c>
      <c r="AL3012" s="21" t="e">
        <f>VLOOKUP($B3012,'[3]Rotoma level Monthly'!$C$2:$N$538,11,FALSE)</f>
        <v>#N/A</v>
      </c>
      <c r="AM3012" s="20">
        <v>3.4215246685004423</v>
      </c>
      <c r="AN3012" s="21">
        <v>175.38333333333333</v>
      </c>
    </row>
    <row r="3013" spans="1:40" x14ac:dyDescent="0.25">
      <c r="A3013" t="s">
        <v>101</v>
      </c>
      <c r="B3013" s="15">
        <v>37408</v>
      </c>
      <c r="C3013" s="16" t="s">
        <v>63</v>
      </c>
      <c r="D3013" s="17">
        <v>2002</v>
      </c>
      <c r="E3013" s="18" t="str">
        <f t="shared" si="738"/>
        <v>Tarawera 2001/02</v>
      </c>
      <c r="F3013" s="18" t="s">
        <v>61</v>
      </c>
      <c r="G3013" s="19">
        <v>1.8</v>
      </c>
      <c r="H3013" s="20">
        <v>7.690000057220459</v>
      </c>
      <c r="I3013" s="21">
        <v>92.999998099999999</v>
      </c>
      <c r="J3013" s="19">
        <v>7.0000002000000006</v>
      </c>
      <c r="K3013" s="19">
        <v>3</v>
      </c>
      <c r="L3013" s="19">
        <v>2.0000001000000003</v>
      </c>
      <c r="M3013" s="19">
        <v>6.0000000999999994</v>
      </c>
      <c r="N3013" s="19">
        <v>7.8000002000000004</v>
      </c>
      <c r="O3013" s="19">
        <v>0.38</v>
      </c>
      <c r="Q3013" s="19">
        <f t="shared" si="733"/>
        <v>2.8683921629623974</v>
      </c>
      <c r="R3013" s="19">
        <f t="shared" si="729"/>
        <v>3.0155116195077185</v>
      </c>
      <c r="S3013" s="19">
        <f t="shared" si="735"/>
        <v>2.3151336484405678</v>
      </c>
      <c r="T3013" s="19">
        <f t="shared" si="736"/>
        <v>2.6856863130741973</v>
      </c>
      <c r="U3013" s="23">
        <f t="shared" si="737"/>
        <v>2.7211809359962205</v>
      </c>
      <c r="V3013" s="24">
        <f t="shared" si="732"/>
        <v>2.80181465899159</v>
      </c>
      <c r="W3013" s="24">
        <f t="shared" si="732"/>
        <v>3.0062041936438102</v>
      </c>
      <c r="X3013" s="24">
        <f t="shared" si="732"/>
        <v>2.6040547362159301</v>
      </c>
      <c r="Y3013" s="24">
        <f t="shared" si="732"/>
        <v>2.6345921065048761</v>
      </c>
      <c r="Z3013" s="24">
        <f t="shared" si="732"/>
        <v>2.7616664238390514</v>
      </c>
      <c r="AA3013" s="20">
        <v>-0.54</v>
      </c>
      <c r="AB3013" s="20">
        <v>-0.49833333333333302</v>
      </c>
      <c r="AC3013" s="17">
        <v>314.40170181802898</v>
      </c>
      <c r="AD3013" s="17">
        <f t="shared" si="718"/>
        <v>314.54101191048017</v>
      </c>
      <c r="AE3013" s="21">
        <v>131</v>
      </c>
      <c r="AF3013" s="21">
        <v>186.89374999999561</v>
      </c>
      <c r="AG3013" s="19">
        <v>4.0735705933538968</v>
      </c>
      <c r="AH3013" s="21">
        <v>85</v>
      </c>
      <c r="AI3013" s="22">
        <v>-0.14416666666666655</v>
      </c>
      <c r="AJ3013" s="21">
        <v>1272.5</v>
      </c>
      <c r="AK3013" s="21" t="e">
        <f>VLOOKUP($B3013,'[3]Rotoma level Monthly'!$C$2:$N$538,10,FALSE)</f>
        <v>#N/A</v>
      </c>
      <c r="AL3013" s="21" t="e">
        <f>VLOOKUP($B3013,'[3]Rotoma level Monthly'!$C$2:$N$538,11,FALSE)</f>
        <v>#N/A</v>
      </c>
      <c r="AM3013" s="20">
        <v>3.3961716495818188</v>
      </c>
      <c r="AN3013" s="21">
        <v>170.59166666666667</v>
      </c>
    </row>
    <row r="3014" spans="1:40" x14ac:dyDescent="0.25">
      <c r="A3014" t="s">
        <v>101</v>
      </c>
      <c r="B3014" s="15">
        <v>37438</v>
      </c>
      <c r="C3014" s="16" t="s">
        <v>64</v>
      </c>
      <c r="D3014" s="17">
        <v>2003</v>
      </c>
      <c r="E3014" s="18" t="str">
        <f t="shared" si="738"/>
        <v>Tarawera 2002/03</v>
      </c>
      <c r="F3014" s="18" t="s">
        <v>61</v>
      </c>
      <c r="G3014" s="19">
        <v>2.2000000000000002</v>
      </c>
      <c r="H3014" s="20">
        <v>9.5</v>
      </c>
      <c r="I3014" s="21">
        <v>161</v>
      </c>
      <c r="J3014" s="19">
        <v>6.0000000999999994</v>
      </c>
      <c r="K3014" s="19">
        <v>7.0000002000000006</v>
      </c>
      <c r="L3014" s="19">
        <v>1</v>
      </c>
      <c r="M3014" s="19">
        <v>4.0000002000000006</v>
      </c>
      <c r="N3014" s="19">
        <v>7.77</v>
      </c>
      <c r="O3014" s="19">
        <v>5.3000002000000004</v>
      </c>
      <c r="Q3014" s="19">
        <f t="shared" si="733"/>
        <v>3.0897536092884041</v>
      </c>
      <c r="R3014" s="19">
        <f t="shared" si="729"/>
        <v>2.7117422310979364</v>
      </c>
      <c r="S3014" s="19">
        <f t="shared" si="735"/>
        <v>3.0325458868558663</v>
      </c>
      <c r="T3014" s="19">
        <f t="shared" si="736"/>
        <v>2.4902016722559037</v>
      </c>
      <c r="U3014" s="23">
        <f t="shared" si="737"/>
        <v>2.8310608498745276</v>
      </c>
      <c r="V3014" s="24">
        <f t="shared" si="732"/>
        <v>2.8255157714072219</v>
      </c>
      <c r="W3014" s="24">
        <f t="shared" si="732"/>
        <v>3.0223712425078371</v>
      </c>
      <c r="X3014" s="24">
        <f t="shared" si="732"/>
        <v>2.6088971126441063</v>
      </c>
      <c r="Y3014" s="24">
        <f t="shared" si="732"/>
        <v>2.5806089146397677</v>
      </c>
      <c r="Z3014" s="24">
        <f t="shared" si="732"/>
        <v>2.759348260299733</v>
      </c>
      <c r="AA3014" s="20">
        <v>-0.73</v>
      </c>
      <c r="AB3014" s="20">
        <v>-0.59</v>
      </c>
      <c r="AC3014" s="17">
        <v>314.51668098456099</v>
      </c>
      <c r="AD3014" s="17">
        <f t="shared" si="718"/>
        <v>314.54357080959028</v>
      </c>
      <c r="AE3014" s="21">
        <v>103.5</v>
      </c>
      <c r="AF3014" s="21">
        <v>185.86304470854603</v>
      </c>
      <c r="AG3014" s="19">
        <v>3.7529458822909425</v>
      </c>
      <c r="AH3014" s="21">
        <v>118.2</v>
      </c>
      <c r="AI3014" s="22">
        <v>-0.1766666666666665</v>
      </c>
      <c r="AJ3014" s="21">
        <v>1372</v>
      </c>
      <c r="AK3014" s="21" t="e">
        <f>VLOOKUP($B3014,'[3]Rotoma level Monthly'!$C$2:$N$538,10,FALSE)</f>
        <v>#N/A</v>
      </c>
      <c r="AL3014" s="21" t="e">
        <f>VLOOKUP($B3014,'[3]Rotoma level Monthly'!$C$2:$N$538,11,FALSE)</f>
        <v>#N/A</v>
      </c>
      <c r="AM3014" s="20">
        <v>3.5401416414245799</v>
      </c>
      <c r="AN3014" s="21">
        <v>167.85833333333332</v>
      </c>
    </row>
    <row r="3015" spans="1:40" x14ac:dyDescent="0.25">
      <c r="A3015" t="s">
        <v>101</v>
      </c>
      <c r="B3015" s="15">
        <v>37469</v>
      </c>
      <c r="C3015" s="16" t="s">
        <v>64</v>
      </c>
      <c r="D3015" s="17">
        <v>2003</v>
      </c>
      <c r="E3015" s="18" t="str">
        <f t="shared" si="738"/>
        <v>Tarawera 2002/03</v>
      </c>
      <c r="F3015" s="18" t="s">
        <v>61</v>
      </c>
      <c r="G3015" s="19">
        <v>1.5</v>
      </c>
      <c r="H3015" s="20">
        <v>7.0300002098083496</v>
      </c>
      <c r="I3015" s="21">
        <v>77.500000020000002</v>
      </c>
      <c r="J3015" s="19">
        <v>8.9999995999999989</v>
      </c>
      <c r="K3015" s="19">
        <v>4.0000002000000006</v>
      </c>
      <c r="L3015" s="19">
        <v>0.50000001999999999</v>
      </c>
      <c r="M3015" s="19">
        <v>4.0000002000000006</v>
      </c>
      <c r="N3015" s="19">
        <v>7.8299998999999998</v>
      </c>
      <c r="O3015" s="19">
        <v>0.98000001999999997</v>
      </c>
      <c r="Q3015" s="19">
        <f t="shared" si="733"/>
        <v>2.6672717980014307</v>
      </c>
      <c r="R3015" s="19">
        <f t="shared" si="729"/>
        <v>3.1396693991827518</v>
      </c>
      <c r="S3015" s="19">
        <f t="shared" si="735"/>
        <v>2.0767981248813423</v>
      </c>
      <c r="T3015" s="19">
        <f t="shared" si="736"/>
        <v>3.004388071201054</v>
      </c>
      <c r="U3015" s="23">
        <f t="shared" si="737"/>
        <v>2.7220318483166448</v>
      </c>
      <c r="V3015" s="24">
        <f t="shared" si="732"/>
        <v>2.7903089537999741</v>
      </c>
      <c r="W3015" s="24">
        <f t="shared" si="732"/>
        <v>3.1000858146935055</v>
      </c>
      <c r="X3015" s="24">
        <f t="shared" si="732"/>
        <v>2.5707476245236971</v>
      </c>
      <c r="Y3015" s="24">
        <f t="shared" si="732"/>
        <v>2.6071673944836724</v>
      </c>
      <c r="Z3015" s="24">
        <f t="shared" si="732"/>
        <v>2.7670774468752124</v>
      </c>
      <c r="AA3015" s="20">
        <v>-1.42</v>
      </c>
      <c r="AB3015" s="20">
        <v>-0.71333333333333304</v>
      </c>
      <c r="AC3015" s="17">
        <v>314.49153713196398</v>
      </c>
      <c r="AD3015" s="17">
        <f t="shared" si="718"/>
        <v>314.54937629248167</v>
      </c>
      <c r="AE3015" s="21">
        <v>52.722000000000001</v>
      </c>
      <c r="AF3015" s="21">
        <v>181.40581965667192</v>
      </c>
      <c r="AG3015" s="19">
        <v>3.868514288352674</v>
      </c>
      <c r="AH3015" s="21">
        <v>179.2</v>
      </c>
      <c r="AI3015" s="22">
        <v>-0.25083333333333302</v>
      </c>
      <c r="AJ3015" s="21">
        <v>1409.5</v>
      </c>
      <c r="AK3015" s="21" t="e">
        <f>VLOOKUP($B3015,'[3]Rotoma level Monthly'!$C$2:$N$538,10,FALSE)</f>
        <v>#N/A</v>
      </c>
      <c r="AL3015" s="21" t="e">
        <f>VLOOKUP($B3015,'[3]Rotoma level Monthly'!$C$2:$N$538,11,FALSE)</f>
        <v>#N/A</v>
      </c>
      <c r="AM3015" s="20">
        <v>3.6363925327579985</v>
      </c>
      <c r="AN3015" s="21">
        <v>169.95</v>
      </c>
    </row>
    <row r="3016" spans="1:40" x14ac:dyDescent="0.25">
      <c r="A3016" t="s">
        <v>101</v>
      </c>
      <c r="B3016" s="15">
        <v>37500</v>
      </c>
      <c r="C3016" s="16" t="s">
        <v>64</v>
      </c>
      <c r="D3016" s="17">
        <v>2003</v>
      </c>
      <c r="E3016" s="18" t="str">
        <f t="shared" si="738"/>
        <v>Tarawera 2002/03</v>
      </c>
      <c r="F3016" s="18" t="s">
        <v>61</v>
      </c>
      <c r="G3016" s="19">
        <v>0.69999999000000002</v>
      </c>
      <c r="H3016" s="20">
        <v>6.7699999809265137</v>
      </c>
      <c r="I3016" s="21">
        <v>119.50000002</v>
      </c>
      <c r="J3016" s="19">
        <v>11</v>
      </c>
      <c r="K3016" s="19">
        <v>4.0000002000000006</v>
      </c>
      <c r="L3016" s="19">
        <v>0.50000001999999999</v>
      </c>
      <c r="M3016" s="19">
        <v>8.0000004000000011</v>
      </c>
      <c r="N3016" s="19">
        <v>7.9099997999999996</v>
      </c>
      <c r="O3016" s="19">
        <v>1.1000000000000001</v>
      </c>
      <c r="Q3016" s="19">
        <f t="shared" si="733"/>
        <v>1.8265490058775271</v>
      </c>
      <c r="R3016" s="19">
        <f t="shared" si="729"/>
        <v>3.1910923751199531</v>
      </c>
      <c r="S3016" s="19">
        <f t="shared" si="735"/>
        <v>2.6428773951240934</v>
      </c>
      <c r="T3016" s="19">
        <f t="shared" si="736"/>
        <v>3.2588666406620166</v>
      </c>
      <c r="U3016" s="23">
        <f t="shared" si="737"/>
        <v>2.7298463541958977</v>
      </c>
      <c r="V3016" s="24">
        <f t="shared" si="732"/>
        <v>2.7034886907095683</v>
      </c>
      <c r="W3016" s="24">
        <f t="shared" si="732"/>
        <v>3.0863842144447156</v>
      </c>
      <c r="X3016" s="24">
        <f t="shared" si="732"/>
        <v>2.5778085533336701</v>
      </c>
      <c r="Y3016" s="24">
        <f t="shared" si="732"/>
        <v>2.6408210457535515</v>
      </c>
      <c r="Z3016" s="24">
        <f t="shared" si="732"/>
        <v>2.7521256260603768</v>
      </c>
      <c r="AA3016" s="20">
        <v>-0.8</v>
      </c>
      <c r="AB3016" s="20">
        <v>-0.745</v>
      </c>
      <c r="AC3016" s="17">
        <v>314.42815408971501</v>
      </c>
      <c r="AD3016" s="17">
        <f t="shared" si="718"/>
        <v>314.54735573277321</v>
      </c>
      <c r="AE3016" s="21">
        <v>217.34</v>
      </c>
      <c r="AF3016" s="21">
        <v>205.46037507562829</v>
      </c>
      <c r="AG3016" s="19">
        <v>4.0986292202899861</v>
      </c>
      <c r="AH3016" s="21">
        <v>173.3</v>
      </c>
      <c r="AI3016" s="22">
        <v>-0.32833333333333303</v>
      </c>
      <c r="AJ3016" s="21">
        <v>1393.722</v>
      </c>
      <c r="AK3016" s="21" t="e">
        <f>VLOOKUP($B3016,'[3]Rotoma level Monthly'!$C$2:$N$538,10,FALSE)</f>
        <v>#N/A</v>
      </c>
      <c r="AL3016" s="21" t="e">
        <f>VLOOKUP($B3016,'[3]Rotoma level Monthly'!$C$2:$N$538,11,FALSE)</f>
        <v>#N/A</v>
      </c>
      <c r="AM3016" s="20">
        <v>3.7012051529264962</v>
      </c>
      <c r="AN3016" s="21">
        <v>169.52500000000001</v>
      </c>
    </row>
    <row r="3017" spans="1:40" x14ac:dyDescent="0.25">
      <c r="A3017" t="s">
        <v>101</v>
      </c>
      <c r="B3017" s="15">
        <v>37530</v>
      </c>
      <c r="C3017" s="16" t="s">
        <v>64</v>
      </c>
      <c r="D3017" s="17">
        <v>2003</v>
      </c>
      <c r="E3017" s="18" t="str">
        <f t="shared" si="738"/>
        <v>Tarawera 2002/03</v>
      </c>
      <c r="F3017" s="18" t="s">
        <v>61</v>
      </c>
      <c r="G3017" s="19">
        <v>0.5</v>
      </c>
      <c r="H3017" s="20">
        <v>8.369999885559082</v>
      </c>
      <c r="J3017" s="19">
        <v>8.9999995999999989</v>
      </c>
      <c r="K3017" s="19">
        <v>4.0000002000000006</v>
      </c>
      <c r="M3017" s="19">
        <v>2.0000001000000003</v>
      </c>
      <c r="N3017" s="19">
        <v>7.9699998000000001</v>
      </c>
      <c r="O3017" s="19">
        <v>1.4</v>
      </c>
      <c r="Q3017" s="19">
        <f t="shared" si="733"/>
        <v>1.4553838110134882</v>
      </c>
      <c r="R3017" s="19">
        <f t="shared" si="729"/>
        <v>2.89581575026995</v>
      </c>
      <c r="T3017" s="19">
        <f t="shared" si="736"/>
        <v>3.004388071201054</v>
      </c>
      <c r="V3017" s="24">
        <f t="shared" si="732"/>
        <v>2.6230106445472785</v>
      </c>
      <c r="W3017" s="24">
        <f t="shared" si="732"/>
        <v>3.0545693990336544</v>
      </c>
      <c r="X3017" s="24">
        <f t="shared" si="732"/>
        <v>2.5889756533522452</v>
      </c>
      <c r="Y3017" s="24">
        <f t="shared" si="732"/>
        <v>2.6532681495683503</v>
      </c>
      <c r="Z3017" s="24">
        <f t="shared" si="732"/>
        <v>2.7521209743677644</v>
      </c>
      <c r="AA3017" s="20">
        <v>-0.72</v>
      </c>
      <c r="AB3017" s="20">
        <v>-0.80333333333333301</v>
      </c>
      <c r="AC3017" s="17">
        <v>314.34304943008101</v>
      </c>
      <c r="AD3017" s="17">
        <f t="shared" si="718"/>
        <v>314.5330634054049</v>
      </c>
      <c r="AE3017" s="21">
        <v>47.5</v>
      </c>
      <c r="AF3017" s="21">
        <v>215.27688172043005</v>
      </c>
      <c r="AG3017" s="19">
        <v>4.6009409125214678</v>
      </c>
      <c r="AH3017" s="21">
        <v>268.8</v>
      </c>
      <c r="AI3017" s="22">
        <v>-0.32833333333333303</v>
      </c>
      <c r="AJ3017" s="21">
        <v>1528.5619999999999</v>
      </c>
      <c r="AK3017" s="21" t="e">
        <f>VLOOKUP($B3017,'[3]Rotoma level Monthly'!$C$2:$N$538,10,FALSE)</f>
        <v>#N/A</v>
      </c>
      <c r="AL3017" s="21" t="e">
        <f>VLOOKUP($B3017,'[3]Rotoma level Monthly'!$C$2:$N$538,11,FALSE)</f>
        <v>#N/A</v>
      </c>
      <c r="AM3017" s="20">
        <v>3.790581655594691</v>
      </c>
      <c r="AN3017" s="21">
        <v>179.17499999999998</v>
      </c>
    </row>
    <row r="3018" spans="1:40" x14ac:dyDescent="0.25">
      <c r="A3018" t="s">
        <v>101</v>
      </c>
      <c r="B3018" s="15">
        <v>37561</v>
      </c>
      <c r="C3018" s="16" t="s">
        <v>64</v>
      </c>
      <c r="D3018" s="17">
        <v>2003</v>
      </c>
      <c r="E3018" s="18" t="str">
        <f t="shared" si="738"/>
        <v>Tarawera 2002/03</v>
      </c>
      <c r="F3018" s="18" t="s">
        <v>61</v>
      </c>
      <c r="G3018" s="19">
        <v>0.69999999000000002</v>
      </c>
      <c r="H3018" s="20">
        <v>8.5699996948242188</v>
      </c>
      <c r="I3018" s="21">
        <v>130.50000002000002</v>
      </c>
      <c r="J3018" s="19">
        <v>6.0000000999999994</v>
      </c>
      <c r="K3018" s="19">
        <v>4.0000002000000006</v>
      </c>
      <c r="L3018" s="19">
        <v>0.50000001999999999</v>
      </c>
      <c r="M3018" s="19">
        <v>6.0000000999999994</v>
      </c>
      <c r="N3018" s="19">
        <v>8</v>
      </c>
      <c r="O3018" s="19">
        <v>0.69</v>
      </c>
      <c r="Q3018" s="19">
        <f t="shared" si="733"/>
        <v>1.8265490058775271</v>
      </c>
      <c r="R3018" s="19">
        <f t="shared" si="729"/>
        <v>2.8619893273658836</v>
      </c>
      <c r="S3018" s="19">
        <f t="shared" ref="S3018:S3025" si="739">-3.61+3.01*LOG($I3018)</f>
        <v>2.7579876403399832</v>
      </c>
      <c r="T3018" s="19">
        <f t="shared" si="736"/>
        <v>2.4902016722559037</v>
      </c>
      <c r="U3018" s="23">
        <f t="shared" ref="U3018:U3025" si="740">AVERAGE(Q3018:T3018)</f>
        <v>2.4841819114598245</v>
      </c>
      <c r="V3018" s="24">
        <f t="shared" si="732"/>
        <v>2.6107356799747068</v>
      </c>
      <c r="W3018" s="24">
        <f t="shared" si="732"/>
        <v>3.061949938055363</v>
      </c>
      <c r="X3018" s="24">
        <f t="shared" si="732"/>
        <v>2.5437099447090019</v>
      </c>
      <c r="Y3018" s="24">
        <f t="shared" si="732"/>
        <v>2.6725355899814773</v>
      </c>
      <c r="Z3018" s="24">
        <f t="shared" si="732"/>
        <v>2.7447244603512071</v>
      </c>
      <c r="AA3018" s="20">
        <v>-0.66</v>
      </c>
      <c r="AB3018" s="20">
        <v>-0.81166666666666598</v>
      </c>
      <c r="AC3018" s="17">
        <v>314.23595507510697</v>
      </c>
      <c r="AD3018" s="17">
        <f t="shared" si="718"/>
        <v>314.50686720912222</v>
      </c>
      <c r="AE3018" s="21">
        <v>47</v>
      </c>
      <c r="AF3018" s="21">
        <v>213.71388888888967</v>
      </c>
      <c r="AG3018" s="19">
        <v>4.4376105640707681</v>
      </c>
      <c r="AH3018" s="21">
        <v>210.7</v>
      </c>
      <c r="AI3018" s="22">
        <v>-0.32833333333333303</v>
      </c>
      <c r="AJ3018" s="21">
        <v>1401.0619999999999</v>
      </c>
      <c r="AK3018" s="21" t="e">
        <f>VLOOKUP($B3018,'[3]Rotoma level Monthly'!$C$2:$N$538,10,FALSE)</f>
        <v>#N/A</v>
      </c>
      <c r="AL3018" s="21" t="e">
        <f>VLOOKUP($B3018,'[3]Rotoma level Monthly'!$C$2:$N$538,11,FALSE)</f>
        <v>#N/A</v>
      </c>
      <c r="AM3018" s="20">
        <v>3.8283939811521024</v>
      </c>
      <c r="AN3018" s="21">
        <v>183.00833333333333</v>
      </c>
    </row>
    <row r="3019" spans="1:40" x14ac:dyDescent="0.25">
      <c r="A3019" t="s">
        <v>101</v>
      </c>
      <c r="B3019" s="15">
        <v>37591</v>
      </c>
      <c r="C3019" s="16" t="s">
        <v>64</v>
      </c>
      <c r="D3019" s="17">
        <v>2003</v>
      </c>
      <c r="E3019" s="18" t="str">
        <f t="shared" si="738"/>
        <v>Tarawera 2002/03</v>
      </c>
      <c r="F3019" s="18" t="s">
        <v>61</v>
      </c>
      <c r="G3019" s="19">
        <v>0.89999998000000003</v>
      </c>
      <c r="H3019" s="20">
        <v>7.619999885559082</v>
      </c>
      <c r="I3019" s="21">
        <v>243</v>
      </c>
      <c r="J3019" s="19">
        <v>8.9999995999999989</v>
      </c>
      <c r="K3019" s="19">
        <v>1</v>
      </c>
      <c r="L3019" s="19">
        <v>1</v>
      </c>
      <c r="M3019" s="19">
        <v>0.50000001999999999</v>
      </c>
      <c r="N3019" s="19">
        <v>8.1000004000000008</v>
      </c>
      <c r="O3019" s="19">
        <v>0.75999998999999996</v>
      </c>
      <c r="Q3019" s="19">
        <f t="shared" si="733"/>
        <v>2.1037759494623742</v>
      </c>
      <c r="R3019" s="19">
        <f t="shared" si="729"/>
        <v>3.0282809134986461</v>
      </c>
      <c r="S3019" s="19">
        <f t="shared" si="739"/>
        <v>3.5706748835309194</v>
      </c>
      <c r="T3019" s="19">
        <f t="shared" si="736"/>
        <v>3.004388071201054</v>
      </c>
      <c r="U3019" s="23">
        <f t="shared" si="740"/>
        <v>2.9267799544232487</v>
      </c>
      <c r="V3019" s="24">
        <f t="shared" si="732"/>
        <v>2.6215629607008726</v>
      </c>
      <c r="W3019" s="24">
        <f t="shared" si="732"/>
        <v>3.0751074074592069</v>
      </c>
      <c r="X3019" s="24">
        <f t="shared" si="732"/>
        <v>2.6498215286509548</v>
      </c>
      <c r="Y3019" s="24">
        <f t="shared" si="732"/>
        <v>2.758233326074512</v>
      </c>
      <c r="Z3019" s="24">
        <f t="shared" si="732"/>
        <v>2.8011657616702532</v>
      </c>
      <c r="AA3019" s="20">
        <v>-1.1499999999999999</v>
      </c>
      <c r="AB3019" s="20">
        <v>-0.913333333333333</v>
      </c>
      <c r="AC3019" s="17">
        <v>314.13084264217599</v>
      </c>
      <c r="AD3019" s="17">
        <f t="shared" si="718"/>
        <v>314.4543296420585</v>
      </c>
      <c r="AE3019" s="21">
        <v>118.5</v>
      </c>
      <c r="AF3019" s="21">
        <v>189.78763440860493</v>
      </c>
      <c r="AG3019" s="19">
        <v>4.1771736067290215</v>
      </c>
      <c r="AH3019" s="21">
        <v>231.6</v>
      </c>
      <c r="AI3019" s="22">
        <v>-0.38583333333333303</v>
      </c>
      <c r="AJ3019" s="21">
        <v>1279.5619999999999</v>
      </c>
      <c r="AK3019" s="21" t="e">
        <f>VLOOKUP($B3019,'[3]Rotoma level Monthly'!$C$2:$N$538,10,FALSE)</f>
        <v>#N/A</v>
      </c>
      <c r="AL3019" s="21" t="e">
        <f>VLOOKUP($B3019,'[3]Rotoma level Monthly'!$C$2:$N$538,11,FALSE)</f>
        <v>#N/A</v>
      </c>
      <c r="AM3019" s="20">
        <v>3.8530170444484129</v>
      </c>
      <c r="AN3019" s="21">
        <v>188.70000000000002</v>
      </c>
    </row>
    <row r="3020" spans="1:40" x14ac:dyDescent="0.25">
      <c r="A3020" t="s">
        <v>101</v>
      </c>
      <c r="B3020" s="15">
        <v>37622</v>
      </c>
      <c r="C3020" s="16" t="s">
        <v>64</v>
      </c>
      <c r="D3020" s="17">
        <v>2003</v>
      </c>
      <c r="E3020" s="18" t="str">
        <f t="shared" si="738"/>
        <v>Tarawera 2002/03</v>
      </c>
      <c r="F3020" s="18" t="s">
        <v>61</v>
      </c>
      <c r="G3020" s="19">
        <v>1.9</v>
      </c>
      <c r="I3020" s="21">
        <v>116.50000002</v>
      </c>
      <c r="J3020" s="19">
        <v>8.9999995999999989</v>
      </c>
      <c r="K3020" s="19">
        <v>3</v>
      </c>
      <c r="L3020" s="19">
        <v>0.50000001999999999</v>
      </c>
      <c r="M3020" s="19">
        <v>1</v>
      </c>
      <c r="N3020" s="19">
        <v>8</v>
      </c>
      <c r="O3020" s="19">
        <v>0.73000001999999997</v>
      </c>
      <c r="Q3020" s="19">
        <f t="shared" si="733"/>
        <v>2.9280341464201856</v>
      </c>
      <c r="S3020" s="19">
        <f t="shared" si="739"/>
        <v>2.6096410355641502</v>
      </c>
      <c r="T3020" s="19">
        <f t="shared" si="736"/>
        <v>3.004388071201054</v>
      </c>
      <c r="U3020" s="23">
        <f t="shared" si="740"/>
        <v>2.8473544177284631</v>
      </c>
      <c r="V3020" s="24">
        <f t="shared" si="732"/>
        <v>2.6123627265612877</v>
      </c>
      <c r="W3020" s="24">
        <f t="shared" si="732"/>
        <v>3.059177223663768</v>
      </c>
      <c r="X3020" s="24">
        <f t="shared" si="732"/>
        <v>2.6616079951799421</v>
      </c>
      <c r="Y3020" s="24">
        <f t="shared" si="732"/>
        <v>2.8010821926532743</v>
      </c>
      <c r="Z3020" s="24">
        <f t="shared" si="732"/>
        <v>2.8041305277977169</v>
      </c>
      <c r="AA3020" s="20">
        <v>-0.18</v>
      </c>
      <c r="AB3020" s="20">
        <v>-0.24833333333333299</v>
      </c>
      <c r="AC3020" s="17">
        <v>314.05644106108502</v>
      </c>
      <c r="AD3020" s="17">
        <f t="shared" si="718"/>
        <v>314.39066637495</v>
      </c>
      <c r="AE3020" s="21">
        <v>72</v>
      </c>
      <c r="AF3020" s="21">
        <v>175.58198924731673</v>
      </c>
      <c r="AG3020" s="19">
        <v>4.1257497588604988</v>
      </c>
      <c r="AH3020" s="21">
        <v>256.60000000000002</v>
      </c>
      <c r="AI3020" s="22">
        <v>-0.38583333333333303</v>
      </c>
      <c r="AJ3020" s="21">
        <v>1154.5619999999999</v>
      </c>
      <c r="AK3020" s="21" t="e">
        <f>VLOOKUP($B3020,'[3]Rotoma level Monthly'!$C$2:$N$538,10,FALSE)</f>
        <v>#N/A</v>
      </c>
      <c r="AL3020" s="21" t="e">
        <f>VLOOKUP($B3020,'[3]Rotoma level Monthly'!$C$2:$N$538,11,FALSE)</f>
        <v>#N/A</v>
      </c>
      <c r="AM3020" s="20">
        <v>3.8478778086411469</v>
      </c>
      <c r="AN3020" s="21">
        <v>189.54999999999998</v>
      </c>
    </row>
    <row r="3021" spans="1:40" x14ac:dyDescent="0.25">
      <c r="A3021" t="s">
        <v>101</v>
      </c>
      <c r="B3021" s="15">
        <v>37653</v>
      </c>
      <c r="C3021" s="16" t="s">
        <v>64</v>
      </c>
      <c r="D3021" s="17">
        <v>2003</v>
      </c>
      <c r="E3021" s="18" t="str">
        <f t="shared" si="738"/>
        <v>Tarawera 2002/03</v>
      </c>
      <c r="F3021" s="18" t="s">
        <v>61</v>
      </c>
      <c r="G3021" s="19">
        <v>1.3</v>
      </c>
      <c r="H3021" s="20">
        <v>5.7399997711181641</v>
      </c>
      <c r="I3021" s="21">
        <v>118.0000004</v>
      </c>
      <c r="J3021" s="19">
        <v>7.0000002000000006</v>
      </c>
      <c r="K3021" s="19">
        <v>4.9999998999999997</v>
      </c>
      <c r="L3021" s="19">
        <v>8.0000004000000011</v>
      </c>
      <c r="M3021" s="19">
        <v>1</v>
      </c>
      <c r="N3021" s="19">
        <v>8.1000004000000008</v>
      </c>
      <c r="O3021" s="19">
        <v>0.69999999000000002</v>
      </c>
      <c r="Q3021" s="19">
        <f t="shared" si="733"/>
        <v>2.5094161148593654</v>
      </c>
      <c r="R3021" s="19">
        <f t="shared" ref="R3021:R3069" si="741">5.56+2.6*LOG(((1/$H3021)-(1/40)),10)</f>
        <v>3.4119202873182473</v>
      </c>
      <c r="S3021" s="19">
        <f t="shared" si="739"/>
        <v>2.6263648464227134</v>
      </c>
      <c r="T3021" s="19">
        <f t="shared" si="736"/>
        <v>2.6856863130741973</v>
      </c>
      <c r="U3021" s="23">
        <f t="shared" si="740"/>
        <v>2.8083468904186306</v>
      </c>
      <c r="V3021" s="24">
        <f t="shared" si="732"/>
        <v>2.5599150108425115</v>
      </c>
      <c r="W3021" s="24">
        <f t="shared" si="732"/>
        <v>3.0649087113041329</v>
      </c>
      <c r="X3021" s="24">
        <f t="shared" si="732"/>
        <v>2.6704923904039219</v>
      </c>
      <c r="Y3021" s="24">
        <f t="shared" si="732"/>
        <v>2.7745237128093696</v>
      </c>
      <c r="Z3021" s="24">
        <f t="shared" si="732"/>
        <v>2.7862373542694354</v>
      </c>
      <c r="AA3021" s="20">
        <v>-0.68</v>
      </c>
      <c r="AB3021" s="20">
        <v>-0.22166666666666601</v>
      </c>
      <c r="AC3021" s="17">
        <v>313.85493353737797</v>
      </c>
      <c r="AD3021" s="17">
        <f t="shared" si="718"/>
        <v>314.31966397413686</v>
      </c>
      <c r="AE3021" s="21">
        <v>19</v>
      </c>
      <c r="AF3021" s="21">
        <v>173.39062500000151</v>
      </c>
      <c r="AG3021" s="19">
        <v>3.4779148165232789</v>
      </c>
      <c r="AH3021" s="21">
        <v>204.7</v>
      </c>
      <c r="AI3021" s="22">
        <v>-0.37333333333333302</v>
      </c>
      <c r="AJ3021" s="21">
        <v>1125.5619999999999</v>
      </c>
      <c r="AK3021" s="21" t="e">
        <f>VLOOKUP($B3021,'[3]Rotoma level Monthly'!$C$2:$N$538,10,FALSE)</f>
        <v>#N/A</v>
      </c>
      <c r="AL3021" s="21" t="e">
        <f>VLOOKUP($B3021,'[3]Rotoma level Monthly'!$C$2:$N$538,11,FALSE)</f>
        <v>#N/A</v>
      </c>
      <c r="AM3021" s="20">
        <v>3.9244855107608658</v>
      </c>
      <c r="AN3021" s="21">
        <v>188.49999999999997</v>
      </c>
    </row>
    <row r="3022" spans="1:40" x14ac:dyDescent="0.25">
      <c r="A3022" t="s">
        <v>101</v>
      </c>
      <c r="B3022" s="15">
        <v>37681</v>
      </c>
      <c r="C3022" s="16" t="s">
        <v>64</v>
      </c>
      <c r="D3022" s="17">
        <v>2003</v>
      </c>
      <c r="E3022" s="18" t="str">
        <f t="shared" si="738"/>
        <v>Tarawera 2002/03</v>
      </c>
      <c r="F3022" s="18" t="s">
        <v>61</v>
      </c>
      <c r="G3022" s="19">
        <v>2.2999999999999998</v>
      </c>
      <c r="H3022" s="20">
        <v>6.3600001335144043</v>
      </c>
      <c r="I3022" s="21">
        <v>196.99999000000003</v>
      </c>
      <c r="J3022" s="19">
        <v>4.9999998999999997</v>
      </c>
      <c r="K3022" s="19">
        <v>2.0000001000000003</v>
      </c>
      <c r="L3022" s="19">
        <v>1</v>
      </c>
      <c r="M3022" s="19">
        <v>3</v>
      </c>
      <c r="N3022" s="19">
        <v>8</v>
      </c>
      <c r="O3022" s="19">
        <v>0.69999999000000002</v>
      </c>
      <c r="Q3022" s="19">
        <f t="shared" si="733"/>
        <v>3.138788703484686</v>
      </c>
      <c r="R3022" s="19">
        <f t="shared" si="741"/>
        <v>3.275481060202746</v>
      </c>
      <c r="S3022" s="19">
        <f t="shared" si="739"/>
        <v>3.2963432743897241</v>
      </c>
      <c r="T3022" s="19">
        <f t="shared" si="736"/>
        <v>2.2589923872983766</v>
      </c>
      <c r="U3022" s="23">
        <f t="shared" si="740"/>
        <v>2.9924013563438834</v>
      </c>
      <c r="V3022" s="24">
        <f t="shared" si="732"/>
        <v>2.5451754060525826</v>
      </c>
      <c r="W3022" s="24">
        <f t="shared" si="732"/>
        <v>3.073490334361944</v>
      </c>
      <c r="X3022" s="24">
        <f t="shared" si="732"/>
        <v>2.7255054814995034</v>
      </c>
      <c r="Y3022" s="24">
        <f t="shared" si="732"/>
        <v>2.7552562723962422</v>
      </c>
      <c r="Z3022" s="24">
        <f t="shared" si="732"/>
        <v>2.792861384116041</v>
      </c>
      <c r="AA3022" s="20">
        <v>-0.61</v>
      </c>
      <c r="AB3022" s="20">
        <v>-0.33833333333333299</v>
      </c>
      <c r="AC3022" s="17">
        <v>313.83199187388601</v>
      </c>
      <c r="AD3022" s="17">
        <f t="shared" si="718"/>
        <v>314.25789094000334</v>
      </c>
      <c r="AE3022" s="21">
        <v>148</v>
      </c>
      <c r="AF3022" s="21">
        <v>129.98456919425237</v>
      </c>
      <c r="AG3022" s="19">
        <v>3.0204532153170387</v>
      </c>
      <c r="AH3022" s="21">
        <v>165.5</v>
      </c>
      <c r="AI3022" s="22">
        <v>-0.418333333333333</v>
      </c>
      <c r="AJ3022" s="21">
        <v>1090.0619999999999</v>
      </c>
      <c r="AK3022" s="21" t="e">
        <f>VLOOKUP($B3022,'[3]Rotoma level Monthly'!$C$2:$N$538,10,FALSE)</f>
        <v>#N/A</v>
      </c>
      <c r="AL3022" s="21" t="e">
        <f>VLOOKUP($B3022,'[3]Rotoma level Monthly'!$C$2:$N$538,11,FALSE)</f>
        <v>#N/A</v>
      </c>
      <c r="AM3022" s="20">
        <v>3.8793181025836252</v>
      </c>
      <c r="AN3022" s="21">
        <v>182.57499999999996</v>
      </c>
    </row>
    <row r="3023" spans="1:40" x14ac:dyDescent="0.25">
      <c r="A3023" t="s">
        <v>101</v>
      </c>
      <c r="B3023" s="15">
        <v>37712</v>
      </c>
      <c r="C3023" s="16" t="s">
        <v>64</v>
      </c>
      <c r="D3023" s="17">
        <v>2003</v>
      </c>
      <c r="E3023" s="18" t="str">
        <f t="shared" si="738"/>
        <v>Tarawera 2002/03</v>
      </c>
      <c r="F3023" s="18" t="s">
        <v>61</v>
      </c>
      <c r="G3023" s="19">
        <v>2.9000001000000002</v>
      </c>
      <c r="H3023" s="20">
        <v>7.3899998664855957</v>
      </c>
      <c r="I3023" s="21">
        <v>126.50000002</v>
      </c>
      <c r="J3023" s="19">
        <v>8.9999995999999989</v>
      </c>
      <c r="K3023" s="19">
        <v>2.0000001000000003</v>
      </c>
      <c r="L3023" s="19">
        <v>0.50000001999999999</v>
      </c>
      <c r="M3023" s="19">
        <v>2.0000001000000003</v>
      </c>
      <c r="N3023" s="19">
        <v>7.9000000999999997</v>
      </c>
      <c r="O3023" s="19">
        <v>1</v>
      </c>
      <c r="Q3023" s="19">
        <f t="shared" si="733"/>
        <v>3.3944909527015543</v>
      </c>
      <c r="R3023" s="19">
        <f t="shared" si="741"/>
        <v>3.0708805846398821</v>
      </c>
      <c r="S3023" s="19">
        <f t="shared" si="739"/>
        <v>2.7172924819973043</v>
      </c>
      <c r="T3023" s="19">
        <f t="shared" si="736"/>
        <v>3.004388071201054</v>
      </c>
      <c r="U3023" s="23">
        <f t="shared" si="740"/>
        <v>3.0467630226349489</v>
      </c>
      <c r="V3023" s="24">
        <f t="shared" si="732"/>
        <v>2.5748465724364453</v>
      </c>
      <c r="W3023" s="24">
        <f t="shared" si="732"/>
        <v>3.0743400411815758</v>
      </c>
      <c r="X3023" s="24">
        <f t="shared" si="732"/>
        <v>2.756449894977159</v>
      </c>
      <c r="Y3023" s="24">
        <f t="shared" si="732"/>
        <v>2.7981051389750049</v>
      </c>
      <c r="Z3023" s="24">
        <f t="shared" si="732"/>
        <v>2.8205881049983512</v>
      </c>
      <c r="AA3023" s="20">
        <v>-0.37</v>
      </c>
      <c r="AB3023" s="20">
        <v>-0.37</v>
      </c>
      <c r="AC3023" s="17">
        <v>313.96426754365302</v>
      </c>
      <c r="AD3023" s="17">
        <f t="shared" si="718"/>
        <v>314.22143808380531</v>
      </c>
      <c r="AE3023" s="21">
        <v>64</v>
      </c>
      <c r="AF3023" s="21">
        <v>148.8125000000089</v>
      </c>
      <c r="AG3023" s="19">
        <v>2.4255551697532329</v>
      </c>
      <c r="AH3023" s="21">
        <v>183.9</v>
      </c>
      <c r="AI3023" s="22">
        <v>-0.43416666666666648</v>
      </c>
      <c r="AJ3023" s="21">
        <v>1174.0619999999999</v>
      </c>
      <c r="AK3023" s="21" t="e">
        <f>VLOOKUP($B3023,'[3]Rotoma level Monthly'!$C$2:$N$538,10,FALSE)</f>
        <v>#N/A</v>
      </c>
      <c r="AL3023" s="21" t="e">
        <f>VLOOKUP($B3023,'[3]Rotoma level Monthly'!$C$2:$N$538,11,FALSE)</f>
        <v>#N/A</v>
      </c>
      <c r="AM3023" s="20">
        <v>3.8530758384774075</v>
      </c>
      <c r="AN3023" s="21">
        <v>182.89999999999998</v>
      </c>
    </row>
    <row r="3024" spans="1:40" x14ac:dyDescent="0.25">
      <c r="A3024" t="s">
        <v>101</v>
      </c>
      <c r="B3024" s="15">
        <v>37742</v>
      </c>
      <c r="C3024" s="16" t="s">
        <v>64</v>
      </c>
      <c r="D3024" s="17">
        <v>2003</v>
      </c>
      <c r="E3024" s="18" t="str">
        <f t="shared" si="738"/>
        <v>Tarawera 2002/03</v>
      </c>
      <c r="F3024" s="18" t="s">
        <v>61</v>
      </c>
      <c r="G3024" s="19">
        <v>3.4000001000000002</v>
      </c>
      <c r="H3024" s="20">
        <v>6.1599998474121094</v>
      </c>
      <c r="I3024" s="21">
        <v>144.49999001999998</v>
      </c>
      <c r="J3024" s="19">
        <v>8.9999995999999989</v>
      </c>
      <c r="K3024" s="19">
        <v>2.0000001000000003</v>
      </c>
      <c r="L3024" s="19">
        <v>0.50000001999999999</v>
      </c>
      <c r="M3024" s="19">
        <v>3</v>
      </c>
      <c r="N3024" s="19">
        <v>7.8000002000000004</v>
      </c>
      <c r="O3024" s="19">
        <v>1</v>
      </c>
      <c r="Q3024" s="19">
        <f t="shared" si="733"/>
        <v>3.5699564817316802</v>
      </c>
      <c r="R3024" s="19">
        <f t="shared" si="741"/>
        <v>3.318253125335767</v>
      </c>
      <c r="S3024" s="19">
        <f t="shared" si="739"/>
        <v>2.8912021294640593</v>
      </c>
      <c r="T3024" s="19">
        <f t="shared" si="736"/>
        <v>3.004388071201054</v>
      </c>
      <c r="U3024" s="23">
        <f t="shared" si="740"/>
        <v>3.19594995193314</v>
      </c>
      <c r="V3024" s="24">
        <f t="shared" si="732"/>
        <v>2.6148634784733851</v>
      </c>
      <c r="W3024" s="24">
        <f t="shared" si="732"/>
        <v>3.0836942430490439</v>
      </c>
      <c r="X3024" s="24">
        <f t="shared" si="732"/>
        <v>2.7760783042737023</v>
      </c>
      <c r="Y3024" s="24">
        <f t="shared" si="732"/>
        <v>2.82466361881891</v>
      </c>
      <c r="Z3024" s="24">
        <f t="shared" si="732"/>
        <v>2.8459906812114029</v>
      </c>
      <c r="AA3024" s="20">
        <v>-0.61</v>
      </c>
      <c r="AB3024" s="20">
        <v>-0.57499999999999996</v>
      </c>
      <c r="AC3024" s="17">
        <v>313.924078549706</v>
      </c>
      <c r="AD3024" s="17">
        <f t="shared" si="718"/>
        <v>314.18163614477845</v>
      </c>
      <c r="AE3024" s="21">
        <v>103</v>
      </c>
      <c r="AF3024" s="21">
        <v>151.74059139785157</v>
      </c>
      <c r="AG3024" s="19">
        <v>2.8312481518817267</v>
      </c>
      <c r="AH3024" s="21">
        <v>142.5</v>
      </c>
      <c r="AI3024" s="22">
        <v>-0.53666666666666651</v>
      </c>
      <c r="AJ3024" s="21">
        <v>1102.5619999999999</v>
      </c>
      <c r="AK3024" s="21" t="e">
        <f>VLOOKUP($B3024,'[3]Rotoma level Monthly'!$C$2:$N$538,10,FALSE)</f>
        <v>#N/A</v>
      </c>
      <c r="AL3024" s="21" t="e">
        <f>VLOOKUP($B3024,'[3]Rotoma level Monthly'!$C$2:$N$538,11,FALSE)</f>
        <v>#N/A</v>
      </c>
      <c r="AM3024" s="20">
        <v>3.8175398364264552</v>
      </c>
      <c r="AN3024" s="21">
        <v>185</v>
      </c>
    </row>
    <row r="3025" spans="1:40" x14ac:dyDescent="0.25">
      <c r="A3025" t="s">
        <v>101</v>
      </c>
      <c r="B3025" s="15">
        <v>37773</v>
      </c>
      <c r="C3025" s="16" t="s">
        <v>64</v>
      </c>
      <c r="D3025" s="17">
        <v>2003</v>
      </c>
      <c r="E3025" s="18" t="str">
        <f t="shared" si="738"/>
        <v>Tarawera 2002/03</v>
      </c>
      <c r="F3025" s="18" t="s">
        <v>61</v>
      </c>
      <c r="G3025" s="19">
        <v>3.4000001000000002</v>
      </c>
      <c r="H3025" s="20">
        <v>6.3600001335144043</v>
      </c>
      <c r="I3025" s="21">
        <v>106.00000009999999</v>
      </c>
      <c r="J3025" s="19">
        <v>7.0000002000000006</v>
      </c>
      <c r="K3025" s="19">
        <v>12</v>
      </c>
      <c r="L3025" s="19">
        <v>2.0000001000000003</v>
      </c>
      <c r="M3025" s="19">
        <v>1</v>
      </c>
      <c r="N3025" s="19">
        <v>7.9000000999999997</v>
      </c>
      <c r="O3025" s="19">
        <v>0.69999999000000002</v>
      </c>
      <c r="Q3025" s="19">
        <f t="shared" si="733"/>
        <v>3.5699564817316802</v>
      </c>
      <c r="R3025" s="19">
        <f t="shared" si="741"/>
        <v>3.275481060202746</v>
      </c>
      <c r="S3025" s="19">
        <f t="shared" si="739"/>
        <v>2.4861706556801901</v>
      </c>
      <c r="T3025" s="19">
        <f t="shared" si="736"/>
        <v>2.6856863130741973</v>
      </c>
      <c r="U3025" s="23">
        <f t="shared" si="740"/>
        <v>3.0043236276722034</v>
      </c>
      <c r="V3025" s="24">
        <f t="shared" si="732"/>
        <v>2.6733271717041585</v>
      </c>
      <c r="W3025" s="24">
        <f t="shared" si="732"/>
        <v>3.1073278285667736</v>
      </c>
      <c r="X3025" s="24">
        <f t="shared" si="732"/>
        <v>2.7916271231136678</v>
      </c>
      <c r="Y3025" s="24">
        <f t="shared" si="732"/>
        <v>2.8246636188189096</v>
      </c>
      <c r="Z3025" s="24">
        <f t="shared" si="732"/>
        <v>2.8717309259092194</v>
      </c>
      <c r="AA3025" s="20">
        <v>-1.19</v>
      </c>
      <c r="AB3025" s="20">
        <v>-0.211666666666666</v>
      </c>
      <c r="AC3025" s="17">
        <v>313.99271234927699</v>
      </c>
      <c r="AD3025" s="17">
        <f t="shared" si="718"/>
        <v>314.14755368904906</v>
      </c>
      <c r="AE3025" s="21">
        <v>143</v>
      </c>
      <c r="AF3025" s="21">
        <v>146.36111111111657</v>
      </c>
      <c r="AG3025" s="19">
        <v>3.5092357060186155</v>
      </c>
      <c r="AH3025" s="21">
        <v>104</v>
      </c>
      <c r="AI3025" s="22">
        <v>-0.58250000000000002</v>
      </c>
      <c r="AJ3025" s="21">
        <v>1123.5619999999999</v>
      </c>
      <c r="AK3025" s="21" t="e">
        <f>VLOOKUP($B3025,'[3]Rotoma level Monthly'!$C$2:$N$538,10,FALSE)</f>
        <v>#N/A</v>
      </c>
      <c r="AL3025" s="21" t="e">
        <f>VLOOKUP($B3025,'[3]Rotoma level Monthly'!$C$2:$N$538,11,FALSE)</f>
        <v>#N/A</v>
      </c>
      <c r="AM3025" s="20">
        <v>3.7408588483287111</v>
      </c>
      <c r="AN3025" s="21">
        <v>186.58333333333334</v>
      </c>
    </row>
    <row r="3026" spans="1:40" x14ac:dyDescent="0.25">
      <c r="A3026" t="s">
        <v>101</v>
      </c>
      <c r="B3026" s="15">
        <v>37803</v>
      </c>
      <c r="C3026" s="16" t="s">
        <v>65</v>
      </c>
      <c r="D3026" s="17">
        <v>2004</v>
      </c>
      <c r="E3026" s="18" t="str">
        <f t="shared" si="738"/>
        <v>Tarawera 2003/04</v>
      </c>
      <c r="F3026" s="18" t="s">
        <v>61</v>
      </c>
      <c r="G3026" s="19">
        <v>1.9</v>
      </c>
      <c r="H3026" s="20">
        <v>4.9600000381469727</v>
      </c>
      <c r="J3026" s="19">
        <v>8.9999995999999989</v>
      </c>
      <c r="K3026" s="19">
        <v>3</v>
      </c>
      <c r="L3026" s="19">
        <v>2.0000001000000003</v>
      </c>
      <c r="M3026" s="19">
        <v>2.0000001000000003</v>
      </c>
      <c r="N3026" s="19">
        <v>7.5999999000000003</v>
      </c>
      <c r="O3026" s="19">
        <v>1.3</v>
      </c>
      <c r="Q3026" s="19">
        <f t="shared" si="733"/>
        <v>2.9280341464201856</v>
      </c>
      <c r="R3026" s="19">
        <f t="shared" si="741"/>
        <v>3.6022583072488832</v>
      </c>
      <c r="T3026" s="19">
        <f t="shared" si="736"/>
        <v>3.004388071201054</v>
      </c>
      <c r="V3026" s="24">
        <f t="shared" si="732"/>
        <v>2.6598505497984735</v>
      </c>
      <c r="W3026" s="24">
        <f t="shared" si="732"/>
        <v>3.188283835489587</v>
      </c>
      <c r="X3026" s="24">
        <f t="shared" si="732"/>
        <v>2.7675352467394481</v>
      </c>
      <c r="Y3026" s="24">
        <f t="shared" si="732"/>
        <v>2.8675124853976719</v>
      </c>
      <c r="Z3026" s="24">
        <f t="shared" si="732"/>
        <v>2.8757979335126889</v>
      </c>
      <c r="AA3026" s="20">
        <v>0.34</v>
      </c>
      <c r="AB3026" s="20">
        <v>2.9999999999999801E-2</v>
      </c>
      <c r="AC3026" s="17">
        <v>313.99923584418798</v>
      </c>
      <c r="AD3026" s="17">
        <f t="shared" ref="AD3026:AD3089" si="742">AVERAGE(AC3015:AC3026)</f>
        <v>314.10443326068474</v>
      </c>
      <c r="AE3026" s="21">
        <v>28.5</v>
      </c>
      <c r="AF3026" s="21">
        <v>129.37500000000321</v>
      </c>
      <c r="AG3026" s="19">
        <v>2.5473772961470367</v>
      </c>
      <c r="AH3026" s="21">
        <v>143.80000000000001</v>
      </c>
      <c r="AI3026" s="22">
        <v>-0.47249999999999998</v>
      </c>
      <c r="AJ3026" s="21">
        <v>1135.5619999999999</v>
      </c>
      <c r="AK3026" s="21" t="e">
        <f>VLOOKUP($B3026,'[3]Rotoma level Monthly'!$C$2:$N$538,10,FALSE)</f>
        <v>#N/A</v>
      </c>
      <c r="AL3026" s="21" t="e">
        <f>VLOOKUP($B3026,'[3]Rotoma level Monthly'!$C$2:$N$538,11,FALSE)</f>
        <v>#N/A</v>
      </c>
      <c r="AM3026" s="20">
        <v>3.6938309410507704</v>
      </c>
      <c r="AN3026" s="21">
        <v>188.7166666666667</v>
      </c>
    </row>
    <row r="3027" spans="1:40" x14ac:dyDescent="0.25">
      <c r="A3027" t="s">
        <v>101</v>
      </c>
      <c r="B3027" s="15">
        <v>37834</v>
      </c>
      <c r="C3027" s="16" t="s">
        <v>65</v>
      </c>
      <c r="D3027" s="17">
        <v>2004</v>
      </c>
      <c r="E3027" s="18" t="str">
        <f t="shared" si="738"/>
        <v>Tarawera 2003/04</v>
      </c>
      <c r="F3027" s="18" t="s">
        <v>61</v>
      </c>
      <c r="G3027" s="19">
        <v>1.1000000000000001</v>
      </c>
      <c r="H3027" s="20">
        <v>5.429999828338623</v>
      </c>
      <c r="I3027" s="21">
        <v>111.50000002</v>
      </c>
      <c r="J3027" s="19">
        <v>8.9999995999999989</v>
      </c>
      <c r="K3027" s="19">
        <v>4.9999998999999997</v>
      </c>
      <c r="L3027" s="19">
        <v>0.50000001999999999</v>
      </c>
      <c r="M3027" s="19">
        <v>4.0000002000000006</v>
      </c>
      <c r="N3027" s="19">
        <v>7.6999997999999996</v>
      </c>
      <c r="O3027" s="19">
        <v>0.62</v>
      </c>
      <c r="Q3027" s="19">
        <f t="shared" si="733"/>
        <v>2.3251374203018917</v>
      </c>
      <c r="R3027" s="19">
        <f t="shared" si="741"/>
        <v>3.484782893730451</v>
      </c>
      <c r="S3027" s="19">
        <f t="shared" ref="S3027:S3029" si="743">-3.61+3.01*LOG($I3027)</f>
        <v>2.5522973510608602</v>
      </c>
      <c r="T3027" s="19">
        <f t="shared" si="736"/>
        <v>3.004388071201054</v>
      </c>
      <c r="U3027" s="23">
        <f t="shared" ref="U3027:U3029" si="744">AVERAGE(Q3027:T3027)</f>
        <v>2.8416514340735644</v>
      </c>
      <c r="V3027" s="24">
        <f t="shared" si="732"/>
        <v>2.6313393516568455</v>
      </c>
      <c r="W3027" s="24">
        <f t="shared" si="732"/>
        <v>3.2196577895393785</v>
      </c>
      <c r="X3027" s="24">
        <f t="shared" si="732"/>
        <v>2.8150851693573999</v>
      </c>
      <c r="Y3027" s="24">
        <f t="shared" si="732"/>
        <v>2.8675124853976723</v>
      </c>
      <c r="Z3027" s="24">
        <f t="shared" si="732"/>
        <v>2.8877598920883805</v>
      </c>
      <c r="AA3027" s="20">
        <v>-0.14000000000000001</v>
      </c>
      <c r="AB3027" s="20">
        <v>-0.125</v>
      </c>
      <c r="AC3027" s="17">
        <v>313.922679752612</v>
      </c>
      <c r="AD3027" s="17">
        <f t="shared" si="742"/>
        <v>314.05702847907202</v>
      </c>
      <c r="AE3027" s="21">
        <v>52</v>
      </c>
      <c r="AF3027" s="21">
        <v>122.89986559140273</v>
      </c>
      <c r="AG3027" s="19">
        <v>2.9426056600955284</v>
      </c>
      <c r="AH3027" s="21">
        <v>152.5</v>
      </c>
      <c r="AI3027" s="22">
        <v>-0.35416666666666652</v>
      </c>
      <c r="AJ3027" s="21">
        <v>1060.5619999999999</v>
      </c>
      <c r="AK3027" s="21" t="e">
        <f>VLOOKUP($B3027,'[3]Rotoma level Monthly'!$C$2:$N$538,10,FALSE)</f>
        <v>#N/A</v>
      </c>
      <c r="AL3027" s="21" t="e">
        <f>VLOOKUP($B3027,'[3]Rotoma level Monthly'!$C$2:$N$538,11,FALSE)</f>
        <v>#N/A</v>
      </c>
      <c r="AM3027" s="20">
        <v>3.5933668922054451</v>
      </c>
      <c r="AN3027" s="21">
        <v>186.49166666666667</v>
      </c>
    </row>
    <row r="3028" spans="1:40" x14ac:dyDescent="0.25">
      <c r="A3028" t="s">
        <v>101</v>
      </c>
      <c r="B3028" s="15">
        <v>37865</v>
      </c>
      <c r="C3028" s="16" t="s">
        <v>65</v>
      </c>
      <c r="D3028" s="17">
        <v>2004</v>
      </c>
      <c r="E3028" s="18" t="str">
        <f t="shared" si="738"/>
        <v>Tarawera 2003/04</v>
      </c>
      <c r="F3028" s="18" t="s">
        <v>61</v>
      </c>
      <c r="G3028" s="19">
        <v>1.2</v>
      </c>
      <c r="H3028" s="20">
        <v>6.5799999237060547</v>
      </c>
      <c r="I3028" s="21">
        <v>95.499999020000004</v>
      </c>
      <c r="J3028" s="19">
        <v>6.0000000999999994</v>
      </c>
      <c r="K3028" s="19">
        <v>3</v>
      </c>
      <c r="L3028" s="19">
        <v>0.50000001999999999</v>
      </c>
      <c r="M3028" s="19">
        <v>2.0000001000000003</v>
      </c>
      <c r="N3028" s="19">
        <v>7.9000000999999997</v>
      </c>
      <c r="O3028" s="19">
        <v>1.1000000000000001</v>
      </c>
      <c r="Q3028" s="19">
        <f t="shared" si="733"/>
        <v>2.4211203649609674</v>
      </c>
      <c r="R3028" s="19">
        <f t="shared" si="741"/>
        <v>3.2296734732704127</v>
      </c>
      <c r="S3028" s="19">
        <f t="shared" si="743"/>
        <v>2.3498101350526057</v>
      </c>
      <c r="T3028" s="19">
        <f t="shared" si="736"/>
        <v>2.4902016722559037</v>
      </c>
      <c r="U3028" s="23">
        <f t="shared" si="744"/>
        <v>2.622701411384972</v>
      </c>
      <c r="V3028" s="24">
        <f t="shared" si="732"/>
        <v>2.6808869649137983</v>
      </c>
      <c r="W3028" s="24">
        <f t="shared" si="732"/>
        <v>3.2231651620985105</v>
      </c>
      <c r="X3028" s="24">
        <f t="shared" si="732"/>
        <v>2.7857784433502513</v>
      </c>
      <c r="Y3028" s="24">
        <f t="shared" si="732"/>
        <v>2.8034570713638298</v>
      </c>
      <c r="Z3028" s="24">
        <f t="shared" si="732"/>
        <v>2.8770453978072883</v>
      </c>
      <c r="AA3028" s="20">
        <v>-0.26</v>
      </c>
      <c r="AB3028" s="20">
        <v>-0.18</v>
      </c>
      <c r="AC3028" s="17">
        <v>313.973332638204</v>
      </c>
      <c r="AD3028" s="17">
        <f t="shared" si="742"/>
        <v>314.01912669144605</v>
      </c>
      <c r="AE3028" s="21">
        <v>222</v>
      </c>
      <c r="AF3028" s="21">
        <v>196.8845394736874</v>
      </c>
      <c r="AG3028" s="19">
        <v>4.3637373415503653</v>
      </c>
      <c r="AH3028" s="21">
        <v>139.80000000000001</v>
      </c>
      <c r="AI3028" s="22">
        <v>-0.293333333333333</v>
      </c>
      <c r="AJ3028" s="21">
        <v>1059.8400000000001</v>
      </c>
      <c r="AK3028" s="21" t="e">
        <f>VLOOKUP($B3028,'[3]Rotoma level Monthly'!$C$2:$N$538,10,FALSE)</f>
        <v>#N/A</v>
      </c>
      <c r="AL3028" s="21" t="e">
        <f>VLOOKUP($B3028,'[3]Rotoma level Monthly'!$C$2:$N$538,11,FALSE)</f>
        <v>#N/A</v>
      </c>
      <c r="AM3028" s="20">
        <v>3.5162078398506824</v>
      </c>
      <c r="AN3028" s="21">
        <v>183.70000000000005</v>
      </c>
    </row>
    <row r="3029" spans="1:40" x14ac:dyDescent="0.25">
      <c r="A3029" t="s">
        <v>101</v>
      </c>
      <c r="B3029" s="15">
        <v>37895</v>
      </c>
      <c r="C3029" s="16" t="s">
        <v>65</v>
      </c>
      <c r="D3029" s="17">
        <v>2004</v>
      </c>
      <c r="E3029" s="18" t="str">
        <f t="shared" si="738"/>
        <v>Tarawera 2003/04</v>
      </c>
      <c r="F3029" s="18" t="s">
        <v>61</v>
      </c>
      <c r="G3029" s="19">
        <v>0.5</v>
      </c>
      <c r="H3029" s="20">
        <v>5.8899998664855957</v>
      </c>
      <c r="I3029" s="21">
        <v>93.500002019999997</v>
      </c>
      <c r="J3029" s="19">
        <v>2.0000001000000003</v>
      </c>
      <c r="K3029" s="19">
        <v>7.0000002000000006</v>
      </c>
      <c r="L3029" s="19">
        <v>0.50000001999999999</v>
      </c>
      <c r="M3029" s="19">
        <v>4.0000002000000006</v>
      </c>
      <c r="N3029" s="19">
        <v>8</v>
      </c>
      <c r="O3029" s="19">
        <v>0.5</v>
      </c>
      <c r="Q3029" s="19">
        <f t="shared" si="733"/>
        <v>1.4553838110134882</v>
      </c>
      <c r="R3029" s="19">
        <f t="shared" si="741"/>
        <v>3.3778367565757859</v>
      </c>
      <c r="S3029" s="19">
        <f t="shared" si="743"/>
        <v>2.3221429769679607</v>
      </c>
      <c r="T3029" s="19">
        <f t="shared" si="736"/>
        <v>1.097007650745818</v>
      </c>
      <c r="U3029" s="23">
        <f t="shared" si="744"/>
        <v>2.063092798825763</v>
      </c>
      <c r="V3029" s="24">
        <f t="shared" si="732"/>
        <v>2.6808869649137992</v>
      </c>
      <c r="W3029" s="24">
        <f t="shared" si="732"/>
        <v>3.2669852535808599</v>
      </c>
      <c r="X3029" s="24">
        <f t="shared" si="732"/>
        <v>2.7436297645882246</v>
      </c>
      <c r="Y3029" s="24">
        <f t="shared" si="732"/>
        <v>2.6445087029925598</v>
      </c>
      <c r="Z3029" s="24">
        <f t="shared" si="732"/>
        <v>2.803049706990786</v>
      </c>
      <c r="AA3029" s="20">
        <v>-0.18</v>
      </c>
      <c r="AB3029" s="20">
        <v>-1.66666666666677E-3</v>
      </c>
      <c r="AC3029" s="17">
        <v>314.14554336429802</v>
      </c>
      <c r="AD3029" s="17">
        <f t="shared" si="742"/>
        <v>314.00266785263085</v>
      </c>
      <c r="AE3029" s="21">
        <v>117.5</v>
      </c>
      <c r="AF3029" s="21">
        <v>178.26915377504818</v>
      </c>
      <c r="AG3029" s="19">
        <v>4.0476127983588226</v>
      </c>
      <c r="AH3029" s="21">
        <v>206.1</v>
      </c>
      <c r="AI3029" s="22">
        <v>-0.23499999999999949</v>
      </c>
      <c r="AJ3029" s="21">
        <v>1064.5</v>
      </c>
      <c r="AK3029" s="21" t="e">
        <f>VLOOKUP($B3029,'[3]Rotoma level Monthly'!$C$2:$N$538,10,FALSE)</f>
        <v>#N/A</v>
      </c>
      <c r="AL3029" s="21" t="e">
        <f>VLOOKUP($B3029,'[3]Rotoma level Monthly'!$C$2:$N$538,11,FALSE)</f>
        <v>#N/A</v>
      </c>
      <c r="AM3029" s="20">
        <v>3.5383001832890479</v>
      </c>
      <c r="AN3029" s="21">
        <v>178.47499999999999</v>
      </c>
    </row>
    <row r="3030" spans="1:40" x14ac:dyDescent="0.25">
      <c r="A3030" t="s">
        <v>101</v>
      </c>
      <c r="B3030" s="15">
        <v>37926</v>
      </c>
      <c r="C3030" s="16" t="s">
        <v>65</v>
      </c>
      <c r="D3030" s="17">
        <v>2004</v>
      </c>
      <c r="E3030" s="18" t="str">
        <f t="shared" si="738"/>
        <v>Tarawera 2003/04</v>
      </c>
      <c r="F3030" s="18" t="s">
        <v>61</v>
      </c>
      <c r="G3030" s="19">
        <v>0.60000001999999997</v>
      </c>
      <c r="H3030" s="20">
        <v>9.8000001907348633</v>
      </c>
      <c r="J3030" s="19">
        <v>6.0000000999999994</v>
      </c>
      <c r="K3030" s="19">
        <v>2.0000001000000003</v>
      </c>
      <c r="L3030" s="19">
        <v>0.50000001999999999</v>
      </c>
      <c r="M3030" s="19">
        <v>1</v>
      </c>
      <c r="N3030" s="19">
        <v>8.1000004000000008</v>
      </c>
      <c r="O3030" s="19">
        <v>0.56000000000000005</v>
      </c>
      <c r="Q3030" s="19">
        <f t="shared" si="733"/>
        <v>1.6565042127447205</v>
      </c>
      <c r="R3030" s="19">
        <f t="shared" si="741"/>
        <v>2.6654742483272451</v>
      </c>
      <c r="T3030" s="19">
        <f t="shared" si="736"/>
        <v>2.4902016722559037</v>
      </c>
      <c r="V3030" s="24">
        <f t="shared" si="732"/>
        <v>2.6667165654860647</v>
      </c>
      <c r="W3030" s="24">
        <f t="shared" si="732"/>
        <v>3.2491202463955289</v>
      </c>
      <c r="X3030" s="24">
        <f t="shared" si="732"/>
        <v>2.742193977013049</v>
      </c>
      <c r="Y3030" s="24">
        <f t="shared" si="732"/>
        <v>2.6445087029925598</v>
      </c>
      <c r="Z3030" s="24">
        <f t="shared" si="732"/>
        <v>2.8349364865438824</v>
      </c>
      <c r="AA3030" s="20">
        <v>-0.41</v>
      </c>
      <c r="AB3030" s="20">
        <v>-0.30666666666666598</v>
      </c>
      <c r="AC3030" s="17">
        <v>314.15144006709397</v>
      </c>
      <c r="AD3030" s="17">
        <f t="shared" si="742"/>
        <v>313.99562493529646</v>
      </c>
      <c r="AE3030" s="21">
        <v>95</v>
      </c>
      <c r="AF3030" s="21">
        <v>218.20138888888897</v>
      </c>
      <c r="AG3030" s="19">
        <v>4.3430537422839519</v>
      </c>
      <c r="AH3030" s="21">
        <v>189.1</v>
      </c>
      <c r="AI3030" s="22">
        <v>-0.23499999999999949</v>
      </c>
      <c r="AJ3030" s="21">
        <v>1134.5</v>
      </c>
      <c r="AK3030" s="21" t="e">
        <f>VLOOKUP($B3030,'[3]Rotoma level Monthly'!$C$2:$N$538,10,FALSE)</f>
        <v>#N/A</v>
      </c>
      <c r="AL3030" s="21" t="e">
        <f>VLOOKUP($B3030,'[3]Rotoma level Monthly'!$C$2:$N$538,11,FALSE)</f>
        <v>#N/A</v>
      </c>
      <c r="AM3030" s="20">
        <v>3.4921895071088276</v>
      </c>
      <c r="AN3030" s="21">
        <v>176.67499999999998</v>
      </c>
    </row>
    <row r="3031" spans="1:40" x14ac:dyDescent="0.25">
      <c r="A3031" t="s">
        <v>101</v>
      </c>
      <c r="B3031" s="15">
        <v>37956</v>
      </c>
      <c r="C3031" s="16" t="s">
        <v>65</v>
      </c>
      <c r="D3031" s="17">
        <v>2004</v>
      </c>
      <c r="E3031" s="18" t="str">
        <f t="shared" si="738"/>
        <v>Tarawera 2003/04</v>
      </c>
      <c r="F3031" s="18" t="s">
        <v>61</v>
      </c>
      <c r="G3031" s="19">
        <v>0.60000001999999997</v>
      </c>
      <c r="H3031" s="20">
        <v>6.3899998664855957</v>
      </c>
      <c r="I3031" s="21">
        <v>123</v>
      </c>
      <c r="J3031" s="19">
        <v>25</v>
      </c>
      <c r="K3031" s="19">
        <v>4.9999998999999997</v>
      </c>
      <c r="L3031" s="19">
        <v>1</v>
      </c>
      <c r="M3031" s="19">
        <v>7.0000002000000006</v>
      </c>
      <c r="N3031" s="19">
        <v>8</v>
      </c>
      <c r="O3031" s="19">
        <v>0.74000001000000004</v>
      </c>
      <c r="Q3031" s="19">
        <f t="shared" si="733"/>
        <v>1.6565042127447205</v>
      </c>
      <c r="R3031" s="19">
        <f t="shared" si="741"/>
        <v>3.2691599518347605</v>
      </c>
      <c r="S3031" s="19">
        <f t="shared" ref="S3031:S3094" si="745">-3.61+3.01*LOG($I3031)</f>
        <v>2.6806143854325879</v>
      </c>
      <c r="T3031" s="19">
        <f t="shared" si="736"/>
        <v>4.2999848253223494</v>
      </c>
      <c r="U3031" s="23">
        <f t="shared" ref="U3031:U3038" si="746">AVERAGE(Q3031:T3031)</f>
        <v>2.9765658438336047</v>
      </c>
      <c r="V3031" s="24">
        <f t="shared" si="732"/>
        <v>2.6294439207595937</v>
      </c>
      <c r="W3031" s="24">
        <f t="shared" si="732"/>
        <v>3.2710183407897206</v>
      </c>
      <c r="X3031" s="24">
        <f t="shared" si="732"/>
        <v>2.6531879272032155</v>
      </c>
      <c r="Y3031" s="24">
        <f t="shared" si="732"/>
        <v>2.7524750991693345</v>
      </c>
      <c r="Z3031" s="24">
        <f t="shared" si="732"/>
        <v>2.8399150754849178</v>
      </c>
      <c r="AA3031" s="20">
        <v>0.85</v>
      </c>
      <c r="AB3031" s="20">
        <v>3.3333333333333201E-2</v>
      </c>
      <c r="AC3031" s="17">
        <v>314.09459850824101</v>
      </c>
      <c r="AD3031" s="17">
        <f t="shared" si="742"/>
        <v>313.99260459080182</v>
      </c>
      <c r="AE3031" s="21">
        <v>218</v>
      </c>
      <c r="AF3031" s="21">
        <v>204.46550179211471</v>
      </c>
      <c r="AG3031" s="19">
        <v>3.9554719655194126</v>
      </c>
      <c r="AH3031" s="21">
        <v>217.3</v>
      </c>
      <c r="AI3031" s="22">
        <v>-0.21666666666666601</v>
      </c>
      <c r="AJ3031" s="21">
        <v>1182.5</v>
      </c>
      <c r="AK3031" s="21" t="e">
        <f>VLOOKUP($B3031,'[3]Rotoma level Monthly'!$C$2:$N$538,10,FALSE)</f>
        <v>#N/A</v>
      </c>
      <c r="AL3031" s="21" t="e">
        <f>VLOOKUP($B3031,'[3]Rotoma level Monthly'!$C$2:$N$538,11,FALSE)</f>
        <v>#N/A</v>
      </c>
      <c r="AM3031" s="20">
        <v>3.4843097719599263</v>
      </c>
      <c r="AN3031" s="21">
        <v>175.48333333333332</v>
      </c>
    </row>
    <row r="3032" spans="1:40" x14ac:dyDescent="0.25">
      <c r="A3032" t="s">
        <v>101</v>
      </c>
      <c r="B3032" s="15">
        <v>37987</v>
      </c>
      <c r="C3032" s="16" t="s">
        <v>65</v>
      </c>
      <c r="D3032" s="17">
        <v>2004</v>
      </c>
      <c r="E3032" s="18" t="str">
        <f t="shared" si="738"/>
        <v>Tarawera 2003/04</v>
      </c>
      <c r="F3032" s="18" t="s">
        <v>61</v>
      </c>
      <c r="G3032" s="19">
        <v>1.3</v>
      </c>
      <c r="H3032" s="20">
        <v>10.189999580383301</v>
      </c>
      <c r="I3032" s="21">
        <v>90.500004019999992</v>
      </c>
      <c r="J3032" s="19">
        <v>8.0000004000000011</v>
      </c>
      <c r="K3032" s="19">
        <v>8.0000004000000011</v>
      </c>
      <c r="L3032" s="19">
        <v>0.50000001999999999</v>
      </c>
      <c r="M3032" s="19">
        <v>12</v>
      </c>
      <c r="N3032" s="19">
        <v>8.1000004000000008</v>
      </c>
      <c r="O3032" s="19">
        <v>0.23999999</v>
      </c>
      <c r="Q3032" s="19">
        <f t="shared" si="733"/>
        <v>2.5094161148593654</v>
      </c>
      <c r="R3032" s="19">
        <f t="shared" si="741"/>
        <v>2.6067323442081971</v>
      </c>
      <c r="S3032" s="19">
        <f t="shared" si="745"/>
        <v>2.2795122814745121</v>
      </c>
      <c r="T3032" s="19">
        <f t="shared" si="736"/>
        <v>2.8550228254234682</v>
      </c>
      <c r="U3032" s="23">
        <f t="shared" si="746"/>
        <v>2.5626708914913858</v>
      </c>
      <c r="V3032" s="24">
        <f t="shared" si="732"/>
        <v>2.5945590847961921</v>
      </c>
      <c r="W3032" s="24">
        <f t="shared" si="732"/>
        <v>3.2156611744079271</v>
      </c>
      <c r="X3032" s="24">
        <f t="shared" si="732"/>
        <v>2.6201750517942521</v>
      </c>
      <c r="Y3032" s="24">
        <f t="shared" si="732"/>
        <v>2.7400279953545357</v>
      </c>
      <c r="Z3032" s="24">
        <f t="shared" si="732"/>
        <v>2.8114467228612101</v>
      </c>
      <c r="AA3032" s="20">
        <v>-1.1100000000000001</v>
      </c>
      <c r="AB3032" s="20">
        <v>-0.97666666666666602</v>
      </c>
      <c r="AC3032" s="17">
        <v>313.97677124731098</v>
      </c>
      <c r="AD3032" s="17">
        <f t="shared" si="742"/>
        <v>313.98596543965397</v>
      </c>
      <c r="AE3032" s="21">
        <v>104.5</v>
      </c>
      <c r="AF3032" s="21">
        <v>168.66397849462277</v>
      </c>
      <c r="AG3032" s="19">
        <v>3.1927327681870334</v>
      </c>
      <c r="AH3032" s="21">
        <v>248.5</v>
      </c>
      <c r="AI3032" s="22">
        <v>-0.21666666666666601</v>
      </c>
      <c r="AJ3032" s="21">
        <v>1282</v>
      </c>
      <c r="AK3032" s="21" t="e">
        <f>VLOOKUP($B3032,'[3]Rotoma level Monthly'!$C$2:$N$538,10,FALSE)</f>
        <v>#N/A</v>
      </c>
      <c r="AL3032" s="21" t="e">
        <f>VLOOKUP($B3032,'[3]Rotoma level Monthly'!$C$2:$N$538,11,FALSE)</f>
        <v>#N/A</v>
      </c>
      <c r="AM3032" s="20">
        <v>3.4658346351924592</v>
      </c>
      <c r="AN3032" s="21">
        <v>174.80833333333331</v>
      </c>
    </row>
    <row r="3033" spans="1:40" x14ac:dyDescent="0.25">
      <c r="A3033" t="s">
        <v>101</v>
      </c>
      <c r="B3033" s="15">
        <v>38018</v>
      </c>
      <c r="C3033" s="16" t="s">
        <v>65</v>
      </c>
      <c r="D3033" s="17">
        <v>2004</v>
      </c>
      <c r="E3033" s="18" t="str">
        <f t="shared" si="738"/>
        <v>Tarawera 2003/04</v>
      </c>
      <c r="F3033" s="18" t="s">
        <v>61</v>
      </c>
      <c r="G3033" s="19">
        <v>1</v>
      </c>
      <c r="H3033" s="20">
        <v>7.5</v>
      </c>
      <c r="I3033" s="21">
        <v>136.00000019999999</v>
      </c>
      <c r="J3033" s="19">
        <v>8.9999995999999989</v>
      </c>
      <c r="K3033" s="19">
        <v>3</v>
      </c>
      <c r="L3033" s="19">
        <v>4.0000002000000006</v>
      </c>
      <c r="M3033" s="19">
        <v>2.0000001000000003</v>
      </c>
      <c r="N3033" s="19">
        <v>8.1000004000000008</v>
      </c>
      <c r="O3033" s="19">
        <v>0.80000000999999998</v>
      </c>
      <c r="Q3033" s="19">
        <f t="shared" si="733"/>
        <v>2.2200000000000002</v>
      </c>
      <c r="R3033" s="19">
        <f t="shared" si="741"/>
        <v>3.0503814762739512</v>
      </c>
      <c r="S3033" s="19">
        <f t="shared" si="745"/>
        <v>2.8119521161167458</v>
      </c>
      <c r="T3033" s="19">
        <f t="shared" si="736"/>
        <v>3.004388071201054</v>
      </c>
      <c r="U3033" s="23">
        <f t="shared" si="746"/>
        <v>2.7716804158979378</v>
      </c>
      <c r="V3033" s="24">
        <f t="shared" si="732"/>
        <v>2.5704410752245783</v>
      </c>
      <c r="W3033" s="24">
        <f t="shared" si="732"/>
        <v>3.1855329401542356</v>
      </c>
      <c r="X3033" s="24">
        <f t="shared" si="732"/>
        <v>2.6387337787636551</v>
      </c>
      <c r="Y3033" s="24">
        <f t="shared" si="732"/>
        <v>2.7665864751984408</v>
      </c>
      <c r="Z3033" s="24">
        <f t="shared" si="732"/>
        <v>2.8077800754091404</v>
      </c>
      <c r="AA3033" s="20">
        <v>0.79</v>
      </c>
      <c r="AB3033" s="20">
        <v>-0.60833333333333295</v>
      </c>
      <c r="AC3033" s="17">
        <v>313.96244457728699</v>
      </c>
      <c r="AD3033" s="17">
        <f t="shared" si="742"/>
        <v>313.99492469297974</v>
      </c>
      <c r="AE3033" s="21">
        <v>293.5</v>
      </c>
      <c r="AF3033" s="21">
        <v>190.62068965517244</v>
      </c>
      <c r="AG3033" s="19">
        <v>5.1650688282962154</v>
      </c>
      <c r="AH3033" s="21">
        <v>155</v>
      </c>
      <c r="AI3033" s="22">
        <v>-0.25916666666666599</v>
      </c>
      <c r="AJ3033" s="21">
        <v>1314.5</v>
      </c>
      <c r="AK3033" s="21" t="e">
        <f>VLOOKUP($B3033,'[3]Rotoma level Monthly'!$C$2:$N$538,10,FALSE)</f>
        <v>#N/A</v>
      </c>
      <c r="AL3033" s="21" t="e">
        <f>VLOOKUP($B3033,'[3]Rotoma level Monthly'!$C$2:$N$538,11,FALSE)</f>
        <v>#N/A</v>
      </c>
      <c r="AM3033" s="20">
        <v>3.3880832193030042</v>
      </c>
      <c r="AN3033" s="21">
        <v>170.66666666666666</v>
      </c>
    </row>
    <row r="3034" spans="1:40" x14ac:dyDescent="0.25">
      <c r="A3034" t="s">
        <v>101</v>
      </c>
      <c r="B3034" s="15">
        <v>38078</v>
      </c>
      <c r="C3034" s="16" t="s">
        <v>65</v>
      </c>
      <c r="D3034" s="17">
        <v>2004</v>
      </c>
      <c r="E3034" s="18" t="str">
        <f t="shared" si="738"/>
        <v>Tarawera 2003/04</v>
      </c>
      <c r="F3034" s="18" t="s">
        <v>61</v>
      </c>
      <c r="G3034" s="19">
        <v>2.6</v>
      </c>
      <c r="H3034" s="20">
        <v>8.5750002861022949</v>
      </c>
      <c r="I3034" s="21">
        <v>123.74999506</v>
      </c>
      <c r="J3034" s="19">
        <v>9.0000000500000006</v>
      </c>
      <c r="K3034" s="19">
        <v>2.5000000500000001</v>
      </c>
      <c r="L3034" s="19">
        <v>1.2500000600000001</v>
      </c>
      <c r="M3034" s="19">
        <v>3.0000001500000004</v>
      </c>
      <c r="N3034" s="19">
        <v>7.9000000999999997</v>
      </c>
      <c r="O3034" s="19">
        <v>0.54499998999999999</v>
      </c>
      <c r="Q3034" s="19">
        <f t="shared" si="733"/>
        <v>3.2740323038458774</v>
      </c>
      <c r="R3034" s="19">
        <f t="shared" si="741"/>
        <v>2.8611509844650618</v>
      </c>
      <c r="S3034" s="19">
        <f t="shared" si="745"/>
        <v>2.6885610227094534</v>
      </c>
      <c r="T3034" s="19">
        <f t="shared" si="736"/>
        <v>3.0043881346080501</v>
      </c>
      <c r="U3034" s="23">
        <f t="shared" si="746"/>
        <v>2.9570331114071107</v>
      </c>
      <c r="V3034" s="24">
        <f t="shared" si="732"/>
        <v>2.5817113752546779</v>
      </c>
      <c r="W3034" s="24">
        <f t="shared" si="732"/>
        <v>3.1510054338427622</v>
      </c>
      <c r="X3034" s="24">
        <f t="shared" si="732"/>
        <v>2.5779555535956282</v>
      </c>
      <c r="Y3034" s="24">
        <f t="shared" si="732"/>
        <v>2.828702787474247</v>
      </c>
      <c r="Z3034" s="24">
        <f t="shared" si="732"/>
        <v>2.8042432509154631</v>
      </c>
      <c r="AA3034" s="20">
        <v>-1.25</v>
      </c>
      <c r="AB3034" s="20">
        <v>-0.55166666666666597</v>
      </c>
      <c r="AC3034" s="17">
        <v>313.76326442428302</v>
      </c>
      <c r="AD3034" s="17">
        <f t="shared" si="742"/>
        <v>313.98919740551281</v>
      </c>
      <c r="AE3034" s="21">
        <v>32.5</v>
      </c>
      <c r="AF3034" s="21">
        <v>170.83881150286851</v>
      </c>
      <c r="AG3034" s="19">
        <v>2.8307140028512352</v>
      </c>
      <c r="AH3034" s="21">
        <v>160.80000000000001</v>
      </c>
      <c r="AI3034" s="22">
        <v>-0.25916666666666599</v>
      </c>
      <c r="AJ3034" s="21">
        <v>1454</v>
      </c>
      <c r="AK3034" s="21" t="e">
        <f>VLOOKUP($B3034,'[3]Rotoma level Monthly'!$C$2:$N$538,10,FALSE)</f>
        <v>#N/A</v>
      </c>
      <c r="AL3034" s="21" t="e">
        <f>VLOOKUP($B3034,'[3]Rotoma level Monthly'!$C$2:$N$538,11,FALSE)</f>
        <v>#N/A</v>
      </c>
      <c r="AM3034" s="20">
        <v>3.5572524845783566</v>
      </c>
      <c r="AN3034" s="21">
        <v>177.71666666666667</v>
      </c>
    </row>
    <row r="3035" spans="1:40" x14ac:dyDescent="0.25">
      <c r="A3035" t="s">
        <v>101</v>
      </c>
      <c r="B3035" s="15">
        <v>38108</v>
      </c>
      <c r="C3035" s="16" t="s">
        <v>65</v>
      </c>
      <c r="D3035" s="17">
        <v>2004</v>
      </c>
      <c r="E3035" s="18" t="str">
        <f t="shared" si="738"/>
        <v>Tarawera 2003/04</v>
      </c>
      <c r="F3035" s="18" t="s">
        <v>61</v>
      </c>
      <c r="G3035" s="19">
        <v>1.7</v>
      </c>
      <c r="H3035" s="20">
        <v>8.5</v>
      </c>
      <c r="I3035" s="21">
        <v>103</v>
      </c>
      <c r="J3035" s="19">
        <v>11</v>
      </c>
      <c r="K3035" s="19">
        <v>7.0000002000000006</v>
      </c>
      <c r="L3035" s="19">
        <v>1</v>
      </c>
      <c r="M3035" s="19">
        <v>4.9999998999999997</v>
      </c>
      <c r="N3035" s="19">
        <v>8</v>
      </c>
      <c r="O3035" s="19">
        <v>0.63</v>
      </c>
      <c r="Q3035" s="19">
        <f t="shared" si="733"/>
        <v>2.8053402603008157</v>
      </c>
      <c r="R3035" s="19">
        <f t="shared" si="741"/>
        <v>2.8737622555430979</v>
      </c>
      <c r="S3035" s="19">
        <f t="shared" si="745"/>
        <v>2.4486400463625677</v>
      </c>
      <c r="T3035" s="19">
        <f t="shared" si="736"/>
        <v>3.2588666406620166</v>
      </c>
      <c r="U3035" s="23">
        <f t="shared" si="746"/>
        <v>2.8466523007171247</v>
      </c>
      <c r="V3035" s="24">
        <f t="shared" si="732"/>
        <v>2.5326154842212829</v>
      </c>
      <c r="W3035" s="24">
        <f t="shared" si="732"/>
        <v>3.1345789064180298</v>
      </c>
      <c r="X3035" s="24">
        <f t="shared" si="732"/>
        <v>2.551090310032154</v>
      </c>
      <c r="Y3035" s="24">
        <f t="shared" si="732"/>
        <v>2.8499093349293267</v>
      </c>
      <c r="Z3035" s="24">
        <f t="shared" si="732"/>
        <v>2.7842321787236806</v>
      </c>
      <c r="AA3035" s="20">
        <v>1.42</v>
      </c>
      <c r="AB3035" s="20">
        <v>-0.20499999999999999</v>
      </c>
      <c r="AC3035" s="17">
        <v>313.87295040799302</v>
      </c>
      <c r="AD3035" s="17">
        <f t="shared" si="742"/>
        <v>313.98158764420776</v>
      </c>
      <c r="AE3035" s="21">
        <v>122</v>
      </c>
      <c r="AF3035" s="21">
        <v>163.05852669308319</v>
      </c>
      <c r="AG3035" s="19">
        <v>3.7042517248114146</v>
      </c>
      <c r="AH3035" s="21">
        <v>150.30000000000001</v>
      </c>
      <c r="AI3035" s="22">
        <v>-0.20833333333333298</v>
      </c>
      <c r="AJ3035" s="21">
        <v>1422.5</v>
      </c>
      <c r="AK3035" s="21" t="e">
        <f>VLOOKUP($B3035,'[3]Rotoma level Monthly'!$C$2:$N$538,10,FALSE)</f>
        <v>#N/A</v>
      </c>
      <c r="AL3035" s="21" t="e">
        <f>VLOOKUP($B3035,'[3]Rotoma level Monthly'!$C$2:$N$538,11,FALSE)</f>
        <v>#N/A</v>
      </c>
      <c r="AM3035" s="20">
        <v>3.5910157206698567</v>
      </c>
      <c r="AN3035" s="21">
        <v>178.36666666666667</v>
      </c>
    </row>
    <row r="3036" spans="1:40" x14ac:dyDescent="0.25">
      <c r="A3036" t="s">
        <v>101</v>
      </c>
      <c r="B3036" s="15">
        <v>38139</v>
      </c>
      <c r="C3036" s="16" t="s">
        <v>65</v>
      </c>
      <c r="D3036" s="17">
        <v>2004</v>
      </c>
      <c r="E3036" s="18" t="str">
        <f t="shared" si="738"/>
        <v>Tarawera 2003/04</v>
      </c>
      <c r="F3036" s="18" t="s">
        <v>61</v>
      </c>
      <c r="G3036" s="19">
        <v>2</v>
      </c>
      <c r="H3036" s="20">
        <v>7.8299999237060547</v>
      </c>
      <c r="I3036" s="21">
        <v>68.000002000000009</v>
      </c>
      <c r="J3036" s="19">
        <v>8.0000004000000011</v>
      </c>
      <c r="K3036" s="19">
        <v>4.9999998999999997</v>
      </c>
      <c r="L3036" s="19">
        <v>1</v>
      </c>
      <c r="M3036" s="19">
        <v>2.0000001000000003</v>
      </c>
      <c r="N3036" s="19">
        <v>7.9000000999999997</v>
      </c>
      <c r="O3036" s="19">
        <v>0.57999997999999997</v>
      </c>
      <c r="Q3036" s="19">
        <f t="shared" si="733"/>
        <v>2.9846161889865122</v>
      </c>
      <c r="R3036" s="19">
        <f t="shared" si="741"/>
        <v>2.9902362132220435</v>
      </c>
      <c r="S3036" s="19">
        <f t="shared" si="745"/>
        <v>1.9058518656936054</v>
      </c>
      <c r="T3036" s="19">
        <f t="shared" si="736"/>
        <v>2.8550228254234682</v>
      </c>
      <c r="U3036" s="23">
        <f t="shared" si="746"/>
        <v>2.6839317733314072</v>
      </c>
      <c r="V3036" s="24">
        <f t="shared" si="732"/>
        <v>2.4838371264925185</v>
      </c>
      <c r="W3036" s="24">
        <f t="shared" si="732"/>
        <v>3.1072441637418859</v>
      </c>
      <c r="X3036" s="24">
        <f t="shared" si="732"/>
        <v>2.4525552836551086</v>
      </c>
      <c r="Y3036" s="24">
        <f t="shared" si="732"/>
        <v>2.8374622311145274</v>
      </c>
      <c r="Z3036" s="24">
        <f t="shared" si="732"/>
        <v>2.7330303608635069</v>
      </c>
      <c r="AA3036" s="20">
        <v>-1.44</v>
      </c>
      <c r="AB3036" s="20">
        <v>-0.99</v>
      </c>
      <c r="AC3036" s="17">
        <v>313.94109511706199</v>
      </c>
      <c r="AD3036" s="17">
        <f t="shared" si="742"/>
        <v>313.98300569148745</v>
      </c>
      <c r="AE3036" s="21">
        <v>152.5</v>
      </c>
      <c r="AF3036" s="21">
        <v>183.86944444445231</v>
      </c>
      <c r="AG3036" s="19">
        <v>3.8186310757872985</v>
      </c>
      <c r="AH3036" s="21">
        <v>102.9</v>
      </c>
      <c r="AI3036" s="22">
        <v>-0.25583333333333297</v>
      </c>
      <c r="AJ3036" s="21">
        <v>1441.5</v>
      </c>
      <c r="AK3036" s="21" t="e">
        <f>VLOOKUP($B3036,'[3]Rotoma level Monthly'!$C$2:$N$538,10,FALSE)</f>
        <v>#N/A</v>
      </c>
      <c r="AL3036" s="21" t="e">
        <f>VLOOKUP($B3036,'[3]Rotoma level Monthly'!$C$2:$N$538,11,FALSE)</f>
        <v>#N/A</v>
      </c>
      <c r="AM3036" s="20">
        <v>3.6637660184139977</v>
      </c>
      <c r="AN3036" s="21">
        <v>178.27500000000001</v>
      </c>
    </row>
    <row r="3037" spans="1:40" x14ac:dyDescent="0.25">
      <c r="A3037" t="s">
        <v>101</v>
      </c>
      <c r="B3037" s="15">
        <v>38169</v>
      </c>
      <c r="C3037" s="16" t="s">
        <v>66</v>
      </c>
      <c r="D3037" s="17">
        <v>2005</v>
      </c>
      <c r="E3037" s="18" t="str">
        <f t="shared" si="738"/>
        <v>Tarawera 2004/05</v>
      </c>
      <c r="F3037" s="18" t="s">
        <v>61</v>
      </c>
      <c r="G3037" s="19">
        <v>1.9</v>
      </c>
      <c r="H3037" s="20">
        <v>11.329999923706055</v>
      </c>
      <c r="I3037" s="21">
        <v>120.00000020000002</v>
      </c>
      <c r="J3037" s="19">
        <v>8.9999995999999989</v>
      </c>
      <c r="K3037" s="19">
        <v>4.9999998999999997</v>
      </c>
      <c r="L3037" s="19">
        <v>4.0000002000000006</v>
      </c>
      <c r="M3037" s="19">
        <v>0.50000001999999999</v>
      </c>
      <c r="N3037" s="19">
        <v>7.8600000999999997</v>
      </c>
      <c r="O3037" s="19">
        <v>0.72000003000000001</v>
      </c>
      <c r="Q3037" s="19">
        <f t="shared" si="733"/>
        <v>2.9280341464201856</v>
      </c>
      <c r="R3037" s="19">
        <f t="shared" si="741"/>
        <v>2.4429582691717302</v>
      </c>
      <c r="S3037" s="19">
        <f t="shared" si="745"/>
        <v>2.6483355527820618</v>
      </c>
      <c r="T3037" s="19">
        <f t="shared" si="736"/>
        <v>3.004388071201054</v>
      </c>
      <c r="U3037" s="23">
        <f t="shared" si="746"/>
        <v>2.7559290098937579</v>
      </c>
      <c r="V3037" s="24">
        <f t="shared" si="732"/>
        <v>2.4303435985498942</v>
      </c>
      <c r="W3037" s="24">
        <f t="shared" si="732"/>
        <v>3.0378672644893019</v>
      </c>
      <c r="X3037" s="24">
        <f t="shared" si="732"/>
        <v>2.4687717733652961</v>
      </c>
      <c r="Y3037" s="24">
        <f t="shared" si="732"/>
        <v>2.864020710958433</v>
      </c>
      <c r="Z3037" s="24">
        <f t="shared" si="732"/>
        <v>2.7081908990856629</v>
      </c>
      <c r="AA3037" s="20">
        <v>-0.66</v>
      </c>
      <c r="AB3037" s="20">
        <v>-1.13333333333333</v>
      </c>
      <c r="AC3037" s="17">
        <v>314.21124479924902</v>
      </c>
      <c r="AD3037" s="17">
        <f t="shared" si="742"/>
        <v>314.00121672898518</v>
      </c>
      <c r="AE3037" s="21">
        <v>209</v>
      </c>
      <c r="AF3037" s="21">
        <v>165.71908602151063</v>
      </c>
      <c r="AG3037" s="19">
        <v>3.3317869063621099</v>
      </c>
      <c r="AH3037" s="21">
        <v>140.4</v>
      </c>
      <c r="AI3037" s="22">
        <v>-0.38499999999999945</v>
      </c>
      <c r="AJ3037" s="21">
        <v>1451</v>
      </c>
      <c r="AK3037" s="21" t="e">
        <f>VLOOKUP($B3037,'[3]Rotoma level Monthly'!$C$2:$N$538,10,FALSE)</f>
        <v>#N/A</v>
      </c>
      <c r="AL3037" s="21" t="e">
        <f>VLOOKUP($B3037,'[3]Rotoma level Monthly'!$C$2:$N$538,11,FALSE)</f>
        <v>#N/A</v>
      </c>
      <c r="AM3037" s="20">
        <v>3.6895489658947214</v>
      </c>
      <c r="AN3037" s="21">
        <v>177.99166666666667</v>
      </c>
    </row>
    <row r="3038" spans="1:40" x14ac:dyDescent="0.25">
      <c r="A3038" t="s">
        <v>101</v>
      </c>
      <c r="B3038" s="15">
        <v>38200</v>
      </c>
      <c r="C3038" s="16" t="s">
        <v>66</v>
      </c>
      <c r="D3038" s="17">
        <v>2005</v>
      </c>
      <c r="E3038" s="18" t="str">
        <f t="shared" si="738"/>
        <v>Tarawera 2004/05</v>
      </c>
      <c r="F3038" s="18" t="s">
        <v>61</v>
      </c>
      <c r="G3038" s="19">
        <v>1.1000000000000001</v>
      </c>
      <c r="H3038" s="20">
        <v>9.6099996566772461</v>
      </c>
      <c r="I3038" s="21">
        <v>80.999998000000005</v>
      </c>
      <c r="J3038" s="19">
        <v>9.9999997999999994</v>
      </c>
      <c r="K3038" s="19">
        <v>8.0000004000000011</v>
      </c>
      <c r="L3038" s="19">
        <v>1</v>
      </c>
      <c r="M3038" s="19">
        <v>4.9999998999999997</v>
      </c>
      <c r="N3038" s="19">
        <v>7.7399997999999997</v>
      </c>
      <c r="O3038" s="19">
        <v>0.49000000999999999</v>
      </c>
      <c r="Q3038" s="19">
        <f t="shared" si="733"/>
        <v>2.3251374203018917</v>
      </c>
      <c r="R3038" s="19">
        <f t="shared" si="741"/>
        <v>2.694663087913463</v>
      </c>
      <c r="S3038" s="19">
        <f t="shared" si="745"/>
        <v>2.1345398745475399</v>
      </c>
      <c r="T3038" s="19">
        <f t="shared" si="736"/>
        <v>3.1379999746372018</v>
      </c>
      <c r="U3038" s="23">
        <f t="shared" si="746"/>
        <v>2.5730850893500241</v>
      </c>
      <c r="V3038" s="24">
        <f t="shared" si="732"/>
        <v>2.3801022047067031</v>
      </c>
      <c r="W3038" s="24">
        <f t="shared" si="732"/>
        <v>2.9622343295446836</v>
      </c>
      <c r="X3038" s="24">
        <f t="shared" si="732"/>
        <v>2.4383870552909546</v>
      </c>
      <c r="Y3038" s="24">
        <f t="shared" si="732"/>
        <v>2.8751550362447778</v>
      </c>
      <c r="Z3038" s="24">
        <f t="shared" si="732"/>
        <v>2.6959085527460593</v>
      </c>
      <c r="AA3038" s="20">
        <v>-0.72</v>
      </c>
      <c r="AB3038" s="20">
        <v>-0.82499999999999996</v>
      </c>
      <c r="AC3038" s="17">
        <v>314.432651745307</v>
      </c>
      <c r="AD3038" s="17">
        <f t="shared" si="742"/>
        <v>314.03733472074509</v>
      </c>
      <c r="AE3038" s="21">
        <v>73</v>
      </c>
      <c r="AF3038" s="21">
        <v>202.50000000000824</v>
      </c>
      <c r="AG3038" s="19">
        <v>3.6655899230886129</v>
      </c>
      <c r="AH3038" s="21">
        <v>170.5</v>
      </c>
      <c r="AI3038" s="22">
        <v>-0.50749999999999951</v>
      </c>
      <c r="AJ3038" s="21">
        <v>1631.5</v>
      </c>
      <c r="AK3038" s="21" t="e">
        <f>VLOOKUP($B3038,'[3]Rotoma level Monthly'!$C$2:$N$538,10,FALSE)</f>
        <v>#N/A</v>
      </c>
      <c r="AL3038" s="21" t="e">
        <f>VLOOKUP($B3038,'[3]Rotoma level Monthly'!$C$2:$N$538,11,FALSE)</f>
        <v>#N/A</v>
      </c>
      <c r="AM3038" s="20">
        <v>3.7549164334126441</v>
      </c>
      <c r="AN3038" s="21">
        <v>179.49166666666667</v>
      </c>
    </row>
    <row r="3039" spans="1:40" x14ac:dyDescent="0.25">
      <c r="A3039" t="s">
        <v>101</v>
      </c>
      <c r="B3039" s="15">
        <v>38231</v>
      </c>
      <c r="C3039" s="16" t="s">
        <v>66</v>
      </c>
      <c r="D3039" s="17">
        <v>2005</v>
      </c>
      <c r="E3039" s="18" t="str">
        <f t="shared" si="738"/>
        <v>Tarawera 2004/05</v>
      </c>
      <c r="F3039" s="18" t="s">
        <v>61</v>
      </c>
      <c r="H3039" s="20">
        <v>10.090000152587891</v>
      </c>
      <c r="I3039" s="21">
        <v>84.499999020000004</v>
      </c>
      <c r="J3039" s="19">
        <v>11</v>
      </c>
      <c r="K3039" s="19">
        <v>3</v>
      </c>
      <c r="L3039" s="19">
        <v>0.50000001999999999</v>
      </c>
      <c r="M3039" s="19">
        <v>4.0000002000000006</v>
      </c>
      <c r="N3039" s="19">
        <v>7.5599999000000002</v>
      </c>
      <c r="O3039" s="19">
        <v>1.4</v>
      </c>
      <c r="R3039" s="19">
        <f t="shared" si="741"/>
        <v>2.621649641376226</v>
      </c>
      <c r="S3039" s="19">
        <f t="shared" si="745"/>
        <v>2.1898386787778414</v>
      </c>
      <c r="T3039" s="19">
        <f t="shared" si="736"/>
        <v>3.2588666406620166</v>
      </c>
      <c r="V3039" s="24">
        <f t="shared" si="732"/>
        <v>2.3850990032889587</v>
      </c>
      <c r="W3039" s="24">
        <f t="shared" si="732"/>
        <v>2.8903065585151642</v>
      </c>
      <c r="X3039" s="24">
        <f t="shared" si="732"/>
        <v>2.4054362669015892</v>
      </c>
      <c r="Y3039" s="24">
        <f t="shared" si="732"/>
        <v>2.8963615836998584</v>
      </c>
      <c r="Z3039" s="24">
        <f t="shared" si="732"/>
        <v>2.6813342646133091</v>
      </c>
      <c r="AA3039" s="20">
        <v>-0.32</v>
      </c>
      <c r="AB3039" s="20">
        <v>-0.89</v>
      </c>
      <c r="AC3039" s="17">
        <v>314.42181783654399</v>
      </c>
      <c r="AD3039" s="17">
        <f t="shared" si="742"/>
        <v>314.07892956107275</v>
      </c>
      <c r="AE3039" s="21">
        <v>100</v>
      </c>
      <c r="AF3039" s="21">
        <v>196.07290372670801</v>
      </c>
      <c r="AG3039" s="19">
        <v>4.1887107510764405</v>
      </c>
      <c r="AH3039" s="21">
        <v>156.5</v>
      </c>
      <c r="AI3039" s="22">
        <v>-0.5799999999999994</v>
      </c>
      <c r="AJ3039" s="21">
        <v>1652.5</v>
      </c>
      <c r="AK3039" s="21" t="e">
        <f>VLOOKUP($B3039,'[3]Rotoma level Monthly'!$C$2:$N$538,10,FALSE)</f>
        <v>#N/A</v>
      </c>
      <c r="AL3039" s="21" t="e">
        <f>VLOOKUP($B3039,'[3]Rotoma level Monthly'!$C$2:$N$538,11,FALSE)</f>
        <v>#N/A</v>
      </c>
      <c r="AM3039" s="20">
        <v>3.8151651219954013</v>
      </c>
      <c r="AN3039" s="21">
        <v>180.88333333333335</v>
      </c>
    </row>
    <row r="3040" spans="1:40" x14ac:dyDescent="0.25">
      <c r="A3040" t="s">
        <v>101</v>
      </c>
      <c r="B3040" s="15">
        <v>38261</v>
      </c>
      <c r="C3040" s="16" t="s">
        <v>66</v>
      </c>
      <c r="D3040" s="17">
        <v>2005</v>
      </c>
      <c r="E3040" s="18" t="str">
        <f t="shared" si="738"/>
        <v>Tarawera 2004/05</v>
      </c>
      <c r="F3040" s="18" t="s">
        <v>61</v>
      </c>
      <c r="G3040" s="19">
        <v>1</v>
      </c>
      <c r="H3040" s="20">
        <v>8.3000001907348633</v>
      </c>
      <c r="I3040" s="21">
        <v>133</v>
      </c>
      <c r="J3040" s="19">
        <v>8.9999995999999989</v>
      </c>
      <c r="K3040" s="19">
        <v>2.0000001000000003</v>
      </c>
      <c r="L3040" s="19">
        <v>1</v>
      </c>
      <c r="M3040" s="19">
        <v>2.0000001000000003</v>
      </c>
      <c r="N3040" s="19">
        <v>8</v>
      </c>
      <c r="O3040" s="19">
        <v>0.41999998999999999</v>
      </c>
      <c r="Q3040" s="19">
        <f t="shared" ref="Q3040:Q3103" si="747">2.22+2.54*LOG($G3040,10)</f>
        <v>2.2200000000000002</v>
      </c>
      <c r="R3040" s="19">
        <f t="shared" si="741"/>
        <v>2.9077950313932694</v>
      </c>
      <c r="S3040" s="19">
        <f t="shared" si="745"/>
        <v>2.7827934393109275</v>
      </c>
      <c r="T3040" s="19">
        <f t="shared" si="736"/>
        <v>3.004388071201054</v>
      </c>
      <c r="U3040" s="23">
        <f t="shared" ref="U3040:U3103" si="748">AVERAGE(Q3040:T3040)</f>
        <v>2.7287441354763127</v>
      </c>
      <c r="V3040" s="24">
        <f t="shared" si="732"/>
        <v>2.3668153337470526</v>
      </c>
      <c r="W3040" s="24">
        <f t="shared" si="732"/>
        <v>2.8634833550254029</v>
      </c>
      <c r="X3040" s="24">
        <f t="shared" si="732"/>
        <v>2.4447983854705275</v>
      </c>
      <c r="Y3040" s="24">
        <f t="shared" si="732"/>
        <v>2.9392104502786212</v>
      </c>
      <c r="Z3040" s="24">
        <f t="shared" si="732"/>
        <v>2.6919385370224429</v>
      </c>
      <c r="AA3040" s="20">
        <v>-0.36</v>
      </c>
      <c r="AB3040" s="20">
        <v>-0.80333333333333301</v>
      </c>
      <c r="AC3040" s="17">
        <v>314.49776031667</v>
      </c>
      <c r="AD3040" s="17">
        <f t="shared" si="742"/>
        <v>314.12263186761157</v>
      </c>
      <c r="AE3040" s="21">
        <v>122</v>
      </c>
      <c r="AF3040" s="21">
        <v>184.15994623655919</v>
      </c>
      <c r="AG3040" s="19">
        <v>4.3271506309737147</v>
      </c>
      <c r="AH3040" s="21">
        <v>171.9</v>
      </c>
      <c r="AI3040" s="22">
        <v>-0.70583333333333298</v>
      </c>
      <c r="AJ3040" s="21">
        <v>1530.5</v>
      </c>
      <c r="AK3040" s="21" t="e">
        <f>VLOOKUP($B3040,'[3]Rotoma level Monthly'!$C$2:$N$538,10,FALSE)</f>
        <v>#N/A</v>
      </c>
      <c r="AL3040" s="21" t="e">
        <f>VLOOKUP($B3040,'[3]Rotoma level Monthly'!$C$2:$N$538,11,FALSE)</f>
        <v>#N/A</v>
      </c>
      <c r="AM3040" s="20">
        <v>3.8005795727892404</v>
      </c>
      <c r="AN3040" s="21">
        <v>178.03333333333333</v>
      </c>
    </row>
    <row r="3041" spans="1:40" x14ac:dyDescent="0.25">
      <c r="A3041" t="s">
        <v>101</v>
      </c>
      <c r="B3041" s="15">
        <v>38292</v>
      </c>
      <c r="C3041" s="16" t="s">
        <v>66</v>
      </c>
      <c r="D3041" s="17">
        <v>2005</v>
      </c>
      <c r="E3041" s="18" t="str">
        <f t="shared" si="738"/>
        <v>Tarawera 2004/05</v>
      </c>
      <c r="F3041" s="18" t="s">
        <v>61</v>
      </c>
      <c r="G3041" s="19">
        <v>0.69999999000000002</v>
      </c>
      <c r="H3041" s="20">
        <v>9.7299995422363281</v>
      </c>
      <c r="I3041" s="21">
        <v>104.00000009999999</v>
      </c>
      <c r="J3041" s="19">
        <v>13</v>
      </c>
      <c r="K3041" s="19">
        <v>3</v>
      </c>
      <c r="L3041" s="19">
        <v>2.0000001000000003</v>
      </c>
      <c r="M3041" s="19">
        <v>0.50000001999999999</v>
      </c>
      <c r="N3041" s="19">
        <v>7.9000000999999997</v>
      </c>
      <c r="O3041" s="19">
        <v>0.55000000999999998</v>
      </c>
      <c r="Q3041" s="19">
        <f t="shared" si="747"/>
        <v>1.8265490058775271</v>
      </c>
      <c r="R3041" s="19">
        <f t="shared" si="741"/>
        <v>2.6761830025361237</v>
      </c>
      <c r="S3041" s="19">
        <f t="shared" si="745"/>
        <v>2.4612703525462769</v>
      </c>
      <c r="T3041" s="19">
        <f t="shared" si="736"/>
        <v>3.4707145887359632</v>
      </c>
      <c r="U3041" s="23">
        <f t="shared" si="748"/>
        <v>2.6086792374239725</v>
      </c>
      <c r="V3041" s="24">
        <f t="shared" si="732"/>
        <v>2.4005576241892377</v>
      </c>
      <c r="W3041" s="24">
        <f t="shared" si="732"/>
        <v>2.8050122088554308</v>
      </c>
      <c r="X3041" s="24">
        <f t="shared" si="732"/>
        <v>2.4574463287049202</v>
      </c>
      <c r="Y3041" s="24">
        <f t="shared" si="732"/>
        <v>3.1370193617777997</v>
      </c>
      <c r="Z3041" s="24">
        <f t="shared" si="732"/>
        <v>2.746497180882264</v>
      </c>
      <c r="AA3041" s="20">
        <v>-0.92</v>
      </c>
      <c r="AB3041" s="20">
        <v>-0.73666666666666603</v>
      </c>
      <c r="AC3041" s="17">
        <v>314.49510927057901</v>
      </c>
      <c r="AD3041" s="17">
        <f t="shared" si="742"/>
        <v>314.15176235980169</v>
      </c>
      <c r="AE3041" s="21">
        <v>38</v>
      </c>
      <c r="AF3041" s="21">
        <v>169.26388888889269</v>
      </c>
      <c r="AG3041" s="19">
        <v>4.0503239539413265</v>
      </c>
      <c r="AH3041" s="21">
        <v>171.3</v>
      </c>
      <c r="AI3041" s="22">
        <v>-0.76999999999999957</v>
      </c>
      <c r="AJ3041" s="21">
        <v>1535</v>
      </c>
      <c r="AK3041" s="21" t="e">
        <f>VLOOKUP($B3041,'[3]Rotoma level Monthly'!$C$2:$N$538,10,FALSE)</f>
        <v>#N/A</v>
      </c>
      <c r="AL3041" s="21" t="e">
        <f>VLOOKUP($B3041,'[3]Rotoma level Monthly'!$C$2:$N$538,11,FALSE)</f>
        <v>#N/A</v>
      </c>
      <c r="AM3041" s="20">
        <v>3.8238743921738148</v>
      </c>
      <c r="AN3041" s="21">
        <v>176.55000000000004</v>
      </c>
    </row>
    <row r="3042" spans="1:40" x14ac:dyDescent="0.25">
      <c r="A3042" t="s">
        <v>101</v>
      </c>
      <c r="B3042" s="15">
        <v>38322</v>
      </c>
      <c r="C3042" s="16" t="s">
        <v>66</v>
      </c>
      <c r="D3042" s="17">
        <v>2005</v>
      </c>
      <c r="E3042" s="18" t="str">
        <f t="shared" si="738"/>
        <v>Tarawera 2004/05</v>
      </c>
      <c r="F3042" s="18" t="s">
        <v>61</v>
      </c>
      <c r="G3042" s="19">
        <v>1.2</v>
      </c>
      <c r="H3042" s="20">
        <v>11.829999923706055</v>
      </c>
      <c r="I3042" s="21">
        <v>83.999999000000003</v>
      </c>
      <c r="J3042" s="19">
        <v>14</v>
      </c>
      <c r="K3042" s="19">
        <v>3</v>
      </c>
      <c r="L3042" s="19">
        <v>0.50000001999999999</v>
      </c>
      <c r="M3042" s="19">
        <v>2.0000001000000003</v>
      </c>
      <c r="N3042" s="19">
        <v>7.8000002000000004</v>
      </c>
      <c r="O3042" s="19">
        <v>0.43000000999999999</v>
      </c>
      <c r="Q3042" s="19">
        <f t="shared" si="747"/>
        <v>2.4211203649609674</v>
      </c>
      <c r="R3042" s="19">
        <f t="shared" si="741"/>
        <v>2.374329499018061</v>
      </c>
      <c r="S3042" s="19">
        <f t="shared" si="745"/>
        <v>2.1820806354840445</v>
      </c>
      <c r="T3042" s="19">
        <f t="shared" si="736"/>
        <v>3.564693864180454</v>
      </c>
      <c r="U3042" s="23">
        <f t="shared" si="748"/>
        <v>2.6355560909108817</v>
      </c>
      <c r="V3042" s="24">
        <f t="shared" si="732"/>
        <v>2.470068183481624</v>
      </c>
      <c r="W3042" s="24">
        <f t="shared" si="732"/>
        <v>2.7807501464129989</v>
      </c>
      <c r="X3042" s="24">
        <f t="shared" si="732"/>
        <v>2.4344991876031803</v>
      </c>
      <c r="Y3042" s="24">
        <f t="shared" si="732"/>
        <v>3.2265603777715128</v>
      </c>
      <c r="Z3042" s="24">
        <f t="shared" si="732"/>
        <v>2.736411627248502</v>
      </c>
      <c r="AA3042" s="20">
        <v>-0.9</v>
      </c>
      <c r="AB3042" s="20">
        <v>-0.64666666666666595</v>
      </c>
      <c r="AC3042" s="17">
        <v>314.41393138803397</v>
      </c>
      <c r="AD3042" s="17">
        <f t="shared" si="742"/>
        <v>314.17363663654669</v>
      </c>
      <c r="AE3042" s="21">
        <v>193.5</v>
      </c>
      <c r="AF3042" s="21">
        <v>209.91263440860325</v>
      </c>
      <c r="AG3042" s="19">
        <v>5.0489912634409064</v>
      </c>
      <c r="AH3042" s="21">
        <v>182.6</v>
      </c>
      <c r="AI3042" s="22">
        <v>-0.76999999999999957</v>
      </c>
      <c r="AJ3042" s="21">
        <v>1478</v>
      </c>
      <c r="AK3042" s="21" t="e">
        <f>VLOOKUP($B3042,'[3]Rotoma level Monthly'!$C$2:$N$538,10,FALSE)</f>
        <v>#N/A</v>
      </c>
      <c r="AL3042" s="21" t="e">
        <f>VLOOKUP($B3042,'[3]Rotoma level Monthly'!$C$2:$N$538,11,FALSE)</f>
        <v>#N/A</v>
      </c>
      <c r="AM3042" s="20">
        <v>3.7994802431452626</v>
      </c>
      <c r="AN3042" s="21">
        <v>173.65833333333333</v>
      </c>
    </row>
    <row r="3043" spans="1:40" x14ac:dyDescent="0.25">
      <c r="A3043" t="s">
        <v>101</v>
      </c>
      <c r="B3043" s="15">
        <v>38353</v>
      </c>
      <c r="C3043" s="16" t="s">
        <v>66</v>
      </c>
      <c r="D3043" s="17">
        <v>2005</v>
      </c>
      <c r="E3043" s="18" t="str">
        <f t="shared" si="738"/>
        <v>Tarawera 2004/05</v>
      </c>
      <c r="F3043" s="18" t="s">
        <v>61</v>
      </c>
      <c r="G3043" s="19">
        <v>1</v>
      </c>
      <c r="H3043" s="20">
        <v>7.6399998664855957</v>
      </c>
      <c r="I3043" s="21">
        <v>136.50001002000002</v>
      </c>
      <c r="J3043" s="19">
        <v>11</v>
      </c>
      <c r="K3043" s="19">
        <v>3</v>
      </c>
      <c r="L3043" s="19">
        <v>0.50000001999999999</v>
      </c>
      <c r="M3043" s="19">
        <v>3</v>
      </c>
      <c r="N3043" s="19">
        <v>8</v>
      </c>
      <c r="O3043" s="19">
        <v>0.63999998999999996</v>
      </c>
      <c r="Q3043" s="19">
        <f t="shared" si="747"/>
        <v>2.2200000000000002</v>
      </c>
      <c r="R3043" s="19">
        <f t="shared" si="741"/>
        <v>3.024623448286917</v>
      </c>
      <c r="S3043" s="19">
        <f t="shared" si="745"/>
        <v>2.816749376603124</v>
      </c>
      <c r="T3043" s="19">
        <f t="shared" si="736"/>
        <v>3.2588666406620166</v>
      </c>
      <c r="U3043" s="23">
        <f t="shared" si="748"/>
        <v>2.8300598663880145</v>
      </c>
      <c r="V3043" s="24">
        <f t="shared" si="732"/>
        <v>2.5212950732321038</v>
      </c>
      <c r="W3043" s="24">
        <f t="shared" si="732"/>
        <v>2.760372104450679</v>
      </c>
      <c r="X3043" s="24">
        <f t="shared" si="732"/>
        <v>2.445843770200725</v>
      </c>
      <c r="Y3043" s="24">
        <f t="shared" si="732"/>
        <v>3.1398005290498179</v>
      </c>
      <c r="Z3043" s="24">
        <f t="shared" si="732"/>
        <v>2.7230929020261758</v>
      </c>
      <c r="AA3043" s="20">
        <v>0.2</v>
      </c>
      <c r="AB3043" s="20">
        <v>9.99999999999991E-3</v>
      </c>
      <c r="AC3043" s="17">
        <v>314.36943507373297</v>
      </c>
      <c r="AD3043" s="17">
        <f t="shared" si="742"/>
        <v>314.19653968367101</v>
      </c>
      <c r="AE3043" s="21">
        <v>35.5</v>
      </c>
      <c r="AF3043" s="21">
        <v>186.07930107526889</v>
      </c>
      <c r="AG3043" s="19">
        <v>3.7220547282464009</v>
      </c>
      <c r="AH3043" s="21">
        <v>290.89999999999998</v>
      </c>
      <c r="AI3043" s="22">
        <v>-0.69166666666666599</v>
      </c>
      <c r="AJ3043" s="21">
        <v>1453.5</v>
      </c>
      <c r="AK3043" s="21" t="e">
        <f>VLOOKUP($B3043,'[3]Rotoma level Monthly'!$C$2:$N$538,10,FALSE)</f>
        <v>#N/A</v>
      </c>
      <c r="AL3043" s="21" t="e">
        <f>VLOOKUP($B3043,'[3]Rotoma level Monthly'!$C$2:$N$538,11,FALSE)</f>
        <v>#N/A</v>
      </c>
      <c r="AM3043" s="20">
        <v>3.8906068513053871</v>
      </c>
      <c r="AN3043" s="21">
        <v>177.19166666666663</v>
      </c>
    </row>
    <row r="3044" spans="1:40" x14ac:dyDescent="0.25">
      <c r="A3044" t="s">
        <v>101</v>
      </c>
      <c r="B3044" s="15">
        <v>38384</v>
      </c>
      <c r="C3044" s="16" t="s">
        <v>66</v>
      </c>
      <c r="D3044" s="17">
        <v>2005</v>
      </c>
      <c r="E3044" s="18" t="str">
        <f t="shared" si="738"/>
        <v>Tarawera 2004/05</v>
      </c>
      <c r="F3044" s="18" t="s">
        <v>61</v>
      </c>
      <c r="G3044" s="19">
        <v>1.2</v>
      </c>
      <c r="H3044" s="20">
        <v>9.3000001907348633</v>
      </c>
      <c r="I3044" s="21">
        <v>121</v>
      </c>
      <c r="J3044" s="19">
        <v>8.9999995999999989</v>
      </c>
      <c r="K3044" s="19">
        <v>3</v>
      </c>
      <c r="L3044" s="19">
        <v>1</v>
      </c>
      <c r="M3044" s="19">
        <v>3</v>
      </c>
      <c r="N3044" s="19">
        <v>7.9000000999999997</v>
      </c>
      <c r="O3044" s="19">
        <v>0.55000000999999998</v>
      </c>
      <c r="Q3044" s="19">
        <f t="shared" si="747"/>
        <v>2.4211203649609674</v>
      </c>
      <c r="R3044" s="19">
        <f t="shared" si="741"/>
        <v>2.7431481023742013</v>
      </c>
      <c r="S3044" s="19">
        <f t="shared" si="745"/>
        <v>2.6591839646525153</v>
      </c>
      <c r="T3044" s="19">
        <f t="shared" si="736"/>
        <v>3.004388071201054</v>
      </c>
      <c r="U3044" s="23">
        <f t="shared" si="748"/>
        <v>2.7069601257971847</v>
      </c>
      <c r="V3044" s="24">
        <f t="shared" si="732"/>
        <v>2.513268186877704</v>
      </c>
      <c r="W3044" s="24">
        <f t="shared" si="732"/>
        <v>2.771740084297845</v>
      </c>
      <c r="X3044" s="24">
        <f t="shared" si="732"/>
        <v>2.4774830771322254</v>
      </c>
      <c r="Y3044" s="24">
        <f t="shared" si="732"/>
        <v>3.1522476328646172</v>
      </c>
      <c r="Z3044" s="24">
        <f t="shared" si="732"/>
        <v>2.7362101051448846</v>
      </c>
      <c r="AA3044" s="20">
        <v>-2.57</v>
      </c>
      <c r="AB3044" s="20">
        <v>-0.39500000000000002</v>
      </c>
      <c r="AC3044" s="17">
        <v>314.36943507373297</v>
      </c>
      <c r="AD3044" s="17">
        <f t="shared" si="742"/>
        <v>314.22926166920615</v>
      </c>
      <c r="AE3044" s="21">
        <v>53.5</v>
      </c>
      <c r="AF3044" s="21">
        <v>168.59226190476528</v>
      </c>
      <c r="AG3044" s="19">
        <v>3.3910403034447145</v>
      </c>
      <c r="AH3044" s="21">
        <v>186.7</v>
      </c>
      <c r="AI3044" s="22">
        <v>-0.69166666666666599</v>
      </c>
      <c r="AJ3044" s="21">
        <v>1384.5</v>
      </c>
      <c r="AK3044" s="21" t="e">
        <f>VLOOKUP($B3044,'[3]Rotoma level Monthly'!$C$2:$N$538,10,FALSE)</f>
        <v>#N/A</v>
      </c>
      <c r="AL3044" s="21" t="e">
        <f>VLOOKUP($B3044,'[3]Rotoma level Monthly'!$C$2:$N$538,11,FALSE)</f>
        <v>#N/A</v>
      </c>
      <c r="AM3044" s="20">
        <v>3.9347170146436667</v>
      </c>
      <c r="AN3044" s="21">
        <v>179.83333333333329</v>
      </c>
    </row>
    <row r="3045" spans="1:40" x14ac:dyDescent="0.25">
      <c r="A3045" t="s">
        <v>101</v>
      </c>
      <c r="B3045" s="15">
        <v>38412</v>
      </c>
      <c r="C3045" s="16" t="s">
        <v>66</v>
      </c>
      <c r="D3045" s="17">
        <v>2005</v>
      </c>
      <c r="E3045" s="18" t="str">
        <f t="shared" si="738"/>
        <v>Tarawera 2004/05</v>
      </c>
      <c r="F3045" s="18" t="s">
        <v>61</v>
      </c>
      <c r="G3045" s="19">
        <v>1</v>
      </c>
      <c r="H3045" s="20">
        <v>9.4300003051757813</v>
      </c>
      <c r="I3045" s="21">
        <v>157.50001001999999</v>
      </c>
      <c r="J3045" s="19">
        <v>8.0000004000000011</v>
      </c>
      <c r="K3045" s="19">
        <v>3</v>
      </c>
      <c r="L3045" s="19">
        <v>0.50000001999999999</v>
      </c>
      <c r="M3045" s="19">
        <v>8.0000004000000011</v>
      </c>
      <c r="N3045" s="19">
        <v>8.1999998000000005</v>
      </c>
      <c r="O3045" s="19">
        <v>0.56000000000000005</v>
      </c>
      <c r="Q3045" s="19">
        <f t="shared" si="747"/>
        <v>2.2200000000000002</v>
      </c>
      <c r="R3045" s="19">
        <f t="shared" si="741"/>
        <v>2.7226817143034689</v>
      </c>
      <c r="S3045" s="19">
        <f t="shared" si="745"/>
        <v>3.0038145631226087</v>
      </c>
      <c r="T3045" s="19">
        <f t="shared" si="736"/>
        <v>2.8550228254234682</v>
      </c>
      <c r="U3045" s="23">
        <f t="shared" si="748"/>
        <v>2.7003797757123866</v>
      </c>
      <c r="V3045" s="24">
        <f t="shared" si="732"/>
        <v>2.5132681868777036</v>
      </c>
      <c r="W3045" s="24">
        <f t="shared" si="732"/>
        <v>2.7444317708003054</v>
      </c>
      <c r="X3045" s="24">
        <f t="shared" si="732"/>
        <v>2.493471614382714</v>
      </c>
      <c r="Y3045" s="24">
        <f t="shared" si="732"/>
        <v>3.1398005290498183</v>
      </c>
      <c r="Z3045" s="24">
        <f t="shared" si="732"/>
        <v>2.7297282287643796</v>
      </c>
      <c r="AA3045" s="20">
        <v>7.0000000000000007E-2</v>
      </c>
      <c r="AB3045" s="20">
        <v>-0.34</v>
      </c>
      <c r="AC3045" s="17">
        <v>314.23415555158198</v>
      </c>
      <c r="AD3045" s="17">
        <f t="shared" si="742"/>
        <v>314.25190425039739</v>
      </c>
      <c r="AE3045" s="21">
        <v>148</v>
      </c>
      <c r="AF3045" s="21">
        <v>187.65013615417098</v>
      </c>
      <c r="AG3045" s="19">
        <v>3.1306054952390023</v>
      </c>
      <c r="AH3045" s="21">
        <v>208.4</v>
      </c>
      <c r="AI3045" s="22">
        <v>-0.64666666666666595</v>
      </c>
      <c r="AJ3045" s="21">
        <v>1144.5</v>
      </c>
      <c r="AK3045" s="21" t="e">
        <f>VLOOKUP($B3045,'[3]Rotoma level Monthly'!$C$2:$N$538,10,FALSE)</f>
        <v>#N/A</v>
      </c>
      <c r="AL3045" s="21" t="e">
        <f>VLOOKUP($B3045,'[3]Rotoma level Monthly'!$C$2:$N$538,11,FALSE)</f>
        <v>#N/A</v>
      </c>
      <c r="AM3045" s="20">
        <v>3.7868813042393756</v>
      </c>
      <c r="AN3045" s="21">
        <v>174.43333333333331</v>
      </c>
    </row>
    <row r="3046" spans="1:40" x14ac:dyDescent="0.25">
      <c r="A3046" t="s">
        <v>101</v>
      </c>
      <c r="B3046" s="15">
        <v>38443</v>
      </c>
      <c r="C3046" s="16" t="s">
        <v>66</v>
      </c>
      <c r="D3046" s="17">
        <v>2005</v>
      </c>
      <c r="E3046" s="18" t="str">
        <f t="shared" si="738"/>
        <v>Tarawera 2004/05</v>
      </c>
      <c r="F3046" s="18" t="s">
        <v>61</v>
      </c>
      <c r="G3046" s="19">
        <v>1.2</v>
      </c>
      <c r="H3046" s="20">
        <v>11.029999732971191</v>
      </c>
      <c r="I3046" s="21">
        <v>168.50000002000002</v>
      </c>
      <c r="J3046" s="19">
        <v>6.0000000999999994</v>
      </c>
      <c r="K3046" s="19">
        <v>0.5</v>
      </c>
      <c r="L3046" s="19">
        <v>0.50000001999999999</v>
      </c>
      <c r="M3046" s="19">
        <v>4.0000002000000006</v>
      </c>
      <c r="N3046" s="19">
        <v>8</v>
      </c>
      <c r="O3046" s="19">
        <v>0.36000000999999998</v>
      </c>
      <c r="Q3046" s="19">
        <f t="shared" si="747"/>
        <v>2.4211203649609674</v>
      </c>
      <c r="R3046" s="19">
        <f t="shared" si="741"/>
        <v>2.485013815476917</v>
      </c>
      <c r="S3046" s="19">
        <f t="shared" si="745"/>
        <v>3.0920657148293063</v>
      </c>
      <c r="T3046" s="19">
        <f t="shared" si="736"/>
        <v>2.4902016722559037</v>
      </c>
      <c r="U3046" s="23">
        <f t="shared" si="748"/>
        <v>2.6221003918807737</v>
      </c>
      <c r="V3046" s="24">
        <f t="shared" si="732"/>
        <v>2.4357307378881665</v>
      </c>
      <c r="W3046" s="24">
        <f t="shared" si="732"/>
        <v>2.7130870067179598</v>
      </c>
      <c r="X3046" s="24">
        <f t="shared" ref="X3046:Z3109" si="749">AVERAGE(S3035:S3046)</f>
        <v>2.5270970053927018</v>
      </c>
      <c r="Y3046" s="24">
        <f t="shared" si="749"/>
        <v>3.0969516571871396</v>
      </c>
      <c r="Z3046" s="24">
        <f t="shared" si="749"/>
        <v>2.6992797997165305</v>
      </c>
      <c r="AA3046" s="20">
        <v>-0.88</v>
      </c>
      <c r="AB3046" s="20">
        <v>-0.456666666666666</v>
      </c>
      <c r="AC3046" s="17">
        <v>314.22598237310598</v>
      </c>
      <c r="AD3046" s="17">
        <f t="shared" si="742"/>
        <v>314.29046407946595</v>
      </c>
      <c r="AE3046" s="21">
        <v>15</v>
      </c>
      <c r="AF3046" s="21">
        <v>181.41557017544025</v>
      </c>
      <c r="AG3046" s="19">
        <v>2.8411419358102017</v>
      </c>
      <c r="AH3046" s="21">
        <v>212.9</v>
      </c>
      <c r="AI3046" s="22">
        <v>-0.64666666666666595</v>
      </c>
      <c r="AJ3046" s="21">
        <v>1279.5</v>
      </c>
      <c r="AK3046" s="21" t="e">
        <f>VLOOKUP($B3046,'[3]Rotoma level Monthly'!$C$2:$N$538,10,FALSE)</f>
        <v>#N/A</v>
      </c>
      <c r="AL3046" s="21" t="e">
        <f>VLOOKUP($B3046,'[3]Rotoma level Monthly'!$C$2:$N$538,11,FALSE)</f>
        <v>#N/A</v>
      </c>
      <c r="AM3046" s="20">
        <v>3.7674875632719309</v>
      </c>
      <c r="AN3046" s="21">
        <v>178.77499999999998</v>
      </c>
    </row>
    <row r="3047" spans="1:40" x14ac:dyDescent="0.25">
      <c r="A3047" t="s">
        <v>101</v>
      </c>
      <c r="B3047" s="15">
        <v>38473</v>
      </c>
      <c r="C3047" s="16" t="s">
        <v>66</v>
      </c>
      <c r="D3047" s="17">
        <v>2005</v>
      </c>
      <c r="E3047" s="18" t="str">
        <f t="shared" si="738"/>
        <v>Tarawera 2004/05</v>
      </c>
      <c r="F3047" s="18" t="s">
        <v>61</v>
      </c>
      <c r="G3047" s="19">
        <v>1.4</v>
      </c>
      <c r="H3047" s="20">
        <v>6.820000171661377</v>
      </c>
      <c r="I3047" s="21">
        <v>113.50000002</v>
      </c>
      <c r="J3047" s="19">
        <v>4.0000002000000006</v>
      </c>
      <c r="K3047" s="19">
        <v>3</v>
      </c>
      <c r="L3047" s="19">
        <v>0.50000001999999999</v>
      </c>
      <c r="M3047" s="19">
        <v>8.0000004000000011</v>
      </c>
      <c r="N3047" s="19">
        <v>7.8000002000000004</v>
      </c>
      <c r="O3047" s="19">
        <v>0.61000001000000004</v>
      </c>
      <c r="Q3047" s="19">
        <f t="shared" si="747"/>
        <v>2.5911652106227248</v>
      </c>
      <c r="R3047" s="19">
        <f t="shared" si="741"/>
        <v>3.181083206566818</v>
      </c>
      <c r="S3047" s="19">
        <f t="shared" si="745"/>
        <v>2.575537543433065</v>
      </c>
      <c r="T3047" s="19">
        <f t="shared" si="736"/>
        <v>1.976015238084643</v>
      </c>
      <c r="U3047" s="23">
        <f t="shared" si="748"/>
        <v>2.5809502996768128</v>
      </c>
      <c r="V3047" s="24">
        <f t="shared" ref="V3047:Z3110" si="750">AVERAGE(Q3036:Q3047)</f>
        <v>2.4162602788265217</v>
      </c>
      <c r="W3047" s="24">
        <f t="shared" si="750"/>
        <v>2.7386970859699367</v>
      </c>
      <c r="X3047" s="24">
        <f t="shared" si="749"/>
        <v>2.5376717968152431</v>
      </c>
      <c r="Y3047" s="24">
        <f t="shared" si="749"/>
        <v>2.9900473736390247</v>
      </c>
      <c r="Z3047" s="24">
        <f t="shared" si="749"/>
        <v>2.6751250723492301</v>
      </c>
      <c r="AA3047" s="20">
        <v>-1.32</v>
      </c>
      <c r="AB3047" s="20">
        <v>-0.60833333333333295</v>
      </c>
      <c r="AC3047" s="17">
        <v>314.15683838369802</v>
      </c>
      <c r="AD3047" s="17">
        <f t="shared" si="742"/>
        <v>314.3141214107747</v>
      </c>
      <c r="AE3047" s="21">
        <v>151.5</v>
      </c>
      <c r="AF3047" s="21">
        <v>162.61827956988665</v>
      </c>
      <c r="AG3047" s="19">
        <v>3.0298086515032847</v>
      </c>
      <c r="AH3047" s="21">
        <v>123.9</v>
      </c>
      <c r="AI3047" s="22">
        <v>-0.64666666666666595</v>
      </c>
      <c r="AJ3047" s="21">
        <v>1262</v>
      </c>
      <c r="AK3047" s="21" t="e">
        <f>VLOOKUP($B3047,'[3]Rotoma level Monthly'!$C$2:$N$538,10,FALSE)</f>
        <v>#N/A</v>
      </c>
      <c r="AL3047" s="21" t="e">
        <f>VLOOKUP($B3047,'[3]Rotoma level Monthly'!$C$2:$N$538,11,FALSE)</f>
        <v>#N/A</v>
      </c>
      <c r="AM3047" s="20">
        <v>3.7683565576851783</v>
      </c>
      <c r="AN3047" s="21">
        <v>176.57500000000002</v>
      </c>
    </row>
    <row r="3048" spans="1:40" x14ac:dyDescent="0.25">
      <c r="A3048" t="s">
        <v>101</v>
      </c>
      <c r="B3048" s="15">
        <v>38504</v>
      </c>
      <c r="C3048" s="16" t="s">
        <v>66</v>
      </c>
      <c r="D3048" s="17">
        <v>2005</v>
      </c>
      <c r="E3048" s="18" t="str">
        <f t="shared" si="738"/>
        <v>Tarawera 2004/05</v>
      </c>
      <c r="F3048" s="18" t="s">
        <v>61</v>
      </c>
      <c r="G3048" s="19">
        <v>1.6</v>
      </c>
      <c r="H3048" s="20">
        <v>7.7300000190734863</v>
      </c>
      <c r="I3048" s="21">
        <v>101.50000002</v>
      </c>
      <c r="J3048" s="19">
        <v>24</v>
      </c>
      <c r="K3048" s="19">
        <v>2.0000001000000003</v>
      </c>
      <c r="L3048" s="19">
        <v>0.50000001999999999</v>
      </c>
      <c r="M3048" s="19">
        <v>3</v>
      </c>
      <c r="N3048" s="19">
        <v>7.9000000999999997</v>
      </c>
      <c r="O3048" s="19">
        <v>0.37</v>
      </c>
      <c r="Q3048" s="19">
        <f t="shared" si="747"/>
        <v>2.7384647559460493</v>
      </c>
      <c r="R3048" s="19">
        <f t="shared" si="741"/>
        <v>3.0082546449562275</v>
      </c>
      <c r="S3048" s="19">
        <f t="shared" si="745"/>
        <v>2.4294627874277679</v>
      </c>
      <c r="T3048" s="19">
        <f t="shared" si="736"/>
        <v>4.248216825797889</v>
      </c>
      <c r="U3048" s="23">
        <f t="shared" si="748"/>
        <v>3.1060997535319839</v>
      </c>
      <c r="V3048" s="24">
        <f t="shared" si="750"/>
        <v>2.3938828758228436</v>
      </c>
      <c r="W3048" s="24">
        <f t="shared" si="750"/>
        <v>2.7401986219477852</v>
      </c>
      <c r="X3048" s="24">
        <f t="shared" si="749"/>
        <v>2.5813060402930899</v>
      </c>
      <c r="Y3048" s="24">
        <f t="shared" si="749"/>
        <v>3.1061468736702267</v>
      </c>
      <c r="Z3048" s="24">
        <f t="shared" si="749"/>
        <v>2.7135039796401914</v>
      </c>
      <c r="AA3048" s="20">
        <v>0.36</v>
      </c>
      <c r="AB3048" s="20">
        <v>0.59499999999999897</v>
      </c>
      <c r="AC3048" s="17">
        <v>314.23013702421798</v>
      </c>
      <c r="AD3048" s="17">
        <f t="shared" si="742"/>
        <v>314.33820823637103</v>
      </c>
      <c r="AE3048" s="21">
        <v>102</v>
      </c>
      <c r="AF3048" s="21">
        <v>176.37606576829151</v>
      </c>
      <c r="AG3048" s="19">
        <v>3.5461060500989605</v>
      </c>
      <c r="AH3048" s="21">
        <v>144.6</v>
      </c>
      <c r="AI3048" s="22">
        <v>-0.64666666666666595</v>
      </c>
      <c r="AJ3048" s="21">
        <v>1291.5</v>
      </c>
      <c r="AK3048" s="21" t="e">
        <f>VLOOKUP($B3048,'[3]Rotoma level Monthly'!$C$2:$N$538,10,FALSE)</f>
        <v>#N/A</v>
      </c>
      <c r="AL3048" s="21" t="e">
        <f>VLOOKUP($B3048,'[3]Rotoma level Monthly'!$C$2:$N$538,11,FALSE)</f>
        <v>#N/A</v>
      </c>
      <c r="AM3048" s="20">
        <v>3.7121529682428345</v>
      </c>
      <c r="AN3048" s="21">
        <v>180.05000000000004</v>
      </c>
    </row>
    <row r="3049" spans="1:40" x14ac:dyDescent="0.25">
      <c r="A3049" t="s">
        <v>101</v>
      </c>
      <c r="B3049" s="15">
        <v>38534</v>
      </c>
      <c r="C3049" s="16" t="s">
        <v>67</v>
      </c>
      <c r="D3049" s="17">
        <v>2006</v>
      </c>
      <c r="E3049" s="18" t="str">
        <f t="shared" si="738"/>
        <v>Tarawera 2005/06</v>
      </c>
      <c r="F3049" s="18" t="s">
        <v>61</v>
      </c>
      <c r="G3049" s="19">
        <v>2</v>
      </c>
      <c r="H3049" s="20">
        <v>10.390000343322754</v>
      </c>
      <c r="I3049" s="21">
        <v>104.50000002</v>
      </c>
      <c r="J3049" s="19">
        <v>8.9999995999999989</v>
      </c>
      <c r="K3049" s="19">
        <v>7.0000002000000006</v>
      </c>
      <c r="L3049" s="19">
        <v>0.50000001999999999</v>
      </c>
      <c r="M3049" s="19">
        <v>1</v>
      </c>
      <c r="N3049" s="19">
        <v>7.5999999000000003</v>
      </c>
      <c r="O3049" s="19">
        <v>0.43000000999999999</v>
      </c>
      <c r="Q3049" s="19">
        <f t="shared" si="747"/>
        <v>2.9846161889865122</v>
      </c>
      <c r="R3049" s="19">
        <f t="shared" si="741"/>
        <v>2.577183407706666</v>
      </c>
      <c r="S3049" s="19">
        <f t="shared" si="745"/>
        <v>2.4675400344958756</v>
      </c>
      <c r="T3049" s="19">
        <f t="shared" si="736"/>
        <v>3.004388071201054</v>
      </c>
      <c r="U3049" s="23">
        <f t="shared" si="748"/>
        <v>2.7584319255975269</v>
      </c>
      <c r="V3049" s="24">
        <f t="shared" si="750"/>
        <v>2.3990266978743282</v>
      </c>
      <c r="W3049" s="24">
        <f t="shared" si="750"/>
        <v>2.7513840501590301</v>
      </c>
      <c r="X3049" s="24">
        <f t="shared" si="749"/>
        <v>2.5662397471025744</v>
      </c>
      <c r="Y3049" s="24">
        <f t="shared" si="749"/>
        <v>3.1061468736702267</v>
      </c>
      <c r="Z3049" s="24">
        <f t="shared" si="749"/>
        <v>2.7137315174314427</v>
      </c>
      <c r="AA3049" s="20">
        <v>0.14000000000000001</v>
      </c>
      <c r="AB3049" s="20">
        <v>0.40499999999999903</v>
      </c>
      <c r="AC3049" s="17">
        <v>314.28644292280302</v>
      </c>
      <c r="AD3049" s="17">
        <f t="shared" si="742"/>
        <v>314.34447474666723</v>
      </c>
      <c r="AE3049" s="21">
        <v>135</v>
      </c>
      <c r="AF3049" s="21">
        <v>159.0234153933319</v>
      </c>
      <c r="AG3049" s="19">
        <v>3.1789152579438738</v>
      </c>
      <c r="AH3049" s="21">
        <v>101.9</v>
      </c>
      <c r="AI3049" s="22">
        <v>-0.60833333333333295</v>
      </c>
      <c r="AJ3049" s="21">
        <v>1241</v>
      </c>
      <c r="AK3049" s="21" t="e">
        <f>VLOOKUP($B3049,'[3]Rotoma level Monthly'!$C$2:$N$538,10,FALSE)</f>
        <v>#N/A</v>
      </c>
      <c r="AL3049" s="21" t="e">
        <f>VLOOKUP($B3049,'[3]Rotoma level Monthly'!$C$2:$N$538,11,FALSE)</f>
        <v>#N/A</v>
      </c>
      <c r="AM3049" s="20">
        <v>3.6894425494354732</v>
      </c>
      <c r="AN3049" s="21">
        <v>176.8416666666667</v>
      </c>
    </row>
    <row r="3050" spans="1:40" x14ac:dyDescent="0.25">
      <c r="A3050" t="s">
        <v>101</v>
      </c>
      <c r="B3050" s="15">
        <v>38565</v>
      </c>
      <c r="C3050" s="16" t="s">
        <v>67</v>
      </c>
      <c r="D3050" s="17">
        <v>2006</v>
      </c>
      <c r="E3050" s="18" t="str">
        <f t="shared" si="738"/>
        <v>Tarawera 2005/06</v>
      </c>
      <c r="F3050" s="18" t="s">
        <v>61</v>
      </c>
      <c r="G3050" s="19">
        <v>1.6</v>
      </c>
      <c r="H3050" s="20">
        <v>9.2600002288818359</v>
      </c>
      <c r="I3050" s="21">
        <v>101.50000002</v>
      </c>
      <c r="J3050" s="19">
        <v>12</v>
      </c>
      <c r="K3050" s="19">
        <v>4.9999998999999997</v>
      </c>
      <c r="L3050" s="19">
        <v>0.50000001999999999</v>
      </c>
      <c r="M3050" s="19">
        <v>2.0000001000000003</v>
      </c>
      <c r="N3050" s="19">
        <v>7.9000000999999997</v>
      </c>
      <c r="O3050" s="19">
        <v>0.38999999000000002</v>
      </c>
      <c r="Q3050" s="19">
        <f t="shared" si="747"/>
        <v>2.7384647559460493</v>
      </c>
      <c r="R3050" s="19">
        <f t="shared" si="741"/>
        <v>2.7494854650826088</v>
      </c>
      <c r="S3050" s="19">
        <f t="shared" si="745"/>
        <v>2.4294627874277679</v>
      </c>
      <c r="T3050" s="19">
        <f t="shared" si="736"/>
        <v>3.3692092384590637</v>
      </c>
      <c r="U3050" s="23">
        <f t="shared" si="748"/>
        <v>2.8216555617288726</v>
      </c>
      <c r="V3050" s="24">
        <f t="shared" si="750"/>
        <v>2.4366019102056153</v>
      </c>
      <c r="W3050" s="24">
        <f t="shared" si="750"/>
        <v>2.7559525815897921</v>
      </c>
      <c r="X3050" s="24">
        <f t="shared" si="749"/>
        <v>2.5908166565092601</v>
      </c>
      <c r="Y3050" s="24">
        <f t="shared" si="749"/>
        <v>3.1254143123220484</v>
      </c>
      <c r="Z3050" s="24">
        <f t="shared" si="749"/>
        <v>2.7363288331022479</v>
      </c>
      <c r="AA3050" s="20">
        <v>-0.65</v>
      </c>
      <c r="AB3050" s="20">
        <v>0.29833333333333301</v>
      </c>
      <c r="AC3050" s="17">
        <v>314.35320067531302</v>
      </c>
      <c r="AD3050" s="17">
        <f t="shared" si="742"/>
        <v>314.33785382416772</v>
      </c>
      <c r="AE3050" s="21">
        <v>113</v>
      </c>
      <c r="AF3050" s="21">
        <v>157.78512327090797</v>
      </c>
      <c r="AG3050" s="19">
        <v>2.3051482977718631</v>
      </c>
      <c r="AH3050" s="21">
        <v>187.5</v>
      </c>
      <c r="AI3050" s="22">
        <v>-0.456666666666666</v>
      </c>
      <c r="AJ3050" s="21">
        <v>1167</v>
      </c>
      <c r="AK3050" s="21" t="e">
        <f>VLOOKUP($B3050,'[3]Rotoma level Monthly'!$C$2:$N$538,10,FALSE)</f>
        <v>#N/A</v>
      </c>
      <c r="AL3050" s="21" t="e">
        <f>VLOOKUP($B3050,'[3]Rotoma level Monthly'!$C$2:$N$538,11,FALSE)</f>
        <v>#N/A</v>
      </c>
      <c r="AM3050" s="20">
        <v>3.6767032454006205</v>
      </c>
      <c r="AN3050" s="21">
        <v>178.25833333333335</v>
      </c>
    </row>
    <row r="3051" spans="1:40" x14ac:dyDescent="0.25">
      <c r="A3051" t="s">
        <v>101</v>
      </c>
      <c r="B3051" s="15">
        <v>38596</v>
      </c>
      <c r="C3051" s="16" t="s">
        <v>67</v>
      </c>
      <c r="D3051" s="17">
        <v>2006</v>
      </c>
      <c r="E3051" s="18" t="str">
        <f t="shared" si="738"/>
        <v>Tarawera 2005/06</v>
      </c>
      <c r="F3051" s="18" t="s">
        <v>61</v>
      </c>
      <c r="G3051" s="19">
        <v>1.2</v>
      </c>
      <c r="H3051" s="20">
        <v>7.8400001525878906</v>
      </c>
      <c r="I3051" s="21">
        <v>165.50001001999999</v>
      </c>
      <c r="J3051" s="19">
        <v>4.9999998999999997</v>
      </c>
      <c r="K3051" s="19">
        <v>4.9999998999999997</v>
      </c>
      <c r="L3051" s="19">
        <v>0.50000001999999999</v>
      </c>
      <c r="M3051" s="19">
        <v>0.50000001999999999</v>
      </c>
      <c r="N3051" s="19">
        <v>7.8000002000000004</v>
      </c>
      <c r="O3051" s="19">
        <v>0.60000001999999997</v>
      </c>
      <c r="Q3051" s="19">
        <f t="shared" si="747"/>
        <v>2.4211203649609674</v>
      </c>
      <c r="R3051" s="19">
        <f t="shared" si="741"/>
        <v>2.9884439364322808</v>
      </c>
      <c r="S3051" s="19">
        <f t="shared" si="745"/>
        <v>3.0685820534607893</v>
      </c>
      <c r="T3051" s="19">
        <f t="shared" si="736"/>
        <v>2.2589923872983766</v>
      </c>
      <c r="U3051" s="23">
        <f t="shared" si="748"/>
        <v>2.6842846855381035</v>
      </c>
      <c r="V3051" s="24">
        <f t="shared" si="750"/>
        <v>2.4353117814352276</v>
      </c>
      <c r="W3051" s="24">
        <f t="shared" si="750"/>
        <v>2.7865187728444636</v>
      </c>
      <c r="X3051" s="24">
        <f t="shared" si="749"/>
        <v>2.6640452710661724</v>
      </c>
      <c r="Y3051" s="24">
        <f t="shared" si="749"/>
        <v>3.042091457875078</v>
      </c>
      <c r="Z3051" s="24">
        <f t="shared" si="749"/>
        <v>2.7319918208052361</v>
      </c>
      <c r="AA3051" s="20">
        <v>0.33</v>
      </c>
      <c r="AB3051" s="20">
        <v>0.12166666666666601</v>
      </c>
      <c r="AC3051" s="17">
        <v>314.36449932703403</v>
      </c>
      <c r="AD3051" s="17">
        <f t="shared" si="742"/>
        <v>314.3330772817086</v>
      </c>
      <c r="AE3051" s="21">
        <v>108.5</v>
      </c>
      <c r="AF3051" s="21">
        <v>174.20833333333334</v>
      </c>
      <c r="AG3051" s="19">
        <v>3.2442361111111118</v>
      </c>
      <c r="AH3051" s="21">
        <v>144.30000000000001</v>
      </c>
      <c r="AI3051" s="22">
        <v>-0.39500000000000002</v>
      </c>
      <c r="AJ3051" s="21">
        <v>1207</v>
      </c>
      <c r="AK3051" s="21" t="e">
        <f>VLOOKUP($B3051,'[3]Rotoma level Monthly'!$C$2:$N$538,10,FALSE)</f>
        <v>#N/A</v>
      </c>
      <c r="AL3051" s="21" t="e">
        <f>VLOOKUP($B3051,'[3]Rotoma level Monthly'!$C$2:$N$538,11,FALSE)</f>
        <v>#N/A</v>
      </c>
      <c r="AM3051" s="20">
        <v>3.5633331099575578</v>
      </c>
      <c r="AN3051" s="21">
        <v>177.2416666666667</v>
      </c>
    </row>
    <row r="3052" spans="1:40" x14ac:dyDescent="0.25">
      <c r="A3052" t="s">
        <v>101</v>
      </c>
      <c r="B3052" s="15">
        <v>38626</v>
      </c>
      <c r="C3052" s="16" t="s">
        <v>67</v>
      </c>
      <c r="D3052" s="17">
        <v>2006</v>
      </c>
      <c r="E3052" s="18" t="str">
        <f t="shared" si="738"/>
        <v>Tarawera 2005/06</v>
      </c>
      <c r="F3052" s="18" t="s">
        <v>61</v>
      </c>
      <c r="G3052" s="19">
        <v>0.60000001999999997</v>
      </c>
      <c r="H3052" s="20">
        <v>9.4899997711181641</v>
      </c>
      <c r="I3052" s="21">
        <v>73.999999000000003</v>
      </c>
      <c r="J3052" s="19">
        <v>15</v>
      </c>
      <c r="K3052" s="19">
        <v>3</v>
      </c>
      <c r="L3052" s="19">
        <v>1</v>
      </c>
      <c r="M3052" s="19">
        <v>3</v>
      </c>
      <c r="N3052" s="19">
        <v>7.9000000999999997</v>
      </c>
      <c r="O3052" s="19">
        <v>0.41999998999999999</v>
      </c>
      <c r="Q3052" s="19">
        <f t="shared" si="747"/>
        <v>1.6565042127447205</v>
      </c>
      <c r="R3052" s="19">
        <f t="shared" si="741"/>
        <v>2.7133016458108985</v>
      </c>
      <c r="S3052" s="19">
        <f t="shared" si="745"/>
        <v>2.0163874587250166</v>
      </c>
      <c r="T3052" s="19">
        <f t="shared" si="736"/>
        <v>3.6521864764425889</v>
      </c>
      <c r="U3052" s="23">
        <f t="shared" si="748"/>
        <v>2.5095949484308062</v>
      </c>
      <c r="V3052" s="24">
        <f t="shared" si="750"/>
        <v>2.3883537991639545</v>
      </c>
      <c r="W3052" s="24">
        <f t="shared" si="750"/>
        <v>2.7703109907125989</v>
      </c>
      <c r="X3052" s="24">
        <f t="shared" si="749"/>
        <v>2.6001781060173461</v>
      </c>
      <c r="Y3052" s="24">
        <f t="shared" si="749"/>
        <v>3.0960746583118728</v>
      </c>
      <c r="Z3052" s="24">
        <f t="shared" si="749"/>
        <v>2.7137293885514429</v>
      </c>
      <c r="AA3052" s="20">
        <v>1.07</v>
      </c>
      <c r="AB3052" s="20">
        <v>6.6666666666666499E-2</v>
      </c>
      <c r="AC3052" s="17">
        <v>314.48265333269802</v>
      </c>
      <c r="AD3052" s="17">
        <f t="shared" si="742"/>
        <v>314.3318183663776</v>
      </c>
      <c r="AE3052" s="21">
        <v>243</v>
      </c>
      <c r="AF3052" s="21">
        <v>163.92249103942657</v>
      </c>
      <c r="AG3052" s="19">
        <v>3.4815636200716855</v>
      </c>
      <c r="AH3052" s="21">
        <v>178.3</v>
      </c>
      <c r="AI3052" s="22">
        <v>-0.34</v>
      </c>
      <c r="AJ3052" s="21">
        <v>1215.5</v>
      </c>
      <c r="AK3052" s="21" t="e">
        <f>VLOOKUP($B3052,'[3]Rotoma level Monthly'!$C$2:$N$538,10,FALSE)</f>
        <v>#N/A</v>
      </c>
      <c r="AL3052" s="21" t="e">
        <f>VLOOKUP($B3052,'[3]Rotoma level Monthly'!$C$2:$N$538,11,FALSE)</f>
        <v>#N/A</v>
      </c>
      <c r="AM3052" s="20">
        <v>3.4846268899604471</v>
      </c>
      <c r="AN3052" s="21">
        <v>177.77500000000001</v>
      </c>
    </row>
    <row r="3053" spans="1:40" x14ac:dyDescent="0.25">
      <c r="A3053" t="s">
        <v>101</v>
      </c>
      <c r="B3053" s="15">
        <v>38657</v>
      </c>
      <c r="C3053" s="16" t="s">
        <v>67</v>
      </c>
      <c r="D3053" s="17">
        <v>2006</v>
      </c>
      <c r="E3053" s="18" t="str">
        <f t="shared" si="738"/>
        <v>Tarawera 2005/06</v>
      </c>
      <c r="F3053" s="18" t="s">
        <v>61</v>
      </c>
      <c r="G3053" s="19">
        <v>0.60000001999999997</v>
      </c>
      <c r="H3053" s="20">
        <v>12.630000114440918</v>
      </c>
      <c r="I3053" s="21">
        <v>92.000004099999984</v>
      </c>
      <c r="J3053" s="19">
        <v>9.9999997999999994</v>
      </c>
      <c r="K3053" s="19">
        <v>4.0000002000000006</v>
      </c>
      <c r="L3053" s="19">
        <v>2.0000001000000003</v>
      </c>
      <c r="M3053" s="19">
        <v>9.9999997999999994</v>
      </c>
      <c r="N3053" s="19">
        <v>8</v>
      </c>
      <c r="O3053" s="19">
        <v>0.49000000999999999</v>
      </c>
      <c r="Q3053" s="19">
        <f t="shared" si="747"/>
        <v>1.6565042127447205</v>
      </c>
      <c r="R3053" s="19">
        <f t="shared" si="741"/>
        <v>2.2679097694170176</v>
      </c>
      <c r="S3053" s="19">
        <f t="shared" si="745"/>
        <v>2.3010014185669481</v>
      </c>
      <c r="T3053" s="19">
        <f t="shared" si="736"/>
        <v>3.1379999746372018</v>
      </c>
      <c r="U3053" s="23">
        <f t="shared" si="748"/>
        <v>2.3408538438414719</v>
      </c>
      <c r="V3053" s="24">
        <f t="shared" si="750"/>
        <v>2.3741833997362205</v>
      </c>
      <c r="W3053" s="24">
        <f t="shared" si="750"/>
        <v>2.7362882212860065</v>
      </c>
      <c r="X3053" s="24">
        <f t="shared" si="749"/>
        <v>2.5868223615190691</v>
      </c>
      <c r="Y3053" s="24">
        <f t="shared" si="749"/>
        <v>3.0683484404703094</v>
      </c>
      <c r="Z3053" s="24">
        <f t="shared" si="749"/>
        <v>2.6914106057529015</v>
      </c>
      <c r="AA3053" s="20">
        <v>-0.28000000000000003</v>
      </c>
      <c r="AB3053" s="20">
        <v>0.16166666666666599</v>
      </c>
      <c r="AC3053" s="17">
        <v>314.48402620036899</v>
      </c>
      <c r="AD3053" s="17">
        <f t="shared" si="742"/>
        <v>314.33089477719346</v>
      </c>
      <c r="AE3053" s="21">
        <v>38</v>
      </c>
      <c r="AF3053" s="21">
        <v>192.9652777777778</v>
      </c>
      <c r="AG3053" s="19">
        <v>4.0140972222222224</v>
      </c>
      <c r="AH3053" s="21">
        <v>225.1</v>
      </c>
      <c r="AI3053" s="22">
        <v>9.99999999999991E-3</v>
      </c>
      <c r="AJ3053" s="21">
        <v>1336.5</v>
      </c>
      <c r="AK3053" s="21" t="e">
        <f>VLOOKUP($B3053,'[3]Rotoma level Monthly'!$C$2:$N$538,10,FALSE)</f>
        <v>#N/A</v>
      </c>
      <c r="AL3053" s="21" t="e">
        <f>VLOOKUP($B3053,'[3]Rotoma level Monthly'!$C$2:$N$538,11,FALSE)</f>
        <v>#N/A</v>
      </c>
      <c r="AM3053" s="20">
        <v>3.4141613057186113</v>
      </c>
      <c r="AN3053" s="21">
        <v>182.25833333333333</v>
      </c>
    </row>
    <row r="3054" spans="1:40" x14ac:dyDescent="0.25">
      <c r="A3054" t="s">
        <v>101</v>
      </c>
      <c r="B3054" s="15">
        <v>38687</v>
      </c>
      <c r="C3054" s="16" t="s">
        <v>67</v>
      </c>
      <c r="D3054" s="17">
        <v>2006</v>
      </c>
      <c r="E3054" s="18" t="str">
        <f t="shared" si="738"/>
        <v>Tarawera 2005/06</v>
      </c>
      <c r="F3054" s="18" t="s">
        <v>61</v>
      </c>
      <c r="G3054" s="19">
        <v>1.5</v>
      </c>
      <c r="H3054" s="20">
        <v>6.434999942779541</v>
      </c>
      <c r="I3054" s="21">
        <v>10.499999819999999</v>
      </c>
      <c r="J3054" s="19">
        <v>11</v>
      </c>
      <c r="K3054" s="19">
        <v>4.0000002000000006</v>
      </c>
      <c r="L3054" s="19">
        <v>0.50000001999999999</v>
      </c>
      <c r="M3054" s="19">
        <v>17.999998999999999</v>
      </c>
      <c r="N3054" s="19">
        <v>7.9000000999999997</v>
      </c>
      <c r="O3054" s="19">
        <v>0.60000001999999997</v>
      </c>
      <c r="Q3054" s="19">
        <f t="shared" si="747"/>
        <v>2.6672717980014307</v>
      </c>
      <c r="R3054" s="19">
        <f t="shared" si="741"/>
        <v>3.2597230952422658</v>
      </c>
      <c r="S3054" s="19">
        <v>0</v>
      </c>
      <c r="T3054" s="19">
        <f t="shared" si="736"/>
        <v>3.2588666406620166</v>
      </c>
      <c r="U3054" s="23">
        <f t="shared" si="748"/>
        <v>2.2964653834764284</v>
      </c>
      <c r="V3054" s="24">
        <f t="shared" si="750"/>
        <v>2.394696019156259</v>
      </c>
      <c r="W3054" s="24">
        <f t="shared" si="750"/>
        <v>2.8100710209713569</v>
      </c>
      <c r="X3054" s="24">
        <f t="shared" si="749"/>
        <v>2.4049823085620656</v>
      </c>
      <c r="Y3054" s="24">
        <f t="shared" si="749"/>
        <v>3.0428628385104393</v>
      </c>
      <c r="Z3054" s="24">
        <f t="shared" si="749"/>
        <v>2.6631530468000304</v>
      </c>
      <c r="AA3054" s="20">
        <v>-0.08</v>
      </c>
      <c r="AB3054" s="20">
        <v>8.8333333333333194E-2</v>
      </c>
      <c r="AC3054" s="17">
        <v>314.44811836568499</v>
      </c>
      <c r="AD3054" s="17">
        <f t="shared" si="742"/>
        <v>314.33374369199765</v>
      </c>
      <c r="AE3054" s="21">
        <v>206</v>
      </c>
      <c r="AF3054" s="21">
        <v>176.65322580645162</v>
      </c>
      <c r="AG3054" s="19">
        <v>4.0546370967741936</v>
      </c>
      <c r="AH3054" s="21">
        <v>197.8</v>
      </c>
      <c r="AI3054" s="22">
        <v>6.6666666666666499E-2</v>
      </c>
      <c r="AJ3054" s="21">
        <v>1336.5</v>
      </c>
      <c r="AK3054" s="21" t="e">
        <f>VLOOKUP($B3054,'[3]Rotoma level Monthly'!$C$2:$N$538,10,FALSE)</f>
        <v>#N/A</v>
      </c>
      <c r="AL3054" s="21" t="e">
        <f>VLOOKUP($B3054,'[3]Rotoma level Monthly'!$C$2:$N$538,11,FALSE)</f>
        <v>#N/A</v>
      </c>
      <c r="AM3054" s="20">
        <v>3.4111424114086852</v>
      </c>
      <c r="AN3054" s="21">
        <v>183.52499999999998</v>
      </c>
    </row>
    <row r="3055" spans="1:40" x14ac:dyDescent="0.25">
      <c r="A3055" t="s">
        <v>101</v>
      </c>
      <c r="B3055" s="15">
        <v>38718</v>
      </c>
      <c r="C3055" s="16" t="s">
        <v>67</v>
      </c>
      <c r="D3055" s="17">
        <v>2006</v>
      </c>
      <c r="E3055" s="18" t="str">
        <f t="shared" si="738"/>
        <v>Tarawera 2005/06</v>
      </c>
      <c r="F3055" s="18" t="s">
        <v>61</v>
      </c>
      <c r="G3055" s="19">
        <v>2.4000001000000002</v>
      </c>
      <c r="H3055" s="20">
        <v>6.9000000953674316</v>
      </c>
      <c r="I3055" s="21">
        <v>143.00000000000003</v>
      </c>
      <c r="J3055" s="19">
        <v>8.9999995999999989</v>
      </c>
      <c r="K3055" s="19">
        <v>6.0000000999999994</v>
      </c>
      <c r="L3055" s="19">
        <v>3</v>
      </c>
      <c r="M3055" s="19">
        <v>4.0000002000000006</v>
      </c>
      <c r="N3055" s="19">
        <v>8.1000004000000008</v>
      </c>
      <c r="O3055" s="19">
        <v>3.3</v>
      </c>
      <c r="Q3055" s="19">
        <f t="shared" si="747"/>
        <v>3.1857365999103111</v>
      </c>
      <c r="R3055" s="19">
        <f t="shared" si="741"/>
        <v>3.1651891515873474</v>
      </c>
      <c r="S3055" s="19">
        <f t="shared" si="745"/>
        <v>2.8775614727698362</v>
      </c>
      <c r="T3055" s="19">
        <f t="shared" si="736"/>
        <v>3.004388071201054</v>
      </c>
      <c r="U3055" s="23">
        <f t="shared" si="748"/>
        <v>3.0582188238671373</v>
      </c>
      <c r="V3055" s="24">
        <f t="shared" si="750"/>
        <v>2.4751740691487849</v>
      </c>
      <c r="W3055" s="24">
        <f t="shared" si="750"/>
        <v>2.8217848295797263</v>
      </c>
      <c r="X3055" s="24">
        <f t="shared" si="749"/>
        <v>2.4100499832426245</v>
      </c>
      <c r="Y3055" s="24">
        <f t="shared" si="749"/>
        <v>3.0216562910553595</v>
      </c>
      <c r="Z3055" s="24">
        <f t="shared" si="749"/>
        <v>2.6821662932566235</v>
      </c>
      <c r="AA3055" s="20">
        <v>1.28</v>
      </c>
      <c r="AB3055" s="20">
        <v>-0.32333333333333297</v>
      </c>
      <c r="AC3055" s="17">
        <v>314.39014364850698</v>
      </c>
      <c r="AD3055" s="17">
        <f t="shared" si="742"/>
        <v>314.3354694065622</v>
      </c>
      <c r="AE3055" s="21">
        <v>134.5</v>
      </c>
      <c r="AF3055" s="21">
        <v>180.93413978494624</v>
      </c>
      <c r="AG3055" s="19">
        <v>4.1580645161290324</v>
      </c>
      <c r="AH3055" s="21">
        <v>234.5</v>
      </c>
      <c r="AI3055" s="22">
        <v>6.6666666666666499E-2</v>
      </c>
      <c r="AJ3055" s="21">
        <v>1349</v>
      </c>
      <c r="AK3055" s="21" t="e">
        <f>VLOOKUP($B3055,'[3]Rotoma level Monthly'!$C$2:$N$538,10,FALSE)</f>
        <v>#N/A</v>
      </c>
      <c r="AL3055" s="21" t="e">
        <f>VLOOKUP($B3055,'[3]Rotoma level Monthly'!$C$2:$N$538,11,FALSE)</f>
        <v>#N/A</v>
      </c>
      <c r="AM3055" s="20">
        <v>3.3282795641864591</v>
      </c>
      <c r="AN3055" s="21">
        <v>178.82499999999996</v>
      </c>
    </row>
    <row r="3056" spans="1:40" x14ac:dyDescent="0.25">
      <c r="A3056" t="s">
        <v>101</v>
      </c>
      <c r="B3056" s="15">
        <v>38749</v>
      </c>
      <c r="C3056" s="16" t="s">
        <v>67</v>
      </c>
      <c r="D3056" s="17">
        <v>2006</v>
      </c>
      <c r="E3056" s="18" t="str">
        <f t="shared" si="738"/>
        <v>Tarawera 2005/06</v>
      </c>
      <c r="F3056" s="18" t="s">
        <v>61</v>
      </c>
      <c r="G3056" s="19">
        <v>1.5</v>
      </c>
      <c r="H3056" s="20">
        <v>8.5799999237060547</v>
      </c>
      <c r="I3056" s="21">
        <v>171</v>
      </c>
      <c r="J3056" s="19">
        <v>7.0000002000000006</v>
      </c>
      <c r="K3056" s="19">
        <v>4.9999998999999997</v>
      </c>
      <c r="L3056" s="19">
        <v>3</v>
      </c>
      <c r="M3056" s="19">
        <v>3</v>
      </c>
      <c r="N3056" s="19">
        <v>8.1000004000000008</v>
      </c>
      <c r="O3056" s="19">
        <v>0.60000001999999997</v>
      </c>
      <c r="Q3056" s="19">
        <f t="shared" si="747"/>
        <v>2.6672717980014307</v>
      </c>
      <c r="R3056" s="19">
        <f t="shared" si="741"/>
        <v>2.8603131567534001</v>
      </c>
      <c r="S3056" s="19">
        <f t="shared" si="745"/>
        <v>3.1113182922803824</v>
      </c>
      <c r="T3056" s="19">
        <f t="shared" si="736"/>
        <v>2.6856863130741973</v>
      </c>
      <c r="U3056" s="23">
        <f t="shared" si="748"/>
        <v>2.8311473900273523</v>
      </c>
      <c r="V3056" s="24">
        <f t="shared" si="750"/>
        <v>2.4956866885688238</v>
      </c>
      <c r="W3056" s="24">
        <f t="shared" si="750"/>
        <v>2.8315485841113262</v>
      </c>
      <c r="X3056" s="24">
        <f t="shared" si="749"/>
        <v>2.4477278438782806</v>
      </c>
      <c r="Y3056" s="24">
        <f t="shared" si="749"/>
        <v>2.9950978112114548</v>
      </c>
      <c r="Z3056" s="24">
        <f t="shared" si="749"/>
        <v>2.6925152319424708</v>
      </c>
      <c r="AA3056" s="20">
        <v>-0.01</v>
      </c>
      <c r="AB3056" s="20">
        <v>-0.20499999999999999</v>
      </c>
      <c r="AC3056" s="17">
        <v>314.669870385612</v>
      </c>
      <c r="AD3056" s="17">
        <f t="shared" si="742"/>
        <v>314.36050568255206</v>
      </c>
      <c r="AE3056" s="21">
        <v>184.5</v>
      </c>
      <c r="AF3056" s="21">
        <v>177.62648809523816</v>
      </c>
      <c r="AG3056" s="19">
        <v>3.1681547619047632</v>
      </c>
      <c r="AH3056" s="21">
        <v>253</v>
      </c>
      <c r="AI3056" s="22">
        <v>7.7499999999999847E-2</v>
      </c>
      <c r="AJ3056" s="21">
        <v>1448</v>
      </c>
      <c r="AK3056" s="21" t="e">
        <f>VLOOKUP($B3056,'[3]Rotoma level Monthly'!$C$2:$N$538,10,FALSE)</f>
        <v>#N/A</v>
      </c>
      <c r="AL3056" s="21" t="e">
        <f>VLOOKUP($B3056,'[3]Rotoma level Monthly'!$C$2:$N$538,11,FALSE)</f>
        <v>#N/A</v>
      </c>
      <c r="AM3056" s="20">
        <v>3.3646137131766789</v>
      </c>
      <c r="AN3056" s="21">
        <v>184.35</v>
      </c>
    </row>
    <row r="3057" spans="1:40" x14ac:dyDescent="0.25">
      <c r="A3057" t="s">
        <v>101</v>
      </c>
      <c r="B3057" s="15">
        <v>38777</v>
      </c>
      <c r="C3057" s="16" t="s">
        <v>67</v>
      </c>
      <c r="D3057" s="17">
        <v>2006</v>
      </c>
      <c r="E3057" s="18" t="str">
        <f t="shared" si="738"/>
        <v>Tarawera 2005/06</v>
      </c>
      <c r="F3057" s="18" t="s">
        <v>61</v>
      </c>
      <c r="G3057" s="19">
        <v>3.5999998999999998</v>
      </c>
      <c r="H3057" s="20">
        <v>8.6700000762939453</v>
      </c>
      <c r="I3057" s="21">
        <v>91.00000399999999</v>
      </c>
      <c r="J3057" s="19">
        <v>8.9999995999999989</v>
      </c>
      <c r="K3057" s="19">
        <v>2.0000001000000003</v>
      </c>
      <c r="L3057" s="19">
        <v>1</v>
      </c>
      <c r="M3057" s="19">
        <v>7.0000002000000006</v>
      </c>
      <c r="N3057" s="19">
        <v>7.9000000999999997</v>
      </c>
      <c r="O3057" s="19">
        <v>0.76999998000000003</v>
      </c>
      <c r="Q3057" s="19">
        <f t="shared" si="747"/>
        <v>3.6330083213070212</v>
      </c>
      <c r="R3057" s="19">
        <f t="shared" si="741"/>
        <v>2.8452913831154816</v>
      </c>
      <c r="S3057" s="19">
        <f t="shared" si="745"/>
        <v>2.2867146483469907</v>
      </c>
      <c r="T3057" s="19">
        <f t="shared" si="736"/>
        <v>3.004388071201054</v>
      </c>
      <c r="U3057" s="23">
        <f t="shared" si="748"/>
        <v>2.9423506059926368</v>
      </c>
      <c r="V3057" s="24">
        <f t="shared" si="750"/>
        <v>2.613437382011075</v>
      </c>
      <c r="W3057" s="24">
        <f t="shared" si="750"/>
        <v>2.8417660565123271</v>
      </c>
      <c r="X3057" s="24">
        <f t="shared" si="749"/>
        <v>2.3879695176469791</v>
      </c>
      <c r="Y3057" s="24">
        <f t="shared" si="749"/>
        <v>3.0075449150262537</v>
      </c>
      <c r="Z3057" s="24">
        <f t="shared" si="749"/>
        <v>2.712679467799159</v>
      </c>
      <c r="AA3057" s="20">
        <v>1.39</v>
      </c>
      <c r="AB3057" s="20">
        <v>7.9999999999999793E-2</v>
      </c>
      <c r="AC3057" s="17">
        <v>314.65436409180302</v>
      </c>
      <c r="AD3057" s="17">
        <f t="shared" si="742"/>
        <v>314.39552306090383</v>
      </c>
      <c r="AE3057" s="21">
        <v>112</v>
      </c>
      <c r="AF3057" s="21">
        <v>175.30913978494621</v>
      </c>
      <c r="AG3057" s="19">
        <v>3.4807123655913967</v>
      </c>
      <c r="AH3057" s="21">
        <v>180.8</v>
      </c>
      <c r="AI3057" s="22">
        <v>8.4166666666666501E-2</v>
      </c>
      <c r="AJ3057" s="21">
        <v>1579</v>
      </c>
      <c r="AK3057" s="21" t="e">
        <f>VLOOKUP($B3057,'[3]Rotoma level Monthly'!$C$2:$N$538,10,FALSE)</f>
        <v>#N/A</v>
      </c>
      <c r="AL3057" s="21" t="e">
        <f>VLOOKUP($B3057,'[3]Rotoma level Monthly'!$C$2:$N$538,11,FALSE)</f>
        <v>#N/A</v>
      </c>
      <c r="AM3057" s="20">
        <v>3.3460399180483495</v>
      </c>
      <c r="AN3057" s="21">
        <v>182.04999999999998</v>
      </c>
    </row>
    <row r="3058" spans="1:40" x14ac:dyDescent="0.25">
      <c r="A3058" t="s">
        <v>101</v>
      </c>
      <c r="B3058" s="15">
        <v>38808</v>
      </c>
      <c r="C3058" s="16" t="s">
        <v>67</v>
      </c>
      <c r="D3058" s="17">
        <v>2006</v>
      </c>
      <c r="E3058" s="18" t="str">
        <f t="shared" si="738"/>
        <v>Tarawera 2005/06</v>
      </c>
      <c r="F3058" s="18" t="s">
        <v>61</v>
      </c>
      <c r="G3058" s="19">
        <v>1.3</v>
      </c>
      <c r="H3058" s="20">
        <v>8.2899999618530273</v>
      </c>
      <c r="I3058" s="21">
        <v>182.00000019999999</v>
      </c>
      <c r="J3058" s="19">
        <v>13</v>
      </c>
      <c r="K3058" s="19">
        <v>3</v>
      </c>
      <c r="L3058" s="19">
        <v>4.0000002000000006</v>
      </c>
      <c r="M3058" s="19">
        <v>3</v>
      </c>
      <c r="N3058" s="19">
        <v>7.9000000999999997</v>
      </c>
      <c r="O3058" s="19">
        <v>0.46000001000000001</v>
      </c>
      <c r="Q3058" s="19">
        <f t="shared" si="747"/>
        <v>2.5094161148593654</v>
      </c>
      <c r="R3058" s="19">
        <f t="shared" si="741"/>
        <v>2.9095124789413265</v>
      </c>
      <c r="S3058" s="19">
        <f t="shared" si="745"/>
        <v>3.1928148792715869</v>
      </c>
      <c r="T3058" s="19">
        <f t="shared" si="736"/>
        <v>3.4707145887359632</v>
      </c>
      <c r="U3058" s="23">
        <f t="shared" si="748"/>
        <v>3.0206145154520607</v>
      </c>
      <c r="V3058" s="24">
        <f t="shared" si="750"/>
        <v>2.6207953611692751</v>
      </c>
      <c r="W3058" s="24">
        <f t="shared" si="750"/>
        <v>2.8771409451343612</v>
      </c>
      <c r="X3058" s="24">
        <f t="shared" si="749"/>
        <v>2.3963652813505028</v>
      </c>
      <c r="Y3058" s="24">
        <f t="shared" si="749"/>
        <v>3.0892543247329254</v>
      </c>
      <c r="Z3058" s="24">
        <f t="shared" si="749"/>
        <v>2.7458889780967657</v>
      </c>
      <c r="AA3058" s="20">
        <v>1.4</v>
      </c>
      <c r="AB3058" s="20">
        <v>0.37333333333333302</v>
      </c>
      <c r="AC3058" s="17">
        <v>314.74825934970698</v>
      </c>
      <c r="AD3058" s="17">
        <f t="shared" si="742"/>
        <v>314.43904614228722</v>
      </c>
      <c r="AE3058" s="21">
        <v>199</v>
      </c>
      <c r="AF3058" s="21">
        <v>165.16666666666663</v>
      </c>
      <c r="AG3058" s="19">
        <v>3.2061805555555565</v>
      </c>
      <c r="AH3058" s="21">
        <v>162.19999999999999</v>
      </c>
      <c r="AI3058" s="22">
        <v>0.10499999999999959</v>
      </c>
      <c r="AJ3058" s="21">
        <v>1543</v>
      </c>
      <c r="AK3058" s="21" t="e">
        <f>VLOOKUP($B3058,'[3]Rotoma level Monthly'!$C$2:$N$538,10,FALSE)</f>
        <v>#N/A</v>
      </c>
      <c r="AL3058" s="21" t="e">
        <f>VLOOKUP($B3058,'[3]Rotoma level Monthly'!$C$2:$N$538,11,FALSE)</f>
        <v>#N/A</v>
      </c>
      <c r="AM3058" s="20">
        <v>3.3752154905777161</v>
      </c>
      <c r="AN3058" s="21">
        <v>177.82499999999996</v>
      </c>
    </row>
    <row r="3059" spans="1:40" x14ac:dyDescent="0.25">
      <c r="A3059" t="s">
        <v>101</v>
      </c>
      <c r="B3059" s="15">
        <v>38838</v>
      </c>
      <c r="C3059" s="16" t="s">
        <v>67</v>
      </c>
      <c r="D3059" s="17">
        <v>2006</v>
      </c>
      <c r="E3059" s="18" t="str">
        <f t="shared" si="738"/>
        <v>Tarawera 2005/06</v>
      </c>
      <c r="F3059" s="18" t="s">
        <v>61</v>
      </c>
      <c r="G3059" s="19">
        <v>3</v>
      </c>
      <c r="H3059" s="20">
        <v>7.929999828338623</v>
      </c>
      <c r="I3059" s="21">
        <v>205.00000010000002</v>
      </c>
      <c r="J3059" s="19">
        <v>11</v>
      </c>
      <c r="K3059" s="19">
        <v>16.000001000000001</v>
      </c>
      <c r="L3059" s="19">
        <v>6.0000000999999994</v>
      </c>
      <c r="M3059" s="19">
        <v>43.000001000000005</v>
      </c>
      <c r="N3059" s="19">
        <v>7.8000002000000004</v>
      </c>
      <c r="O3059" s="19">
        <v>0.56999999000000001</v>
      </c>
      <c r="Q3059" s="19">
        <f t="shared" si="747"/>
        <v>3.4318879869879426</v>
      </c>
      <c r="R3059" s="19">
        <f t="shared" si="741"/>
        <v>2.9723910618227127</v>
      </c>
      <c r="S3059" s="19">
        <f t="shared" si="745"/>
        <v>3.3483791224154911</v>
      </c>
      <c r="T3059" s="19">
        <f t="shared" si="736"/>
        <v>3.2588666406620166</v>
      </c>
      <c r="U3059" s="23">
        <f t="shared" si="748"/>
        <v>3.2528812029720409</v>
      </c>
      <c r="V3059" s="24">
        <f t="shared" si="750"/>
        <v>2.6908555925330435</v>
      </c>
      <c r="W3059" s="24">
        <f t="shared" si="750"/>
        <v>2.8597499330723526</v>
      </c>
      <c r="X3059" s="24">
        <f t="shared" si="749"/>
        <v>2.4607687462657046</v>
      </c>
      <c r="Y3059" s="24">
        <f t="shared" si="749"/>
        <v>3.1961586082810398</v>
      </c>
      <c r="Z3059" s="24">
        <f t="shared" si="749"/>
        <v>2.8018832200380346</v>
      </c>
      <c r="AA3059" s="20">
        <v>-0.85</v>
      </c>
      <c r="AB3059" s="20">
        <v>0.38499999999999901</v>
      </c>
      <c r="AC3059" s="17">
        <v>314.926235095962</v>
      </c>
      <c r="AD3059" s="17">
        <f t="shared" si="742"/>
        <v>314.50316253497596</v>
      </c>
      <c r="AE3059" s="21">
        <v>184.5</v>
      </c>
      <c r="AF3059" s="21">
        <v>160.88037634408607</v>
      </c>
      <c r="AG3059" s="19">
        <v>2.997647849462366</v>
      </c>
      <c r="AH3059" s="21">
        <v>142</v>
      </c>
      <c r="AI3059" s="22">
        <v>0.141666666666666</v>
      </c>
      <c r="AJ3059" s="21">
        <v>1727</v>
      </c>
      <c r="AK3059" s="21" t="e">
        <f>VLOOKUP($B3059,'[3]Rotoma level Monthly'!$C$2:$N$538,10,FALSE)</f>
        <v>#N/A</v>
      </c>
      <c r="AL3059" s="21" t="e">
        <f>VLOOKUP($B3059,'[3]Rotoma level Monthly'!$C$2:$N$538,11,FALSE)</f>
        <v>#N/A</v>
      </c>
      <c r="AM3059" s="20">
        <v>3.405635375556495</v>
      </c>
      <c r="AN3059" s="21">
        <v>179.33333333333334</v>
      </c>
    </row>
    <row r="3060" spans="1:40" x14ac:dyDescent="0.25">
      <c r="A3060" t="s">
        <v>101</v>
      </c>
      <c r="B3060" s="15">
        <v>38869</v>
      </c>
      <c r="C3060" s="16" t="s">
        <v>67</v>
      </c>
      <c r="D3060" s="17">
        <v>2006</v>
      </c>
      <c r="E3060" s="18" t="str">
        <f t="shared" si="738"/>
        <v>Tarawera 2005/06</v>
      </c>
      <c r="F3060" s="18" t="s">
        <v>61</v>
      </c>
      <c r="G3060" s="19">
        <v>1.8</v>
      </c>
      <c r="H3060" s="20">
        <v>11.630000114440918</v>
      </c>
      <c r="I3060" s="21">
        <v>100</v>
      </c>
      <c r="J3060" s="19">
        <v>12</v>
      </c>
      <c r="K3060" s="19">
        <v>13</v>
      </c>
      <c r="L3060" s="19">
        <v>3</v>
      </c>
      <c r="M3060" s="19">
        <v>14</v>
      </c>
      <c r="N3060" s="19">
        <v>7.8000002000000004</v>
      </c>
      <c r="O3060" s="19">
        <v>0.66000002999999996</v>
      </c>
      <c r="Q3060" s="19">
        <f t="shared" si="747"/>
        <v>2.8683921629623974</v>
      </c>
      <c r="R3060" s="19">
        <f t="shared" si="741"/>
        <v>2.4015710216564825</v>
      </c>
      <c r="S3060" s="19">
        <f t="shared" si="745"/>
        <v>2.4099999999999997</v>
      </c>
      <c r="T3060" s="19">
        <f t="shared" ref="T3060:T3123" si="751">0.218+2.92*LOG($J3060,10)</f>
        <v>3.3692092384590637</v>
      </c>
      <c r="U3060" s="23">
        <f t="shared" si="748"/>
        <v>2.7622931057694857</v>
      </c>
      <c r="V3060" s="24">
        <f t="shared" si="750"/>
        <v>2.7016828764510721</v>
      </c>
      <c r="W3060" s="24">
        <f t="shared" si="750"/>
        <v>2.8091929644640405</v>
      </c>
      <c r="X3060" s="24">
        <f t="shared" si="749"/>
        <v>2.4591468473133902</v>
      </c>
      <c r="Y3060" s="24">
        <f t="shared" si="749"/>
        <v>3.1229079760028036</v>
      </c>
      <c r="Z3060" s="24">
        <f t="shared" si="749"/>
        <v>2.7732326660578273</v>
      </c>
      <c r="AA3060" s="20">
        <v>-0.54</v>
      </c>
      <c r="AB3060" s="20">
        <v>-0.31166666666666598</v>
      </c>
      <c r="AC3060" s="17">
        <v>315.08739038970799</v>
      </c>
      <c r="AD3060" s="17">
        <f t="shared" si="742"/>
        <v>314.57460031543343</v>
      </c>
      <c r="AE3060" s="21">
        <v>88.5</v>
      </c>
      <c r="AF3060" s="21">
        <v>180.75694444444446</v>
      </c>
      <c r="AG3060" s="19">
        <v>3.414861111111112</v>
      </c>
      <c r="AH3060" s="21">
        <v>161.69999999999999</v>
      </c>
      <c r="AI3060" s="22">
        <v>0.10499999999999959</v>
      </c>
      <c r="AJ3060" s="21">
        <v>1760</v>
      </c>
      <c r="AK3060" s="21" t="e">
        <f>VLOOKUP($B3060,'[3]Rotoma level Monthly'!$C$2:$N$538,10,FALSE)</f>
        <v>#N/A</v>
      </c>
      <c r="AL3060" s="21" t="e">
        <f>VLOOKUP($B3060,'[3]Rotoma level Monthly'!$C$2:$N$538,11,FALSE)</f>
        <v>#N/A</v>
      </c>
      <c r="AM3060" s="20">
        <v>3.4029553087197524</v>
      </c>
      <c r="AN3060" s="21">
        <v>180.75833333333333</v>
      </c>
    </row>
    <row r="3061" spans="1:40" x14ac:dyDescent="0.25">
      <c r="A3061" t="s">
        <v>101</v>
      </c>
      <c r="B3061" s="15">
        <v>38899</v>
      </c>
      <c r="C3061" s="16" t="s">
        <v>68</v>
      </c>
      <c r="D3061" s="17">
        <v>2007</v>
      </c>
      <c r="E3061" s="18" t="str">
        <f t="shared" si="738"/>
        <v>Tarawera 2006/07</v>
      </c>
      <c r="F3061" s="18" t="s">
        <v>61</v>
      </c>
      <c r="G3061" s="19">
        <v>2.5999998999999998</v>
      </c>
      <c r="H3061" s="20">
        <v>12.600000381469727</v>
      </c>
      <c r="I3061" s="21">
        <v>50.500001020000006</v>
      </c>
      <c r="J3061" s="19">
        <v>9.9999997999999994</v>
      </c>
      <c r="K3061" s="19">
        <v>2.0000001000000003</v>
      </c>
      <c r="L3061" s="19">
        <v>0.50000001999999999</v>
      </c>
      <c r="M3061" s="19">
        <v>4.9999998999999997</v>
      </c>
      <c r="N3061" s="19">
        <v>7.5999999000000003</v>
      </c>
      <c r="O3061" s="19">
        <v>0.47999998999999999</v>
      </c>
      <c r="Q3061" s="19">
        <f t="shared" si="747"/>
        <v>3.2740322614186468</v>
      </c>
      <c r="R3061" s="19">
        <f t="shared" si="741"/>
        <v>2.2718320186682002</v>
      </c>
      <c r="S3061" s="19">
        <f t="shared" si="745"/>
        <v>1.5169070745405553</v>
      </c>
      <c r="T3061" s="19">
        <f t="shared" si="751"/>
        <v>3.1379999746372018</v>
      </c>
      <c r="U3061" s="23">
        <f t="shared" si="748"/>
        <v>2.5501928323161511</v>
      </c>
      <c r="V3061" s="24">
        <f t="shared" si="750"/>
        <v>2.7258008824870834</v>
      </c>
      <c r="W3061" s="24">
        <f t="shared" si="750"/>
        <v>2.7837470153775019</v>
      </c>
      <c r="X3061" s="24">
        <f t="shared" si="749"/>
        <v>2.3799274339837804</v>
      </c>
      <c r="Y3061" s="24">
        <f t="shared" si="749"/>
        <v>3.1340423012891496</v>
      </c>
      <c r="Z3061" s="24">
        <f t="shared" si="749"/>
        <v>2.7558794082843789</v>
      </c>
      <c r="AA3061" s="20">
        <v>-0.73</v>
      </c>
      <c r="AB3061" s="20">
        <v>-0.31833333333333302</v>
      </c>
      <c r="AC3061" s="17">
        <v>315.07053217538999</v>
      </c>
      <c r="AD3061" s="17">
        <f t="shared" si="742"/>
        <v>314.63994108648234</v>
      </c>
      <c r="AE3061" s="21">
        <v>98</v>
      </c>
      <c r="AF3061" s="21">
        <v>177.62096774193546</v>
      </c>
      <c r="AG3061" s="19">
        <v>3.0542338709677432</v>
      </c>
      <c r="AH3061" s="21">
        <v>140</v>
      </c>
      <c r="AI3061" s="22">
        <v>8.4166666666666501E-2</v>
      </c>
      <c r="AJ3061" s="21">
        <v>1746.5</v>
      </c>
      <c r="AK3061" s="21" t="e">
        <f>VLOOKUP($B3061,'[3]Rotoma level Monthly'!$C$2:$N$538,10,FALSE)</f>
        <v>#N/A</v>
      </c>
      <c r="AL3061" s="21" t="e">
        <f>VLOOKUP($B3061,'[3]Rotoma level Monthly'!$C$2:$N$538,11,FALSE)</f>
        <v>#N/A</v>
      </c>
      <c r="AM3061" s="20">
        <v>3.3920182304707649</v>
      </c>
      <c r="AN3061" s="21">
        <v>183.93333333333331</v>
      </c>
    </row>
    <row r="3062" spans="1:40" x14ac:dyDescent="0.25">
      <c r="A3062" t="s">
        <v>101</v>
      </c>
      <c r="B3062" s="15">
        <v>38930</v>
      </c>
      <c r="C3062" s="16" t="s">
        <v>68</v>
      </c>
      <c r="D3062" s="17">
        <v>2007</v>
      </c>
      <c r="E3062" s="18" t="str">
        <f t="shared" si="738"/>
        <v>Tarawera 2006/07</v>
      </c>
      <c r="F3062" s="18" t="s">
        <v>61</v>
      </c>
      <c r="G3062" s="19">
        <v>2.5</v>
      </c>
      <c r="H3062" s="20">
        <v>10.350000381469727</v>
      </c>
      <c r="I3062" s="21">
        <v>185</v>
      </c>
      <c r="J3062" s="19">
        <v>7.0000002000000006</v>
      </c>
      <c r="K3062" s="19">
        <v>4.0000002000000006</v>
      </c>
      <c r="L3062" s="19">
        <v>1</v>
      </c>
      <c r="M3062" s="19">
        <v>4.0000002000000006</v>
      </c>
      <c r="N3062" s="19">
        <v>7.8000002000000004</v>
      </c>
      <c r="O3062" s="19">
        <v>0.63</v>
      </c>
      <c r="Q3062" s="19">
        <f t="shared" si="747"/>
        <v>3.2307676220269759</v>
      </c>
      <c r="R3062" s="19">
        <f t="shared" si="741"/>
        <v>2.5830632709611887</v>
      </c>
      <c r="S3062" s="19">
        <f t="shared" si="745"/>
        <v>3.2141869024930707</v>
      </c>
      <c r="T3062" s="19">
        <f t="shared" si="751"/>
        <v>2.6856863130741973</v>
      </c>
      <c r="U3062" s="23">
        <f t="shared" si="748"/>
        <v>2.9284260271388582</v>
      </c>
      <c r="V3062" s="24">
        <f t="shared" si="750"/>
        <v>2.7668261213271603</v>
      </c>
      <c r="W3062" s="24">
        <f t="shared" si="750"/>
        <v>2.7698784992007166</v>
      </c>
      <c r="X3062" s="24">
        <f t="shared" si="749"/>
        <v>2.4453211102392221</v>
      </c>
      <c r="Y3062" s="24">
        <f t="shared" si="749"/>
        <v>3.0770820575070776</v>
      </c>
      <c r="Z3062" s="24">
        <f t="shared" si="749"/>
        <v>2.7647769470685439</v>
      </c>
      <c r="AA3062" s="20">
        <v>-1.55</v>
      </c>
      <c r="AB3062" s="20">
        <v>-0.53333333333333299</v>
      </c>
      <c r="AC3062" s="17">
        <v>315.210063785427</v>
      </c>
      <c r="AD3062" s="17">
        <f t="shared" si="742"/>
        <v>314.71134634565857</v>
      </c>
      <c r="AE3062" s="21">
        <v>121</v>
      </c>
      <c r="AF3062" s="21">
        <v>184.48252688172039</v>
      </c>
      <c r="AG3062" s="19">
        <v>3.2007392473118288</v>
      </c>
      <c r="AH3062" s="21">
        <v>153.9</v>
      </c>
      <c r="AI3062" s="22">
        <v>7.3333333333333139E-2</v>
      </c>
      <c r="AJ3062" s="21">
        <v>1709.5</v>
      </c>
      <c r="AK3062" s="21" t="e">
        <f>VLOOKUP($B3062,'[3]Rotoma level Monthly'!$C$2:$N$538,10,FALSE)</f>
        <v>#N/A</v>
      </c>
      <c r="AL3062" s="21" t="e">
        <f>VLOOKUP($B3062,'[3]Rotoma level Monthly'!$C$2:$N$538,11,FALSE)</f>
        <v>#N/A</v>
      </c>
      <c r="AM3062" s="20">
        <v>3.3816281148894212</v>
      </c>
      <c r="AN3062" s="21">
        <v>181.13333333333333</v>
      </c>
    </row>
    <row r="3063" spans="1:40" x14ac:dyDescent="0.25">
      <c r="A3063" t="s">
        <v>101</v>
      </c>
      <c r="B3063" s="15">
        <v>38961</v>
      </c>
      <c r="C3063" s="16" t="s">
        <v>68</v>
      </c>
      <c r="D3063" s="17">
        <v>2007</v>
      </c>
      <c r="E3063" s="18" t="str">
        <f t="shared" si="738"/>
        <v>Tarawera 2006/07</v>
      </c>
      <c r="F3063" s="18" t="s">
        <v>61</v>
      </c>
      <c r="G3063" s="19">
        <v>0.69999999000000002</v>
      </c>
      <c r="H3063" s="20">
        <v>10.689999580383301</v>
      </c>
      <c r="I3063" s="21">
        <v>179</v>
      </c>
      <c r="J3063" s="19">
        <v>11</v>
      </c>
      <c r="K3063" s="19">
        <v>9.9999997999999994</v>
      </c>
      <c r="L3063" s="19">
        <v>1</v>
      </c>
      <c r="M3063" s="19">
        <v>0.50000001999999999</v>
      </c>
      <c r="N3063" s="19">
        <v>7.8000002000000004</v>
      </c>
      <c r="O3063" s="19">
        <v>1.1000000000000001</v>
      </c>
      <c r="Q3063" s="19">
        <f t="shared" si="747"/>
        <v>1.8265490058775271</v>
      </c>
      <c r="R3063" s="19">
        <f t="shared" si="741"/>
        <v>2.5335431774334758</v>
      </c>
      <c r="S3063" s="19">
        <f t="shared" si="745"/>
        <v>3.1710876232494782</v>
      </c>
      <c r="T3063" s="19">
        <f t="shared" si="751"/>
        <v>3.2588666406620166</v>
      </c>
      <c r="U3063" s="23">
        <f t="shared" si="748"/>
        <v>2.6975116118056244</v>
      </c>
      <c r="V3063" s="24">
        <f t="shared" si="750"/>
        <v>2.7172785080702071</v>
      </c>
      <c r="W3063" s="24">
        <f t="shared" si="750"/>
        <v>2.7319701026174834</v>
      </c>
      <c r="X3063" s="24">
        <f t="shared" si="749"/>
        <v>2.4538632410549464</v>
      </c>
      <c r="Y3063" s="24">
        <f t="shared" si="749"/>
        <v>3.1604049119540476</v>
      </c>
      <c r="Z3063" s="24">
        <f t="shared" si="749"/>
        <v>2.765879190924172</v>
      </c>
      <c r="AA3063" s="20">
        <v>-0.62</v>
      </c>
      <c r="AB3063" s="20">
        <v>-0.62166666666666603</v>
      </c>
      <c r="AC3063" s="17">
        <v>315.18984123419102</v>
      </c>
      <c r="AD3063" s="17">
        <f t="shared" si="742"/>
        <v>314.78012483792162</v>
      </c>
      <c r="AE3063" s="21">
        <v>32</v>
      </c>
      <c r="AF3063" s="21">
        <v>185.50287356321832</v>
      </c>
      <c r="AG3063" s="19">
        <v>3.2134339080459786</v>
      </c>
      <c r="AH3063" s="21">
        <v>195.2</v>
      </c>
      <c r="AI3063" s="22">
        <v>-6.9166666666666737E-2</v>
      </c>
      <c r="AJ3063" s="21">
        <v>1717.5</v>
      </c>
      <c r="AK3063" s="21" t="e">
        <f>VLOOKUP($B3063,'[3]Rotoma level Monthly'!$C$2:$N$538,10,FALSE)</f>
        <v>#N/A</v>
      </c>
      <c r="AL3063" s="21" t="e">
        <f>VLOOKUP($B3063,'[3]Rotoma level Monthly'!$C$2:$N$538,11,FALSE)</f>
        <v>#N/A</v>
      </c>
      <c r="AM3063" s="20">
        <v>3.4562606940177516</v>
      </c>
      <c r="AN3063" s="21">
        <v>185.375</v>
      </c>
    </row>
    <row r="3064" spans="1:40" x14ac:dyDescent="0.25">
      <c r="A3064" t="s">
        <v>101</v>
      </c>
      <c r="B3064" s="15">
        <v>38991</v>
      </c>
      <c r="C3064" s="16" t="s">
        <v>68</v>
      </c>
      <c r="D3064" s="17">
        <v>2007</v>
      </c>
      <c r="E3064" s="18" t="str">
        <f t="shared" si="738"/>
        <v>Tarawera 2006/07</v>
      </c>
      <c r="F3064" s="18" t="s">
        <v>61</v>
      </c>
      <c r="G3064" s="19">
        <v>0.40000001000000002</v>
      </c>
      <c r="H3064" s="20">
        <v>10.109999656677246</v>
      </c>
      <c r="I3064" s="21">
        <v>115.99999999999999</v>
      </c>
      <c r="J3064" s="19">
        <v>14</v>
      </c>
      <c r="K3064" s="19">
        <v>3</v>
      </c>
      <c r="L3064" s="19">
        <v>12</v>
      </c>
      <c r="M3064" s="19">
        <v>12</v>
      </c>
      <c r="N3064" s="19">
        <v>7.9000000999999997</v>
      </c>
      <c r="O3064" s="19">
        <v>0.60000001999999997</v>
      </c>
      <c r="Q3064" s="19">
        <f t="shared" si="747"/>
        <v>1.209232405550724</v>
      </c>
      <c r="R3064" s="19">
        <f t="shared" si="741"/>
        <v>2.6186584484276878</v>
      </c>
      <c r="S3064" s="19">
        <f t="shared" si="745"/>
        <v>2.6040185475730246</v>
      </c>
      <c r="T3064" s="19">
        <f t="shared" si="751"/>
        <v>3.564693864180454</v>
      </c>
      <c r="U3064" s="23">
        <f t="shared" si="748"/>
        <v>2.4991508164329725</v>
      </c>
      <c r="V3064" s="24">
        <f t="shared" si="750"/>
        <v>2.6800058574707077</v>
      </c>
      <c r="W3064" s="24">
        <f t="shared" si="750"/>
        <v>2.7240831695022152</v>
      </c>
      <c r="X3064" s="24">
        <f t="shared" si="749"/>
        <v>2.5028324984589472</v>
      </c>
      <c r="Y3064" s="24">
        <f t="shared" si="749"/>
        <v>3.1531138609322031</v>
      </c>
      <c r="Z3064" s="24">
        <f t="shared" si="749"/>
        <v>2.7650088465910181</v>
      </c>
      <c r="AA3064" s="20">
        <v>-1.55</v>
      </c>
      <c r="AB3064" s="20">
        <v>-0.85666666666666602</v>
      </c>
      <c r="AC3064" s="17">
        <v>315.08083667130597</v>
      </c>
      <c r="AD3064" s="17">
        <f t="shared" si="742"/>
        <v>314.82997344947222</v>
      </c>
      <c r="AE3064" s="21">
        <v>111</v>
      </c>
      <c r="AF3064" s="21">
        <v>207.3387096774193</v>
      </c>
      <c r="AG3064" s="19">
        <v>4.7618951612903215</v>
      </c>
      <c r="AH3064" s="21">
        <v>192.8</v>
      </c>
      <c r="AI3064" s="22">
        <v>-0.25833333333333297</v>
      </c>
      <c r="AJ3064" s="21">
        <v>1641</v>
      </c>
      <c r="AK3064" s="21" t="e">
        <f>VLOOKUP($B3064,'[3]Rotoma level Monthly'!$C$2:$N$538,10,FALSE)</f>
        <v>#N/A</v>
      </c>
      <c r="AL3064" s="21" t="e">
        <f>VLOOKUP($B3064,'[3]Rotoma level Monthly'!$C$2:$N$538,11,FALSE)</f>
        <v>#N/A</v>
      </c>
      <c r="AM3064" s="20">
        <v>3.4536938437623235</v>
      </c>
      <c r="AN3064" s="21">
        <v>186.58333333333337</v>
      </c>
    </row>
    <row r="3065" spans="1:40" x14ac:dyDescent="0.25">
      <c r="A3065" t="s">
        <v>101</v>
      </c>
      <c r="B3065" s="15">
        <v>39022</v>
      </c>
      <c r="C3065" s="16" t="s">
        <v>68</v>
      </c>
      <c r="D3065" s="17">
        <v>2007</v>
      </c>
      <c r="E3065" s="18" t="str">
        <f t="shared" si="738"/>
        <v>Tarawera 2006/07</v>
      </c>
      <c r="F3065" s="18" t="s">
        <v>61</v>
      </c>
      <c r="G3065" s="19">
        <v>0.5</v>
      </c>
      <c r="H3065" s="20">
        <v>8.8999996185302734</v>
      </c>
      <c r="I3065" s="21">
        <v>275.50001001999999</v>
      </c>
      <c r="J3065" s="19">
        <v>16.000001000000001</v>
      </c>
      <c r="K3065" s="19">
        <v>7.0000002000000006</v>
      </c>
      <c r="L3065" s="19">
        <v>0.50000001999999999</v>
      </c>
      <c r="M3065" s="19">
        <v>6.0000000999999994</v>
      </c>
      <c r="N3065" s="19">
        <v>7.9000000999999997</v>
      </c>
      <c r="O3065" s="19">
        <v>1</v>
      </c>
      <c r="Q3065" s="19">
        <f t="shared" si="747"/>
        <v>1.4553838110134882</v>
      </c>
      <c r="R3065" s="19">
        <f t="shared" si="741"/>
        <v>2.8074070789885797</v>
      </c>
      <c r="S3065" s="19">
        <f t="shared" si="745"/>
        <v>3.7347660731394199</v>
      </c>
      <c r="T3065" s="19">
        <f t="shared" si="751"/>
        <v>3.7340304286140404</v>
      </c>
      <c r="U3065" s="23">
        <f t="shared" si="748"/>
        <v>2.9328968479388822</v>
      </c>
      <c r="V3065" s="24">
        <f t="shared" si="750"/>
        <v>2.6632458239931052</v>
      </c>
      <c r="W3065" s="24">
        <f t="shared" si="750"/>
        <v>2.7690412786331788</v>
      </c>
      <c r="X3065" s="24">
        <f t="shared" si="749"/>
        <v>2.6223128863399858</v>
      </c>
      <c r="Y3065" s="24">
        <f t="shared" si="749"/>
        <v>3.2027830654302729</v>
      </c>
      <c r="Z3065" s="24">
        <f t="shared" si="749"/>
        <v>2.8143457635991358</v>
      </c>
      <c r="AA3065" s="20">
        <v>-0.21</v>
      </c>
      <c r="AB3065" s="20">
        <v>-0.86666666666666603</v>
      </c>
      <c r="AC3065" s="17">
        <v>315.01677262141499</v>
      </c>
      <c r="AD3065" s="17">
        <f t="shared" si="742"/>
        <v>314.8743689845594</v>
      </c>
      <c r="AE3065" s="21">
        <v>113</v>
      </c>
      <c r="AF3065" s="21">
        <v>206.5833333333334</v>
      </c>
      <c r="AG3065" s="19">
        <v>4.9511805555555561</v>
      </c>
      <c r="AH3065" s="21">
        <v>185.1</v>
      </c>
      <c r="AI3065" s="22">
        <v>-0.3149999999999995</v>
      </c>
      <c r="AJ3065" s="21">
        <v>1509</v>
      </c>
      <c r="AK3065" s="21" t="e">
        <f>VLOOKUP($B3065,'[3]Rotoma level Monthly'!$C$2:$N$538,10,FALSE)</f>
        <v>#N/A</v>
      </c>
      <c r="AL3065" s="21" t="e">
        <f>VLOOKUP($B3065,'[3]Rotoma level Monthly'!$C$2:$N$538,11,FALSE)</f>
        <v>#N/A</v>
      </c>
      <c r="AM3065" s="20">
        <v>3.5603881388638752</v>
      </c>
      <c r="AN3065" s="21">
        <v>183.25</v>
      </c>
    </row>
    <row r="3066" spans="1:40" x14ac:dyDescent="0.25">
      <c r="A3066" t="s">
        <v>101</v>
      </c>
      <c r="B3066" s="15">
        <v>39052</v>
      </c>
      <c r="C3066" s="16" t="s">
        <v>68</v>
      </c>
      <c r="D3066" s="17">
        <v>2007</v>
      </c>
      <c r="E3066" s="18" t="str">
        <f t="shared" si="738"/>
        <v>Tarawera 2006/07</v>
      </c>
      <c r="F3066" s="18" t="s">
        <v>61</v>
      </c>
      <c r="G3066" s="19">
        <v>0.80000000999999998</v>
      </c>
      <c r="H3066" s="20">
        <v>12.100000381469727</v>
      </c>
      <c r="I3066" s="21">
        <v>190.00000010000002</v>
      </c>
      <c r="J3066" s="19">
        <v>13</v>
      </c>
      <c r="K3066" s="19">
        <v>13</v>
      </c>
      <c r="L3066" s="19">
        <v>6.0000000999999994</v>
      </c>
      <c r="M3066" s="19">
        <v>6.0000000999999994</v>
      </c>
      <c r="N3066" s="19">
        <v>8.1000004000000008</v>
      </c>
      <c r="O3066" s="19">
        <v>0.60000001999999997</v>
      </c>
      <c r="Q3066" s="19">
        <f t="shared" si="747"/>
        <v>1.9738485807483865</v>
      </c>
      <c r="R3066" s="19">
        <f t="shared" si="741"/>
        <v>2.3379729371985269</v>
      </c>
      <c r="S3066" s="19">
        <f t="shared" si="745"/>
        <v>3.2490483395560292</v>
      </c>
      <c r="T3066" s="19">
        <f t="shared" si="751"/>
        <v>3.4707145887359632</v>
      </c>
      <c r="U3066" s="23">
        <f t="shared" si="748"/>
        <v>2.7578961115597265</v>
      </c>
      <c r="V3066" s="24">
        <f t="shared" si="750"/>
        <v>2.6054605558886847</v>
      </c>
      <c r="W3066" s="24">
        <f t="shared" si="750"/>
        <v>2.6922287654628678</v>
      </c>
      <c r="X3066" s="24">
        <f t="shared" si="749"/>
        <v>2.8930669146363215</v>
      </c>
      <c r="Y3066" s="24">
        <f t="shared" si="749"/>
        <v>3.2204370611031021</v>
      </c>
      <c r="Z3066" s="24">
        <f t="shared" si="749"/>
        <v>2.8527983242727437</v>
      </c>
      <c r="AA3066" s="20">
        <v>-0.43</v>
      </c>
      <c r="AB3066" s="20">
        <v>-0.84833333333333305</v>
      </c>
      <c r="AC3066" s="17">
        <v>314.87586997385301</v>
      </c>
      <c r="AD3066" s="17">
        <f t="shared" si="742"/>
        <v>314.91001495190676</v>
      </c>
      <c r="AE3066" s="21">
        <v>75.5</v>
      </c>
      <c r="AF3066" s="21">
        <v>201.2634408602151</v>
      </c>
      <c r="AG3066" s="19">
        <v>4.1117607526881725</v>
      </c>
      <c r="AH3066" s="21">
        <v>242.4</v>
      </c>
      <c r="AI3066" s="22">
        <v>-0.32083333333333297</v>
      </c>
      <c r="AJ3066" s="21">
        <v>1584</v>
      </c>
      <c r="AK3066" s="21" t="e">
        <f>VLOOKUP($B3066,'[3]Rotoma level Monthly'!$C$2:$N$538,10,FALSE)</f>
        <v>#N/A</v>
      </c>
      <c r="AL3066" s="21" t="e">
        <f>VLOOKUP($B3066,'[3]Rotoma level Monthly'!$C$2:$N$538,11,FALSE)</f>
        <v>#N/A</v>
      </c>
      <c r="AM3066" s="20">
        <v>3.6384784166416537</v>
      </c>
      <c r="AN3066" s="21">
        <v>186.96666666666667</v>
      </c>
    </row>
    <row r="3067" spans="1:40" x14ac:dyDescent="0.25">
      <c r="A3067" t="s">
        <v>101</v>
      </c>
      <c r="B3067" s="15">
        <v>39083</v>
      </c>
      <c r="C3067" s="16" t="s">
        <v>68</v>
      </c>
      <c r="D3067" s="17">
        <v>2007</v>
      </c>
      <c r="E3067" s="18" t="str">
        <f t="shared" si="738"/>
        <v>Tarawera 2006/07</v>
      </c>
      <c r="F3067" s="18" t="s">
        <v>61</v>
      </c>
      <c r="G3067" s="19">
        <v>2.0999998999999998</v>
      </c>
      <c r="H3067" s="20">
        <v>6.4800000190734863</v>
      </c>
      <c r="I3067" s="21">
        <v>164</v>
      </c>
      <c r="J3067" s="19">
        <v>17.999998999999999</v>
      </c>
      <c r="K3067" s="19">
        <v>3</v>
      </c>
      <c r="L3067" s="19">
        <v>1</v>
      </c>
      <c r="M3067" s="19">
        <v>21</v>
      </c>
      <c r="N3067" s="19">
        <v>8</v>
      </c>
      <c r="O3067" s="19">
        <v>0.83999997000000004</v>
      </c>
      <c r="Q3067" s="19">
        <f t="shared" si="747"/>
        <v>3.038436956095202</v>
      </c>
      <c r="R3067" s="19">
        <f t="shared" si="741"/>
        <v>3.2503394292090295</v>
      </c>
      <c r="S3067" s="19">
        <f t="shared" si="745"/>
        <v>3.0566799826235704</v>
      </c>
      <c r="T3067" s="19">
        <f t="shared" si="751"/>
        <v>3.8833956444494353</v>
      </c>
      <c r="U3067" s="23">
        <f t="shared" si="748"/>
        <v>3.3072130030943097</v>
      </c>
      <c r="V3067" s="24">
        <f t="shared" si="750"/>
        <v>2.5931855855707586</v>
      </c>
      <c r="W3067" s="24">
        <f t="shared" si="750"/>
        <v>2.6993246219313409</v>
      </c>
      <c r="X3067" s="24">
        <f t="shared" si="749"/>
        <v>2.907993457124133</v>
      </c>
      <c r="Y3067" s="24">
        <f t="shared" si="749"/>
        <v>3.2936876922071341</v>
      </c>
      <c r="Z3067" s="24">
        <f t="shared" si="749"/>
        <v>2.8735478392083418</v>
      </c>
      <c r="AA3067" s="20">
        <v>-0.69</v>
      </c>
      <c r="AB3067" s="20">
        <v>-5.00000000000001E-2</v>
      </c>
      <c r="AC3067" s="17">
        <v>314.86613343872801</v>
      </c>
      <c r="AD3067" s="17">
        <f t="shared" si="742"/>
        <v>314.94968076775848</v>
      </c>
      <c r="AE3067" s="21">
        <v>175.5</v>
      </c>
      <c r="AF3067" s="21">
        <v>168.0645161290322</v>
      </c>
      <c r="AG3067" s="19">
        <v>3.9665322580645164</v>
      </c>
      <c r="AH3067" s="21">
        <v>214</v>
      </c>
      <c r="AI3067" s="22">
        <v>-0.3149999999999995</v>
      </c>
      <c r="AJ3067" s="21">
        <v>1453.5</v>
      </c>
      <c r="AK3067" s="21" t="e">
        <f>VLOOKUP($B3067,'[3]Rotoma level Monthly'!$C$2:$N$538,10,FALSE)</f>
        <v>#N/A</v>
      </c>
      <c r="AL3067" s="21" t="e">
        <f>VLOOKUP($B3067,'[3]Rotoma level Monthly'!$C$2:$N$538,11,FALSE)</f>
        <v>#N/A</v>
      </c>
      <c r="AM3067" s="20">
        <v>3.6432387213011523</v>
      </c>
      <c r="AN3067" s="21">
        <v>185.25833333333335</v>
      </c>
    </row>
    <row r="3068" spans="1:40" x14ac:dyDescent="0.25">
      <c r="A3068" t="s">
        <v>101</v>
      </c>
      <c r="B3068" s="15">
        <v>39114</v>
      </c>
      <c r="C3068" s="16" t="s">
        <v>68</v>
      </c>
      <c r="D3068" s="17">
        <v>2007</v>
      </c>
      <c r="E3068" s="18" t="str">
        <f t="shared" si="738"/>
        <v>Tarawera 2006/07</v>
      </c>
      <c r="F3068" s="18" t="s">
        <v>61</v>
      </c>
      <c r="G3068" s="19">
        <v>1.8</v>
      </c>
      <c r="H3068" s="20">
        <v>9.6000003814697266</v>
      </c>
      <c r="I3068" s="21">
        <v>148.50000001999999</v>
      </c>
      <c r="J3068" s="19">
        <v>7.0000002000000006</v>
      </c>
      <c r="K3068" s="19">
        <v>3</v>
      </c>
      <c r="L3068" s="19">
        <v>0.50000001999999999</v>
      </c>
      <c r="M3068" s="19">
        <v>18.999998999999999</v>
      </c>
      <c r="N3068" s="19">
        <v>8</v>
      </c>
      <c r="O3068" s="19">
        <v>0.69999999000000002</v>
      </c>
      <c r="Q3068" s="19">
        <f t="shared" si="747"/>
        <v>2.8683921629623974</v>
      </c>
      <c r="R3068" s="19">
        <f t="shared" si="741"/>
        <v>2.6962100749890068</v>
      </c>
      <c r="S3068" s="19">
        <f t="shared" si="745"/>
        <v>2.9268966256722826</v>
      </c>
      <c r="T3068" s="19">
        <f t="shared" si="751"/>
        <v>2.6856863130741973</v>
      </c>
      <c r="U3068" s="23">
        <f t="shared" si="748"/>
        <v>2.7942962941744707</v>
      </c>
      <c r="V3068" s="24">
        <f t="shared" si="750"/>
        <v>2.6099456159841727</v>
      </c>
      <c r="W3068" s="24">
        <f t="shared" si="750"/>
        <v>2.6856493651176407</v>
      </c>
      <c r="X3068" s="24">
        <f t="shared" si="749"/>
        <v>2.8926249849067918</v>
      </c>
      <c r="Y3068" s="24">
        <f t="shared" si="749"/>
        <v>3.2936876922071341</v>
      </c>
      <c r="Z3068" s="24">
        <f t="shared" si="749"/>
        <v>2.8704769145539348</v>
      </c>
      <c r="AA3068" s="20">
        <v>-0.26</v>
      </c>
      <c r="AB3068" s="20">
        <v>1.49999999999998E-2</v>
      </c>
      <c r="AC3068" s="17">
        <v>314.74204480765002</v>
      </c>
      <c r="AD3068" s="17">
        <f t="shared" si="742"/>
        <v>314.95569530292829</v>
      </c>
      <c r="AE3068" s="21">
        <v>38</v>
      </c>
      <c r="AF3068" s="21">
        <v>167.53720238095238</v>
      </c>
      <c r="AG3068" s="19">
        <v>2.9465773809523816</v>
      </c>
      <c r="AH3068" s="21">
        <v>235.7</v>
      </c>
      <c r="AI3068" s="22">
        <v>-0.3149999999999995</v>
      </c>
      <c r="AJ3068" s="21">
        <v>1494.5</v>
      </c>
      <c r="AK3068" s="21" t="e">
        <f>VLOOKUP($B3068,'[3]Rotoma level Monthly'!$C$2:$N$538,10,FALSE)</f>
        <v>#N/A</v>
      </c>
      <c r="AL3068" s="21" t="e">
        <f>VLOOKUP($B3068,'[3]Rotoma level Monthly'!$C$2:$N$538,11,FALSE)</f>
        <v>#N/A</v>
      </c>
      <c r="AM3068" s="20">
        <v>3.6272776997957763</v>
      </c>
      <c r="AN3068" s="21">
        <v>183.81666666666663</v>
      </c>
    </row>
    <row r="3069" spans="1:40" x14ac:dyDescent="0.25">
      <c r="A3069" t="s">
        <v>101</v>
      </c>
      <c r="B3069" s="15">
        <v>39142</v>
      </c>
      <c r="C3069" s="16" t="s">
        <v>68</v>
      </c>
      <c r="D3069" s="17">
        <v>2007</v>
      </c>
      <c r="E3069" s="18" t="str">
        <f t="shared" si="738"/>
        <v>Tarawera 2006/07</v>
      </c>
      <c r="F3069" s="18" t="s">
        <v>61</v>
      </c>
      <c r="G3069" s="19">
        <v>1.5</v>
      </c>
      <c r="H3069" s="20">
        <v>9.380000114440918</v>
      </c>
      <c r="I3069" s="21">
        <v>135.50001002000002</v>
      </c>
      <c r="J3069" s="19">
        <v>8.9999995999999989</v>
      </c>
      <c r="K3069" s="19">
        <v>8.0000004000000011</v>
      </c>
      <c r="L3069" s="19">
        <v>0.50000001999999999</v>
      </c>
      <c r="M3069" s="19">
        <v>4.9999998999999997</v>
      </c>
      <c r="N3069" s="19">
        <v>8</v>
      </c>
      <c r="O3069" s="19">
        <v>0.56000000000000005</v>
      </c>
      <c r="Q3069" s="19">
        <f t="shared" si="747"/>
        <v>2.6672717980014307</v>
      </c>
      <c r="R3069" s="19">
        <f t="shared" si="741"/>
        <v>2.730530109306939</v>
      </c>
      <c r="S3069" s="19">
        <f t="shared" si="745"/>
        <v>2.8071373752505955</v>
      </c>
      <c r="T3069" s="19">
        <f t="shared" si="751"/>
        <v>3.004388071201054</v>
      </c>
      <c r="U3069" s="23">
        <f t="shared" si="748"/>
        <v>2.8023318384400051</v>
      </c>
      <c r="V3069" s="24">
        <f t="shared" si="750"/>
        <v>2.5294675723753737</v>
      </c>
      <c r="W3069" s="24">
        <f t="shared" si="750"/>
        <v>2.6760859256335956</v>
      </c>
      <c r="X3069" s="24">
        <f t="shared" si="749"/>
        <v>2.9359935454820918</v>
      </c>
      <c r="Y3069" s="24">
        <f t="shared" si="749"/>
        <v>3.2936876922071341</v>
      </c>
      <c r="Z3069" s="24">
        <f t="shared" si="749"/>
        <v>2.8588086839245488</v>
      </c>
      <c r="AA3069" s="20">
        <v>-0.09</v>
      </c>
      <c r="AB3069" s="20">
        <v>-5.5000000000000097E-2</v>
      </c>
      <c r="AC3069" s="17">
        <v>314.59273997073399</v>
      </c>
      <c r="AD3069" s="17">
        <f t="shared" si="742"/>
        <v>314.95055995950594</v>
      </c>
      <c r="AE3069" s="21">
        <v>160.5</v>
      </c>
      <c r="AF3069" s="21">
        <v>162.37903225806457</v>
      </c>
      <c r="AG3069" s="19">
        <v>3.7531586021505374</v>
      </c>
      <c r="AH3069" s="21">
        <v>172.5</v>
      </c>
      <c r="AI3069" s="22">
        <v>-0.3149999999999995</v>
      </c>
      <c r="AJ3069" s="21">
        <v>1348</v>
      </c>
      <c r="AK3069" s="21" t="e">
        <f>VLOOKUP($B3069,'[3]Rotoma level Monthly'!$C$2:$N$538,10,FALSE)</f>
        <v>#N/A</v>
      </c>
      <c r="AL3069" s="21" t="e">
        <f>VLOOKUP($B3069,'[3]Rotoma level Monthly'!$C$2:$N$538,11,FALSE)</f>
        <v>#N/A</v>
      </c>
      <c r="AM3069" s="20">
        <v>3.6088129180497446</v>
      </c>
      <c r="AN3069" s="21">
        <v>183.125</v>
      </c>
    </row>
    <row r="3070" spans="1:40" x14ac:dyDescent="0.25">
      <c r="A3070" t="s">
        <v>101</v>
      </c>
      <c r="B3070" s="15">
        <v>39173</v>
      </c>
      <c r="C3070" s="16" t="s">
        <v>68</v>
      </c>
      <c r="D3070" s="17">
        <v>2007</v>
      </c>
      <c r="E3070" s="18" t="str">
        <f t="shared" si="738"/>
        <v>Tarawera 2006/07</v>
      </c>
      <c r="F3070" s="18" t="s">
        <v>61</v>
      </c>
      <c r="G3070" s="19">
        <v>1.8</v>
      </c>
      <c r="I3070" s="21">
        <v>208.00000009999999</v>
      </c>
      <c r="J3070" s="19">
        <v>8.9999995999999989</v>
      </c>
      <c r="K3070" s="19">
        <v>7.0000002000000006</v>
      </c>
      <c r="L3070" s="19">
        <v>2.0000001000000003</v>
      </c>
      <c r="M3070" s="19">
        <v>29.999998999999999</v>
      </c>
      <c r="N3070" s="19">
        <v>7.8000002000000004</v>
      </c>
      <c r="O3070" s="19">
        <v>1</v>
      </c>
      <c r="Q3070" s="19">
        <f t="shared" si="747"/>
        <v>2.8683921629623974</v>
      </c>
      <c r="S3070" s="19">
        <f t="shared" si="745"/>
        <v>3.3673706388663871</v>
      </c>
      <c r="T3070" s="19">
        <f t="shared" si="751"/>
        <v>3.004388071201054</v>
      </c>
      <c r="U3070" s="23">
        <f t="shared" si="748"/>
        <v>3.0800502910099463</v>
      </c>
      <c r="V3070" s="24">
        <f t="shared" si="750"/>
        <v>2.5593822430506261</v>
      </c>
      <c r="W3070" s="24">
        <f t="shared" si="750"/>
        <v>2.6548653298783482</v>
      </c>
      <c r="X3070" s="24">
        <f t="shared" si="749"/>
        <v>2.9505398587816587</v>
      </c>
      <c r="Y3070" s="24">
        <f t="shared" si="749"/>
        <v>3.2548271490792255</v>
      </c>
      <c r="Z3070" s="24">
        <f t="shared" si="749"/>
        <v>2.8637616652210394</v>
      </c>
      <c r="AA3070" s="20">
        <v>-0.14000000000000001</v>
      </c>
      <c r="AB3070" s="20">
        <v>-0.25666666666666599</v>
      </c>
      <c r="AC3070" s="17">
        <v>314.550253340197</v>
      </c>
      <c r="AD3070" s="17">
        <f t="shared" si="742"/>
        <v>314.93405945871342</v>
      </c>
      <c r="AE3070" s="21">
        <v>55</v>
      </c>
      <c r="AF3070" s="21">
        <v>178.51388888888889</v>
      </c>
      <c r="AG3070" s="19">
        <v>2.430416666666666</v>
      </c>
      <c r="AH3070" s="21">
        <v>206.5</v>
      </c>
      <c r="AI3070" s="22">
        <v>-0.3149999999999995</v>
      </c>
      <c r="AJ3070" s="21">
        <v>1396.5</v>
      </c>
      <c r="AK3070" s="21" t="e">
        <f>VLOOKUP($B3070,'[3]Rotoma level Monthly'!$C$2:$N$538,10,FALSE)</f>
        <v>#N/A</v>
      </c>
      <c r="AL3070" s="21" t="e">
        <f>VLOOKUP($B3070,'[3]Rotoma level Monthly'!$C$2:$N$538,11,FALSE)</f>
        <v>#N/A</v>
      </c>
      <c r="AM3070" s="20">
        <v>3.6315167710963396</v>
      </c>
      <c r="AN3070" s="21">
        <v>186.81666666666669</v>
      </c>
    </row>
    <row r="3071" spans="1:40" x14ac:dyDescent="0.25">
      <c r="A3071" t="s">
        <v>101</v>
      </c>
      <c r="B3071" s="15">
        <v>39203</v>
      </c>
      <c r="C3071" s="16" t="s">
        <v>68</v>
      </c>
      <c r="D3071" s="17">
        <v>2007</v>
      </c>
      <c r="E3071" s="18" t="str">
        <f t="shared" si="738"/>
        <v>Tarawera 2006/07</v>
      </c>
      <c r="F3071" s="18" t="s">
        <v>61</v>
      </c>
      <c r="G3071" s="19">
        <v>1.6</v>
      </c>
      <c r="H3071" s="20">
        <v>6</v>
      </c>
      <c r="I3071" s="21">
        <v>154.50000001999999</v>
      </c>
      <c r="J3071" s="19">
        <v>4.0000002000000006</v>
      </c>
      <c r="K3071" s="19">
        <v>4.9999998999999997</v>
      </c>
      <c r="L3071" s="19">
        <v>0.50000001999999999</v>
      </c>
      <c r="M3071" s="19">
        <v>11</v>
      </c>
      <c r="N3071" s="19">
        <v>7.8000002000000004</v>
      </c>
      <c r="O3071" s="19">
        <v>0.60000001999999997</v>
      </c>
      <c r="Q3071" s="19">
        <f t="shared" si="747"/>
        <v>2.7384647559460493</v>
      </c>
      <c r="R3071" s="19">
        <f t="shared" ref="R3071:R3092" si="752">5.56+2.6*LOG(((1/$H3071)-(1/40)),10)</f>
        <v>3.3532959558596875</v>
      </c>
      <c r="S3071" s="19">
        <f t="shared" si="745"/>
        <v>2.9786747362893888</v>
      </c>
      <c r="T3071" s="19">
        <f t="shared" si="751"/>
        <v>1.976015238084643</v>
      </c>
      <c r="U3071" s="23">
        <f t="shared" si="748"/>
        <v>2.7616126715449418</v>
      </c>
      <c r="V3071" s="24">
        <f t="shared" si="750"/>
        <v>2.5015969737971351</v>
      </c>
      <c r="W3071" s="24">
        <f t="shared" si="750"/>
        <v>2.6894930475180732</v>
      </c>
      <c r="X3071" s="24">
        <f t="shared" si="749"/>
        <v>2.9197311599378168</v>
      </c>
      <c r="Y3071" s="24">
        <f t="shared" si="749"/>
        <v>3.1479228655311107</v>
      </c>
      <c r="Z3071" s="24">
        <f t="shared" si="749"/>
        <v>2.8228226209354474</v>
      </c>
      <c r="AA3071" s="20">
        <v>-0.15</v>
      </c>
      <c r="AB3071" s="20">
        <v>-0.23499999999999999</v>
      </c>
      <c r="AC3071" s="17">
        <v>314.44042414693598</v>
      </c>
      <c r="AD3071" s="17">
        <f t="shared" si="742"/>
        <v>314.8935752129612</v>
      </c>
      <c r="AE3071" s="21">
        <v>59</v>
      </c>
      <c r="AF3071" s="21">
        <v>179.16666666666669</v>
      </c>
      <c r="AG3071" s="19">
        <v>2.5378360215053766</v>
      </c>
      <c r="AH3071" s="21">
        <v>186.2</v>
      </c>
      <c r="AI3071" s="22">
        <v>-0.3149999999999995</v>
      </c>
      <c r="AJ3071" s="21">
        <v>1252.5</v>
      </c>
      <c r="AK3071" s="21" t="e">
        <f>VLOOKUP($B3071,'[3]Rotoma level Monthly'!$C$2:$N$538,10,FALSE)</f>
        <v>#N/A</v>
      </c>
      <c r="AL3071" s="21" t="e">
        <f>VLOOKUP($B3071,'[3]Rotoma level Monthly'!$C$2:$N$538,11,FALSE)</f>
        <v>#N/A</v>
      </c>
      <c r="AM3071" s="20">
        <v>3.566869780355598</v>
      </c>
      <c r="AN3071" s="21">
        <v>190.5</v>
      </c>
    </row>
    <row r="3072" spans="1:40" x14ac:dyDescent="0.25">
      <c r="A3072" t="s">
        <v>101</v>
      </c>
      <c r="B3072" s="15">
        <v>39234</v>
      </c>
      <c r="C3072" s="16" t="s">
        <v>68</v>
      </c>
      <c r="D3072" s="17">
        <v>2007</v>
      </c>
      <c r="E3072" s="18" t="str">
        <f t="shared" si="738"/>
        <v>Tarawera 2006/07</v>
      </c>
      <c r="F3072" s="18" t="s">
        <v>61</v>
      </c>
      <c r="G3072" s="19">
        <v>2.5</v>
      </c>
      <c r="H3072" s="20">
        <v>7.9899997711181641</v>
      </c>
      <c r="I3072" s="21">
        <v>172.50001002000002</v>
      </c>
      <c r="J3072" s="19">
        <v>17.999998999999999</v>
      </c>
      <c r="K3072" s="19">
        <v>14</v>
      </c>
      <c r="L3072" s="19">
        <v>0.50000001999999999</v>
      </c>
      <c r="M3072" s="19">
        <v>16.000001000000001</v>
      </c>
      <c r="N3072" s="19">
        <v>7.6999997999999996</v>
      </c>
      <c r="O3072" s="19">
        <v>0.63999998999999996</v>
      </c>
      <c r="Q3072" s="19">
        <f t="shared" si="747"/>
        <v>3.2307676220269759</v>
      </c>
      <c r="R3072" s="19">
        <f t="shared" si="752"/>
        <v>2.9617651895256847</v>
      </c>
      <c r="S3072" s="19">
        <f t="shared" si="745"/>
        <v>3.122735265154772</v>
      </c>
      <c r="T3072" s="19">
        <f t="shared" si="751"/>
        <v>3.8833956444494353</v>
      </c>
      <c r="U3072" s="23">
        <f t="shared" si="748"/>
        <v>3.2996659302892173</v>
      </c>
      <c r="V3072" s="24">
        <f t="shared" si="750"/>
        <v>2.531794928719183</v>
      </c>
      <c r="W3072" s="24">
        <f t="shared" si="750"/>
        <v>2.7404197900516376</v>
      </c>
      <c r="X3072" s="24">
        <f t="shared" si="749"/>
        <v>2.9791257653673813</v>
      </c>
      <c r="Y3072" s="24">
        <f t="shared" si="749"/>
        <v>3.1907717326969744</v>
      </c>
      <c r="Z3072" s="24">
        <f t="shared" si="749"/>
        <v>2.867603689645426</v>
      </c>
      <c r="AA3072" s="20">
        <v>0.6</v>
      </c>
      <c r="AB3072" s="20">
        <v>0.90666666666666595</v>
      </c>
      <c r="AC3072" s="17">
        <v>314.29867986631001</v>
      </c>
      <c r="AD3072" s="17">
        <f t="shared" si="742"/>
        <v>314.82784933601141</v>
      </c>
      <c r="AE3072" s="21">
        <v>113</v>
      </c>
      <c r="AF3072" s="21">
        <v>187.7777777777778</v>
      </c>
      <c r="AG3072" s="19">
        <v>3.9652083333333326</v>
      </c>
      <c r="AH3072" s="21">
        <v>106</v>
      </c>
      <c r="AI3072" s="22">
        <v>-0.28749999999999953</v>
      </c>
      <c r="AJ3072" s="21">
        <v>1127</v>
      </c>
      <c r="AK3072" s="21" t="e">
        <f>VLOOKUP($B3072,'[3]Rotoma level Monthly'!$C$2:$N$538,10,FALSE)</f>
        <v>#N/A</v>
      </c>
      <c r="AL3072" s="21" t="e">
        <f>VLOOKUP($B3072,'[3]Rotoma level Monthly'!$C$2:$N$538,11,FALSE)</f>
        <v>#N/A</v>
      </c>
      <c r="AM3072" s="20">
        <v>3.5285521280258494</v>
      </c>
      <c r="AN3072" s="21">
        <v>185.85833333333335</v>
      </c>
    </row>
    <row r="3073" spans="1:40" x14ac:dyDescent="0.25">
      <c r="A3073" t="s">
        <v>101</v>
      </c>
      <c r="B3073" s="15">
        <v>39264</v>
      </c>
      <c r="C3073" s="16" t="s">
        <v>69</v>
      </c>
      <c r="D3073" s="17">
        <v>2008</v>
      </c>
      <c r="E3073" s="18" t="str">
        <f t="shared" si="738"/>
        <v>Tarawera 2007/08</v>
      </c>
      <c r="F3073" s="18" t="s">
        <v>61</v>
      </c>
      <c r="G3073" s="19">
        <v>3</v>
      </c>
      <c r="H3073" s="20">
        <v>7.8249998092651367</v>
      </c>
      <c r="I3073" s="21">
        <v>144.00001</v>
      </c>
      <c r="J3073" s="19">
        <v>11</v>
      </c>
      <c r="K3073" s="19">
        <v>15</v>
      </c>
      <c r="L3073" s="19">
        <v>1</v>
      </c>
      <c r="M3073" s="19">
        <v>17.000001000000001</v>
      </c>
      <c r="N3073" s="19">
        <v>7.75</v>
      </c>
      <c r="O3073" s="19">
        <v>0.67000002000000003</v>
      </c>
      <c r="Q3073" s="19">
        <f t="shared" si="747"/>
        <v>3.4318879869879426</v>
      </c>
      <c r="R3073" s="19">
        <f t="shared" si="752"/>
        <v>2.9911330010951658</v>
      </c>
      <c r="S3073" s="19">
        <f t="shared" si="745"/>
        <v>2.8866711919863079</v>
      </c>
      <c r="T3073" s="19">
        <f t="shared" si="751"/>
        <v>3.2588666406620166</v>
      </c>
      <c r="U3073" s="23">
        <f t="shared" si="748"/>
        <v>3.1421397051828581</v>
      </c>
      <c r="V3073" s="24">
        <f t="shared" si="750"/>
        <v>2.5449495725166242</v>
      </c>
      <c r="W3073" s="24">
        <f t="shared" si="750"/>
        <v>2.8058107884540888</v>
      </c>
      <c r="X3073" s="24">
        <f t="shared" si="749"/>
        <v>3.0932727751545275</v>
      </c>
      <c r="Y3073" s="24">
        <f t="shared" si="749"/>
        <v>3.2008439548657086</v>
      </c>
      <c r="Z3073" s="24">
        <f t="shared" si="749"/>
        <v>2.9169325957176508</v>
      </c>
      <c r="AA3073" s="20">
        <v>-0.46</v>
      </c>
      <c r="AB3073" s="20">
        <v>0.59333333333333305</v>
      </c>
      <c r="AC3073" s="17">
        <v>314.353843874213</v>
      </c>
      <c r="AD3073" s="17">
        <f t="shared" si="742"/>
        <v>314.76812531091332</v>
      </c>
      <c r="AE3073" s="21">
        <v>216.5</v>
      </c>
      <c r="AF3073" s="21">
        <v>159.56989247311824</v>
      </c>
      <c r="AG3073" s="19">
        <v>3.4693548387096769</v>
      </c>
      <c r="AH3073" s="21">
        <v>93.5</v>
      </c>
      <c r="AI3073" s="22">
        <v>-0.24583333333333299</v>
      </c>
      <c r="AJ3073" s="21">
        <v>1151.5</v>
      </c>
      <c r="AK3073" s="21" t="e">
        <f>VLOOKUP($B3073,'[3]Rotoma level Monthly'!$C$2:$N$538,10,FALSE)</f>
        <v>#N/A</v>
      </c>
      <c r="AL3073" s="21" t="e">
        <f>VLOOKUP($B3073,'[3]Rotoma level Monthly'!$C$2:$N$538,11,FALSE)</f>
        <v>#N/A</v>
      </c>
      <c r="AM3073" s="20">
        <v>3.5744143965443675</v>
      </c>
      <c r="AN3073" s="21">
        <v>181.98333333333335</v>
      </c>
    </row>
    <row r="3074" spans="1:40" x14ac:dyDescent="0.25">
      <c r="A3074" t="s">
        <v>101</v>
      </c>
      <c r="B3074" s="15">
        <v>39295</v>
      </c>
      <c r="C3074" s="16" t="s">
        <v>69</v>
      </c>
      <c r="D3074" s="17">
        <v>2008</v>
      </c>
      <c r="E3074" s="18" t="str">
        <f t="shared" si="738"/>
        <v>Tarawera 2007/08</v>
      </c>
      <c r="F3074" s="18" t="s">
        <v>61</v>
      </c>
      <c r="G3074" s="19">
        <v>1.1000000000000001</v>
      </c>
      <c r="H3074" s="20">
        <v>9.0200004577636719</v>
      </c>
      <c r="I3074" s="21">
        <v>107.50000002</v>
      </c>
      <c r="J3074" s="19">
        <v>20</v>
      </c>
      <c r="K3074" s="19">
        <v>3</v>
      </c>
      <c r="L3074" s="19">
        <v>0.50000001999999999</v>
      </c>
      <c r="M3074" s="19">
        <v>0.50000001999999999</v>
      </c>
      <c r="N3074" s="19">
        <v>7.6999997999999996</v>
      </c>
      <c r="O3074" s="19">
        <v>0.57999997999999997</v>
      </c>
      <c r="Q3074" s="19">
        <f t="shared" si="747"/>
        <v>2.3251374203018917</v>
      </c>
      <c r="R3074" s="19">
        <f t="shared" si="752"/>
        <v>2.7879186258488784</v>
      </c>
      <c r="S3074" s="19">
        <f t="shared" si="745"/>
        <v>2.5045394776405927</v>
      </c>
      <c r="T3074" s="19">
        <f t="shared" si="751"/>
        <v>4.0170075873388251</v>
      </c>
      <c r="U3074" s="23">
        <f t="shared" si="748"/>
        <v>2.9086507777825474</v>
      </c>
      <c r="V3074" s="24">
        <f t="shared" si="750"/>
        <v>2.4694803890395343</v>
      </c>
      <c r="W3074" s="24">
        <f t="shared" si="750"/>
        <v>2.8244340025347876</v>
      </c>
      <c r="X3074" s="24">
        <f t="shared" si="749"/>
        <v>3.0341354897501538</v>
      </c>
      <c r="Y3074" s="24">
        <f t="shared" si="749"/>
        <v>3.3117873943877605</v>
      </c>
      <c r="Z3074" s="24">
        <f t="shared" si="749"/>
        <v>2.9152846582712915</v>
      </c>
      <c r="AA3074" s="20">
        <v>0.31</v>
      </c>
      <c r="AB3074" s="20">
        <v>0.32999999999999902</v>
      </c>
      <c r="AC3074" s="17">
        <v>314.43462985253001</v>
      </c>
      <c r="AD3074" s="17">
        <f t="shared" si="742"/>
        <v>314.70350581650524</v>
      </c>
      <c r="AE3074" s="21">
        <v>133.5</v>
      </c>
      <c r="AF3074" s="21">
        <v>205.45698924731184</v>
      </c>
      <c r="AG3074" s="19">
        <v>3.7325940860215066</v>
      </c>
      <c r="AH3074" s="21">
        <v>160.4</v>
      </c>
      <c r="AI3074" s="22">
        <v>-0.14500000000000005</v>
      </c>
      <c r="AJ3074" s="21">
        <v>1270</v>
      </c>
      <c r="AK3074" s="21" t="e">
        <f>VLOOKUP($B3074,'[3]Rotoma level Monthly'!$C$2:$N$538,10,FALSE)</f>
        <v>#N/A</v>
      </c>
      <c r="AL3074" s="21" t="e">
        <f>VLOOKUP($B3074,'[3]Rotoma level Monthly'!$C$2:$N$538,11,FALSE)</f>
        <v>#N/A</v>
      </c>
      <c r="AM3074" s="20">
        <v>3.6090078105228618</v>
      </c>
      <c r="AN3074" s="21">
        <v>182.52500000000001</v>
      </c>
    </row>
    <row r="3075" spans="1:40" x14ac:dyDescent="0.25">
      <c r="A3075" t="s">
        <v>101</v>
      </c>
      <c r="B3075" s="15">
        <v>39326</v>
      </c>
      <c r="C3075" s="16" t="s">
        <v>69</v>
      </c>
      <c r="D3075" s="17">
        <v>2008</v>
      </c>
      <c r="E3075" s="18" t="str">
        <f t="shared" ref="E3075:E3138" si="753">CONCATENATE(A3075," ",C3075)</f>
        <v>Tarawera 2007/08</v>
      </c>
      <c r="F3075" s="18" t="s">
        <v>61</v>
      </c>
      <c r="G3075" s="19">
        <v>0.69999999000000002</v>
      </c>
      <c r="H3075" s="20">
        <v>9.8100004196166992</v>
      </c>
      <c r="I3075" s="21">
        <v>117.50000002000002</v>
      </c>
      <c r="J3075" s="19">
        <v>4.0000002000000006</v>
      </c>
      <c r="K3075" s="19">
        <v>3</v>
      </c>
      <c r="L3075" s="19">
        <v>0.50000001999999999</v>
      </c>
      <c r="M3075" s="19">
        <v>0.50000001999999999</v>
      </c>
      <c r="N3075" s="19">
        <v>7.5999999000000003</v>
      </c>
      <c r="O3075" s="19">
        <v>0.77999996999999999</v>
      </c>
      <c r="Q3075" s="19">
        <f t="shared" si="747"/>
        <v>1.8265490058775271</v>
      </c>
      <c r="R3075" s="19">
        <f t="shared" si="752"/>
        <v>2.6639486332256284</v>
      </c>
      <c r="S3075" s="19">
        <f t="shared" si="745"/>
        <v>2.6208139787118498</v>
      </c>
      <c r="T3075" s="19">
        <f t="shared" si="751"/>
        <v>1.976015238084643</v>
      </c>
      <c r="U3075" s="23">
        <f t="shared" si="748"/>
        <v>2.2718317139749118</v>
      </c>
      <c r="V3075" s="24">
        <f t="shared" si="750"/>
        <v>2.4694803890395343</v>
      </c>
      <c r="W3075" s="24">
        <f t="shared" si="750"/>
        <v>2.8362890439704378</v>
      </c>
      <c r="X3075" s="24">
        <f t="shared" si="749"/>
        <v>2.9882793527053519</v>
      </c>
      <c r="Y3075" s="24">
        <f t="shared" si="749"/>
        <v>3.2048831108396461</v>
      </c>
      <c r="Z3075" s="24">
        <f t="shared" si="749"/>
        <v>2.8798113334520656</v>
      </c>
      <c r="AA3075" s="20">
        <v>0.09</v>
      </c>
      <c r="AB3075" s="20">
        <v>0.13999999999999899</v>
      </c>
      <c r="AC3075" s="17">
        <v>314.39995953023703</v>
      </c>
      <c r="AD3075" s="17">
        <f t="shared" si="742"/>
        <v>314.63768234117578</v>
      </c>
      <c r="AE3075" s="21">
        <v>84.5</v>
      </c>
      <c r="AF3075" s="21">
        <v>155.01388888888894</v>
      </c>
      <c r="AG3075" s="19">
        <v>3.0348842592592584</v>
      </c>
      <c r="AH3075" s="21">
        <v>143.4</v>
      </c>
      <c r="AI3075" s="22">
        <v>-5.2500000000000102E-2</v>
      </c>
      <c r="AJ3075" s="21">
        <v>1282.5</v>
      </c>
      <c r="AK3075" s="21" t="e">
        <f>VLOOKUP($B3075,'[3]Rotoma level Monthly'!$C$2:$N$538,10,FALSE)</f>
        <v>#N/A</v>
      </c>
      <c r="AL3075" s="21" t="e">
        <f>VLOOKUP($B3075,'[3]Rotoma level Monthly'!$C$2:$N$538,11,FALSE)</f>
        <v>#N/A</v>
      </c>
      <c r="AM3075" s="20">
        <v>3.6533290470820017</v>
      </c>
      <c r="AN3075" s="21">
        <v>178.20833333333334</v>
      </c>
    </row>
    <row r="3076" spans="1:40" x14ac:dyDescent="0.25">
      <c r="A3076" t="s">
        <v>101</v>
      </c>
      <c r="B3076" s="15">
        <v>39356</v>
      </c>
      <c r="C3076" s="16" t="s">
        <v>69</v>
      </c>
      <c r="D3076" s="17">
        <v>2008</v>
      </c>
      <c r="E3076" s="18" t="str">
        <f t="shared" si="753"/>
        <v>Tarawera 2007/08</v>
      </c>
      <c r="F3076" s="18" t="s">
        <v>61</v>
      </c>
      <c r="G3076" s="19">
        <v>1</v>
      </c>
      <c r="H3076" s="20">
        <v>10.960000038146973</v>
      </c>
      <c r="I3076" s="21">
        <v>155</v>
      </c>
      <c r="J3076" s="19">
        <v>8.9999995999999989</v>
      </c>
      <c r="K3076" s="19">
        <v>9.9999997999999994</v>
      </c>
      <c r="M3076" s="19">
        <v>8.0000004000000011</v>
      </c>
      <c r="N3076" s="19">
        <v>7.9000000999999997</v>
      </c>
      <c r="O3076" s="19">
        <v>1</v>
      </c>
      <c r="Q3076" s="19">
        <f t="shared" si="747"/>
        <v>2.2200000000000002</v>
      </c>
      <c r="R3076" s="19">
        <f t="shared" si="752"/>
        <v>2.4949277676211272</v>
      </c>
      <c r="S3076" s="19">
        <f t="shared" si="745"/>
        <v>2.982898411492577</v>
      </c>
      <c r="T3076" s="19">
        <f t="shared" si="751"/>
        <v>3.004388071201054</v>
      </c>
      <c r="U3076" s="23">
        <f t="shared" si="748"/>
        <v>2.6755535625786897</v>
      </c>
      <c r="V3076" s="24">
        <f t="shared" si="750"/>
        <v>2.5537110219103076</v>
      </c>
      <c r="W3076" s="24">
        <f t="shared" si="750"/>
        <v>2.8250408002607506</v>
      </c>
      <c r="X3076" s="24">
        <f t="shared" si="749"/>
        <v>3.0198526746986478</v>
      </c>
      <c r="Y3076" s="24">
        <f t="shared" si="749"/>
        <v>3.158190961424697</v>
      </c>
      <c r="Z3076" s="24">
        <f t="shared" si="749"/>
        <v>2.8945115622975419</v>
      </c>
      <c r="AA3076" s="20">
        <v>0.53</v>
      </c>
      <c r="AB3076" s="20">
        <v>0.141666666666666</v>
      </c>
      <c r="AC3076" s="17">
        <v>314.37808519808698</v>
      </c>
      <c r="AD3076" s="17">
        <f t="shared" si="742"/>
        <v>314.57911971840753</v>
      </c>
      <c r="AE3076" s="21">
        <v>81.5</v>
      </c>
      <c r="AF3076" s="21">
        <v>222.91666666666671</v>
      </c>
      <c r="AG3076" s="19">
        <v>5.3009408602150518</v>
      </c>
      <c r="AH3076" s="21">
        <v>241</v>
      </c>
      <c r="AI3076" s="22">
        <v>-1.7500000000000147E-2</v>
      </c>
      <c r="AJ3076" s="21">
        <v>1335</v>
      </c>
      <c r="AK3076" s="21" t="e">
        <f>VLOOKUP($B3076,'[3]Rotoma level Monthly'!$C$2:$N$538,10,FALSE)</f>
        <v>#N/A</v>
      </c>
      <c r="AL3076" s="21" t="e">
        <f>VLOOKUP($B3076,'[3]Rotoma level Monthly'!$C$2:$N$538,11,FALSE)</f>
        <v>#N/A</v>
      </c>
      <c r="AM3076" s="20">
        <v>3.6384499096831084</v>
      </c>
      <c r="AN3076" s="21">
        <v>182.22500000000002</v>
      </c>
    </row>
    <row r="3077" spans="1:40" x14ac:dyDescent="0.25">
      <c r="A3077" t="s">
        <v>101</v>
      </c>
      <c r="B3077" s="15">
        <v>39387</v>
      </c>
      <c r="C3077" s="16" t="s">
        <v>69</v>
      </c>
      <c r="D3077" s="17">
        <v>2008</v>
      </c>
      <c r="E3077" s="18" t="str">
        <f t="shared" si="753"/>
        <v>Tarawera 2007/08</v>
      </c>
      <c r="F3077" s="18" t="s">
        <v>61</v>
      </c>
      <c r="G3077" s="19">
        <v>0.69999999000000002</v>
      </c>
      <c r="H3077" s="20">
        <v>10.449999809265137</v>
      </c>
      <c r="I3077" s="21">
        <v>191</v>
      </c>
      <c r="J3077" s="19">
        <v>7.0000002000000006</v>
      </c>
      <c r="K3077" s="19">
        <v>3</v>
      </c>
      <c r="L3077" s="19">
        <v>1</v>
      </c>
      <c r="M3077" s="19">
        <v>7.0000002000000006</v>
      </c>
      <c r="N3077" s="19">
        <v>7.9000000999999997</v>
      </c>
      <c r="O3077" s="19">
        <v>1</v>
      </c>
      <c r="Q3077" s="19">
        <f t="shared" si="747"/>
        <v>1.8265490058775271</v>
      </c>
      <c r="R3077" s="19">
        <f t="shared" si="752"/>
        <v>2.5683911568478779</v>
      </c>
      <c r="S3077" s="19">
        <f t="shared" si="745"/>
        <v>3.2559104354156596</v>
      </c>
      <c r="T3077" s="19">
        <f t="shared" si="751"/>
        <v>2.6856863130741973</v>
      </c>
      <c r="U3077" s="23">
        <f t="shared" si="748"/>
        <v>2.5841342278038155</v>
      </c>
      <c r="V3077" s="24">
        <f t="shared" si="750"/>
        <v>2.5846414548156438</v>
      </c>
      <c r="W3077" s="24">
        <f t="shared" si="750"/>
        <v>2.8033120800661413</v>
      </c>
      <c r="X3077" s="24">
        <f t="shared" si="749"/>
        <v>2.9799480382216679</v>
      </c>
      <c r="Y3077" s="24">
        <f t="shared" si="749"/>
        <v>3.0708289517963769</v>
      </c>
      <c r="Z3077" s="24">
        <f t="shared" si="749"/>
        <v>2.8654480106196196</v>
      </c>
      <c r="AA3077" s="20">
        <v>0.82</v>
      </c>
      <c r="AB3077" s="20">
        <v>0.314999999999999</v>
      </c>
      <c r="AC3077" s="17">
        <v>314.23142702857098</v>
      </c>
      <c r="AD3077" s="17">
        <f t="shared" si="742"/>
        <v>314.51367425233718</v>
      </c>
      <c r="AE3077" s="21">
        <v>27</v>
      </c>
      <c r="AF3077" s="21">
        <v>190.70138888888886</v>
      </c>
      <c r="AG3077" s="19">
        <v>3.4504861111111103</v>
      </c>
      <c r="AH3077" s="21">
        <v>245.3</v>
      </c>
      <c r="AI3077" s="22">
        <v>7.7499999999999389E-2</v>
      </c>
      <c r="AJ3077" s="21">
        <v>1305.5</v>
      </c>
      <c r="AK3077" s="21" t="e">
        <f>VLOOKUP($B3077,'[3]Rotoma level Monthly'!$C$2:$N$538,10,FALSE)</f>
        <v>#N/A</v>
      </c>
      <c r="AL3077" s="21" t="e">
        <f>VLOOKUP($B3077,'[3]Rotoma level Monthly'!$C$2:$N$538,11,FALSE)</f>
        <v>#N/A</v>
      </c>
      <c r="AM3077" s="20">
        <v>3.6833703845935033</v>
      </c>
      <c r="AN3077" s="21">
        <v>187.24166666666667</v>
      </c>
    </row>
    <row r="3078" spans="1:40" x14ac:dyDescent="0.25">
      <c r="A3078" t="s">
        <v>101</v>
      </c>
      <c r="B3078" s="15">
        <v>39417</v>
      </c>
      <c r="C3078" s="16" t="s">
        <v>69</v>
      </c>
      <c r="D3078" s="17">
        <v>2008</v>
      </c>
      <c r="E3078" s="18" t="str">
        <f t="shared" si="753"/>
        <v>Tarawera 2007/08</v>
      </c>
      <c r="F3078" s="18" t="s">
        <v>61</v>
      </c>
      <c r="G3078" s="19">
        <v>1.3</v>
      </c>
      <c r="H3078" s="20">
        <v>10.300000190734863</v>
      </c>
      <c r="I3078" s="21">
        <v>114</v>
      </c>
      <c r="J3078" s="19">
        <v>4.0000002000000006</v>
      </c>
      <c r="K3078" s="19">
        <v>8.0000004000000011</v>
      </c>
      <c r="L3078" s="19">
        <v>1</v>
      </c>
      <c r="M3078" s="19">
        <v>2.0000001000000003</v>
      </c>
      <c r="N3078" s="19">
        <v>7.6999997999999996</v>
      </c>
      <c r="O3078" s="19">
        <v>0.85000001999999997</v>
      </c>
      <c r="Q3078" s="19">
        <f t="shared" si="747"/>
        <v>2.5094161148593654</v>
      </c>
      <c r="R3078" s="19">
        <f t="shared" si="752"/>
        <v>2.5904339783772139</v>
      </c>
      <c r="S3078" s="19">
        <f t="shared" si="745"/>
        <v>2.5812836025227823</v>
      </c>
      <c r="T3078" s="19">
        <f t="shared" si="751"/>
        <v>1.976015238084643</v>
      </c>
      <c r="U3078" s="23">
        <f t="shared" si="748"/>
        <v>2.4142872334610015</v>
      </c>
      <c r="V3078" s="24">
        <f t="shared" si="750"/>
        <v>2.6292720826582259</v>
      </c>
      <c r="W3078" s="24">
        <f t="shared" si="750"/>
        <v>2.8262630838096579</v>
      </c>
      <c r="X3078" s="24">
        <f t="shared" si="749"/>
        <v>2.9243009768022303</v>
      </c>
      <c r="Y3078" s="24">
        <f t="shared" si="749"/>
        <v>2.9462706725754333</v>
      </c>
      <c r="Z3078" s="24">
        <f t="shared" si="749"/>
        <v>2.8368139374447257</v>
      </c>
      <c r="AA3078" s="20">
        <v>1.36</v>
      </c>
      <c r="AB3078" s="20">
        <v>0.44166666666666599</v>
      </c>
      <c r="AC3078" s="17">
        <v>314.11589907859002</v>
      </c>
      <c r="AD3078" s="17">
        <f t="shared" si="742"/>
        <v>314.45034334439856</v>
      </c>
      <c r="AE3078" s="21">
        <v>110.5</v>
      </c>
      <c r="AF3078" s="21">
        <v>134.36155913978487</v>
      </c>
      <c r="AG3078" s="19">
        <v>3.8898521505376347</v>
      </c>
      <c r="AH3078" s="21">
        <v>150.1</v>
      </c>
      <c r="AI3078" s="22">
        <v>0.14083333333333248</v>
      </c>
      <c r="AJ3078" s="21">
        <v>1219.5</v>
      </c>
      <c r="AK3078" s="21" t="e">
        <f>VLOOKUP($B3078,'[3]Rotoma level Monthly'!$C$2:$N$538,10,FALSE)</f>
        <v>#N/A</v>
      </c>
      <c r="AL3078" s="21" t="e">
        <f>VLOOKUP($B3078,'[3]Rotoma level Monthly'!$C$2:$N$538,11,FALSE)</f>
        <v>#N/A</v>
      </c>
      <c r="AM3078" s="20">
        <v>3.5583125142231324</v>
      </c>
      <c r="AN3078" s="21">
        <v>179.55000000000004</v>
      </c>
    </row>
    <row r="3079" spans="1:40" x14ac:dyDescent="0.25">
      <c r="A3079" t="s">
        <v>101</v>
      </c>
      <c r="B3079" s="15">
        <v>39448</v>
      </c>
      <c r="C3079" s="16" t="s">
        <v>69</v>
      </c>
      <c r="D3079" s="17">
        <v>2008</v>
      </c>
      <c r="E3079" s="18" t="str">
        <f t="shared" si="753"/>
        <v>Tarawera 2007/08</v>
      </c>
      <c r="F3079" s="18" t="s">
        <v>61</v>
      </c>
      <c r="G3079" s="19">
        <v>1.8</v>
      </c>
      <c r="H3079" s="20">
        <v>8.0399999618530273</v>
      </c>
      <c r="I3079" s="21">
        <v>195.49999002000001</v>
      </c>
      <c r="J3079" s="19">
        <v>4.9999998999999997</v>
      </c>
      <c r="K3079" s="19">
        <v>2.0000001000000003</v>
      </c>
      <c r="L3079" s="19">
        <v>0.50000001999999999</v>
      </c>
      <c r="M3079" s="19">
        <v>7.0000002000000006</v>
      </c>
      <c r="N3079" s="19">
        <v>8</v>
      </c>
      <c r="O3079" s="19">
        <v>0.60000001999999997</v>
      </c>
      <c r="Q3079" s="19">
        <f t="shared" si="747"/>
        <v>2.8683921629623974</v>
      </c>
      <c r="R3079" s="19">
        <f t="shared" si="752"/>
        <v>2.952955906175653</v>
      </c>
      <c r="S3079" s="19">
        <f t="shared" si="745"/>
        <v>3.2863516860809061</v>
      </c>
      <c r="T3079" s="19">
        <f t="shared" si="751"/>
        <v>2.2589923872983766</v>
      </c>
      <c r="U3079" s="23">
        <f t="shared" si="748"/>
        <v>2.8416730356293334</v>
      </c>
      <c r="V3079" s="24">
        <f t="shared" si="750"/>
        <v>2.6151016832304919</v>
      </c>
      <c r="W3079" s="24">
        <f t="shared" si="750"/>
        <v>2.7992282180793513</v>
      </c>
      <c r="X3079" s="24">
        <f t="shared" si="749"/>
        <v>2.9434402854236752</v>
      </c>
      <c r="Y3079" s="24">
        <f t="shared" si="749"/>
        <v>2.8109037344795111</v>
      </c>
      <c r="Z3079" s="24">
        <f t="shared" si="749"/>
        <v>2.7980189401559783</v>
      </c>
      <c r="AA3079" s="20">
        <v>1.42</v>
      </c>
      <c r="AB3079" s="20">
        <v>-0.49</v>
      </c>
      <c r="AC3079" s="17">
        <v>313.96536046013199</v>
      </c>
      <c r="AD3079" s="17">
        <f t="shared" si="742"/>
        <v>314.37527892951556</v>
      </c>
      <c r="AE3079" s="21">
        <v>34</v>
      </c>
      <c r="AF3079" s="21">
        <v>163.24596774193546</v>
      </c>
      <c r="AG3079" s="19">
        <v>3.6786962365591389</v>
      </c>
      <c r="AH3079" s="21">
        <v>266.8</v>
      </c>
      <c r="AI3079" s="22">
        <v>0.14083333333333248</v>
      </c>
      <c r="AJ3079" s="21">
        <v>1254.5</v>
      </c>
      <c r="AK3079" s="21" t="e">
        <f>VLOOKUP($B3079,'[3]Rotoma level Monthly'!$C$2:$N$538,10,FALSE)</f>
        <v>#N/A</v>
      </c>
      <c r="AL3079" s="21" t="e">
        <f>VLOOKUP($B3079,'[3]Rotoma level Monthly'!$C$2:$N$538,11,FALSE)</f>
        <v>#N/A</v>
      </c>
      <c r="AM3079" s="20">
        <v>3.5398201307105879</v>
      </c>
      <c r="AN3079" s="21">
        <v>183.95000000000002</v>
      </c>
    </row>
    <row r="3080" spans="1:40" x14ac:dyDescent="0.25">
      <c r="A3080" t="s">
        <v>101</v>
      </c>
      <c r="B3080" s="15">
        <v>39479</v>
      </c>
      <c r="C3080" s="16" t="s">
        <v>69</v>
      </c>
      <c r="D3080" s="17">
        <v>2008</v>
      </c>
      <c r="E3080" s="18" t="str">
        <f t="shared" si="753"/>
        <v>Tarawera 2007/08</v>
      </c>
      <c r="F3080" s="18" t="s">
        <v>61</v>
      </c>
      <c r="G3080" s="19">
        <v>1.5</v>
      </c>
      <c r="H3080" s="20">
        <v>8.1099996566772461</v>
      </c>
      <c r="I3080" s="21">
        <v>164.50000002000002</v>
      </c>
      <c r="J3080" s="19">
        <v>4.0000002000000006</v>
      </c>
      <c r="K3080" s="19">
        <v>0.5</v>
      </c>
      <c r="L3080" s="19">
        <v>0.50000001999999999</v>
      </c>
      <c r="M3080" s="19">
        <v>22</v>
      </c>
      <c r="N3080" s="19">
        <v>7</v>
      </c>
      <c r="O3080" s="19">
        <v>0.88</v>
      </c>
      <c r="Q3080" s="19">
        <f t="shared" si="747"/>
        <v>2.6672717980014307</v>
      </c>
      <c r="R3080" s="19">
        <f t="shared" si="752"/>
        <v>2.9406916115876731</v>
      </c>
      <c r="S3080" s="19">
        <f t="shared" si="745"/>
        <v>3.0606593660397725</v>
      </c>
      <c r="T3080" s="19">
        <f t="shared" si="751"/>
        <v>1.976015238084643</v>
      </c>
      <c r="U3080" s="23">
        <f t="shared" si="748"/>
        <v>2.6611595034283795</v>
      </c>
      <c r="V3080" s="24">
        <f t="shared" si="750"/>
        <v>2.5983416528170782</v>
      </c>
      <c r="W3080" s="24">
        <f t="shared" si="750"/>
        <v>2.8214538123155934</v>
      </c>
      <c r="X3080" s="24">
        <f t="shared" si="749"/>
        <v>2.9545871804542991</v>
      </c>
      <c r="Y3080" s="24">
        <f t="shared" si="749"/>
        <v>2.7517644782303816</v>
      </c>
      <c r="Z3080" s="24">
        <f t="shared" si="749"/>
        <v>2.7869242075938039</v>
      </c>
      <c r="AA3080" s="20">
        <v>1.89</v>
      </c>
      <c r="AB3080" s="20">
        <v>8.3333333333333107E-2</v>
      </c>
      <c r="AC3080" s="17">
        <v>313.83425039652298</v>
      </c>
      <c r="AD3080" s="17">
        <f t="shared" si="742"/>
        <v>314.29962939525495</v>
      </c>
      <c r="AE3080" s="21">
        <v>47.5</v>
      </c>
      <c r="AF3080" s="21">
        <v>156.21264367816093</v>
      </c>
      <c r="AG3080" s="19">
        <v>3.9029166666666661</v>
      </c>
      <c r="AH3080" s="21">
        <v>228.9</v>
      </c>
      <c r="AI3080" s="22">
        <v>0.14083333333333248</v>
      </c>
      <c r="AJ3080" s="21">
        <v>1113</v>
      </c>
      <c r="AK3080" s="21" t="e">
        <f>VLOOKUP($B3080,'[3]Rotoma level Monthly'!$C$2:$N$538,10,FALSE)</f>
        <v>#N/A</v>
      </c>
      <c r="AL3080" s="21" t="e">
        <f>VLOOKUP($B3080,'[3]Rotoma level Monthly'!$C$2:$N$538,11,FALSE)</f>
        <v>#N/A</v>
      </c>
      <c r="AM3080" s="20">
        <v>3.5158337955851398</v>
      </c>
      <c r="AN3080" s="21">
        <v>183.38333333333333</v>
      </c>
    </row>
    <row r="3081" spans="1:40" x14ac:dyDescent="0.25">
      <c r="A3081" t="s">
        <v>101</v>
      </c>
      <c r="B3081" s="15">
        <v>39508</v>
      </c>
      <c r="C3081" s="16" t="s">
        <v>69</v>
      </c>
      <c r="D3081" s="17">
        <v>2008</v>
      </c>
      <c r="E3081" s="18" t="str">
        <f t="shared" si="753"/>
        <v>Tarawera 2007/08</v>
      </c>
      <c r="F3081" s="18" t="s">
        <v>61</v>
      </c>
      <c r="G3081" s="19">
        <v>1.7</v>
      </c>
      <c r="H3081" s="20">
        <v>9.2700004577636719</v>
      </c>
      <c r="I3081" s="21">
        <v>123.50000002</v>
      </c>
      <c r="J3081" s="19">
        <v>4.0000002000000006</v>
      </c>
      <c r="K3081" s="19">
        <v>0.5</v>
      </c>
      <c r="L3081" s="19">
        <v>0.50000001999999999</v>
      </c>
      <c r="M3081" s="19">
        <v>15</v>
      </c>
      <c r="N3081" s="19">
        <v>8</v>
      </c>
      <c r="O3081" s="19">
        <v>0.60000001999999997</v>
      </c>
      <c r="Q3081" s="19">
        <f t="shared" si="747"/>
        <v>2.8053402603008157</v>
      </c>
      <c r="R3081" s="19">
        <f t="shared" si="752"/>
        <v>2.7478992978582371</v>
      </c>
      <c r="S3081" s="19">
        <f t="shared" si="745"/>
        <v>2.6859175425747073</v>
      </c>
      <c r="T3081" s="19">
        <f t="shared" si="751"/>
        <v>1.976015238084643</v>
      </c>
      <c r="U3081" s="23">
        <f t="shared" si="748"/>
        <v>2.5537930847046004</v>
      </c>
      <c r="V3081" s="24">
        <f t="shared" si="750"/>
        <v>2.6098473580086936</v>
      </c>
      <c r="W3081" s="24">
        <f t="shared" si="750"/>
        <v>2.8230328294566203</v>
      </c>
      <c r="X3081" s="24">
        <f t="shared" si="749"/>
        <v>2.9444855277313091</v>
      </c>
      <c r="Y3081" s="24">
        <f t="shared" si="749"/>
        <v>2.6660667421373474</v>
      </c>
      <c r="Z3081" s="24">
        <f t="shared" si="749"/>
        <v>2.7662126447825202</v>
      </c>
      <c r="AA3081" s="20">
        <v>1.23</v>
      </c>
      <c r="AB3081" s="20">
        <v>0.391666666666666</v>
      </c>
      <c r="AC3081" s="17">
        <v>313.72171431558002</v>
      </c>
      <c r="AD3081" s="17">
        <f t="shared" si="742"/>
        <v>314.2270439239922</v>
      </c>
      <c r="AE3081" s="21">
        <v>47.5</v>
      </c>
      <c r="AF3081" s="21">
        <v>146.46505376344086</v>
      </c>
      <c r="AG3081" s="19">
        <v>3.2938172043010763</v>
      </c>
      <c r="AH3081" s="21">
        <v>209.9</v>
      </c>
      <c r="AI3081" s="22">
        <v>0.2283333333333325</v>
      </c>
      <c r="AJ3081" s="21">
        <v>1122.5</v>
      </c>
      <c r="AK3081" s="21">
        <f>VLOOKUP($B3081,'[3]Rotoma level Monthly'!$C$2:$N$538,10,FALSE)</f>
        <v>1113</v>
      </c>
      <c r="AL3081" s="21">
        <f>VLOOKUP($B3081,'[3]Rotoma level Monthly'!$C$2:$N$538,11,FALSE)</f>
        <v>1254.625</v>
      </c>
      <c r="AM3081" s="20">
        <v>3.5955287360613304</v>
      </c>
      <c r="AN3081" s="21">
        <v>186.5</v>
      </c>
    </row>
    <row r="3082" spans="1:40" x14ac:dyDescent="0.25">
      <c r="A3082" t="s">
        <v>101</v>
      </c>
      <c r="B3082" s="15">
        <v>39539</v>
      </c>
      <c r="C3082" s="16" t="s">
        <v>69</v>
      </c>
      <c r="D3082" s="17">
        <v>2008</v>
      </c>
      <c r="E3082" s="18" t="str">
        <f t="shared" si="753"/>
        <v>Tarawera 2007/08</v>
      </c>
      <c r="F3082" s="18" t="s">
        <v>61</v>
      </c>
      <c r="G3082" s="19">
        <v>2.2000000000000002</v>
      </c>
      <c r="H3082" s="20">
        <v>7.9099998474121094</v>
      </c>
      <c r="I3082" s="21">
        <v>158.00001</v>
      </c>
      <c r="J3082" s="19">
        <v>4.9999998999999997</v>
      </c>
      <c r="K3082" s="19">
        <v>0.5</v>
      </c>
      <c r="L3082" s="19">
        <v>1</v>
      </c>
      <c r="M3082" s="19">
        <v>1</v>
      </c>
      <c r="N3082" s="19">
        <v>7.9000000999999997</v>
      </c>
      <c r="O3082" s="19">
        <v>0.51999998000000003</v>
      </c>
      <c r="Q3082" s="19">
        <f t="shared" si="747"/>
        <v>3.0897536092884041</v>
      </c>
      <c r="R3082" s="19">
        <f t="shared" si="752"/>
        <v>2.9759464570530048</v>
      </c>
      <c r="S3082" s="19">
        <f t="shared" si="745"/>
        <v>3.007957914468657</v>
      </c>
      <c r="T3082" s="19">
        <f t="shared" si="751"/>
        <v>2.2589923872983766</v>
      </c>
      <c r="U3082" s="23">
        <f t="shared" si="748"/>
        <v>2.8331625920271106</v>
      </c>
      <c r="V3082" s="24">
        <f t="shared" si="750"/>
        <v>2.6282941452025272</v>
      </c>
      <c r="W3082" s="24">
        <f t="shared" si="750"/>
        <v>2.8357756317563187</v>
      </c>
      <c r="X3082" s="24">
        <f t="shared" si="749"/>
        <v>2.914534467364831</v>
      </c>
      <c r="Y3082" s="24">
        <f t="shared" si="749"/>
        <v>2.6039504351454577</v>
      </c>
      <c r="Z3082" s="24">
        <f t="shared" si="749"/>
        <v>2.7456386698672834</v>
      </c>
      <c r="AA3082" s="20">
        <v>0.52</v>
      </c>
      <c r="AB3082" s="20">
        <v>0.73666666666666603</v>
      </c>
      <c r="AC3082" s="17">
        <v>313.70416319131601</v>
      </c>
      <c r="AD3082" s="17">
        <f t="shared" si="742"/>
        <v>314.15653641158548</v>
      </c>
      <c r="AE3082" s="21">
        <v>257</v>
      </c>
      <c r="AF3082" s="21">
        <v>150.63194444444449</v>
      </c>
      <c r="AG3082" s="19">
        <v>3.6145833333333344</v>
      </c>
      <c r="AH3082" s="21">
        <v>142.30000000000001</v>
      </c>
      <c r="AI3082" s="22">
        <v>0.32249999999999901</v>
      </c>
      <c r="AJ3082" s="21">
        <v>1009.5</v>
      </c>
      <c r="AK3082" s="21" t="e">
        <f>VLOOKUP($B3082,'[3]Rotoma level Monthly'!$C$2:$N$538,10,FALSE)</f>
        <v>#N/A</v>
      </c>
      <c r="AL3082" s="21" t="e">
        <f>VLOOKUP($B3082,'[3]Rotoma level Monthly'!$C$2:$N$538,11,FALSE)</f>
        <v>#N/A</v>
      </c>
      <c r="AM3082" s="20">
        <v>3.5572502862405408</v>
      </c>
      <c r="AN3082" s="21">
        <v>181.15</v>
      </c>
    </row>
    <row r="3083" spans="1:40" x14ac:dyDescent="0.25">
      <c r="A3083" t="s">
        <v>101</v>
      </c>
      <c r="B3083" s="15">
        <v>39569</v>
      </c>
      <c r="C3083" s="16" t="s">
        <v>69</v>
      </c>
      <c r="D3083" s="17">
        <v>2008</v>
      </c>
      <c r="E3083" s="18" t="str">
        <f t="shared" si="753"/>
        <v>Tarawera 2007/08</v>
      </c>
      <c r="F3083" s="18" t="s">
        <v>61</v>
      </c>
      <c r="G3083" s="19">
        <v>2.0999998999999998</v>
      </c>
      <c r="H3083" s="20">
        <v>8.9300003051757813</v>
      </c>
      <c r="I3083" s="21">
        <v>195.00001</v>
      </c>
      <c r="J3083" s="19">
        <v>8.9999995999999989</v>
      </c>
      <c r="K3083" s="19">
        <v>3</v>
      </c>
      <c r="L3083" s="19">
        <v>1</v>
      </c>
      <c r="M3083" s="19">
        <v>45.000001999999995</v>
      </c>
      <c r="N3083" s="19">
        <v>7.8000002000000004</v>
      </c>
      <c r="O3083" s="19">
        <v>0.62</v>
      </c>
      <c r="Q3083" s="19">
        <f t="shared" si="747"/>
        <v>3.038436956095202</v>
      </c>
      <c r="R3083" s="19">
        <f t="shared" si="752"/>
        <v>2.802517438220764</v>
      </c>
      <c r="S3083" s="19">
        <f t="shared" si="745"/>
        <v>3.2830042472384275</v>
      </c>
      <c r="T3083" s="19">
        <f t="shared" si="751"/>
        <v>3.004388071201054</v>
      </c>
      <c r="U3083" s="23">
        <f t="shared" si="748"/>
        <v>3.032086678188862</v>
      </c>
      <c r="V3083" s="24">
        <f t="shared" si="750"/>
        <v>2.6532918285482903</v>
      </c>
      <c r="W3083" s="24">
        <f t="shared" si="750"/>
        <v>2.7898774219530753</v>
      </c>
      <c r="X3083" s="24">
        <f t="shared" si="749"/>
        <v>2.9398952599439174</v>
      </c>
      <c r="Y3083" s="24">
        <f t="shared" si="749"/>
        <v>2.6896481712384919</v>
      </c>
      <c r="Z3083" s="24">
        <f t="shared" si="749"/>
        <v>2.7681781704209443</v>
      </c>
      <c r="AA3083" s="20">
        <v>-0.22</v>
      </c>
      <c r="AB3083" s="20">
        <v>0.73499999999999899</v>
      </c>
      <c r="AC3083" s="17">
        <v>313.92990050791099</v>
      </c>
      <c r="AD3083" s="17">
        <f t="shared" si="742"/>
        <v>314.11399277499999</v>
      </c>
      <c r="AE3083" s="21">
        <v>89</v>
      </c>
      <c r="AF3083" s="21">
        <v>168.89784946236557</v>
      </c>
      <c r="AG3083" s="19">
        <v>2.5903225806451617</v>
      </c>
      <c r="AH3083" s="21">
        <v>178.7</v>
      </c>
      <c r="AI3083" s="22">
        <v>0.36083333333333251</v>
      </c>
      <c r="AJ3083" s="21">
        <v>1211.5</v>
      </c>
      <c r="AK3083" s="21" t="e">
        <f>VLOOKUP($B3083,'[3]Rotoma level Monthly'!$C$2:$N$538,10,FALSE)</f>
        <v>#N/A</v>
      </c>
      <c r="AL3083" s="21" t="e">
        <f>VLOOKUP($B3083,'[3]Rotoma level Monthly'!$C$2:$N$538,11,FALSE)</f>
        <v>#N/A</v>
      </c>
      <c r="AM3083" s="20">
        <v>3.6559308417960974</v>
      </c>
      <c r="AN3083" s="21">
        <v>180.52499999999998</v>
      </c>
    </row>
    <row r="3084" spans="1:40" x14ac:dyDescent="0.25">
      <c r="A3084" t="s">
        <v>101</v>
      </c>
      <c r="B3084" s="15">
        <v>39600</v>
      </c>
      <c r="C3084" s="16" t="s">
        <v>69</v>
      </c>
      <c r="D3084" s="17">
        <v>2008</v>
      </c>
      <c r="E3084" s="18" t="str">
        <f t="shared" si="753"/>
        <v>Tarawera 2007/08</v>
      </c>
      <c r="F3084" s="18" t="s">
        <v>61</v>
      </c>
      <c r="G3084" s="19">
        <v>2.2000000000000002</v>
      </c>
      <c r="H3084" s="20">
        <v>9.5299997329711914</v>
      </c>
      <c r="I3084" s="21">
        <v>109.50000002</v>
      </c>
      <c r="J3084" s="19">
        <v>4.9999998999999997</v>
      </c>
      <c r="K3084" s="19">
        <v>0.5</v>
      </c>
      <c r="L3084" s="19">
        <v>0.50000001999999999</v>
      </c>
      <c r="M3084" s="19">
        <v>0.50000001999999999</v>
      </c>
      <c r="N3084" s="19">
        <v>7.8000002000000004</v>
      </c>
      <c r="O3084" s="19">
        <v>0.5</v>
      </c>
      <c r="Q3084" s="19">
        <f t="shared" si="747"/>
        <v>3.0897536092884041</v>
      </c>
      <c r="R3084" s="19">
        <f t="shared" si="752"/>
        <v>2.7070709034012368</v>
      </c>
      <c r="S3084" s="19">
        <f t="shared" si="745"/>
        <v>2.5286364989589356</v>
      </c>
      <c r="T3084" s="19">
        <f t="shared" si="751"/>
        <v>2.2589923872983766</v>
      </c>
      <c r="U3084" s="23">
        <f t="shared" si="748"/>
        <v>2.646113349736738</v>
      </c>
      <c r="V3084" s="24">
        <f t="shared" si="750"/>
        <v>2.641540660820076</v>
      </c>
      <c r="W3084" s="24">
        <f t="shared" si="750"/>
        <v>2.7686528981093717</v>
      </c>
      <c r="X3084" s="24">
        <f t="shared" si="749"/>
        <v>2.8903870294275982</v>
      </c>
      <c r="Y3084" s="24">
        <f t="shared" si="749"/>
        <v>2.5542812331425706</v>
      </c>
      <c r="Z3084" s="24">
        <f t="shared" si="749"/>
        <v>2.7137154553749041</v>
      </c>
      <c r="AA3084" s="20">
        <v>0.52</v>
      </c>
      <c r="AB3084" s="20">
        <v>0.52999999999999903</v>
      </c>
      <c r="AC3084" s="17">
        <v>313.890627911872</v>
      </c>
      <c r="AD3084" s="17">
        <f t="shared" si="742"/>
        <v>314.07998844546353</v>
      </c>
      <c r="AE3084" s="21">
        <v>172</v>
      </c>
      <c r="AF3084" s="21">
        <v>185.22916666666666</v>
      </c>
      <c r="AG3084" s="19">
        <v>3.2428472222222222</v>
      </c>
      <c r="AH3084" s="21">
        <v>116.7</v>
      </c>
      <c r="AI3084" s="22">
        <v>0.36083333333333251</v>
      </c>
      <c r="AJ3084" s="21">
        <v>1241.5</v>
      </c>
      <c r="AK3084" s="21" t="e">
        <f>VLOOKUP($B3084,'[3]Rotoma level Monthly'!$C$2:$N$538,10,FALSE)</f>
        <v>#N/A</v>
      </c>
      <c r="AL3084" s="21" t="e">
        <f>VLOOKUP($B3084,'[3]Rotoma level Monthly'!$C$2:$N$538,11,FALSE)</f>
        <v>#N/A</v>
      </c>
      <c r="AM3084" s="20">
        <v>3.6603047217244136</v>
      </c>
      <c r="AN3084" s="21">
        <v>181.41666666666663</v>
      </c>
    </row>
    <row r="3085" spans="1:40" x14ac:dyDescent="0.25">
      <c r="A3085" t="s">
        <v>101</v>
      </c>
      <c r="B3085" s="15">
        <v>39661</v>
      </c>
      <c r="C3085" s="16" t="s">
        <v>70</v>
      </c>
      <c r="D3085" s="17">
        <v>2009</v>
      </c>
      <c r="E3085" s="18" t="str">
        <f t="shared" si="753"/>
        <v>Tarawera 2008/09</v>
      </c>
      <c r="F3085" s="18" t="s">
        <v>61</v>
      </c>
      <c r="G3085" s="19">
        <v>2.4500000499999999</v>
      </c>
      <c r="H3085" s="20">
        <v>9.744999885559082</v>
      </c>
      <c r="I3085" s="21">
        <v>138.25000005999999</v>
      </c>
      <c r="J3085" s="19">
        <v>17</v>
      </c>
      <c r="K3085" s="19">
        <v>15</v>
      </c>
      <c r="L3085" s="19">
        <v>1.2500000600000001</v>
      </c>
      <c r="M3085" s="19">
        <v>4.0000002000000006</v>
      </c>
      <c r="N3085" s="19">
        <v>7.7550001000000002</v>
      </c>
      <c r="O3085" s="19">
        <v>0.51499998499999999</v>
      </c>
      <c r="Q3085" s="19">
        <f t="shared" si="747"/>
        <v>3.2084818767983201</v>
      </c>
      <c r="R3085" s="19">
        <f t="shared" si="752"/>
        <v>2.6738838559973308</v>
      </c>
      <c r="S3085" s="19">
        <f t="shared" si="745"/>
        <v>2.8334020718973059</v>
      </c>
      <c r="T3085" s="19">
        <f t="shared" si="751"/>
        <v>3.8109108504245595</v>
      </c>
      <c r="U3085" s="23">
        <f t="shared" si="748"/>
        <v>3.1316696637793791</v>
      </c>
      <c r="V3085" s="24">
        <f t="shared" si="750"/>
        <v>2.6229234849709404</v>
      </c>
      <c r="W3085" s="24">
        <f t="shared" si="750"/>
        <v>2.7422154693512191</v>
      </c>
      <c r="X3085" s="24">
        <f t="shared" si="749"/>
        <v>2.8859479360868474</v>
      </c>
      <c r="Y3085" s="24">
        <f t="shared" si="749"/>
        <v>2.6002849172894491</v>
      </c>
      <c r="Z3085" s="24">
        <f t="shared" si="749"/>
        <v>2.712842951924614</v>
      </c>
      <c r="AA3085" s="20">
        <v>0.95</v>
      </c>
      <c r="AB3085" s="20">
        <v>0.358333333333333</v>
      </c>
      <c r="AC3085" s="17">
        <v>314.32363813554798</v>
      </c>
      <c r="AD3085" s="17">
        <f t="shared" si="742"/>
        <v>314.0774713005747</v>
      </c>
      <c r="AE3085" s="21">
        <v>191.5</v>
      </c>
      <c r="AF3085" s="21">
        <v>195.15456989247312</v>
      </c>
      <c r="AG3085" s="19">
        <v>3.5536290322580637</v>
      </c>
      <c r="AH3085" s="21">
        <v>164.1</v>
      </c>
      <c r="AI3085" s="22">
        <v>0.3749999999999995</v>
      </c>
      <c r="AJ3085" s="21">
        <v>1309</v>
      </c>
      <c r="AK3085" s="21" t="e">
        <f>VLOOKUP($B3085,'[3]Rotoma level Monthly'!$C$2:$N$538,10,FALSE)</f>
        <v>#N/A</v>
      </c>
      <c r="AL3085" s="21" t="e">
        <f>VLOOKUP($B3085,'[3]Rotoma level Monthly'!$C$2:$N$538,11,FALSE)</f>
        <v>#N/A</v>
      </c>
      <c r="AM3085" s="20">
        <v>3.6414946112106734</v>
      </c>
      <c r="AN3085" s="21">
        <v>183.55000000000004</v>
      </c>
    </row>
    <row r="3086" spans="1:40" x14ac:dyDescent="0.25">
      <c r="A3086" t="s">
        <v>101</v>
      </c>
      <c r="B3086" s="15">
        <v>39692</v>
      </c>
      <c r="C3086" s="16" t="s">
        <v>70</v>
      </c>
      <c r="D3086" s="17">
        <v>2009</v>
      </c>
      <c r="E3086" s="18" t="str">
        <f t="shared" si="753"/>
        <v>Tarawera 2008/09</v>
      </c>
      <c r="F3086" s="18" t="s">
        <v>61</v>
      </c>
      <c r="G3086" s="19">
        <v>0.89999998000000003</v>
      </c>
      <c r="H3086" s="20">
        <v>8.5399999618530273</v>
      </c>
      <c r="I3086" s="21">
        <v>268.00000020000004</v>
      </c>
      <c r="J3086" s="19">
        <v>24</v>
      </c>
      <c r="K3086" s="19">
        <v>8.9999995999999989</v>
      </c>
      <c r="L3086" s="19">
        <v>4.0000002000000006</v>
      </c>
      <c r="M3086" s="19">
        <v>0.50000001999999999</v>
      </c>
      <c r="N3086" s="19">
        <v>7.8099999000000002</v>
      </c>
      <c r="O3086" s="19">
        <v>0.69999999000000002</v>
      </c>
      <c r="Q3086" s="19">
        <f t="shared" si="747"/>
        <v>2.1037759494623742</v>
      </c>
      <c r="R3086" s="19">
        <f t="shared" si="752"/>
        <v>2.8670262327157796</v>
      </c>
      <c r="S3086" s="19">
        <f t="shared" si="745"/>
        <v>3.6986857310021963</v>
      </c>
      <c r="T3086" s="19">
        <f t="shared" si="751"/>
        <v>4.248216825797889</v>
      </c>
      <c r="U3086" s="23">
        <f t="shared" si="748"/>
        <v>3.2294261847445602</v>
      </c>
      <c r="V3086" s="24">
        <f t="shared" si="750"/>
        <v>2.6044766957343142</v>
      </c>
      <c r="W3086" s="24">
        <f t="shared" si="750"/>
        <v>2.7488077699234608</v>
      </c>
      <c r="X3086" s="24">
        <f t="shared" si="749"/>
        <v>2.9854601238669809</v>
      </c>
      <c r="Y3086" s="24">
        <f t="shared" si="749"/>
        <v>2.6195523538277046</v>
      </c>
      <c r="Z3086" s="24">
        <f t="shared" si="749"/>
        <v>2.739574235838115</v>
      </c>
      <c r="AA3086" s="20">
        <v>1.28</v>
      </c>
      <c r="AB3086" s="20">
        <v>0.55999999999999905</v>
      </c>
      <c r="AC3086" s="17">
        <v>314.49951174246598</v>
      </c>
      <c r="AD3086" s="17">
        <f t="shared" si="742"/>
        <v>314.08287812473606</v>
      </c>
      <c r="AE3086" s="21">
        <v>106</v>
      </c>
      <c r="AF3086" s="21">
        <v>177.03472222222226</v>
      </c>
      <c r="AG3086" s="19">
        <v>3.5933333333333328</v>
      </c>
      <c r="AH3086" s="21">
        <v>193.3</v>
      </c>
      <c r="AI3086" s="22">
        <v>0.40416666666666601</v>
      </c>
      <c r="AJ3086" s="21">
        <v>1367</v>
      </c>
      <c r="AK3086" s="21" t="e">
        <f>VLOOKUP($B3086,'[3]Rotoma level Monthly'!$C$2:$N$538,10,FALSE)</f>
        <v>#N/A</v>
      </c>
      <c r="AL3086" s="21" t="e">
        <f>VLOOKUP($B3086,'[3]Rotoma level Monthly'!$C$2:$N$538,11,FALSE)</f>
        <v>#N/A</v>
      </c>
      <c r="AM3086" s="20">
        <v>3.6265808567303868</v>
      </c>
      <c r="AN3086" s="21">
        <v>187.70833333333337</v>
      </c>
    </row>
    <row r="3087" spans="1:40" x14ac:dyDescent="0.25">
      <c r="A3087" t="s">
        <v>101</v>
      </c>
      <c r="B3087" s="15">
        <v>39722</v>
      </c>
      <c r="C3087" s="16" t="s">
        <v>70</v>
      </c>
      <c r="D3087" s="17">
        <v>2009</v>
      </c>
      <c r="E3087" s="18" t="str">
        <f t="shared" si="753"/>
        <v>Tarawera 2008/09</v>
      </c>
      <c r="F3087" s="18" t="s">
        <v>61</v>
      </c>
      <c r="G3087" s="19">
        <v>5.2000002050000003</v>
      </c>
      <c r="H3087" s="20">
        <v>7.7100000381469727</v>
      </c>
      <c r="I3087" s="21">
        <v>51.250001060000002</v>
      </c>
      <c r="J3087" s="19">
        <v>9.5000001000000012</v>
      </c>
      <c r="K3087" s="19">
        <v>4.0000002000000006</v>
      </c>
      <c r="L3087" s="19">
        <v>1.2500000600000001</v>
      </c>
      <c r="M3087" s="19">
        <v>14</v>
      </c>
      <c r="N3087" s="19">
        <v>7.8999998500000004</v>
      </c>
      <c r="O3087" s="19">
        <v>0.69</v>
      </c>
      <c r="Q3087" s="19">
        <f t="shared" si="747"/>
        <v>4.0386485363203004</v>
      </c>
      <c r="R3087" s="19">
        <f t="shared" si="752"/>
        <v>3.0118795497386457</v>
      </c>
      <c r="S3087" s="19">
        <f t="shared" si="745"/>
        <v>1.5361785749179213</v>
      </c>
      <c r="T3087" s="19">
        <f t="shared" si="751"/>
        <v>3.0729529407922764</v>
      </c>
      <c r="U3087" s="23">
        <f t="shared" si="748"/>
        <v>2.9149149004422861</v>
      </c>
      <c r="V3087" s="24">
        <f t="shared" si="750"/>
        <v>2.788818323271212</v>
      </c>
      <c r="W3087" s="24">
        <f t="shared" si="750"/>
        <v>2.7778020129662124</v>
      </c>
      <c r="X3087" s="24">
        <f t="shared" si="749"/>
        <v>2.8950738402174871</v>
      </c>
      <c r="Y3087" s="24">
        <f t="shared" si="749"/>
        <v>2.7109638290533407</v>
      </c>
      <c r="Z3087" s="24">
        <f t="shared" si="749"/>
        <v>2.7931645013770634</v>
      </c>
      <c r="AA3087" s="20">
        <v>1.3</v>
      </c>
      <c r="AB3087" s="20">
        <v>0.63</v>
      </c>
      <c r="AC3087" s="17">
        <v>314.524333064438</v>
      </c>
      <c r="AD3087" s="17">
        <f t="shared" si="742"/>
        <v>314.09324258591954</v>
      </c>
      <c r="AE3087" s="21">
        <v>155</v>
      </c>
      <c r="AF3087" s="21">
        <v>190.35080645161295</v>
      </c>
      <c r="AG3087" s="19">
        <v>4.268830645161291</v>
      </c>
      <c r="AH3087" s="21">
        <v>198.8</v>
      </c>
      <c r="AI3087" s="22">
        <v>0.42916666666666603</v>
      </c>
      <c r="AJ3087" s="21">
        <v>1388.5</v>
      </c>
      <c r="AK3087" s="21" t="e">
        <f>VLOOKUP($B3087,'[3]Rotoma level Monthly'!$C$2:$N$538,10,FALSE)</f>
        <v>#N/A</v>
      </c>
      <c r="AL3087" s="21" t="e">
        <f>VLOOKUP($B3087,'[3]Rotoma level Monthly'!$C$2:$N$538,11,FALSE)</f>
        <v>#N/A</v>
      </c>
      <c r="AM3087" s="20">
        <v>3.6731182795698927</v>
      </c>
      <c r="AN3087" s="21">
        <v>184.19166666666669</v>
      </c>
    </row>
    <row r="3088" spans="1:40" x14ac:dyDescent="0.25">
      <c r="A3088" t="s">
        <v>101</v>
      </c>
      <c r="B3088" s="15">
        <v>39753</v>
      </c>
      <c r="C3088" s="16" t="s">
        <v>70</v>
      </c>
      <c r="D3088" s="17">
        <v>2009</v>
      </c>
      <c r="E3088" s="18" t="str">
        <f t="shared" si="753"/>
        <v>Tarawera 2008/09</v>
      </c>
      <c r="F3088" s="18" t="s">
        <v>61</v>
      </c>
      <c r="G3088" s="19">
        <v>0.89999998000000003</v>
      </c>
      <c r="H3088" s="20">
        <v>8.494999885559082</v>
      </c>
      <c r="I3088" s="21">
        <v>50.500001020000006</v>
      </c>
      <c r="J3088" s="19">
        <v>10.499999799999999</v>
      </c>
      <c r="K3088" s="19">
        <v>2.0000001000000003</v>
      </c>
      <c r="L3088" s="19">
        <v>0.50000001999999999</v>
      </c>
      <c r="M3088" s="19">
        <v>4.9999998999999997</v>
      </c>
      <c r="N3088" s="19">
        <v>7.6700001000000002</v>
      </c>
      <c r="O3088" s="19">
        <v>0.59499999999999997</v>
      </c>
      <c r="Q3088" s="19">
        <f t="shared" si="747"/>
        <v>2.1037759494623742</v>
      </c>
      <c r="R3088" s="19">
        <f t="shared" si="752"/>
        <v>2.8746059038003926</v>
      </c>
      <c r="S3088" s="19">
        <f t="shared" si="745"/>
        <v>1.5169070745405553</v>
      </c>
      <c r="T3088" s="19">
        <f t="shared" si="751"/>
        <v>3.1998727291291731</v>
      </c>
      <c r="U3088" s="23">
        <f t="shared" si="748"/>
        <v>2.4237904142331237</v>
      </c>
      <c r="V3088" s="24">
        <f t="shared" si="750"/>
        <v>2.77913298572641</v>
      </c>
      <c r="W3088" s="24">
        <f t="shared" si="750"/>
        <v>2.8094418576478173</v>
      </c>
      <c r="X3088" s="24">
        <f t="shared" si="749"/>
        <v>2.7729078954714859</v>
      </c>
      <c r="Y3088" s="24">
        <f t="shared" si="749"/>
        <v>2.7272542172140177</v>
      </c>
      <c r="Z3088" s="24">
        <f t="shared" si="749"/>
        <v>2.7721842390149329</v>
      </c>
      <c r="AA3088" s="20">
        <v>1.59</v>
      </c>
      <c r="AB3088" s="20">
        <v>0.98499999999999999</v>
      </c>
      <c r="AC3088" s="17">
        <v>314.48741153246698</v>
      </c>
      <c r="AD3088" s="17">
        <f t="shared" si="742"/>
        <v>314.10235311378449</v>
      </c>
      <c r="AE3088" s="21">
        <v>54</v>
      </c>
      <c r="AF3088" s="21">
        <v>165.68055555555557</v>
      </c>
      <c r="AG3088" s="19">
        <v>4.0179861111111119</v>
      </c>
      <c r="AH3088" s="21">
        <v>234.8</v>
      </c>
      <c r="AI3088" s="22">
        <v>0.48583333333333251</v>
      </c>
      <c r="AJ3088" s="21">
        <v>1462</v>
      </c>
      <c r="AK3088" s="21" t="e">
        <f>VLOOKUP($B3088,'[3]Rotoma level Monthly'!$C$2:$N$538,10,FALSE)</f>
        <v>#N/A</v>
      </c>
      <c r="AL3088" s="21" t="e">
        <f>VLOOKUP($B3088,'[3]Rotoma level Monthly'!$C$2:$N$538,11,FALSE)</f>
        <v>#N/A</v>
      </c>
      <c r="AM3088" s="20">
        <v>3.587109094982079</v>
      </c>
      <c r="AN3088" s="21">
        <v>183.31666666666669</v>
      </c>
    </row>
    <row r="3089" spans="1:40" x14ac:dyDescent="0.25">
      <c r="A3089" t="s">
        <v>101</v>
      </c>
      <c r="B3089" s="15">
        <v>39845</v>
      </c>
      <c r="C3089" s="16" t="s">
        <v>70</v>
      </c>
      <c r="D3089" s="17">
        <v>2009</v>
      </c>
      <c r="E3089" s="18" t="str">
        <f t="shared" si="753"/>
        <v>Tarawera 2008/09</v>
      </c>
      <c r="F3089" s="18" t="s">
        <v>61</v>
      </c>
      <c r="G3089" s="19">
        <v>2.2000000000000002</v>
      </c>
      <c r="H3089" s="20">
        <v>7.3600001335144043</v>
      </c>
      <c r="I3089" s="21">
        <v>121</v>
      </c>
      <c r="J3089" s="19">
        <v>6.8000001000000001</v>
      </c>
      <c r="K3089" s="19">
        <v>2.0000001000000003</v>
      </c>
      <c r="L3089" s="19">
        <v>1</v>
      </c>
      <c r="M3089" s="19">
        <v>4.9999998999999997</v>
      </c>
      <c r="N3089" s="19">
        <v>8.1300001000000002</v>
      </c>
      <c r="O3089" s="19">
        <v>0.63</v>
      </c>
      <c r="Q3089" s="19">
        <f t="shared" si="747"/>
        <v>3.0897536092884041</v>
      </c>
      <c r="R3089" s="19">
        <f t="shared" si="752"/>
        <v>3.0765120703799935</v>
      </c>
      <c r="S3089" s="19">
        <f t="shared" si="745"/>
        <v>2.6591839646525153</v>
      </c>
      <c r="T3089" s="19">
        <f t="shared" si="751"/>
        <v>2.6489260437513256</v>
      </c>
      <c r="U3089" s="23">
        <f t="shared" si="748"/>
        <v>2.8685939220180594</v>
      </c>
      <c r="V3089" s="24">
        <f t="shared" si="750"/>
        <v>2.8844000360106494</v>
      </c>
      <c r="W3089" s="24">
        <f t="shared" si="750"/>
        <v>2.8517852671088271</v>
      </c>
      <c r="X3089" s="24">
        <f t="shared" si="749"/>
        <v>2.7231806895745567</v>
      </c>
      <c r="Y3089" s="24">
        <f t="shared" si="749"/>
        <v>2.7241908614371115</v>
      </c>
      <c r="Z3089" s="24">
        <f t="shared" si="749"/>
        <v>2.7958892135327864</v>
      </c>
      <c r="AA3089" s="20">
        <v>1.3</v>
      </c>
      <c r="AB3089" s="20">
        <v>0.84166666666666601</v>
      </c>
      <c r="AC3089" s="17">
        <v>314.123157404219</v>
      </c>
      <c r="AD3089" s="17">
        <f t="shared" si="742"/>
        <v>314.09333064508854</v>
      </c>
      <c r="AE3089" s="21">
        <v>162</v>
      </c>
      <c r="AF3089" s="21">
        <v>169.6577380952381</v>
      </c>
      <c r="AG3089" s="19">
        <v>3.4715773809523802</v>
      </c>
      <c r="AH3089" s="21">
        <v>210.2</v>
      </c>
      <c r="AI3089" s="22">
        <v>0.65333333333333299</v>
      </c>
      <c r="AJ3089" s="21">
        <v>1491.5</v>
      </c>
      <c r="AK3089" s="21" t="e">
        <f>VLOOKUP($B3089,'[3]Rotoma level Monthly'!$C$2:$N$538,10,FALSE)</f>
        <v>#N/A</v>
      </c>
      <c r="AL3089" s="21" t="e">
        <f>VLOOKUP($B3089,'[3]Rotoma level Monthly'!$C$2:$N$538,11,FALSE)</f>
        <v>#N/A</v>
      </c>
      <c r="AM3089" s="20">
        <v>3.6019410842293911</v>
      </c>
      <c r="AN3089" s="21">
        <v>189.29166666666666</v>
      </c>
    </row>
    <row r="3090" spans="1:40" x14ac:dyDescent="0.25">
      <c r="A3090" t="s">
        <v>101</v>
      </c>
      <c r="B3090" s="15">
        <v>39873</v>
      </c>
      <c r="C3090" s="16" t="s">
        <v>70</v>
      </c>
      <c r="D3090" s="17">
        <v>2009</v>
      </c>
      <c r="E3090" s="18" t="str">
        <f t="shared" si="753"/>
        <v>Tarawera 2008/09</v>
      </c>
      <c r="F3090" s="18" t="s">
        <v>61</v>
      </c>
      <c r="G3090" s="19">
        <v>1.4</v>
      </c>
      <c r="H3090" s="20">
        <v>9.5600004196166992</v>
      </c>
      <c r="I3090" s="21">
        <v>107.96999970000002</v>
      </c>
      <c r="J3090" s="19">
        <v>7.7999997999999993</v>
      </c>
      <c r="K3090" s="19">
        <v>2.0000001000000003</v>
      </c>
      <c r="L3090" s="19">
        <v>7.9699997000000007</v>
      </c>
      <c r="M3090" s="19">
        <v>12</v>
      </c>
      <c r="N3090" s="19">
        <v>8.0100002000000003</v>
      </c>
      <c r="O3090" s="19">
        <v>0.63</v>
      </c>
      <c r="Q3090" s="19">
        <f t="shared" si="747"/>
        <v>2.5911652106227248</v>
      </c>
      <c r="R3090" s="19">
        <f t="shared" si="752"/>
        <v>2.7024095225576104</v>
      </c>
      <c r="S3090" s="19">
        <f t="shared" si="745"/>
        <v>2.5102423314992532</v>
      </c>
      <c r="T3090" s="19">
        <f t="shared" si="751"/>
        <v>2.8229162073397949</v>
      </c>
      <c r="U3090" s="23">
        <f t="shared" si="748"/>
        <v>2.6566833180048457</v>
      </c>
      <c r="V3090" s="24">
        <f t="shared" si="750"/>
        <v>2.8912124606575955</v>
      </c>
      <c r="W3090" s="24">
        <f t="shared" si="750"/>
        <v>2.8611165624571941</v>
      </c>
      <c r="X3090" s="24">
        <f t="shared" si="749"/>
        <v>2.7172605836559298</v>
      </c>
      <c r="Y3090" s="24">
        <f t="shared" si="749"/>
        <v>2.7947659422083739</v>
      </c>
      <c r="Z3090" s="24">
        <f t="shared" si="749"/>
        <v>2.8160888872447738</v>
      </c>
      <c r="AA3090" s="20">
        <v>7.0000000000000007E-2</v>
      </c>
      <c r="AB3090" s="20">
        <v>0.83833333333333304</v>
      </c>
      <c r="AC3090" s="17">
        <v>314.13184893107001</v>
      </c>
      <c r="AD3090" s="17">
        <f t="shared" ref="AD3090:AD3153" si="754">AVERAGE(AC3079:AC3090)</f>
        <v>314.09465979946179</v>
      </c>
      <c r="AE3090" s="21">
        <v>47.5</v>
      </c>
      <c r="AF3090" s="21">
        <v>179.81854838709671</v>
      </c>
      <c r="AG3090" s="19">
        <v>3.520631720430107</v>
      </c>
      <c r="AH3090" s="21">
        <v>232.9</v>
      </c>
      <c r="AI3090" s="22">
        <v>0.70583333333333242</v>
      </c>
      <c r="AJ3090" s="21">
        <v>1606</v>
      </c>
      <c r="AK3090" s="21" t="e">
        <f>VLOOKUP($B3090,'[3]Rotoma level Monthly'!$C$2:$N$538,10,FALSE)</f>
        <v>#N/A</v>
      </c>
      <c r="AL3090" s="21" t="e">
        <f>VLOOKUP($B3090,'[3]Rotoma level Monthly'!$C$2:$N$538,11,FALSE)</f>
        <v>#N/A</v>
      </c>
      <c r="AM3090" s="20">
        <v>3.5659961437532002</v>
      </c>
      <c r="AN3090" s="21">
        <v>191.20833333333334</v>
      </c>
    </row>
    <row r="3091" spans="1:40" x14ac:dyDescent="0.25">
      <c r="A3091" t="s">
        <v>101</v>
      </c>
      <c r="B3091" s="15">
        <v>39904</v>
      </c>
      <c r="C3091" s="16" t="s">
        <v>70</v>
      </c>
      <c r="D3091" s="17">
        <v>2009</v>
      </c>
      <c r="E3091" s="18" t="str">
        <f t="shared" si="753"/>
        <v>Tarawera 2008/09</v>
      </c>
      <c r="F3091" s="18" t="s">
        <v>61</v>
      </c>
      <c r="G3091" s="19">
        <v>1.6</v>
      </c>
      <c r="H3091" s="20">
        <v>8.7299995422363281</v>
      </c>
      <c r="I3091" s="21">
        <v>53.000001000000005</v>
      </c>
      <c r="J3091" s="19">
        <v>9.8000001000000001</v>
      </c>
      <c r="K3091" s="19">
        <v>2.0000001000000003</v>
      </c>
      <c r="L3091" s="19">
        <v>3</v>
      </c>
      <c r="M3091" s="19">
        <v>4.9999998999999997</v>
      </c>
      <c r="N3091" s="19">
        <v>6.8000002000000004</v>
      </c>
      <c r="O3091" s="19">
        <v>0.5</v>
      </c>
      <c r="Q3091" s="19">
        <f t="shared" si="747"/>
        <v>2.7384647559460493</v>
      </c>
      <c r="R3091" s="19">
        <f t="shared" si="752"/>
        <v>2.8353395558829702</v>
      </c>
      <c r="S3091" s="19">
        <f t="shared" si="745"/>
        <v>1.5800703921630235</v>
      </c>
      <c r="T3091" s="19">
        <f t="shared" si="751"/>
        <v>3.1123801539622877</v>
      </c>
      <c r="U3091" s="23">
        <f t="shared" si="748"/>
        <v>2.5665637144885829</v>
      </c>
      <c r="V3091" s="24">
        <f t="shared" si="750"/>
        <v>2.880385176739567</v>
      </c>
      <c r="W3091" s="24">
        <f t="shared" si="750"/>
        <v>2.8513151999328028</v>
      </c>
      <c r="X3091" s="24">
        <f t="shared" si="749"/>
        <v>2.5750704758294396</v>
      </c>
      <c r="Y3091" s="24">
        <f t="shared" si="749"/>
        <v>2.8658815894303662</v>
      </c>
      <c r="Z3091" s="24">
        <f t="shared" si="749"/>
        <v>2.7931631104830443</v>
      </c>
      <c r="AA3091" s="20">
        <v>0.88</v>
      </c>
      <c r="AB3091" s="20">
        <v>0.89666666666666595</v>
      </c>
      <c r="AC3091" s="17">
        <v>313.941225931806</v>
      </c>
      <c r="AD3091" s="17">
        <f t="shared" si="754"/>
        <v>314.09264858876799</v>
      </c>
      <c r="AE3091" s="21">
        <v>75</v>
      </c>
      <c r="AF3091" s="21">
        <v>144.97916666666666</v>
      </c>
      <c r="AG3091" s="19">
        <v>3.2160416666666665</v>
      </c>
      <c r="AH3091" s="21">
        <v>172.3</v>
      </c>
      <c r="AI3091" s="22">
        <v>0.70583333333333242</v>
      </c>
      <c r="AJ3091" s="21">
        <v>1606</v>
      </c>
      <c r="AK3091" s="21" t="e">
        <f>VLOOKUP($B3091,'[3]Rotoma level Monthly'!$C$2:$N$538,10,FALSE)</f>
        <v>#N/A</v>
      </c>
      <c r="AL3091" s="21" t="e">
        <f>VLOOKUP($B3091,'[3]Rotoma level Monthly'!$C$2:$N$538,11,FALSE)</f>
        <v>#N/A</v>
      </c>
      <c r="AM3091" s="20">
        <v>3.5848973534306201</v>
      </c>
      <c r="AN3091" s="21">
        <v>193.70833333333334</v>
      </c>
    </row>
    <row r="3092" spans="1:40" x14ac:dyDescent="0.25">
      <c r="A3092" t="s">
        <v>101</v>
      </c>
      <c r="B3092" s="15">
        <v>39934</v>
      </c>
      <c r="C3092" s="16" t="s">
        <v>70</v>
      </c>
      <c r="D3092" s="17">
        <v>2009</v>
      </c>
      <c r="E3092" s="18" t="str">
        <f t="shared" si="753"/>
        <v>Tarawera 2008/09</v>
      </c>
      <c r="F3092" s="18" t="s">
        <v>61</v>
      </c>
      <c r="G3092" s="19">
        <v>2.2999999999999998</v>
      </c>
      <c r="H3092" s="20">
        <v>8.1899995803833008</v>
      </c>
      <c r="I3092" s="21">
        <v>110.50000002</v>
      </c>
      <c r="J3092" s="19">
        <v>14</v>
      </c>
      <c r="K3092" s="19">
        <v>4.1000000000000005</v>
      </c>
      <c r="L3092" s="19">
        <v>0.50000001999999999</v>
      </c>
      <c r="M3092" s="19">
        <v>14</v>
      </c>
      <c r="N3092" s="19">
        <v>7.1999997999999996</v>
      </c>
      <c r="O3092" s="19">
        <v>1.1000000000000001</v>
      </c>
      <c r="Q3092" s="19">
        <f t="shared" si="747"/>
        <v>3.138788703484686</v>
      </c>
      <c r="R3092" s="19">
        <f t="shared" si="752"/>
        <v>2.9267714903976545</v>
      </c>
      <c r="S3092" s="19">
        <f t="shared" si="745"/>
        <v>2.5405204570802016</v>
      </c>
      <c r="T3092" s="19">
        <f t="shared" si="751"/>
        <v>3.564693864180454</v>
      </c>
      <c r="U3092" s="23">
        <f t="shared" si="748"/>
        <v>3.0426936287857491</v>
      </c>
      <c r="V3092" s="24">
        <f t="shared" si="750"/>
        <v>2.9196782521965048</v>
      </c>
      <c r="W3092" s="24">
        <f t="shared" si="750"/>
        <v>2.8501551898336346</v>
      </c>
      <c r="X3092" s="24">
        <f t="shared" si="749"/>
        <v>2.5317255667494751</v>
      </c>
      <c r="Y3092" s="24">
        <f t="shared" si="749"/>
        <v>2.9982714749383508</v>
      </c>
      <c r="Z3092" s="24">
        <f t="shared" si="749"/>
        <v>2.8249576209294918</v>
      </c>
      <c r="AA3092" s="20">
        <v>-0.54</v>
      </c>
      <c r="AB3092" s="20">
        <v>0.66999999999999904</v>
      </c>
      <c r="AC3092" s="17">
        <v>313.868874841143</v>
      </c>
      <c r="AD3092" s="17">
        <f t="shared" si="754"/>
        <v>314.09553395915299</v>
      </c>
      <c r="AE3092" s="21">
        <v>97</v>
      </c>
      <c r="AF3092" s="21">
        <v>186.56586021505379</v>
      </c>
      <c r="AG3092" s="19">
        <v>3.3713709677419361</v>
      </c>
      <c r="AH3092" s="21">
        <v>157.19999999999999</v>
      </c>
      <c r="AI3092" s="22">
        <v>0.67333333333333245</v>
      </c>
      <c r="AJ3092" s="21">
        <v>1424</v>
      </c>
      <c r="AK3092" s="21" t="e">
        <f>VLOOKUP($B3092,'[3]Rotoma level Monthly'!$C$2:$N$538,10,FALSE)</f>
        <v>#N/A</v>
      </c>
      <c r="AL3092" s="21" t="e">
        <f>VLOOKUP($B3092,'[3]Rotoma level Monthly'!$C$2:$N$538,11,FALSE)</f>
        <v>#N/A</v>
      </c>
      <c r="AM3092" s="20">
        <v>3.5516855478750649</v>
      </c>
      <c r="AN3092" s="21">
        <v>191.91666666666666</v>
      </c>
    </row>
    <row r="3093" spans="1:40" x14ac:dyDescent="0.25">
      <c r="A3093" t="s">
        <v>101</v>
      </c>
      <c r="B3093" s="15">
        <v>39965</v>
      </c>
      <c r="C3093" s="16" t="s">
        <v>70</v>
      </c>
      <c r="D3093" s="17">
        <v>2009</v>
      </c>
      <c r="E3093" s="18" t="str">
        <f t="shared" si="753"/>
        <v>Tarawera 2008/09</v>
      </c>
      <c r="F3093" s="18" t="s">
        <v>61</v>
      </c>
      <c r="G3093" s="19">
        <v>1.9</v>
      </c>
      <c r="I3093" s="21">
        <v>52.050001000000009</v>
      </c>
      <c r="J3093" s="19">
        <v>9.8000001000000001</v>
      </c>
      <c r="K3093" s="19">
        <v>7.0000002000000006</v>
      </c>
      <c r="L3093" s="19">
        <v>2.0500000000000003</v>
      </c>
      <c r="M3093" s="19">
        <v>4.9999998999999997</v>
      </c>
      <c r="N3093" s="19">
        <v>7.5999999000000003</v>
      </c>
      <c r="O3093" s="19">
        <v>1</v>
      </c>
      <c r="Q3093" s="19">
        <f t="shared" si="747"/>
        <v>2.9280341464201856</v>
      </c>
      <c r="S3093" s="19">
        <f t="shared" si="745"/>
        <v>1.5564264339929506</v>
      </c>
      <c r="T3093" s="19">
        <f t="shared" si="751"/>
        <v>3.1123801539622877</v>
      </c>
      <c r="U3093" s="23">
        <f t="shared" si="748"/>
        <v>2.5322802447918082</v>
      </c>
      <c r="V3093" s="24">
        <f t="shared" si="750"/>
        <v>2.9299027427064526</v>
      </c>
      <c r="W3093" s="24">
        <f t="shared" si="750"/>
        <v>2.8594511800132167</v>
      </c>
      <c r="X3093" s="24">
        <f t="shared" si="749"/>
        <v>2.4376013077009953</v>
      </c>
      <c r="Y3093" s="24">
        <f t="shared" si="749"/>
        <v>3.0929685512614875</v>
      </c>
      <c r="Z3093" s="24">
        <f t="shared" si="749"/>
        <v>2.823164884270092</v>
      </c>
      <c r="AA3093" s="20">
        <v>-0.13</v>
      </c>
      <c r="AB3093" s="20">
        <v>-0.14333333333333301</v>
      </c>
      <c r="AC3093" s="17">
        <v>313.833310444029</v>
      </c>
      <c r="AD3093" s="17">
        <f t="shared" si="754"/>
        <v>314.10483363652378</v>
      </c>
      <c r="AE3093" s="21">
        <v>163</v>
      </c>
      <c r="AF3093" s="21">
        <v>160.48541666666668</v>
      </c>
      <c r="AG3093" s="19">
        <v>3.3215972222222221</v>
      </c>
      <c r="AH3093" s="21">
        <v>151</v>
      </c>
      <c r="AI3093" s="22">
        <v>0.67333333333333245</v>
      </c>
      <c r="AJ3093" s="21">
        <v>1432</v>
      </c>
      <c r="AK3093" s="21" t="e">
        <f>VLOOKUP($B3093,'[3]Rotoma level Monthly'!$C$2:$N$538,10,FALSE)</f>
        <v>#N/A</v>
      </c>
      <c r="AL3093" s="21" t="e">
        <f>VLOOKUP($B3093,'[3]Rotoma level Monthly'!$C$2:$N$538,11,FALSE)</f>
        <v>#N/A</v>
      </c>
      <c r="AM3093" s="20">
        <v>3.6167729134664626</v>
      </c>
      <c r="AN3093" s="21">
        <v>194.77500000000001</v>
      </c>
    </row>
    <row r="3094" spans="1:40" x14ac:dyDescent="0.25">
      <c r="A3094" t="s">
        <v>101</v>
      </c>
      <c r="B3094" s="15">
        <v>39995</v>
      </c>
      <c r="C3094" s="16" t="s">
        <v>71</v>
      </c>
      <c r="D3094" s="17">
        <v>2010</v>
      </c>
      <c r="E3094" s="18" t="str">
        <f t="shared" si="753"/>
        <v>Tarawera 2009/10</v>
      </c>
      <c r="F3094" s="18" t="s">
        <v>72</v>
      </c>
      <c r="G3094" s="19">
        <v>1.8</v>
      </c>
      <c r="H3094" s="20">
        <v>10.699999809265137</v>
      </c>
      <c r="I3094" s="21">
        <v>51.000001000000005</v>
      </c>
      <c r="J3094" s="19">
        <v>13</v>
      </c>
      <c r="K3094" s="19">
        <v>4.4999997999999994</v>
      </c>
      <c r="L3094" s="19">
        <v>1</v>
      </c>
      <c r="M3094" s="19">
        <v>4.9999998999999997</v>
      </c>
      <c r="N3094" s="19">
        <v>7.8000002000000004</v>
      </c>
      <c r="O3094" s="19">
        <v>0.69999999000000002</v>
      </c>
      <c r="Q3094" s="19">
        <f t="shared" si="747"/>
        <v>2.8683921629623974</v>
      </c>
      <c r="R3094" s="19">
        <f t="shared" ref="R3094:R3127" si="755">5.56+2.6*LOG(((1/$H3094)-(1/40)),10)</f>
        <v>2.5321020409651469</v>
      </c>
      <c r="S3094" s="19">
        <f t="shared" si="745"/>
        <v>1.5297862556866781</v>
      </c>
      <c r="T3094" s="19">
        <f t="shared" si="751"/>
        <v>3.4707145887359632</v>
      </c>
      <c r="U3094" s="23">
        <f t="shared" si="748"/>
        <v>2.6002487620875465</v>
      </c>
      <c r="V3094" s="24">
        <f t="shared" si="750"/>
        <v>2.9114559555126185</v>
      </c>
      <c r="W3094" s="24">
        <f t="shared" si="750"/>
        <v>2.8191016876415933</v>
      </c>
      <c r="X3094" s="24">
        <f t="shared" si="749"/>
        <v>2.31442033613583</v>
      </c>
      <c r="Y3094" s="24">
        <f t="shared" si="749"/>
        <v>3.1939454013812871</v>
      </c>
      <c r="Z3094" s="24">
        <f t="shared" si="749"/>
        <v>2.8037553984417953</v>
      </c>
      <c r="AA3094" s="20">
        <v>0.27</v>
      </c>
      <c r="AB3094" s="20">
        <v>6.3333333333333297E-2</v>
      </c>
      <c r="AC3094" s="17">
        <v>313.908202498528</v>
      </c>
      <c r="AD3094" s="17">
        <f t="shared" si="754"/>
        <v>314.12183691212476</v>
      </c>
      <c r="AE3094" s="21">
        <v>178</v>
      </c>
      <c r="AF3094" s="21">
        <v>182.99126344086022</v>
      </c>
      <c r="AG3094" s="19">
        <v>3.5262096774193559</v>
      </c>
      <c r="AH3094" s="21">
        <v>121.4</v>
      </c>
      <c r="AI3094" s="22">
        <v>0.67333333333333245</v>
      </c>
      <c r="AJ3094" s="21">
        <v>1423</v>
      </c>
      <c r="AK3094" s="21" t="e">
        <f>VLOOKUP($B3094,'[3]Rotoma level Monthly'!$C$2:$N$538,10,FALSE)</f>
        <v>#N/A</v>
      </c>
      <c r="AL3094" s="21" t="e">
        <f>VLOOKUP($B3094,'[3]Rotoma level Monthly'!$C$2:$N$538,11,FALSE)</f>
        <v>#N/A</v>
      </c>
      <c r="AM3094" s="20">
        <v>3.6233354134664633</v>
      </c>
      <c r="AN3094" s="21">
        <v>195.27500000000001</v>
      </c>
    </row>
    <row r="3095" spans="1:40" x14ac:dyDescent="0.25">
      <c r="A3095" t="s">
        <v>101</v>
      </c>
      <c r="B3095" s="15">
        <v>40026</v>
      </c>
      <c r="C3095" s="16" t="s">
        <v>71</v>
      </c>
      <c r="D3095" s="17">
        <v>2010</v>
      </c>
      <c r="E3095" s="18" t="str">
        <f t="shared" si="753"/>
        <v>Tarawera 2009/10</v>
      </c>
      <c r="F3095" s="18" t="s">
        <v>72</v>
      </c>
      <c r="G3095" s="19">
        <v>1.6</v>
      </c>
      <c r="H3095" s="20">
        <v>7.4200000762939453</v>
      </c>
      <c r="I3095" s="21">
        <v>52.000001100000006</v>
      </c>
      <c r="J3095" s="19">
        <v>14</v>
      </c>
      <c r="K3095" s="19">
        <v>5.2</v>
      </c>
      <c r="L3095" s="19">
        <v>2.0000001000000003</v>
      </c>
      <c r="M3095" s="19">
        <v>4.9999998999999997</v>
      </c>
      <c r="N3095" s="19">
        <v>7.6999997999999996</v>
      </c>
      <c r="O3095" s="19">
        <v>0.69999999000000002</v>
      </c>
      <c r="Q3095" s="19">
        <f t="shared" si="747"/>
        <v>2.7384647559460493</v>
      </c>
      <c r="R3095" s="19">
        <f t="shared" si="755"/>
        <v>3.0652666624957781</v>
      </c>
      <c r="S3095" s="19">
        <f t="shared" ref="S3095:S3115" si="756">-3.61+3.01*LOG($I3095)</f>
        <v>1.5551700919936109</v>
      </c>
      <c r="T3095" s="19">
        <f t="shared" si="751"/>
        <v>3.564693864180454</v>
      </c>
      <c r="U3095" s="23">
        <f t="shared" si="748"/>
        <v>2.7308988436539732</v>
      </c>
      <c r="V3095" s="24">
        <f t="shared" si="750"/>
        <v>2.8864582721668555</v>
      </c>
      <c r="W3095" s="24">
        <f t="shared" si="750"/>
        <v>2.8429879807575036</v>
      </c>
      <c r="X3095" s="24">
        <f t="shared" si="749"/>
        <v>2.1704341565320955</v>
      </c>
      <c r="Y3095" s="24">
        <f t="shared" si="749"/>
        <v>3.2406375507962371</v>
      </c>
      <c r="Z3095" s="24">
        <f t="shared" si="749"/>
        <v>2.7786564122305548</v>
      </c>
      <c r="AA3095" s="20">
        <v>-0.4</v>
      </c>
      <c r="AB3095" s="20">
        <v>0.215</v>
      </c>
      <c r="AC3095" s="17">
        <v>313.99660406824199</v>
      </c>
      <c r="AD3095" s="17">
        <f t="shared" si="754"/>
        <v>314.12739554215233</v>
      </c>
      <c r="AE3095" s="21">
        <v>186</v>
      </c>
      <c r="AF3095" s="21">
        <v>154.27822580645159</v>
      </c>
      <c r="AG3095" s="19">
        <v>4.080645161290323</v>
      </c>
      <c r="AH3095" s="21">
        <v>130.30000000000001</v>
      </c>
      <c r="AI3095" s="22">
        <v>0.67333333333333245</v>
      </c>
      <c r="AJ3095" s="21">
        <v>1376</v>
      </c>
      <c r="AK3095" s="21" t="e">
        <f>VLOOKUP($B3095,'[3]Rotoma level Monthly'!$C$2:$N$538,10,FALSE)</f>
        <v>#N/A</v>
      </c>
      <c r="AL3095" s="21" t="e">
        <f>VLOOKUP($B3095,'[3]Rotoma level Monthly'!$C$2:$N$538,11,FALSE)</f>
        <v>#N/A</v>
      </c>
      <c r="AM3095" s="20">
        <v>3.5866866679467493</v>
      </c>
      <c r="AN3095" s="21">
        <v>192.45833333333337</v>
      </c>
    </row>
    <row r="3096" spans="1:40" x14ac:dyDescent="0.25">
      <c r="A3096" t="s">
        <v>101</v>
      </c>
      <c r="B3096" s="15">
        <v>40087</v>
      </c>
      <c r="C3096" s="16" t="s">
        <v>71</v>
      </c>
      <c r="D3096" s="17">
        <v>2010</v>
      </c>
      <c r="E3096" s="18" t="str">
        <f t="shared" si="753"/>
        <v>Tarawera 2009/10</v>
      </c>
      <c r="F3096" s="18" t="s">
        <v>72</v>
      </c>
      <c r="G3096" s="19">
        <v>0.45000001499999998</v>
      </c>
      <c r="H3096" s="20">
        <v>9.380000114440918</v>
      </c>
      <c r="I3096" s="21">
        <v>51.500001050000009</v>
      </c>
      <c r="J3096" s="19">
        <v>12.5</v>
      </c>
      <c r="K3096" s="19">
        <v>13.04999995</v>
      </c>
      <c r="L3096" s="19">
        <v>1.5000000500000001</v>
      </c>
      <c r="M3096" s="19">
        <v>4.9999998999999997</v>
      </c>
      <c r="N3096" s="19">
        <v>7.8500001499999996</v>
      </c>
      <c r="O3096" s="19">
        <v>0.65000000499999999</v>
      </c>
      <c r="Q3096" s="19">
        <f t="shared" si="747"/>
        <v>1.3391598217596385</v>
      </c>
      <c r="R3096" s="19">
        <f t="shared" si="755"/>
        <v>2.730530109306939</v>
      </c>
      <c r="S3096" s="19">
        <f t="shared" si="756"/>
        <v>1.5425397860661731</v>
      </c>
      <c r="T3096" s="19">
        <f t="shared" si="751"/>
        <v>3.4209772379835246</v>
      </c>
      <c r="U3096" s="23">
        <f t="shared" si="748"/>
        <v>2.2583017387790689</v>
      </c>
      <c r="V3096" s="24">
        <f t="shared" si="750"/>
        <v>2.7405754565394584</v>
      </c>
      <c r="W3096" s="24">
        <f t="shared" si="750"/>
        <v>2.8451206358398404</v>
      </c>
      <c r="X3096" s="24">
        <f t="shared" si="749"/>
        <v>2.0882594304576982</v>
      </c>
      <c r="Y3096" s="24">
        <f t="shared" si="749"/>
        <v>3.3374696216866657</v>
      </c>
      <c r="Z3096" s="24">
        <f t="shared" si="749"/>
        <v>2.7463387779840822</v>
      </c>
      <c r="AA3096" s="20">
        <v>-1.43</v>
      </c>
      <c r="AB3096" s="20">
        <v>-4.1666666666666602E-2</v>
      </c>
      <c r="AC3096" s="17">
        <v>314.21656344605702</v>
      </c>
      <c r="AD3096" s="17">
        <f t="shared" si="754"/>
        <v>314.15455683666778</v>
      </c>
      <c r="AE3096" s="21">
        <v>155.5</v>
      </c>
      <c r="AF3096" s="21">
        <v>202.75940860215061</v>
      </c>
      <c r="AG3096" s="19">
        <v>4.4103494623655912</v>
      </c>
      <c r="AH3096" s="21">
        <v>205.1</v>
      </c>
      <c r="AI3096" s="22">
        <v>0.67333333333333245</v>
      </c>
      <c r="AJ3096" s="21">
        <v>1383.5</v>
      </c>
      <c r="AK3096" s="21" t="e">
        <f>VLOOKUP($B3096,'[3]Rotoma level Monthly'!$C$2:$N$538,10,FALSE)</f>
        <v>#N/A</v>
      </c>
      <c r="AL3096" s="21" t="e">
        <f>VLOOKUP($B3096,'[3]Rotoma level Monthly'!$C$2:$N$538,11,FALSE)</f>
        <v>#N/A</v>
      </c>
      <c r="AM3096" s="20">
        <v>3.6055236601809182</v>
      </c>
      <c r="AN3096" s="21">
        <v>191.54999999999998</v>
      </c>
    </row>
    <row r="3097" spans="1:40" x14ac:dyDescent="0.25">
      <c r="A3097" t="s">
        <v>101</v>
      </c>
      <c r="B3097" s="15">
        <v>40118</v>
      </c>
      <c r="C3097" s="16" t="s">
        <v>71</v>
      </c>
      <c r="D3097" s="17">
        <v>2010</v>
      </c>
      <c r="E3097" s="18" t="str">
        <f t="shared" si="753"/>
        <v>Tarawera 2009/10</v>
      </c>
      <c r="F3097" s="18" t="s">
        <v>72</v>
      </c>
      <c r="G3097" s="19">
        <v>0.5</v>
      </c>
      <c r="H3097" s="20">
        <v>11.420000076293945</v>
      </c>
      <c r="I3097" s="21">
        <v>83.999999000000003</v>
      </c>
      <c r="J3097" s="19">
        <v>9.9999997999999994</v>
      </c>
      <c r="K3097" s="19">
        <v>2.0000001000000003</v>
      </c>
      <c r="L3097" s="19">
        <v>1</v>
      </c>
      <c r="M3097" s="19">
        <v>0.50000001999999999</v>
      </c>
      <c r="N3097" s="19">
        <v>8</v>
      </c>
      <c r="O3097" s="19">
        <v>0.40000001000000002</v>
      </c>
      <c r="Q3097" s="19">
        <f t="shared" si="747"/>
        <v>1.4553838110134882</v>
      </c>
      <c r="R3097" s="19">
        <f t="shared" si="755"/>
        <v>2.4304739254066701</v>
      </c>
      <c r="S3097" s="19">
        <f t="shared" si="756"/>
        <v>2.1820806354840445</v>
      </c>
      <c r="T3097" s="19">
        <f t="shared" si="751"/>
        <v>3.1379999746372018</v>
      </c>
      <c r="U3097" s="23">
        <f t="shared" si="748"/>
        <v>2.3014845866353513</v>
      </c>
      <c r="V3097" s="24">
        <f t="shared" si="750"/>
        <v>2.5944839510573887</v>
      </c>
      <c r="W3097" s="24">
        <f t="shared" si="750"/>
        <v>2.8229924603315983</v>
      </c>
      <c r="X3097" s="24">
        <f t="shared" si="749"/>
        <v>2.0339826440899267</v>
      </c>
      <c r="Y3097" s="24">
        <f t="shared" si="749"/>
        <v>3.2813937153710526</v>
      </c>
      <c r="Z3097" s="24">
        <f t="shared" si="749"/>
        <v>2.6771566882220799</v>
      </c>
      <c r="AA3097" s="20">
        <v>-0.73</v>
      </c>
      <c r="AB3097" s="20">
        <v>-0.348333333333333</v>
      </c>
      <c r="AC3097" s="17">
        <v>314.13204024518001</v>
      </c>
      <c r="AD3097" s="17">
        <f t="shared" si="754"/>
        <v>314.13859034580378</v>
      </c>
      <c r="AE3097" s="21">
        <v>35.5</v>
      </c>
      <c r="AF3097" s="21">
        <v>221.38047385620911</v>
      </c>
      <c r="AG3097" s="19">
        <v>4.3239624183006535</v>
      </c>
      <c r="AH3097" s="21">
        <v>226</v>
      </c>
      <c r="AI3097" s="22">
        <v>0.55583333333333251</v>
      </c>
      <c r="AJ3097" s="21">
        <v>1384</v>
      </c>
      <c r="AK3097" s="21" t="e">
        <f>VLOOKUP($B3097,'[3]Rotoma level Monthly'!$C$2:$N$538,10,FALSE)</f>
        <v>#N/A</v>
      </c>
      <c r="AL3097" s="21" t="e">
        <f>VLOOKUP($B3097,'[3]Rotoma level Monthly'!$C$2:$N$538,11,FALSE)</f>
        <v>#N/A</v>
      </c>
      <c r="AM3097" s="20">
        <v>3.617316894947944</v>
      </c>
      <c r="AN3097" s="21">
        <v>190.81666666666669</v>
      </c>
    </row>
    <row r="3098" spans="1:40" x14ac:dyDescent="0.25">
      <c r="A3098" t="s">
        <v>101</v>
      </c>
      <c r="B3098" s="15">
        <v>40148</v>
      </c>
      <c r="C3098" s="16" t="s">
        <v>71</v>
      </c>
      <c r="D3098" s="17">
        <v>2010</v>
      </c>
      <c r="E3098" s="18" t="str">
        <f t="shared" si="753"/>
        <v>Tarawera 2009/10</v>
      </c>
      <c r="F3098" s="18" t="s">
        <v>72</v>
      </c>
      <c r="G3098" s="19">
        <v>1.1000000000000001</v>
      </c>
      <c r="H3098" s="20">
        <v>7.6999998092651367</v>
      </c>
      <c r="I3098" s="21">
        <v>81</v>
      </c>
      <c r="J3098" s="19">
        <v>8.9999995999999989</v>
      </c>
      <c r="K3098" s="19">
        <v>4.0000002000000006</v>
      </c>
      <c r="L3098" s="19">
        <v>3</v>
      </c>
      <c r="M3098" s="19">
        <v>0.50000001999999999</v>
      </c>
      <c r="N3098" s="19">
        <v>7.6999997999999996</v>
      </c>
      <c r="O3098" s="19">
        <v>0.5</v>
      </c>
      <c r="Q3098" s="19">
        <f t="shared" si="747"/>
        <v>2.3251374203018917</v>
      </c>
      <c r="R3098" s="19">
        <f t="shared" si="755"/>
        <v>3.0136947297978467</v>
      </c>
      <c r="S3098" s="19">
        <f t="shared" si="756"/>
        <v>2.134539906824735</v>
      </c>
      <c r="T3098" s="19">
        <f t="shared" si="751"/>
        <v>3.004388071201054</v>
      </c>
      <c r="U3098" s="23">
        <f t="shared" si="748"/>
        <v>2.619440032031382</v>
      </c>
      <c r="V3098" s="24">
        <f t="shared" si="750"/>
        <v>2.6129307402940158</v>
      </c>
      <c r="W3098" s="24">
        <f t="shared" si="750"/>
        <v>2.8363259600663318</v>
      </c>
      <c r="X3098" s="24">
        <f t="shared" si="749"/>
        <v>1.9036371587418051</v>
      </c>
      <c r="Y3098" s="24">
        <f t="shared" si="749"/>
        <v>3.17774131915465</v>
      </c>
      <c r="Z3098" s="24">
        <f t="shared" si="749"/>
        <v>2.6263245088293146</v>
      </c>
      <c r="AA3098" s="20">
        <v>-0.79</v>
      </c>
      <c r="AB3098" s="20">
        <v>-0.45833333333333298</v>
      </c>
      <c r="AC3098" s="17">
        <v>314.01543545828099</v>
      </c>
      <c r="AD3098" s="17">
        <f t="shared" si="754"/>
        <v>314.09825065545505</v>
      </c>
      <c r="AE3098" s="21">
        <v>79.5</v>
      </c>
      <c r="AF3098" s="21">
        <v>216.42405913978487</v>
      </c>
      <c r="AG3098" s="19">
        <v>3.7655241935483867</v>
      </c>
      <c r="AH3098" s="21">
        <v>256.89999999999998</v>
      </c>
      <c r="AI3098" s="22">
        <v>0.32833333333333298</v>
      </c>
      <c r="AJ3098" s="21">
        <v>1365.5</v>
      </c>
      <c r="AK3098" s="21" t="e">
        <f>VLOOKUP($B3098,'[3]Rotoma level Monthly'!$C$2:$N$538,10,FALSE)</f>
        <v>#N/A</v>
      </c>
      <c r="AL3098" s="21" t="e">
        <f>VLOOKUP($B3098,'[3]Rotoma level Monthly'!$C$2:$N$538,11,FALSE)</f>
        <v>#N/A</v>
      </c>
      <c r="AM3098" s="20">
        <v>3.6428149205470723</v>
      </c>
      <c r="AN3098" s="21">
        <v>194.64999999999998</v>
      </c>
    </row>
    <row r="3099" spans="1:40" x14ac:dyDescent="0.25">
      <c r="A3099" t="s">
        <v>101</v>
      </c>
      <c r="B3099" s="15">
        <v>40179</v>
      </c>
      <c r="C3099" s="16" t="s">
        <v>71</v>
      </c>
      <c r="D3099" s="17">
        <v>2010</v>
      </c>
      <c r="E3099" s="18" t="str">
        <f t="shared" si="753"/>
        <v>Tarawera 2009/10</v>
      </c>
      <c r="F3099" s="18" t="s">
        <v>72</v>
      </c>
      <c r="G3099" s="19">
        <v>1.7</v>
      </c>
      <c r="H3099" s="20">
        <v>6.3000001907348633</v>
      </c>
      <c r="I3099" s="21">
        <v>96.000000999999997</v>
      </c>
      <c r="J3099" s="19">
        <v>4.9999998999999997</v>
      </c>
      <c r="K3099" s="19">
        <v>3</v>
      </c>
      <c r="L3099" s="19">
        <v>1</v>
      </c>
      <c r="M3099" s="19">
        <v>1</v>
      </c>
      <c r="N3099" s="19">
        <v>8.1000004000000008</v>
      </c>
      <c r="O3099" s="19">
        <v>0.89999998000000003</v>
      </c>
      <c r="Q3099" s="19">
        <f t="shared" si="747"/>
        <v>2.8053402603008157</v>
      </c>
      <c r="R3099" s="19">
        <f t="shared" si="755"/>
        <v>3.2881962956567139</v>
      </c>
      <c r="S3099" s="19">
        <f t="shared" si="756"/>
        <v>2.3566364250660423</v>
      </c>
      <c r="T3099" s="19">
        <f t="shared" si="751"/>
        <v>2.2589923872983766</v>
      </c>
      <c r="U3099" s="23">
        <f t="shared" si="748"/>
        <v>2.6772913420804869</v>
      </c>
      <c r="V3099" s="24">
        <f t="shared" si="750"/>
        <v>2.5101550506257255</v>
      </c>
      <c r="W3099" s="24">
        <f t="shared" si="750"/>
        <v>2.8614456642407018</v>
      </c>
      <c r="X3099" s="24">
        <f t="shared" si="749"/>
        <v>1.9720086462541486</v>
      </c>
      <c r="Y3099" s="24">
        <f t="shared" si="749"/>
        <v>3.1099112730301584</v>
      </c>
      <c r="Z3099" s="24">
        <f t="shared" si="749"/>
        <v>2.6065225456324979</v>
      </c>
      <c r="AA3099" s="20">
        <v>-0.97</v>
      </c>
      <c r="AB3099" s="20">
        <v>0.89333333333333298</v>
      </c>
      <c r="AC3099" s="17">
        <v>313.83423790165102</v>
      </c>
      <c r="AD3099" s="17">
        <f t="shared" si="754"/>
        <v>314.0407427252228</v>
      </c>
      <c r="AE3099" s="21">
        <v>139</v>
      </c>
      <c r="AF3099" s="21">
        <v>173.76142473118281</v>
      </c>
      <c r="AG3099" s="19">
        <v>3.673185483870967</v>
      </c>
      <c r="AH3099" s="21">
        <v>232.1</v>
      </c>
      <c r="AI3099" s="22">
        <v>0.32833333333333298</v>
      </c>
      <c r="AJ3099" s="21">
        <v>1317</v>
      </c>
      <c r="AK3099" s="21" t="e">
        <f>VLOOKUP($B3099,'[3]Rotoma level Monthly'!$C$2:$N$538,10,FALSE)</f>
        <v>#N/A</v>
      </c>
      <c r="AL3099" s="21" t="e">
        <f>VLOOKUP($B3099,'[3]Rotoma level Monthly'!$C$2:$N$538,11,FALSE)</f>
        <v>#N/A</v>
      </c>
      <c r="AM3099" s="20">
        <v>3.6430949384682187</v>
      </c>
      <c r="AN3099" s="21">
        <v>189.29166666666666</v>
      </c>
    </row>
    <row r="3100" spans="1:40" x14ac:dyDescent="0.25">
      <c r="A3100" t="s">
        <v>101</v>
      </c>
      <c r="B3100" s="15">
        <v>40210</v>
      </c>
      <c r="C3100" s="16" t="s">
        <v>71</v>
      </c>
      <c r="D3100" s="17">
        <v>2010</v>
      </c>
      <c r="E3100" s="18" t="str">
        <f t="shared" si="753"/>
        <v>Tarawera 2009/10</v>
      </c>
      <c r="F3100" s="18" t="s">
        <v>72</v>
      </c>
      <c r="G3100" s="19">
        <v>0.80000000999999998</v>
      </c>
      <c r="H3100" s="20">
        <v>11.399999618530273</v>
      </c>
      <c r="I3100" s="21">
        <v>97.999997000000008</v>
      </c>
      <c r="J3100" s="19">
        <v>6.0000000999999994</v>
      </c>
      <c r="K3100" s="19">
        <v>2.0000001000000003</v>
      </c>
      <c r="L3100" s="19">
        <v>3</v>
      </c>
      <c r="M3100" s="19">
        <v>21</v>
      </c>
      <c r="N3100" s="19">
        <v>7.8000002000000004</v>
      </c>
      <c r="O3100" s="19">
        <v>0.40000001000000002</v>
      </c>
      <c r="Q3100" s="19">
        <f t="shared" si="747"/>
        <v>1.9738485807483865</v>
      </c>
      <c r="R3100" s="19">
        <f t="shared" si="755"/>
        <v>2.433243148053339</v>
      </c>
      <c r="S3100" s="19">
        <f t="shared" si="756"/>
        <v>2.3835904478172742</v>
      </c>
      <c r="T3100" s="19">
        <f t="shared" si="751"/>
        <v>2.4902016722559037</v>
      </c>
      <c r="U3100" s="23">
        <f t="shared" si="748"/>
        <v>2.320220962218726</v>
      </c>
      <c r="V3100" s="24">
        <f t="shared" si="750"/>
        <v>2.4993277698995597</v>
      </c>
      <c r="W3100" s="24">
        <f t="shared" si="750"/>
        <v>2.8213217773546058</v>
      </c>
      <c r="X3100" s="24">
        <f t="shared" si="749"/>
        <v>2.044232260693875</v>
      </c>
      <c r="Y3100" s="24">
        <f t="shared" si="749"/>
        <v>3.050772018290719</v>
      </c>
      <c r="Z3100" s="24">
        <f t="shared" si="749"/>
        <v>2.5978917579646317</v>
      </c>
      <c r="AA3100" s="20">
        <v>-1.31</v>
      </c>
      <c r="AB3100" s="20">
        <v>0.51666666666666605</v>
      </c>
      <c r="AC3100" s="17">
        <v>313.80107326970898</v>
      </c>
      <c r="AD3100" s="17">
        <f t="shared" si="754"/>
        <v>313.98354786999295</v>
      </c>
      <c r="AE3100" s="21">
        <v>60.5</v>
      </c>
      <c r="AF3100" s="21">
        <v>151.10267857142853</v>
      </c>
      <c r="AG3100" s="19">
        <v>2.7612351190476194</v>
      </c>
      <c r="AH3100" s="21">
        <v>206.6</v>
      </c>
      <c r="AI3100" s="22">
        <v>0.32833333333333298</v>
      </c>
      <c r="AJ3100" s="21">
        <v>1437</v>
      </c>
      <c r="AK3100" s="21" t="e">
        <f>VLOOKUP($B3100,'[3]Rotoma level Monthly'!$C$2:$N$538,10,FALSE)</f>
        <v>#N/A</v>
      </c>
      <c r="AL3100" s="21" t="e">
        <f>VLOOKUP($B3100,'[3]Rotoma level Monthly'!$C$2:$N$538,11,FALSE)</f>
        <v>#N/A</v>
      </c>
      <c r="AM3100" s="20">
        <v>3.6644547054933079</v>
      </c>
      <c r="AN3100" s="21">
        <v>188.99166666666665</v>
      </c>
    </row>
    <row r="3101" spans="1:40" x14ac:dyDescent="0.25">
      <c r="A3101" t="s">
        <v>101</v>
      </c>
      <c r="B3101" s="15">
        <v>40238</v>
      </c>
      <c r="C3101" s="16" t="s">
        <v>71</v>
      </c>
      <c r="D3101" s="17">
        <v>2010</v>
      </c>
      <c r="E3101" s="18" t="str">
        <f t="shared" si="753"/>
        <v>Tarawera 2009/10</v>
      </c>
      <c r="F3101" s="18" t="s">
        <v>72</v>
      </c>
      <c r="G3101" s="19">
        <v>0.89999998000000003</v>
      </c>
      <c r="H3101" s="20">
        <v>9.8999996185302734</v>
      </c>
      <c r="I3101" s="21">
        <v>100</v>
      </c>
      <c r="J3101" s="19">
        <v>7.0000002000000006</v>
      </c>
      <c r="K3101" s="19">
        <v>2.0000001000000003</v>
      </c>
      <c r="L3101" s="19">
        <v>3</v>
      </c>
      <c r="M3101" s="19">
        <v>3</v>
      </c>
      <c r="N3101" s="19">
        <v>7.9000000999999997</v>
      </c>
      <c r="O3101" s="19">
        <v>0.56000000000000005</v>
      </c>
      <c r="Q3101" s="19">
        <f t="shared" si="747"/>
        <v>2.1037759494623742</v>
      </c>
      <c r="R3101" s="19">
        <f t="shared" si="755"/>
        <v>2.6502654629573885</v>
      </c>
      <c r="S3101" s="19">
        <f t="shared" si="756"/>
        <v>2.4099999999999997</v>
      </c>
      <c r="T3101" s="19">
        <f t="shared" si="751"/>
        <v>2.6856863130741973</v>
      </c>
      <c r="U3101" s="23">
        <f t="shared" si="748"/>
        <v>2.4624319313734899</v>
      </c>
      <c r="V3101" s="24">
        <f t="shared" si="750"/>
        <v>2.4171629649140569</v>
      </c>
      <c r="W3101" s="24">
        <f t="shared" si="750"/>
        <v>2.7825720857707328</v>
      </c>
      <c r="X3101" s="24">
        <f t="shared" si="749"/>
        <v>2.0234669303061659</v>
      </c>
      <c r="Y3101" s="24">
        <f t="shared" si="749"/>
        <v>3.0538353740676256</v>
      </c>
      <c r="Z3101" s="24">
        <f t="shared" si="749"/>
        <v>2.5640449254109177</v>
      </c>
      <c r="AA3101" s="20">
        <v>-1.03</v>
      </c>
      <c r="AB3101" s="20">
        <v>0.13166666666666599</v>
      </c>
      <c r="AC3101" s="17">
        <v>313.59252846282601</v>
      </c>
      <c r="AD3101" s="17">
        <f t="shared" si="754"/>
        <v>313.93932879154346</v>
      </c>
      <c r="AE3101" s="21">
        <v>20.5</v>
      </c>
      <c r="AF3101" s="21">
        <v>194.67607526881719</v>
      </c>
      <c r="AG3101" s="19">
        <v>3.4506048387096775</v>
      </c>
      <c r="AH3101" s="21">
        <v>238.1</v>
      </c>
      <c r="AI3101" s="22">
        <v>0.17333333333333301</v>
      </c>
      <c r="AJ3101" s="21">
        <v>1335.5</v>
      </c>
      <c r="AK3101" s="21" t="e">
        <f>VLOOKUP($B3101,'[3]Rotoma level Monthly'!$C$2:$N$538,10,FALSE)</f>
        <v>#N/A</v>
      </c>
      <c r="AL3101" s="21" t="e">
        <f>VLOOKUP($B3101,'[3]Rotoma level Monthly'!$C$2:$N$538,11,FALSE)</f>
        <v>#N/A</v>
      </c>
      <c r="AM3101" s="20">
        <v>3.6052595170012451</v>
      </c>
      <c r="AN3101" s="21">
        <v>189.42499999999998</v>
      </c>
    </row>
    <row r="3102" spans="1:40" x14ac:dyDescent="0.25">
      <c r="A3102" t="s">
        <v>101</v>
      </c>
      <c r="B3102" s="15">
        <v>40269</v>
      </c>
      <c r="C3102" s="16" t="s">
        <v>71</v>
      </c>
      <c r="D3102" s="17">
        <v>2010</v>
      </c>
      <c r="E3102" s="18" t="str">
        <f t="shared" si="753"/>
        <v>Tarawera 2009/10</v>
      </c>
      <c r="F3102" s="18" t="s">
        <v>72</v>
      </c>
      <c r="G3102" s="19">
        <v>1.6</v>
      </c>
      <c r="H3102" s="20">
        <v>7.5555000305175781</v>
      </c>
      <c r="I3102" s="21">
        <v>110</v>
      </c>
      <c r="J3102" s="19">
        <v>7.0000002000000006</v>
      </c>
      <c r="K3102" s="19">
        <v>2.0000001000000003</v>
      </c>
      <c r="L3102" s="19">
        <v>1</v>
      </c>
      <c r="M3102" s="19">
        <v>0.50000001999999999</v>
      </c>
      <c r="N3102" s="19">
        <v>7.6999997999999996</v>
      </c>
      <c r="O3102" s="19">
        <v>0.62</v>
      </c>
      <c r="Q3102" s="19">
        <f t="shared" si="747"/>
        <v>2.7384647559460493</v>
      </c>
      <c r="R3102" s="19">
        <f t="shared" si="755"/>
        <v>3.0401264938743555</v>
      </c>
      <c r="S3102" s="19">
        <f t="shared" si="756"/>
        <v>2.534591982326257</v>
      </c>
      <c r="T3102" s="19">
        <f t="shared" si="751"/>
        <v>2.6856863130741973</v>
      </c>
      <c r="U3102" s="23">
        <f t="shared" si="748"/>
        <v>2.7497173863052149</v>
      </c>
      <c r="V3102" s="24">
        <f t="shared" si="750"/>
        <v>2.4294379270243343</v>
      </c>
      <c r="W3102" s="24">
        <f t="shared" si="750"/>
        <v>2.8132736286177096</v>
      </c>
      <c r="X3102" s="24">
        <f t="shared" si="749"/>
        <v>2.0254960678750824</v>
      </c>
      <c r="Y3102" s="24">
        <f t="shared" si="749"/>
        <v>3.0423995495454927</v>
      </c>
      <c r="Z3102" s="24">
        <f t="shared" si="749"/>
        <v>2.571797764435948</v>
      </c>
      <c r="AA3102" s="20">
        <v>1.47</v>
      </c>
      <c r="AB3102" s="20">
        <v>0.159999999999999</v>
      </c>
      <c r="AC3102" s="17">
        <v>313.38867361111102</v>
      </c>
      <c r="AD3102" s="17">
        <f t="shared" si="754"/>
        <v>313.87739751488022</v>
      </c>
      <c r="AE3102" s="21">
        <v>48</v>
      </c>
      <c r="AF3102" s="21">
        <v>175.38749999999996</v>
      </c>
      <c r="AG3102" s="19">
        <v>2.8314583333333334</v>
      </c>
      <c r="AH3102" s="21">
        <v>201.3</v>
      </c>
      <c r="AI3102" s="22">
        <v>0.14583333333333248</v>
      </c>
      <c r="AJ3102" s="21">
        <v>1308.5</v>
      </c>
      <c r="AK3102" s="21" t="e">
        <f>VLOOKUP($B3102,'[3]Rotoma level Monthly'!$C$2:$N$538,10,FALSE)</f>
        <v>#N/A</v>
      </c>
      <c r="AL3102" s="21" t="e">
        <f>VLOOKUP($B3102,'[3]Rotoma level Monthly'!$C$2:$N$538,11,FALSE)</f>
        <v>#N/A</v>
      </c>
      <c r="AM3102" s="20">
        <v>3.5994239435245423</v>
      </c>
      <c r="AN3102" s="21">
        <v>191.84166666666667</v>
      </c>
    </row>
    <row r="3103" spans="1:40" x14ac:dyDescent="0.25">
      <c r="A3103" t="s">
        <v>101</v>
      </c>
      <c r="B3103" s="15">
        <v>40299</v>
      </c>
      <c r="C3103" s="16" t="s">
        <v>71</v>
      </c>
      <c r="D3103" s="17">
        <v>2010</v>
      </c>
      <c r="E3103" s="18" t="str">
        <f t="shared" si="753"/>
        <v>Tarawera 2009/10</v>
      </c>
      <c r="F3103" s="18" t="s">
        <v>72</v>
      </c>
      <c r="G3103" s="19">
        <v>1.4</v>
      </c>
      <c r="H3103" s="20">
        <v>10.100000381469727</v>
      </c>
      <c r="I3103" s="21">
        <v>93.000001999999995</v>
      </c>
      <c r="J3103" s="19">
        <v>7.0000002000000006</v>
      </c>
      <c r="K3103" s="19">
        <v>2.0000001000000003</v>
      </c>
      <c r="L3103" s="19">
        <v>2.0000001000000003</v>
      </c>
      <c r="M3103" s="19">
        <v>1</v>
      </c>
      <c r="N3103" s="19">
        <v>7.8000002000000004</v>
      </c>
      <c r="O3103" s="19">
        <v>0.69999999000000002</v>
      </c>
      <c r="Q3103" s="19">
        <f t="shared" si="747"/>
        <v>2.5911652106227248</v>
      </c>
      <c r="R3103" s="19">
        <f t="shared" si="755"/>
        <v>2.6201534833020674</v>
      </c>
      <c r="S3103" s="19">
        <f t="shared" si="756"/>
        <v>2.3151337032597392</v>
      </c>
      <c r="T3103" s="19">
        <f t="shared" si="751"/>
        <v>2.6856863130741973</v>
      </c>
      <c r="U3103" s="23">
        <f t="shared" si="748"/>
        <v>2.5530346775646819</v>
      </c>
      <c r="V3103" s="24">
        <f t="shared" si="750"/>
        <v>2.4171629649140574</v>
      </c>
      <c r="W3103" s="24">
        <f t="shared" si="750"/>
        <v>2.7937112583830821</v>
      </c>
      <c r="X3103" s="24">
        <f t="shared" si="749"/>
        <v>2.0867513437998091</v>
      </c>
      <c r="Y3103" s="24">
        <f t="shared" si="749"/>
        <v>3.0068417294714842</v>
      </c>
      <c r="Z3103" s="24">
        <f t="shared" si="749"/>
        <v>2.5706703446922901</v>
      </c>
      <c r="AA3103" s="20">
        <v>1.1100000000000001</v>
      </c>
      <c r="AB3103" s="20">
        <v>7.9999999999999905E-2</v>
      </c>
      <c r="AC3103" s="17">
        <v>313.35455712365598</v>
      </c>
      <c r="AD3103" s="17">
        <f t="shared" si="754"/>
        <v>313.82850844753438</v>
      </c>
      <c r="AE3103" s="21">
        <v>280.539999999999</v>
      </c>
      <c r="AF3103" s="21">
        <v>159.89448924731184</v>
      </c>
      <c r="AG3103" s="19">
        <v>2.7748655913978495</v>
      </c>
      <c r="AH3103" s="21">
        <v>128.4</v>
      </c>
      <c r="AI3103" s="22">
        <v>0.10583333333333295</v>
      </c>
      <c r="AJ3103" s="21">
        <v>1281.5</v>
      </c>
      <c r="AK3103" s="21" t="e">
        <f>VLOOKUP($B3103,'[3]Rotoma level Monthly'!$C$2:$N$538,10,FALSE)</f>
        <v>#N/A</v>
      </c>
      <c r="AL3103" s="21" t="e">
        <f>VLOOKUP($B3103,'[3]Rotoma level Monthly'!$C$2:$N$538,11,FALSE)</f>
        <v>#N/A</v>
      </c>
      <c r="AM3103" s="20">
        <v>3.5673753324134316</v>
      </c>
      <c r="AN3103" s="21">
        <v>189.44166666666663</v>
      </c>
    </row>
    <row r="3104" spans="1:40" x14ac:dyDescent="0.25">
      <c r="A3104" t="s">
        <v>101</v>
      </c>
      <c r="B3104" s="15">
        <v>40330</v>
      </c>
      <c r="C3104" s="16" t="s">
        <v>71</v>
      </c>
      <c r="D3104" s="17">
        <v>2010</v>
      </c>
      <c r="E3104" s="18" t="str">
        <f t="shared" si="753"/>
        <v>Tarawera 2009/10</v>
      </c>
      <c r="F3104" s="18" t="s">
        <v>72</v>
      </c>
      <c r="G3104" s="19">
        <v>1.6</v>
      </c>
      <c r="H3104" s="20">
        <v>9.8500003814697266</v>
      </c>
      <c r="I3104" s="21">
        <v>88</v>
      </c>
      <c r="J3104" s="19">
        <v>17.000001000000001</v>
      </c>
      <c r="K3104" s="19">
        <v>4.0000002000000006</v>
      </c>
      <c r="L3104" s="19">
        <v>1</v>
      </c>
      <c r="M3104" s="19">
        <v>2.0000001000000003</v>
      </c>
      <c r="N3104" s="19">
        <v>7.6999997999999996</v>
      </c>
      <c r="O3104" s="19">
        <v>1</v>
      </c>
      <c r="Q3104" s="19">
        <f t="shared" ref="Q3104:Q3167" si="757">2.22+2.54*LOG($G3104,10)</f>
        <v>2.7384647559460493</v>
      </c>
      <c r="R3104" s="19">
        <f t="shared" si="755"/>
        <v>2.6578567880746955</v>
      </c>
      <c r="S3104" s="19">
        <f t="shared" si="756"/>
        <v>2.2428928431720077</v>
      </c>
      <c r="T3104" s="19">
        <f t="shared" si="751"/>
        <v>3.8109109250210214</v>
      </c>
      <c r="U3104" s="23">
        <f t="shared" ref="U3104:U3115" si="758">AVERAGE(Q3104:T3104)</f>
        <v>2.8625313280534437</v>
      </c>
      <c r="V3104" s="24">
        <f t="shared" si="750"/>
        <v>2.3838026359525042</v>
      </c>
      <c r="W3104" s="24">
        <f t="shared" si="750"/>
        <v>2.7692644672628131</v>
      </c>
      <c r="X3104" s="24">
        <f t="shared" si="749"/>
        <v>2.0619490426407929</v>
      </c>
      <c r="Y3104" s="24">
        <f t="shared" si="749"/>
        <v>3.0273598178748649</v>
      </c>
      <c r="Z3104" s="24">
        <f t="shared" si="749"/>
        <v>2.5556568196312646</v>
      </c>
      <c r="AA3104" s="20">
        <v>0.28000000000000003</v>
      </c>
      <c r="AB3104" s="20">
        <v>1.51833333333333</v>
      </c>
      <c r="AC3104" s="17">
        <v>313.63072954861099</v>
      </c>
      <c r="AD3104" s="17">
        <f t="shared" si="754"/>
        <v>313.80866300649001</v>
      </c>
      <c r="AE3104" s="21">
        <v>191.70500000000101</v>
      </c>
      <c r="AF3104" s="21">
        <v>166.70555555555558</v>
      </c>
      <c r="AG3104" s="19">
        <v>3.3209722222222222</v>
      </c>
      <c r="AH3104" s="21">
        <v>97.7</v>
      </c>
      <c r="AI3104" s="22">
        <v>0.14583333333333248</v>
      </c>
      <c r="AJ3104" s="21">
        <v>1465.0399999999991</v>
      </c>
      <c r="AK3104" s="21" t="e">
        <f>VLOOKUP($B3104,'[3]Rotoma level Monthly'!$C$2:$N$538,10,FALSE)</f>
        <v>#N/A</v>
      </c>
      <c r="AL3104" s="21" t="e">
        <f>VLOOKUP($B3104,'[3]Rotoma level Monthly'!$C$2:$N$538,11,FALSE)</f>
        <v>#N/A</v>
      </c>
      <c r="AM3104" s="20">
        <v>3.5176665510514238</v>
      </c>
      <c r="AN3104" s="21">
        <v>184.99999999999997</v>
      </c>
    </row>
    <row r="3105" spans="1:40" x14ac:dyDescent="0.25">
      <c r="A3105" t="s">
        <v>101</v>
      </c>
      <c r="B3105" s="15">
        <v>40391</v>
      </c>
      <c r="C3105" s="16" t="s">
        <v>73</v>
      </c>
      <c r="D3105" s="17">
        <v>2011</v>
      </c>
      <c r="E3105" s="18" t="str">
        <f t="shared" si="753"/>
        <v>Tarawera 2010/11</v>
      </c>
      <c r="F3105" s="18" t="s">
        <v>72</v>
      </c>
      <c r="G3105" s="19">
        <v>1.45</v>
      </c>
      <c r="H3105" s="20">
        <v>9.4500002861022949</v>
      </c>
      <c r="I3105" s="21">
        <v>70</v>
      </c>
      <c r="J3105" s="19">
        <v>8.4232908034340994</v>
      </c>
      <c r="K3105" s="19">
        <v>5.7505565253311399</v>
      </c>
      <c r="L3105" s="19">
        <v>1.7500000500000001</v>
      </c>
      <c r="M3105" s="19">
        <v>2.0000001000000003</v>
      </c>
      <c r="N3105" s="19">
        <v>7.625</v>
      </c>
      <c r="O3105" s="19">
        <v>0.56000000000000005</v>
      </c>
      <c r="Q3105" s="19">
        <f t="shared" si="757"/>
        <v>2.6298747256768364</v>
      </c>
      <c r="R3105" s="19">
        <f t="shared" si="755"/>
        <v>2.719550433566897</v>
      </c>
      <c r="S3105" s="19">
        <f t="shared" si="756"/>
        <v>1.9437451004429129</v>
      </c>
      <c r="T3105" s="19">
        <f t="shared" si="751"/>
        <v>2.9204068396966272</v>
      </c>
      <c r="U3105" s="23">
        <f t="shared" si="758"/>
        <v>2.553394274845818</v>
      </c>
      <c r="V3105" s="24">
        <f t="shared" si="750"/>
        <v>2.3589560175572246</v>
      </c>
      <c r="W3105" s="24">
        <f t="shared" si="750"/>
        <v>2.7651216311214863</v>
      </c>
      <c r="X3105" s="24">
        <f t="shared" si="749"/>
        <v>2.0942255981782898</v>
      </c>
      <c r="Y3105" s="24">
        <f t="shared" si="749"/>
        <v>3.0113620416860596</v>
      </c>
      <c r="Z3105" s="24">
        <f t="shared" si="749"/>
        <v>2.5574163221357651</v>
      </c>
      <c r="AA3105" s="20">
        <v>1.9</v>
      </c>
      <c r="AB3105" s="20">
        <v>1.53</v>
      </c>
      <c r="AC3105" s="17">
        <v>313.92305484462599</v>
      </c>
      <c r="AD3105" s="17">
        <f t="shared" si="754"/>
        <v>313.81614170653984</v>
      </c>
      <c r="AE3105" s="21">
        <v>315.31500000000199</v>
      </c>
      <c r="AF3105" s="21">
        <v>161.51344086021507</v>
      </c>
      <c r="AG3105" s="19">
        <v>3.2879032258064531</v>
      </c>
      <c r="AH3105" s="21">
        <v>135.1</v>
      </c>
      <c r="AI3105" s="22">
        <v>0.30083333333333251</v>
      </c>
      <c r="AJ3105" s="21">
        <v>1366.2350000000001</v>
      </c>
      <c r="AK3105" s="21" t="e">
        <f>VLOOKUP($B3105,'[3]Rotoma level Monthly'!$C$2:$N$538,10,FALSE)</f>
        <v>#N/A</v>
      </c>
      <c r="AL3105" s="21" t="e">
        <f>VLOOKUP($B3105,'[3]Rotoma level Monthly'!$C$2:$N$538,11,FALSE)</f>
        <v>#N/A</v>
      </c>
      <c r="AM3105" s="20">
        <v>3.4660687687933591</v>
      </c>
      <c r="AN3105" s="21">
        <v>189.54999999999998</v>
      </c>
    </row>
    <row r="3106" spans="1:40" x14ac:dyDescent="0.25">
      <c r="A3106" t="s">
        <v>101</v>
      </c>
      <c r="B3106" s="15">
        <v>40422</v>
      </c>
      <c r="C3106" s="16" t="s">
        <v>73</v>
      </c>
      <c r="D3106" s="17">
        <v>2011</v>
      </c>
      <c r="E3106" s="18" t="str">
        <f t="shared" si="753"/>
        <v>Tarawera 2010/11</v>
      </c>
      <c r="F3106" s="18" t="s">
        <v>72</v>
      </c>
      <c r="G3106" s="19">
        <v>1.6</v>
      </c>
      <c r="H3106" s="20">
        <v>8.8500003814697266</v>
      </c>
      <c r="I3106" s="21">
        <v>79.999998000000005</v>
      </c>
      <c r="J3106" s="19">
        <v>8.9117908034340996</v>
      </c>
      <c r="K3106" s="19">
        <v>5.7505565253311399</v>
      </c>
      <c r="L3106" s="19">
        <v>0.50000001999999999</v>
      </c>
      <c r="M3106" s="19">
        <v>1</v>
      </c>
      <c r="N3106" s="19">
        <v>7.5999999000000003</v>
      </c>
      <c r="O3106" s="19">
        <v>0.66000002999999996</v>
      </c>
      <c r="Q3106" s="19">
        <f t="shared" si="757"/>
        <v>2.7384647559460493</v>
      </c>
      <c r="R3106" s="19">
        <f t="shared" si="755"/>
        <v>2.8155823888209617</v>
      </c>
      <c r="S3106" s="19">
        <f t="shared" si="756"/>
        <v>2.1183008281650895</v>
      </c>
      <c r="T3106" s="19">
        <f t="shared" si="751"/>
        <v>2.9918977511271327</v>
      </c>
      <c r="U3106" s="23">
        <f t="shared" si="758"/>
        <v>2.6660614310148087</v>
      </c>
      <c r="V3106" s="24">
        <f t="shared" si="750"/>
        <v>2.3481287336391961</v>
      </c>
      <c r="W3106" s="24">
        <f t="shared" si="750"/>
        <v>2.7887449934428044</v>
      </c>
      <c r="X3106" s="24">
        <f t="shared" si="749"/>
        <v>2.1432684792181576</v>
      </c>
      <c r="Y3106" s="24">
        <f t="shared" si="749"/>
        <v>2.9714606385519904</v>
      </c>
      <c r="Z3106" s="24">
        <f t="shared" si="749"/>
        <v>2.5629007112130373</v>
      </c>
      <c r="AA3106" s="20">
        <v>2.41</v>
      </c>
      <c r="AB3106" s="20">
        <v>1.57666666666666</v>
      </c>
      <c r="AC3106" s="17">
        <v>314.20481854223698</v>
      </c>
      <c r="AD3106" s="17">
        <f t="shared" si="754"/>
        <v>313.8408597101822</v>
      </c>
      <c r="AE3106" s="21">
        <v>187.11000000000101</v>
      </c>
      <c r="AF3106" s="21">
        <v>212.87643678160921</v>
      </c>
      <c r="AG3106" s="19">
        <v>4.9275862068965521</v>
      </c>
      <c r="AH3106" s="21">
        <v>146.1</v>
      </c>
      <c r="AI3106" s="22">
        <v>0.33833333333333249</v>
      </c>
      <c r="AJ3106" s="21">
        <v>1495.550000000002</v>
      </c>
      <c r="AK3106" s="21" t="e">
        <f>VLOOKUP($B3106,'[3]Rotoma level Monthly'!$C$2:$N$538,10,FALSE)</f>
        <v>#N/A</v>
      </c>
      <c r="AL3106" s="21" t="e">
        <f>VLOOKUP($B3106,'[3]Rotoma level Monthly'!$C$2:$N$538,11,FALSE)</f>
        <v>#N/A</v>
      </c>
      <c r="AM3106" s="20">
        <v>3.40000694083637</v>
      </c>
      <c r="AN3106" s="21">
        <v>187.04999999999998</v>
      </c>
    </row>
    <row r="3107" spans="1:40" x14ac:dyDescent="0.25">
      <c r="A3107" t="s">
        <v>101</v>
      </c>
      <c r="B3107" s="15">
        <v>40452</v>
      </c>
      <c r="C3107" s="16" t="s">
        <v>73</v>
      </c>
      <c r="D3107" s="17">
        <v>2011</v>
      </c>
      <c r="E3107" s="18" t="str">
        <f t="shared" si="753"/>
        <v>Tarawera 2010/11</v>
      </c>
      <c r="F3107" s="18" t="s">
        <v>72</v>
      </c>
      <c r="G3107" s="19">
        <v>0.80000000999999998</v>
      </c>
      <c r="H3107" s="20">
        <v>9.3999996185302734</v>
      </c>
      <c r="I3107" s="21">
        <v>90.00000399999999</v>
      </c>
      <c r="J3107" s="19">
        <v>11.8427917804341</v>
      </c>
      <c r="K3107" s="19">
        <v>6.7275565253311402</v>
      </c>
      <c r="L3107" s="19">
        <v>2.0000001000000003</v>
      </c>
      <c r="M3107" s="19">
        <v>4.0000002000000006</v>
      </c>
      <c r="N3107" s="19">
        <v>8</v>
      </c>
      <c r="O3107" s="19">
        <v>0.64999998000000003</v>
      </c>
      <c r="Q3107" s="19">
        <f t="shared" si="757"/>
        <v>1.9738485807483865</v>
      </c>
      <c r="R3107" s="19">
        <f t="shared" si="755"/>
        <v>2.7273873719404143</v>
      </c>
      <c r="S3107" s="19">
        <f t="shared" si="756"/>
        <v>2.2722700115113175</v>
      </c>
      <c r="T3107" s="19">
        <f t="shared" si="751"/>
        <v>3.3524859533003717</v>
      </c>
      <c r="U3107" s="23">
        <f t="shared" si="758"/>
        <v>2.5814979793751225</v>
      </c>
      <c r="V3107" s="24">
        <f t="shared" si="750"/>
        <v>2.284410719039391</v>
      </c>
      <c r="W3107" s="24">
        <f t="shared" si="750"/>
        <v>2.7605883858965243</v>
      </c>
      <c r="X3107" s="24">
        <f t="shared" si="749"/>
        <v>2.2030268058446327</v>
      </c>
      <c r="Y3107" s="24">
        <f t="shared" si="749"/>
        <v>2.9537766459786501</v>
      </c>
      <c r="Z3107" s="24">
        <f t="shared" si="749"/>
        <v>2.5504506391897994</v>
      </c>
      <c r="AA3107" s="20">
        <v>1.78</v>
      </c>
      <c r="AB3107" s="20">
        <v>1.4683333333333299</v>
      </c>
      <c r="AC3107" s="17">
        <v>314.28719996204399</v>
      </c>
      <c r="AD3107" s="17">
        <f t="shared" si="754"/>
        <v>313.86507603466572</v>
      </c>
      <c r="AE3107" s="21">
        <v>62.864999999999903</v>
      </c>
      <c r="AF3107" s="21">
        <v>188.20967741935482</v>
      </c>
      <c r="AG3107" s="19">
        <v>4.15967741935484</v>
      </c>
      <c r="AH3107" s="21">
        <v>245.9</v>
      </c>
      <c r="AI3107" s="22">
        <v>0.70499999999999952</v>
      </c>
      <c r="AJ3107" s="21">
        <v>1563.660000000003</v>
      </c>
      <c r="AK3107" s="21" t="e">
        <f>VLOOKUP($B3107,'[3]Rotoma level Monthly'!$C$2:$N$538,10,FALSE)</f>
        <v>#N/A</v>
      </c>
      <c r="AL3107" s="21" t="e">
        <f>VLOOKUP($B3107,'[3]Rotoma level Monthly'!$C$2:$N$538,11,FALSE)</f>
        <v>#N/A</v>
      </c>
      <c r="AM3107" s="20">
        <v>3.5362756988184896</v>
      </c>
      <c r="AN3107" s="21">
        <v>190.45000000000002</v>
      </c>
    </row>
    <row r="3108" spans="1:40" x14ac:dyDescent="0.25">
      <c r="A3108" t="s">
        <v>101</v>
      </c>
      <c r="B3108" s="15">
        <v>40483</v>
      </c>
      <c r="C3108" s="16" t="s">
        <v>73</v>
      </c>
      <c r="D3108" s="17">
        <v>2011</v>
      </c>
      <c r="E3108" s="18" t="str">
        <f t="shared" si="753"/>
        <v>Tarawera 2010/11</v>
      </c>
      <c r="F3108" s="18" t="s">
        <v>72</v>
      </c>
      <c r="G3108" s="19">
        <v>0.69999999000000002</v>
      </c>
      <c r="H3108" s="20">
        <v>7.940000057220459</v>
      </c>
      <c r="I3108" s="21">
        <v>70</v>
      </c>
      <c r="J3108" s="19">
        <v>10.865791780434099</v>
      </c>
      <c r="K3108" s="19">
        <v>5.7505565253311399</v>
      </c>
      <c r="L3108" s="19">
        <v>0.50000001999999999</v>
      </c>
      <c r="M3108" s="19">
        <v>1</v>
      </c>
      <c r="N3108" s="19">
        <v>7.8000002000000004</v>
      </c>
      <c r="O3108" s="19">
        <v>0.69999999000000002</v>
      </c>
      <c r="Q3108" s="19">
        <f t="shared" si="757"/>
        <v>1.8265490058775271</v>
      </c>
      <c r="R3108" s="19">
        <f t="shared" si="755"/>
        <v>2.970615852931195</v>
      </c>
      <c r="S3108" s="19">
        <f t="shared" si="756"/>
        <v>1.9437451004429129</v>
      </c>
      <c r="T3108" s="19">
        <f t="shared" si="751"/>
        <v>3.2432992250924353</v>
      </c>
      <c r="U3108" s="23">
        <f t="shared" si="758"/>
        <v>2.4960522960860176</v>
      </c>
      <c r="V3108" s="24">
        <f t="shared" si="750"/>
        <v>2.3250264843825486</v>
      </c>
      <c r="W3108" s="24">
        <f t="shared" si="750"/>
        <v>2.7805955311985451</v>
      </c>
      <c r="X3108" s="24">
        <f t="shared" si="749"/>
        <v>2.2364605820426946</v>
      </c>
      <c r="Y3108" s="24">
        <f t="shared" si="749"/>
        <v>2.9389701449043932</v>
      </c>
      <c r="Z3108" s="24">
        <f t="shared" si="749"/>
        <v>2.570263185632045</v>
      </c>
      <c r="AA3108" s="20">
        <v>1.53</v>
      </c>
      <c r="AB3108" s="20">
        <v>1.67</v>
      </c>
      <c r="AC3108" s="17">
        <v>314.20166051864902</v>
      </c>
      <c r="AD3108" s="17">
        <f t="shared" si="754"/>
        <v>313.86383412404837</v>
      </c>
      <c r="AE3108" s="21">
        <v>54.474999999999902</v>
      </c>
      <c r="AF3108" s="21">
        <v>149.67291666666671</v>
      </c>
      <c r="AG3108" s="19">
        <v>3.4192361111111103</v>
      </c>
      <c r="AH3108" s="21">
        <v>258.8</v>
      </c>
      <c r="AI3108" s="22">
        <v>1.1808333333333314</v>
      </c>
      <c r="AJ3108" s="21">
        <v>1471.025000000003</v>
      </c>
      <c r="AK3108" s="21" t="e">
        <f>VLOOKUP($B3108,'[3]Rotoma level Monthly'!$C$2:$N$538,10,FALSE)</f>
        <v>#N/A</v>
      </c>
      <c r="AL3108" s="21" t="e">
        <f>VLOOKUP($B3108,'[3]Rotoma level Monthly'!$C$2:$N$538,11,FALSE)</f>
        <v>#N/A</v>
      </c>
      <c r="AM3108" s="20">
        <v>3.5153863619009278</v>
      </c>
      <c r="AN3108" s="21">
        <v>193.18333333333337</v>
      </c>
    </row>
    <row r="3109" spans="1:40" x14ac:dyDescent="0.25">
      <c r="A3109" t="s">
        <v>101</v>
      </c>
      <c r="B3109" s="15">
        <v>40513</v>
      </c>
      <c r="C3109" s="16" t="s">
        <v>73</v>
      </c>
      <c r="D3109" s="17">
        <v>2011</v>
      </c>
      <c r="E3109" s="18" t="str">
        <f t="shared" si="753"/>
        <v>Tarawera 2010/11</v>
      </c>
      <c r="F3109" s="18" t="s">
        <v>72</v>
      </c>
      <c r="G3109" s="19">
        <v>1.2</v>
      </c>
      <c r="H3109" s="20">
        <v>10.800000190734863</v>
      </c>
      <c r="I3109" s="21">
        <v>79.999998000000005</v>
      </c>
      <c r="J3109" s="19">
        <v>10.865791780434099</v>
      </c>
      <c r="K3109" s="19">
        <v>6.7275565253311402</v>
      </c>
      <c r="L3109" s="19">
        <v>2.0000001000000003</v>
      </c>
      <c r="M3109" s="19">
        <v>9.9999997999999994</v>
      </c>
      <c r="N3109" s="19">
        <v>7.9000000999999997</v>
      </c>
      <c r="O3109" s="19">
        <v>0.56000000000000005</v>
      </c>
      <c r="Q3109" s="19">
        <f t="shared" si="757"/>
        <v>2.4211203649609674</v>
      </c>
      <c r="R3109" s="19">
        <f t="shared" si="755"/>
        <v>2.5177376447296052</v>
      </c>
      <c r="S3109" s="19">
        <f t="shared" si="756"/>
        <v>2.1183008281650895</v>
      </c>
      <c r="T3109" s="19">
        <f t="shared" si="751"/>
        <v>3.2432992250924353</v>
      </c>
      <c r="U3109" s="23">
        <f t="shared" si="758"/>
        <v>2.5751145157370243</v>
      </c>
      <c r="V3109" s="24">
        <f t="shared" si="750"/>
        <v>2.4055045305448384</v>
      </c>
      <c r="W3109" s="24">
        <f t="shared" si="750"/>
        <v>2.7878675078087904</v>
      </c>
      <c r="X3109" s="24">
        <f t="shared" si="749"/>
        <v>2.2311455980994483</v>
      </c>
      <c r="Y3109" s="24">
        <f t="shared" si="749"/>
        <v>2.9477450824423292</v>
      </c>
      <c r="Z3109" s="24">
        <f t="shared" si="749"/>
        <v>2.5930656797238512</v>
      </c>
      <c r="AA3109" s="20">
        <v>2.64</v>
      </c>
      <c r="AB3109" s="20">
        <v>2.0633333333333299</v>
      </c>
      <c r="AC3109" s="17">
        <v>314.176982862903</v>
      </c>
      <c r="AD3109" s="17">
        <f t="shared" si="754"/>
        <v>313.86757934219196</v>
      </c>
      <c r="AE3109" s="21">
        <v>108</v>
      </c>
      <c r="AF3109" s="21">
        <v>151.92473118279571</v>
      </c>
      <c r="AG3109" s="19">
        <v>3.9889784946236562</v>
      </c>
      <c r="AH3109" s="21">
        <v>188.8</v>
      </c>
      <c r="AI3109" s="22">
        <v>1.4933333333333301</v>
      </c>
      <c r="AJ3109" s="21">
        <v>1490.000000000003</v>
      </c>
      <c r="AK3109" s="21" t="e">
        <f>VLOOKUP($B3109,'[3]Rotoma level Monthly'!$C$2:$N$538,10,FALSE)</f>
        <v>#N/A</v>
      </c>
      <c r="AL3109" s="21" t="e">
        <f>VLOOKUP($B3109,'[3]Rotoma level Monthly'!$C$2:$N$538,11,FALSE)</f>
        <v>#N/A</v>
      </c>
      <c r="AM3109" s="20">
        <v>3.4399925029684657</v>
      </c>
      <c r="AN3109" s="21">
        <v>187.50833333333333</v>
      </c>
    </row>
    <row r="3110" spans="1:40" x14ac:dyDescent="0.25">
      <c r="A3110" t="s">
        <v>101</v>
      </c>
      <c r="B3110" s="15">
        <v>40544</v>
      </c>
      <c r="C3110" s="16" t="s">
        <v>73</v>
      </c>
      <c r="D3110" s="17">
        <v>2011</v>
      </c>
      <c r="E3110" s="18" t="str">
        <f t="shared" si="753"/>
        <v>Tarawera 2010/11</v>
      </c>
      <c r="F3110" s="18" t="s">
        <v>72</v>
      </c>
      <c r="G3110" s="19">
        <v>1.3</v>
      </c>
      <c r="H3110" s="20">
        <v>8.6000003814697266</v>
      </c>
      <c r="I3110" s="21">
        <v>90.00000399999999</v>
      </c>
      <c r="J3110" s="19">
        <v>9.888791780434099</v>
      </c>
      <c r="K3110" s="19">
        <v>4.7735565253311396</v>
      </c>
      <c r="L3110" s="19">
        <v>4.9999998999999997</v>
      </c>
      <c r="M3110" s="19">
        <v>4.9999998999999997</v>
      </c>
      <c r="N3110" s="19">
        <v>7.9000000999999997</v>
      </c>
      <c r="O3110" s="19">
        <v>0.5</v>
      </c>
      <c r="Q3110" s="19">
        <f t="shared" si="757"/>
        <v>2.5094161148593654</v>
      </c>
      <c r="R3110" s="19">
        <f t="shared" si="755"/>
        <v>2.8569650705001282</v>
      </c>
      <c r="S3110" s="19">
        <f t="shared" si="756"/>
        <v>2.2722700115113175</v>
      </c>
      <c r="T3110" s="19">
        <f t="shared" si="751"/>
        <v>3.1238182387011482</v>
      </c>
      <c r="U3110" s="23">
        <f t="shared" si="758"/>
        <v>2.6906173588929896</v>
      </c>
      <c r="V3110" s="24">
        <f t="shared" si="750"/>
        <v>2.4208610884246275</v>
      </c>
      <c r="W3110" s="24">
        <f t="shared" si="750"/>
        <v>2.7748067028673131</v>
      </c>
      <c r="X3110" s="24">
        <f t="shared" si="750"/>
        <v>2.2426231068233302</v>
      </c>
      <c r="Y3110" s="24">
        <f t="shared" si="750"/>
        <v>2.9576975964006706</v>
      </c>
      <c r="Z3110" s="24">
        <f t="shared" si="750"/>
        <v>2.5989971236289855</v>
      </c>
      <c r="AA3110" s="20">
        <v>1.98</v>
      </c>
      <c r="AB3110" s="20">
        <v>-0.17333333333333301</v>
      </c>
      <c r="AC3110" s="17">
        <v>314.27087197580602</v>
      </c>
      <c r="AD3110" s="17">
        <f t="shared" si="754"/>
        <v>313.88886571865243</v>
      </c>
      <c r="AE3110" s="21">
        <v>430</v>
      </c>
      <c r="AF3110" s="21">
        <v>143.91263440860214</v>
      </c>
      <c r="AG3110" s="19">
        <v>4.0196908602150545</v>
      </c>
      <c r="AH3110" s="21">
        <v>238.3</v>
      </c>
      <c r="AI3110" s="22">
        <v>1.4933333333333301</v>
      </c>
      <c r="AJ3110" s="21">
        <v>1518.500000000003</v>
      </c>
      <c r="AK3110" s="21" t="e">
        <f>VLOOKUP($B3110,'[3]Rotoma level Monthly'!$C$2:$N$538,10,FALSE)</f>
        <v>#N/A</v>
      </c>
      <c r="AL3110" s="21" t="e">
        <f>VLOOKUP($B3110,'[3]Rotoma level Monthly'!$C$2:$N$538,11,FALSE)</f>
        <v>#N/A</v>
      </c>
      <c r="AM3110" s="20">
        <v>3.4586136947247383</v>
      </c>
      <c r="AN3110" s="21">
        <v>188.02499999999998</v>
      </c>
    </row>
    <row r="3111" spans="1:40" x14ac:dyDescent="0.25">
      <c r="A3111" t="s">
        <v>101</v>
      </c>
      <c r="B3111" s="15">
        <v>40575</v>
      </c>
      <c r="C3111" s="16" t="s">
        <v>73</v>
      </c>
      <c r="D3111" s="17">
        <v>2011</v>
      </c>
      <c r="E3111" s="18" t="str">
        <f t="shared" si="753"/>
        <v>Tarawera 2010/11</v>
      </c>
      <c r="F3111" s="18" t="s">
        <v>72</v>
      </c>
      <c r="G3111" s="19">
        <v>1.3</v>
      </c>
      <c r="H3111" s="20">
        <v>9.6999998092651367</v>
      </c>
      <c r="I3111" s="21">
        <v>82.999997000000008</v>
      </c>
      <c r="J3111" s="19">
        <v>7.9347908034340993</v>
      </c>
      <c r="K3111" s="19">
        <v>2.8195561345311386</v>
      </c>
      <c r="L3111" s="19">
        <v>2.0000001000000003</v>
      </c>
      <c r="M3111" s="19">
        <v>4.0000002000000006</v>
      </c>
      <c r="N3111" s="19">
        <v>7.6999997999999996</v>
      </c>
      <c r="O3111" s="19">
        <v>0.62</v>
      </c>
      <c r="Q3111" s="19">
        <f t="shared" si="757"/>
        <v>2.5094161148593654</v>
      </c>
      <c r="R3111" s="19">
        <f t="shared" si="755"/>
        <v>2.6807883768722389</v>
      </c>
      <c r="S3111" s="19">
        <f t="shared" si="756"/>
        <v>2.1664250108028349</v>
      </c>
      <c r="T3111" s="19">
        <f t="shared" si="751"/>
        <v>2.8446436053881587</v>
      </c>
      <c r="U3111" s="23">
        <f t="shared" si="758"/>
        <v>2.5503182769806494</v>
      </c>
      <c r="V3111" s="24">
        <f t="shared" ref="V3111:Z3161" si="759">AVERAGE(Q3100:Q3111)</f>
        <v>2.3962007429711734</v>
      </c>
      <c r="W3111" s="24">
        <f t="shared" si="759"/>
        <v>2.7241893763019402</v>
      </c>
      <c r="X3111" s="24">
        <f t="shared" si="759"/>
        <v>2.22677215563473</v>
      </c>
      <c r="Y3111" s="24">
        <f t="shared" si="759"/>
        <v>3.0065018645748189</v>
      </c>
      <c r="Z3111" s="24">
        <f t="shared" si="759"/>
        <v>2.5884160348706655</v>
      </c>
      <c r="AA3111" s="20">
        <v>1.97</v>
      </c>
      <c r="AB3111" s="20">
        <v>0.22166666666666601</v>
      </c>
      <c r="AC3111" s="17">
        <v>314.54166555059498</v>
      </c>
      <c r="AD3111" s="17">
        <f t="shared" si="754"/>
        <v>313.9478180227311</v>
      </c>
      <c r="AE3111" s="21">
        <v>106.76</v>
      </c>
      <c r="AF3111" s="21">
        <v>189.83779761904771</v>
      </c>
      <c r="AG3111" s="19">
        <v>2.6720238095238096</v>
      </c>
      <c r="AH3111" s="21">
        <v>211</v>
      </c>
      <c r="AI3111" s="22">
        <v>1.4933333333333301</v>
      </c>
      <c r="AJ3111" s="21">
        <v>1809.5000000000027</v>
      </c>
      <c r="AK3111" s="21" t="e">
        <f>VLOOKUP($B3111,'[3]Rotoma level Monthly'!$C$2:$N$538,10,FALSE)</f>
        <v>#N/A</v>
      </c>
      <c r="AL3111" s="21" t="e">
        <f>VLOOKUP($B3111,'[3]Rotoma level Monthly'!$C$2:$N$538,11,FALSE)</f>
        <v>#N/A</v>
      </c>
      <c r="AM3111" s="20">
        <v>3.4874891427534127</v>
      </c>
      <c r="AN3111" s="21">
        <v>188.39166666666668</v>
      </c>
    </row>
    <row r="3112" spans="1:40" x14ac:dyDescent="0.25">
      <c r="A3112" t="s">
        <v>101</v>
      </c>
      <c r="B3112" s="15">
        <v>40603</v>
      </c>
      <c r="C3112" s="16" t="s">
        <v>73</v>
      </c>
      <c r="D3112" s="17">
        <v>2011</v>
      </c>
      <c r="E3112" s="18" t="str">
        <f t="shared" si="753"/>
        <v>Tarawera 2010/11</v>
      </c>
      <c r="F3112" s="18" t="s">
        <v>72</v>
      </c>
      <c r="G3112" s="19">
        <v>3.0999998999999998</v>
      </c>
      <c r="H3112" s="20">
        <v>8.3500003814697266</v>
      </c>
      <c r="I3112" s="21">
        <v>113</v>
      </c>
      <c r="J3112" s="19">
        <v>12.8197917804341</v>
      </c>
      <c r="K3112" s="19">
        <v>2.8195561345311386</v>
      </c>
      <c r="L3112" s="19">
        <v>1</v>
      </c>
      <c r="M3112" s="19">
        <v>7.0000002000000006</v>
      </c>
      <c r="N3112" s="19">
        <v>7.9000000999999997</v>
      </c>
      <c r="O3112" s="19">
        <v>0.81</v>
      </c>
      <c r="Q3112" s="19">
        <f t="shared" si="757"/>
        <v>3.4680586667549234</v>
      </c>
      <c r="R3112" s="19">
        <f t="shared" si="755"/>
        <v>2.8992307784132176</v>
      </c>
      <c r="S3112" s="19">
        <f t="shared" si="756"/>
        <v>2.5697661148850925</v>
      </c>
      <c r="T3112" s="19">
        <f t="shared" si="751"/>
        <v>3.4530124365227604</v>
      </c>
      <c r="U3112" s="23">
        <f t="shared" si="758"/>
        <v>3.0975169991439984</v>
      </c>
      <c r="V3112" s="24">
        <f t="shared" si="759"/>
        <v>2.5207182501383851</v>
      </c>
      <c r="W3112" s="24">
        <f t="shared" si="759"/>
        <v>2.7630216788319308</v>
      </c>
      <c r="X3112" s="24">
        <f t="shared" si="759"/>
        <v>2.2422867945570477</v>
      </c>
      <c r="Y3112" s="24">
        <f t="shared" si="759"/>
        <v>3.0867360949303904</v>
      </c>
      <c r="Z3112" s="24">
        <f t="shared" si="759"/>
        <v>2.6531907046144383</v>
      </c>
      <c r="AA3112" s="20">
        <v>2.13</v>
      </c>
      <c r="AB3112" s="20">
        <v>0.52166666666666595</v>
      </c>
      <c r="AC3112" s="17">
        <v>314.551389112903</v>
      </c>
      <c r="AD3112" s="17">
        <f t="shared" si="754"/>
        <v>314.01034434299726</v>
      </c>
      <c r="AE3112" s="21">
        <v>206.36000000000101</v>
      </c>
      <c r="AF3112" s="21">
        <v>157.09543010752697</v>
      </c>
      <c r="AG3112" s="19">
        <v>3.2391801075268805</v>
      </c>
      <c r="AH3112" s="21">
        <v>223.1</v>
      </c>
      <c r="AI3112" s="22">
        <v>1.4933333333333301</v>
      </c>
      <c r="AJ3112" s="21">
        <v>1855.7600000000027</v>
      </c>
      <c r="AK3112" s="21" t="e">
        <f>VLOOKUP($B3112,'[3]Rotoma level Monthly'!$C$2:$N$538,10,FALSE)</f>
        <v>#N/A</v>
      </c>
      <c r="AL3112" s="21" t="e">
        <f>VLOOKUP($B3112,'[3]Rotoma level Monthly'!$C$2:$N$538,11,FALSE)</f>
        <v>#N/A</v>
      </c>
      <c r="AM3112" s="20">
        <v>3.4800548669597617</v>
      </c>
      <c r="AN3112" s="21">
        <v>187.14166666666665</v>
      </c>
    </row>
    <row r="3113" spans="1:40" x14ac:dyDescent="0.25">
      <c r="A3113" t="s">
        <v>101</v>
      </c>
      <c r="B3113" s="15">
        <v>40634</v>
      </c>
      <c r="C3113" s="16" t="s">
        <v>73</v>
      </c>
      <c r="D3113" s="17">
        <v>2011</v>
      </c>
      <c r="E3113" s="18" t="str">
        <f t="shared" si="753"/>
        <v>Tarawera 2010/11</v>
      </c>
      <c r="F3113" s="18" t="s">
        <v>72</v>
      </c>
      <c r="G3113" s="19">
        <v>2.8</v>
      </c>
      <c r="H3113" s="20">
        <v>9.1999998092651367</v>
      </c>
      <c r="I3113" s="21">
        <v>104</v>
      </c>
      <c r="J3113" s="19">
        <v>10.865791780434099</v>
      </c>
      <c r="K3113" s="19">
        <v>5.7505565253311399</v>
      </c>
      <c r="L3113" s="19">
        <v>1</v>
      </c>
      <c r="M3113" s="19">
        <v>0.50000001999999999</v>
      </c>
      <c r="N3113" s="19">
        <v>7.9000000999999997</v>
      </c>
      <c r="O3113" s="19">
        <v>0.86000001000000004</v>
      </c>
      <c r="Q3113" s="19">
        <f t="shared" si="757"/>
        <v>3.3557813996092367</v>
      </c>
      <c r="R3113" s="19">
        <f t="shared" si="755"/>
        <v>2.7590275647525013</v>
      </c>
      <c r="S3113" s="19">
        <f t="shared" si="756"/>
        <v>2.4612703512893286</v>
      </c>
      <c r="T3113" s="19">
        <f t="shared" si="751"/>
        <v>3.2432992250924353</v>
      </c>
      <c r="U3113" s="23">
        <f t="shared" si="758"/>
        <v>2.9548446351858755</v>
      </c>
      <c r="V3113" s="24">
        <f t="shared" si="759"/>
        <v>2.6250520376506237</v>
      </c>
      <c r="W3113" s="24">
        <f t="shared" si="759"/>
        <v>2.7720851873148571</v>
      </c>
      <c r="X3113" s="24">
        <f t="shared" si="759"/>
        <v>2.2465593238311583</v>
      </c>
      <c r="Y3113" s="24">
        <f t="shared" si="759"/>
        <v>3.1332038375985767</v>
      </c>
      <c r="Z3113" s="24">
        <f t="shared" si="759"/>
        <v>2.6942250965988035</v>
      </c>
      <c r="AA3113" s="20">
        <v>2.4300000000000002</v>
      </c>
      <c r="AB3113" s="20">
        <v>1.165</v>
      </c>
      <c r="AC3113" s="17">
        <v>314.60689791666698</v>
      </c>
      <c r="AD3113" s="17">
        <f t="shared" si="754"/>
        <v>314.09487513081734</v>
      </c>
      <c r="AE3113" s="21">
        <v>140.88999999999999</v>
      </c>
      <c r="AF3113" s="21">
        <v>165.31527777777777</v>
      </c>
      <c r="AG3113" s="19">
        <v>3.256875</v>
      </c>
      <c r="AH3113" s="21">
        <v>160.80000000000001</v>
      </c>
      <c r="AI3113" s="22">
        <v>1.4933333333333301</v>
      </c>
      <c r="AJ3113" s="21">
        <v>2041.6200000000038</v>
      </c>
      <c r="AK3113" s="21" t="e">
        <f>VLOOKUP($B3113,'[3]Rotoma level Monthly'!$C$2:$N$538,10,FALSE)</f>
        <v>#N/A</v>
      </c>
      <c r="AL3113" s="21" t="e">
        <f>VLOOKUP($B3113,'[3]Rotoma level Monthly'!$C$2:$N$538,11,FALSE)</f>
        <v>#N/A</v>
      </c>
      <c r="AM3113" s="20">
        <v>3.4624361393611949</v>
      </c>
      <c r="AN3113" s="21">
        <v>183.76666666666665</v>
      </c>
    </row>
    <row r="3114" spans="1:40" x14ac:dyDescent="0.25">
      <c r="A3114" t="s">
        <v>101</v>
      </c>
      <c r="B3114" s="15">
        <v>40664</v>
      </c>
      <c r="C3114" s="16" t="s">
        <v>73</v>
      </c>
      <c r="D3114" s="17">
        <v>2011</v>
      </c>
      <c r="E3114" s="18" t="str">
        <f t="shared" si="753"/>
        <v>Tarawera 2010/11</v>
      </c>
      <c r="F3114" s="18" t="s">
        <v>72</v>
      </c>
      <c r="G3114" s="19">
        <v>3.0999998999999998</v>
      </c>
      <c r="H3114" s="20">
        <v>9.1800003051757813</v>
      </c>
      <c r="I3114" s="21">
        <v>100</v>
      </c>
      <c r="J3114" s="19">
        <v>9.888791780434099</v>
      </c>
      <c r="K3114" s="19">
        <v>2.8195561345311386</v>
      </c>
      <c r="L3114" s="19">
        <v>0.50000001999999999</v>
      </c>
      <c r="M3114" s="19">
        <v>2.0000001000000003</v>
      </c>
      <c r="N3114" s="19">
        <v>7.6999997999999996</v>
      </c>
      <c r="O3114" s="19">
        <v>1.4</v>
      </c>
      <c r="Q3114" s="19">
        <f t="shared" si="757"/>
        <v>3.4680586667549234</v>
      </c>
      <c r="R3114" s="19">
        <f t="shared" si="755"/>
        <v>2.7622178520999783</v>
      </c>
      <c r="S3114" s="19">
        <f t="shared" si="756"/>
        <v>2.4099999999999997</v>
      </c>
      <c r="T3114" s="19">
        <f t="shared" si="751"/>
        <v>3.1238182387011482</v>
      </c>
      <c r="U3114" s="23">
        <f t="shared" si="758"/>
        <v>2.9410236893890125</v>
      </c>
      <c r="V3114" s="24">
        <f t="shared" si="759"/>
        <v>2.6858515302180295</v>
      </c>
      <c r="W3114" s="24">
        <f t="shared" si="759"/>
        <v>2.7489261338336584</v>
      </c>
      <c r="X3114" s="24">
        <f t="shared" si="759"/>
        <v>2.2361766586373037</v>
      </c>
      <c r="Y3114" s="24">
        <f t="shared" si="759"/>
        <v>3.1697148314008228</v>
      </c>
      <c r="Z3114" s="24">
        <f t="shared" si="759"/>
        <v>2.7101672885224537</v>
      </c>
      <c r="AA3114" s="20">
        <v>0.32</v>
      </c>
      <c r="AB3114" s="20">
        <v>1.34</v>
      </c>
      <c r="AC3114" s="17">
        <v>314.89021337365602</v>
      </c>
      <c r="AD3114" s="17">
        <f t="shared" si="754"/>
        <v>314.22000344436282</v>
      </c>
      <c r="AE3114" s="21">
        <v>233.5</v>
      </c>
      <c r="AF3114" s="21">
        <v>161.71774193548387</v>
      </c>
      <c r="AG3114" s="19">
        <v>3.6981182795698935</v>
      </c>
      <c r="AH3114" s="21">
        <v>164.5</v>
      </c>
      <c r="AI3114" s="22">
        <v>1.4933333333333301</v>
      </c>
      <c r="AJ3114" s="21">
        <v>2134.5100000000039</v>
      </c>
      <c r="AK3114" s="21" t="e">
        <f>VLOOKUP($B3114,'[3]Rotoma level Monthly'!$C$2:$N$538,10,FALSE)</f>
        <v>#N/A</v>
      </c>
      <c r="AL3114" s="21" t="e">
        <f>VLOOKUP($B3114,'[3]Rotoma level Monthly'!$C$2:$N$538,11,FALSE)</f>
        <v>#N/A</v>
      </c>
      <c r="AM3114" s="20">
        <v>3.4978875282500836</v>
      </c>
      <c r="AN3114" s="21">
        <v>186.77499999999998</v>
      </c>
    </row>
    <row r="3115" spans="1:40" x14ac:dyDescent="0.25">
      <c r="A3115" t="s">
        <v>101</v>
      </c>
      <c r="B3115" s="15">
        <v>40695</v>
      </c>
      <c r="C3115" s="16" t="s">
        <v>73</v>
      </c>
      <c r="D3115" s="17">
        <v>2011</v>
      </c>
      <c r="E3115" s="18" t="str">
        <f t="shared" si="753"/>
        <v>Tarawera 2010/11</v>
      </c>
      <c r="F3115" s="18" t="s">
        <v>72</v>
      </c>
      <c r="G3115" s="19">
        <v>2.8</v>
      </c>
      <c r="H3115" s="20">
        <v>8.25</v>
      </c>
      <c r="I3115" s="21">
        <v>86.999996999999993</v>
      </c>
      <c r="J3115" s="19">
        <v>7.9347908034340993</v>
      </c>
      <c r="K3115" s="19">
        <v>2.8195561345311386</v>
      </c>
      <c r="L3115" s="19">
        <v>2.0000001000000003</v>
      </c>
      <c r="M3115" s="19">
        <v>17.999998999999999</v>
      </c>
      <c r="N3115" s="19">
        <v>7.8000002000000004</v>
      </c>
      <c r="O3115" s="19">
        <v>0.63</v>
      </c>
      <c r="Q3115" s="19">
        <f t="shared" si="757"/>
        <v>3.3557813996092367</v>
      </c>
      <c r="R3115" s="19">
        <f t="shared" si="755"/>
        <v>2.9163974533502777</v>
      </c>
      <c r="S3115" s="19">
        <f t="shared" si="756"/>
        <v>2.2279529053052687</v>
      </c>
      <c r="T3115" s="19">
        <f t="shared" si="751"/>
        <v>2.8446436053881587</v>
      </c>
      <c r="U3115" s="23">
        <f t="shared" si="758"/>
        <v>2.8361938409132357</v>
      </c>
      <c r="V3115" s="24">
        <f t="shared" si="759"/>
        <v>2.7495695459669061</v>
      </c>
      <c r="W3115" s="24">
        <f t="shared" si="759"/>
        <v>2.773613131337676</v>
      </c>
      <c r="X3115" s="24">
        <f t="shared" si="759"/>
        <v>2.2289115921410976</v>
      </c>
      <c r="Y3115" s="24">
        <f t="shared" si="759"/>
        <v>3.182961272426986</v>
      </c>
      <c r="Z3115" s="24">
        <f t="shared" si="759"/>
        <v>2.7337638854681665</v>
      </c>
      <c r="AA3115" s="20">
        <v>0.11</v>
      </c>
      <c r="AB3115" s="20">
        <v>0.15833333333333299</v>
      </c>
      <c r="AC3115" s="17">
        <v>315.24262986111103</v>
      </c>
      <c r="AD3115" s="17">
        <f t="shared" si="754"/>
        <v>314.37734283915074</v>
      </c>
      <c r="AE3115" s="21">
        <v>149</v>
      </c>
      <c r="AF3115" s="21">
        <v>148.48541666666674</v>
      </c>
      <c r="AG3115" s="19">
        <v>3.2034027777777774</v>
      </c>
      <c r="AH3115" s="21">
        <v>96</v>
      </c>
      <c r="AI3115" s="22">
        <v>1.404166666666665</v>
      </c>
      <c r="AJ3115" s="21">
        <v>2087.4700000000048</v>
      </c>
      <c r="AK3115" s="21" t="e">
        <f>VLOOKUP($B3115,'[3]Rotoma level Monthly'!$C$2:$N$538,10,FALSE)</f>
        <v>#N/A</v>
      </c>
      <c r="AL3115" s="21" t="e">
        <f>VLOOKUP($B3115,'[3]Rotoma level Monthly'!$C$2:$N$538,11,FALSE)</f>
        <v>#N/A</v>
      </c>
      <c r="AM3115" s="20">
        <v>3.5748252522644202</v>
      </c>
      <c r="AN3115" s="21">
        <v>186.6333333333333</v>
      </c>
    </row>
    <row r="3116" spans="1:40" x14ac:dyDescent="0.25">
      <c r="A3116" t="s">
        <v>101</v>
      </c>
      <c r="B3116" s="15">
        <v>40725</v>
      </c>
      <c r="C3116" s="16" t="s">
        <v>74</v>
      </c>
      <c r="D3116" s="17">
        <v>2012</v>
      </c>
      <c r="E3116" s="18" t="str">
        <f t="shared" si="753"/>
        <v>Tarawera 2011/12</v>
      </c>
      <c r="F3116" s="18" t="s">
        <v>72</v>
      </c>
      <c r="G3116" s="19">
        <v>1.9</v>
      </c>
      <c r="H3116" s="20">
        <v>10.800000190734863</v>
      </c>
      <c r="J3116" s="19">
        <v>28.451792757434092</v>
      </c>
      <c r="K3116" s="19">
        <v>4.7735565253311396</v>
      </c>
      <c r="L3116" s="19">
        <v>1</v>
      </c>
      <c r="M3116" s="19">
        <v>1</v>
      </c>
      <c r="N3116" s="19">
        <v>7.5999999000000003</v>
      </c>
      <c r="O3116" s="19">
        <v>0.46000001000000001</v>
      </c>
      <c r="Q3116" s="19">
        <f t="shared" si="757"/>
        <v>2.9280341464201856</v>
      </c>
      <c r="R3116" s="19">
        <f t="shared" si="755"/>
        <v>2.5177376447296052</v>
      </c>
      <c r="T3116" s="19">
        <f t="shared" si="751"/>
        <v>4.4640001389911159</v>
      </c>
      <c r="V3116" s="24">
        <f t="shared" si="759"/>
        <v>2.7653669951730842</v>
      </c>
      <c r="W3116" s="24">
        <f t="shared" si="759"/>
        <v>2.7619365360589185</v>
      </c>
      <c r="X3116" s="24">
        <f t="shared" si="759"/>
        <v>2.2276405693201058</v>
      </c>
      <c r="Y3116" s="24">
        <f t="shared" si="759"/>
        <v>3.2373853735911609</v>
      </c>
      <c r="Z3116" s="24">
        <f t="shared" si="759"/>
        <v>2.7220577543240503</v>
      </c>
      <c r="AA3116" s="20">
        <v>1.1299999999999999</v>
      </c>
      <c r="AB3116" s="20">
        <v>0.18833333333333299</v>
      </c>
      <c r="AC3116" s="17">
        <v>315.40060114247302</v>
      </c>
      <c r="AD3116" s="17">
        <f t="shared" si="754"/>
        <v>314.52483213863923</v>
      </c>
      <c r="AE3116" s="21">
        <v>121.461</v>
      </c>
      <c r="AF3116" s="21">
        <v>206.84072580645164</v>
      </c>
      <c r="AG3116" s="19">
        <v>3.9659274193548391</v>
      </c>
      <c r="AH3116" s="21">
        <v>152.9</v>
      </c>
      <c r="AI3116" s="22">
        <v>1.2524999999999999</v>
      </c>
      <c r="AJ3116" s="21">
        <v>2044.765000000004</v>
      </c>
      <c r="AK3116" s="21" t="e">
        <f>VLOOKUP($B3116,'[3]Rotoma level Monthly'!$C$2:$N$538,10,FALSE)</f>
        <v>#N/A</v>
      </c>
      <c r="AL3116" s="21" t="e">
        <f>VLOOKUP($B3116,'[3]Rotoma level Monthly'!$C$2:$N$538,11,FALSE)</f>
        <v>#N/A</v>
      </c>
      <c r="AM3116" s="20">
        <v>3.5650277985607173</v>
      </c>
      <c r="AN3116" s="21">
        <v>185.10833333333332</v>
      </c>
    </row>
    <row r="3117" spans="1:40" x14ac:dyDescent="0.25">
      <c r="A3117" t="s">
        <v>101</v>
      </c>
      <c r="B3117" s="15">
        <v>40756</v>
      </c>
      <c r="C3117" s="16" t="s">
        <v>74</v>
      </c>
      <c r="D3117" s="17">
        <v>2012</v>
      </c>
      <c r="E3117" s="18" t="str">
        <f t="shared" si="753"/>
        <v>Tarawera 2011/12</v>
      </c>
      <c r="F3117" s="18" t="s">
        <v>72</v>
      </c>
      <c r="G3117" s="19">
        <v>1.9</v>
      </c>
      <c r="H3117" s="20">
        <v>8</v>
      </c>
      <c r="I3117" s="21">
        <v>74.000000999999997</v>
      </c>
      <c r="J3117" s="19">
        <v>13.7967917804341</v>
      </c>
      <c r="K3117" s="19">
        <v>10.635557502331141</v>
      </c>
      <c r="L3117" s="19">
        <v>1</v>
      </c>
      <c r="M3117" s="19">
        <v>15</v>
      </c>
      <c r="N3117" s="19">
        <v>7.8000002000000004</v>
      </c>
      <c r="O3117" s="19">
        <v>0.73000001999999997</v>
      </c>
      <c r="Q3117" s="19">
        <f t="shared" si="757"/>
        <v>2.9280341464201856</v>
      </c>
      <c r="R3117" s="19">
        <f t="shared" si="755"/>
        <v>2.96</v>
      </c>
      <c r="S3117" s="19">
        <f t="shared" ref="S3117:S3180" si="760">-3.61+3.01*LOG($I3117)</f>
        <v>2.0163874940554591</v>
      </c>
      <c r="T3117" s="19">
        <f t="shared" si="751"/>
        <v>3.5461520812633482</v>
      </c>
      <c r="U3117" s="23">
        <f t="shared" ref="U3117:U3180" si="761">AVERAGE(Q3117:T3117)</f>
        <v>2.8626434304347486</v>
      </c>
      <c r="V3117" s="24">
        <f t="shared" si="759"/>
        <v>2.7902136135683633</v>
      </c>
      <c r="W3117" s="24">
        <f t="shared" si="759"/>
        <v>2.7819739999283439</v>
      </c>
      <c r="X3117" s="24">
        <f t="shared" si="759"/>
        <v>2.2342444232848826</v>
      </c>
      <c r="Y3117" s="24">
        <f t="shared" si="759"/>
        <v>3.289530810388388</v>
      </c>
      <c r="Z3117" s="24">
        <f t="shared" si="759"/>
        <v>2.7501713139230439</v>
      </c>
      <c r="AA3117" s="20">
        <v>0.24</v>
      </c>
      <c r="AB3117" s="20">
        <v>0.193333333333333</v>
      </c>
      <c r="AC3117" s="17">
        <v>315.371733870968</v>
      </c>
      <c r="AD3117" s="17">
        <f t="shared" si="754"/>
        <v>314.64555539083432</v>
      </c>
      <c r="AE3117" s="21">
        <v>57.454999999999899</v>
      </c>
      <c r="AF3117" s="21">
        <v>194.58333333333334</v>
      </c>
      <c r="AG3117" s="19">
        <v>2.9935483870967747</v>
      </c>
      <c r="AH3117" s="21">
        <v>200.9</v>
      </c>
      <c r="AI3117" s="22">
        <v>0.84333333333333305</v>
      </c>
      <c r="AJ3117" s="21">
        <v>2115.7360000000035</v>
      </c>
      <c r="AK3117" s="21" t="e">
        <f>VLOOKUP($B3117,'[3]Rotoma level Monthly'!$C$2:$N$538,10,FALSE)</f>
        <v>#N/A</v>
      </c>
      <c r="AL3117" s="21" t="e">
        <f>VLOOKUP($B3117,'[3]Rotoma level Monthly'!$C$2:$N$538,11,FALSE)</f>
        <v>#N/A</v>
      </c>
      <c r="AM3117" s="20">
        <v>3.6532166426467394</v>
      </c>
      <c r="AN3117" s="21">
        <v>190.59166666666667</v>
      </c>
    </row>
    <row r="3118" spans="1:40" x14ac:dyDescent="0.25">
      <c r="A3118" t="s">
        <v>101</v>
      </c>
      <c r="B3118" s="15">
        <v>40787</v>
      </c>
      <c r="C3118" s="16" t="s">
        <v>74</v>
      </c>
      <c r="D3118" s="17">
        <v>2012</v>
      </c>
      <c r="E3118" s="18" t="str">
        <f t="shared" si="753"/>
        <v>Tarawera 2011/12</v>
      </c>
      <c r="F3118" s="18" t="s">
        <v>72</v>
      </c>
      <c r="G3118" s="19">
        <v>1</v>
      </c>
      <c r="H3118" s="20">
        <v>9.8000001907348633</v>
      </c>
      <c r="I3118" s="21">
        <v>83.999999000000003</v>
      </c>
      <c r="J3118" s="19">
        <v>12.8197917804341</v>
      </c>
      <c r="K3118" s="19">
        <v>7.7045565253311388</v>
      </c>
      <c r="L3118" s="19">
        <v>0.50000001999999999</v>
      </c>
      <c r="M3118" s="19">
        <v>3</v>
      </c>
      <c r="N3118" s="19">
        <v>7.8000002000000004</v>
      </c>
      <c r="O3118" s="19">
        <v>0.49000000999999999</v>
      </c>
      <c r="Q3118" s="19">
        <f t="shared" si="757"/>
        <v>2.2200000000000002</v>
      </c>
      <c r="R3118" s="19">
        <f t="shared" si="755"/>
        <v>2.6654742483272451</v>
      </c>
      <c r="S3118" s="19">
        <f t="shared" si="760"/>
        <v>2.1820806354840445</v>
      </c>
      <c r="T3118" s="19">
        <f t="shared" si="751"/>
        <v>3.4530124365227604</v>
      </c>
      <c r="U3118" s="23">
        <f t="shared" si="761"/>
        <v>2.6301418300835127</v>
      </c>
      <c r="V3118" s="24">
        <f t="shared" si="759"/>
        <v>2.7470082172395252</v>
      </c>
      <c r="W3118" s="24">
        <f t="shared" si="759"/>
        <v>2.769464988220534</v>
      </c>
      <c r="X3118" s="24">
        <f t="shared" si="759"/>
        <v>2.2400425875866059</v>
      </c>
      <c r="Y3118" s="24">
        <f t="shared" si="759"/>
        <v>3.3279570341713569</v>
      </c>
      <c r="Z3118" s="24">
        <f t="shared" si="759"/>
        <v>2.7469058956565622</v>
      </c>
      <c r="AA3118" s="20">
        <v>1.1000000000000001</v>
      </c>
      <c r="AB3118" s="20">
        <v>0.32</v>
      </c>
      <c r="AC3118" s="17">
        <v>315.30045069444401</v>
      </c>
      <c r="AD3118" s="17">
        <f t="shared" si="754"/>
        <v>314.73685807018495</v>
      </c>
      <c r="AE3118" s="21">
        <v>65.760999999999996</v>
      </c>
      <c r="AF3118" s="21">
        <v>193.54097222222225</v>
      </c>
      <c r="AG3118" s="19">
        <v>3.3280555555555549</v>
      </c>
      <c r="AH3118" s="21">
        <v>230.7</v>
      </c>
      <c r="AI3118" s="22">
        <v>0.42083333333333295</v>
      </c>
      <c r="AJ3118" s="21">
        <v>1857.8760000000018</v>
      </c>
      <c r="AK3118" s="21" t="e">
        <f>VLOOKUP($B3118,'[3]Rotoma level Monthly'!$C$2:$N$538,10,FALSE)</f>
        <v>#N/A</v>
      </c>
      <c r="AL3118" s="21" t="e">
        <f>VLOOKUP($B3118,'[3]Rotoma level Monthly'!$C$2:$N$538,11,FALSE)</f>
        <v>#N/A</v>
      </c>
      <c r="AM3118" s="20">
        <v>3.6286870727542655</v>
      </c>
      <c r="AN3118" s="21">
        <v>197.64166666666665</v>
      </c>
    </row>
    <row r="3119" spans="1:40" x14ac:dyDescent="0.25">
      <c r="A3119" t="s">
        <v>101</v>
      </c>
      <c r="B3119" s="15">
        <v>40817</v>
      </c>
      <c r="C3119" s="16" t="s">
        <v>74</v>
      </c>
      <c r="D3119" s="17">
        <v>2012</v>
      </c>
      <c r="E3119" s="18" t="str">
        <f t="shared" si="753"/>
        <v>Tarawera 2011/12</v>
      </c>
      <c r="F3119" s="18" t="s">
        <v>72</v>
      </c>
      <c r="G3119" s="19">
        <v>0.80000000999999998</v>
      </c>
      <c r="H3119" s="20">
        <v>8.6499996185302734</v>
      </c>
      <c r="I3119" s="21">
        <v>74.000000999999997</v>
      </c>
      <c r="J3119" s="19">
        <v>8.9117908034340996</v>
      </c>
      <c r="K3119" s="19">
        <v>6.7275565253311402</v>
      </c>
      <c r="L3119" s="19">
        <v>0.50000001999999999</v>
      </c>
      <c r="M3119" s="19">
        <v>0.50000001999999999</v>
      </c>
      <c r="N3119" s="19">
        <v>7.9000000999999997</v>
      </c>
      <c r="O3119" s="19">
        <v>0.57999997999999997</v>
      </c>
      <c r="Q3119" s="19">
        <f t="shared" si="757"/>
        <v>1.9738485807483865</v>
      </c>
      <c r="R3119" s="19">
        <f t="shared" si="755"/>
        <v>2.8486198241089085</v>
      </c>
      <c r="S3119" s="19">
        <f t="shared" si="760"/>
        <v>2.0163874940554591</v>
      </c>
      <c r="T3119" s="19">
        <f t="shared" si="751"/>
        <v>2.9918977511271327</v>
      </c>
      <c r="U3119" s="23">
        <f t="shared" si="761"/>
        <v>2.4576884125099721</v>
      </c>
      <c r="V3119" s="24">
        <f t="shared" si="759"/>
        <v>2.7470082172395252</v>
      </c>
      <c r="W3119" s="24">
        <f t="shared" si="759"/>
        <v>2.7795676925679089</v>
      </c>
      <c r="X3119" s="24">
        <f t="shared" si="759"/>
        <v>2.2167805405451642</v>
      </c>
      <c r="Y3119" s="24">
        <f t="shared" si="759"/>
        <v>3.2979080173235871</v>
      </c>
      <c r="Z3119" s="24">
        <f t="shared" si="759"/>
        <v>2.7356504804870032</v>
      </c>
      <c r="AA3119" s="20">
        <v>0.71</v>
      </c>
      <c r="AB3119" s="20">
        <v>0.52333333333333298</v>
      </c>
      <c r="AC3119" s="17">
        <v>315.51714280914001</v>
      </c>
      <c r="AD3119" s="17">
        <f t="shared" si="754"/>
        <v>314.83935330744288</v>
      </c>
      <c r="AE3119" s="21">
        <v>174</v>
      </c>
      <c r="AF3119" s="21">
        <v>133.22991071428569</v>
      </c>
      <c r="AG3119" s="19">
        <v>3.8747023809523808</v>
      </c>
      <c r="AH3119" s="21">
        <v>169.6</v>
      </c>
      <c r="AI3119" s="22">
        <v>0.42083333333333295</v>
      </c>
      <c r="AJ3119" s="21">
        <v>1736.5270000000007</v>
      </c>
      <c r="AK3119" s="21" t="e">
        <f>VLOOKUP($B3119,'[3]Rotoma level Monthly'!$C$2:$N$538,10,FALSE)</f>
        <v>#N/A</v>
      </c>
      <c r="AL3119" s="21" t="e">
        <f>VLOOKUP($B3119,'[3]Rotoma level Monthly'!$C$2:$N$538,11,FALSE)</f>
        <v>#N/A</v>
      </c>
      <c r="AM3119" s="20">
        <v>3.4953928518091826</v>
      </c>
      <c r="AN3119" s="21">
        <v>191.28333333333333</v>
      </c>
    </row>
    <row r="3120" spans="1:40" x14ac:dyDescent="0.25">
      <c r="A3120" t="s">
        <v>101</v>
      </c>
      <c r="B3120" s="15">
        <v>40848</v>
      </c>
      <c r="C3120" s="16" t="s">
        <v>74</v>
      </c>
      <c r="D3120" s="17">
        <v>2012</v>
      </c>
      <c r="E3120" s="18" t="str">
        <f t="shared" si="753"/>
        <v>Tarawera 2011/12</v>
      </c>
      <c r="F3120" s="18" t="s">
        <v>72</v>
      </c>
      <c r="G3120" s="19">
        <v>0.69999999000000002</v>
      </c>
      <c r="H3120" s="20">
        <v>10.350000381469727</v>
      </c>
      <c r="I3120" s="21">
        <v>82.999997000000008</v>
      </c>
      <c r="J3120" s="19">
        <v>11.8427917804341</v>
      </c>
      <c r="K3120" s="19">
        <v>5.7505565253311399</v>
      </c>
      <c r="L3120" s="19">
        <v>1</v>
      </c>
      <c r="M3120" s="19">
        <v>2.0000001000000003</v>
      </c>
      <c r="N3120" s="19">
        <v>7.9000000999999997</v>
      </c>
      <c r="O3120" s="19">
        <v>0.40000001000000002</v>
      </c>
      <c r="Q3120" s="19">
        <f t="shared" si="757"/>
        <v>1.8265490058775271</v>
      </c>
      <c r="R3120" s="19">
        <f t="shared" si="755"/>
        <v>2.5830632709611887</v>
      </c>
      <c r="S3120" s="19">
        <f t="shared" si="760"/>
        <v>2.1664250108028349</v>
      </c>
      <c r="T3120" s="19">
        <f t="shared" si="751"/>
        <v>3.3524859533003717</v>
      </c>
      <c r="U3120" s="23">
        <f t="shared" si="761"/>
        <v>2.4821308102354807</v>
      </c>
      <c r="V3120" s="24">
        <f t="shared" si="759"/>
        <v>2.7470082172395252</v>
      </c>
      <c r="W3120" s="24">
        <f t="shared" si="759"/>
        <v>2.7472716440704077</v>
      </c>
      <c r="X3120" s="24">
        <f t="shared" si="759"/>
        <v>2.2370241687597026</v>
      </c>
      <c r="Y3120" s="24">
        <f t="shared" si="759"/>
        <v>3.3070069113409146</v>
      </c>
      <c r="Z3120" s="24">
        <f t="shared" si="759"/>
        <v>2.7343848908642272</v>
      </c>
      <c r="AA3120" s="20">
        <v>1.2</v>
      </c>
      <c r="AB3120" s="20">
        <v>0.74833333333333296</v>
      </c>
      <c r="AC3120" s="17">
        <v>315.64207430555598</v>
      </c>
      <c r="AD3120" s="17">
        <f t="shared" si="754"/>
        <v>314.95938778968514</v>
      </c>
      <c r="AE3120" s="21">
        <v>52.499000000000002</v>
      </c>
      <c r="AF3120" s="21">
        <v>214.86736111111111</v>
      </c>
      <c r="AG3120" s="19">
        <v>4.8864583333333345</v>
      </c>
      <c r="AH3120" s="21">
        <v>257.8</v>
      </c>
      <c r="AI3120" s="22">
        <v>0.42083333333333295</v>
      </c>
      <c r="AJ3120" s="21">
        <v>1847.6620000000009</v>
      </c>
      <c r="AK3120" s="21" t="e">
        <f>VLOOKUP($B3120,'[3]Rotoma level Monthly'!$C$2:$N$538,10,FALSE)</f>
        <v>#N/A</v>
      </c>
      <c r="AL3120" s="21" t="e">
        <f>VLOOKUP($B3120,'[3]Rotoma level Monthly'!$C$2:$N$538,11,FALSE)</f>
        <v>#N/A</v>
      </c>
      <c r="AM3120" s="20">
        <v>3.4716449319423108</v>
      </c>
      <c r="AN3120" s="21">
        <v>191.20000000000002</v>
      </c>
    </row>
    <row r="3121" spans="1:40" x14ac:dyDescent="0.25">
      <c r="A3121" t="s">
        <v>101</v>
      </c>
      <c r="B3121" s="15">
        <v>40878</v>
      </c>
      <c r="C3121" s="16" t="s">
        <v>74</v>
      </c>
      <c r="D3121" s="17">
        <v>2012</v>
      </c>
      <c r="E3121" s="18" t="str">
        <f t="shared" si="753"/>
        <v>Tarawera 2011/12</v>
      </c>
      <c r="F3121" s="18" t="s">
        <v>72</v>
      </c>
      <c r="G3121" s="19">
        <v>2.5</v>
      </c>
      <c r="H3121" s="20">
        <v>6.1999998092651367</v>
      </c>
      <c r="I3121" s="21">
        <v>117</v>
      </c>
      <c r="J3121" s="19">
        <v>8.9117908034340996</v>
      </c>
      <c r="K3121" s="19">
        <v>5.7505565253311399</v>
      </c>
      <c r="L3121" s="19">
        <v>0.50000001999999999</v>
      </c>
      <c r="M3121" s="19">
        <v>3</v>
      </c>
      <c r="N3121" s="19">
        <v>7.9000000999999997</v>
      </c>
      <c r="O3121" s="19">
        <v>0.94</v>
      </c>
      <c r="Q3121" s="19">
        <f t="shared" si="757"/>
        <v>3.2307676220269759</v>
      </c>
      <c r="R3121" s="19">
        <f t="shared" si="755"/>
        <v>3.3096090916829706</v>
      </c>
      <c r="S3121" s="19">
        <f t="shared" si="760"/>
        <v>2.6152394438559461</v>
      </c>
      <c r="T3121" s="19">
        <f t="shared" si="751"/>
        <v>2.9918977511271327</v>
      </c>
      <c r="U3121" s="23">
        <f t="shared" si="761"/>
        <v>3.0368784771732562</v>
      </c>
      <c r="V3121" s="24">
        <f t="shared" si="759"/>
        <v>2.8144788219950261</v>
      </c>
      <c r="W3121" s="24">
        <f t="shared" si="759"/>
        <v>2.8132609313165218</v>
      </c>
      <c r="X3121" s="24">
        <f t="shared" si="759"/>
        <v>2.2822004065497805</v>
      </c>
      <c r="Y3121" s="24">
        <f t="shared" si="759"/>
        <v>3.2860567885104728</v>
      </c>
      <c r="Z3121" s="24">
        <f t="shared" si="759"/>
        <v>2.776363432812976</v>
      </c>
      <c r="AA3121" s="20">
        <v>2.23</v>
      </c>
      <c r="AB3121" s="20">
        <v>1.1016666666666599</v>
      </c>
      <c r="AC3121" s="17">
        <v>315.67245463709702</v>
      </c>
      <c r="AD3121" s="17">
        <f t="shared" si="754"/>
        <v>315.08401043753463</v>
      </c>
      <c r="AE3121" s="21">
        <v>351.87899999999797</v>
      </c>
      <c r="AF3121" s="21">
        <v>90.649193548387103</v>
      </c>
      <c r="AG3121" s="19">
        <v>4.0885080645161285</v>
      </c>
      <c r="AH3121" s="21">
        <v>165.1</v>
      </c>
      <c r="AI3121" s="22">
        <v>0.42083333333333295</v>
      </c>
      <c r="AJ3121" s="21">
        <v>1845.6860000000011</v>
      </c>
      <c r="AK3121" s="21" t="e">
        <f>VLOOKUP($B3121,'[3]Rotoma level Monthly'!$C$2:$N$538,10,FALSE)</f>
        <v>#N/A</v>
      </c>
      <c r="AL3121" s="21" t="e">
        <f>VLOOKUP($B3121,'[3]Rotoma level Monthly'!$C$2:$N$538,11,FALSE)</f>
        <v>#N/A</v>
      </c>
      <c r="AM3121" s="20">
        <v>3.5939134504608301</v>
      </c>
      <c r="AN3121" s="21">
        <v>189.22500000000002</v>
      </c>
    </row>
    <row r="3122" spans="1:40" x14ac:dyDescent="0.25">
      <c r="A3122" t="s">
        <v>101</v>
      </c>
      <c r="B3122" s="15">
        <v>40909</v>
      </c>
      <c r="C3122" s="16" t="s">
        <v>74</v>
      </c>
      <c r="D3122" s="17">
        <v>2012</v>
      </c>
      <c r="E3122" s="18" t="str">
        <f t="shared" si="753"/>
        <v>Tarawera 2011/12</v>
      </c>
      <c r="F3122" s="18" t="s">
        <v>72</v>
      </c>
      <c r="G3122" s="19">
        <v>1</v>
      </c>
      <c r="H3122" s="20">
        <v>6.1100001335144043</v>
      </c>
      <c r="I3122" s="21">
        <v>114</v>
      </c>
      <c r="J3122" s="19">
        <v>11.8427917804341</v>
      </c>
      <c r="K3122" s="19">
        <v>5.7505565253311399</v>
      </c>
      <c r="L3122" s="19">
        <v>2.0000001000000003</v>
      </c>
      <c r="M3122" s="19">
        <v>7.0000002000000006</v>
      </c>
      <c r="N3122" s="19">
        <v>8</v>
      </c>
      <c r="O3122" s="19">
        <v>0.79000002000000003</v>
      </c>
      <c r="Q3122" s="19">
        <f t="shared" si="757"/>
        <v>2.2200000000000002</v>
      </c>
      <c r="R3122" s="19">
        <f t="shared" si="755"/>
        <v>3.3291229257710491</v>
      </c>
      <c r="S3122" s="19">
        <f t="shared" si="760"/>
        <v>2.5812836025227823</v>
      </c>
      <c r="T3122" s="19">
        <f t="shared" si="751"/>
        <v>3.3524859533003717</v>
      </c>
      <c r="U3122" s="23">
        <f t="shared" si="761"/>
        <v>2.870723120398551</v>
      </c>
      <c r="V3122" s="24">
        <f t="shared" si="759"/>
        <v>2.7903608124234123</v>
      </c>
      <c r="W3122" s="24">
        <f t="shared" si="759"/>
        <v>2.8526074192557651</v>
      </c>
      <c r="X3122" s="24">
        <f t="shared" si="759"/>
        <v>2.3102925511871861</v>
      </c>
      <c r="Y3122" s="24">
        <f t="shared" si="759"/>
        <v>3.3051124313937414</v>
      </c>
      <c r="Z3122" s="24">
        <f t="shared" si="759"/>
        <v>2.7927366838589358</v>
      </c>
      <c r="AA3122" s="20">
        <v>0.95</v>
      </c>
      <c r="AB3122" s="20">
        <v>1.8683333333333301</v>
      </c>
      <c r="AC3122" s="17">
        <v>315.999647513441</v>
      </c>
      <c r="AD3122" s="17">
        <f t="shared" si="754"/>
        <v>315.22807506567091</v>
      </c>
      <c r="AE3122" s="21">
        <v>120.357</v>
      </c>
      <c r="AF3122" s="21">
        <v>186.47715053763451</v>
      </c>
      <c r="AG3122" s="19">
        <v>4.0812499999999998</v>
      </c>
      <c r="AH3122" s="21">
        <v>234.5</v>
      </c>
      <c r="AI3122" s="22">
        <v>0.52249999999999952</v>
      </c>
      <c r="AJ3122" s="21">
        <v>2089.5649999999991</v>
      </c>
      <c r="AK3122" s="21" t="e">
        <f>VLOOKUP($B3122,'[3]Rotoma level Monthly'!$C$2:$N$538,10,FALSE)</f>
        <v>#N/A</v>
      </c>
      <c r="AL3122" s="21" t="e">
        <f>VLOOKUP($B3122,'[3]Rotoma level Monthly'!$C$2:$N$538,11,FALSE)</f>
        <v>#N/A</v>
      </c>
      <c r="AM3122" s="20">
        <v>3.6022075812852026</v>
      </c>
      <c r="AN3122" s="21">
        <v>188.9083333333333</v>
      </c>
    </row>
    <row r="3123" spans="1:40" x14ac:dyDescent="0.25">
      <c r="A3123" t="s">
        <v>101</v>
      </c>
      <c r="B3123" s="15">
        <v>40940</v>
      </c>
      <c r="C3123" s="16" t="s">
        <v>74</v>
      </c>
      <c r="D3123" s="17">
        <v>2012</v>
      </c>
      <c r="E3123" s="18" t="str">
        <f t="shared" si="753"/>
        <v>Tarawera 2011/12</v>
      </c>
      <c r="F3123" s="18" t="s">
        <v>72</v>
      </c>
      <c r="G3123" s="19">
        <v>1.3</v>
      </c>
      <c r="H3123" s="20">
        <v>8.8000001907348633</v>
      </c>
      <c r="I3123" s="21">
        <v>104</v>
      </c>
      <c r="J3123" s="19">
        <v>5.9807927574341004</v>
      </c>
      <c r="K3123" s="19">
        <v>3.7965563299311391</v>
      </c>
      <c r="L3123" s="19">
        <v>1</v>
      </c>
      <c r="M3123" s="19">
        <v>0.50000001999999999</v>
      </c>
      <c r="N3123" s="19">
        <v>8.1000004000000008</v>
      </c>
      <c r="O3123" s="19">
        <v>0.68000000999999999</v>
      </c>
      <c r="Q3123" s="19">
        <f t="shared" si="757"/>
        <v>2.5094161148593654</v>
      </c>
      <c r="R3123" s="19">
        <f t="shared" si="755"/>
        <v>2.8237909880278798</v>
      </c>
      <c r="S3123" s="19">
        <f t="shared" si="760"/>
        <v>2.4612703512893286</v>
      </c>
      <c r="T3123" s="19">
        <f t="shared" si="751"/>
        <v>2.4861355610407632</v>
      </c>
      <c r="U3123" s="23">
        <f t="shared" si="761"/>
        <v>2.5701532538043343</v>
      </c>
      <c r="V3123" s="24">
        <f t="shared" si="759"/>
        <v>2.7903608124234118</v>
      </c>
      <c r="W3123" s="24">
        <f t="shared" si="759"/>
        <v>2.8645243035187353</v>
      </c>
      <c r="X3123" s="24">
        <f t="shared" si="759"/>
        <v>2.337096673049595</v>
      </c>
      <c r="Y3123" s="24">
        <f t="shared" si="759"/>
        <v>3.2752367610314583</v>
      </c>
      <c r="Z3123" s="24">
        <f t="shared" si="759"/>
        <v>2.7945398635701801</v>
      </c>
      <c r="AA3123" s="20">
        <v>0.21</v>
      </c>
      <c r="AB3123" s="20">
        <v>1.58666666666666</v>
      </c>
      <c r="AC3123" s="17">
        <v>315.92114655172401</v>
      </c>
      <c r="AD3123" s="17">
        <f t="shared" si="754"/>
        <v>315.34303181576496</v>
      </c>
      <c r="AE3123" s="21">
        <v>122.396</v>
      </c>
      <c r="AF3123" s="21">
        <v>160.4066091954023</v>
      </c>
      <c r="AG3123" s="19">
        <v>3.0179597701149428</v>
      </c>
      <c r="AH3123" s="21">
        <v>179.4</v>
      </c>
      <c r="AI3123" s="22">
        <v>0.63583333333333303</v>
      </c>
      <c r="AJ3123" s="21">
        <v>1779.9219999999991</v>
      </c>
      <c r="AK3123" s="21" t="e">
        <f>VLOOKUP($B3123,'[3]Rotoma level Monthly'!$C$2:$N$538,10,FALSE)</f>
        <v>#N/A</v>
      </c>
      <c r="AL3123" s="21" t="e">
        <f>VLOOKUP($B3123,'[3]Rotoma level Monthly'!$C$2:$N$538,11,FALSE)</f>
        <v>#N/A</v>
      </c>
      <c r="AM3123" s="20">
        <v>3.6073375096006139</v>
      </c>
      <c r="AN3123" s="21">
        <v>186.27499999999998</v>
      </c>
    </row>
    <row r="3124" spans="1:40" x14ac:dyDescent="0.25">
      <c r="A3124" t="s">
        <v>101</v>
      </c>
      <c r="B3124" s="15">
        <v>40969</v>
      </c>
      <c r="C3124" s="16" t="s">
        <v>74</v>
      </c>
      <c r="D3124" s="17">
        <v>2012</v>
      </c>
      <c r="E3124" s="18" t="str">
        <f t="shared" si="753"/>
        <v>Tarawera 2011/12</v>
      </c>
      <c r="F3124" s="18" t="s">
        <v>72</v>
      </c>
      <c r="G3124" s="19">
        <v>1.1000000000000001</v>
      </c>
      <c r="H3124" s="20">
        <v>7.929999828338623</v>
      </c>
      <c r="I3124" s="21">
        <v>93.999997000000008</v>
      </c>
      <c r="J3124" s="19">
        <v>5.9807927574341004</v>
      </c>
      <c r="K3124" s="19">
        <v>1.8425569161311408</v>
      </c>
      <c r="L3124" s="19">
        <v>0.50000001999999999</v>
      </c>
      <c r="M3124" s="19">
        <v>1</v>
      </c>
      <c r="N3124" s="19">
        <v>7.8000002000000004</v>
      </c>
      <c r="O3124" s="19">
        <v>0.55000000999999998</v>
      </c>
      <c r="Q3124" s="19">
        <f t="shared" si="757"/>
        <v>2.3251374203018917</v>
      </c>
      <c r="R3124" s="19">
        <f t="shared" si="755"/>
        <v>2.9723910618227127</v>
      </c>
      <c r="S3124" s="19">
        <f t="shared" si="760"/>
        <v>2.3291147976151003</v>
      </c>
      <c r="T3124" s="19">
        <f t="shared" ref="T3124:T3187" si="762">0.218+2.92*LOG($J3124,10)</f>
        <v>2.4861355610407632</v>
      </c>
      <c r="U3124" s="23">
        <f t="shared" si="761"/>
        <v>2.528194710195117</v>
      </c>
      <c r="V3124" s="24">
        <f t="shared" si="759"/>
        <v>2.695117375218993</v>
      </c>
      <c r="W3124" s="24">
        <f t="shared" si="759"/>
        <v>2.8706209938028606</v>
      </c>
      <c r="X3124" s="24">
        <f t="shared" si="759"/>
        <v>2.3152192805705045</v>
      </c>
      <c r="Y3124" s="24">
        <f t="shared" si="759"/>
        <v>3.1946636880746251</v>
      </c>
      <c r="Z3124" s="24">
        <f t="shared" si="759"/>
        <v>2.7427832918475548</v>
      </c>
      <c r="AA3124" s="20">
        <v>0.34</v>
      </c>
      <c r="AB3124" s="20">
        <v>1.24166666666666</v>
      </c>
      <c r="AC3124" s="17">
        <v>315.91841969085999</v>
      </c>
      <c r="AD3124" s="17">
        <f t="shared" si="754"/>
        <v>315.45695103059472</v>
      </c>
      <c r="AE3124" s="21">
        <v>129.63300000000001</v>
      </c>
      <c r="AF3124" s="21">
        <v>157.0685483870968</v>
      </c>
      <c r="AG3124" s="19">
        <v>4.1236559139784932</v>
      </c>
      <c r="AH3124" s="21">
        <v>215.7</v>
      </c>
      <c r="AI3124" s="22">
        <v>0.92499999999999649</v>
      </c>
      <c r="AJ3124" s="21">
        <v>1795.5579999999989</v>
      </c>
      <c r="AK3124" s="21">
        <f>VLOOKUP($B3124,'[3]Rotoma level Monthly'!$C$2:$N$538,10,FALSE)</f>
        <v>1779.9219999999991</v>
      </c>
      <c r="AL3124" s="21">
        <f>VLOOKUP($B3124,'[3]Rotoma level Monthly'!$C$2:$N$538,11,FALSE)</f>
        <v>1953.0915833333354</v>
      </c>
      <c r="AM3124" s="20">
        <v>3.6361655063165421</v>
      </c>
      <c r="AN3124" s="21">
        <v>185.6583333333333</v>
      </c>
    </row>
    <row r="3125" spans="1:40" x14ac:dyDescent="0.25">
      <c r="A3125" t="s">
        <v>101</v>
      </c>
      <c r="B3125" s="15">
        <v>41000</v>
      </c>
      <c r="C3125" s="16" t="s">
        <v>74</v>
      </c>
      <c r="D3125" s="17">
        <v>2012</v>
      </c>
      <c r="E3125" s="18" t="str">
        <f t="shared" si="753"/>
        <v>Tarawera 2011/12</v>
      </c>
      <c r="F3125" s="18" t="s">
        <v>72</v>
      </c>
      <c r="G3125" s="19">
        <v>2.4000001000000002</v>
      </c>
      <c r="H3125" s="20">
        <v>7.6500000953674316</v>
      </c>
      <c r="I3125" s="21">
        <v>97.999997000000008</v>
      </c>
      <c r="J3125" s="19">
        <v>5.9807927574341004</v>
      </c>
      <c r="K3125" s="19">
        <v>1.8425569161311408</v>
      </c>
      <c r="L3125" s="19">
        <v>0.50000001999999999</v>
      </c>
      <c r="M3125" s="19">
        <v>1</v>
      </c>
      <c r="N3125" s="19">
        <v>7.9000000999999997</v>
      </c>
      <c r="O3125" s="19">
        <v>0.64999998000000003</v>
      </c>
      <c r="Q3125" s="19">
        <f t="shared" si="757"/>
        <v>3.1857365999103111</v>
      </c>
      <c r="R3125" s="19">
        <f t="shared" si="755"/>
        <v>3.0227974147548418</v>
      </c>
      <c r="S3125" s="19">
        <f t="shared" si="760"/>
        <v>2.3835904478172742</v>
      </c>
      <c r="T3125" s="19">
        <f t="shared" si="762"/>
        <v>2.4861355610407632</v>
      </c>
      <c r="U3125" s="23">
        <f t="shared" si="761"/>
        <v>2.7695650058807977</v>
      </c>
      <c r="V3125" s="24">
        <f t="shared" si="759"/>
        <v>2.6809469752440829</v>
      </c>
      <c r="W3125" s="24">
        <f t="shared" si="759"/>
        <v>2.892601814636389</v>
      </c>
      <c r="X3125" s="24">
        <f t="shared" si="759"/>
        <v>2.3081574711639545</v>
      </c>
      <c r="Y3125" s="24">
        <f t="shared" si="759"/>
        <v>3.1315667160703189</v>
      </c>
      <c r="Z3125" s="24">
        <f t="shared" si="759"/>
        <v>2.725939689183456</v>
      </c>
      <c r="AA3125" s="20">
        <v>-0.51</v>
      </c>
      <c r="AB3125" s="20">
        <v>0.86</v>
      </c>
      <c r="AC3125" s="17">
        <v>315.855019097222</v>
      </c>
      <c r="AD3125" s="17">
        <f t="shared" si="754"/>
        <v>315.56096112897433</v>
      </c>
      <c r="AE3125" s="21">
        <v>70.5</v>
      </c>
      <c r="AF3125" s="21">
        <v>171.23194444444454</v>
      </c>
      <c r="AG3125" s="19">
        <v>3.0491666666666672</v>
      </c>
      <c r="AH3125" s="21">
        <v>191.6</v>
      </c>
      <c r="AI3125" s="22">
        <v>0.80416666666666647</v>
      </c>
      <c r="AJ3125" s="21">
        <v>1718.8309999999979</v>
      </c>
      <c r="AK3125" s="21" t="e">
        <f>VLOOKUP($B3125,'[3]Rotoma level Monthly'!$C$2:$N$538,10,FALSE)</f>
        <v>#N/A</v>
      </c>
      <c r="AL3125" s="21" t="e">
        <f>VLOOKUP($B3125,'[3]Rotoma level Monthly'!$C$2:$N$538,11,FALSE)</f>
        <v>#N/A</v>
      </c>
      <c r="AM3125" s="20">
        <v>3.7098718235208437</v>
      </c>
      <c r="AN3125" s="21">
        <v>188.22499999999999</v>
      </c>
    </row>
    <row r="3126" spans="1:40" x14ac:dyDescent="0.25">
      <c r="A3126" t="s">
        <v>101</v>
      </c>
      <c r="B3126" s="15">
        <v>41030</v>
      </c>
      <c r="C3126" s="16" t="s">
        <v>74</v>
      </c>
      <c r="D3126" s="17">
        <v>2012</v>
      </c>
      <c r="E3126" s="18" t="str">
        <f t="shared" si="753"/>
        <v>Tarawera 2011/12</v>
      </c>
      <c r="F3126" s="18" t="s">
        <v>72</v>
      </c>
      <c r="G3126" s="19">
        <v>1.4</v>
      </c>
      <c r="H3126" s="20">
        <v>8</v>
      </c>
      <c r="I3126" s="21">
        <v>90.00000399999999</v>
      </c>
      <c r="J3126" s="19">
        <v>6.9577927574341007</v>
      </c>
      <c r="K3126" s="19">
        <v>2.8195561345311386</v>
      </c>
      <c r="L3126" s="19">
        <v>0.50000001999999999</v>
      </c>
      <c r="M3126" s="19">
        <v>1</v>
      </c>
      <c r="N3126" s="19">
        <v>7.8000002000000004</v>
      </c>
      <c r="O3126" s="19">
        <v>0.55000000999999998</v>
      </c>
      <c r="Q3126" s="19">
        <f t="shared" si="757"/>
        <v>2.5911652106227248</v>
      </c>
      <c r="R3126" s="19">
        <f t="shared" si="755"/>
        <v>2.96</v>
      </c>
      <c r="S3126" s="19">
        <f t="shared" si="760"/>
        <v>2.2722700115113175</v>
      </c>
      <c r="T3126" s="19">
        <f t="shared" si="762"/>
        <v>2.6780167474395711</v>
      </c>
      <c r="U3126" s="23">
        <f t="shared" si="761"/>
        <v>2.6253629923934034</v>
      </c>
      <c r="V3126" s="24">
        <f t="shared" si="759"/>
        <v>2.6078725205663993</v>
      </c>
      <c r="W3126" s="24">
        <f t="shared" si="759"/>
        <v>2.9090836602947228</v>
      </c>
      <c r="X3126" s="24">
        <f t="shared" si="759"/>
        <v>2.2956365631195288</v>
      </c>
      <c r="Y3126" s="24">
        <f t="shared" si="759"/>
        <v>3.0944165917985207</v>
      </c>
      <c r="Z3126" s="24">
        <f t="shared" si="759"/>
        <v>2.6972432621838554</v>
      </c>
      <c r="AA3126" s="20">
        <v>-0.15</v>
      </c>
      <c r="AB3126" s="20">
        <v>0.57999999999999996</v>
      </c>
      <c r="AC3126" s="17">
        <v>315.83994254032302</v>
      </c>
      <c r="AD3126" s="17">
        <f t="shared" si="754"/>
        <v>315.64010522619662</v>
      </c>
      <c r="AE3126" s="21">
        <v>139.5</v>
      </c>
      <c r="AF3126" s="21">
        <v>172.49596774193549</v>
      </c>
      <c r="AG3126" s="19">
        <v>3.0857526881720423</v>
      </c>
      <c r="AH3126" s="21">
        <v>204.1</v>
      </c>
      <c r="AI3126" s="22">
        <v>0.66416666666666646</v>
      </c>
      <c r="AJ3126" s="21">
        <v>1648.440999999998</v>
      </c>
      <c r="AK3126" s="21" t="e">
        <f>VLOOKUP($B3126,'[3]Rotoma level Monthly'!$C$2:$N$538,10,FALSE)</f>
        <v>#N/A</v>
      </c>
      <c r="AL3126" s="21" t="e">
        <f>VLOOKUP($B3126,'[3]Rotoma level Monthly'!$C$2:$N$538,11,FALSE)</f>
        <v>#N/A</v>
      </c>
      <c r="AM3126" s="20">
        <v>3.6925627957430653</v>
      </c>
      <c r="AN3126" s="21">
        <v>191.52500000000001</v>
      </c>
    </row>
    <row r="3127" spans="1:40" x14ac:dyDescent="0.25">
      <c r="A3127" t="s">
        <v>101</v>
      </c>
      <c r="B3127" s="15">
        <v>41061</v>
      </c>
      <c r="C3127" s="16" t="s">
        <v>74</v>
      </c>
      <c r="D3127" s="17">
        <v>2012</v>
      </c>
      <c r="E3127" s="18" t="str">
        <f t="shared" si="753"/>
        <v>Tarawera 2011/12</v>
      </c>
      <c r="F3127" s="18" t="s">
        <v>72</v>
      </c>
      <c r="G3127" s="19">
        <v>1.6</v>
      </c>
      <c r="H3127" s="20">
        <v>8.8999996185302734</v>
      </c>
      <c r="I3127" s="21">
        <v>72.999999000000003</v>
      </c>
      <c r="J3127" s="19">
        <v>11.8427917804341</v>
      </c>
      <c r="K3127" s="19">
        <v>2.8195561345311386</v>
      </c>
      <c r="L3127" s="19">
        <v>2.0000001000000003</v>
      </c>
      <c r="M3127" s="19">
        <v>1</v>
      </c>
      <c r="N3127" s="19">
        <v>7.5999999000000003</v>
      </c>
      <c r="O3127" s="19">
        <v>0.60000001999999997</v>
      </c>
      <c r="Q3127" s="19">
        <f t="shared" si="757"/>
        <v>2.7384647559460493</v>
      </c>
      <c r="R3127" s="19">
        <f t="shared" si="755"/>
        <v>2.8074070789885797</v>
      </c>
      <c r="S3127" s="19">
        <f t="shared" si="760"/>
        <v>1.9986017910553611</v>
      </c>
      <c r="T3127" s="19">
        <f t="shared" si="762"/>
        <v>3.3524859533003717</v>
      </c>
      <c r="U3127" s="23">
        <f t="shared" si="761"/>
        <v>2.7242398948225905</v>
      </c>
      <c r="V3127" s="24">
        <f t="shared" si="759"/>
        <v>2.5564294669278005</v>
      </c>
      <c r="W3127" s="24">
        <f t="shared" si="759"/>
        <v>2.9000011290979155</v>
      </c>
      <c r="X3127" s="24">
        <f t="shared" si="759"/>
        <v>2.2747864618240823</v>
      </c>
      <c r="Y3127" s="24">
        <f t="shared" si="759"/>
        <v>3.1367367874578722</v>
      </c>
      <c r="Z3127" s="24">
        <f t="shared" si="759"/>
        <v>2.6870656307210692</v>
      </c>
      <c r="AA3127" s="20">
        <v>-0.95</v>
      </c>
      <c r="AB3127" s="20">
        <v>0.133333333333333</v>
      </c>
      <c r="AC3127" s="17">
        <v>315.82774409722202</v>
      </c>
      <c r="AD3127" s="17">
        <f t="shared" si="754"/>
        <v>315.68886474587254</v>
      </c>
      <c r="AE3127" s="21">
        <v>70</v>
      </c>
      <c r="AF3127" s="21">
        <v>181.88194444444443</v>
      </c>
      <c r="AG3127" s="19">
        <v>3.1832638888888889</v>
      </c>
      <c r="AH3127" s="21">
        <v>112.6</v>
      </c>
      <c r="AI3127" s="22">
        <v>0.66416666666666646</v>
      </c>
      <c r="AJ3127" s="21">
        <v>1554.440999999998</v>
      </c>
      <c r="AK3127" s="21" t="e">
        <f>VLOOKUP($B3127,'[3]Rotoma level Monthly'!$C$2:$N$538,10,FALSE)</f>
        <v>#N/A</v>
      </c>
      <c r="AL3127" s="21" t="e">
        <f>VLOOKUP($B3127,'[3]Rotoma level Monthly'!$C$2:$N$538,11,FALSE)</f>
        <v>#N/A</v>
      </c>
      <c r="AM3127" s="20">
        <v>3.6415323297932449</v>
      </c>
      <c r="AN3127" s="21">
        <v>192.90833333333333</v>
      </c>
    </row>
    <row r="3128" spans="1:40" x14ac:dyDescent="0.25">
      <c r="A3128" t="s">
        <v>101</v>
      </c>
      <c r="B3128" s="15">
        <v>41091</v>
      </c>
      <c r="C3128" s="16" t="s">
        <v>75</v>
      </c>
      <c r="D3128" s="17">
        <v>2013</v>
      </c>
      <c r="E3128" s="18" t="str">
        <f t="shared" si="753"/>
        <v>Tarawera 2012/13</v>
      </c>
      <c r="F3128" s="18" t="s">
        <v>72</v>
      </c>
      <c r="G3128" s="19">
        <v>1.6</v>
      </c>
      <c r="I3128" s="21">
        <v>70</v>
      </c>
      <c r="J3128" s="19">
        <v>10.865791780434099</v>
      </c>
      <c r="K3128" s="19">
        <v>5.7505565253311399</v>
      </c>
      <c r="L3128" s="19">
        <v>16.000001000000001</v>
      </c>
      <c r="M3128" s="19">
        <v>1</v>
      </c>
      <c r="N3128" s="19">
        <v>7.5999999000000003</v>
      </c>
      <c r="O3128" s="19">
        <v>0.44999999000000002</v>
      </c>
      <c r="Q3128" s="19">
        <f t="shared" si="757"/>
        <v>2.7384647559460493</v>
      </c>
      <c r="S3128" s="19">
        <f t="shared" si="760"/>
        <v>1.9437451004429129</v>
      </c>
      <c r="T3128" s="19">
        <f t="shared" si="762"/>
        <v>3.2432992250924353</v>
      </c>
      <c r="U3128" s="23">
        <f t="shared" si="761"/>
        <v>2.6418363604937993</v>
      </c>
      <c r="V3128" s="24">
        <f t="shared" si="759"/>
        <v>2.5406320177216219</v>
      </c>
      <c r="W3128" s="24">
        <f t="shared" si="759"/>
        <v>2.93475235494958</v>
      </c>
      <c r="X3128" s="24">
        <f t="shared" si="759"/>
        <v>2.247199681708985</v>
      </c>
      <c r="Y3128" s="24">
        <f t="shared" si="759"/>
        <v>3.0350117112996489</v>
      </c>
      <c r="Z3128" s="24">
        <f t="shared" si="759"/>
        <v>2.6832965248687972</v>
      </c>
      <c r="AA3128" s="20">
        <v>-0.13</v>
      </c>
      <c r="AB3128" s="20">
        <v>0.125</v>
      </c>
      <c r="AC3128" s="17">
        <v>315.80584845430099</v>
      </c>
      <c r="AD3128" s="17">
        <f t="shared" si="754"/>
        <v>315.72263535519147</v>
      </c>
      <c r="AE3128" s="21">
        <v>204</v>
      </c>
      <c r="AF3128" s="21">
        <v>144.46841397849468</v>
      </c>
      <c r="AG3128" s="19">
        <v>2.8352822580645154</v>
      </c>
      <c r="AH3128" s="21">
        <v>146.1</v>
      </c>
      <c r="AI3128" s="22">
        <v>0.66416666666666646</v>
      </c>
      <c r="AJ3128" s="21">
        <v>1475.440999999998</v>
      </c>
      <c r="AK3128" s="21" t="e">
        <f>VLOOKUP($B3128,'[3]Rotoma level Monthly'!$C$2:$N$538,10,FALSE)</f>
        <v>#N/A</v>
      </c>
      <c r="AL3128" s="21" t="e">
        <f>VLOOKUP($B3128,'[3]Rotoma level Monthly'!$C$2:$N$538,11,FALSE)</f>
        <v>#N/A</v>
      </c>
      <c r="AM3128" s="20">
        <v>3.6398540890525037</v>
      </c>
      <c r="AN3128" s="21">
        <v>192.34166666666667</v>
      </c>
    </row>
    <row r="3129" spans="1:40" x14ac:dyDescent="0.25">
      <c r="A3129" t="s">
        <v>101</v>
      </c>
      <c r="B3129" s="15">
        <v>41122</v>
      </c>
      <c r="C3129" s="16" t="s">
        <v>75</v>
      </c>
      <c r="D3129" s="17">
        <v>2013</v>
      </c>
      <c r="E3129" s="18" t="str">
        <f t="shared" si="753"/>
        <v>Tarawera 2012/13</v>
      </c>
      <c r="F3129" s="18" t="s">
        <v>72</v>
      </c>
      <c r="G3129" s="19">
        <v>2.0999998999999998</v>
      </c>
      <c r="H3129" s="20">
        <v>7.3000001907348633</v>
      </c>
      <c r="I3129" s="21">
        <v>61.999999000000003</v>
      </c>
      <c r="J3129" s="19">
        <v>11.8427917804341</v>
      </c>
      <c r="K3129" s="19">
        <v>5.7505565253311399</v>
      </c>
      <c r="L3129" s="19">
        <v>0.50000001999999999</v>
      </c>
      <c r="M3129" s="19">
        <v>1</v>
      </c>
      <c r="N3129" s="19">
        <v>7.7999996999999999</v>
      </c>
      <c r="O3129" s="19">
        <v>0.55000000999999998</v>
      </c>
      <c r="Q3129" s="19">
        <f t="shared" si="757"/>
        <v>3.038436956095202</v>
      </c>
      <c r="R3129" s="19">
        <f t="shared" ref="R3129:R3192" si="763">5.56+2.6*LOG(((1/$H3129)-(1/40)),10)</f>
        <v>3.0878287070616675</v>
      </c>
      <c r="S3129" s="19">
        <f t="shared" si="760"/>
        <v>1.7850989643054471</v>
      </c>
      <c r="T3129" s="19">
        <f t="shared" si="762"/>
        <v>3.3524859533003717</v>
      </c>
      <c r="U3129" s="23">
        <f t="shared" si="761"/>
        <v>2.8159626451906723</v>
      </c>
      <c r="V3129" s="24">
        <f t="shared" si="759"/>
        <v>2.5498322518612064</v>
      </c>
      <c r="W3129" s="24">
        <f t="shared" si="759"/>
        <v>2.94637314650064</v>
      </c>
      <c r="X3129" s="24">
        <f t="shared" si="759"/>
        <v>2.2279256375631511</v>
      </c>
      <c r="Y3129" s="24">
        <f t="shared" si="759"/>
        <v>3.0188728673027341</v>
      </c>
      <c r="Z3129" s="24">
        <f t="shared" si="759"/>
        <v>2.6794064594317906</v>
      </c>
      <c r="AA3129" s="20">
        <v>-0.46</v>
      </c>
      <c r="AB3129" s="20">
        <v>0.105</v>
      </c>
      <c r="AC3129" s="17">
        <v>316.15850739247298</v>
      </c>
      <c r="AD3129" s="17">
        <f t="shared" si="754"/>
        <v>315.78819981531694</v>
      </c>
      <c r="AE3129" s="21">
        <v>115.027999999999</v>
      </c>
      <c r="AF3129" s="21">
        <v>155.39381720430106</v>
      </c>
      <c r="AG3129" s="19">
        <v>2.4018817204301079</v>
      </c>
      <c r="AH3129" s="21">
        <v>168.7</v>
      </c>
      <c r="AI3129" s="22">
        <v>0.66416666666666646</v>
      </c>
      <c r="AJ3129" s="21">
        <v>1557.9799999999977</v>
      </c>
      <c r="AK3129" s="21" t="e">
        <f>VLOOKUP($B3129,'[3]Rotoma level Monthly'!$C$2:$N$538,10,FALSE)</f>
        <v>#N/A</v>
      </c>
      <c r="AL3129" s="21" t="e">
        <f>VLOOKUP($B3129,'[3]Rotoma level Monthly'!$C$2:$N$538,11,FALSE)</f>
        <v>#N/A</v>
      </c>
      <c r="AM3129" s="20">
        <v>3.5456336589449768</v>
      </c>
      <c r="AN3129" s="21">
        <v>189.6583333333333</v>
      </c>
    </row>
    <row r="3130" spans="1:40" x14ac:dyDescent="0.25">
      <c r="A3130" t="s">
        <v>101</v>
      </c>
      <c r="B3130" s="15">
        <v>41153</v>
      </c>
      <c r="C3130" s="16" t="s">
        <v>75</v>
      </c>
      <c r="D3130" s="17">
        <v>2013</v>
      </c>
      <c r="E3130" s="18" t="str">
        <f t="shared" si="753"/>
        <v>Tarawera 2012/13</v>
      </c>
      <c r="F3130" s="18" t="s">
        <v>72</v>
      </c>
      <c r="G3130" s="19">
        <v>1.6</v>
      </c>
      <c r="H3130" s="20">
        <v>10.050000190734863</v>
      </c>
      <c r="I3130" s="21">
        <v>64.000003000000007</v>
      </c>
      <c r="J3130" s="19">
        <v>8.9117908034340996</v>
      </c>
      <c r="K3130" s="19">
        <v>4.7735565253311396</v>
      </c>
      <c r="L3130" s="19">
        <v>1</v>
      </c>
      <c r="M3130" s="19">
        <v>1</v>
      </c>
      <c r="N3130" s="19">
        <v>7.8000002000000004</v>
      </c>
      <c r="O3130" s="19">
        <v>0.5</v>
      </c>
      <c r="Q3130" s="19">
        <f t="shared" si="757"/>
        <v>2.7384647559460493</v>
      </c>
      <c r="R3130" s="19">
        <f t="shared" si="763"/>
        <v>2.6276439828452336</v>
      </c>
      <c r="S3130" s="19">
        <f t="shared" si="760"/>
        <v>1.8266017829677357</v>
      </c>
      <c r="T3130" s="19">
        <f t="shared" si="762"/>
        <v>2.9918977511271327</v>
      </c>
      <c r="U3130" s="23">
        <f t="shared" si="761"/>
        <v>2.5461520682215379</v>
      </c>
      <c r="V3130" s="24">
        <f t="shared" si="759"/>
        <v>2.5930376481900441</v>
      </c>
      <c r="W3130" s="24">
        <f t="shared" si="759"/>
        <v>2.9429340314568209</v>
      </c>
      <c r="X3130" s="24">
        <f t="shared" si="759"/>
        <v>2.1983023998534583</v>
      </c>
      <c r="Y3130" s="24">
        <f t="shared" si="759"/>
        <v>2.9804466435197656</v>
      </c>
      <c r="Z3130" s="24">
        <f t="shared" si="759"/>
        <v>2.672407312609959</v>
      </c>
      <c r="AA3130" s="20">
        <v>0.21</v>
      </c>
      <c r="AB3130" s="20">
        <v>-3.8333333333333199E-2</v>
      </c>
      <c r="AC3130" s="17">
        <v>316.25994062500001</v>
      </c>
      <c r="AD3130" s="17">
        <f t="shared" si="754"/>
        <v>315.86815730952992</v>
      </c>
      <c r="AE3130" s="21">
        <v>123.647999999999</v>
      </c>
      <c r="AF3130" s="21">
        <v>171.68611111111113</v>
      </c>
      <c r="AG3130" s="19">
        <v>4.1988888888888898</v>
      </c>
      <c r="AH3130" s="21">
        <v>170.2</v>
      </c>
      <c r="AI3130" s="22">
        <v>0.66416666666666646</v>
      </c>
      <c r="AJ3130" s="21">
        <v>1615.5529999999967</v>
      </c>
      <c r="AK3130" s="21" t="e">
        <f>VLOOKUP($B3130,'[3]Rotoma level Monthly'!$C$2:$N$538,10,FALSE)</f>
        <v>#N/A</v>
      </c>
      <c r="AL3130" s="21" t="e">
        <f>VLOOKUP($B3130,'[3]Rotoma level Monthly'!$C$2:$N$538,11,FALSE)</f>
        <v>#N/A</v>
      </c>
      <c r="AM3130" s="20">
        <v>3.4963281033894211</v>
      </c>
      <c r="AN3130" s="21">
        <v>184.61666666666665</v>
      </c>
    </row>
    <row r="3131" spans="1:40" x14ac:dyDescent="0.25">
      <c r="A3131" t="s">
        <v>101</v>
      </c>
      <c r="B3131" s="15">
        <v>41183</v>
      </c>
      <c r="C3131" s="16" t="s">
        <v>75</v>
      </c>
      <c r="D3131" s="17">
        <v>2013</v>
      </c>
      <c r="E3131" s="18" t="str">
        <f t="shared" si="753"/>
        <v>Tarawera 2012/13</v>
      </c>
      <c r="F3131" s="18" t="s">
        <v>72</v>
      </c>
      <c r="G3131" s="19">
        <v>0.80000000999999998</v>
      </c>
      <c r="H3131" s="20">
        <v>9.8000001907348633</v>
      </c>
      <c r="I3131" s="21">
        <v>68.999998000000005</v>
      </c>
      <c r="J3131" s="19">
        <v>7.9347908034340993</v>
      </c>
      <c r="K3131" s="19">
        <v>5.7505565253311399</v>
      </c>
      <c r="L3131" s="19">
        <v>0.50000001999999999</v>
      </c>
      <c r="M3131" s="19">
        <v>1</v>
      </c>
      <c r="N3131" s="19">
        <v>7.5999999000000003</v>
      </c>
      <c r="O3131" s="19">
        <v>1.7</v>
      </c>
      <c r="Q3131" s="19">
        <f t="shared" si="757"/>
        <v>1.9738485807483865</v>
      </c>
      <c r="R3131" s="19">
        <f t="shared" si="763"/>
        <v>2.6654742483272451</v>
      </c>
      <c r="S3131" s="19">
        <f t="shared" si="760"/>
        <v>1.9249357252285173</v>
      </c>
      <c r="T3131" s="19">
        <f t="shared" si="762"/>
        <v>2.8446436053881587</v>
      </c>
      <c r="U3131" s="23">
        <f t="shared" si="761"/>
        <v>2.3522255399230767</v>
      </c>
      <c r="V3131" s="24">
        <f t="shared" si="759"/>
        <v>2.5930376481900441</v>
      </c>
      <c r="W3131" s="24">
        <f t="shared" si="759"/>
        <v>2.9262844336584877</v>
      </c>
      <c r="X3131" s="24">
        <f t="shared" si="759"/>
        <v>2.1906814191178801</v>
      </c>
      <c r="Y3131" s="24">
        <f t="shared" si="759"/>
        <v>2.9681754647081839</v>
      </c>
      <c r="Z3131" s="24">
        <f t="shared" si="759"/>
        <v>2.6636187398943845</v>
      </c>
      <c r="AA3131" s="20">
        <v>0.23</v>
      </c>
      <c r="AB3131" s="20">
        <v>-2.4999999999999901E-2</v>
      </c>
      <c r="AC3131" s="17">
        <v>316.284902217742</v>
      </c>
      <c r="AD3131" s="17">
        <f t="shared" si="754"/>
        <v>315.93213726024675</v>
      </c>
      <c r="AE3131" s="21">
        <v>76.607999999999905</v>
      </c>
      <c r="AF3131" s="21">
        <v>213.64314516129036</v>
      </c>
      <c r="AG3131" s="19">
        <v>4.61122311827957</v>
      </c>
      <c r="AH3131" s="21">
        <v>236</v>
      </c>
      <c r="AI3131" s="22">
        <v>0.66416666666666646</v>
      </c>
      <c r="AJ3131" s="21">
        <v>1673.4399999999957</v>
      </c>
      <c r="AK3131" s="21" t="e">
        <f>VLOOKUP($B3131,'[3]Rotoma level Monthly'!$C$2:$N$538,10,FALSE)</f>
        <v>#N/A</v>
      </c>
      <c r="AL3131" s="21" t="e">
        <f>VLOOKUP($B3131,'[3]Rotoma level Monthly'!$C$2:$N$538,11,FALSE)</f>
        <v>#N/A</v>
      </c>
      <c r="AM3131" s="20">
        <v>3.5688975478338656</v>
      </c>
      <c r="AN3131" s="21">
        <v>190.14999999999998</v>
      </c>
    </row>
    <row r="3132" spans="1:40" x14ac:dyDescent="0.25">
      <c r="A3132" t="s">
        <v>101</v>
      </c>
      <c r="B3132" s="15">
        <v>41214</v>
      </c>
      <c r="C3132" s="16" t="s">
        <v>75</v>
      </c>
      <c r="D3132" s="17">
        <v>2013</v>
      </c>
      <c r="E3132" s="18" t="str">
        <f t="shared" si="753"/>
        <v>Tarawera 2012/13</v>
      </c>
      <c r="F3132" s="18" t="s">
        <v>72</v>
      </c>
      <c r="G3132" s="19">
        <v>0.72000003000000001</v>
      </c>
      <c r="H3132" s="20">
        <v>7.4000000953674316</v>
      </c>
      <c r="I3132" s="21">
        <v>70</v>
      </c>
      <c r="J3132" s="19">
        <v>7.9347908034340993</v>
      </c>
      <c r="K3132" s="19">
        <v>4.7735565253311396</v>
      </c>
      <c r="L3132" s="19">
        <v>0.50000001999999999</v>
      </c>
      <c r="M3132" s="19">
        <v>1</v>
      </c>
      <c r="N3132" s="19">
        <v>8</v>
      </c>
      <c r="O3132" s="19">
        <v>0.55000000999999998</v>
      </c>
      <c r="Q3132" s="19">
        <f t="shared" si="757"/>
        <v>1.8576245868982539</v>
      </c>
      <c r="R3132" s="19">
        <f t="shared" si="763"/>
        <v>3.069007293568049</v>
      </c>
      <c r="S3132" s="19">
        <f t="shared" si="760"/>
        <v>1.9437451004429129</v>
      </c>
      <c r="T3132" s="19">
        <f t="shared" si="762"/>
        <v>2.8446436053881587</v>
      </c>
      <c r="U3132" s="23">
        <f t="shared" si="761"/>
        <v>2.4287551465743435</v>
      </c>
      <c r="V3132" s="24">
        <f t="shared" si="759"/>
        <v>2.5956272799417714</v>
      </c>
      <c r="W3132" s="24">
        <f t="shared" si="759"/>
        <v>2.9704611629863846</v>
      </c>
      <c r="X3132" s="24">
        <f t="shared" si="759"/>
        <v>2.1721247599212199</v>
      </c>
      <c r="Y3132" s="24">
        <f t="shared" si="759"/>
        <v>2.9258552690488329</v>
      </c>
      <c r="Z3132" s="24">
        <f t="shared" si="759"/>
        <v>2.6591707679226233</v>
      </c>
      <c r="AA3132" s="20">
        <v>0.37</v>
      </c>
      <c r="AB3132" s="20">
        <v>-0.12166666666666601</v>
      </c>
      <c r="AC3132" s="17">
        <v>316.14563888888898</v>
      </c>
      <c r="AD3132" s="17">
        <f t="shared" si="754"/>
        <v>315.97410097552455</v>
      </c>
      <c r="AE3132" s="21">
        <v>24.913</v>
      </c>
      <c r="AF3132" s="21">
        <v>195.62916666666663</v>
      </c>
      <c r="AG3132" s="19">
        <v>4.0034722222222214</v>
      </c>
      <c r="AH3132" s="21">
        <v>251.2</v>
      </c>
      <c r="AI3132" s="22">
        <v>0.35666666666666647</v>
      </c>
      <c r="AJ3132" s="21">
        <v>1576.0479999999957</v>
      </c>
      <c r="AK3132" s="21" t="e">
        <f>VLOOKUP($B3132,'[3]Rotoma level Monthly'!$C$2:$N$538,10,FALSE)</f>
        <v>#N/A</v>
      </c>
      <c r="AL3132" s="21" t="e">
        <f>VLOOKUP($B3132,'[3]Rotoma level Monthly'!$C$2:$N$538,11,FALSE)</f>
        <v>#N/A</v>
      </c>
      <c r="AM3132" s="20">
        <v>3.6302742759444642</v>
      </c>
      <c r="AN3132" s="21">
        <v>189.6</v>
      </c>
    </row>
    <row r="3133" spans="1:40" x14ac:dyDescent="0.25">
      <c r="A3133" t="s">
        <v>101</v>
      </c>
      <c r="B3133" s="15">
        <v>41244</v>
      </c>
      <c r="C3133" s="16" t="s">
        <v>75</v>
      </c>
      <c r="D3133" s="17">
        <v>2013</v>
      </c>
      <c r="E3133" s="18" t="str">
        <f t="shared" si="753"/>
        <v>Tarawera 2012/13</v>
      </c>
      <c r="F3133" s="18" t="s">
        <v>72</v>
      </c>
      <c r="G3133" s="19">
        <v>2.1199998999999998</v>
      </c>
      <c r="H3133" s="20">
        <v>5.4000000953674316</v>
      </c>
      <c r="I3133" s="21">
        <v>110</v>
      </c>
      <c r="J3133" s="19">
        <v>7.9347908034340993</v>
      </c>
      <c r="K3133" s="19">
        <v>0.86555672073114032</v>
      </c>
      <c r="L3133" s="19">
        <v>4.0000002000000006</v>
      </c>
      <c r="M3133" s="19">
        <v>1</v>
      </c>
      <c r="N3133" s="19">
        <v>8</v>
      </c>
      <c r="O3133" s="19">
        <v>1.2</v>
      </c>
      <c r="Q3133" s="19">
        <f t="shared" si="757"/>
        <v>3.0488930347256318</v>
      </c>
      <c r="R3133" s="19">
        <f t="shared" si="763"/>
        <v>3.4920180808147143</v>
      </c>
      <c r="S3133" s="19">
        <f t="shared" si="760"/>
        <v>2.534591982326257</v>
      </c>
      <c r="T3133" s="19">
        <f t="shared" si="762"/>
        <v>2.8446436053881587</v>
      </c>
      <c r="U3133" s="23">
        <f t="shared" si="761"/>
        <v>2.9800366758136905</v>
      </c>
      <c r="V3133" s="24">
        <f t="shared" si="759"/>
        <v>2.580471064333326</v>
      </c>
      <c r="W3133" s="24">
        <f t="shared" si="759"/>
        <v>2.9870437983619977</v>
      </c>
      <c r="X3133" s="24">
        <f t="shared" si="759"/>
        <v>2.1654041381270792</v>
      </c>
      <c r="Y3133" s="24">
        <f t="shared" si="759"/>
        <v>2.9135840902372512</v>
      </c>
      <c r="Z3133" s="24">
        <f t="shared" si="759"/>
        <v>2.6544339511426593</v>
      </c>
      <c r="AA3133" s="20">
        <v>-0.69</v>
      </c>
      <c r="AB3133" s="20">
        <v>-7.8333333333333199E-2</v>
      </c>
      <c r="AC3133" s="17">
        <v>315.99446841397901</v>
      </c>
      <c r="AD3133" s="17">
        <f t="shared" si="754"/>
        <v>316.00093545693136</v>
      </c>
      <c r="AE3133" s="21">
        <v>107.92400000000001</v>
      </c>
      <c r="AF3133" s="21">
        <v>142.06317204301072</v>
      </c>
      <c r="AG3133" s="19">
        <v>3.6795026881720427</v>
      </c>
      <c r="AH3133" s="21">
        <v>196.3</v>
      </c>
      <c r="AI3133" s="22">
        <v>0.12916666666666649</v>
      </c>
      <c r="AJ3133" s="21">
        <v>1548.4619999999959</v>
      </c>
      <c r="AK3133" s="21" t="e">
        <f>VLOOKUP($B3133,'[3]Rotoma level Monthly'!$C$2:$N$538,10,FALSE)</f>
        <v>#N/A</v>
      </c>
      <c r="AL3133" s="21" t="e">
        <f>VLOOKUP($B3133,'[3]Rotoma level Monthly'!$C$2:$N$538,11,FALSE)</f>
        <v>#N/A</v>
      </c>
      <c r="AM3133" s="20">
        <v>3.5566921000185387</v>
      </c>
      <c r="AN3133" s="21">
        <v>192.20000000000002</v>
      </c>
    </row>
    <row r="3134" spans="1:40" x14ac:dyDescent="0.25">
      <c r="A3134" t="s">
        <v>101</v>
      </c>
      <c r="B3134" s="15">
        <v>41275</v>
      </c>
      <c r="C3134" s="16" t="s">
        <v>75</v>
      </c>
      <c r="D3134" s="17">
        <v>2013</v>
      </c>
      <c r="E3134" s="18" t="str">
        <f t="shared" si="753"/>
        <v>Tarawera 2012/13</v>
      </c>
      <c r="F3134" s="18" t="s">
        <v>72</v>
      </c>
      <c r="G3134" s="19">
        <v>1.1000000000000001</v>
      </c>
      <c r="H3134" s="20">
        <v>6.75</v>
      </c>
      <c r="I3134" s="21">
        <v>108</v>
      </c>
      <c r="J3134" s="19">
        <v>8.9117908034340996</v>
      </c>
      <c r="K3134" s="19">
        <v>2.8195561345311386</v>
      </c>
      <c r="L3134" s="19">
        <v>0.50000001999999999</v>
      </c>
      <c r="M3134" s="19">
        <v>1</v>
      </c>
      <c r="N3134" s="19">
        <v>7.8000002000000004</v>
      </c>
      <c r="O3134" s="19">
        <v>0.85000001999999997</v>
      </c>
      <c r="Q3134" s="19">
        <f t="shared" si="757"/>
        <v>2.3251374203018917</v>
      </c>
      <c r="R3134" s="19">
        <f t="shared" si="763"/>
        <v>3.1951125022483535</v>
      </c>
      <c r="S3134" s="19">
        <f t="shared" si="760"/>
        <v>2.5106055040157185</v>
      </c>
      <c r="T3134" s="19">
        <f t="shared" si="762"/>
        <v>2.9918977511271327</v>
      </c>
      <c r="U3134" s="23">
        <f t="shared" si="761"/>
        <v>2.7556882944232743</v>
      </c>
      <c r="V3134" s="24">
        <f t="shared" si="759"/>
        <v>2.5892325160251506</v>
      </c>
      <c r="W3134" s="24">
        <f t="shared" si="759"/>
        <v>2.9748610325872069</v>
      </c>
      <c r="X3134" s="24">
        <f t="shared" si="759"/>
        <v>2.159514296584824</v>
      </c>
      <c r="Y3134" s="24">
        <f t="shared" si="759"/>
        <v>2.8835350733894813</v>
      </c>
      <c r="Z3134" s="24">
        <f t="shared" si="759"/>
        <v>2.6448477156447194</v>
      </c>
      <c r="AA3134" s="20">
        <v>-0.08</v>
      </c>
      <c r="AB3134" s="20">
        <v>0.9</v>
      </c>
      <c r="AC3134" s="17">
        <v>315.83806149193498</v>
      </c>
      <c r="AD3134" s="17">
        <f t="shared" si="754"/>
        <v>315.9874699551392</v>
      </c>
      <c r="AE3134" s="21">
        <v>0</v>
      </c>
      <c r="AF3134" s="21">
        <v>182.4146505376344</v>
      </c>
      <c r="AG3134" s="19">
        <v>3.9255712365591386</v>
      </c>
      <c r="AH3134" s="21">
        <v>300.60000000000002</v>
      </c>
      <c r="AI3134" s="22">
        <v>0.12916666666666649</v>
      </c>
      <c r="AJ3134" s="21">
        <v>1304.506999999998</v>
      </c>
      <c r="AK3134" s="21" t="e">
        <f>VLOOKUP($B3134,'[3]Rotoma level Monthly'!$C$2:$N$538,10,FALSE)</f>
        <v>#N/A</v>
      </c>
      <c r="AL3134" s="21" t="e">
        <f>VLOOKUP($B3134,'[3]Rotoma level Monthly'!$C$2:$N$538,11,FALSE)</f>
        <v>#N/A</v>
      </c>
      <c r="AM3134" s="20">
        <v>3.5226083186565318</v>
      </c>
      <c r="AN3134" s="21">
        <v>197.70833333333334</v>
      </c>
    </row>
    <row r="3135" spans="1:40" x14ac:dyDescent="0.25">
      <c r="A3135" t="s">
        <v>101</v>
      </c>
      <c r="B3135" s="15">
        <v>41306</v>
      </c>
      <c r="C3135" s="16" t="s">
        <v>75</v>
      </c>
      <c r="D3135" s="17">
        <v>2013</v>
      </c>
      <c r="E3135" s="18" t="str">
        <f t="shared" si="753"/>
        <v>Tarawera 2012/13</v>
      </c>
      <c r="F3135" s="18" t="s">
        <v>72</v>
      </c>
      <c r="G3135" s="19">
        <v>1</v>
      </c>
      <c r="H3135" s="20">
        <v>6.6999998092651367</v>
      </c>
      <c r="I3135" s="21">
        <v>103</v>
      </c>
      <c r="J3135" s="19">
        <v>9.888791780434099</v>
      </c>
      <c r="K3135" s="19">
        <v>3.7965563299311391</v>
      </c>
      <c r="L3135" s="19">
        <v>3</v>
      </c>
      <c r="M3135" s="19">
        <v>1</v>
      </c>
      <c r="N3135" s="19">
        <v>7.5999999000000003</v>
      </c>
      <c r="O3135" s="19">
        <v>0.69999999000000002</v>
      </c>
      <c r="Q3135" s="19">
        <f t="shared" si="757"/>
        <v>2.2200000000000002</v>
      </c>
      <c r="R3135" s="19">
        <f t="shared" si="763"/>
        <v>3.2052045812541499</v>
      </c>
      <c r="S3135" s="19">
        <f t="shared" si="760"/>
        <v>2.4486400463625677</v>
      </c>
      <c r="T3135" s="19">
        <f t="shared" si="762"/>
        <v>3.1238182387011482</v>
      </c>
      <c r="U3135" s="23">
        <f t="shared" si="761"/>
        <v>2.7494157165794664</v>
      </c>
      <c r="V3135" s="24">
        <f t="shared" si="759"/>
        <v>2.5651145064535368</v>
      </c>
      <c r="W3135" s="24">
        <f t="shared" si="759"/>
        <v>3.0095349956077766</v>
      </c>
      <c r="X3135" s="24">
        <f t="shared" si="759"/>
        <v>2.15846177117426</v>
      </c>
      <c r="Y3135" s="24">
        <f t="shared" si="759"/>
        <v>2.9366752965278469</v>
      </c>
      <c r="Z3135" s="24">
        <f t="shared" si="759"/>
        <v>2.659786254209314</v>
      </c>
      <c r="AA3135" s="20">
        <v>-0.34</v>
      </c>
      <c r="AB3135" s="20">
        <v>0.80333333333333301</v>
      </c>
      <c r="AC3135" s="17">
        <v>315.62780691964298</v>
      </c>
      <c r="AD3135" s="17">
        <f t="shared" si="754"/>
        <v>315.96302498579911</v>
      </c>
      <c r="AE3135" s="21">
        <v>21.957000000000001</v>
      </c>
      <c r="AF3135" s="21">
        <v>162.0386904761904</v>
      </c>
      <c r="AG3135" s="19">
        <v>3.2712723214285724</v>
      </c>
      <c r="AH3135" s="21">
        <v>274.8</v>
      </c>
      <c r="AI3135" s="22">
        <v>0.12916666666666649</v>
      </c>
      <c r="AJ3135" s="21">
        <v>1184.1499999999978</v>
      </c>
      <c r="AK3135" s="21" t="e">
        <f>VLOOKUP($B3135,'[3]Rotoma level Monthly'!$C$2:$N$538,10,FALSE)</f>
        <v>#N/A</v>
      </c>
      <c r="AL3135" s="21" t="e">
        <f>VLOOKUP($B3135,'[3]Rotoma level Monthly'!$C$2:$N$538,11,FALSE)</f>
        <v>#N/A</v>
      </c>
      <c r="AM3135" s="20">
        <v>3.5096350883697931</v>
      </c>
      <c r="AN3135" s="21">
        <v>205.65833333333333</v>
      </c>
    </row>
    <row r="3136" spans="1:40" x14ac:dyDescent="0.25">
      <c r="A3136" t="s">
        <v>101</v>
      </c>
      <c r="B3136" s="15">
        <v>41334</v>
      </c>
      <c r="C3136" s="16" t="s">
        <v>75</v>
      </c>
      <c r="D3136" s="17">
        <v>2013</v>
      </c>
      <c r="E3136" s="18" t="str">
        <f t="shared" si="753"/>
        <v>Tarawera 2012/13</v>
      </c>
      <c r="F3136" s="18" t="s">
        <v>72</v>
      </c>
      <c r="G3136" s="19">
        <v>1.2</v>
      </c>
      <c r="H3136" s="20">
        <v>7.8000001907348633</v>
      </c>
      <c r="I3136" s="21">
        <v>88</v>
      </c>
      <c r="J3136" s="19">
        <v>5.9807927574341004</v>
      </c>
      <c r="K3136" s="19">
        <v>3.7965563299311391</v>
      </c>
      <c r="L3136" s="19">
        <v>1</v>
      </c>
      <c r="M3136" s="19">
        <v>1</v>
      </c>
      <c r="N3136" s="19">
        <v>8</v>
      </c>
      <c r="O3136" s="19">
        <v>0.64999998000000003</v>
      </c>
      <c r="Q3136" s="19">
        <f t="shared" si="757"/>
        <v>2.4211203649609674</v>
      </c>
      <c r="R3136" s="19">
        <f t="shared" si="763"/>
        <v>2.9956232876609614</v>
      </c>
      <c r="S3136" s="19">
        <f t="shared" si="760"/>
        <v>2.2428928431720077</v>
      </c>
      <c r="T3136" s="19">
        <f t="shared" si="762"/>
        <v>2.4861355610407632</v>
      </c>
      <c r="U3136" s="23">
        <f t="shared" si="761"/>
        <v>2.5364430142086749</v>
      </c>
      <c r="V3136" s="24">
        <f t="shared" si="759"/>
        <v>2.5731130851751263</v>
      </c>
      <c r="W3136" s="24">
        <f t="shared" si="759"/>
        <v>3.0116470161385265</v>
      </c>
      <c r="X3136" s="24">
        <f t="shared" si="759"/>
        <v>2.1512766083040025</v>
      </c>
      <c r="Y3136" s="24">
        <f t="shared" si="759"/>
        <v>2.9366752965278469</v>
      </c>
      <c r="Z3136" s="24">
        <f t="shared" si="759"/>
        <v>2.6604736128771105</v>
      </c>
      <c r="AA3136" s="20">
        <v>1.07</v>
      </c>
      <c r="AB3136" s="20">
        <v>0.79833333333333301</v>
      </c>
      <c r="AC3136" s="17">
        <v>315.37813104838699</v>
      </c>
      <c r="AD3136" s="17">
        <f t="shared" si="754"/>
        <v>315.91800093225964</v>
      </c>
      <c r="AE3136" s="21">
        <v>52.922000000000097</v>
      </c>
      <c r="AF3136" s="21">
        <v>160.92741935483875</v>
      </c>
      <c r="AG3136" s="19">
        <v>2.9531720430107526</v>
      </c>
      <c r="AH3136" s="21">
        <v>252.5</v>
      </c>
      <c r="AI3136" s="22">
        <v>0.12916666666666649</v>
      </c>
      <c r="AJ3136" s="21">
        <v>1083.7109999999982</v>
      </c>
      <c r="AK3136" s="21" t="e">
        <f>VLOOKUP($B3136,'[3]Rotoma level Monthly'!$C$2:$N$538,10,FALSE)</f>
        <v>#N/A</v>
      </c>
      <c r="AL3136" s="21" t="e">
        <f>VLOOKUP($B3136,'[3]Rotoma level Monthly'!$C$2:$N$538,11,FALSE)</f>
        <v>#N/A</v>
      </c>
      <c r="AM3136" s="20">
        <v>3.530744467645929</v>
      </c>
      <c r="AN3136" s="21">
        <v>208.72500000000002</v>
      </c>
    </row>
    <row r="3137" spans="1:40" x14ac:dyDescent="0.25">
      <c r="A3137" t="s">
        <v>101</v>
      </c>
      <c r="B3137" s="15">
        <v>41365</v>
      </c>
      <c r="C3137" s="16" t="s">
        <v>75</v>
      </c>
      <c r="D3137" s="17">
        <v>2013</v>
      </c>
      <c r="E3137" s="18" t="str">
        <f t="shared" si="753"/>
        <v>Tarawera 2012/13</v>
      </c>
      <c r="F3137" s="18" t="s">
        <v>72</v>
      </c>
      <c r="G3137" s="19">
        <v>2.5</v>
      </c>
      <c r="H3137" s="20">
        <v>6.4800000190734863</v>
      </c>
      <c r="I3137" s="21">
        <v>90.999998000000005</v>
      </c>
      <c r="J3137" s="19">
        <v>8.9117908034340996</v>
      </c>
      <c r="K3137" s="19">
        <v>2.8195561345311386</v>
      </c>
      <c r="L3137" s="19">
        <v>1</v>
      </c>
      <c r="M3137" s="19">
        <v>1</v>
      </c>
      <c r="N3137" s="19">
        <v>7.8000002000000004</v>
      </c>
      <c r="O3137" s="19">
        <v>0.80000000999999998</v>
      </c>
      <c r="Q3137" s="19">
        <f t="shared" si="757"/>
        <v>3.2307676220269759</v>
      </c>
      <c r="R3137" s="19">
        <f t="shared" si="763"/>
        <v>3.2503394292090295</v>
      </c>
      <c r="S3137" s="19">
        <f t="shared" si="760"/>
        <v>2.286714562156241</v>
      </c>
      <c r="T3137" s="19">
        <f t="shared" si="762"/>
        <v>2.9918977511271327</v>
      </c>
      <c r="U3137" s="23">
        <f t="shared" si="761"/>
        <v>2.9399298411298451</v>
      </c>
      <c r="V3137" s="24">
        <f t="shared" si="759"/>
        <v>2.5768656703515149</v>
      </c>
      <c r="W3137" s="24">
        <f t="shared" si="759"/>
        <v>3.0323326538161806</v>
      </c>
      <c r="X3137" s="24">
        <f t="shared" si="759"/>
        <v>2.1432036178322496</v>
      </c>
      <c r="Y3137" s="24">
        <f t="shared" si="759"/>
        <v>2.9788221457017112</v>
      </c>
      <c r="Z3137" s="24">
        <f t="shared" si="759"/>
        <v>2.6746706824811977</v>
      </c>
      <c r="AA3137" s="20">
        <v>0.15</v>
      </c>
      <c r="AB3137" s="20">
        <v>0.70499999999999996</v>
      </c>
      <c r="AC3137" s="17">
        <v>315.31474340277799</v>
      </c>
      <c r="AD3137" s="17">
        <f t="shared" si="754"/>
        <v>315.87297795772264</v>
      </c>
      <c r="AE3137" s="21">
        <v>184.100999999999</v>
      </c>
      <c r="AF3137" s="21">
        <v>180.06944444444454</v>
      </c>
      <c r="AG3137" s="19">
        <v>3.3755347222222216</v>
      </c>
      <c r="AH3137" s="21">
        <v>172.2</v>
      </c>
      <c r="AI3137" s="22">
        <v>0.12916666666666649</v>
      </c>
      <c r="AJ3137" s="21">
        <v>1006.9999999999981</v>
      </c>
      <c r="AK3137" s="21" t="e">
        <f>VLOOKUP($B3137,'[3]Rotoma level Monthly'!$C$2:$N$538,10,FALSE)</f>
        <v>#N/A</v>
      </c>
      <c r="AL3137" s="21" t="e">
        <f>VLOOKUP($B3137,'[3]Rotoma level Monthly'!$C$2:$N$538,11,FALSE)</f>
        <v>#N/A</v>
      </c>
      <c r="AM3137" s="20">
        <v>3.4332041450652837</v>
      </c>
      <c r="AN3137" s="21">
        <v>207.10833333333335</v>
      </c>
    </row>
    <row r="3138" spans="1:40" x14ac:dyDescent="0.25">
      <c r="A3138" t="s">
        <v>101</v>
      </c>
      <c r="B3138" s="15">
        <v>41395</v>
      </c>
      <c r="C3138" s="16" t="s">
        <v>75</v>
      </c>
      <c r="D3138" s="17">
        <v>2013</v>
      </c>
      <c r="E3138" s="18" t="str">
        <f t="shared" si="753"/>
        <v>Tarawera 2012/13</v>
      </c>
      <c r="F3138" s="18" t="s">
        <v>72</v>
      </c>
      <c r="G3138" s="19">
        <v>1.3</v>
      </c>
      <c r="H3138" s="20">
        <v>7.8000001907348633</v>
      </c>
      <c r="I3138" s="21">
        <v>90.00000399999999</v>
      </c>
      <c r="J3138" s="19">
        <v>9.888791780434099</v>
      </c>
      <c r="K3138" s="19">
        <v>3.7965563299311391</v>
      </c>
      <c r="L3138" s="19">
        <v>1</v>
      </c>
      <c r="M3138" s="19">
        <v>3</v>
      </c>
      <c r="N3138" s="19">
        <v>7.5999999000000003</v>
      </c>
      <c r="O3138" s="19">
        <v>0.60000001999999997</v>
      </c>
      <c r="Q3138" s="19">
        <f t="shared" si="757"/>
        <v>2.5094161148593654</v>
      </c>
      <c r="R3138" s="19">
        <f t="shared" si="763"/>
        <v>2.9956232876609614</v>
      </c>
      <c r="S3138" s="19">
        <f t="shared" si="760"/>
        <v>2.2722700115113175</v>
      </c>
      <c r="T3138" s="19">
        <f t="shared" si="762"/>
        <v>3.1238182387011482</v>
      </c>
      <c r="U3138" s="23">
        <f t="shared" si="761"/>
        <v>2.7252819131831978</v>
      </c>
      <c r="V3138" s="24">
        <f t="shared" si="759"/>
        <v>2.5700532457045684</v>
      </c>
      <c r="W3138" s="24">
        <f t="shared" si="759"/>
        <v>3.0355711345126313</v>
      </c>
      <c r="X3138" s="24">
        <f t="shared" si="759"/>
        <v>2.1432036178322496</v>
      </c>
      <c r="Y3138" s="24">
        <f t="shared" si="759"/>
        <v>3.0159722699735094</v>
      </c>
      <c r="Z3138" s="24">
        <f t="shared" si="759"/>
        <v>2.6829972592136806</v>
      </c>
      <c r="AA3138" s="20">
        <v>0.95</v>
      </c>
      <c r="AB3138" s="20">
        <v>0.663333333333333</v>
      </c>
      <c r="AC3138" s="17">
        <v>315.39867439516098</v>
      </c>
      <c r="AD3138" s="17">
        <f t="shared" si="754"/>
        <v>315.83620561229242</v>
      </c>
      <c r="AE3138" s="21">
        <v>131.023</v>
      </c>
      <c r="AF3138" s="21">
        <v>159.38844086021507</v>
      </c>
      <c r="AG3138" s="19">
        <v>2.7360080645161289</v>
      </c>
      <c r="AH3138" s="21">
        <v>173</v>
      </c>
      <c r="AI3138" s="22">
        <v>0.12916666666666649</v>
      </c>
      <c r="AJ3138" s="21">
        <v>1120.6009999999972</v>
      </c>
      <c r="AK3138" s="21" t="e">
        <f>VLOOKUP($B3138,'[3]Rotoma level Monthly'!$C$2:$N$538,10,FALSE)</f>
        <v>#N/A</v>
      </c>
      <c r="AL3138" s="21" t="e">
        <f>VLOOKUP($B3138,'[3]Rotoma level Monthly'!$C$2:$N$538,11,FALSE)</f>
        <v>#N/A</v>
      </c>
      <c r="AM3138" s="20">
        <v>3.4604014830282472</v>
      </c>
      <c r="AN3138" s="21">
        <v>204.51666666666665</v>
      </c>
    </row>
    <row r="3139" spans="1:40" x14ac:dyDescent="0.25">
      <c r="A3139" t="s">
        <v>101</v>
      </c>
      <c r="B3139" s="15">
        <v>41426</v>
      </c>
      <c r="C3139" s="16" t="s">
        <v>75</v>
      </c>
      <c r="D3139" s="17">
        <v>2013</v>
      </c>
      <c r="E3139" s="18" t="str">
        <f t="shared" ref="E3139:E3202" si="764">CONCATENATE(A3139," ",C3139)</f>
        <v>Tarawera 2012/13</v>
      </c>
      <c r="F3139" s="18" t="s">
        <v>72</v>
      </c>
      <c r="G3139" s="19">
        <v>2.2999999999999998</v>
      </c>
      <c r="H3139" s="20">
        <v>9.8000001907348633</v>
      </c>
      <c r="I3139" s="21">
        <v>85.000001000000012</v>
      </c>
      <c r="J3139" s="19">
        <v>5.9807927574341004</v>
      </c>
      <c r="K3139" s="19">
        <v>4.7735565253311396</v>
      </c>
      <c r="L3139" s="19">
        <v>2.0000001000000003</v>
      </c>
      <c r="M3139" s="19">
        <v>1</v>
      </c>
      <c r="N3139" s="19">
        <v>7.6999997999999996</v>
      </c>
      <c r="O3139" s="19">
        <v>1.2</v>
      </c>
      <c r="Q3139" s="19">
        <f t="shared" si="757"/>
        <v>3.138788703484686</v>
      </c>
      <c r="R3139" s="19">
        <f t="shared" si="763"/>
        <v>2.6654742483272451</v>
      </c>
      <c r="S3139" s="19">
        <f t="shared" si="760"/>
        <v>2.197550981779155</v>
      </c>
      <c r="T3139" s="19">
        <f t="shared" si="762"/>
        <v>2.4861355610407632</v>
      </c>
      <c r="U3139" s="23">
        <f t="shared" si="761"/>
        <v>2.6219873736579622</v>
      </c>
      <c r="V3139" s="24">
        <f t="shared" si="759"/>
        <v>2.6034135746661216</v>
      </c>
      <c r="W3139" s="24">
        <f t="shared" si="759"/>
        <v>3.0226681499070556</v>
      </c>
      <c r="X3139" s="24">
        <f t="shared" si="759"/>
        <v>2.1597827170592323</v>
      </c>
      <c r="Y3139" s="24">
        <f t="shared" si="759"/>
        <v>2.9437764039518748</v>
      </c>
      <c r="Z3139" s="24">
        <f t="shared" si="759"/>
        <v>2.6744762157832951</v>
      </c>
      <c r="AA3139" s="20">
        <v>1.5</v>
      </c>
      <c r="AB3139" s="20">
        <v>0.46666666666666601</v>
      </c>
      <c r="AC3139" s="17">
        <v>315.43665104166701</v>
      </c>
      <c r="AD3139" s="17">
        <f t="shared" si="754"/>
        <v>315.80361452432953</v>
      </c>
      <c r="AE3139" s="21">
        <v>131.976</v>
      </c>
      <c r="AF3139" s="21">
        <v>166.49305555555557</v>
      </c>
      <c r="AG3139" s="19">
        <v>3.1627708333333331</v>
      </c>
      <c r="AH3139" s="21">
        <v>122.5</v>
      </c>
      <c r="AI3139" s="22">
        <v>0.295833333333333</v>
      </c>
      <c r="AJ3139" s="21">
        <v>1112.1239999999971</v>
      </c>
      <c r="AK3139" s="21" t="e">
        <f>VLOOKUP($B3139,'[3]Rotoma level Monthly'!$C$2:$N$538,10,FALSE)</f>
        <v>#N/A</v>
      </c>
      <c r="AL3139" s="21" t="e">
        <f>VLOOKUP($B3139,'[3]Rotoma level Monthly'!$C$2:$N$538,11,FALSE)</f>
        <v>#N/A</v>
      </c>
      <c r="AM3139" s="20">
        <v>3.4312560977235873</v>
      </c>
      <c r="AN3139" s="21">
        <v>205.34166666666667</v>
      </c>
    </row>
    <row r="3140" spans="1:40" x14ac:dyDescent="0.25">
      <c r="A3140" t="s">
        <v>101</v>
      </c>
      <c r="B3140" s="15">
        <v>41456</v>
      </c>
      <c r="C3140" s="16" t="s">
        <v>76</v>
      </c>
      <c r="D3140" s="17">
        <v>2014</v>
      </c>
      <c r="E3140" s="18" t="str">
        <f t="shared" si="764"/>
        <v>Tarawera 2013/14</v>
      </c>
      <c r="F3140" s="18" t="s">
        <v>72</v>
      </c>
      <c r="G3140" s="19">
        <v>2.0999998999999998</v>
      </c>
      <c r="H3140" s="20">
        <v>8.8000001907348633</v>
      </c>
      <c r="I3140" s="21">
        <v>74.000000999999997</v>
      </c>
      <c r="J3140" s="19">
        <v>12.8197917804341</v>
      </c>
      <c r="K3140" s="19">
        <v>8.6815565253311391</v>
      </c>
      <c r="L3140" s="19">
        <v>5.5</v>
      </c>
      <c r="M3140" s="19">
        <v>1</v>
      </c>
      <c r="N3140" s="19">
        <v>7.5999999000000003</v>
      </c>
      <c r="O3140" s="19">
        <v>0.75</v>
      </c>
      <c r="Q3140" s="19">
        <f t="shared" si="757"/>
        <v>3.038436956095202</v>
      </c>
      <c r="R3140" s="19">
        <f t="shared" si="763"/>
        <v>2.8237909880278798</v>
      </c>
      <c r="S3140" s="19">
        <f t="shared" si="760"/>
        <v>2.0163874940554591</v>
      </c>
      <c r="T3140" s="19">
        <f t="shared" si="762"/>
        <v>3.4530124365227604</v>
      </c>
      <c r="U3140" s="23">
        <f t="shared" si="761"/>
        <v>2.8329069686753252</v>
      </c>
      <c r="V3140" s="24">
        <f t="shared" si="759"/>
        <v>2.6284112580118841</v>
      </c>
      <c r="W3140" s="24">
        <f t="shared" si="759"/>
        <v>3.0060950530837913</v>
      </c>
      <c r="X3140" s="24">
        <f t="shared" si="759"/>
        <v>2.1658362498602779</v>
      </c>
      <c r="Y3140" s="24">
        <f t="shared" si="759"/>
        <v>2.9612525049044027</v>
      </c>
      <c r="Z3140" s="24">
        <f t="shared" si="759"/>
        <v>2.6903987664650888</v>
      </c>
      <c r="AA3140" s="20">
        <v>0.87</v>
      </c>
      <c r="AB3140" s="20">
        <v>0.40666666666666601</v>
      </c>
      <c r="AC3140" s="17">
        <v>315.407118615591</v>
      </c>
      <c r="AD3140" s="17">
        <f t="shared" si="754"/>
        <v>315.77038703777038</v>
      </c>
      <c r="AE3140" s="21">
        <v>45.261000000000003</v>
      </c>
      <c r="AF3140" s="21">
        <v>176.27016129032262</v>
      </c>
      <c r="AG3140" s="19">
        <v>2.4181317204301083</v>
      </c>
      <c r="AH3140" s="21">
        <v>172.1</v>
      </c>
      <c r="AI3140" s="22">
        <v>0.43666666666666598</v>
      </c>
      <c r="AJ3140" s="21">
        <v>1174.0999999999972</v>
      </c>
      <c r="AK3140" s="21" t="e">
        <f>VLOOKUP($B3140,'[3]Rotoma level Monthly'!$C$2:$N$538,10,FALSE)</f>
        <v>#N/A</v>
      </c>
      <c r="AL3140" s="21" t="e">
        <f>VLOOKUP($B3140,'[3]Rotoma level Monthly'!$C$2:$N$538,11,FALSE)</f>
        <v>#N/A</v>
      </c>
      <c r="AM3140" s="20">
        <v>3.4295483430939577</v>
      </c>
      <c r="AN3140" s="21">
        <v>207.50833333333333</v>
      </c>
    </row>
    <row r="3141" spans="1:40" x14ac:dyDescent="0.25">
      <c r="A3141" t="s">
        <v>101</v>
      </c>
      <c r="B3141" s="15">
        <v>41487</v>
      </c>
      <c r="C3141" s="16" t="s">
        <v>76</v>
      </c>
      <c r="D3141" s="17">
        <v>2014</v>
      </c>
      <c r="E3141" s="18" t="str">
        <f t="shared" si="764"/>
        <v>Tarawera 2013/14</v>
      </c>
      <c r="F3141" s="18" t="s">
        <v>72</v>
      </c>
      <c r="G3141" s="19">
        <v>1.7</v>
      </c>
      <c r="H3141" s="20">
        <v>8.8500003814697266</v>
      </c>
      <c r="I3141" s="21">
        <v>71.000002000000009</v>
      </c>
      <c r="J3141" s="19">
        <v>9.888791780434099</v>
      </c>
      <c r="K3141" s="19">
        <v>7.7045565253311388</v>
      </c>
      <c r="L3141" s="19">
        <v>2.0000001000000003</v>
      </c>
      <c r="M3141" s="19">
        <v>1</v>
      </c>
      <c r="N3141" s="19">
        <v>7.5999999000000003</v>
      </c>
      <c r="O3141" s="19">
        <v>1.2</v>
      </c>
      <c r="Q3141" s="19">
        <f t="shared" si="757"/>
        <v>2.8053402603008157</v>
      </c>
      <c r="R3141" s="19">
        <f t="shared" si="763"/>
        <v>2.8155823888209617</v>
      </c>
      <c r="S3141" s="19">
        <f t="shared" si="760"/>
        <v>1.9622876664676947</v>
      </c>
      <c r="T3141" s="19">
        <f t="shared" si="762"/>
        <v>3.1238182387011482</v>
      </c>
      <c r="U3141" s="23">
        <f t="shared" si="761"/>
        <v>2.676757138572655</v>
      </c>
      <c r="V3141" s="24">
        <f t="shared" si="759"/>
        <v>2.6089865333623519</v>
      </c>
      <c r="W3141" s="24">
        <f t="shared" si="759"/>
        <v>2.9834078598970653</v>
      </c>
      <c r="X3141" s="24">
        <f t="shared" si="759"/>
        <v>2.180601975040465</v>
      </c>
      <c r="Y3141" s="24">
        <f t="shared" si="759"/>
        <v>2.9421968620211341</v>
      </c>
      <c r="Z3141" s="24">
        <f t="shared" si="759"/>
        <v>2.6787983075802546</v>
      </c>
      <c r="AA3141" s="20">
        <v>-0.01</v>
      </c>
      <c r="AB3141" s="20">
        <v>0.42666666666666597</v>
      </c>
      <c r="AC3141" s="17">
        <v>315.32174932795698</v>
      </c>
      <c r="AD3141" s="17">
        <f t="shared" si="754"/>
        <v>315.70065719906074</v>
      </c>
      <c r="AE3141" s="21">
        <v>101.535</v>
      </c>
      <c r="AF3141" s="21">
        <v>162.86290322580649</v>
      </c>
      <c r="AG3141" s="19">
        <v>3.2832930107526876</v>
      </c>
      <c r="AH3141" s="21">
        <v>141.5</v>
      </c>
      <c r="AI3141" s="22">
        <v>0.44666666666666599</v>
      </c>
      <c r="AJ3141" s="21">
        <v>1015.360999999997</v>
      </c>
      <c r="AK3141" s="21" t="e">
        <f>VLOOKUP($B3141,'[3]Rotoma level Monthly'!$C$2:$N$538,10,FALSE)</f>
        <v>#N/A</v>
      </c>
      <c r="AL3141" s="21" t="e">
        <f>VLOOKUP($B3141,'[3]Rotoma level Monthly'!$C$2:$N$538,11,FALSE)</f>
        <v>#N/A</v>
      </c>
      <c r="AM3141" s="20">
        <v>3.3947857982910907</v>
      </c>
      <c r="AN3141" s="21">
        <v>205.24166666666667</v>
      </c>
    </row>
    <row r="3142" spans="1:40" x14ac:dyDescent="0.25">
      <c r="A3142" t="s">
        <v>101</v>
      </c>
      <c r="B3142" s="15">
        <v>41518</v>
      </c>
      <c r="C3142" s="16" t="s">
        <v>76</v>
      </c>
      <c r="D3142" s="17">
        <v>2014</v>
      </c>
      <c r="E3142" s="18" t="str">
        <f t="shared" si="764"/>
        <v>Tarawera 2013/14</v>
      </c>
      <c r="F3142" s="18" t="s">
        <v>72</v>
      </c>
      <c r="G3142" s="19">
        <v>1.1000000000000001</v>
      </c>
      <c r="H3142" s="20">
        <v>9.1999998092651367</v>
      </c>
      <c r="I3142" s="21">
        <v>63.000000999999997</v>
      </c>
      <c r="J3142" s="19">
        <v>9.888791780434099</v>
      </c>
      <c r="K3142" s="19">
        <v>4.7735565253311396</v>
      </c>
      <c r="L3142" s="19">
        <v>1</v>
      </c>
      <c r="M3142" s="19">
        <v>1</v>
      </c>
      <c r="N3142" s="19">
        <v>7.8000002000000004</v>
      </c>
      <c r="O3142" s="19">
        <v>0.60000001999999997</v>
      </c>
      <c r="Q3142" s="19">
        <f t="shared" si="757"/>
        <v>2.3251374203018917</v>
      </c>
      <c r="R3142" s="19">
        <f t="shared" si="763"/>
        <v>2.7590275647525013</v>
      </c>
      <c r="S3142" s="19">
        <f t="shared" si="760"/>
        <v>1.8060150746049053</v>
      </c>
      <c r="T3142" s="19">
        <f t="shared" si="762"/>
        <v>3.1238182387011482</v>
      </c>
      <c r="U3142" s="23">
        <f t="shared" si="761"/>
        <v>2.5034995745901116</v>
      </c>
      <c r="V3142" s="24">
        <f t="shared" si="759"/>
        <v>2.5745425887253393</v>
      </c>
      <c r="W3142" s="24">
        <f t="shared" si="759"/>
        <v>2.9943564917226713</v>
      </c>
      <c r="X3142" s="24">
        <f t="shared" si="759"/>
        <v>2.1788864160102297</v>
      </c>
      <c r="Y3142" s="24">
        <f t="shared" si="759"/>
        <v>2.9531902359856352</v>
      </c>
      <c r="Z3142" s="24">
        <f t="shared" si="759"/>
        <v>2.6752439331109685</v>
      </c>
      <c r="AA3142" s="20">
        <v>0.33</v>
      </c>
      <c r="AB3142" s="20">
        <v>0.68833333333333302</v>
      </c>
      <c r="AC3142" s="17">
        <v>315.34829652777802</v>
      </c>
      <c r="AD3142" s="17">
        <f t="shared" si="754"/>
        <v>315.62468685762559</v>
      </c>
      <c r="AE3142" s="21">
        <v>174.093999999999</v>
      </c>
      <c r="AF3142" s="21">
        <v>179.15277777777774</v>
      </c>
      <c r="AG3142" s="19">
        <v>4.4142083333333346</v>
      </c>
      <c r="AH3142" s="21">
        <v>153.9</v>
      </c>
      <c r="AI3142" s="22">
        <v>0.5649999999999995</v>
      </c>
      <c r="AJ3142" s="21">
        <v>1001.867999999998</v>
      </c>
      <c r="AK3142" s="21" t="e">
        <f>VLOOKUP($B3142,'[3]Rotoma level Monthly'!$C$2:$N$538,10,FALSE)</f>
        <v>#N/A</v>
      </c>
      <c r="AL3142" s="21" t="e">
        <f>VLOOKUP($B3142,'[3]Rotoma level Monthly'!$C$2:$N$538,11,FALSE)</f>
        <v>#N/A</v>
      </c>
      <c r="AM3142" s="20">
        <v>3.468236739151306</v>
      </c>
      <c r="AN3142" s="21">
        <v>203.88333333333335</v>
      </c>
    </row>
    <row r="3143" spans="1:40" x14ac:dyDescent="0.25">
      <c r="A3143" t="s">
        <v>101</v>
      </c>
      <c r="B3143" s="15">
        <v>41548</v>
      </c>
      <c r="C3143" s="16" t="s">
        <v>76</v>
      </c>
      <c r="D3143" s="17">
        <v>2014</v>
      </c>
      <c r="E3143" s="18" t="str">
        <f t="shared" si="764"/>
        <v>Tarawera 2013/14</v>
      </c>
      <c r="F3143" s="18" t="s">
        <v>72</v>
      </c>
      <c r="G3143" s="19">
        <v>0.60000001999999997</v>
      </c>
      <c r="H3143" s="20">
        <v>9.1499996185302734</v>
      </c>
      <c r="I3143" s="21">
        <v>67.000002000000009</v>
      </c>
      <c r="J3143" s="19">
        <v>7.9347908034340993</v>
      </c>
      <c r="K3143" s="19">
        <v>5.7505565253311399</v>
      </c>
      <c r="L3143" s="19">
        <v>0.50000001999999999</v>
      </c>
      <c r="M3143" s="19">
        <v>1</v>
      </c>
      <c r="N3143" s="19">
        <v>7.9000000999999997</v>
      </c>
      <c r="O3143" s="19">
        <v>0.5</v>
      </c>
      <c r="Q3143" s="19">
        <f t="shared" si="757"/>
        <v>1.6565042127447205</v>
      </c>
      <c r="R3143" s="19">
        <f t="shared" si="763"/>
        <v>2.7670126767727745</v>
      </c>
      <c r="S3143" s="19">
        <f t="shared" si="760"/>
        <v>1.8864851951511707</v>
      </c>
      <c r="T3143" s="19">
        <f t="shared" si="762"/>
        <v>2.8446436053881587</v>
      </c>
      <c r="U3143" s="23">
        <f t="shared" si="761"/>
        <v>2.2886614225142061</v>
      </c>
      <c r="V3143" s="24">
        <f t="shared" si="759"/>
        <v>2.5480972247250335</v>
      </c>
      <c r="W3143" s="24">
        <f t="shared" si="759"/>
        <v>3.0028180274264646</v>
      </c>
      <c r="X3143" s="24">
        <f t="shared" si="759"/>
        <v>2.1756822051704505</v>
      </c>
      <c r="Y3143" s="24">
        <f t="shared" si="759"/>
        <v>2.9531902359856352</v>
      </c>
      <c r="Z3143" s="24">
        <f t="shared" si="759"/>
        <v>2.6699469233268958</v>
      </c>
      <c r="AA3143" s="20">
        <v>-0.18</v>
      </c>
      <c r="AB3143" s="20">
        <v>0.51166666666666605</v>
      </c>
      <c r="AC3143" s="17">
        <v>315.36562298387099</v>
      </c>
      <c r="AD3143" s="17">
        <f t="shared" si="754"/>
        <v>315.5480802548031</v>
      </c>
      <c r="AE3143" s="21">
        <v>52.768000000000001</v>
      </c>
      <c r="AF3143" s="21">
        <v>222.1572580645161</v>
      </c>
      <c r="AG3143" s="19">
        <v>4.388427130002988</v>
      </c>
      <c r="AH3143" s="21">
        <v>259.7</v>
      </c>
      <c r="AI3143" s="22">
        <v>0.58749999999999947</v>
      </c>
      <c r="AJ3143" s="21">
        <v>1052.313999999998</v>
      </c>
      <c r="AK3143" s="21" t="e">
        <f>VLOOKUP($B3143,'[3]Rotoma level Monthly'!$C$2:$N$538,10,FALSE)</f>
        <v>#N/A</v>
      </c>
      <c r="AL3143" s="21" t="e">
        <f>VLOOKUP($B3143,'[3]Rotoma level Monthly'!$C$2:$N$538,11,FALSE)</f>
        <v>#N/A</v>
      </c>
      <c r="AM3143" s="20">
        <v>3.4861800261883427</v>
      </c>
      <c r="AN3143" s="21">
        <v>205.85833333333332</v>
      </c>
    </row>
    <row r="3144" spans="1:40" x14ac:dyDescent="0.25">
      <c r="A3144" t="s">
        <v>101</v>
      </c>
      <c r="B3144" s="15">
        <v>41579</v>
      </c>
      <c r="C3144" s="16" t="s">
        <v>76</v>
      </c>
      <c r="D3144" s="17">
        <v>2014</v>
      </c>
      <c r="E3144" s="18" t="str">
        <f t="shared" si="764"/>
        <v>Tarawera 2013/14</v>
      </c>
      <c r="F3144" s="18" t="s">
        <v>72</v>
      </c>
      <c r="G3144" s="19">
        <v>0.80000000999999998</v>
      </c>
      <c r="H3144" s="20">
        <v>8.8999996185302734</v>
      </c>
      <c r="I3144" s="21">
        <v>194.99999000000003</v>
      </c>
      <c r="J3144" s="19">
        <v>5.9807927574341004</v>
      </c>
      <c r="K3144" s="19">
        <v>-3.0424434746688602</v>
      </c>
      <c r="L3144" s="19">
        <v>1</v>
      </c>
      <c r="M3144" s="19">
        <v>1</v>
      </c>
      <c r="N3144" s="19">
        <v>7.0999999000000003</v>
      </c>
      <c r="O3144" s="19">
        <v>0.64999998000000003</v>
      </c>
      <c r="Q3144" s="19">
        <f t="shared" si="757"/>
        <v>1.9738485807483865</v>
      </c>
      <c r="R3144" s="19">
        <f t="shared" si="763"/>
        <v>2.8074070789885797</v>
      </c>
      <c r="S3144" s="19">
        <f t="shared" si="760"/>
        <v>3.2830041131639267</v>
      </c>
      <c r="T3144" s="19">
        <f t="shared" si="762"/>
        <v>2.4861355610407632</v>
      </c>
      <c r="U3144" s="23">
        <f t="shared" si="761"/>
        <v>2.6375988334854141</v>
      </c>
      <c r="V3144" s="24">
        <f t="shared" si="759"/>
        <v>2.5577825575458779</v>
      </c>
      <c r="W3144" s="24">
        <f t="shared" si="759"/>
        <v>2.9810180095448424</v>
      </c>
      <c r="X3144" s="24">
        <f t="shared" si="759"/>
        <v>2.2872871228972014</v>
      </c>
      <c r="Y3144" s="24">
        <f t="shared" si="759"/>
        <v>2.9233145656233521</v>
      </c>
      <c r="Z3144" s="24">
        <f t="shared" si="759"/>
        <v>2.6873505639028186</v>
      </c>
      <c r="AA3144" s="20">
        <v>0.82</v>
      </c>
      <c r="AB3144" s="20">
        <v>0.55500000000000005</v>
      </c>
      <c r="AC3144" s="17">
        <v>315.33162256944399</v>
      </c>
      <c r="AD3144" s="17">
        <f t="shared" si="754"/>
        <v>315.48024556151591</v>
      </c>
      <c r="AE3144" s="21">
        <v>100.819</v>
      </c>
      <c r="AF3144" s="21">
        <v>164.53472222222231</v>
      </c>
      <c r="AG3144" s="19">
        <v>3.5759236111111106</v>
      </c>
      <c r="AH3144" s="21">
        <v>269</v>
      </c>
      <c r="AI3144" s="22">
        <v>0.60916666666666652</v>
      </c>
      <c r="AJ3144" s="21">
        <v>1028.4739999999981</v>
      </c>
      <c r="AK3144" s="21" t="e">
        <f>VLOOKUP($B3144,'[3]Rotoma level Monthly'!$C$2:$N$538,10,FALSE)</f>
        <v>#N/A</v>
      </c>
      <c r="AL3144" s="21" t="e">
        <f>VLOOKUP($B3144,'[3]Rotoma level Monthly'!$C$2:$N$538,11,FALSE)</f>
        <v>#N/A</v>
      </c>
      <c r="AM3144" s="20">
        <v>3.4676136938319608</v>
      </c>
      <c r="AN3144" s="21">
        <v>207.34166666666667</v>
      </c>
    </row>
    <row r="3145" spans="1:40" x14ac:dyDescent="0.25">
      <c r="A3145" t="s">
        <v>101</v>
      </c>
      <c r="B3145" s="15">
        <v>41609</v>
      </c>
      <c r="C3145" s="16" t="s">
        <v>76</v>
      </c>
      <c r="D3145" s="17">
        <v>2014</v>
      </c>
      <c r="E3145" s="18" t="str">
        <f t="shared" si="764"/>
        <v>Tarawera 2013/14</v>
      </c>
      <c r="F3145" s="18" t="s">
        <v>72</v>
      </c>
      <c r="G3145" s="19">
        <v>2.8</v>
      </c>
      <c r="H3145" s="20">
        <v>4.5500001907348633</v>
      </c>
      <c r="I3145" s="21">
        <v>102</v>
      </c>
      <c r="J3145" s="19">
        <v>0.3</v>
      </c>
      <c r="K3145" s="19">
        <v>-0.11144337696886097</v>
      </c>
      <c r="L3145" s="19">
        <v>1</v>
      </c>
      <c r="M3145" s="19">
        <v>1</v>
      </c>
      <c r="N3145" s="19">
        <v>8</v>
      </c>
      <c r="O3145" s="19">
        <v>1</v>
      </c>
      <c r="Q3145" s="19">
        <f t="shared" si="757"/>
        <v>3.3557813996092367</v>
      </c>
      <c r="R3145" s="19">
        <f t="shared" si="763"/>
        <v>3.7128165605787329</v>
      </c>
      <c r="S3145" s="19">
        <f t="shared" si="760"/>
        <v>2.4358865170033712</v>
      </c>
      <c r="T3145" s="19">
        <v>0</v>
      </c>
      <c r="U3145" s="23">
        <f t="shared" si="761"/>
        <v>2.3761211192978351</v>
      </c>
      <c r="V3145" s="24">
        <f t="shared" si="759"/>
        <v>2.5833565879528453</v>
      </c>
      <c r="W3145" s="24">
        <f t="shared" si="759"/>
        <v>2.999417882858511</v>
      </c>
      <c r="X3145" s="24">
        <f t="shared" si="759"/>
        <v>2.2790616674536279</v>
      </c>
      <c r="Y3145" s="24">
        <f t="shared" si="759"/>
        <v>2.6862609318410051</v>
      </c>
      <c r="Z3145" s="24">
        <f t="shared" si="759"/>
        <v>2.6370242675264972</v>
      </c>
      <c r="AA3145" s="20">
        <v>-0.02</v>
      </c>
      <c r="AB3145" s="20">
        <v>0.30166666666666597</v>
      </c>
      <c r="AC3145" s="17">
        <v>315.30291229838701</v>
      </c>
      <c r="AD3145" s="17">
        <f t="shared" si="754"/>
        <v>315.4226158852166</v>
      </c>
      <c r="AE3145" s="21">
        <v>136.858</v>
      </c>
      <c r="AF3145" s="21">
        <v>177.29166666666671</v>
      </c>
      <c r="AG3145" s="19">
        <v>3.9578897849462376</v>
      </c>
      <c r="AH3145" s="21">
        <v>223.5</v>
      </c>
      <c r="AI3145" s="22">
        <v>0.60916666666666652</v>
      </c>
      <c r="AJ3145" s="21">
        <v>1104.3799999999981</v>
      </c>
      <c r="AK3145" s="21" t="e">
        <f>VLOOKUP($B3145,'[3]Rotoma level Monthly'!$C$2:$N$538,10,FALSE)</f>
        <v>#N/A</v>
      </c>
      <c r="AL3145" s="21" t="e">
        <f>VLOOKUP($B3145,'[3]Rotoma level Monthly'!$C$2:$N$538,11,FALSE)</f>
        <v>#N/A</v>
      </c>
      <c r="AM3145" s="20">
        <v>3.4319846429060346</v>
      </c>
      <c r="AN3145" s="21">
        <v>209.60833333333335</v>
      </c>
    </row>
    <row r="3146" spans="1:40" x14ac:dyDescent="0.25">
      <c r="A3146" t="s">
        <v>101</v>
      </c>
      <c r="B3146" s="15">
        <v>41640</v>
      </c>
      <c r="C3146" s="16" t="s">
        <v>76</v>
      </c>
      <c r="D3146" s="17">
        <v>2014</v>
      </c>
      <c r="E3146" s="18" t="str">
        <f t="shared" si="764"/>
        <v>Tarawera 2013/14</v>
      </c>
      <c r="F3146" s="18" t="s">
        <v>72</v>
      </c>
      <c r="G3146" s="19">
        <v>1.1000000000000001</v>
      </c>
      <c r="H3146" s="20">
        <v>8</v>
      </c>
      <c r="I3146" s="21">
        <v>104</v>
      </c>
      <c r="J3146" s="19">
        <v>6.9577927574341007</v>
      </c>
      <c r="K3146" s="19">
        <v>2.8195561345311386</v>
      </c>
      <c r="L3146" s="19">
        <v>1</v>
      </c>
      <c r="M3146" s="19">
        <v>1</v>
      </c>
      <c r="N3146" s="19">
        <v>8</v>
      </c>
      <c r="O3146" s="19">
        <v>0.75</v>
      </c>
      <c r="Q3146" s="19">
        <f t="shared" si="757"/>
        <v>2.3251374203018917</v>
      </c>
      <c r="R3146" s="19">
        <f t="shared" si="763"/>
        <v>2.96</v>
      </c>
      <c r="S3146" s="19">
        <f t="shared" si="760"/>
        <v>2.4612703512893286</v>
      </c>
      <c r="T3146" s="19">
        <f t="shared" si="762"/>
        <v>2.6780167474395711</v>
      </c>
      <c r="U3146" s="23">
        <f t="shared" si="761"/>
        <v>2.606106129757698</v>
      </c>
      <c r="V3146" s="24">
        <f t="shared" si="759"/>
        <v>2.5833565879528453</v>
      </c>
      <c r="W3146" s="24">
        <f t="shared" si="759"/>
        <v>2.9798251743378148</v>
      </c>
      <c r="X3146" s="24">
        <f t="shared" si="759"/>
        <v>2.2749504047264288</v>
      </c>
      <c r="Y3146" s="24">
        <f t="shared" si="759"/>
        <v>2.6601041815337081</v>
      </c>
      <c r="Z3146" s="24">
        <f t="shared" si="759"/>
        <v>2.6245590871376989</v>
      </c>
      <c r="AA3146" s="20">
        <v>1.23</v>
      </c>
      <c r="AB3146" s="20">
        <v>0.14833333333333301</v>
      </c>
      <c r="AC3146" s="17">
        <v>315.16164321864102</v>
      </c>
      <c r="AD3146" s="17">
        <f t="shared" si="754"/>
        <v>315.36624769577548</v>
      </c>
      <c r="AE3146" s="21">
        <v>55.888000000000098</v>
      </c>
      <c r="AF3146" s="21">
        <v>200.79301075268822</v>
      </c>
      <c r="AG3146" s="19">
        <v>4.293293010752687</v>
      </c>
      <c r="AH3146" s="21">
        <v>300.7</v>
      </c>
      <c r="AI3146" s="22">
        <v>0.53333333333333299</v>
      </c>
      <c r="AJ3146" s="21">
        <v>1133.313999999998</v>
      </c>
      <c r="AK3146" s="21" t="e">
        <f>VLOOKUP($B3146,'[3]Rotoma level Monthly'!$C$2:$N$538,10,FALSE)</f>
        <v>#N/A</v>
      </c>
      <c r="AL3146" s="21" t="e">
        <f>VLOOKUP($B3146,'[3]Rotoma level Monthly'!$C$2:$N$538,11,FALSE)</f>
        <v>#N/A</v>
      </c>
      <c r="AM3146" s="20">
        <v>3.4551835676372176</v>
      </c>
      <c r="AN3146" s="21">
        <v>209.61666666666665</v>
      </c>
    </row>
    <row r="3147" spans="1:40" x14ac:dyDescent="0.25">
      <c r="A3147" t="s">
        <v>101</v>
      </c>
      <c r="B3147" s="15">
        <v>41671</v>
      </c>
      <c r="C3147" s="16" t="s">
        <v>76</v>
      </c>
      <c r="D3147" s="17">
        <v>2014</v>
      </c>
      <c r="E3147" s="18" t="str">
        <f t="shared" si="764"/>
        <v>Tarawera 2013/14</v>
      </c>
      <c r="F3147" s="18" t="s">
        <v>72</v>
      </c>
      <c r="G3147" s="19">
        <v>1.6</v>
      </c>
      <c r="H3147" s="20">
        <v>7.9499998092651367</v>
      </c>
      <c r="I3147" s="21">
        <v>114</v>
      </c>
      <c r="J3147" s="19">
        <v>10.865791780434099</v>
      </c>
      <c r="K3147" s="19">
        <v>2.8195561345311386</v>
      </c>
      <c r="L3147" s="19">
        <v>3</v>
      </c>
      <c r="M3147" s="19">
        <v>1</v>
      </c>
      <c r="N3147" s="19">
        <v>8</v>
      </c>
      <c r="O3147" s="19">
        <v>0.85000001999999997</v>
      </c>
      <c r="Q3147" s="19">
        <f t="shared" si="757"/>
        <v>2.7384647559460493</v>
      </c>
      <c r="R3147" s="19">
        <f t="shared" si="763"/>
        <v>2.9688424098736257</v>
      </c>
      <c r="S3147" s="19">
        <f t="shared" si="760"/>
        <v>2.5812836025227823</v>
      </c>
      <c r="T3147" s="19">
        <f t="shared" si="762"/>
        <v>3.2432992250924353</v>
      </c>
      <c r="U3147" s="23">
        <f t="shared" si="761"/>
        <v>2.8829724983587233</v>
      </c>
      <c r="V3147" s="24">
        <f t="shared" si="759"/>
        <v>2.6265619842816825</v>
      </c>
      <c r="W3147" s="24">
        <f t="shared" si="759"/>
        <v>2.9601283267227707</v>
      </c>
      <c r="X3147" s="24">
        <f t="shared" si="759"/>
        <v>2.2860040344064467</v>
      </c>
      <c r="Y3147" s="24">
        <f t="shared" si="759"/>
        <v>2.6700609303996496</v>
      </c>
      <c r="Z3147" s="24">
        <f t="shared" si="759"/>
        <v>2.6356888189526368</v>
      </c>
      <c r="AA3147" s="20">
        <v>-0.13</v>
      </c>
      <c r="AB3147" s="20">
        <v>0.20333333333333301</v>
      </c>
      <c r="AC3147" s="17">
        <v>314.961996039513</v>
      </c>
      <c r="AD3147" s="17">
        <f t="shared" si="754"/>
        <v>315.31076345576457</v>
      </c>
      <c r="AE3147" s="21">
        <v>22.193999999999999</v>
      </c>
      <c r="AF3147" s="21">
        <v>167.75297619047615</v>
      </c>
      <c r="AG3147" s="19">
        <v>3.6429985119047621</v>
      </c>
      <c r="AH3147" s="21">
        <v>216.3</v>
      </c>
      <c r="AI3147" s="22">
        <v>0.48916666666666603</v>
      </c>
      <c r="AJ3147" s="21">
        <v>1189.2019999999982</v>
      </c>
      <c r="AK3147" s="21" t="e">
        <f>VLOOKUP($B3147,'[3]Rotoma level Monthly'!$C$2:$N$538,10,FALSE)</f>
        <v>#N/A</v>
      </c>
      <c r="AL3147" s="21" t="e">
        <f>VLOOKUP($B3147,'[3]Rotoma level Monthly'!$C$2:$N$538,11,FALSE)</f>
        <v>#N/A</v>
      </c>
      <c r="AM3147" s="20">
        <v>3.4858270488200134</v>
      </c>
      <c r="AN3147" s="21">
        <v>204.7416666666667</v>
      </c>
    </row>
    <row r="3148" spans="1:40" x14ac:dyDescent="0.25">
      <c r="A3148" t="s">
        <v>101</v>
      </c>
      <c r="B3148" s="15">
        <v>41699</v>
      </c>
      <c r="C3148" s="16" t="s">
        <v>76</v>
      </c>
      <c r="D3148" s="17">
        <v>2014</v>
      </c>
      <c r="E3148" s="18" t="str">
        <f t="shared" si="764"/>
        <v>Tarawera 2013/14</v>
      </c>
      <c r="F3148" s="18" t="s">
        <v>72</v>
      </c>
      <c r="G3148" s="19">
        <v>1.9</v>
      </c>
      <c r="H3148" s="20">
        <v>7.0500001907348633</v>
      </c>
      <c r="I3148" s="21">
        <v>109</v>
      </c>
      <c r="J3148" s="19">
        <v>5.9807927574341004</v>
      </c>
      <c r="K3148" s="19">
        <v>3.7965563299311391</v>
      </c>
      <c r="L3148" s="19">
        <v>1</v>
      </c>
      <c r="M3148" s="19">
        <v>1</v>
      </c>
      <c r="N3148" s="19">
        <v>8</v>
      </c>
      <c r="O3148" s="19">
        <v>0.60000001999999997</v>
      </c>
      <c r="Q3148" s="19">
        <f t="shared" si="757"/>
        <v>2.9280341464201856</v>
      </c>
      <c r="R3148" s="19">
        <f t="shared" si="763"/>
        <v>3.1357763705023163</v>
      </c>
      <c r="S3148" s="19">
        <f t="shared" si="760"/>
        <v>2.5226537588012774</v>
      </c>
      <c r="T3148" s="19">
        <f t="shared" si="762"/>
        <v>2.4861355610407632</v>
      </c>
      <c r="U3148" s="23">
        <f t="shared" si="761"/>
        <v>2.7681499591911356</v>
      </c>
      <c r="V3148" s="24">
        <f t="shared" si="759"/>
        <v>2.6688047994032842</v>
      </c>
      <c r="W3148" s="24">
        <f t="shared" si="759"/>
        <v>2.9718077502928839</v>
      </c>
      <c r="X3148" s="24">
        <f t="shared" si="759"/>
        <v>2.3093174440422191</v>
      </c>
      <c r="Y3148" s="24">
        <f t="shared" si="759"/>
        <v>2.6700609303996488</v>
      </c>
      <c r="Z3148" s="24">
        <f t="shared" si="759"/>
        <v>2.6549977310345088</v>
      </c>
      <c r="AA3148" s="20">
        <v>-1.24</v>
      </c>
      <c r="AB3148" s="20">
        <v>-3.8333333333333199E-2</v>
      </c>
      <c r="AC3148" s="17">
        <v>314.825928427419</v>
      </c>
      <c r="AD3148" s="17">
        <f t="shared" si="754"/>
        <v>315.26474657068394</v>
      </c>
      <c r="AE3148" s="21">
        <v>39.867000000000097</v>
      </c>
      <c r="AF3148" s="21">
        <v>175.43682795698922</v>
      </c>
      <c r="AG3148" s="19">
        <v>3.2731922043010746</v>
      </c>
      <c r="AH3148" s="21">
        <v>274.5</v>
      </c>
      <c r="AI3148" s="22">
        <v>0.44666666666666599</v>
      </c>
      <c r="AJ3148" s="21">
        <v>1189.4389999999983</v>
      </c>
      <c r="AK3148" s="21" t="e">
        <f>VLOOKUP($B3148,'[3]Rotoma level Monthly'!$C$2:$N$538,10,FALSE)</f>
        <v>#N/A</v>
      </c>
      <c r="AL3148" s="21" t="e">
        <f>VLOOKUP($B3148,'[3]Rotoma level Monthly'!$C$2:$N$538,11,FALSE)</f>
        <v>#N/A</v>
      </c>
      <c r="AM3148" s="20">
        <v>3.5168042313596959</v>
      </c>
      <c r="AN3148" s="21">
        <v>206.57500000000002</v>
      </c>
    </row>
    <row r="3149" spans="1:40" x14ac:dyDescent="0.25">
      <c r="A3149" t="s">
        <v>101</v>
      </c>
      <c r="B3149" s="15">
        <v>41730</v>
      </c>
      <c r="C3149" s="16" t="s">
        <v>76</v>
      </c>
      <c r="D3149" s="17">
        <v>2014</v>
      </c>
      <c r="E3149" s="18" t="str">
        <f t="shared" si="764"/>
        <v>Tarawera 2013/14</v>
      </c>
      <c r="F3149" s="18" t="s">
        <v>72</v>
      </c>
      <c r="G3149" s="19">
        <v>2.4000001000000002</v>
      </c>
      <c r="H3149" s="20">
        <v>6.6500000953674316</v>
      </c>
      <c r="I3149" s="21">
        <v>116</v>
      </c>
      <c r="J3149" s="19">
        <v>5.9807927574341004</v>
      </c>
      <c r="K3149" s="19">
        <v>2.8195561345311386</v>
      </c>
      <c r="L3149" s="19">
        <v>1</v>
      </c>
      <c r="M3149" s="19">
        <v>1</v>
      </c>
      <c r="N3149" s="19">
        <v>7.6999997999999996</v>
      </c>
      <c r="O3149" s="19">
        <v>1</v>
      </c>
      <c r="Q3149" s="19">
        <f t="shared" si="757"/>
        <v>3.1857365999103111</v>
      </c>
      <c r="R3149" s="19">
        <f t="shared" si="763"/>
        <v>3.2153569047936204</v>
      </c>
      <c r="S3149" s="19">
        <f t="shared" si="760"/>
        <v>2.6040185475730246</v>
      </c>
      <c r="T3149" s="19">
        <f t="shared" si="762"/>
        <v>2.4861355610407632</v>
      </c>
      <c r="U3149" s="23">
        <f t="shared" si="761"/>
        <v>2.8728119033294299</v>
      </c>
      <c r="V3149" s="24">
        <f t="shared" si="759"/>
        <v>2.6650522142268951</v>
      </c>
      <c r="W3149" s="24">
        <f t="shared" si="759"/>
        <v>2.9688925399249335</v>
      </c>
      <c r="X3149" s="24">
        <f t="shared" si="759"/>
        <v>2.335759442826951</v>
      </c>
      <c r="Y3149" s="24">
        <f t="shared" si="759"/>
        <v>2.6279140812257844</v>
      </c>
      <c r="Z3149" s="24">
        <f t="shared" si="759"/>
        <v>2.649404569551141</v>
      </c>
      <c r="AA3149" s="20">
        <v>0.88</v>
      </c>
      <c r="AB3149" s="20">
        <v>7.0000000000000007E-2</v>
      </c>
      <c r="AC3149" s="17">
        <v>314.85202361111101</v>
      </c>
      <c r="AD3149" s="17">
        <f t="shared" si="754"/>
        <v>315.22618658804504</v>
      </c>
      <c r="AE3149" s="21">
        <v>186.43900000000201</v>
      </c>
      <c r="AF3149" s="21">
        <v>169.04166666666666</v>
      </c>
      <c r="AG3149" s="19">
        <v>3.1716180555555558</v>
      </c>
      <c r="AH3149" s="21">
        <v>177</v>
      </c>
      <c r="AI3149" s="22">
        <v>0.41666666666666596</v>
      </c>
      <c r="AJ3149" s="21">
        <v>1176.3839999999984</v>
      </c>
      <c r="AK3149" s="21" t="e">
        <f>VLOOKUP($B3149,'[3]Rotoma level Monthly'!$C$2:$N$538,10,FALSE)</f>
        <v>#N/A</v>
      </c>
      <c r="AL3149" s="21" t="e">
        <f>VLOOKUP($B3149,'[3]Rotoma level Monthly'!$C$2:$N$538,11,FALSE)</f>
        <v>#N/A</v>
      </c>
      <c r="AM3149" s="20">
        <v>3.5434725781338892</v>
      </c>
      <c r="AN3149" s="21">
        <v>206.97499999999999</v>
      </c>
    </row>
    <row r="3150" spans="1:40" x14ac:dyDescent="0.25">
      <c r="A3150" t="s">
        <v>101</v>
      </c>
      <c r="B3150" s="15">
        <v>41760</v>
      </c>
      <c r="C3150" s="16" t="s">
        <v>76</v>
      </c>
      <c r="D3150" s="17">
        <v>2014</v>
      </c>
      <c r="E3150" s="18" t="str">
        <f t="shared" si="764"/>
        <v>Tarawera 2013/14</v>
      </c>
      <c r="F3150" s="18" t="s">
        <v>72</v>
      </c>
      <c r="G3150" s="19">
        <v>1.9</v>
      </c>
      <c r="H3150" s="20">
        <v>10.800000190734863</v>
      </c>
      <c r="I3150" s="21">
        <v>86.000003000000007</v>
      </c>
      <c r="J3150" s="19">
        <v>6.9577927574341007</v>
      </c>
      <c r="K3150" s="19">
        <v>3.7965563299311391</v>
      </c>
      <c r="L3150" s="19">
        <v>0.50000001999999999</v>
      </c>
      <c r="M3150" s="19">
        <v>1</v>
      </c>
      <c r="N3150" s="19">
        <v>7.5999999000000003</v>
      </c>
      <c r="O3150" s="19">
        <v>0.69999999000000002</v>
      </c>
      <c r="Q3150" s="19">
        <f t="shared" si="757"/>
        <v>2.9280341464201856</v>
      </c>
      <c r="R3150" s="19">
        <f t="shared" si="763"/>
        <v>2.5177376447296052</v>
      </c>
      <c r="S3150" s="19">
        <f t="shared" si="760"/>
        <v>2.2128403838440591</v>
      </c>
      <c r="T3150" s="19">
        <f t="shared" si="762"/>
        <v>2.6780167474395711</v>
      </c>
      <c r="U3150" s="23">
        <f t="shared" si="761"/>
        <v>2.5841572306083553</v>
      </c>
      <c r="V3150" s="24">
        <f t="shared" si="759"/>
        <v>2.6999370501902971</v>
      </c>
      <c r="W3150" s="24">
        <f t="shared" si="759"/>
        <v>2.9290687363473205</v>
      </c>
      <c r="X3150" s="24">
        <f t="shared" si="759"/>
        <v>2.3308069738546791</v>
      </c>
      <c r="Y3150" s="24">
        <f t="shared" si="759"/>
        <v>2.5907639569539871</v>
      </c>
      <c r="Z3150" s="24">
        <f t="shared" si="759"/>
        <v>2.6376441793365708</v>
      </c>
      <c r="AA3150" s="20">
        <v>0.56000000000000005</v>
      </c>
      <c r="AB3150" s="20">
        <v>0.101666666666666</v>
      </c>
      <c r="AC3150" s="17">
        <v>314.86225033602199</v>
      </c>
      <c r="AD3150" s="17">
        <f t="shared" si="754"/>
        <v>315.1814845831168</v>
      </c>
      <c r="AE3150" s="21">
        <v>86.739000000000303</v>
      </c>
      <c r="AF3150" s="21">
        <v>188.76344086021507</v>
      </c>
      <c r="AG3150" s="19">
        <v>2.8245362903225799</v>
      </c>
      <c r="AH3150" s="21">
        <v>206.6</v>
      </c>
      <c r="AI3150" s="22">
        <v>0.35416666666666596</v>
      </c>
      <c r="AJ3150" s="21">
        <v>1178.7220000000013</v>
      </c>
      <c r="AK3150" s="21" t="e">
        <f>VLOOKUP($B3150,'[3]Rotoma level Monthly'!$C$2:$N$538,10,FALSE)</f>
        <v>#N/A</v>
      </c>
      <c r="AL3150" s="21" t="e">
        <f>VLOOKUP($B3150,'[3]Rotoma level Monthly'!$C$2:$N$538,11,FALSE)</f>
        <v>#N/A</v>
      </c>
      <c r="AM3150" s="20">
        <v>3.5264795225783341</v>
      </c>
      <c r="AN3150" s="21">
        <v>209.77499999999998</v>
      </c>
    </row>
    <row r="3151" spans="1:40" x14ac:dyDescent="0.25">
      <c r="A3151" t="s">
        <v>101</v>
      </c>
      <c r="B3151" s="15">
        <v>41791</v>
      </c>
      <c r="C3151" s="16" t="s">
        <v>76</v>
      </c>
      <c r="D3151" s="17">
        <v>2014</v>
      </c>
      <c r="E3151" s="18" t="str">
        <f t="shared" si="764"/>
        <v>Tarawera 2013/14</v>
      </c>
      <c r="F3151" s="18" t="s">
        <v>72</v>
      </c>
      <c r="G3151" s="19">
        <v>1.7</v>
      </c>
      <c r="H3151" s="20">
        <v>9.8500003814697266</v>
      </c>
      <c r="I3151" s="21">
        <v>88</v>
      </c>
      <c r="J3151" s="19">
        <v>4.0267917804340989</v>
      </c>
      <c r="K3151" s="19">
        <v>2.8195561345311386</v>
      </c>
      <c r="L3151" s="19">
        <v>1</v>
      </c>
      <c r="M3151" s="19">
        <v>1</v>
      </c>
      <c r="N3151" s="19">
        <v>7.6999997999999996</v>
      </c>
      <c r="O3151" s="19">
        <v>0.69999999000000002</v>
      </c>
      <c r="Q3151" s="19">
        <f t="shared" si="757"/>
        <v>2.8053402603008157</v>
      </c>
      <c r="R3151" s="19">
        <f t="shared" si="763"/>
        <v>2.6578567880746955</v>
      </c>
      <c r="S3151" s="19">
        <f t="shared" si="760"/>
        <v>2.2428928431720077</v>
      </c>
      <c r="T3151" s="19">
        <f t="shared" si="762"/>
        <v>1.9844807864736778</v>
      </c>
      <c r="U3151" s="23">
        <f t="shared" si="761"/>
        <v>2.4226426695052989</v>
      </c>
      <c r="V3151" s="24">
        <f t="shared" si="759"/>
        <v>2.6721496799249742</v>
      </c>
      <c r="W3151" s="24">
        <f t="shared" si="759"/>
        <v>2.9284339479929411</v>
      </c>
      <c r="X3151" s="24">
        <f t="shared" si="759"/>
        <v>2.334585462304084</v>
      </c>
      <c r="Y3151" s="24">
        <f t="shared" si="759"/>
        <v>2.5489593924067298</v>
      </c>
      <c r="Z3151" s="24">
        <f t="shared" si="759"/>
        <v>2.6210321206571821</v>
      </c>
      <c r="AA3151" s="20">
        <v>-0.05</v>
      </c>
      <c r="AB3151" s="20">
        <v>-0.53999999999999904</v>
      </c>
      <c r="AC3151" s="17">
        <v>314.88884930555599</v>
      </c>
      <c r="AD3151" s="17">
        <f t="shared" si="754"/>
        <v>315.13583443844084</v>
      </c>
      <c r="AE3151" s="21">
        <v>95.712000000000401</v>
      </c>
      <c r="AF3151" s="21">
        <v>162.85416666666663</v>
      </c>
      <c r="AG3151" s="19">
        <v>3.2182638888888904</v>
      </c>
      <c r="AH3151" s="21">
        <v>108.3</v>
      </c>
      <c r="AI3151" s="22">
        <v>0.2524999999999995</v>
      </c>
      <c r="AJ3151" s="21">
        <v>1134.4380000000015</v>
      </c>
      <c r="AK3151" s="21" t="e">
        <f>VLOOKUP($B3151,'[3]Rotoma level Monthly'!$C$2:$N$538,10,FALSE)</f>
        <v>#N/A</v>
      </c>
      <c r="AL3151" s="21" t="e">
        <f>VLOOKUP($B3151,'[3]Rotoma level Monthly'!$C$2:$N$538,11,FALSE)</f>
        <v>#N/A</v>
      </c>
      <c r="AM3151" s="20">
        <v>3.5338568747288712</v>
      </c>
      <c r="AN3151" s="21">
        <v>208.59166666666667</v>
      </c>
    </row>
    <row r="3152" spans="1:40" x14ac:dyDescent="0.25">
      <c r="A3152" t="s">
        <v>101</v>
      </c>
      <c r="B3152" s="15">
        <v>41821</v>
      </c>
      <c r="C3152" s="16" t="s">
        <v>77</v>
      </c>
      <c r="D3152" s="17">
        <v>2015</v>
      </c>
      <c r="E3152" s="18" t="str">
        <f t="shared" si="764"/>
        <v>Tarawera 2014/15</v>
      </c>
      <c r="F3152" s="18" t="s">
        <v>72</v>
      </c>
      <c r="G3152" s="19">
        <v>1.7</v>
      </c>
      <c r="H3152" s="20">
        <v>9</v>
      </c>
      <c r="I3152" s="21">
        <v>88</v>
      </c>
      <c r="J3152" s="19">
        <v>41.152792757434092</v>
      </c>
      <c r="K3152" s="19">
        <v>32.129557502331132</v>
      </c>
      <c r="L3152" s="19">
        <v>20</v>
      </c>
      <c r="M3152" s="19">
        <v>1</v>
      </c>
      <c r="N3152" s="19">
        <v>7.6499996000000001</v>
      </c>
      <c r="O3152" s="19">
        <v>0.80000000999999998</v>
      </c>
      <c r="Q3152" s="19">
        <f t="shared" si="757"/>
        <v>2.8053402603008157</v>
      </c>
      <c r="R3152" s="19">
        <f t="shared" si="763"/>
        <v>2.7911539019741616</v>
      </c>
      <c r="S3152" s="19">
        <f t="shared" si="760"/>
        <v>2.2428928431720077</v>
      </c>
      <c r="T3152" s="19">
        <f t="shared" si="762"/>
        <v>4.9320459943466721</v>
      </c>
      <c r="U3152" s="23">
        <f t="shared" si="761"/>
        <v>3.1928582499484142</v>
      </c>
      <c r="V3152" s="24">
        <f t="shared" si="759"/>
        <v>2.6527249552754424</v>
      </c>
      <c r="W3152" s="24">
        <f t="shared" si="759"/>
        <v>2.9257141908217981</v>
      </c>
      <c r="X3152" s="24">
        <f t="shared" si="759"/>
        <v>2.3534609080637963</v>
      </c>
      <c r="Y3152" s="24">
        <f t="shared" si="759"/>
        <v>2.6722121888920558</v>
      </c>
      <c r="Z3152" s="24">
        <f t="shared" si="759"/>
        <v>2.6510280607632732</v>
      </c>
      <c r="AA3152" s="20">
        <v>-0.26</v>
      </c>
      <c r="AB3152" s="20">
        <v>-0.45999999999999902</v>
      </c>
      <c r="AC3152" s="17">
        <v>314.96117573924698</v>
      </c>
      <c r="AD3152" s="17">
        <f t="shared" si="754"/>
        <v>315.09867253207887</v>
      </c>
      <c r="AE3152" s="21">
        <v>57.327500000000001</v>
      </c>
      <c r="AF3152" s="21">
        <v>170.16129032258061</v>
      </c>
      <c r="AG3152" s="19">
        <v>3.4709744623655916</v>
      </c>
      <c r="AH3152" s="21">
        <v>172.2</v>
      </c>
      <c r="AI3152" s="22">
        <v>0.17583333333333301</v>
      </c>
      <c r="AJ3152" s="21">
        <v>1098.1740000000018</v>
      </c>
      <c r="AK3152" s="21" t="e">
        <f>VLOOKUP($B3152,'[3]Rotoma level Monthly'!$C$2:$N$538,10,FALSE)</f>
        <v>#N/A</v>
      </c>
      <c r="AL3152" s="21" t="e">
        <f>VLOOKUP($B3152,'[3]Rotoma level Monthly'!$C$2:$N$538,11,FALSE)</f>
        <v>#N/A</v>
      </c>
      <c r="AM3152" s="20">
        <v>3.5384812960251679</v>
      </c>
      <c r="AN3152" s="21">
        <v>208.6</v>
      </c>
    </row>
    <row r="3153" spans="1:40" x14ac:dyDescent="0.25">
      <c r="A3153" t="s">
        <v>101</v>
      </c>
      <c r="B3153" s="15">
        <v>41852</v>
      </c>
      <c r="C3153" s="16" t="s">
        <v>77</v>
      </c>
      <c r="D3153" s="17">
        <v>2015</v>
      </c>
      <c r="E3153" s="18" t="str">
        <f t="shared" si="764"/>
        <v>Tarawera 2014/15</v>
      </c>
      <c r="F3153" s="18" t="s">
        <v>72</v>
      </c>
      <c r="G3153" s="19">
        <v>3.9000001000000002</v>
      </c>
      <c r="H3153" s="20">
        <v>6.7</v>
      </c>
      <c r="I3153" s="21">
        <v>85.000001000000012</v>
      </c>
      <c r="J3153" s="19">
        <v>41.152792757434092</v>
      </c>
      <c r="K3153" s="19">
        <v>31.152555548331136</v>
      </c>
      <c r="L3153" s="19">
        <v>0.50000001999999999</v>
      </c>
      <c r="M3153" s="19">
        <v>1</v>
      </c>
      <c r="N3153" s="19">
        <v>7.6999997999999996</v>
      </c>
      <c r="O3153" s="19">
        <v>0.64999998000000003</v>
      </c>
      <c r="Q3153" s="19">
        <f t="shared" si="757"/>
        <v>3.7213041301321281</v>
      </c>
      <c r="R3153" s="19">
        <f t="shared" si="763"/>
        <v>3.2052045426415803</v>
      </c>
      <c r="S3153" s="19">
        <f t="shared" si="760"/>
        <v>2.197550981779155</v>
      </c>
      <c r="T3153" s="19">
        <f t="shared" si="762"/>
        <v>4.9320459943466721</v>
      </c>
      <c r="U3153" s="23">
        <f t="shared" si="761"/>
        <v>3.5140264122248839</v>
      </c>
      <c r="V3153" s="24">
        <f t="shared" si="759"/>
        <v>2.7290552777613848</v>
      </c>
      <c r="W3153" s="24">
        <f t="shared" si="759"/>
        <v>2.9581827036401833</v>
      </c>
      <c r="X3153" s="24">
        <f t="shared" si="759"/>
        <v>2.3730661843397516</v>
      </c>
      <c r="Y3153" s="24">
        <f t="shared" si="759"/>
        <v>2.8228978351958496</v>
      </c>
      <c r="Z3153" s="24">
        <f t="shared" si="759"/>
        <v>2.7208005002342923</v>
      </c>
      <c r="AA3153" s="20">
        <v>-1.1000000000000001</v>
      </c>
      <c r="AB3153" s="20">
        <v>-0.65</v>
      </c>
      <c r="AC3153" s="17">
        <v>314.89057594086</v>
      </c>
      <c r="AD3153" s="17">
        <f t="shared" si="754"/>
        <v>315.06274141648743</v>
      </c>
      <c r="AE3153" s="21">
        <v>200.89550000000199</v>
      </c>
      <c r="AF3153" s="21">
        <v>171.64650537634409</v>
      </c>
      <c r="AG3153" s="19">
        <v>3.8057459677419332</v>
      </c>
      <c r="AH3153" s="21">
        <v>188.2</v>
      </c>
      <c r="AI3153" s="22">
        <v>0.1249999999999995</v>
      </c>
      <c r="AJ3153" s="21">
        <v>1110.2405000000019</v>
      </c>
      <c r="AK3153" s="21" t="e">
        <f>VLOOKUP($B3153,'[3]Rotoma level Monthly'!$C$2:$N$538,10,FALSE)</f>
        <v>#N/A</v>
      </c>
      <c r="AL3153" s="21" t="e">
        <f>VLOOKUP($B3153,'[3]Rotoma level Monthly'!$C$2:$N$538,11,FALSE)</f>
        <v>#N/A</v>
      </c>
      <c r="AM3153" s="20">
        <v>3.6262181911864579</v>
      </c>
      <c r="AN3153" s="21">
        <v>212.49166666666665</v>
      </c>
    </row>
    <row r="3154" spans="1:40" x14ac:dyDescent="0.25">
      <c r="A3154" t="s">
        <v>101</v>
      </c>
      <c r="B3154" s="15">
        <v>41883</v>
      </c>
      <c r="C3154" s="16" t="s">
        <v>77</v>
      </c>
      <c r="D3154" s="17">
        <v>2015</v>
      </c>
      <c r="E3154" s="18" t="str">
        <f t="shared" si="764"/>
        <v>Tarawera 2014/15</v>
      </c>
      <c r="F3154" s="18" t="s">
        <v>72</v>
      </c>
      <c r="G3154" s="19">
        <v>1.8</v>
      </c>
      <c r="H3154" s="20">
        <v>6.4</v>
      </c>
      <c r="I3154" s="21">
        <v>74.000000999999997</v>
      </c>
      <c r="J3154" s="19">
        <v>35.290791780434098</v>
      </c>
      <c r="K3154" s="19">
        <v>20.405557502331135</v>
      </c>
      <c r="L3154" s="19">
        <v>0.50000001999999999</v>
      </c>
      <c r="M3154" s="19">
        <v>1</v>
      </c>
      <c r="N3154" s="19">
        <v>7.6999997999999996</v>
      </c>
      <c r="O3154" s="19">
        <v>0.69999999000000002</v>
      </c>
      <c r="Q3154" s="19">
        <f t="shared" si="757"/>
        <v>2.8683921629623974</v>
      </c>
      <c r="R3154" s="19">
        <f t="shared" si="763"/>
        <v>3.2670582114027851</v>
      </c>
      <c r="S3154" s="19">
        <f t="shared" si="760"/>
        <v>2.0163874940554591</v>
      </c>
      <c r="T3154" s="19">
        <f t="shared" si="762"/>
        <v>4.7371712945813123</v>
      </c>
      <c r="U3154" s="23">
        <f t="shared" si="761"/>
        <v>3.2222522907504887</v>
      </c>
      <c r="V3154" s="24">
        <f t="shared" si="759"/>
        <v>2.7743265063164273</v>
      </c>
      <c r="W3154" s="24">
        <f t="shared" si="759"/>
        <v>3.0005185908610397</v>
      </c>
      <c r="X3154" s="24">
        <f t="shared" si="759"/>
        <v>2.3905972192939644</v>
      </c>
      <c r="Y3154" s="24">
        <f t="shared" si="759"/>
        <v>2.9573439231858636</v>
      </c>
      <c r="Z3154" s="24">
        <f t="shared" si="759"/>
        <v>2.7806965599143236</v>
      </c>
      <c r="AA3154" s="20">
        <v>-0.8</v>
      </c>
      <c r="AB3154" s="20">
        <v>-0.61166666666666603</v>
      </c>
      <c r="AC3154" s="17">
        <v>314.92119048039098</v>
      </c>
      <c r="AD3154" s="17">
        <f t="shared" ref="AD3154:AD3217" si="765">AVERAGE(AC3143:AC3154)</f>
        <v>315.02714924587184</v>
      </c>
      <c r="AE3154" s="21">
        <v>142.21100000000101</v>
      </c>
      <c r="AF3154" s="21">
        <v>158.51388888888889</v>
      </c>
      <c r="AG3154" s="19">
        <v>3.9926275584795321</v>
      </c>
      <c r="AH3154" s="21">
        <v>163.6</v>
      </c>
      <c r="AI3154" s="22">
        <v>8.5833333333333012E-2</v>
      </c>
      <c r="AJ3154" s="21">
        <v>1209.6010000000038</v>
      </c>
      <c r="AK3154" s="21" t="e">
        <f>VLOOKUP($B3154,'[3]Rotoma level Monthly'!$C$2:$N$538,10,FALSE)</f>
        <v>#N/A</v>
      </c>
      <c r="AL3154" s="21" t="e">
        <f>VLOOKUP($B3154,'[3]Rotoma level Monthly'!$C$2:$N$538,11,FALSE)</f>
        <v>#N/A</v>
      </c>
      <c r="AM3154" s="20">
        <v>3.6697559376022286</v>
      </c>
      <c r="AN3154" s="21">
        <v>213.29999999999995</v>
      </c>
    </row>
    <row r="3155" spans="1:40" x14ac:dyDescent="0.25">
      <c r="A3155" t="s">
        <v>101</v>
      </c>
      <c r="B3155" s="15">
        <v>41913</v>
      </c>
      <c r="C3155" s="16" t="s">
        <v>77</v>
      </c>
      <c r="D3155" s="17">
        <v>2015</v>
      </c>
      <c r="E3155" s="18" t="str">
        <f t="shared" si="764"/>
        <v>Tarawera 2014/15</v>
      </c>
      <c r="F3155" s="18" t="s">
        <v>72</v>
      </c>
      <c r="G3155" s="19">
        <v>1</v>
      </c>
      <c r="H3155" s="20">
        <v>7.4</v>
      </c>
      <c r="I3155" s="21">
        <v>67.000002000000009</v>
      </c>
      <c r="J3155" s="19">
        <v>16.727792757434095</v>
      </c>
      <c r="K3155" s="19">
        <v>5.7505565253311399</v>
      </c>
      <c r="L3155" s="19">
        <v>0.50000001999999999</v>
      </c>
      <c r="M3155" s="19">
        <v>1</v>
      </c>
      <c r="N3155" s="19">
        <v>7.9000000999999997</v>
      </c>
      <c r="O3155" s="19">
        <v>0.69999999000000002</v>
      </c>
      <c r="Q3155" s="19">
        <f t="shared" si="757"/>
        <v>2.2200000000000002</v>
      </c>
      <c r="R3155" s="19">
        <f t="shared" si="763"/>
        <v>3.0690073114234004</v>
      </c>
      <c r="S3155" s="19">
        <f t="shared" si="760"/>
        <v>1.8864851951511707</v>
      </c>
      <c r="T3155" s="19">
        <f t="shared" si="762"/>
        <v>3.7904408268091561</v>
      </c>
      <c r="U3155" s="23">
        <f t="shared" si="761"/>
        <v>2.7414833333459319</v>
      </c>
      <c r="V3155" s="24">
        <f t="shared" si="759"/>
        <v>2.8212844885877004</v>
      </c>
      <c r="W3155" s="24">
        <f t="shared" si="759"/>
        <v>3.0256848104152585</v>
      </c>
      <c r="X3155" s="24">
        <f t="shared" si="759"/>
        <v>2.3905972192939644</v>
      </c>
      <c r="Y3155" s="24">
        <f t="shared" si="759"/>
        <v>3.0361603583042798</v>
      </c>
      <c r="Z3155" s="24">
        <f t="shared" si="759"/>
        <v>2.8184317191503006</v>
      </c>
      <c r="AA3155" s="20">
        <v>-0.78</v>
      </c>
      <c r="AB3155" s="20">
        <v>-0.70499999999999996</v>
      </c>
      <c r="AC3155" s="17">
        <v>314.89565216159298</v>
      </c>
      <c r="AD3155" s="17">
        <f t="shared" si="765"/>
        <v>314.98798501068194</v>
      </c>
      <c r="AE3155" s="21">
        <v>96.184697298122003</v>
      </c>
      <c r="AF3155" s="21">
        <v>184.60488505747119</v>
      </c>
      <c r="AG3155" s="19">
        <v>4.4454813218390807</v>
      </c>
      <c r="AH3155" s="21">
        <v>192</v>
      </c>
      <c r="AI3155" s="22">
        <v>1.5833333333333401E-2</v>
      </c>
      <c r="AJ3155" s="21">
        <v>1177.7180000000058</v>
      </c>
      <c r="AK3155" s="21" t="e">
        <f>VLOOKUP($B3155,'[3]Rotoma level Monthly'!$C$2:$N$538,10,FALSE)</f>
        <v>#N/A</v>
      </c>
      <c r="AL3155" s="21" t="e">
        <f>VLOOKUP($B3155,'[3]Rotoma level Monthly'!$C$2:$N$538,11,FALSE)</f>
        <v>#N/A</v>
      </c>
      <c r="AM3155" s="20">
        <v>3.6346242063644119</v>
      </c>
      <c r="AN3155" s="21">
        <v>207.6583333333333</v>
      </c>
    </row>
    <row r="3156" spans="1:40" x14ac:dyDescent="0.25">
      <c r="A3156" t="s">
        <v>101</v>
      </c>
      <c r="B3156" s="15">
        <v>41944</v>
      </c>
      <c r="C3156" s="16" t="s">
        <v>77</v>
      </c>
      <c r="D3156" s="17">
        <v>2015</v>
      </c>
      <c r="E3156" s="18" t="str">
        <f t="shared" si="764"/>
        <v>Tarawera 2014/15</v>
      </c>
      <c r="F3156" s="18" t="s">
        <v>72</v>
      </c>
      <c r="G3156" s="19">
        <v>0.60000001999999997</v>
      </c>
      <c r="H3156" s="20">
        <v>5.75</v>
      </c>
      <c r="I3156" s="21">
        <v>75.999998000000005</v>
      </c>
      <c r="J3156" s="19">
        <v>16.727792757434095</v>
      </c>
      <c r="K3156" s="19">
        <v>6.7275565253311402</v>
      </c>
      <c r="L3156" s="19">
        <v>0.50000001999999999</v>
      </c>
      <c r="M3156" s="19">
        <v>1</v>
      </c>
      <c r="N3156" s="19">
        <v>7.9000000999999997</v>
      </c>
      <c r="O3156" s="19">
        <v>0.60000001999999997</v>
      </c>
      <c r="Q3156" s="19">
        <f t="shared" si="757"/>
        <v>1.6565042127447205</v>
      </c>
      <c r="R3156" s="19">
        <f t="shared" si="763"/>
        <v>3.4096251235082136</v>
      </c>
      <c r="S3156" s="19">
        <f t="shared" si="760"/>
        <v>2.0512488783644867</v>
      </c>
      <c r="T3156" s="19">
        <f t="shared" si="762"/>
        <v>3.7904408268091561</v>
      </c>
      <c r="U3156" s="23">
        <f t="shared" si="761"/>
        <v>2.7269547603566444</v>
      </c>
      <c r="V3156" s="24">
        <f t="shared" si="759"/>
        <v>2.7948391245873947</v>
      </c>
      <c r="W3156" s="24">
        <f t="shared" si="759"/>
        <v>3.075869647458561</v>
      </c>
      <c r="X3156" s="24">
        <f t="shared" si="759"/>
        <v>2.2879509497273438</v>
      </c>
      <c r="Y3156" s="24">
        <f t="shared" si="759"/>
        <v>3.1448524637849791</v>
      </c>
      <c r="Z3156" s="24">
        <f t="shared" si="759"/>
        <v>2.8258780463895703</v>
      </c>
      <c r="AA3156" s="20">
        <v>-1.05</v>
      </c>
      <c r="AB3156" s="20">
        <v>-0.67333333333333301</v>
      </c>
      <c r="AC3156" s="17">
        <v>314.79547597297602</v>
      </c>
      <c r="AD3156" s="17">
        <f t="shared" si="765"/>
        <v>314.94330612764298</v>
      </c>
      <c r="AE3156" s="21">
        <v>63.751302701877499</v>
      </c>
      <c r="AF3156" s="21">
        <v>226.5347222222222</v>
      </c>
      <c r="AG3156" s="19">
        <v>4.8066944444444468</v>
      </c>
      <c r="AH3156" s="21">
        <v>234.6</v>
      </c>
      <c r="AI3156" s="22">
        <v>-0.24916666666666612</v>
      </c>
      <c r="AJ3156" s="21">
        <v>1221.134697298128</v>
      </c>
      <c r="AK3156" s="21" t="e">
        <f>VLOOKUP($B3156,'[3]Rotoma level Monthly'!$C$2:$N$538,10,FALSE)</f>
        <v>#N/A</v>
      </c>
      <c r="AL3156" s="21" t="e">
        <f>VLOOKUP($B3156,'[3]Rotoma level Monthly'!$C$2:$N$538,11,FALSE)</f>
        <v>#N/A</v>
      </c>
      <c r="AM3156" s="20">
        <v>3.6393787223507537</v>
      </c>
      <c r="AN3156" s="21">
        <v>204.79166666666663</v>
      </c>
    </row>
    <row r="3157" spans="1:40" x14ac:dyDescent="0.25">
      <c r="A3157" t="s">
        <v>101</v>
      </c>
      <c r="B3157" s="15">
        <v>41974</v>
      </c>
      <c r="C3157" s="16" t="s">
        <v>77</v>
      </c>
      <c r="D3157" s="17">
        <v>2015</v>
      </c>
      <c r="E3157" s="18" t="str">
        <f t="shared" si="764"/>
        <v>Tarawera 2014/15</v>
      </c>
      <c r="F3157" s="18" t="s">
        <v>72</v>
      </c>
      <c r="G3157" s="19">
        <v>1.9</v>
      </c>
      <c r="H3157" s="20">
        <v>6</v>
      </c>
      <c r="I3157" s="21">
        <v>92</v>
      </c>
      <c r="J3157" s="19">
        <v>11.8427917804341</v>
      </c>
      <c r="K3157" s="19">
        <v>6.7275565253311402</v>
      </c>
      <c r="L3157" s="19">
        <v>2.0000001000000003</v>
      </c>
      <c r="M3157" s="19">
        <v>1</v>
      </c>
      <c r="N3157" s="19">
        <v>8.1000004000000008</v>
      </c>
      <c r="O3157" s="19">
        <v>0.55000000999999998</v>
      </c>
      <c r="Q3157" s="19">
        <f t="shared" si="757"/>
        <v>2.9280341464201856</v>
      </c>
      <c r="R3157" s="19">
        <f t="shared" si="763"/>
        <v>3.3532959558596875</v>
      </c>
      <c r="S3157" s="19">
        <f t="shared" si="760"/>
        <v>2.3010013603101211</v>
      </c>
      <c r="T3157" s="19">
        <f t="shared" si="762"/>
        <v>3.3524859533003717</v>
      </c>
      <c r="U3157" s="23">
        <f t="shared" si="761"/>
        <v>2.9837043539725916</v>
      </c>
      <c r="V3157" s="24">
        <f t="shared" si="759"/>
        <v>2.7591935201549744</v>
      </c>
      <c r="W3157" s="24">
        <f t="shared" si="759"/>
        <v>3.0459095970653078</v>
      </c>
      <c r="X3157" s="24">
        <f t="shared" si="759"/>
        <v>2.2767105200029065</v>
      </c>
      <c r="Y3157" s="24">
        <f t="shared" si="759"/>
        <v>3.4242262932266772</v>
      </c>
      <c r="Z3157" s="24">
        <f t="shared" si="759"/>
        <v>2.8765099826124665</v>
      </c>
      <c r="AA3157" s="20">
        <v>-0.64</v>
      </c>
      <c r="AB3157" s="20">
        <v>-0.77166666666666595</v>
      </c>
      <c r="AC3157" s="17">
        <v>314.68636452843901</v>
      </c>
      <c r="AD3157" s="17">
        <f t="shared" si="765"/>
        <v>314.891927146814</v>
      </c>
      <c r="AE3157" s="21">
        <v>122.09502304146</v>
      </c>
      <c r="AF3157" s="21">
        <v>162.54704301075265</v>
      </c>
      <c r="AG3157" s="19">
        <v>3.6496303763440872</v>
      </c>
      <c r="AH3157" s="21">
        <v>201.5</v>
      </c>
      <c r="AI3157" s="22">
        <v>-0.499999999999999</v>
      </c>
      <c r="AJ3157" s="21">
        <v>1184.0670000000055</v>
      </c>
      <c r="AK3157" s="21" t="e">
        <f>VLOOKUP($B3157,'[3]Rotoma level Monthly'!$C$2:$N$538,10,FALSE)</f>
        <v>#N/A</v>
      </c>
      <c r="AL3157" s="21" t="e">
        <f>VLOOKUP($B3157,'[3]Rotoma level Monthly'!$C$2:$N$538,11,FALSE)</f>
        <v>#N/A</v>
      </c>
      <c r="AM3157" s="20">
        <v>3.7419429584618644</v>
      </c>
      <c r="AN3157" s="21">
        <v>202.95833333333334</v>
      </c>
    </row>
    <row r="3158" spans="1:40" x14ac:dyDescent="0.25">
      <c r="A3158" t="s">
        <v>101</v>
      </c>
      <c r="B3158" s="15">
        <v>42005</v>
      </c>
      <c r="C3158" s="16" t="s">
        <v>77</v>
      </c>
      <c r="D3158" s="17">
        <v>2015</v>
      </c>
      <c r="E3158" s="18" t="str">
        <f t="shared" si="764"/>
        <v>Tarawera 2014/15</v>
      </c>
      <c r="F3158" s="18" t="s">
        <v>72</v>
      </c>
      <c r="G3158" s="19">
        <v>1.8</v>
      </c>
      <c r="H3158" s="20">
        <v>5.1999997999999996</v>
      </c>
      <c r="I3158" s="21">
        <v>128.99999</v>
      </c>
      <c r="J3158" s="19">
        <v>14.773791780434101</v>
      </c>
      <c r="K3158" s="19">
        <v>6.7275565253311402</v>
      </c>
      <c r="L3158" s="19">
        <v>0.50000001999999999</v>
      </c>
      <c r="M3158" s="19">
        <v>1</v>
      </c>
      <c r="N3158" s="19">
        <v>7.9000000999999997</v>
      </c>
      <c r="O3158" s="19">
        <v>1.6</v>
      </c>
      <c r="Q3158" s="19">
        <f t="shared" si="757"/>
        <v>2.8683921629623974</v>
      </c>
      <c r="R3158" s="19">
        <f t="shared" si="763"/>
        <v>3.5411414132768368</v>
      </c>
      <c r="S3158" s="19">
        <f t="shared" si="760"/>
        <v>2.742874926665356</v>
      </c>
      <c r="T3158" s="19">
        <f t="shared" si="762"/>
        <v>3.6329165636360861</v>
      </c>
      <c r="U3158" s="23">
        <f t="shared" si="761"/>
        <v>3.1963312666351689</v>
      </c>
      <c r="V3158" s="24">
        <f t="shared" si="759"/>
        <v>2.8044647487100161</v>
      </c>
      <c r="W3158" s="24">
        <f t="shared" si="759"/>
        <v>3.0943380481717111</v>
      </c>
      <c r="X3158" s="24">
        <f t="shared" si="759"/>
        <v>2.3001775679509087</v>
      </c>
      <c r="Y3158" s="24">
        <f t="shared" si="759"/>
        <v>3.5038012779097198</v>
      </c>
      <c r="Z3158" s="24">
        <f t="shared" si="759"/>
        <v>2.9256954106855884</v>
      </c>
      <c r="AA3158" s="20">
        <v>-0.74</v>
      </c>
      <c r="AB3158" s="20">
        <v>3.3333333333333298E-2</v>
      </c>
      <c r="AC3158" s="17">
        <v>314.55241610405398</v>
      </c>
      <c r="AD3158" s="17">
        <f t="shared" si="765"/>
        <v>314.8411582205984</v>
      </c>
      <c r="AE3158" s="21">
        <v>33.459618191098798</v>
      </c>
      <c r="AF3158" s="21">
        <v>171.12231182795688</v>
      </c>
      <c r="AG3158" s="19">
        <v>3.1606586021505372</v>
      </c>
      <c r="AH3158" s="21">
        <v>327.5</v>
      </c>
      <c r="AI3158" s="22">
        <v>-0.499999999999999</v>
      </c>
      <c r="AJ3158" s="21">
        <v>1169.3040230414656</v>
      </c>
      <c r="AK3158" s="21" t="e">
        <f>VLOOKUP($B3158,'[3]Rotoma level Monthly'!$C$2:$N$538,10,FALSE)</f>
        <v>#N/A</v>
      </c>
      <c r="AL3158" s="21" t="e">
        <f>VLOOKUP($B3158,'[3]Rotoma level Monthly'!$C$2:$N$538,11,FALSE)</f>
        <v>#N/A</v>
      </c>
      <c r="AM3158" s="20">
        <v>3.7162546744116853</v>
      </c>
      <c r="AN3158" s="21">
        <v>205.19166666666663</v>
      </c>
    </row>
    <row r="3159" spans="1:40" x14ac:dyDescent="0.25">
      <c r="A3159" t="s">
        <v>101</v>
      </c>
      <c r="B3159" s="15">
        <v>42036</v>
      </c>
      <c r="C3159" s="16" t="s">
        <v>77</v>
      </c>
      <c r="D3159" s="17">
        <v>2015</v>
      </c>
      <c r="E3159" s="18" t="str">
        <f t="shared" si="764"/>
        <v>Tarawera 2014/15</v>
      </c>
      <c r="F3159" s="18" t="s">
        <v>72</v>
      </c>
      <c r="G3159" s="19">
        <v>1.1000000000000001</v>
      </c>
      <c r="H3159" s="20">
        <v>6.9000000999999997</v>
      </c>
      <c r="I3159" s="21">
        <v>112</v>
      </c>
      <c r="J3159" s="19">
        <v>13.7967917804341</v>
      </c>
      <c r="K3159" s="19">
        <v>5.7505565253311399</v>
      </c>
      <c r="L3159" s="19">
        <v>2.0000001000000003</v>
      </c>
      <c r="M3159" s="19">
        <v>1</v>
      </c>
      <c r="N3159" s="19">
        <v>7.6999997999999996</v>
      </c>
      <c r="O3159" s="19">
        <v>0.75</v>
      </c>
      <c r="Q3159" s="19">
        <f t="shared" si="757"/>
        <v>2.3251374203018917</v>
      </c>
      <c r="R3159" s="19">
        <f t="shared" si="763"/>
        <v>3.165189150671206</v>
      </c>
      <c r="S3159" s="19">
        <f t="shared" si="760"/>
        <v>2.5581462482372461</v>
      </c>
      <c r="T3159" s="19">
        <f t="shared" si="762"/>
        <v>3.5461520812633482</v>
      </c>
      <c r="U3159" s="23">
        <f t="shared" si="761"/>
        <v>2.8986562251184234</v>
      </c>
      <c r="V3159" s="24">
        <f t="shared" si="759"/>
        <v>2.770020804073003</v>
      </c>
      <c r="W3159" s="24">
        <f t="shared" si="759"/>
        <v>3.1107002765715088</v>
      </c>
      <c r="X3159" s="24">
        <f t="shared" si="759"/>
        <v>2.2982494550937811</v>
      </c>
      <c r="Y3159" s="24">
        <f t="shared" si="759"/>
        <v>3.5290390159239631</v>
      </c>
      <c r="Z3159" s="24">
        <f t="shared" si="759"/>
        <v>2.927002387915564</v>
      </c>
      <c r="AA3159" s="20">
        <v>0.04</v>
      </c>
      <c r="AB3159" s="20">
        <v>4.1666666666666699E-2</v>
      </c>
      <c r="AC3159" s="17">
        <v>314.34762178564</v>
      </c>
      <c r="AD3159" s="17">
        <f t="shared" si="765"/>
        <v>314.78996036610897</v>
      </c>
      <c r="AE3159" s="21">
        <v>62.456500519820104</v>
      </c>
      <c r="AF3159" s="21">
        <v>165.18601190476184</v>
      </c>
      <c r="AG3159" s="19">
        <v>3.2568898809523819</v>
      </c>
      <c r="AH3159" s="21">
        <v>222</v>
      </c>
      <c r="AI3159" s="22">
        <v>-0.499999999999999</v>
      </c>
      <c r="AJ3159" s="21">
        <v>1146.8756412325642</v>
      </c>
      <c r="AK3159" s="21" t="e">
        <f>VLOOKUP($B3159,'[3]Rotoma level Monthly'!$C$2:$N$538,10,FALSE)</f>
        <v>#N/A</v>
      </c>
      <c r="AL3159" s="21" t="e">
        <f>VLOOKUP($B3159,'[3]Rotoma level Monthly'!$C$2:$N$538,11,FALSE)</f>
        <v>#N/A</v>
      </c>
      <c r="AM3159" s="20">
        <v>3.621868473694839</v>
      </c>
      <c r="AN3159" s="21">
        <v>205.66666666666666</v>
      </c>
    </row>
    <row r="3160" spans="1:40" x14ac:dyDescent="0.25">
      <c r="A3160" t="s">
        <v>101</v>
      </c>
      <c r="B3160" s="15">
        <v>42064</v>
      </c>
      <c r="C3160" s="16" t="s">
        <v>77</v>
      </c>
      <c r="D3160" s="17">
        <v>2015</v>
      </c>
      <c r="E3160" s="18" t="str">
        <f t="shared" si="764"/>
        <v>Tarawera 2014/15</v>
      </c>
      <c r="F3160" s="18" t="s">
        <v>72</v>
      </c>
      <c r="G3160" s="19">
        <v>2.0999998999999998</v>
      </c>
      <c r="H3160" s="20">
        <v>6.8000002000000004</v>
      </c>
      <c r="I3160" s="21">
        <v>113</v>
      </c>
      <c r="J3160" s="19">
        <v>15.750792757434096</v>
      </c>
      <c r="K3160" s="19">
        <v>4.7735565253311396</v>
      </c>
      <c r="L3160" s="19">
        <v>3</v>
      </c>
      <c r="M3160" s="19">
        <v>1</v>
      </c>
      <c r="N3160" s="19">
        <v>7.9000000999999997</v>
      </c>
      <c r="O3160" s="19">
        <v>0.64999998000000003</v>
      </c>
      <c r="Q3160" s="19">
        <f t="shared" si="757"/>
        <v>3.038436956095202</v>
      </c>
      <c r="R3160" s="19">
        <f t="shared" si="763"/>
        <v>3.1850798271286207</v>
      </c>
      <c r="S3160" s="19">
        <f t="shared" si="760"/>
        <v>2.5697661148850925</v>
      </c>
      <c r="T3160" s="19">
        <f t="shared" si="762"/>
        <v>3.714123058426674</v>
      </c>
      <c r="U3160" s="23">
        <f t="shared" si="761"/>
        <v>3.1268514891338972</v>
      </c>
      <c r="V3160" s="24">
        <f t="shared" si="759"/>
        <v>2.7792210382125879</v>
      </c>
      <c r="W3160" s="24">
        <f t="shared" si="759"/>
        <v>3.1148088979570345</v>
      </c>
      <c r="X3160" s="24">
        <f t="shared" si="759"/>
        <v>2.3021754847674321</v>
      </c>
      <c r="Y3160" s="24">
        <f t="shared" si="759"/>
        <v>3.6313713073727887</v>
      </c>
      <c r="Z3160" s="24">
        <f t="shared" si="759"/>
        <v>2.9568941820774608</v>
      </c>
      <c r="AA3160" s="20">
        <v>-1.03</v>
      </c>
      <c r="AB3160" s="20">
        <v>-0.184999999999999</v>
      </c>
      <c r="AC3160" s="17">
        <v>314.23799747422902</v>
      </c>
      <c r="AD3160" s="17">
        <f t="shared" si="765"/>
        <v>314.74096612000977</v>
      </c>
      <c r="AE3160" s="21">
        <v>59.027000000000001</v>
      </c>
      <c r="AF3160" s="21">
        <v>159.32123655913981</v>
      </c>
      <c r="AG3160" s="19">
        <v>2.9181048387096764</v>
      </c>
      <c r="AH3160" s="21">
        <v>206.3</v>
      </c>
      <c r="AI3160" s="22">
        <v>-0.499999999999999</v>
      </c>
      <c r="AJ3160" s="21">
        <v>1187.1381417523844</v>
      </c>
      <c r="AK3160" s="21" t="e">
        <f>VLOOKUP($B3160,'[3]Rotoma level Monthly'!$C$2:$N$538,10,FALSE)</f>
        <v>#N/A</v>
      </c>
      <c r="AL3160" s="21" t="e">
        <f>VLOOKUP($B3160,'[3]Rotoma level Monthly'!$C$2:$N$538,11,FALSE)</f>
        <v>#N/A</v>
      </c>
      <c r="AM3160" s="20">
        <v>3.5896927544488069</v>
      </c>
      <c r="AN3160" s="21">
        <v>199.98333333333335</v>
      </c>
    </row>
    <row r="3161" spans="1:40" x14ac:dyDescent="0.25">
      <c r="A3161" t="s">
        <v>101</v>
      </c>
      <c r="B3161" s="15">
        <v>42095</v>
      </c>
      <c r="C3161" s="16" t="s">
        <v>77</v>
      </c>
      <c r="D3161" s="17">
        <v>2015</v>
      </c>
      <c r="E3161" s="18" t="str">
        <f t="shared" si="764"/>
        <v>Tarawera 2014/15</v>
      </c>
      <c r="F3161" s="18" t="s">
        <v>72</v>
      </c>
      <c r="G3161" s="19">
        <v>2.5</v>
      </c>
      <c r="H3161" s="20">
        <v>7.8000002000000004</v>
      </c>
      <c r="I3161" s="21">
        <v>109</v>
      </c>
      <c r="J3161" s="19">
        <v>13.7967917804341</v>
      </c>
      <c r="K3161" s="19">
        <v>6.7275565253311402</v>
      </c>
      <c r="L3161" s="19">
        <v>0.50000001999999999</v>
      </c>
      <c r="M3161" s="19">
        <v>1</v>
      </c>
      <c r="N3161" s="19">
        <v>8.1000004000000008</v>
      </c>
      <c r="O3161" s="19">
        <v>0.60000001999999997</v>
      </c>
      <c r="Q3161" s="19">
        <f t="shared" si="757"/>
        <v>3.2307676220269759</v>
      </c>
      <c r="R3161" s="19">
        <f t="shared" si="763"/>
        <v>2.9956232859947924</v>
      </c>
      <c r="S3161" s="19">
        <f t="shared" si="760"/>
        <v>2.5226537588012774</v>
      </c>
      <c r="T3161" s="19">
        <f t="shared" si="762"/>
        <v>3.5461520812633482</v>
      </c>
      <c r="U3161" s="23">
        <f t="shared" si="761"/>
        <v>3.0737991870215984</v>
      </c>
      <c r="V3161" s="24">
        <f t="shared" si="759"/>
        <v>2.7829736233889761</v>
      </c>
      <c r="W3161" s="24">
        <f t="shared" si="759"/>
        <v>3.096497763057132</v>
      </c>
      <c r="X3161" s="24">
        <f t="shared" si="759"/>
        <v>2.2953950857031198</v>
      </c>
      <c r="Y3161" s="24">
        <f t="shared" si="759"/>
        <v>3.7197060173913372</v>
      </c>
      <c r="Z3161" s="24">
        <f t="shared" si="759"/>
        <v>2.9736431223851412</v>
      </c>
      <c r="AA3161" s="20">
        <v>-0.22</v>
      </c>
      <c r="AB3161" s="20">
        <v>-0.19166666666666601</v>
      </c>
      <c r="AC3161" s="17">
        <v>314.09221320006998</v>
      </c>
      <c r="AD3161" s="17">
        <f t="shared" si="765"/>
        <v>314.6776485857564</v>
      </c>
      <c r="AE3161" s="21">
        <v>129.94800000000001</v>
      </c>
      <c r="AF3161" s="21">
        <v>159.13194444444437</v>
      </c>
      <c r="AG3161" s="19">
        <v>3.1295833333333336</v>
      </c>
      <c r="AH3161" s="21">
        <v>164.6</v>
      </c>
      <c r="AI3161" s="22">
        <v>-0.499999999999999</v>
      </c>
      <c r="AJ3161" s="21">
        <v>1206.2981417523843</v>
      </c>
      <c r="AK3161" s="21" t="e">
        <f>VLOOKUP($B3161,'[3]Rotoma level Monthly'!$C$2:$N$538,10,FALSE)</f>
        <v>#N/A</v>
      </c>
      <c r="AL3161" s="21" t="e">
        <f>VLOOKUP($B3161,'[3]Rotoma level Monthly'!$C$2:$N$538,11,FALSE)</f>
        <v>#N/A</v>
      </c>
      <c r="AM3161" s="20">
        <v>3.5601021406495241</v>
      </c>
      <c r="AN3161" s="21">
        <v>198.95000000000002</v>
      </c>
    </row>
    <row r="3162" spans="1:40" x14ac:dyDescent="0.25">
      <c r="A3162" t="s">
        <v>101</v>
      </c>
      <c r="B3162" s="15">
        <v>42125</v>
      </c>
      <c r="C3162" s="16" t="s">
        <v>77</v>
      </c>
      <c r="D3162" s="17">
        <v>2015</v>
      </c>
      <c r="E3162" s="18" t="str">
        <f t="shared" si="764"/>
        <v>Tarawera 2014/15</v>
      </c>
      <c r="F3162" s="18" t="s">
        <v>72</v>
      </c>
      <c r="G3162" s="19">
        <v>1.3</v>
      </c>
      <c r="H3162" s="20">
        <v>10.3</v>
      </c>
      <c r="I3162" s="21">
        <v>94.999999000000003</v>
      </c>
      <c r="J3162" s="19">
        <v>5.9807927574341004</v>
      </c>
      <c r="K3162" s="19">
        <v>5.7505565253311399</v>
      </c>
      <c r="L3162" s="19">
        <v>1</v>
      </c>
      <c r="M3162" s="19">
        <v>4.0000002000000006</v>
      </c>
      <c r="N3162" s="19">
        <v>7.8000002000000004</v>
      </c>
      <c r="O3162" s="19">
        <v>0.44999999000000002</v>
      </c>
      <c r="Q3162" s="19">
        <f t="shared" si="757"/>
        <v>2.5094161148593654</v>
      </c>
      <c r="R3162" s="19">
        <f t="shared" si="763"/>
        <v>2.5904340065386018</v>
      </c>
      <c r="S3162" s="19">
        <f t="shared" si="760"/>
        <v>2.3429480381591534</v>
      </c>
      <c r="T3162" s="19">
        <f t="shared" si="762"/>
        <v>2.4861355610407632</v>
      </c>
      <c r="U3162" s="23">
        <f t="shared" si="761"/>
        <v>2.4822334301494711</v>
      </c>
      <c r="V3162" s="24">
        <f t="shared" ref="V3162:Z3212" si="766">AVERAGE(Q3151:Q3162)</f>
        <v>2.7480887874255742</v>
      </c>
      <c r="W3162" s="24">
        <f t="shared" si="766"/>
        <v>3.1025557932078818</v>
      </c>
      <c r="X3162" s="24">
        <f t="shared" si="766"/>
        <v>2.3062373902293776</v>
      </c>
      <c r="Y3162" s="24">
        <f t="shared" si="766"/>
        <v>3.7037159185247699</v>
      </c>
      <c r="Z3162" s="24">
        <f t="shared" si="766"/>
        <v>2.965149472346901</v>
      </c>
      <c r="AA3162" s="20">
        <v>-1.24</v>
      </c>
      <c r="AB3162" s="20">
        <v>-0.53500000000000003</v>
      </c>
      <c r="AC3162" s="17">
        <v>314.05071347177301</v>
      </c>
      <c r="AD3162" s="17">
        <f t="shared" si="765"/>
        <v>314.61002051373566</v>
      </c>
      <c r="AE3162" s="21">
        <v>110.80800000000001</v>
      </c>
      <c r="AF3162" s="21">
        <v>164.6774193548388</v>
      </c>
      <c r="AG3162" s="19">
        <v>2.9121575268817192</v>
      </c>
      <c r="AH3162" s="21">
        <v>177.1</v>
      </c>
      <c r="AI3162" s="22">
        <v>-0.53749999999999953</v>
      </c>
      <c r="AJ3162" s="21">
        <v>1149.8071417523822</v>
      </c>
      <c r="AK3162" s="21" t="e">
        <f>VLOOKUP($B3162,'[3]Rotoma level Monthly'!$C$2:$N$538,10,FALSE)</f>
        <v>#N/A</v>
      </c>
      <c r="AL3162" s="21" t="e">
        <f>VLOOKUP($B3162,'[3]Rotoma level Monthly'!$C$2:$N$538,11,FALSE)</f>
        <v>#N/A</v>
      </c>
      <c r="AM3162" s="20">
        <v>3.5565992471310057</v>
      </c>
      <c r="AN3162" s="21">
        <v>196.49166666666665</v>
      </c>
    </row>
    <row r="3163" spans="1:40" x14ac:dyDescent="0.25">
      <c r="A3163" t="s">
        <v>101</v>
      </c>
      <c r="B3163" s="15">
        <v>42156</v>
      </c>
      <c r="C3163" s="16" t="s">
        <v>77</v>
      </c>
      <c r="D3163" s="17">
        <v>2015</v>
      </c>
      <c r="E3163" s="18" t="str">
        <f t="shared" si="764"/>
        <v>Tarawera 2014/15</v>
      </c>
      <c r="F3163" s="18" t="s">
        <v>72</v>
      </c>
      <c r="G3163" s="19">
        <v>1.6</v>
      </c>
      <c r="H3163" s="20">
        <v>10.1</v>
      </c>
      <c r="I3163" s="21">
        <v>54.000000999999997</v>
      </c>
      <c r="J3163" s="19">
        <v>9.888791780434099</v>
      </c>
      <c r="K3163" s="19">
        <v>5.7505565253311399</v>
      </c>
      <c r="L3163" s="19">
        <v>1.2500001000000001</v>
      </c>
      <c r="M3163" s="19">
        <v>1</v>
      </c>
      <c r="N3163" s="19">
        <v>7.6999997999999996</v>
      </c>
      <c r="O3163" s="19">
        <v>1.2</v>
      </c>
      <c r="Q3163" s="19">
        <f t="shared" si="757"/>
        <v>2.7384647559460493</v>
      </c>
      <c r="R3163" s="19">
        <f t="shared" si="763"/>
        <v>2.6201535403559442</v>
      </c>
      <c r="S3163" s="19">
        <f t="shared" si="760"/>
        <v>1.6045052412750311</v>
      </c>
      <c r="T3163" s="19">
        <f t="shared" si="762"/>
        <v>3.1238182387011482</v>
      </c>
      <c r="U3163" s="23">
        <f t="shared" si="761"/>
        <v>2.521735444069543</v>
      </c>
      <c r="V3163" s="24">
        <f t="shared" si="766"/>
        <v>2.7425158287293443</v>
      </c>
      <c r="W3163" s="24">
        <f t="shared" si="766"/>
        <v>3.099413855897986</v>
      </c>
      <c r="X3163" s="24">
        <f t="shared" si="766"/>
        <v>2.2530384234046292</v>
      </c>
      <c r="Y3163" s="24">
        <f t="shared" si="766"/>
        <v>3.7986607062103928</v>
      </c>
      <c r="Z3163" s="24">
        <f t="shared" si="766"/>
        <v>2.9734072035605883</v>
      </c>
      <c r="AA3163" s="20">
        <v>-1.1100000000000001</v>
      </c>
      <c r="AB3163" s="20">
        <v>-1.105</v>
      </c>
      <c r="AC3163" s="17">
        <v>314.06963334459198</v>
      </c>
      <c r="AD3163" s="17">
        <f t="shared" si="765"/>
        <v>314.54175251698871</v>
      </c>
      <c r="AE3163" s="21">
        <v>107.40600000000001</v>
      </c>
      <c r="AF3163" s="21">
        <v>194.96527777777771</v>
      </c>
      <c r="AG3163" s="19">
        <v>4.225938888888888</v>
      </c>
      <c r="AH3163" s="21">
        <v>115.2</v>
      </c>
      <c r="AI3163" s="22">
        <v>-0.57333333333333303</v>
      </c>
      <c r="AJ3163" s="21">
        <v>1173.876141752382</v>
      </c>
      <c r="AK3163" s="21" t="e">
        <f>VLOOKUP($B3163,'[3]Rotoma level Monthly'!$C$2:$N$538,10,FALSE)</f>
        <v>#N/A</v>
      </c>
      <c r="AL3163" s="21" t="e">
        <f>VLOOKUP($B3163,'[3]Rotoma level Monthly'!$C$2:$N$538,11,FALSE)</f>
        <v>#N/A</v>
      </c>
      <c r="AM3163" s="20">
        <v>3.5639010168442677</v>
      </c>
      <c r="AN3163" s="21">
        <v>197.06666666666663</v>
      </c>
    </row>
    <row r="3164" spans="1:40" x14ac:dyDescent="0.25">
      <c r="A3164" t="s">
        <v>101</v>
      </c>
      <c r="B3164" s="15">
        <v>42186</v>
      </c>
      <c r="C3164" s="16" t="s">
        <v>78</v>
      </c>
      <c r="D3164" s="17">
        <v>2016</v>
      </c>
      <c r="E3164" s="18" t="str">
        <f t="shared" si="764"/>
        <v>Tarawera 2015/16</v>
      </c>
      <c r="F3164" s="18" t="s">
        <v>72</v>
      </c>
      <c r="G3164" s="19">
        <v>2.8</v>
      </c>
      <c r="H3164" s="20">
        <v>10.7</v>
      </c>
      <c r="I3164" s="21">
        <v>78</v>
      </c>
      <c r="J3164" s="19">
        <v>21.612791780434101</v>
      </c>
      <c r="K3164" s="19">
        <v>12.589556525331139</v>
      </c>
      <c r="L3164" s="19">
        <v>3</v>
      </c>
      <c r="M3164" s="19">
        <v>2</v>
      </c>
      <c r="N3164" s="19">
        <v>7.76</v>
      </c>
      <c r="O3164" s="19">
        <v>0.44900000000000001</v>
      </c>
      <c r="Q3164" s="19">
        <f t="shared" si="757"/>
        <v>3.3557813996092367</v>
      </c>
      <c r="R3164" s="19">
        <f t="shared" si="763"/>
        <v>2.5321020134864378</v>
      </c>
      <c r="S3164" s="19">
        <f t="shared" si="760"/>
        <v>2.0852047540983452</v>
      </c>
      <c r="T3164" s="19">
        <f t="shared" si="762"/>
        <v>4.115355738801866</v>
      </c>
      <c r="U3164" s="23">
        <f t="shared" si="761"/>
        <v>3.0221109764989711</v>
      </c>
      <c r="V3164" s="24">
        <f t="shared" si="766"/>
        <v>2.7883859236717128</v>
      </c>
      <c r="W3164" s="24">
        <f t="shared" si="766"/>
        <v>3.0778261985240092</v>
      </c>
      <c r="X3164" s="24">
        <f t="shared" si="766"/>
        <v>2.2398977493151579</v>
      </c>
      <c r="Y3164" s="24">
        <f t="shared" si="766"/>
        <v>3.7306031849149921</v>
      </c>
      <c r="Z3164" s="24">
        <f t="shared" si="766"/>
        <v>2.9591782641064679</v>
      </c>
      <c r="AA3164" s="20">
        <v>-1.45</v>
      </c>
      <c r="AB3164" s="20">
        <v>-1.02833333333333</v>
      </c>
      <c r="AC3164" s="17">
        <v>313.99861222550601</v>
      </c>
      <c r="AD3164" s="17">
        <f t="shared" si="765"/>
        <v>314.4615388908436</v>
      </c>
      <c r="AE3164" s="21">
        <v>153.09</v>
      </c>
      <c r="AF3164" s="21">
        <v>166.81451612903228</v>
      </c>
      <c r="AG3164" s="19">
        <v>3.2360846774193557</v>
      </c>
      <c r="AH3164" s="21">
        <v>148.30000000000001</v>
      </c>
      <c r="AI3164" s="22">
        <v>-0.63083333333333302</v>
      </c>
      <c r="AJ3164" s="21">
        <v>1185.5701417523815</v>
      </c>
      <c r="AK3164" s="21" t="e">
        <f>VLOOKUP($B3164,'[3]Rotoma level Monthly'!$C$2:$N$538,10,FALSE)</f>
        <v>#N/A</v>
      </c>
      <c r="AL3164" s="21" t="e">
        <f>VLOOKUP($B3164,'[3]Rotoma level Monthly'!$C$2:$N$538,11,FALSE)</f>
        <v>#N/A</v>
      </c>
      <c r="AM3164" s="20">
        <v>3.6478739335109349</v>
      </c>
      <c r="AN3164" s="21">
        <v>195.07500000000002</v>
      </c>
    </row>
    <row r="3165" spans="1:40" x14ac:dyDescent="0.25">
      <c r="A3165" t="s">
        <v>101</v>
      </c>
      <c r="B3165" s="15">
        <v>42217</v>
      </c>
      <c r="C3165" s="16" t="s">
        <v>78</v>
      </c>
      <c r="D3165" s="17">
        <v>2016</v>
      </c>
      <c r="E3165" s="18" t="str">
        <f t="shared" si="764"/>
        <v>Tarawera 2015/16</v>
      </c>
      <c r="F3165" s="18" t="s">
        <v>72</v>
      </c>
      <c r="G3165" s="19">
        <v>1.5</v>
      </c>
      <c r="H3165" s="20">
        <v>9.4</v>
      </c>
      <c r="I3165" s="21">
        <v>69</v>
      </c>
      <c r="J3165" s="19">
        <v>21.612791780434101</v>
      </c>
      <c r="K3165" s="19">
        <v>13.566556525331139</v>
      </c>
      <c r="L3165" s="19">
        <v>1</v>
      </c>
      <c r="M3165" s="19">
        <v>2</v>
      </c>
      <c r="N3165" s="19">
        <v>7.68</v>
      </c>
      <c r="O3165" s="19">
        <v>0.438</v>
      </c>
      <c r="Q3165" s="19">
        <f t="shared" si="757"/>
        <v>2.6672717980014307</v>
      </c>
      <c r="R3165" s="19">
        <f t="shared" si="763"/>
        <v>2.727387312040189</v>
      </c>
      <c r="S3165" s="19">
        <f t="shared" si="760"/>
        <v>1.9249357631191377</v>
      </c>
      <c r="T3165" s="19">
        <f t="shared" si="762"/>
        <v>4.115355738801866</v>
      </c>
      <c r="U3165" s="23">
        <f t="shared" si="761"/>
        <v>2.8587376529906559</v>
      </c>
      <c r="V3165" s="24">
        <f t="shared" si="766"/>
        <v>2.7005498959941541</v>
      </c>
      <c r="W3165" s="24">
        <f t="shared" si="766"/>
        <v>3.0380080959738929</v>
      </c>
      <c r="X3165" s="24">
        <f t="shared" si="766"/>
        <v>2.2171798144268231</v>
      </c>
      <c r="Y3165" s="24">
        <f t="shared" si="766"/>
        <v>3.6625456636195914</v>
      </c>
      <c r="Z3165" s="24">
        <f t="shared" si="766"/>
        <v>2.9045708675036153</v>
      </c>
      <c r="AA3165" s="20">
        <v>-1.93</v>
      </c>
      <c r="AB3165" s="20">
        <v>-1.0549999999999999</v>
      </c>
      <c r="AC3165" s="17">
        <v>314.03165422950502</v>
      </c>
      <c r="AD3165" s="17">
        <f t="shared" si="765"/>
        <v>314.38996208156402</v>
      </c>
      <c r="AE3165" s="21">
        <v>159.13849999999999</v>
      </c>
      <c r="AF3165" s="21">
        <v>164.69086021505373</v>
      </c>
      <c r="AG3165" s="19">
        <v>3.0041263440860191</v>
      </c>
      <c r="AH3165" s="21">
        <v>152.30000000000001</v>
      </c>
      <c r="AI3165" s="22">
        <v>-0.64249999999999952</v>
      </c>
      <c r="AJ3165" s="21">
        <v>1281.3326417523813</v>
      </c>
      <c r="AK3165" s="21" t="e">
        <f>VLOOKUP($B3165,'[3]Rotoma level Monthly'!$C$2:$N$538,10,FALSE)</f>
        <v>#N/A</v>
      </c>
      <c r="AL3165" s="21" t="e">
        <f>VLOOKUP($B3165,'[3]Rotoma level Monthly'!$C$2:$N$538,11,FALSE)</f>
        <v>#N/A</v>
      </c>
      <c r="AM3165" s="20">
        <v>3.628299784765415</v>
      </c>
      <c r="AN3165" s="21">
        <v>192.08333333333334</v>
      </c>
    </row>
    <row r="3166" spans="1:40" x14ac:dyDescent="0.25">
      <c r="A3166" t="s">
        <v>101</v>
      </c>
      <c r="B3166" s="15">
        <v>42248</v>
      </c>
      <c r="C3166" s="16" t="s">
        <v>78</v>
      </c>
      <c r="D3166" s="17">
        <v>2016</v>
      </c>
      <c r="E3166" s="18" t="str">
        <f t="shared" si="764"/>
        <v>Tarawera 2015/16</v>
      </c>
      <c r="F3166" s="18" t="s">
        <v>72</v>
      </c>
      <c r="G3166" s="19">
        <v>0.6</v>
      </c>
      <c r="H3166" s="20">
        <v>11.3</v>
      </c>
      <c r="I3166" s="21">
        <v>84</v>
      </c>
      <c r="J3166" s="19">
        <v>15.750791780434101</v>
      </c>
      <c r="K3166" s="19">
        <v>14.543556525331139</v>
      </c>
      <c r="L3166" s="19">
        <v>1</v>
      </c>
      <c r="M3166" s="19">
        <v>1.881</v>
      </c>
      <c r="N3166" s="19">
        <v>7.64</v>
      </c>
      <c r="O3166" s="19">
        <v>0.97899999999999998</v>
      </c>
      <c r="Q3166" s="19">
        <f t="shared" si="757"/>
        <v>1.656504175974455</v>
      </c>
      <c r="R3166" s="19">
        <f t="shared" si="763"/>
        <v>2.4471330009987864</v>
      </c>
      <c r="S3166" s="19">
        <f t="shared" si="760"/>
        <v>2.1820806510462636</v>
      </c>
      <c r="T3166" s="19">
        <f t="shared" si="762"/>
        <v>3.7141229797656998</v>
      </c>
      <c r="U3166" s="23">
        <f t="shared" si="761"/>
        <v>2.4999602019463012</v>
      </c>
      <c r="V3166" s="24">
        <f t="shared" si="766"/>
        <v>2.5995592304118258</v>
      </c>
      <c r="W3166" s="24">
        <f t="shared" si="766"/>
        <v>2.9696809951068932</v>
      </c>
      <c r="X3166" s="24">
        <f t="shared" si="766"/>
        <v>2.2309875775093904</v>
      </c>
      <c r="Y3166" s="24">
        <f t="shared" si="766"/>
        <v>3.5772916373849566</v>
      </c>
      <c r="Z3166" s="24">
        <f t="shared" si="766"/>
        <v>2.8443798601032668</v>
      </c>
      <c r="AA3166" s="20">
        <v>-1.81</v>
      </c>
      <c r="AB3166" s="20">
        <v>-1.29</v>
      </c>
      <c r="AC3166" s="17">
        <v>314.06993303724698</v>
      </c>
      <c r="AD3166" s="17">
        <f t="shared" si="765"/>
        <v>314.31902396130204</v>
      </c>
      <c r="AE3166" s="21">
        <v>183.16900000000101</v>
      </c>
      <c r="AF3166" s="21">
        <v>175.76388888888886</v>
      </c>
      <c r="AG3166" s="19">
        <v>3.5814930555555557</v>
      </c>
      <c r="AH3166" s="21">
        <v>158.4</v>
      </c>
      <c r="AI3166" s="22">
        <v>-0.68916666666666648</v>
      </c>
      <c r="AJ3166" s="21">
        <v>1239.5756417523794</v>
      </c>
      <c r="AK3166" s="21" t="e">
        <f>VLOOKUP($B3166,'[3]Rotoma level Monthly'!$C$2:$N$538,10,FALSE)</f>
        <v>#N/A</v>
      </c>
      <c r="AL3166" s="21" t="e">
        <f>VLOOKUP($B3166,'[3]Rotoma level Monthly'!$C$2:$N$538,11,FALSE)</f>
        <v>#N/A</v>
      </c>
      <c r="AM3166" s="20">
        <v>3.5614981494607552</v>
      </c>
      <c r="AN3166" s="21">
        <v>191.64999999999998</v>
      </c>
    </row>
    <row r="3167" spans="1:40" x14ac:dyDescent="0.25">
      <c r="A3167" t="s">
        <v>101</v>
      </c>
      <c r="B3167" s="15">
        <v>42278</v>
      </c>
      <c r="C3167" s="16" t="s">
        <v>78</v>
      </c>
      <c r="D3167" s="17">
        <v>2016</v>
      </c>
      <c r="E3167" s="18" t="str">
        <f t="shared" si="764"/>
        <v>Tarawera 2015/16</v>
      </c>
      <c r="F3167" s="18" t="s">
        <v>72</v>
      </c>
      <c r="G3167" s="19">
        <v>0.6</v>
      </c>
      <c r="H3167" s="20">
        <v>10.1</v>
      </c>
      <c r="I3167" s="21">
        <v>79</v>
      </c>
      <c r="J3167" s="19">
        <v>37.244791780434099</v>
      </c>
      <c r="K3167" s="19">
        <v>10.635556525331138</v>
      </c>
      <c r="L3167" s="19">
        <v>2</v>
      </c>
      <c r="M3167" s="19">
        <v>2</v>
      </c>
      <c r="N3167" s="19">
        <v>8.0399999999999991</v>
      </c>
      <c r="O3167" s="19">
        <v>0.41799999999999998</v>
      </c>
      <c r="Q3167" s="19">
        <f t="shared" si="757"/>
        <v>1.656504175974455</v>
      </c>
      <c r="R3167" s="19">
        <f t="shared" si="763"/>
        <v>2.6201535403559442</v>
      </c>
      <c r="S3167" s="19">
        <f t="shared" si="760"/>
        <v>2.1018575447842287</v>
      </c>
      <c r="T3167" s="19">
        <f t="shared" si="762"/>
        <v>4.8055114079386163</v>
      </c>
      <c r="U3167" s="23">
        <f t="shared" si="761"/>
        <v>2.7960066672633115</v>
      </c>
      <c r="V3167" s="24">
        <f t="shared" si="766"/>
        <v>2.5526012450763638</v>
      </c>
      <c r="W3167" s="24">
        <f t="shared" si="766"/>
        <v>2.9322765141846046</v>
      </c>
      <c r="X3167" s="24">
        <f t="shared" si="766"/>
        <v>2.2489352733121448</v>
      </c>
      <c r="Y3167" s="24">
        <f t="shared" si="766"/>
        <v>3.6618808524790789</v>
      </c>
      <c r="Z3167" s="24">
        <f t="shared" si="766"/>
        <v>2.8489234712630478</v>
      </c>
      <c r="AA3167" s="20">
        <v>-1.96</v>
      </c>
      <c r="AB3167" s="20">
        <v>-1.3099999999999901</v>
      </c>
      <c r="AC3167" s="17">
        <v>314.04241884682898</v>
      </c>
      <c r="AD3167" s="17">
        <f t="shared" si="765"/>
        <v>314.24792118507173</v>
      </c>
      <c r="AE3167" s="21">
        <v>32.591999999999999</v>
      </c>
      <c r="AF3167" s="21">
        <v>217.38772928526251</v>
      </c>
      <c r="AG3167" s="19">
        <v>4.0597939059139794</v>
      </c>
      <c r="AI3167" s="22">
        <v>-0.72249999999999948</v>
      </c>
      <c r="AJ3167" s="21">
        <v>1280.5336417523793</v>
      </c>
      <c r="AK3167" s="21" t="e">
        <f>VLOOKUP($B3167,'[3]Rotoma level Monthly'!$C$2:$N$538,10,FALSE)</f>
        <v>#N/A</v>
      </c>
      <c r="AL3167" s="21" t="e">
        <f>VLOOKUP($B3167,'[3]Rotoma level Monthly'!$C$2:$N$538,11,FALSE)</f>
        <v>#N/A</v>
      </c>
      <c r="AM3167" s="20">
        <v>3.5272369408837569</v>
      </c>
    </row>
    <row r="3168" spans="1:40" x14ac:dyDescent="0.25">
      <c r="A3168" t="s">
        <v>101</v>
      </c>
      <c r="B3168" s="15">
        <v>42309</v>
      </c>
      <c r="C3168" s="16" t="s">
        <v>78</v>
      </c>
      <c r="D3168" s="17">
        <v>2016</v>
      </c>
      <c r="E3168" s="18" t="str">
        <f t="shared" si="764"/>
        <v>Tarawera 2015/16</v>
      </c>
      <c r="F3168" s="18" t="s">
        <v>72</v>
      </c>
      <c r="G3168" s="19">
        <v>0.5</v>
      </c>
      <c r="H3168" s="20">
        <v>11.5</v>
      </c>
      <c r="I3168" s="21">
        <v>80</v>
      </c>
      <c r="J3168" s="19">
        <v>13.7967917804341</v>
      </c>
      <c r="K3168" s="19">
        <v>5.7505565253311399</v>
      </c>
      <c r="L3168" s="19">
        <v>2</v>
      </c>
      <c r="M3168" s="19">
        <v>2</v>
      </c>
      <c r="N3168" s="19">
        <v>7.9</v>
      </c>
      <c r="O3168" s="19">
        <v>0.59099999999999997</v>
      </c>
      <c r="Q3168" s="19">
        <f t="shared" ref="Q3168:Q3231" si="767">2.22+2.54*LOG($G3168,10)</f>
        <v>1.4553838110134882</v>
      </c>
      <c r="R3168" s="19">
        <f t="shared" si="763"/>
        <v>2.4194262736500334</v>
      </c>
      <c r="S3168" s="19">
        <f t="shared" si="760"/>
        <v>2.1183008608457494</v>
      </c>
      <c r="T3168" s="19">
        <f t="shared" si="762"/>
        <v>3.5461520812633482</v>
      </c>
      <c r="U3168" s="23">
        <f t="shared" si="761"/>
        <v>2.3848157566931549</v>
      </c>
      <c r="V3168" s="24">
        <f t="shared" si="766"/>
        <v>2.5358412115987607</v>
      </c>
      <c r="W3168" s="24">
        <f t="shared" si="766"/>
        <v>2.8497599433630896</v>
      </c>
      <c r="X3168" s="24">
        <f t="shared" si="766"/>
        <v>2.2545229385189169</v>
      </c>
      <c r="Y3168" s="24">
        <f t="shared" si="766"/>
        <v>3.6415234570169281</v>
      </c>
      <c r="Z3168" s="24">
        <f t="shared" si="766"/>
        <v>2.8204118876244242</v>
      </c>
      <c r="AA3168" s="20">
        <v>-0.6</v>
      </c>
      <c r="AB3168" s="20">
        <v>-1.4766666666666599</v>
      </c>
      <c r="AC3168" s="17">
        <v>313.912353296638</v>
      </c>
      <c r="AD3168" s="17">
        <f t="shared" si="765"/>
        <v>314.17432762871022</v>
      </c>
      <c r="AE3168" s="21">
        <v>105.85899999999999</v>
      </c>
      <c r="AF3168" s="21">
        <v>204.09722222222223</v>
      </c>
      <c r="AG3168" s="19">
        <v>4.211652925000001</v>
      </c>
      <c r="AH3168" s="21">
        <v>256.60000000000002</v>
      </c>
      <c r="AI3168" s="22">
        <v>-0.89999999999999791</v>
      </c>
      <c r="AJ3168" s="21">
        <v>1216.9409444542575</v>
      </c>
      <c r="AK3168" s="21" t="e">
        <f>VLOOKUP($B3168,'[3]Rotoma level Monthly'!$C$2:$N$538,10,FALSE)</f>
        <v>#N/A</v>
      </c>
      <c r="AL3168" s="21" t="e">
        <f>VLOOKUP($B3168,'[3]Rotoma level Monthly'!$C$2:$N$538,11,FALSE)</f>
        <v>#N/A</v>
      </c>
      <c r="AM3168" s="20">
        <v>3.4950963228899981</v>
      </c>
      <c r="AN3168" s="21">
        <v>197.0333333333333</v>
      </c>
    </row>
    <row r="3169" spans="1:40" x14ac:dyDescent="0.25">
      <c r="A3169" t="s">
        <v>101</v>
      </c>
      <c r="B3169" s="15">
        <v>42339</v>
      </c>
      <c r="C3169" s="16" t="s">
        <v>78</v>
      </c>
      <c r="D3169" s="17">
        <v>2016</v>
      </c>
      <c r="E3169" s="18" t="str">
        <f t="shared" si="764"/>
        <v>Tarawera 2015/16</v>
      </c>
      <c r="F3169" s="18" t="s">
        <v>72</v>
      </c>
      <c r="G3169" s="19">
        <v>3.8</v>
      </c>
      <c r="H3169" s="20">
        <v>5.75</v>
      </c>
      <c r="I3169" s="21">
        <v>120</v>
      </c>
      <c r="J3169" s="19">
        <v>15.750791780434101</v>
      </c>
      <c r="K3169" s="19">
        <v>6.7275565253311402</v>
      </c>
      <c r="L3169" s="19">
        <v>1</v>
      </c>
      <c r="M3169" s="19">
        <v>2</v>
      </c>
      <c r="N3169" s="19">
        <v>7.76</v>
      </c>
      <c r="O3169" s="19">
        <v>0.75800000000000001</v>
      </c>
      <c r="Q3169" s="19">
        <f t="shared" si="767"/>
        <v>3.6926503354066975</v>
      </c>
      <c r="R3169" s="19">
        <f t="shared" si="763"/>
        <v>3.4096251235082136</v>
      </c>
      <c r="S3169" s="19">
        <f t="shared" si="760"/>
        <v>2.6483355506033504</v>
      </c>
      <c r="T3169" s="19">
        <f t="shared" si="762"/>
        <v>3.7141229797656998</v>
      </c>
      <c r="U3169" s="23">
        <f t="shared" si="761"/>
        <v>3.3661834973209901</v>
      </c>
      <c r="V3169" s="24">
        <f t="shared" si="766"/>
        <v>2.5995592273476364</v>
      </c>
      <c r="W3169" s="24">
        <f t="shared" si="766"/>
        <v>2.8544540406671337</v>
      </c>
      <c r="X3169" s="24">
        <f t="shared" si="766"/>
        <v>2.283467454376686</v>
      </c>
      <c r="Y3169" s="24">
        <f t="shared" si="766"/>
        <v>3.6716598758890391</v>
      </c>
      <c r="Z3169" s="24">
        <f t="shared" si="766"/>
        <v>2.852285149570124</v>
      </c>
      <c r="AA3169" s="20">
        <v>-1</v>
      </c>
      <c r="AB3169" s="20">
        <v>-1.4583333333333299</v>
      </c>
      <c r="AC3169" s="17">
        <v>313.776393440449</v>
      </c>
      <c r="AD3169" s="17">
        <f t="shared" si="765"/>
        <v>314.09849670471101</v>
      </c>
      <c r="AE3169" s="21">
        <v>45.260710000000003</v>
      </c>
      <c r="AF3169" s="21">
        <v>186.60618279569897</v>
      </c>
      <c r="AG3169" s="19">
        <v>3.9188219086021499</v>
      </c>
      <c r="AH3169" s="21">
        <v>253.1</v>
      </c>
      <c r="AI3169" s="22">
        <v>-1.041666666666665</v>
      </c>
      <c r="AJ3169" s="21">
        <v>1259.0486417523798</v>
      </c>
      <c r="AK3169" s="21" t="e">
        <f>VLOOKUP($B3169,'[3]Rotoma level Monthly'!$C$2:$N$538,10,FALSE)</f>
        <v>#N/A</v>
      </c>
      <c r="AL3169" s="21" t="e">
        <f>VLOOKUP($B3169,'[3]Rotoma level Monthly'!$C$2:$N$538,11,FALSE)</f>
        <v>#N/A</v>
      </c>
      <c r="AM3169" s="20">
        <v>3.4455095296029614</v>
      </c>
      <c r="AN3169" s="21">
        <v>198.57499999999996</v>
      </c>
    </row>
    <row r="3170" spans="1:40" x14ac:dyDescent="0.25">
      <c r="A3170" t="s">
        <v>101</v>
      </c>
      <c r="B3170" s="15">
        <v>42370</v>
      </c>
      <c r="C3170" s="16" t="s">
        <v>78</v>
      </c>
      <c r="D3170" s="17">
        <v>2016</v>
      </c>
      <c r="E3170" s="18" t="str">
        <f t="shared" si="764"/>
        <v>Tarawera 2015/16</v>
      </c>
      <c r="F3170" s="18" t="s">
        <v>72</v>
      </c>
      <c r="G3170" s="19">
        <v>1.6</v>
      </c>
      <c r="H3170" s="20">
        <v>8.1</v>
      </c>
      <c r="I3170" s="21">
        <v>116</v>
      </c>
      <c r="J3170" s="19">
        <v>15.750791780434101</v>
      </c>
      <c r="K3170" s="19">
        <v>3.7965565253311393</v>
      </c>
      <c r="L3170" s="19">
        <v>1</v>
      </c>
      <c r="M3170" s="19">
        <v>2</v>
      </c>
      <c r="N3170" s="19">
        <v>7.73</v>
      </c>
      <c r="O3170" s="19">
        <v>0.53200000000000003</v>
      </c>
      <c r="Q3170" s="19">
        <f t="shared" si="767"/>
        <v>2.7384647559460493</v>
      </c>
      <c r="R3170" s="19">
        <f t="shared" si="763"/>
        <v>2.9424387494114788</v>
      </c>
      <c r="S3170" s="19">
        <f t="shared" si="760"/>
        <v>2.6040185475730246</v>
      </c>
      <c r="T3170" s="19">
        <f t="shared" si="762"/>
        <v>3.7141229797656998</v>
      </c>
      <c r="U3170" s="23">
        <f t="shared" si="761"/>
        <v>2.9997612581740629</v>
      </c>
      <c r="V3170" s="24">
        <f t="shared" si="766"/>
        <v>2.5887319434296079</v>
      </c>
      <c r="W3170" s="24">
        <f t="shared" si="766"/>
        <v>2.804562152011687</v>
      </c>
      <c r="X3170" s="24">
        <f t="shared" si="766"/>
        <v>2.271896089452325</v>
      </c>
      <c r="Y3170" s="24">
        <f t="shared" si="766"/>
        <v>3.6784270772331733</v>
      </c>
      <c r="Z3170" s="24">
        <f t="shared" si="766"/>
        <v>2.8359043155316983</v>
      </c>
      <c r="AA3170" s="20">
        <v>-1.91</v>
      </c>
      <c r="AB3170" s="20">
        <v>-1.04666666666666</v>
      </c>
      <c r="AC3170" s="17">
        <v>313.69987259050299</v>
      </c>
      <c r="AD3170" s="17">
        <f t="shared" si="765"/>
        <v>314.02745141191508</v>
      </c>
      <c r="AE3170" s="21">
        <v>134.50847999999999</v>
      </c>
      <c r="AF3170" s="21">
        <v>154.36155913978484</v>
      </c>
      <c r="AG3170" s="19">
        <v>3.8225000000000016</v>
      </c>
      <c r="AH3170" s="21">
        <v>210.7</v>
      </c>
      <c r="AI3170" s="22">
        <v>-1.05083333333333</v>
      </c>
      <c r="AJ3170" s="21">
        <v>1182.21432871092</v>
      </c>
      <c r="AK3170" s="21" t="e">
        <f>VLOOKUP($B3170,'[3]Rotoma level Monthly'!$C$2:$N$538,10,FALSE)</f>
        <v>#N/A</v>
      </c>
      <c r="AL3170" s="21" t="e">
        <f>VLOOKUP($B3170,'[3]Rotoma level Monthly'!$C$2:$N$538,11,FALSE)</f>
        <v>#N/A</v>
      </c>
      <c r="AM3170" s="20">
        <v>3.4679421572911333</v>
      </c>
      <c r="AN3170" s="21">
        <v>199.34166666666667</v>
      </c>
    </row>
    <row r="3171" spans="1:40" x14ac:dyDescent="0.25">
      <c r="A3171" t="s">
        <v>101</v>
      </c>
      <c r="B3171" s="15">
        <v>42401</v>
      </c>
      <c r="C3171" s="16" t="s">
        <v>78</v>
      </c>
      <c r="D3171" s="17">
        <v>2016</v>
      </c>
      <c r="E3171" s="18" t="str">
        <f t="shared" si="764"/>
        <v>Tarawera 2015/16</v>
      </c>
      <c r="F3171" s="18" t="s">
        <v>72</v>
      </c>
      <c r="G3171" s="19">
        <v>1.8</v>
      </c>
      <c r="H3171" s="20">
        <v>7.5</v>
      </c>
      <c r="I3171" s="21">
        <v>106</v>
      </c>
      <c r="J3171" s="19">
        <v>12.8197917804341</v>
      </c>
      <c r="K3171" s="19">
        <v>6.7275565253311402</v>
      </c>
      <c r="L3171" s="19">
        <v>3</v>
      </c>
      <c r="M3171" s="19">
        <v>4</v>
      </c>
      <c r="N3171" s="19">
        <v>8.07</v>
      </c>
      <c r="O3171" s="19">
        <v>0.60199999999999998</v>
      </c>
      <c r="Q3171" s="19">
        <f t="shared" si="767"/>
        <v>2.8683921629623974</v>
      </c>
      <c r="R3171" s="19">
        <f t="shared" si="763"/>
        <v>3.0503814762739512</v>
      </c>
      <c r="S3171" s="19">
        <f t="shared" si="760"/>
        <v>2.4861706544469588</v>
      </c>
      <c r="T3171" s="19">
        <f t="shared" si="762"/>
        <v>3.4530124365227604</v>
      </c>
      <c r="U3171" s="23">
        <f t="shared" si="761"/>
        <v>2.9644891825515169</v>
      </c>
      <c r="V3171" s="24">
        <f t="shared" si="766"/>
        <v>2.6340031719846499</v>
      </c>
      <c r="W3171" s="24">
        <f t="shared" si="766"/>
        <v>2.7949948458119156</v>
      </c>
      <c r="X3171" s="24">
        <f t="shared" si="766"/>
        <v>2.2658981233031343</v>
      </c>
      <c r="Y3171" s="24">
        <f t="shared" si="766"/>
        <v>3.6706654401714576</v>
      </c>
      <c r="Z3171" s="24">
        <f t="shared" si="766"/>
        <v>2.8413903953177897</v>
      </c>
      <c r="AA3171" s="20">
        <v>-1.77</v>
      </c>
      <c r="AB3171" s="20">
        <v>-1.1583333333333301</v>
      </c>
      <c r="AC3171" s="17">
        <v>313.74452368259398</v>
      </c>
      <c r="AD3171" s="17">
        <f t="shared" si="765"/>
        <v>313.97719323666121</v>
      </c>
      <c r="AE3171" s="21">
        <v>147.47473049999999</v>
      </c>
      <c r="AF3171" s="21">
        <v>144.94971264367811</v>
      </c>
      <c r="AG3171" s="19">
        <v>3.4419181034482764</v>
      </c>
      <c r="AH3171" s="21">
        <v>171.1</v>
      </c>
      <c r="AI3171" s="22">
        <v>-1.08</v>
      </c>
      <c r="AJ3171" s="21">
        <v>1283.2631905198211</v>
      </c>
      <c r="AK3171" s="21" t="e">
        <f>VLOOKUP($B3171,'[3]Rotoma level Monthly'!$C$2:$N$538,10,FALSE)</f>
        <v>#N/A</v>
      </c>
      <c r="AL3171" s="21" t="e">
        <f>VLOOKUP($B3171,'[3]Rotoma level Monthly'!$C$2:$N$538,11,FALSE)</f>
        <v>#N/A</v>
      </c>
      <c r="AM3171" s="20">
        <v>3.5230956071119217</v>
      </c>
      <c r="AN3171" s="21">
        <v>186.30833333333331</v>
      </c>
    </row>
    <row r="3172" spans="1:40" x14ac:dyDescent="0.25">
      <c r="A3172" t="s">
        <v>101</v>
      </c>
      <c r="B3172" s="15">
        <v>42430</v>
      </c>
      <c r="C3172" s="16" t="s">
        <v>78</v>
      </c>
      <c r="D3172" s="17">
        <v>2016</v>
      </c>
      <c r="E3172" s="18" t="str">
        <f t="shared" si="764"/>
        <v>Tarawera 2015/16</v>
      </c>
      <c r="F3172" s="18" t="s">
        <v>72</v>
      </c>
      <c r="G3172" s="19">
        <v>2</v>
      </c>
      <c r="H3172" s="20">
        <v>6.95</v>
      </c>
      <c r="I3172" s="21">
        <v>110</v>
      </c>
      <c r="J3172" s="19">
        <v>10.865791780434099</v>
      </c>
      <c r="K3172" s="19">
        <v>5.7505565253311399</v>
      </c>
      <c r="L3172" s="19">
        <v>4</v>
      </c>
      <c r="M3172" s="19">
        <v>2</v>
      </c>
      <c r="N3172" s="19">
        <v>7.93</v>
      </c>
      <c r="O3172" s="19">
        <v>0.83799999999999997</v>
      </c>
      <c r="Q3172" s="19">
        <f t="shared" si="767"/>
        <v>2.9846161889865122</v>
      </c>
      <c r="R3172" s="19">
        <f t="shared" si="763"/>
        <v>3.1553293365493147</v>
      </c>
      <c r="S3172" s="19">
        <f t="shared" si="760"/>
        <v>2.534591982326257</v>
      </c>
      <c r="T3172" s="19">
        <f t="shared" si="762"/>
        <v>3.2432992250924353</v>
      </c>
      <c r="U3172" s="23">
        <f t="shared" si="761"/>
        <v>2.9794591832386299</v>
      </c>
      <c r="V3172" s="24">
        <f t="shared" si="766"/>
        <v>2.6295181080589258</v>
      </c>
      <c r="W3172" s="24">
        <f t="shared" si="766"/>
        <v>2.7925156382636409</v>
      </c>
      <c r="X3172" s="24">
        <f t="shared" si="766"/>
        <v>2.262966945589898</v>
      </c>
      <c r="Y3172" s="24">
        <f t="shared" si="766"/>
        <v>3.6314301207269377</v>
      </c>
      <c r="Z3172" s="24">
        <f t="shared" si="766"/>
        <v>2.8291077031598508</v>
      </c>
      <c r="AA3172" s="20">
        <v>-0.4</v>
      </c>
      <c r="AB3172" s="20">
        <v>-1.0916666666666599</v>
      </c>
      <c r="AC3172" s="17">
        <v>313.79343185180301</v>
      </c>
      <c r="AD3172" s="17">
        <f t="shared" si="765"/>
        <v>313.94014610145905</v>
      </c>
      <c r="AE3172" s="21">
        <v>166.72928999999999</v>
      </c>
      <c r="AF3172" s="21">
        <v>156.83467741935488</v>
      </c>
      <c r="AG3172" s="19">
        <v>3.2158736559139776</v>
      </c>
      <c r="AH3172" s="21">
        <v>171.6</v>
      </c>
      <c r="AI3172" s="22">
        <v>-1.0983333333333301</v>
      </c>
      <c r="AJ3172" s="21">
        <v>1368.2814205000011</v>
      </c>
      <c r="AK3172" s="21">
        <f>VLOOKUP($B3172,'[3]Rotoma level Monthly'!$C$2:$N$538,10,FALSE)</f>
        <v>1283.2631905198211</v>
      </c>
      <c r="AL3172" s="21">
        <f>VLOOKUP($B3172,'[3]Rotoma level Monthly'!$C$2:$N$538,11,FALSE)</f>
        <v>1220.4665616213695</v>
      </c>
      <c r="AM3172" s="20">
        <v>3.5385146256532458</v>
      </c>
      <c r="AN3172" s="21">
        <v>182.10833333333335</v>
      </c>
    </row>
    <row r="3173" spans="1:40" x14ac:dyDescent="0.25">
      <c r="A3173" t="s">
        <v>101</v>
      </c>
      <c r="B3173" s="15">
        <v>42461</v>
      </c>
      <c r="C3173" s="16" t="s">
        <v>78</v>
      </c>
      <c r="D3173" s="17">
        <v>2016</v>
      </c>
      <c r="E3173" s="18" t="str">
        <f t="shared" si="764"/>
        <v>Tarawera 2015/16</v>
      </c>
      <c r="F3173" s="18" t="s">
        <v>72</v>
      </c>
      <c r="G3173" s="19">
        <v>1.2</v>
      </c>
      <c r="H3173" s="20">
        <v>8.35</v>
      </c>
      <c r="I3173" s="21">
        <v>97</v>
      </c>
      <c r="J3173" s="19">
        <v>11.8427917804341</v>
      </c>
      <c r="K3173" s="19">
        <v>2.819556525331139</v>
      </c>
      <c r="L3173" s="19">
        <v>2</v>
      </c>
      <c r="M3173" s="19">
        <v>4</v>
      </c>
      <c r="N3173" s="19">
        <v>7.78</v>
      </c>
      <c r="O3173" s="19">
        <v>0.64400000000000002</v>
      </c>
      <c r="Q3173" s="19">
        <f t="shared" si="767"/>
        <v>2.4211203649609674</v>
      </c>
      <c r="R3173" s="19">
        <f t="shared" si="763"/>
        <v>2.8992308436087044</v>
      </c>
      <c r="S3173" s="19">
        <f t="shared" si="760"/>
        <v>2.3701829201413962</v>
      </c>
      <c r="T3173" s="19">
        <f t="shared" si="762"/>
        <v>3.3524859533003717</v>
      </c>
      <c r="U3173" s="23">
        <f t="shared" si="761"/>
        <v>2.7607550205028599</v>
      </c>
      <c r="V3173" s="24">
        <f t="shared" si="766"/>
        <v>2.5620475033034249</v>
      </c>
      <c r="W3173" s="24">
        <f t="shared" si="766"/>
        <v>2.7844829347314666</v>
      </c>
      <c r="X3173" s="24">
        <f t="shared" si="766"/>
        <v>2.250261042368241</v>
      </c>
      <c r="Y3173" s="24">
        <f t="shared" si="766"/>
        <v>3.6152912767300234</v>
      </c>
      <c r="Z3173" s="24">
        <f t="shared" si="766"/>
        <v>2.8030206892832896</v>
      </c>
      <c r="AA3173" s="20">
        <v>-1.84</v>
      </c>
      <c r="AB3173" s="20">
        <v>-1.26833333333333</v>
      </c>
      <c r="AC3173" s="17">
        <v>313.87494918735098</v>
      </c>
      <c r="AD3173" s="17">
        <f t="shared" si="765"/>
        <v>313.92204076706582</v>
      </c>
      <c r="AE3173" s="21">
        <v>80.3840000000001</v>
      </c>
      <c r="AF3173" s="21">
        <v>172.0486111111112</v>
      </c>
      <c r="AG3173" s="19">
        <v>2.3990625000000003</v>
      </c>
      <c r="AH3173" s="21">
        <v>166.6</v>
      </c>
      <c r="AI3173" s="22">
        <v>-1.131666666666665</v>
      </c>
      <c r="AJ3173" s="21">
        <v>1475.9837105000011</v>
      </c>
      <c r="AK3173" s="21" t="e">
        <f>VLOOKUP($B3173,'[3]Rotoma level Monthly'!$C$2:$N$538,10,FALSE)</f>
        <v>#N/A</v>
      </c>
      <c r="AL3173" s="21" t="e">
        <f>VLOOKUP($B3173,'[3]Rotoma level Monthly'!$C$2:$N$538,11,FALSE)</f>
        <v>#N/A</v>
      </c>
      <c r="AM3173" s="20">
        <v>3.5633286937536042</v>
      </c>
      <c r="AN3173" s="21">
        <v>178.79999999999998</v>
      </c>
    </row>
    <row r="3174" spans="1:40" x14ac:dyDescent="0.25">
      <c r="A3174" t="s">
        <v>101</v>
      </c>
      <c r="B3174" s="15">
        <v>42491</v>
      </c>
      <c r="C3174" s="16" t="s">
        <v>78</v>
      </c>
      <c r="D3174" s="17">
        <v>2016</v>
      </c>
      <c r="E3174" s="18" t="str">
        <f t="shared" si="764"/>
        <v>Tarawera 2015/16</v>
      </c>
      <c r="F3174" s="18" t="s">
        <v>72</v>
      </c>
      <c r="G3174" s="19">
        <v>1.4</v>
      </c>
      <c r="H3174" s="20">
        <v>8.1999999999999993</v>
      </c>
      <c r="I3174" s="21">
        <v>84</v>
      </c>
      <c r="J3174" s="19">
        <v>9.888791780434099</v>
      </c>
      <c r="K3174" s="19">
        <v>7.7045565253311388</v>
      </c>
      <c r="L3174" s="19">
        <v>1</v>
      </c>
      <c r="M3174" s="19">
        <v>7</v>
      </c>
      <c r="N3174" s="19">
        <v>7.74</v>
      </c>
      <c r="O3174" s="19">
        <v>0.56000000000000005</v>
      </c>
      <c r="Q3174" s="19">
        <f t="shared" si="767"/>
        <v>2.5911652106227248</v>
      </c>
      <c r="R3174" s="19">
        <f t="shared" si="763"/>
        <v>2.925038518309159</v>
      </c>
      <c r="S3174" s="19">
        <f t="shared" si="760"/>
        <v>2.1820806510462636</v>
      </c>
      <c r="T3174" s="19">
        <f t="shared" si="762"/>
        <v>3.1238182387011482</v>
      </c>
      <c r="U3174" s="23">
        <f t="shared" si="761"/>
        <v>2.7055256546698239</v>
      </c>
      <c r="V3174" s="24">
        <f t="shared" si="766"/>
        <v>2.5688599279503719</v>
      </c>
      <c r="W3174" s="24">
        <f t="shared" si="766"/>
        <v>2.8123666440456803</v>
      </c>
      <c r="X3174" s="24">
        <f t="shared" si="766"/>
        <v>2.2368554267755005</v>
      </c>
      <c r="Y3174" s="24">
        <f t="shared" si="766"/>
        <v>3.6684314998683885</v>
      </c>
      <c r="Z3174" s="24">
        <f t="shared" si="766"/>
        <v>2.8216283746599853</v>
      </c>
      <c r="AA3174" s="20">
        <v>0.4</v>
      </c>
      <c r="AB3174" s="20">
        <v>-1.02666666666666</v>
      </c>
      <c r="AC3174" s="17">
        <v>313.77803115191199</v>
      </c>
      <c r="AD3174" s="17">
        <f t="shared" si="765"/>
        <v>313.89931724041077</v>
      </c>
      <c r="AE3174" s="21">
        <v>132.096</v>
      </c>
      <c r="AF3174" s="21">
        <v>204.46236559139777</v>
      </c>
      <c r="AG3174" s="19">
        <v>3.3755779569892468</v>
      </c>
      <c r="AH3174" s="21">
        <v>118.6</v>
      </c>
      <c r="AI3174" s="22">
        <v>-1.131666666666665</v>
      </c>
      <c r="AJ3174" s="21">
        <v>1426.4197105000012</v>
      </c>
      <c r="AK3174" s="21" t="e">
        <f>VLOOKUP($B3174,'[3]Rotoma level Monthly'!$C$2:$N$538,10,FALSE)</f>
        <v>#N/A</v>
      </c>
      <c r="AL3174" s="21" t="e">
        <f>VLOOKUP($B3174,'[3]Rotoma level Monthly'!$C$2:$N$538,11,FALSE)</f>
        <v>#N/A</v>
      </c>
      <c r="AM3174" s="20">
        <v>3.5024519576424935</v>
      </c>
      <c r="AN3174" s="21">
        <v>174.96666666666667</v>
      </c>
    </row>
    <row r="3175" spans="1:40" x14ac:dyDescent="0.25">
      <c r="A3175" t="s">
        <v>101</v>
      </c>
      <c r="B3175" s="15">
        <v>42522</v>
      </c>
      <c r="C3175" s="16" t="s">
        <v>78</v>
      </c>
      <c r="D3175" s="17">
        <v>2016</v>
      </c>
      <c r="E3175" s="18" t="str">
        <f t="shared" si="764"/>
        <v>Tarawera 2015/16</v>
      </c>
      <c r="F3175" s="18" t="s">
        <v>72</v>
      </c>
      <c r="G3175" s="19">
        <v>1.3</v>
      </c>
      <c r="H3175" s="20">
        <v>10</v>
      </c>
      <c r="I3175" s="21">
        <v>83.320000000000007</v>
      </c>
      <c r="J3175" s="19">
        <v>10.895101780434102</v>
      </c>
      <c r="K3175" s="19">
        <v>5.7505565253311399</v>
      </c>
      <c r="L3175" s="19">
        <v>0</v>
      </c>
      <c r="N3175" s="19">
        <v>7.56</v>
      </c>
      <c r="O3175" s="19">
        <v>0.53800000000000003</v>
      </c>
      <c r="Q3175" s="19">
        <f t="shared" si="767"/>
        <v>2.5094161148593654</v>
      </c>
      <c r="R3175" s="19">
        <f t="shared" si="763"/>
        <v>2.6351592848184202</v>
      </c>
      <c r="S3175" s="19">
        <f t="shared" si="760"/>
        <v>2.1714552764398811</v>
      </c>
      <c r="T3175" s="19">
        <f t="shared" si="762"/>
        <v>3.2467153718113866</v>
      </c>
      <c r="U3175" s="23">
        <f t="shared" si="761"/>
        <v>2.6406865119822633</v>
      </c>
      <c r="V3175" s="24">
        <f t="shared" si="766"/>
        <v>2.5497725411931484</v>
      </c>
      <c r="W3175" s="24">
        <f t="shared" si="766"/>
        <v>2.8136171227508857</v>
      </c>
      <c r="X3175" s="24">
        <f t="shared" si="766"/>
        <v>2.2841012630392385</v>
      </c>
      <c r="Y3175" s="24">
        <f t="shared" si="766"/>
        <v>3.6786729276275749</v>
      </c>
      <c r="Z3175" s="24">
        <f t="shared" si="766"/>
        <v>2.8315409636527122</v>
      </c>
      <c r="AA3175" s="20">
        <v>0.69</v>
      </c>
      <c r="AB3175" s="20">
        <v>0.15</v>
      </c>
      <c r="AC3175" s="17">
        <v>313.81925576246499</v>
      </c>
      <c r="AD3175" s="17">
        <f t="shared" si="765"/>
        <v>313.87845244190015</v>
      </c>
      <c r="AE3175" s="21">
        <v>174.08</v>
      </c>
      <c r="AF3175" s="21">
        <v>167.61111111111111</v>
      </c>
      <c r="AG3175" s="19">
        <v>3.2871597222222224</v>
      </c>
      <c r="AH3175" s="21">
        <v>121.1</v>
      </c>
      <c r="AI3175" s="22">
        <v>-1.1249999999999951</v>
      </c>
      <c r="AJ3175" s="21">
        <v>1447.707710500001</v>
      </c>
      <c r="AK3175" s="21" t="e">
        <f>VLOOKUP($B3175,'[3]Rotoma level Monthly'!$C$2:$N$538,10,FALSE)</f>
        <v>#N/A</v>
      </c>
      <c r="AL3175" s="21" t="e">
        <f>VLOOKUP($B3175,'[3]Rotoma level Monthly'!$C$2:$N$538,11,FALSE)</f>
        <v>#N/A</v>
      </c>
      <c r="AM3175" s="20">
        <v>3.541070326818121</v>
      </c>
      <c r="AN3175" s="21">
        <v>170.29999999999998</v>
      </c>
    </row>
    <row r="3176" spans="1:40" x14ac:dyDescent="0.25">
      <c r="A3176" t="s">
        <v>101</v>
      </c>
      <c r="B3176" s="15">
        <v>42552</v>
      </c>
      <c r="C3176" s="16" t="s">
        <v>79</v>
      </c>
      <c r="D3176" s="17">
        <v>2017</v>
      </c>
      <c r="E3176" s="18" t="str">
        <f t="shared" si="764"/>
        <v>Tarawera 2016/17</v>
      </c>
      <c r="F3176" s="18" t="s">
        <v>72</v>
      </c>
      <c r="G3176" s="19">
        <v>3.3</v>
      </c>
      <c r="H3176" s="20">
        <v>9.1999999999999993</v>
      </c>
      <c r="I3176" s="21">
        <v>104</v>
      </c>
      <c r="J3176" s="19">
        <v>36.267791780434095</v>
      </c>
      <c r="K3176" s="19">
        <v>31.152556525331136</v>
      </c>
      <c r="L3176" s="19">
        <v>29</v>
      </c>
      <c r="M3176" s="19">
        <v>3</v>
      </c>
      <c r="N3176" s="19">
        <v>7.55</v>
      </c>
      <c r="O3176" s="19">
        <v>0.36699999999999999</v>
      </c>
      <c r="Q3176" s="19">
        <f t="shared" si="767"/>
        <v>3.5370254072898342</v>
      </c>
      <c r="R3176" s="19">
        <f t="shared" si="763"/>
        <v>2.7590275343500097</v>
      </c>
      <c r="S3176" s="19">
        <f t="shared" si="760"/>
        <v>2.4612703512893286</v>
      </c>
      <c r="T3176" s="19">
        <f t="shared" si="762"/>
        <v>4.7718016520230009</v>
      </c>
      <c r="U3176" s="23">
        <f t="shared" si="761"/>
        <v>3.3822812362380432</v>
      </c>
      <c r="V3176" s="24">
        <f t="shared" si="766"/>
        <v>2.5648762084998649</v>
      </c>
      <c r="W3176" s="24">
        <f t="shared" si="766"/>
        <v>2.8325275828228502</v>
      </c>
      <c r="X3176" s="24">
        <f t="shared" si="766"/>
        <v>2.3154400628051537</v>
      </c>
      <c r="Y3176" s="24">
        <f t="shared" si="766"/>
        <v>3.7333767537293361</v>
      </c>
      <c r="Z3176" s="24">
        <f t="shared" si="766"/>
        <v>2.8615551519643012</v>
      </c>
      <c r="AA3176" s="20">
        <v>0.47</v>
      </c>
      <c r="AB3176" s="20">
        <v>0.20333333333333301</v>
      </c>
      <c r="AC3176" s="17">
        <v>314.04521075145902</v>
      </c>
      <c r="AD3176" s="17">
        <f t="shared" si="765"/>
        <v>313.88233565239619</v>
      </c>
      <c r="AE3176" s="21">
        <v>153.34199999999899</v>
      </c>
      <c r="AF3176" s="21">
        <v>184.64381720430111</v>
      </c>
      <c r="AG3176" s="19">
        <v>4.1435473118279571</v>
      </c>
      <c r="AH3176" s="21">
        <v>150.1</v>
      </c>
      <c r="AI3176" s="22">
        <v>-1.1249999999999951</v>
      </c>
      <c r="AJ3176" s="21">
        <v>1514.381710500001</v>
      </c>
      <c r="AK3176" s="21" t="e">
        <f>VLOOKUP($B3176,'[3]Rotoma level Monthly'!$C$2:$N$538,10,FALSE)</f>
        <v>#N/A</v>
      </c>
      <c r="AL3176" s="21" t="e">
        <f>VLOOKUP($B3176,'[3]Rotoma level Monthly'!$C$2:$N$538,11,FALSE)</f>
        <v>#N/A</v>
      </c>
      <c r="AM3176" s="20">
        <v>3.4628387295958984</v>
      </c>
      <c r="AN3176" s="21">
        <v>173.20833333333329</v>
      </c>
    </row>
    <row r="3177" spans="1:40" x14ac:dyDescent="0.25">
      <c r="A3177" t="s">
        <v>101</v>
      </c>
      <c r="B3177" s="15">
        <v>42583</v>
      </c>
      <c r="C3177" s="16" t="s">
        <v>79</v>
      </c>
      <c r="D3177" s="17">
        <v>2017</v>
      </c>
      <c r="E3177" s="18" t="str">
        <f t="shared" si="764"/>
        <v>Tarawera 2016/17</v>
      </c>
      <c r="F3177" s="18" t="s">
        <v>72</v>
      </c>
      <c r="G3177" s="19">
        <v>1.1000000000000001</v>
      </c>
      <c r="H3177" s="20">
        <v>9.0500000000000007</v>
      </c>
      <c r="I3177" s="21">
        <v>86</v>
      </c>
      <c r="J3177" s="19">
        <v>21.612791780434101</v>
      </c>
      <c r="K3177" s="19">
        <v>13.566556525331139</v>
      </c>
      <c r="L3177" s="19">
        <v>0</v>
      </c>
      <c r="M3177" s="19">
        <v>2</v>
      </c>
      <c r="N3177" s="19">
        <v>7.69</v>
      </c>
      <c r="O3177" s="19">
        <v>1.19</v>
      </c>
      <c r="Q3177" s="19">
        <f t="shared" si="767"/>
        <v>2.3251374203018917</v>
      </c>
      <c r="R3177" s="19">
        <f t="shared" si="763"/>
        <v>2.7830754153397241</v>
      </c>
      <c r="S3177" s="19">
        <f t="shared" si="760"/>
        <v>2.2128403382431387</v>
      </c>
      <c r="T3177" s="19">
        <f t="shared" si="762"/>
        <v>4.115355738801866</v>
      </c>
      <c r="U3177" s="23">
        <f t="shared" si="761"/>
        <v>2.8591022281716549</v>
      </c>
      <c r="V3177" s="24">
        <f t="shared" si="766"/>
        <v>2.5363650103582369</v>
      </c>
      <c r="W3177" s="24">
        <f t="shared" si="766"/>
        <v>2.8371682580978121</v>
      </c>
      <c r="X3177" s="24">
        <f t="shared" si="766"/>
        <v>2.3394321107321536</v>
      </c>
      <c r="Y3177" s="24">
        <f t="shared" si="766"/>
        <v>3.7333767537293361</v>
      </c>
      <c r="Z3177" s="24">
        <f t="shared" si="766"/>
        <v>2.861585533229384</v>
      </c>
      <c r="AA3177" s="20">
        <v>0.56000000000000005</v>
      </c>
      <c r="AB3177" s="20">
        <v>0.33333333333333298</v>
      </c>
      <c r="AC3177" s="17">
        <v>314.11581606128999</v>
      </c>
      <c r="AD3177" s="17">
        <f t="shared" si="765"/>
        <v>313.88934913837829</v>
      </c>
      <c r="AE3177" s="21">
        <v>94.162999999999798</v>
      </c>
      <c r="AF3177" s="21">
        <v>180.57123655913975</v>
      </c>
      <c r="AG3177" s="19">
        <v>3.0704172912446235</v>
      </c>
      <c r="AH3177" s="21">
        <v>166.3</v>
      </c>
      <c r="AI3177" s="22">
        <v>-1.1249999999999951</v>
      </c>
      <c r="AJ3177" s="21">
        <v>1514.6337104999998</v>
      </c>
      <c r="AK3177" s="21" t="e">
        <f>VLOOKUP($B3177,'[3]Rotoma level Monthly'!$C$2:$N$538,10,FALSE)</f>
        <v>#N/A</v>
      </c>
      <c r="AL3177" s="21" t="e">
        <f>VLOOKUP($B3177,'[3]Rotoma level Monthly'!$C$2:$N$538,11,FALSE)</f>
        <v>#N/A</v>
      </c>
      <c r="AM3177" s="20">
        <v>3.5384606157966156</v>
      </c>
      <c r="AN3177" s="21">
        <v>174.70833333333329</v>
      </c>
    </row>
    <row r="3178" spans="1:40" x14ac:dyDescent="0.25">
      <c r="A3178" t="s">
        <v>101</v>
      </c>
      <c r="B3178" s="15">
        <v>42614</v>
      </c>
      <c r="C3178" s="16" t="s">
        <v>79</v>
      </c>
      <c r="D3178" s="17">
        <v>2017</v>
      </c>
      <c r="E3178" s="18" t="str">
        <f t="shared" si="764"/>
        <v>Tarawera 2016/17</v>
      </c>
      <c r="F3178" s="18" t="s">
        <v>72</v>
      </c>
      <c r="G3178" s="19">
        <v>1</v>
      </c>
      <c r="H3178" s="20">
        <v>10.45</v>
      </c>
      <c r="I3178" s="21">
        <v>71</v>
      </c>
      <c r="J3178" s="19">
        <v>15.750791780434101</v>
      </c>
      <c r="K3178" s="19">
        <v>7.7045565253311388</v>
      </c>
      <c r="L3178" s="19">
        <v>5</v>
      </c>
      <c r="M3178" s="19">
        <v>3</v>
      </c>
      <c r="N3178" s="19">
        <v>7.75</v>
      </c>
      <c r="O3178" s="19">
        <v>0.44900000000000001</v>
      </c>
      <c r="Q3178" s="19">
        <f t="shared" si="767"/>
        <v>2.2200000000000002</v>
      </c>
      <c r="R3178" s="19">
        <f t="shared" si="763"/>
        <v>2.5683911289498207</v>
      </c>
      <c r="S3178" s="19">
        <f t="shared" si="760"/>
        <v>1.9622876296444161</v>
      </c>
      <c r="T3178" s="19">
        <f t="shared" si="762"/>
        <v>3.7141229797656998</v>
      </c>
      <c r="U3178" s="23">
        <f t="shared" si="761"/>
        <v>2.6162004345899841</v>
      </c>
      <c r="V3178" s="24">
        <f t="shared" si="766"/>
        <v>2.5833229956936989</v>
      </c>
      <c r="W3178" s="24">
        <f t="shared" si="766"/>
        <v>2.8472731020937316</v>
      </c>
      <c r="X3178" s="24">
        <f t="shared" si="766"/>
        <v>2.3211160256153329</v>
      </c>
      <c r="Y3178" s="24">
        <f t="shared" si="766"/>
        <v>3.7333767537293361</v>
      </c>
      <c r="Z3178" s="24">
        <f t="shared" si="766"/>
        <v>2.8712722192830245</v>
      </c>
      <c r="AA3178" s="20">
        <v>1.28</v>
      </c>
      <c r="AB3178" s="20">
        <v>0.45500000000000002</v>
      </c>
      <c r="AC3178" s="17">
        <v>314.11827228511299</v>
      </c>
      <c r="AD3178" s="17">
        <f t="shared" si="765"/>
        <v>313.8933774090338</v>
      </c>
      <c r="AE3178" s="21">
        <v>132.665999999999</v>
      </c>
      <c r="AF3178" s="21">
        <v>163.91666666666666</v>
      </c>
      <c r="AG3178" s="19">
        <v>3.6925678979972205</v>
      </c>
      <c r="AH3178" s="21">
        <v>97.5</v>
      </c>
      <c r="AI3178" s="22">
        <v>-1.0691666666666599</v>
      </c>
      <c r="AJ3178" s="21">
        <v>1449.6582104999998</v>
      </c>
      <c r="AK3178" s="21" t="e">
        <f>VLOOKUP($B3178,'[3]Rotoma level Monthly'!$C$2:$N$538,10,FALSE)</f>
        <v>#N/A</v>
      </c>
      <c r="AL3178" s="21" t="e">
        <f>VLOOKUP($B3178,'[3]Rotoma level Monthly'!$C$2:$N$538,11,FALSE)</f>
        <v>#N/A</v>
      </c>
      <c r="AM3178" s="20">
        <v>3.5439848613931662</v>
      </c>
      <c r="AN3178" s="21">
        <v>170.14166666666662</v>
      </c>
    </row>
    <row r="3179" spans="1:40" x14ac:dyDescent="0.25">
      <c r="A3179" t="s">
        <v>101</v>
      </c>
      <c r="B3179" s="15">
        <v>42644</v>
      </c>
      <c r="C3179" s="16" t="s">
        <v>79</v>
      </c>
      <c r="D3179" s="17">
        <v>2017</v>
      </c>
      <c r="E3179" s="18" t="str">
        <f t="shared" si="764"/>
        <v>Tarawera 2016/17</v>
      </c>
      <c r="F3179" s="18" t="s">
        <v>72</v>
      </c>
      <c r="G3179" s="19">
        <v>0.6</v>
      </c>
      <c r="H3179" s="20">
        <v>8.8000000000000007</v>
      </c>
      <c r="I3179" s="21">
        <v>73</v>
      </c>
      <c r="J3179" s="19">
        <v>14.773791780434101</v>
      </c>
      <c r="K3179" s="19">
        <v>10.635556525331138</v>
      </c>
      <c r="L3179" s="19">
        <v>0</v>
      </c>
      <c r="M3179" s="19">
        <v>3</v>
      </c>
      <c r="N3179" s="19">
        <v>7.73</v>
      </c>
      <c r="O3179" s="19">
        <v>0.57599999999999996</v>
      </c>
      <c r="Q3179" s="19">
        <f t="shared" si="767"/>
        <v>1.656504175974455</v>
      </c>
      <c r="R3179" s="19">
        <f t="shared" si="763"/>
        <v>2.8237910194048097</v>
      </c>
      <c r="S3179" s="19">
        <f t="shared" si="760"/>
        <v>1.9986018089625719</v>
      </c>
      <c r="T3179" s="19">
        <f t="shared" si="762"/>
        <v>3.6329165636360861</v>
      </c>
      <c r="U3179" s="23">
        <f t="shared" si="761"/>
        <v>2.5279533919944805</v>
      </c>
      <c r="V3179" s="24">
        <f t="shared" si="766"/>
        <v>2.5833229956936989</v>
      </c>
      <c r="W3179" s="24">
        <f t="shared" si="766"/>
        <v>2.8642428920144702</v>
      </c>
      <c r="X3179" s="24">
        <f t="shared" si="766"/>
        <v>2.312511380963528</v>
      </c>
      <c r="Y3179" s="24">
        <f t="shared" si="766"/>
        <v>3.6356605167041249</v>
      </c>
      <c r="Z3179" s="24">
        <f t="shared" si="766"/>
        <v>2.8489344463439554</v>
      </c>
      <c r="AA3179" s="20">
        <v>-0.42</v>
      </c>
      <c r="AB3179" s="20">
        <v>0.45833333333333298</v>
      </c>
      <c r="AC3179" s="17">
        <v>314.23518944632201</v>
      </c>
      <c r="AD3179" s="17">
        <f t="shared" si="765"/>
        <v>313.90944162565825</v>
      </c>
      <c r="AE3179" s="21">
        <v>118.807</v>
      </c>
      <c r="AF3179" s="21">
        <v>193.92591714105001</v>
      </c>
      <c r="AG3179" s="19">
        <v>4.0829756975083793</v>
      </c>
      <c r="AH3179" s="21">
        <v>176.6</v>
      </c>
      <c r="AI3179" s="22">
        <v>-1.03666666666666</v>
      </c>
      <c r="AJ3179" s="21">
        <v>1399.155210499998</v>
      </c>
      <c r="AK3179" s="21" t="e">
        <f>VLOOKUP($B3179,'[3]Rotoma level Monthly'!$C$2:$N$538,10,FALSE)</f>
        <v>#N/A</v>
      </c>
      <c r="AL3179" s="21" t="e">
        <f>VLOOKUP($B3179,'[3]Rotoma level Monthly'!$C$2:$N$538,11,FALSE)</f>
        <v>#N/A</v>
      </c>
      <c r="AM3179" s="20">
        <v>3.5532410982633049</v>
      </c>
      <c r="AN3179" s="21">
        <v>171.6583333333333</v>
      </c>
    </row>
    <row r="3180" spans="1:40" x14ac:dyDescent="0.25">
      <c r="A3180" t="s">
        <v>101</v>
      </c>
      <c r="B3180" s="15">
        <v>42675</v>
      </c>
      <c r="C3180" s="16" t="s">
        <v>79</v>
      </c>
      <c r="D3180" s="17">
        <v>2017</v>
      </c>
      <c r="E3180" s="18" t="str">
        <f t="shared" si="764"/>
        <v>Tarawera 2016/17</v>
      </c>
      <c r="F3180" s="18" t="s">
        <v>72</v>
      </c>
      <c r="G3180" s="19">
        <v>0.8</v>
      </c>
      <c r="H3180" s="20">
        <v>9.4</v>
      </c>
      <c r="I3180" s="21">
        <v>85</v>
      </c>
      <c r="J3180" s="19">
        <v>11.8427917804341</v>
      </c>
      <c r="K3180" s="19">
        <v>6.7275565253311402</v>
      </c>
      <c r="L3180" s="19">
        <v>6</v>
      </c>
      <c r="N3180" s="19">
        <v>7.71</v>
      </c>
      <c r="O3180" s="19">
        <v>0.70799999999999996</v>
      </c>
      <c r="Q3180" s="19">
        <f t="shared" si="767"/>
        <v>1.9738485669595369</v>
      </c>
      <c r="R3180" s="19">
        <f t="shared" si="763"/>
        <v>2.727387312040189</v>
      </c>
      <c r="S3180" s="19">
        <f t="shared" si="760"/>
        <v>2.1975509664000206</v>
      </c>
      <c r="T3180" s="19">
        <f t="shared" si="762"/>
        <v>3.3524859533003717</v>
      </c>
      <c r="U3180" s="23">
        <f t="shared" si="761"/>
        <v>2.5628181996750294</v>
      </c>
      <c r="V3180" s="24">
        <f t="shared" si="766"/>
        <v>2.6265283920225362</v>
      </c>
      <c r="W3180" s="24">
        <f t="shared" si="766"/>
        <v>2.8899063118803157</v>
      </c>
      <c r="X3180" s="24">
        <f t="shared" si="766"/>
        <v>2.3191155564263837</v>
      </c>
      <c r="Y3180" s="24">
        <f t="shared" si="766"/>
        <v>3.6195216727072101</v>
      </c>
      <c r="Z3180" s="24">
        <f t="shared" si="766"/>
        <v>2.8637679832591112</v>
      </c>
      <c r="AA3180" s="20">
        <v>-0.15</v>
      </c>
      <c r="AB3180" s="20">
        <v>0.40500000000000003</v>
      </c>
      <c r="AC3180" s="17">
        <v>314.23822141348398</v>
      </c>
      <c r="AD3180" s="17">
        <f t="shared" si="765"/>
        <v>313.93659730206213</v>
      </c>
      <c r="AE3180" s="21">
        <v>132.75599999999901</v>
      </c>
      <c r="AF3180" s="21">
        <v>212.04861111111114</v>
      </c>
      <c r="AG3180" s="19">
        <v>4.9822515389055546</v>
      </c>
      <c r="AH3180" s="21">
        <v>205.1</v>
      </c>
      <c r="AI3180" s="22">
        <v>-0.43833333333333002</v>
      </c>
      <c r="AJ3180" s="21">
        <v>1485.3702104999979</v>
      </c>
      <c r="AK3180" s="21" t="e">
        <f>VLOOKUP($B3180,'[3]Rotoma level Monthly'!$C$2:$N$538,10,FALSE)</f>
        <v>#N/A</v>
      </c>
      <c r="AL3180" s="21" t="e">
        <f>VLOOKUP($B3180,'[3]Rotoma level Monthly'!$C$2:$N$538,11,FALSE)</f>
        <v>#N/A</v>
      </c>
      <c r="AM3180" s="20">
        <v>3.5551729142295052</v>
      </c>
      <c r="AN3180" s="21">
        <v>167.36666666666665</v>
      </c>
    </row>
    <row r="3181" spans="1:40" x14ac:dyDescent="0.25">
      <c r="A3181" t="s">
        <v>101</v>
      </c>
      <c r="B3181" s="15">
        <v>42705</v>
      </c>
      <c r="C3181" s="16" t="s">
        <v>79</v>
      </c>
      <c r="D3181" s="17">
        <v>2017</v>
      </c>
      <c r="E3181" s="18" t="str">
        <f t="shared" si="764"/>
        <v>Tarawera 2016/17</v>
      </c>
      <c r="F3181" s="18" t="s">
        <v>72</v>
      </c>
      <c r="G3181" s="19">
        <v>1.6</v>
      </c>
      <c r="H3181" s="20">
        <v>8</v>
      </c>
      <c r="I3181" s="21">
        <v>115</v>
      </c>
      <c r="J3181" s="19">
        <v>14.773791780434101</v>
      </c>
      <c r="K3181" s="19">
        <v>5.7505565253311399</v>
      </c>
      <c r="L3181" s="19">
        <v>1</v>
      </c>
      <c r="M3181" s="19">
        <v>1</v>
      </c>
      <c r="N3181" s="19">
        <v>8.14</v>
      </c>
      <c r="O3181" s="19">
        <v>0.52400000000000002</v>
      </c>
      <c r="Q3181" s="19">
        <f t="shared" si="767"/>
        <v>2.7384647559460493</v>
      </c>
      <c r="R3181" s="19">
        <f t="shared" si="763"/>
        <v>2.96</v>
      </c>
      <c r="S3181" s="19">
        <f t="shared" ref="S3181:S3244" si="768">-3.61+3.01*LOG($I3181)</f>
        <v>2.5927004994643714</v>
      </c>
      <c r="T3181" s="19">
        <f t="shared" si="762"/>
        <v>3.6329165636360861</v>
      </c>
      <c r="U3181" s="23">
        <f t="shared" ref="U3181:U3208" si="769">AVERAGE(Q3181:T3181)</f>
        <v>2.9810204547616266</v>
      </c>
      <c r="V3181" s="24">
        <f t="shared" si="766"/>
        <v>2.5470129270674815</v>
      </c>
      <c r="W3181" s="24">
        <f t="shared" si="766"/>
        <v>2.8524375515879647</v>
      </c>
      <c r="X3181" s="24">
        <f t="shared" si="766"/>
        <v>2.314479302164802</v>
      </c>
      <c r="Y3181" s="24">
        <f t="shared" si="766"/>
        <v>3.6127544713630768</v>
      </c>
      <c r="Z3181" s="24">
        <f t="shared" si="766"/>
        <v>2.8316710630458313</v>
      </c>
      <c r="AA3181" s="20">
        <v>0.18</v>
      </c>
      <c r="AB3181" s="20">
        <v>0.32</v>
      </c>
      <c r="AC3181" s="17">
        <v>314.16008040988697</v>
      </c>
      <c r="AD3181" s="17">
        <f t="shared" si="765"/>
        <v>313.96857121618194</v>
      </c>
      <c r="AE3181" s="21">
        <v>48.052500000000101</v>
      </c>
      <c r="AF3181" s="21">
        <v>186.20967741935479</v>
      </c>
      <c r="AG3181" s="19">
        <v>4.0305062689193552</v>
      </c>
      <c r="AH3181" s="21">
        <v>227.2</v>
      </c>
      <c r="AI3181" s="22">
        <v>0.1766666666666665</v>
      </c>
      <c r="AJ3181" s="21">
        <v>1512.267210499997</v>
      </c>
      <c r="AK3181" s="21" t="e">
        <f>VLOOKUP($B3181,'[3]Rotoma level Monthly'!$C$2:$N$538,10,FALSE)</f>
        <v>#N/A</v>
      </c>
      <c r="AL3181" s="21" t="e">
        <f>VLOOKUP($B3181,'[3]Rotoma level Monthly'!$C$2:$N$538,11,FALSE)</f>
        <v>#N/A</v>
      </c>
      <c r="AM3181" s="20">
        <v>3.6193894653883008</v>
      </c>
      <c r="AN3181" s="21">
        <v>165.20833333333331</v>
      </c>
    </row>
    <row r="3182" spans="1:40" x14ac:dyDescent="0.25">
      <c r="A3182" t="s">
        <v>101</v>
      </c>
      <c r="B3182" s="15">
        <v>42736</v>
      </c>
      <c r="C3182" s="16" t="s">
        <v>79</v>
      </c>
      <c r="D3182" s="17">
        <v>2017</v>
      </c>
      <c r="E3182" s="18" t="str">
        <f t="shared" si="764"/>
        <v>Tarawera 2016/17</v>
      </c>
      <c r="F3182" s="18" t="s">
        <v>72</v>
      </c>
      <c r="G3182" s="19">
        <v>1.2</v>
      </c>
      <c r="H3182" s="20">
        <v>7.6</v>
      </c>
      <c r="I3182" s="21">
        <v>112</v>
      </c>
      <c r="J3182" s="19">
        <v>15.750791780434101</v>
      </c>
      <c r="K3182" s="19">
        <v>7.7045565253311388</v>
      </c>
      <c r="L3182" s="19">
        <v>1</v>
      </c>
      <c r="N3182" s="19">
        <v>7.94</v>
      </c>
      <c r="O3182" s="19">
        <v>0.64</v>
      </c>
      <c r="Q3182" s="19">
        <f t="shared" si="767"/>
        <v>2.4211203649609674</v>
      </c>
      <c r="R3182" s="19">
        <f t="shared" si="763"/>
        <v>3.031945709154432</v>
      </c>
      <c r="S3182" s="19">
        <f t="shared" si="768"/>
        <v>2.5581462482372461</v>
      </c>
      <c r="T3182" s="19">
        <f t="shared" si="762"/>
        <v>3.7141229797656998</v>
      </c>
      <c r="U3182" s="23">
        <f t="shared" si="769"/>
        <v>2.9313338255295864</v>
      </c>
      <c r="V3182" s="24">
        <f t="shared" si="766"/>
        <v>2.5205675611520584</v>
      </c>
      <c r="W3182" s="24">
        <f t="shared" si="766"/>
        <v>2.8598964648998781</v>
      </c>
      <c r="X3182" s="24">
        <f t="shared" si="766"/>
        <v>2.3106566105534871</v>
      </c>
      <c r="Y3182" s="24">
        <f t="shared" si="766"/>
        <v>3.6127544713630759</v>
      </c>
      <c r="Z3182" s="24">
        <f t="shared" si="766"/>
        <v>2.8259687769921249</v>
      </c>
      <c r="AA3182" s="20">
        <v>0.15</v>
      </c>
      <c r="AB3182" s="20">
        <v>-1.19166666666666</v>
      </c>
      <c r="AC3182" s="17">
        <v>314.01353393098901</v>
      </c>
      <c r="AD3182" s="17">
        <f t="shared" si="765"/>
        <v>313.99470966122249</v>
      </c>
      <c r="AE3182" s="21">
        <v>48.497500000000002</v>
      </c>
      <c r="AF3182" s="21">
        <v>214.83870967741939</v>
      </c>
      <c r="AG3182" s="19">
        <v>4.7050231440833317</v>
      </c>
      <c r="AH3182" s="21">
        <v>255</v>
      </c>
      <c r="AI3182" s="22">
        <v>0.1766666666666665</v>
      </c>
      <c r="AJ3182" s="21">
        <v>1515.059000499997</v>
      </c>
      <c r="AK3182" s="21" t="e">
        <f>VLOOKUP($B3182,'[3]Rotoma level Monthly'!$C$2:$N$538,10,FALSE)</f>
        <v>#N/A</v>
      </c>
      <c r="AL3182" s="21" t="e">
        <f>VLOOKUP($B3182,'[3]Rotoma level Monthly'!$C$2:$N$538,11,FALSE)</f>
        <v>#N/A</v>
      </c>
      <c r="AM3182" s="20">
        <v>3.6286964954147352</v>
      </c>
      <c r="AN3182" s="21">
        <v>168.9</v>
      </c>
    </row>
    <row r="3183" spans="1:40" x14ac:dyDescent="0.25">
      <c r="A3183" t="s">
        <v>101</v>
      </c>
      <c r="B3183" s="15">
        <v>42767</v>
      </c>
      <c r="C3183" s="16" t="s">
        <v>79</v>
      </c>
      <c r="D3183" s="17">
        <v>2017</v>
      </c>
      <c r="E3183" s="18" t="str">
        <f t="shared" si="764"/>
        <v>Tarawera 2016/17</v>
      </c>
      <c r="F3183" s="18" t="s">
        <v>72</v>
      </c>
      <c r="G3183" s="19">
        <v>1.9</v>
      </c>
      <c r="H3183" s="20">
        <v>8.4</v>
      </c>
      <c r="I3183" s="21">
        <v>146</v>
      </c>
      <c r="J3183" s="19">
        <v>9.888791780434099</v>
      </c>
      <c r="K3183" s="19">
        <v>4.519536525331139</v>
      </c>
      <c r="L3183" s="19">
        <v>13</v>
      </c>
      <c r="M3183" s="19">
        <v>0.23230000000000001</v>
      </c>
      <c r="N3183" s="19">
        <v>8.31</v>
      </c>
      <c r="O3183" s="19">
        <v>0.69099999999999995</v>
      </c>
      <c r="Q3183" s="19">
        <f t="shared" si="767"/>
        <v>2.9280341464201856</v>
      </c>
      <c r="R3183" s="19">
        <f t="shared" si="763"/>
        <v>2.8907042935942551</v>
      </c>
      <c r="S3183" s="19">
        <f t="shared" si="768"/>
        <v>2.9047020959111554</v>
      </c>
      <c r="T3183" s="19">
        <f t="shared" si="762"/>
        <v>3.1238182387011482</v>
      </c>
      <c r="U3183" s="23">
        <f t="shared" si="769"/>
        <v>2.9618146936566858</v>
      </c>
      <c r="V3183" s="24">
        <f t="shared" si="766"/>
        <v>2.525537726440207</v>
      </c>
      <c r="W3183" s="24">
        <f t="shared" si="766"/>
        <v>2.8465900330099032</v>
      </c>
      <c r="X3183" s="24">
        <f t="shared" si="766"/>
        <v>2.3455342306755038</v>
      </c>
      <c r="Y3183" s="24">
        <f t="shared" si="766"/>
        <v>3.5853216215446082</v>
      </c>
      <c r="Z3183" s="24">
        <f t="shared" si="766"/>
        <v>2.8257459029175553</v>
      </c>
      <c r="AA3183" s="20">
        <v>-0.22</v>
      </c>
      <c r="AB3183" s="20">
        <v>-0.90666666666666595</v>
      </c>
      <c r="AC3183" s="17">
        <v>313.94155319139901</v>
      </c>
      <c r="AD3183" s="17">
        <f t="shared" si="765"/>
        <v>314.01112878695625</v>
      </c>
      <c r="AE3183" s="21">
        <v>226.15150000000099</v>
      </c>
      <c r="AF3183" s="21">
        <v>189.9702380952381</v>
      </c>
      <c r="AG3183" s="19">
        <v>3.1260920938601191</v>
      </c>
      <c r="AH3183" s="21">
        <v>168.3</v>
      </c>
      <c r="AI3183" s="22">
        <v>0.1766666666666665</v>
      </c>
      <c r="AJ3183" s="21">
        <v>1429.0480204999967</v>
      </c>
      <c r="AK3183" s="21" t="e">
        <f>VLOOKUP($B3183,'[3]Rotoma level Monthly'!$C$2:$N$538,10,FALSE)</f>
        <v>#N/A</v>
      </c>
      <c r="AL3183" s="21" t="e">
        <f>VLOOKUP($B3183,'[3]Rotoma level Monthly'!$C$2:$N$538,11,FALSE)</f>
        <v>#N/A</v>
      </c>
      <c r="AM3183" s="20">
        <v>3.7022400907550126</v>
      </c>
      <c r="AN3183" s="21">
        <v>168.66666666666666</v>
      </c>
    </row>
    <row r="3184" spans="1:40" x14ac:dyDescent="0.25">
      <c r="A3184" t="s">
        <v>101</v>
      </c>
      <c r="B3184" s="15">
        <v>42795</v>
      </c>
      <c r="C3184" s="16" t="s">
        <v>79</v>
      </c>
      <c r="D3184" s="17">
        <v>2017</v>
      </c>
      <c r="E3184" s="18" t="str">
        <f t="shared" si="764"/>
        <v>Tarawera 2016/17</v>
      </c>
      <c r="F3184" s="18" t="s">
        <v>72</v>
      </c>
      <c r="G3184" s="19">
        <v>1.9</v>
      </c>
      <c r="H3184" s="20">
        <v>7.1</v>
      </c>
      <c r="I3184" s="21">
        <v>116</v>
      </c>
      <c r="J3184" s="19">
        <v>8.9117917804340987</v>
      </c>
      <c r="K3184" s="19">
        <v>4.7735565253311396</v>
      </c>
      <c r="L3184" s="19">
        <v>1</v>
      </c>
      <c r="M3184" s="19">
        <v>1</v>
      </c>
      <c r="N3184" s="19">
        <v>7.68</v>
      </c>
      <c r="O3184" s="19">
        <v>0.71699999999999997</v>
      </c>
      <c r="Q3184" s="19">
        <f t="shared" si="767"/>
        <v>2.9280341464201856</v>
      </c>
      <c r="R3184" s="19">
        <f t="shared" si="763"/>
        <v>3.126081650547635</v>
      </c>
      <c r="S3184" s="19">
        <f t="shared" si="768"/>
        <v>2.6040185475730246</v>
      </c>
      <c r="T3184" s="19">
        <f t="shared" si="762"/>
        <v>2.9918978901533539</v>
      </c>
      <c r="U3184" s="23">
        <f t="shared" si="769"/>
        <v>2.9125080586735499</v>
      </c>
      <c r="V3184" s="24">
        <f t="shared" si="766"/>
        <v>2.5208225562263467</v>
      </c>
      <c r="W3184" s="24">
        <f t="shared" si="766"/>
        <v>2.8441527258430965</v>
      </c>
      <c r="X3184" s="24">
        <f t="shared" si="766"/>
        <v>2.351319777779401</v>
      </c>
      <c r="Y3184" s="24">
        <f t="shared" si="766"/>
        <v>3.5643715102996847</v>
      </c>
      <c r="Z3184" s="24">
        <f t="shared" si="766"/>
        <v>2.8201666425371319</v>
      </c>
      <c r="AA3184" s="20">
        <v>0.55000000000000004</v>
      </c>
      <c r="AB3184" s="20">
        <v>-0.51333333333333298</v>
      </c>
      <c r="AC3184" s="17">
        <v>314.12007309546198</v>
      </c>
      <c r="AD3184" s="17">
        <f t="shared" si="765"/>
        <v>314.03834889059442</v>
      </c>
      <c r="AE3184" s="21">
        <v>388.58699999999698</v>
      </c>
      <c r="AF3184" s="21">
        <v>168.77688172043017</v>
      </c>
      <c r="AG3184" s="19">
        <v>3.5699955166290329</v>
      </c>
      <c r="AH3184" s="21">
        <v>183.9</v>
      </c>
      <c r="AI3184" s="22">
        <v>0.1766666666666665</v>
      </c>
      <c r="AJ3184" s="21">
        <v>1507.7247899999979</v>
      </c>
      <c r="AK3184" s="21" t="e">
        <f>VLOOKUP($B3184,'[3]Rotoma level Monthly'!$C$2:$N$538,10,FALSE)</f>
        <v>#N/A</v>
      </c>
      <c r="AL3184" s="21" t="e">
        <f>VLOOKUP($B3184,'[3]Rotoma level Monthly'!$C$2:$N$538,11,FALSE)</f>
        <v>#N/A</v>
      </c>
      <c r="AM3184" s="20">
        <v>3.6759212566226651</v>
      </c>
      <c r="AN3184" s="21">
        <v>169.69166666666669</v>
      </c>
    </row>
    <row r="3185" spans="1:40" x14ac:dyDescent="0.25">
      <c r="A3185" t="s">
        <v>101</v>
      </c>
      <c r="B3185" s="15">
        <v>42826</v>
      </c>
      <c r="C3185" s="16" t="s">
        <v>79</v>
      </c>
      <c r="D3185" s="17">
        <v>2017</v>
      </c>
      <c r="E3185" s="18" t="str">
        <f t="shared" si="764"/>
        <v>Tarawera 2016/17</v>
      </c>
      <c r="F3185" s="18" t="s">
        <v>72</v>
      </c>
      <c r="G3185" s="19">
        <v>1.4</v>
      </c>
      <c r="H3185" s="20">
        <v>8.5</v>
      </c>
      <c r="I3185" s="21">
        <v>89</v>
      </c>
      <c r="J3185" s="19">
        <v>11.8427917804341</v>
      </c>
      <c r="K3185" s="19">
        <v>6.7275565253311402</v>
      </c>
      <c r="L3185" s="19">
        <v>2</v>
      </c>
      <c r="M3185" s="19">
        <v>4</v>
      </c>
      <c r="N3185" s="19">
        <v>7.77</v>
      </c>
      <c r="O3185" s="19">
        <v>0.69799999999999995</v>
      </c>
      <c r="Q3185" s="19">
        <f t="shared" si="767"/>
        <v>2.5911652106227248</v>
      </c>
      <c r="R3185" s="19">
        <f t="shared" si="763"/>
        <v>2.8737622555430979</v>
      </c>
      <c r="S3185" s="19">
        <f t="shared" si="768"/>
        <v>2.2576639200011877</v>
      </c>
      <c r="T3185" s="19">
        <f t="shared" si="762"/>
        <v>3.3524859533003717</v>
      </c>
      <c r="U3185" s="23">
        <f t="shared" si="769"/>
        <v>2.7687693348668456</v>
      </c>
      <c r="V3185" s="24">
        <f t="shared" si="766"/>
        <v>2.5349929600314933</v>
      </c>
      <c r="W3185" s="24">
        <f t="shared" si="766"/>
        <v>2.842030343504296</v>
      </c>
      <c r="X3185" s="24">
        <f t="shared" si="766"/>
        <v>2.3419431944343838</v>
      </c>
      <c r="Y3185" s="24">
        <f t="shared" si="766"/>
        <v>3.5643715102996851</v>
      </c>
      <c r="Z3185" s="24">
        <f t="shared" si="766"/>
        <v>2.8208345020674641</v>
      </c>
      <c r="AA3185" s="20">
        <v>-0.44</v>
      </c>
      <c r="AB3185" s="20">
        <v>-0.25999999999999901</v>
      </c>
      <c r="AC3185" s="17">
        <v>314.56617612494603</v>
      </c>
      <c r="AD3185" s="17">
        <f t="shared" si="765"/>
        <v>314.09595113539405</v>
      </c>
      <c r="AE3185" s="21">
        <v>329.31500000000301</v>
      </c>
      <c r="AF3185" s="21">
        <v>158.05555555555557</v>
      </c>
      <c r="AG3185" s="19">
        <v>2.873029318505556</v>
      </c>
      <c r="AH3185" s="21">
        <v>166.9</v>
      </c>
      <c r="AI3185" s="22">
        <v>0.1766666666666665</v>
      </c>
      <c r="AJ3185" s="21">
        <v>1729.582499999995</v>
      </c>
      <c r="AK3185" s="21" t="e">
        <f>VLOOKUP($B3185,'[3]Rotoma level Monthly'!$C$2:$N$538,10,FALSE)</f>
        <v>#N/A</v>
      </c>
      <c r="AL3185" s="21" t="e">
        <f>VLOOKUP($B3185,'[3]Rotoma level Monthly'!$C$2:$N$538,11,FALSE)</f>
        <v>#N/A</v>
      </c>
      <c r="AM3185" s="20">
        <v>3.705431411682254</v>
      </c>
      <c r="AN3185" s="21">
        <v>169.71666666666667</v>
      </c>
    </row>
    <row r="3186" spans="1:40" x14ac:dyDescent="0.25">
      <c r="A3186" t="s">
        <v>101</v>
      </c>
      <c r="B3186" s="15">
        <v>42856</v>
      </c>
      <c r="C3186" s="16" t="s">
        <v>79</v>
      </c>
      <c r="D3186" s="17">
        <v>2017</v>
      </c>
      <c r="E3186" s="18" t="str">
        <f t="shared" si="764"/>
        <v>Tarawera 2016/17</v>
      </c>
      <c r="F3186" s="18" t="s">
        <v>72</v>
      </c>
      <c r="G3186" s="19">
        <v>1.5</v>
      </c>
      <c r="H3186" s="20">
        <v>9.3000000000000007</v>
      </c>
      <c r="I3186" s="21">
        <v>101</v>
      </c>
      <c r="J3186" s="19">
        <v>6.9577917804340981</v>
      </c>
      <c r="K3186" s="19">
        <v>6.7275565253311402</v>
      </c>
      <c r="L3186" s="19">
        <v>6</v>
      </c>
      <c r="M3186" s="19">
        <v>2</v>
      </c>
      <c r="N3186" s="19">
        <v>7.28</v>
      </c>
      <c r="O3186" s="19">
        <v>0.77300000000000002</v>
      </c>
      <c r="Q3186" s="19">
        <f t="shared" si="767"/>
        <v>2.6672717980014307</v>
      </c>
      <c r="R3186" s="19">
        <f t="shared" si="763"/>
        <v>2.7431481325477507</v>
      </c>
      <c r="S3186" s="19">
        <f t="shared" si="768"/>
        <v>2.4230073350857544</v>
      </c>
      <c r="T3186" s="19">
        <f t="shared" si="762"/>
        <v>2.6780165693697717</v>
      </c>
      <c r="U3186" s="23">
        <f t="shared" si="769"/>
        <v>2.6278609587511772</v>
      </c>
      <c r="V3186" s="24">
        <f t="shared" si="766"/>
        <v>2.5413351756463851</v>
      </c>
      <c r="W3186" s="24">
        <f t="shared" si="766"/>
        <v>2.8268728113575121</v>
      </c>
      <c r="X3186" s="24">
        <f t="shared" si="766"/>
        <v>2.3620204181043412</v>
      </c>
      <c r="Y3186" s="24">
        <f t="shared" si="766"/>
        <v>3.5272213711887375</v>
      </c>
      <c r="Z3186" s="24">
        <f t="shared" si="766"/>
        <v>2.8143624440742432</v>
      </c>
      <c r="AA3186" s="20">
        <v>0.17</v>
      </c>
      <c r="AB3186" s="20">
        <v>-0.13166666666666599</v>
      </c>
      <c r="AC3186" s="17">
        <v>314.801047149429</v>
      </c>
      <c r="AD3186" s="17">
        <f t="shared" si="765"/>
        <v>314.18120246852044</v>
      </c>
      <c r="AE3186" s="21">
        <v>185.622999999999</v>
      </c>
      <c r="AF3186" s="21">
        <v>163.78360215053755</v>
      </c>
      <c r="AG3186" s="19">
        <v>3.4500276254543016</v>
      </c>
      <c r="AH3186" s="21">
        <v>146.30000000000001</v>
      </c>
      <c r="AI3186" s="22">
        <v>0.1766666666666665</v>
      </c>
      <c r="AJ3186" s="21">
        <v>1978.5134999999982</v>
      </c>
      <c r="AK3186" s="21" t="e">
        <f>VLOOKUP($B3186,'[3]Rotoma level Monthly'!$C$2:$N$538,10,FALSE)</f>
        <v>#N/A</v>
      </c>
      <c r="AL3186" s="21" t="e">
        <f>VLOOKUP($B3186,'[3]Rotoma level Monthly'!$C$2:$N$538,11,FALSE)</f>
        <v>#N/A</v>
      </c>
      <c r="AM3186" s="20">
        <v>3.7449286465577174</v>
      </c>
      <c r="AN3186" s="21">
        <v>172.02500000000001</v>
      </c>
    </row>
    <row r="3187" spans="1:40" x14ac:dyDescent="0.25">
      <c r="A3187" t="s">
        <v>101</v>
      </c>
      <c r="B3187" s="15">
        <v>42887</v>
      </c>
      <c r="C3187" s="16" t="s">
        <v>79</v>
      </c>
      <c r="D3187" s="17">
        <v>2017</v>
      </c>
      <c r="E3187" s="18" t="str">
        <f t="shared" si="764"/>
        <v>Tarawera 2016/17</v>
      </c>
      <c r="F3187" s="18" t="s">
        <v>72</v>
      </c>
      <c r="G3187" s="19">
        <v>2.1</v>
      </c>
      <c r="H3187" s="20">
        <v>9.75</v>
      </c>
      <c r="I3187" s="21">
        <v>100</v>
      </c>
      <c r="J3187" s="19">
        <v>11.8427917804341</v>
      </c>
      <c r="K3187" s="19">
        <v>7.7045565253311388</v>
      </c>
      <c r="L3187" s="19">
        <v>3</v>
      </c>
      <c r="M3187" s="19">
        <v>-1</v>
      </c>
      <c r="N3187" s="19">
        <v>7.6</v>
      </c>
      <c r="O3187" s="19">
        <v>0.502</v>
      </c>
      <c r="Q3187" s="19">
        <f t="shared" si="767"/>
        <v>3.0384370086241552</v>
      </c>
      <c r="R3187" s="19">
        <f t="shared" si="763"/>
        <v>2.67311800710117</v>
      </c>
      <c r="S3187" s="19">
        <f t="shared" si="768"/>
        <v>2.4099999999999997</v>
      </c>
      <c r="T3187" s="19">
        <f t="shared" si="762"/>
        <v>3.3524859533003717</v>
      </c>
      <c r="U3187" s="23">
        <f t="shared" si="769"/>
        <v>2.8685102422564244</v>
      </c>
      <c r="V3187" s="24">
        <f t="shared" si="766"/>
        <v>2.5854202501267847</v>
      </c>
      <c r="W3187" s="24">
        <f t="shared" si="766"/>
        <v>2.8300360382144079</v>
      </c>
      <c r="X3187" s="24">
        <f t="shared" si="766"/>
        <v>2.3818991450676847</v>
      </c>
      <c r="Y3187" s="24">
        <f t="shared" si="766"/>
        <v>3.5360355863128201</v>
      </c>
      <c r="Z3187" s="24">
        <f t="shared" si="766"/>
        <v>2.8333477549304238</v>
      </c>
      <c r="AA3187" s="20">
        <v>-0.95</v>
      </c>
      <c r="AB3187" s="20">
        <v>0.21833333333333299</v>
      </c>
      <c r="AC3187" s="17">
        <v>314.89886175458298</v>
      </c>
      <c r="AD3187" s="17">
        <f t="shared" si="765"/>
        <v>314.27116963453028</v>
      </c>
      <c r="AE3187" s="21">
        <v>86.071000000000296</v>
      </c>
      <c r="AF3187" s="21">
        <v>172.93749999999994</v>
      </c>
      <c r="AG3187" s="19">
        <v>2.6933310161916659</v>
      </c>
      <c r="AH3187" s="21">
        <v>157.30000000000001</v>
      </c>
      <c r="AI3187" s="22">
        <v>0.21083333333333298</v>
      </c>
      <c r="AJ3187" s="21">
        <v>2032.0404999999971</v>
      </c>
      <c r="AK3187" s="21" t="e">
        <f>VLOOKUP($B3187,'[3]Rotoma level Monthly'!$C$2:$N$538,10,FALSE)</f>
        <v>#N/A</v>
      </c>
      <c r="AL3187" s="21" t="e">
        <f>VLOOKUP($B3187,'[3]Rotoma level Monthly'!$C$2:$N$538,11,FALSE)</f>
        <v>#N/A</v>
      </c>
      <c r="AM3187" s="20">
        <v>3.7511327855964716</v>
      </c>
      <c r="AN3187" s="21">
        <v>175.04166666666666</v>
      </c>
    </row>
    <row r="3188" spans="1:40" x14ac:dyDescent="0.25">
      <c r="A3188" t="s">
        <v>101</v>
      </c>
      <c r="B3188" s="15">
        <v>42917</v>
      </c>
      <c r="C3188" s="16" t="s">
        <v>80</v>
      </c>
      <c r="D3188" s="17">
        <v>2018</v>
      </c>
      <c r="E3188" s="18" t="str">
        <f t="shared" si="764"/>
        <v>Tarawera 2017/18</v>
      </c>
      <c r="F3188" s="18" t="s">
        <v>72</v>
      </c>
      <c r="G3188" s="19">
        <v>3</v>
      </c>
      <c r="H3188" s="20">
        <v>11</v>
      </c>
      <c r="I3188" s="21">
        <v>73</v>
      </c>
      <c r="J3188" s="19">
        <v>8.9023958902170506</v>
      </c>
      <c r="K3188" s="19">
        <v>5.7505565253311399</v>
      </c>
      <c r="L3188" s="19">
        <v>2</v>
      </c>
      <c r="M3188" s="19">
        <v>2</v>
      </c>
      <c r="N3188" s="19">
        <v>7.6549999999999994</v>
      </c>
      <c r="O3188" s="19">
        <v>0.57599999999999996</v>
      </c>
      <c r="Q3188" s="19">
        <f t="shared" si="767"/>
        <v>3.4318879869879426</v>
      </c>
      <c r="R3188" s="19">
        <f t="shared" si="763"/>
        <v>2.4892578356731985</v>
      </c>
      <c r="S3188" s="19">
        <f t="shared" si="768"/>
        <v>1.9986018089625719</v>
      </c>
      <c r="T3188" s="19">
        <f t="shared" ref="T3188:T3208" si="770">0.218+2.92*LOG($J3188,10)</f>
        <v>2.9905601581742376</v>
      </c>
      <c r="U3188" s="23">
        <f t="shared" si="769"/>
        <v>2.7275769474494878</v>
      </c>
      <c r="V3188" s="24">
        <f t="shared" si="766"/>
        <v>2.5766587984349596</v>
      </c>
      <c r="W3188" s="24">
        <f t="shared" si="766"/>
        <v>2.8075552299913404</v>
      </c>
      <c r="X3188" s="24">
        <f t="shared" si="766"/>
        <v>2.3433434332071217</v>
      </c>
      <c r="Y3188" s="24">
        <f t="shared" si="766"/>
        <v>3.3875987951587558</v>
      </c>
      <c r="Z3188" s="24">
        <f t="shared" si="766"/>
        <v>2.7787890641980439</v>
      </c>
      <c r="AA3188" s="20">
        <v>0.87</v>
      </c>
      <c r="AB3188" s="20">
        <v>0.21333333333333299</v>
      </c>
      <c r="AC3188" s="17">
        <v>315.05479383813503</v>
      </c>
      <c r="AD3188" s="17">
        <f t="shared" si="765"/>
        <v>314.35530155841997</v>
      </c>
      <c r="AE3188" s="21">
        <v>194.39599999999999</v>
      </c>
      <c r="AF3188" s="21">
        <v>166.2029569892473</v>
      </c>
      <c r="AG3188" s="19">
        <v>3.2429360784408594</v>
      </c>
      <c r="AH3188" s="21">
        <v>108.7</v>
      </c>
      <c r="AI3188" s="22">
        <v>0.21583333333333299</v>
      </c>
      <c r="AJ3188" s="21">
        <v>1944.0314999999971</v>
      </c>
      <c r="AK3188" s="21" t="e">
        <f>VLOOKUP($B3188,'[3]Rotoma level Monthly'!$C$2:$N$538,10,FALSE)</f>
        <v>#N/A</v>
      </c>
      <c r="AL3188" s="21" t="e">
        <f>VLOOKUP($B3188,'[3]Rotoma level Monthly'!$C$2:$N$538,11,FALSE)</f>
        <v>#N/A</v>
      </c>
      <c r="AM3188" s="20">
        <v>3.7016470600939253</v>
      </c>
      <c r="AN3188" s="21">
        <v>171.59166666666667</v>
      </c>
    </row>
    <row r="3189" spans="1:40" x14ac:dyDescent="0.25">
      <c r="A3189" t="s">
        <v>101</v>
      </c>
      <c r="B3189" s="15">
        <v>42948</v>
      </c>
      <c r="C3189" s="16" t="s">
        <v>80</v>
      </c>
      <c r="D3189" s="17">
        <v>2018</v>
      </c>
      <c r="E3189" s="18" t="str">
        <f t="shared" si="764"/>
        <v>Tarawera 2017/18</v>
      </c>
      <c r="F3189" s="18" t="s">
        <v>72</v>
      </c>
      <c r="G3189" s="19">
        <v>4.5999999999999996</v>
      </c>
      <c r="H3189" s="20">
        <v>8.4499999999999993</v>
      </c>
      <c r="I3189" s="21">
        <v>77</v>
      </c>
      <c r="J3189" s="19">
        <v>18.681791780434096</v>
      </c>
      <c r="K3189" s="19">
        <v>8.6815565253311391</v>
      </c>
      <c r="L3189" s="19">
        <v>1</v>
      </c>
      <c r="N3189" s="19">
        <v>7.36</v>
      </c>
      <c r="O3189" s="19">
        <v>0.89900000000000002</v>
      </c>
      <c r="Q3189" s="19">
        <f t="shared" si="767"/>
        <v>3.9034048924711984</v>
      </c>
      <c r="R3189" s="19">
        <f t="shared" si="763"/>
        <v>2.8822149245864956</v>
      </c>
      <c r="S3189" s="19">
        <f t="shared" si="768"/>
        <v>2.0683370827691703</v>
      </c>
      <c r="T3189" s="19">
        <f t="shared" si="770"/>
        <v>3.930542099724526</v>
      </c>
      <c r="U3189" s="23">
        <f t="shared" si="769"/>
        <v>3.1961247498878476</v>
      </c>
      <c r="V3189" s="24">
        <f t="shared" si="766"/>
        <v>2.7081810877824029</v>
      </c>
      <c r="W3189" s="24">
        <f t="shared" si="766"/>
        <v>2.8158168557619043</v>
      </c>
      <c r="X3189" s="24">
        <f t="shared" si="766"/>
        <v>2.3313014952509574</v>
      </c>
      <c r="Y3189" s="24">
        <f t="shared" si="766"/>
        <v>3.372197658568977</v>
      </c>
      <c r="Z3189" s="24">
        <f t="shared" si="766"/>
        <v>2.8068742743410606</v>
      </c>
      <c r="AA3189" s="20">
        <v>0.37</v>
      </c>
      <c r="AB3189" s="20">
        <v>0.36666666666666597</v>
      </c>
      <c r="AC3189" s="17">
        <v>315.18700173261902</v>
      </c>
      <c r="AD3189" s="17">
        <f t="shared" si="765"/>
        <v>314.44456703103072</v>
      </c>
      <c r="AE3189" s="21">
        <v>208.99349999999899</v>
      </c>
      <c r="AF3189" s="21">
        <v>153.48118279569889</v>
      </c>
      <c r="AG3189" s="19">
        <v>3.004037482470431</v>
      </c>
      <c r="AH3189" s="21">
        <v>124</v>
      </c>
      <c r="AI3189" s="22">
        <v>0.21583333333333299</v>
      </c>
      <c r="AJ3189" s="21">
        <v>1985.0854999999981</v>
      </c>
      <c r="AK3189" s="21" t="e">
        <f>VLOOKUP($B3189,'[3]Rotoma level Monthly'!$C$2:$N$538,10,FALSE)</f>
        <v>#N/A</v>
      </c>
      <c r="AL3189" s="21" t="e">
        <f>VLOOKUP($B3189,'[3]Rotoma level Monthly'!$C$2:$N$538,11,FALSE)</f>
        <v>#N/A</v>
      </c>
      <c r="AM3189" s="20">
        <v>3.6265961239783331</v>
      </c>
      <c r="AN3189" s="21">
        <v>168.06666666666669</v>
      </c>
    </row>
    <row r="3190" spans="1:40" x14ac:dyDescent="0.25">
      <c r="A3190" t="s">
        <v>101</v>
      </c>
      <c r="B3190" s="15">
        <v>42979</v>
      </c>
      <c r="C3190" s="16" t="s">
        <v>80</v>
      </c>
      <c r="D3190" s="17">
        <v>2018</v>
      </c>
      <c r="E3190" s="18" t="str">
        <f t="shared" si="764"/>
        <v>Tarawera 2017/18</v>
      </c>
      <c r="F3190" s="18" t="s">
        <v>72</v>
      </c>
      <c r="G3190" s="19">
        <v>1.2</v>
      </c>
      <c r="H3190" s="20">
        <v>11.4</v>
      </c>
      <c r="I3190" s="21">
        <v>71</v>
      </c>
      <c r="J3190" s="19">
        <v>13.7967917804341</v>
      </c>
      <c r="K3190" s="19">
        <v>8.6815565253311391</v>
      </c>
      <c r="L3190" s="19">
        <v>2</v>
      </c>
      <c r="N3190" s="19">
        <v>7.46</v>
      </c>
      <c r="O3190" s="19">
        <v>0.5</v>
      </c>
      <c r="Q3190" s="19">
        <f t="shared" si="767"/>
        <v>2.4211203649609674</v>
      </c>
      <c r="R3190" s="19">
        <f t="shared" si="763"/>
        <v>2.4332430952079807</v>
      </c>
      <c r="S3190" s="19">
        <f t="shared" si="768"/>
        <v>1.9622876296444161</v>
      </c>
      <c r="T3190" s="19">
        <f t="shared" si="770"/>
        <v>3.5461520812633482</v>
      </c>
      <c r="U3190" s="23">
        <f t="shared" si="769"/>
        <v>2.5907007927691783</v>
      </c>
      <c r="V3190" s="24">
        <f t="shared" si="766"/>
        <v>2.7249411181958156</v>
      </c>
      <c r="W3190" s="24">
        <f t="shared" si="766"/>
        <v>2.8045545196167514</v>
      </c>
      <c r="X3190" s="24">
        <f t="shared" si="766"/>
        <v>2.3313014952509574</v>
      </c>
      <c r="Y3190" s="24">
        <f t="shared" si="766"/>
        <v>3.3582000836937813</v>
      </c>
      <c r="Z3190" s="24">
        <f t="shared" si="766"/>
        <v>2.8047493041893268</v>
      </c>
      <c r="AA3190" s="20">
        <v>0.63</v>
      </c>
      <c r="AB3190" s="20">
        <v>0.293333333333333</v>
      </c>
      <c r="AC3190" s="17">
        <v>315.421096302715</v>
      </c>
      <c r="AD3190" s="17">
        <f t="shared" si="765"/>
        <v>314.55313569916416</v>
      </c>
      <c r="AE3190" s="21">
        <v>133.227</v>
      </c>
      <c r="AF3190" s="21">
        <v>197.59722222222229</v>
      </c>
      <c r="AG3190" s="19">
        <v>3.9451458299250004</v>
      </c>
      <c r="AH3190" s="21">
        <v>132.5</v>
      </c>
      <c r="AI3190" s="22">
        <v>0.21583333333333299</v>
      </c>
      <c r="AJ3190" s="21">
        <v>2099.9159999999974</v>
      </c>
      <c r="AK3190" s="21" t="e">
        <f>VLOOKUP($B3190,'[3]Rotoma level Monthly'!$C$2:$N$538,10,FALSE)</f>
        <v>#N/A</v>
      </c>
      <c r="AL3190" s="21" t="e">
        <f>VLOOKUP($B3190,'[3]Rotoma level Monthly'!$C$2:$N$538,11,FALSE)</f>
        <v>#N/A</v>
      </c>
      <c r="AM3190" s="20">
        <v>3.6210644732471504</v>
      </c>
      <c r="AN3190" s="21">
        <v>170.98333333333335</v>
      </c>
    </row>
    <row r="3191" spans="1:40" x14ac:dyDescent="0.25">
      <c r="A3191" t="s">
        <v>101</v>
      </c>
      <c r="B3191" s="15">
        <v>43009</v>
      </c>
      <c r="C3191" s="16" t="s">
        <v>80</v>
      </c>
      <c r="D3191" s="17">
        <v>2018</v>
      </c>
      <c r="E3191" s="18" t="str">
        <f t="shared" si="764"/>
        <v>Tarawera 2017/18</v>
      </c>
      <c r="F3191" s="18" t="s">
        <v>72</v>
      </c>
      <c r="G3191" s="19">
        <v>1.2</v>
      </c>
      <c r="H3191" s="20">
        <v>9.25</v>
      </c>
      <c r="I3191" s="21">
        <v>68</v>
      </c>
      <c r="J3191" s="19">
        <v>12.8197917804341</v>
      </c>
      <c r="K3191" s="19">
        <v>7.7045565253311388</v>
      </c>
      <c r="L3191" s="19">
        <v>1</v>
      </c>
      <c r="M3191" s="19">
        <v>1</v>
      </c>
      <c r="N3191" s="19">
        <v>7.95</v>
      </c>
      <c r="O3191" s="19">
        <v>0.621</v>
      </c>
      <c r="Q3191" s="19">
        <f t="shared" si="767"/>
        <v>2.4211203649609674</v>
      </c>
      <c r="R3191" s="19">
        <f t="shared" si="763"/>
        <v>2.7510728297155453</v>
      </c>
      <c r="S3191" s="19">
        <f t="shared" si="768"/>
        <v>1.9058518272457712</v>
      </c>
      <c r="T3191" s="19">
        <f t="shared" si="770"/>
        <v>3.4530124365227604</v>
      </c>
      <c r="U3191" s="23">
        <f t="shared" si="769"/>
        <v>2.6327643646112611</v>
      </c>
      <c r="V3191" s="24">
        <f t="shared" si="766"/>
        <v>2.7886591339446927</v>
      </c>
      <c r="W3191" s="24">
        <f t="shared" si="766"/>
        <v>2.798494670475979</v>
      </c>
      <c r="X3191" s="24">
        <f t="shared" si="766"/>
        <v>2.3235723301078908</v>
      </c>
      <c r="Y3191" s="24">
        <f t="shared" si="766"/>
        <v>3.3432080731010037</v>
      </c>
      <c r="Z3191" s="24">
        <f t="shared" si="766"/>
        <v>2.813483551907392</v>
      </c>
      <c r="AA3191" s="20">
        <v>0.89</v>
      </c>
      <c r="AB3191" s="20">
        <v>0.35499999999999998</v>
      </c>
      <c r="AC3191" s="17">
        <v>315.557359709823</v>
      </c>
      <c r="AD3191" s="17">
        <f t="shared" si="765"/>
        <v>314.66331655445589</v>
      </c>
      <c r="AE3191" s="21">
        <v>98.180499999999995</v>
      </c>
      <c r="AF3191" s="21">
        <v>172.65456989247306</v>
      </c>
      <c r="AG3191" s="19">
        <v>4.113481179241937</v>
      </c>
      <c r="AH3191" s="21">
        <v>174.6</v>
      </c>
      <c r="AI3191" s="22">
        <v>0.21583333333333299</v>
      </c>
      <c r="AJ3191" s="21">
        <v>2100.476999999998</v>
      </c>
      <c r="AK3191" s="21" t="e">
        <f>VLOOKUP($B3191,'[3]Rotoma level Monthly'!$C$2:$N$538,10,FALSE)</f>
        <v>#N/A</v>
      </c>
      <c r="AL3191" s="21" t="e">
        <f>VLOOKUP($B3191,'[3]Rotoma level Monthly'!$C$2:$N$538,11,FALSE)</f>
        <v>#N/A</v>
      </c>
      <c r="AM3191" s="20">
        <v>3.6421126342411321</v>
      </c>
      <c r="AN3191" s="21">
        <v>170.81666666666669</v>
      </c>
    </row>
    <row r="3192" spans="1:40" x14ac:dyDescent="0.25">
      <c r="A3192" t="s">
        <v>101</v>
      </c>
      <c r="B3192" s="15">
        <v>43040</v>
      </c>
      <c r="C3192" s="16" t="s">
        <v>80</v>
      </c>
      <c r="D3192" s="17">
        <v>2018</v>
      </c>
      <c r="E3192" s="18" t="str">
        <f t="shared" si="764"/>
        <v>Tarawera 2017/18</v>
      </c>
      <c r="F3192" s="18" t="s">
        <v>72</v>
      </c>
      <c r="G3192" s="19">
        <v>0.8</v>
      </c>
      <c r="H3192" s="20">
        <v>11.6</v>
      </c>
      <c r="I3192" s="21">
        <v>76</v>
      </c>
      <c r="J3192" s="19">
        <v>11.8427917804341</v>
      </c>
      <c r="K3192" s="19">
        <v>6.7275565253311402</v>
      </c>
      <c r="L3192" s="19">
        <v>1</v>
      </c>
      <c r="M3192" s="19">
        <v>-1</v>
      </c>
      <c r="N3192" s="19">
        <v>7.81</v>
      </c>
      <c r="O3192" s="19">
        <v>0.69399999999999995</v>
      </c>
      <c r="Q3192" s="19">
        <f t="shared" si="767"/>
        <v>1.9738485669595369</v>
      </c>
      <c r="R3192" s="19">
        <f t="shared" si="763"/>
        <v>2.4056809346796073</v>
      </c>
      <c r="S3192" s="19">
        <f t="shared" si="768"/>
        <v>2.0512489127651814</v>
      </c>
      <c r="T3192" s="19">
        <f t="shared" si="770"/>
        <v>3.3524859533003717</v>
      </c>
      <c r="U3192" s="23">
        <f t="shared" si="769"/>
        <v>2.4458160919261744</v>
      </c>
      <c r="V3192" s="24">
        <f t="shared" si="766"/>
        <v>2.7886591339446922</v>
      </c>
      <c r="W3192" s="24">
        <f t="shared" si="766"/>
        <v>2.771685805695931</v>
      </c>
      <c r="X3192" s="24">
        <f t="shared" si="766"/>
        <v>2.3113804923049872</v>
      </c>
      <c r="Y3192" s="24">
        <f t="shared" si="766"/>
        <v>3.3432080731010037</v>
      </c>
      <c r="Z3192" s="24">
        <f t="shared" si="766"/>
        <v>2.8037333762616541</v>
      </c>
      <c r="AA3192" s="20">
        <v>1.08</v>
      </c>
      <c r="AB3192" s="20">
        <v>0.48166666666666602</v>
      </c>
      <c r="AC3192" s="17">
        <v>315.59448072262899</v>
      </c>
      <c r="AD3192" s="17">
        <f t="shared" si="765"/>
        <v>314.77633816355132</v>
      </c>
      <c r="AE3192" s="21">
        <v>75.331999999999994</v>
      </c>
      <c r="AF3192" s="21">
        <v>154.47557471264378</v>
      </c>
      <c r="AG3192" s="19">
        <v>3.9573786683563221</v>
      </c>
      <c r="AH3192" s="21">
        <v>170.9</v>
      </c>
      <c r="AI3192" s="22">
        <v>0.21583333333333299</v>
      </c>
      <c r="AJ3192" s="21">
        <v>2079.8504999999982</v>
      </c>
      <c r="AK3192" s="21" t="e">
        <f>VLOOKUP($B3192,'[3]Rotoma level Monthly'!$C$2:$N$538,10,FALSE)</f>
        <v>#N/A</v>
      </c>
      <c r="AL3192" s="21" t="e">
        <f>VLOOKUP($B3192,'[3]Rotoma level Monthly'!$C$2:$N$538,11,FALSE)</f>
        <v>#N/A</v>
      </c>
      <c r="AM3192" s="20">
        <v>3.644654757718929</v>
      </c>
      <c r="AN3192" s="21">
        <v>167.96666666666667</v>
      </c>
    </row>
    <row r="3193" spans="1:40" x14ac:dyDescent="0.25">
      <c r="A3193" t="s">
        <v>101</v>
      </c>
      <c r="B3193" s="15">
        <v>43070</v>
      </c>
      <c r="C3193" s="16" t="s">
        <v>80</v>
      </c>
      <c r="D3193" s="17">
        <v>2018</v>
      </c>
      <c r="E3193" s="18" t="str">
        <f t="shared" si="764"/>
        <v>Tarawera 2017/18</v>
      </c>
      <c r="F3193" s="18" t="s">
        <v>72</v>
      </c>
      <c r="G3193" s="19">
        <v>1</v>
      </c>
      <c r="H3193" s="20">
        <v>7.3</v>
      </c>
      <c r="I3193" s="21">
        <v>99</v>
      </c>
      <c r="J3193" s="19">
        <v>19.6587917804341</v>
      </c>
      <c r="K3193" s="19">
        <v>5.7505565253311399</v>
      </c>
      <c r="L3193" s="19">
        <v>2</v>
      </c>
      <c r="M3193" s="19">
        <v>1</v>
      </c>
      <c r="N3193" s="19">
        <v>8.06</v>
      </c>
      <c r="O3193" s="19">
        <v>0.66200000000000003</v>
      </c>
      <c r="Q3193" s="19">
        <f t="shared" si="767"/>
        <v>2.2200000000000002</v>
      </c>
      <c r="R3193" s="19">
        <f t="shared" ref="R3193:R3238" si="771">5.56+2.6*LOG(((1/$H3193)-(1/40)),10)</f>
        <v>3.087828743150856</v>
      </c>
      <c r="S3193" s="19">
        <f t="shared" si="768"/>
        <v>2.3968619357386252</v>
      </c>
      <c r="T3193" s="19">
        <f t="shared" si="770"/>
        <v>3.9951859225568369</v>
      </c>
      <c r="U3193" s="23">
        <f t="shared" si="769"/>
        <v>2.9249691503615796</v>
      </c>
      <c r="V3193" s="24">
        <f t="shared" si="766"/>
        <v>2.7454537376158545</v>
      </c>
      <c r="W3193" s="24">
        <f t="shared" si="766"/>
        <v>2.7823382009585025</v>
      </c>
      <c r="X3193" s="24">
        <f t="shared" si="766"/>
        <v>2.2950606119945083</v>
      </c>
      <c r="Y3193" s="24">
        <f t="shared" si="766"/>
        <v>3.3733971863444001</v>
      </c>
      <c r="Z3193" s="24">
        <f t="shared" si="766"/>
        <v>2.7990624342283166</v>
      </c>
      <c r="AA3193" s="20">
        <v>-0.23</v>
      </c>
      <c r="AB3193" s="20">
        <v>0.60166666666666602</v>
      </c>
      <c r="AC3193" s="17">
        <v>315.46102580459097</v>
      </c>
      <c r="AD3193" s="17">
        <f t="shared" si="765"/>
        <v>314.8847502797766</v>
      </c>
      <c r="AE3193" s="21">
        <v>33.085000000000001</v>
      </c>
      <c r="AF3193" s="21">
        <v>171.78763440860217</v>
      </c>
      <c r="AG3193" s="19">
        <v>3.6415613767822586</v>
      </c>
      <c r="AH3193" s="21">
        <v>284.39999999999998</v>
      </c>
      <c r="AI3193" s="22">
        <v>0.21583333333333299</v>
      </c>
      <c r="AJ3193" s="21">
        <v>2022.4264999999991</v>
      </c>
      <c r="AK3193" s="21" t="e">
        <f>VLOOKUP($B3193,'[3]Rotoma level Monthly'!$C$2:$N$538,10,FALSE)</f>
        <v>#N/A</v>
      </c>
      <c r="AL3193" s="21" t="e">
        <f>VLOOKUP($B3193,'[3]Rotoma level Monthly'!$C$2:$N$538,11,FALSE)</f>
        <v>#N/A</v>
      </c>
      <c r="AM3193" s="20">
        <v>3.5592486851731593</v>
      </c>
      <c r="AN3193" s="21">
        <v>172.73333333333335</v>
      </c>
    </row>
    <row r="3194" spans="1:40" x14ac:dyDescent="0.25">
      <c r="A3194" t="s">
        <v>101</v>
      </c>
      <c r="B3194" s="15">
        <v>43101</v>
      </c>
      <c r="C3194" s="16" t="s">
        <v>80</v>
      </c>
      <c r="D3194" s="17">
        <v>2018</v>
      </c>
      <c r="E3194" s="18" t="str">
        <f t="shared" si="764"/>
        <v>Tarawera 2017/18</v>
      </c>
      <c r="F3194" s="18" t="s">
        <v>72</v>
      </c>
      <c r="G3194" s="19">
        <v>3.7</v>
      </c>
      <c r="H3194" s="20">
        <v>4.5999999999999996</v>
      </c>
      <c r="I3194" s="21">
        <v>126</v>
      </c>
      <c r="J3194" s="19">
        <v>16.727791780434096</v>
      </c>
      <c r="K3194" s="19">
        <v>2.819556525331139</v>
      </c>
      <c r="L3194" s="19">
        <v>2</v>
      </c>
      <c r="M3194" s="19">
        <v>3</v>
      </c>
      <c r="N3194" s="19">
        <v>7.81</v>
      </c>
      <c r="O3194" s="19">
        <v>1.7</v>
      </c>
      <c r="Q3194" s="19">
        <f t="shared" si="767"/>
        <v>3.6632323791301675</v>
      </c>
      <c r="R3194" s="19">
        <f t="shared" si="771"/>
        <v>3.6988821414422537</v>
      </c>
      <c r="S3194" s="19">
        <f t="shared" si="768"/>
        <v>2.7121153408038645</v>
      </c>
      <c r="T3194" s="19">
        <f t="shared" si="770"/>
        <v>3.7904407527424389</v>
      </c>
      <c r="U3194" s="23">
        <f t="shared" si="769"/>
        <v>3.466167653529681</v>
      </c>
      <c r="V3194" s="24">
        <f t="shared" si="766"/>
        <v>2.8489630721299548</v>
      </c>
      <c r="W3194" s="24">
        <f t="shared" si="766"/>
        <v>2.8379162369824873</v>
      </c>
      <c r="X3194" s="24">
        <f t="shared" si="766"/>
        <v>2.3078913697083938</v>
      </c>
      <c r="Y3194" s="24">
        <f t="shared" si="766"/>
        <v>3.379757000759128</v>
      </c>
      <c r="Z3194" s="24">
        <f t="shared" si="766"/>
        <v>2.8436319198949911</v>
      </c>
      <c r="AA3194" s="20">
        <v>0.9</v>
      </c>
      <c r="AB3194" s="20">
        <v>0.391666666666666</v>
      </c>
      <c r="AC3194" s="17">
        <v>315.55624467496602</v>
      </c>
      <c r="AD3194" s="17">
        <f t="shared" si="765"/>
        <v>315.01330950844135</v>
      </c>
      <c r="AE3194" s="21">
        <v>249.627999999998</v>
      </c>
      <c r="AF3194" s="21">
        <v>131.35080645161287</v>
      </c>
      <c r="AG3194" s="19">
        <v>3.6823573743575255</v>
      </c>
      <c r="AH3194" s="21">
        <v>158</v>
      </c>
      <c r="AI3194" s="22">
        <v>0.25583333333333302</v>
      </c>
      <c r="AJ3194" s="21">
        <v>2007.4589999999994</v>
      </c>
      <c r="AK3194" s="21" t="e">
        <f>VLOOKUP($B3194,'[3]Rotoma level Monthly'!$C$2:$N$538,10,FALSE)</f>
        <v>#N/A</v>
      </c>
      <c r="AL3194" s="21" t="e">
        <f>VLOOKUP($B3194,'[3]Rotoma level Monthly'!$C$2:$N$538,11,FALSE)</f>
        <v>#N/A</v>
      </c>
      <c r="AM3194" s="20">
        <v>3.5268366108284006</v>
      </c>
      <c r="AN3194" s="21">
        <v>164.65</v>
      </c>
    </row>
    <row r="3195" spans="1:40" x14ac:dyDescent="0.25">
      <c r="A3195" t="s">
        <v>101</v>
      </c>
      <c r="B3195" s="15">
        <v>43132</v>
      </c>
      <c r="C3195" s="16" t="s">
        <v>80</v>
      </c>
      <c r="D3195" s="17">
        <v>2018</v>
      </c>
      <c r="E3195" s="18" t="str">
        <f t="shared" si="764"/>
        <v>Tarawera 2017/18</v>
      </c>
      <c r="F3195" s="18" t="s">
        <v>72</v>
      </c>
      <c r="G3195" s="19">
        <v>2.1</v>
      </c>
      <c r="H3195" s="20">
        <v>4.55</v>
      </c>
      <c r="I3195" s="21">
        <v>117</v>
      </c>
      <c r="J3195" s="19">
        <v>7.9347917804340984</v>
      </c>
      <c r="K3195" s="19">
        <v>4.7735565253311396</v>
      </c>
      <c r="L3195" s="19">
        <v>0</v>
      </c>
      <c r="M3195" s="19">
        <v>-1</v>
      </c>
      <c r="N3195" s="19">
        <v>7.93</v>
      </c>
      <c r="O3195" s="19">
        <v>0.92700000000000005</v>
      </c>
      <c r="Q3195" s="19">
        <f t="shared" si="767"/>
        <v>3.0384370086241552</v>
      </c>
      <c r="R3195" s="19">
        <f t="shared" si="771"/>
        <v>3.7128166139884273</v>
      </c>
      <c r="S3195" s="19">
        <f t="shared" si="768"/>
        <v>2.6152394438559461</v>
      </c>
      <c r="T3195" s="19">
        <f t="shared" si="770"/>
        <v>2.8446437615324882</v>
      </c>
      <c r="U3195" s="23">
        <f t="shared" si="769"/>
        <v>3.0527842070002542</v>
      </c>
      <c r="V3195" s="24">
        <f t="shared" si="766"/>
        <v>2.8581633106469524</v>
      </c>
      <c r="W3195" s="24">
        <f t="shared" si="766"/>
        <v>2.9064255970153354</v>
      </c>
      <c r="X3195" s="24">
        <f t="shared" si="766"/>
        <v>2.2837694820371262</v>
      </c>
      <c r="Y3195" s="24">
        <f t="shared" si="766"/>
        <v>3.356492460995073</v>
      </c>
      <c r="Z3195" s="24">
        <f t="shared" si="766"/>
        <v>2.8512127126736218</v>
      </c>
      <c r="AA3195" s="20">
        <v>-0.55000000000000004</v>
      </c>
      <c r="AB3195" s="20">
        <v>0.206666666666666</v>
      </c>
      <c r="AC3195" s="17">
        <v>315.69406006697</v>
      </c>
      <c r="AD3195" s="17">
        <f t="shared" si="765"/>
        <v>315.15935174807231</v>
      </c>
      <c r="AE3195" s="21">
        <v>243.43199999999899</v>
      </c>
      <c r="AF3195" s="21">
        <v>156.40625000000003</v>
      </c>
      <c r="AG3195" s="19">
        <v>3.507714944059523</v>
      </c>
      <c r="AH3195" s="21">
        <v>135.6</v>
      </c>
      <c r="AI3195" s="22">
        <v>0.25583333333333302</v>
      </c>
      <c r="AJ3195" s="21">
        <v>2208.5894999999973</v>
      </c>
      <c r="AK3195" s="21" t="e">
        <f>VLOOKUP($B3195,'[3]Rotoma level Monthly'!$C$2:$N$538,10,FALSE)</f>
        <v>#N/A</v>
      </c>
      <c r="AL3195" s="21" t="e">
        <f>VLOOKUP($B3195,'[3]Rotoma level Monthly'!$C$2:$N$538,11,FALSE)</f>
        <v>#N/A</v>
      </c>
      <c r="AM3195" s="20">
        <v>3.4416144633512502</v>
      </c>
      <c r="AN3195" s="21">
        <v>161.92499999999998</v>
      </c>
    </row>
    <row r="3196" spans="1:40" x14ac:dyDescent="0.25">
      <c r="A3196" t="s">
        <v>101</v>
      </c>
      <c r="B3196" s="15">
        <v>43160</v>
      </c>
      <c r="C3196" s="16" t="s">
        <v>80</v>
      </c>
      <c r="D3196" s="17">
        <v>2018</v>
      </c>
      <c r="E3196" s="18" t="str">
        <f t="shared" si="764"/>
        <v>Tarawera 2017/18</v>
      </c>
      <c r="F3196" s="18" t="s">
        <v>72</v>
      </c>
      <c r="G3196" s="19">
        <v>1.6</v>
      </c>
      <c r="H3196" s="20">
        <v>6.7</v>
      </c>
      <c r="I3196" s="21">
        <v>98</v>
      </c>
      <c r="J3196" s="19">
        <v>8.9117917804340987</v>
      </c>
      <c r="K3196" s="19">
        <v>5.7505565253311399</v>
      </c>
      <c r="L3196" s="19">
        <v>1</v>
      </c>
      <c r="M3196" s="19">
        <v>1</v>
      </c>
      <c r="N3196" s="19">
        <v>7.5</v>
      </c>
      <c r="O3196" s="19">
        <v>0.70099999999999996</v>
      </c>
      <c r="Q3196" s="19">
        <f t="shared" si="767"/>
        <v>2.7384647559460493</v>
      </c>
      <c r="R3196" s="19">
        <f t="shared" si="771"/>
        <v>3.2052045426415803</v>
      </c>
      <c r="S3196" s="19">
        <f t="shared" si="768"/>
        <v>2.3835904878344096</v>
      </c>
      <c r="T3196" s="19">
        <f t="shared" si="770"/>
        <v>2.9918978901533539</v>
      </c>
      <c r="U3196" s="23">
        <f t="shared" si="769"/>
        <v>2.829789419143848</v>
      </c>
      <c r="V3196" s="24">
        <f t="shared" si="766"/>
        <v>2.8423658614407739</v>
      </c>
      <c r="W3196" s="24">
        <f t="shared" si="766"/>
        <v>2.9130191713564972</v>
      </c>
      <c r="X3196" s="24">
        <f t="shared" si="766"/>
        <v>2.265400477058908</v>
      </c>
      <c r="Y3196" s="24">
        <f t="shared" si="766"/>
        <v>3.356492460995073</v>
      </c>
      <c r="Z3196" s="24">
        <f t="shared" si="766"/>
        <v>2.8443194927128137</v>
      </c>
      <c r="AA3196" s="20">
        <v>1.07</v>
      </c>
      <c r="AB3196" s="20">
        <v>0.171666666666666</v>
      </c>
      <c r="AC3196" s="17">
        <v>315.68441448335699</v>
      </c>
      <c r="AD3196" s="17">
        <f t="shared" si="765"/>
        <v>315.28971353039691</v>
      </c>
      <c r="AE3196" s="21">
        <v>73.680000000000007</v>
      </c>
      <c r="AF3196" s="21">
        <v>143.80314009661831</v>
      </c>
      <c r="AG3196" s="19">
        <v>3.1756226824416673</v>
      </c>
      <c r="AH3196" s="21">
        <v>191.1</v>
      </c>
      <c r="AI3196" s="22">
        <v>0.25583333333333302</v>
      </c>
      <c r="AJ3196" s="21">
        <v>2225.8699999999949</v>
      </c>
      <c r="AK3196" s="21" t="e">
        <f>VLOOKUP($B3196,'[3]Rotoma level Monthly'!$C$2:$N$538,10,FALSE)</f>
        <v>#N/A</v>
      </c>
      <c r="AL3196" s="21" t="e">
        <f>VLOOKUP($B3196,'[3]Rotoma level Monthly'!$C$2:$N$538,11,FALSE)</f>
        <v>#N/A</v>
      </c>
      <c r="AM3196" s="20">
        <v>3.4734163675345342</v>
      </c>
      <c r="AN3196" s="21">
        <v>162.52499999999998</v>
      </c>
    </row>
    <row r="3197" spans="1:40" x14ac:dyDescent="0.25">
      <c r="A3197" t="s">
        <v>101</v>
      </c>
      <c r="B3197" s="15">
        <v>43191</v>
      </c>
      <c r="C3197" s="16" t="s">
        <v>80</v>
      </c>
      <c r="D3197" s="17">
        <v>2018</v>
      </c>
      <c r="E3197" s="18" t="str">
        <f t="shared" si="764"/>
        <v>Tarawera 2017/18</v>
      </c>
      <c r="F3197" s="18" t="s">
        <v>72</v>
      </c>
      <c r="G3197" s="19">
        <v>1.5</v>
      </c>
      <c r="H3197" s="20">
        <v>8.4</v>
      </c>
      <c r="I3197" s="21">
        <v>96</v>
      </c>
      <c r="J3197" s="19">
        <v>6.0213958902170495</v>
      </c>
      <c r="K3197" s="19">
        <v>0.37705652533113931</v>
      </c>
      <c r="L3197" s="19">
        <v>0</v>
      </c>
      <c r="M3197" s="19">
        <v>-6</v>
      </c>
      <c r="N3197" s="19">
        <v>7.77</v>
      </c>
      <c r="O3197" s="19">
        <v>0.69599999999999995</v>
      </c>
      <c r="Q3197" s="19">
        <f t="shared" si="767"/>
        <v>2.6672717980014307</v>
      </c>
      <c r="R3197" s="19">
        <f t="shared" si="771"/>
        <v>2.8907042935942551</v>
      </c>
      <c r="S3197" s="19">
        <f t="shared" si="768"/>
        <v>2.356636411449101</v>
      </c>
      <c r="T3197" s="19">
        <f t="shared" si="770"/>
        <v>2.4947157708952625</v>
      </c>
      <c r="U3197" s="23">
        <f t="shared" si="769"/>
        <v>2.602332068485012</v>
      </c>
      <c r="V3197" s="24">
        <f t="shared" si="766"/>
        <v>2.8487080770556665</v>
      </c>
      <c r="W3197" s="24">
        <f t="shared" si="766"/>
        <v>2.9144310078607596</v>
      </c>
      <c r="X3197" s="24">
        <f t="shared" si="766"/>
        <v>2.2736481846795678</v>
      </c>
      <c r="Y3197" s="24">
        <f t="shared" si="766"/>
        <v>3.285011612461314</v>
      </c>
      <c r="Z3197" s="24">
        <f t="shared" si="766"/>
        <v>2.8304497205143271</v>
      </c>
      <c r="AA3197" s="20">
        <v>0.52</v>
      </c>
      <c r="AB3197" s="20">
        <v>0.32833333333333298</v>
      </c>
      <c r="AC3197" s="17">
        <v>315.58768783670399</v>
      </c>
      <c r="AD3197" s="17">
        <f t="shared" si="765"/>
        <v>315.37483950637676</v>
      </c>
      <c r="AE3197" s="21">
        <v>285.34800000000098</v>
      </c>
      <c r="AF3197" s="21">
        <v>187.6875</v>
      </c>
      <c r="AG3197" s="19">
        <v>3.8429714472972223</v>
      </c>
      <c r="AH3197" s="21">
        <v>147.30000000000001</v>
      </c>
      <c r="AI3197" s="22">
        <v>0.31083333333333296</v>
      </c>
      <c r="AJ3197" s="21">
        <v>1910.9629999999981</v>
      </c>
      <c r="AK3197" s="21" t="e">
        <f>VLOOKUP($B3197,'[3]Rotoma level Monthly'!$C$2:$N$538,10,FALSE)</f>
        <v>#N/A</v>
      </c>
      <c r="AL3197" s="21" t="e">
        <f>VLOOKUP($B3197,'[3]Rotoma level Monthly'!$C$2:$N$538,11,FALSE)</f>
        <v>#N/A</v>
      </c>
      <c r="AM3197" s="20">
        <v>3.4405519646855875</v>
      </c>
      <c r="AN3197" s="21">
        <v>160.89166666666662</v>
      </c>
    </row>
    <row r="3198" spans="1:40" x14ac:dyDescent="0.25">
      <c r="A3198" t="s">
        <v>101</v>
      </c>
      <c r="B3198" s="15">
        <v>43221</v>
      </c>
      <c r="C3198" s="16" t="s">
        <v>80</v>
      </c>
      <c r="D3198" s="17">
        <v>2018</v>
      </c>
      <c r="E3198" s="18" t="str">
        <f t="shared" si="764"/>
        <v>Tarawera 2017/18</v>
      </c>
      <c r="F3198" s="18" t="s">
        <v>72</v>
      </c>
      <c r="G3198" s="19">
        <v>1.2</v>
      </c>
      <c r="H3198" s="20">
        <v>9.0500000000000007</v>
      </c>
      <c r="I3198" s="21">
        <v>75</v>
      </c>
      <c r="J3198" s="19">
        <v>8.9117917804340987</v>
      </c>
      <c r="K3198" s="19">
        <v>1.8425565253311396</v>
      </c>
      <c r="L3198" s="19">
        <v>0</v>
      </c>
      <c r="M3198" s="19">
        <v>1</v>
      </c>
      <c r="N3198" s="19">
        <v>7.83</v>
      </c>
      <c r="O3198" s="19">
        <v>0.47499999999999998</v>
      </c>
      <c r="Q3198" s="19">
        <f t="shared" si="767"/>
        <v>2.4211203649609674</v>
      </c>
      <c r="R3198" s="19">
        <f t="shared" si="771"/>
        <v>2.7830754153397241</v>
      </c>
      <c r="S3198" s="19">
        <f t="shared" si="768"/>
        <v>2.0339344028090172</v>
      </c>
      <c r="T3198" s="19">
        <f t="shared" si="770"/>
        <v>2.9918978901533539</v>
      </c>
      <c r="U3198" s="23">
        <f t="shared" si="769"/>
        <v>2.5575070183157655</v>
      </c>
      <c r="V3198" s="24">
        <f t="shared" si="766"/>
        <v>2.8281954576356281</v>
      </c>
      <c r="W3198" s="24">
        <f t="shared" si="766"/>
        <v>2.917758281426758</v>
      </c>
      <c r="X3198" s="24">
        <f t="shared" si="766"/>
        <v>2.2412254403231731</v>
      </c>
      <c r="Y3198" s="24">
        <f t="shared" si="766"/>
        <v>3.3111683891932793</v>
      </c>
      <c r="Z3198" s="24">
        <f t="shared" si="766"/>
        <v>2.8245868921447097</v>
      </c>
      <c r="AA3198" s="20">
        <v>0.32</v>
      </c>
      <c r="AB3198" s="20">
        <v>0.40666666666666601</v>
      </c>
      <c r="AC3198" s="17">
        <v>315.77129124856799</v>
      </c>
      <c r="AD3198" s="17">
        <f t="shared" si="765"/>
        <v>315.45569318130498</v>
      </c>
      <c r="AE3198" s="21">
        <v>134.67599999999999</v>
      </c>
      <c r="AF3198" s="21">
        <v>185.36290322580646</v>
      </c>
      <c r="AG3198" s="19">
        <v>3.2972154989435483</v>
      </c>
      <c r="AI3198" s="22">
        <v>0.34166666666666645</v>
      </c>
      <c r="AJ3198" s="21">
        <v>1866.9959999999965</v>
      </c>
      <c r="AK3198" s="21" t="e">
        <f>VLOOKUP($B3198,'[3]Rotoma level Monthly'!$C$2:$N$538,10,FALSE)</f>
        <v>#N/A</v>
      </c>
      <c r="AL3198" s="21" t="e">
        <f>VLOOKUP($B3198,'[3]Rotoma level Monthly'!$C$2:$N$538,11,FALSE)</f>
        <v>#N/A</v>
      </c>
      <c r="AM3198" s="20">
        <v>3.5213804754182267</v>
      </c>
    </row>
    <row r="3199" spans="1:40" x14ac:dyDescent="0.25">
      <c r="A3199" t="s">
        <v>101</v>
      </c>
      <c r="B3199" s="15">
        <v>43252</v>
      </c>
      <c r="C3199" s="16" t="s">
        <v>80</v>
      </c>
      <c r="D3199" s="17">
        <v>2018</v>
      </c>
      <c r="E3199" s="18" t="str">
        <f t="shared" si="764"/>
        <v>Tarawera 2017/18</v>
      </c>
      <c r="F3199" s="18" t="s">
        <v>72</v>
      </c>
      <c r="G3199" s="19">
        <v>2.2999999999999998</v>
      </c>
      <c r="H3199" s="20">
        <v>7.1</v>
      </c>
      <c r="I3199" s="21">
        <v>75</v>
      </c>
      <c r="J3199" s="19">
        <v>7.9347917804340984</v>
      </c>
      <c r="K3199" s="19">
        <v>5.7505565253311399</v>
      </c>
      <c r="L3199" s="19">
        <v>2</v>
      </c>
      <c r="M3199" s="19">
        <v>-1</v>
      </c>
      <c r="N3199" s="19">
        <v>7.71</v>
      </c>
      <c r="O3199" s="19">
        <v>0.44</v>
      </c>
      <c r="Q3199" s="19">
        <f t="shared" si="767"/>
        <v>3.138788703484686</v>
      </c>
      <c r="R3199" s="19">
        <f t="shared" si="771"/>
        <v>3.126081650547635</v>
      </c>
      <c r="S3199" s="19">
        <f t="shared" si="768"/>
        <v>2.0339344028090172</v>
      </c>
      <c r="T3199" s="19">
        <f t="shared" si="770"/>
        <v>2.8446437615324882</v>
      </c>
      <c r="U3199" s="23">
        <f t="shared" si="769"/>
        <v>2.7858621295934567</v>
      </c>
      <c r="V3199" s="24">
        <f t="shared" si="766"/>
        <v>2.836558098874006</v>
      </c>
      <c r="W3199" s="24">
        <f t="shared" si="766"/>
        <v>2.9555052517139635</v>
      </c>
      <c r="X3199" s="24">
        <f t="shared" si="766"/>
        <v>2.2098866405572575</v>
      </c>
      <c r="Y3199" s="24">
        <f t="shared" si="766"/>
        <v>3.2688482065459552</v>
      </c>
      <c r="Z3199" s="24">
        <f t="shared" si="766"/>
        <v>2.817699549422795</v>
      </c>
      <c r="AA3199" s="20">
        <v>-0.46</v>
      </c>
      <c r="AB3199" s="20">
        <v>-0.51666666666666605</v>
      </c>
      <c r="AC3199" s="17">
        <v>315.820866074398</v>
      </c>
      <c r="AD3199" s="17">
        <f t="shared" si="765"/>
        <v>315.53252687462293</v>
      </c>
      <c r="AE3199" s="21">
        <v>151.73099999999999</v>
      </c>
      <c r="AF3199" s="21">
        <v>171.04166666666669</v>
      </c>
      <c r="AG3199" s="19">
        <v>3.1774089478722218</v>
      </c>
      <c r="AH3199" s="21">
        <v>121.6</v>
      </c>
      <c r="AI3199" s="22">
        <v>0.34166666666666645</v>
      </c>
      <c r="AJ3199" s="21">
        <v>1816.0489999999972</v>
      </c>
      <c r="AK3199" s="21" t="e">
        <f>VLOOKUP($B3199,'[3]Rotoma level Monthly'!$C$2:$N$538,10,FALSE)</f>
        <v>#N/A</v>
      </c>
      <c r="AL3199" s="21" t="e">
        <f>VLOOKUP($B3199,'[3]Rotoma level Monthly'!$C$2:$N$538,11,FALSE)</f>
        <v>#N/A</v>
      </c>
      <c r="AM3199" s="20">
        <v>3.508646131542331</v>
      </c>
      <c r="AN3199" s="21">
        <v>158.83333333333331</v>
      </c>
    </row>
    <row r="3200" spans="1:40" x14ac:dyDescent="0.25">
      <c r="A3200" t="s">
        <v>101</v>
      </c>
      <c r="B3200" s="15">
        <v>43282</v>
      </c>
      <c r="C3200" s="16" t="s">
        <v>81</v>
      </c>
      <c r="D3200" s="17">
        <v>2019</v>
      </c>
      <c r="E3200" s="18" t="str">
        <f t="shared" si="764"/>
        <v>Tarawera 2018/19</v>
      </c>
      <c r="F3200" s="18" t="s">
        <v>72</v>
      </c>
      <c r="G3200" s="19">
        <v>3.6</v>
      </c>
      <c r="H3200" s="20">
        <v>8.85</v>
      </c>
      <c r="I3200" s="21">
        <v>76</v>
      </c>
      <c r="J3200" s="19">
        <v>19.6587917804341</v>
      </c>
      <c r="K3200" s="19">
        <v>13.566556525331139</v>
      </c>
      <c r="L3200" s="19">
        <v>4</v>
      </c>
      <c r="M3200" s="19">
        <v>-1</v>
      </c>
      <c r="N3200" s="19">
        <v>7.8149999999999995</v>
      </c>
      <c r="O3200" s="19">
        <v>1.27</v>
      </c>
      <c r="Q3200" s="19">
        <f t="shared" si="767"/>
        <v>3.6330083519489094</v>
      </c>
      <c r="R3200" s="19">
        <f t="shared" si="771"/>
        <v>2.815582451320441</v>
      </c>
      <c r="S3200" s="19">
        <f t="shared" si="768"/>
        <v>2.0512489127651814</v>
      </c>
      <c r="T3200" s="19">
        <f t="shared" si="770"/>
        <v>3.9951859225568369</v>
      </c>
      <c r="U3200" s="23">
        <f t="shared" si="769"/>
        <v>3.1237564096478425</v>
      </c>
      <c r="V3200" s="24">
        <f t="shared" si="766"/>
        <v>2.8533181292874197</v>
      </c>
      <c r="W3200" s="24">
        <f t="shared" si="766"/>
        <v>2.9826989696845665</v>
      </c>
      <c r="X3200" s="24">
        <f t="shared" si="766"/>
        <v>2.2142738992074755</v>
      </c>
      <c r="Y3200" s="24">
        <f t="shared" si="766"/>
        <v>3.3525670202445053</v>
      </c>
      <c r="Z3200" s="24">
        <f t="shared" si="766"/>
        <v>2.8507145046059912</v>
      </c>
      <c r="AA3200" s="20">
        <v>0.2</v>
      </c>
      <c r="AB3200" s="20">
        <v>-0.478333333333333</v>
      </c>
      <c r="AC3200" s="17">
        <v>315.82266995125298</v>
      </c>
      <c r="AD3200" s="17">
        <f t="shared" si="765"/>
        <v>315.5965165507161</v>
      </c>
      <c r="AE3200" s="21">
        <v>98.460500000000394</v>
      </c>
      <c r="AF3200" s="21">
        <v>169.07930107526883</v>
      </c>
      <c r="AG3200" s="19">
        <v>3.1260797464032262</v>
      </c>
      <c r="AI3200" s="22">
        <v>0.34166666666666645</v>
      </c>
      <c r="AJ3200" s="21">
        <v>1881.7089999999969</v>
      </c>
      <c r="AK3200" s="21" t="e">
        <f>VLOOKUP($B3200,'[3]Rotoma level Monthly'!$C$2:$N$538,10,FALSE)</f>
        <v>#N/A</v>
      </c>
      <c r="AL3200" s="21" t="e">
        <f>VLOOKUP($B3200,'[3]Rotoma level Monthly'!$C$2:$N$538,11,FALSE)</f>
        <v>#N/A</v>
      </c>
      <c r="AM3200" s="20">
        <v>3.5489859591823767</v>
      </c>
    </row>
    <row r="3201" spans="1:40" x14ac:dyDescent="0.25">
      <c r="A3201" t="s">
        <v>101</v>
      </c>
      <c r="B3201" s="15">
        <v>43344</v>
      </c>
      <c r="C3201" s="16" t="s">
        <v>81</v>
      </c>
      <c r="D3201" s="17">
        <v>2019</v>
      </c>
      <c r="E3201" s="18" t="str">
        <f t="shared" si="764"/>
        <v>Tarawera 2018/19</v>
      </c>
      <c r="F3201" s="18" t="s">
        <v>72</v>
      </c>
      <c r="G3201" s="19">
        <v>0.9</v>
      </c>
      <c r="H3201" s="20">
        <v>8.8000000000000007</v>
      </c>
      <c r="I3201" s="21">
        <v>83</v>
      </c>
      <c r="J3201" s="19">
        <v>13.7967917804341</v>
      </c>
      <c r="K3201" s="19">
        <v>6.7275565253311402</v>
      </c>
      <c r="L3201" s="19">
        <v>1</v>
      </c>
      <c r="M3201" s="19">
        <v>-1</v>
      </c>
      <c r="N3201" s="19">
        <v>7.87</v>
      </c>
      <c r="O3201" s="19">
        <v>0.73799999999999999</v>
      </c>
      <c r="Q3201" s="19">
        <f t="shared" si="767"/>
        <v>2.1037759739758854</v>
      </c>
      <c r="R3201" s="19">
        <f t="shared" si="771"/>
        <v>2.8237910194048097</v>
      </c>
      <c r="S3201" s="19">
        <f t="shared" si="768"/>
        <v>2.1664250580519826</v>
      </c>
      <c r="T3201" s="19">
        <f t="shared" si="770"/>
        <v>3.5461520812633482</v>
      </c>
      <c r="U3201" s="23">
        <f t="shared" si="769"/>
        <v>2.6600360331740065</v>
      </c>
      <c r="V3201" s="24">
        <f t="shared" si="766"/>
        <v>2.7033490527461432</v>
      </c>
      <c r="W3201" s="24">
        <f t="shared" si="766"/>
        <v>2.9778303109194262</v>
      </c>
      <c r="X3201" s="24">
        <f t="shared" si="766"/>
        <v>2.2224478971477093</v>
      </c>
      <c r="Y3201" s="24">
        <f t="shared" si="766"/>
        <v>3.320534518706074</v>
      </c>
      <c r="Z3201" s="24">
        <f t="shared" si="766"/>
        <v>2.8060404448798386</v>
      </c>
      <c r="AA3201" s="20">
        <v>-1.04</v>
      </c>
      <c r="AB3201" s="20">
        <v>-0.45333333333333298</v>
      </c>
      <c r="AC3201" s="17">
        <v>315.95358849108402</v>
      </c>
      <c r="AD3201" s="17">
        <f t="shared" si="765"/>
        <v>315.6603987805882</v>
      </c>
      <c r="AE3201" s="21">
        <v>65.541500000000099</v>
      </c>
      <c r="AF3201" s="21">
        <v>194.90972222222217</v>
      </c>
      <c r="AG3201" s="19">
        <v>3.8858418176305549</v>
      </c>
      <c r="AH3201" s="21">
        <v>193.9</v>
      </c>
      <c r="AI3201" s="22">
        <v>0.26749999999999952</v>
      </c>
      <c r="AJ3201" s="21">
        <v>1711.3254999999995</v>
      </c>
      <c r="AK3201" s="21" t="e">
        <f>VLOOKUP($B3201,'[3]Rotoma level Monthly'!$C$2:$N$538,10,FALSE)</f>
        <v>#N/A</v>
      </c>
      <c r="AL3201" s="21" t="e">
        <f>VLOOKUP($B3201,'[3]Rotoma level Monthly'!$C$2:$N$538,11,FALSE)</f>
        <v>#N/A</v>
      </c>
      <c r="AM3201" s="20">
        <v>3.5402645387967842</v>
      </c>
      <c r="AN3201" s="21">
        <v>163.71666666666667</v>
      </c>
    </row>
    <row r="3202" spans="1:40" x14ac:dyDescent="0.25">
      <c r="A3202" t="s">
        <v>101</v>
      </c>
      <c r="B3202" s="15">
        <v>43374</v>
      </c>
      <c r="C3202" s="16" t="s">
        <v>81</v>
      </c>
      <c r="D3202" s="17">
        <v>2019</v>
      </c>
      <c r="E3202" s="18" t="str">
        <f t="shared" si="764"/>
        <v>Tarawera 2018/19</v>
      </c>
      <c r="F3202" s="18" t="s">
        <v>72</v>
      </c>
      <c r="G3202" s="19">
        <v>0.6</v>
      </c>
      <c r="H3202" s="20">
        <v>9.3000000000000007</v>
      </c>
      <c r="I3202" s="21">
        <v>92</v>
      </c>
      <c r="J3202" s="19">
        <v>8.9117917804340987</v>
      </c>
      <c r="K3202" s="19">
        <v>6.7275565253311402</v>
      </c>
      <c r="L3202" s="19">
        <v>0</v>
      </c>
      <c r="N3202" s="19">
        <v>7.96</v>
      </c>
      <c r="O3202" s="19">
        <v>0.45</v>
      </c>
      <c r="Q3202" s="19">
        <f t="shared" si="767"/>
        <v>1.656504175974455</v>
      </c>
      <c r="R3202" s="19">
        <f t="shared" si="771"/>
        <v>2.7431481325477507</v>
      </c>
      <c r="S3202" s="19">
        <f t="shared" si="768"/>
        <v>2.3010013603101211</v>
      </c>
      <c r="T3202" s="19">
        <f t="shared" si="770"/>
        <v>2.9918978901533539</v>
      </c>
      <c r="U3202" s="23">
        <f t="shared" si="769"/>
        <v>2.4231378897464202</v>
      </c>
      <c r="V3202" s="24">
        <f t="shared" si="766"/>
        <v>2.6396310369972675</v>
      </c>
      <c r="W3202" s="24">
        <f t="shared" si="766"/>
        <v>3.0036557306977407</v>
      </c>
      <c r="X3202" s="24">
        <f t="shared" si="766"/>
        <v>2.2506740413698512</v>
      </c>
      <c r="Y3202" s="24">
        <f t="shared" si="766"/>
        <v>3.2743466694469081</v>
      </c>
      <c r="Z3202" s="24">
        <f t="shared" si="766"/>
        <v>2.7920768696279414</v>
      </c>
      <c r="AA3202" s="20">
        <v>0.28999999999999998</v>
      </c>
      <c r="AB3202" s="20">
        <v>-0.40500000000000003</v>
      </c>
      <c r="AC3202" s="17">
        <v>315.85145155309101</v>
      </c>
      <c r="AD3202" s="17">
        <f t="shared" si="765"/>
        <v>315.6962617181195</v>
      </c>
      <c r="AE3202" s="21">
        <v>94.728710079275501</v>
      </c>
      <c r="AF3202" s="21">
        <v>201.88844086021507</v>
      </c>
      <c r="AG3202" s="19">
        <v>3.4534849133844094</v>
      </c>
      <c r="AH3202" s="21">
        <v>229.6</v>
      </c>
      <c r="AI3202" s="22">
        <v>0.18916666666666598</v>
      </c>
      <c r="AJ3202" s="21">
        <v>1643.6399999999992</v>
      </c>
      <c r="AK3202" s="21" t="e">
        <f>VLOOKUP($B3202,'[3]Rotoma level Monthly'!$C$2:$N$538,10,FALSE)</f>
        <v>#N/A</v>
      </c>
      <c r="AL3202" s="21" t="e">
        <f>VLOOKUP($B3202,'[3]Rotoma level Monthly'!$C$2:$N$538,11,FALSE)</f>
        <v>#N/A</v>
      </c>
      <c r="AM3202" s="20">
        <v>3.535322537772247</v>
      </c>
      <c r="AN3202" s="21">
        <v>172.51666666666665</v>
      </c>
    </row>
    <row r="3203" spans="1:40" x14ac:dyDescent="0.25">
      <c r="A3203" t="s">
        <v>101</v>
      </c>
      <c r="B3203" s="15">
        <v>43405</v>
      </c>
      <c r="C3203" s="16" t="s">
        <v>81</v>
      </c>
      <c r="D3203" s="17">
        <v>2019</v>
      </c>
      <c r="E3203" s="18" t="str">
        <f t="shared" ref="E3203:E3266" si="772">CONCATENATE(A3203," ",C3203)</f>
        <v>Tarawera 2018/19</v>
      </c>
      <c r="F3203" s="18" t="s">
        <v>72</v>
      </c>
      <c r="G3203" s="19">
        <v>1</v>
      </c>
      <c r="H3203" s="20">
        <v>10</v>
      </c>
      <c r="I3203" s="21">
        <v>93</v>
      </c>
      <c r="J3203" s="19">
        <v>6.9577917804340981</v>
      </c>
      <c r="K3203" s="19">
        <v>-1.0884434746688605</v>
      </c>
      <c r="L3203" s="19">
        <v>1</v>
      </c>
      <c r="M3203" s="19">
        <v>1</v>
      </c>
      <c r="N3203" s="19">
        <v>8.07</v>
      </c>
      <c r="O3203" s="19">
        <v>0.57499999999999996</v>
      </c>
      <c r="Q3203" s="19">
        <f t="shared" si="767"/>
        <v>2.2200000000000002</v>
      </c>
      <c r="R3203" s="19">
        <f t="shared" si="771"/>
        <v>2.6351592848184202</v>
      </c>
      <c r="S3203" s="19">
        <f t="shared" si="768"/>
        <v>2.3151336751473441</v>
      </c>
      <c r="T3203" s="19">
        <f t="shared" si="770"/>
        <v>2.6780165693697717</v>
      </c>
      <c r="U3203" s="23">
        <f t="shared" si="769"/>
        <v>2.462077382333884</v>
      </c>
      <c r="V3203" s="24">
        <f t="shared" si="766"/>
        <v>2.6228710065838534</v>
      </c>
      <c r="W3203" s="24">
        <f t="shared" si="766"/>
        <v>2.9939962686229804</v>
      </c>
      <c r="X3203" s="24">
        <f t="shared" si="766"/>
        <v>2.2847808620283159</v>
      </c>
      <c r="Y3203" s="24">
        <f t="shared" si="766"/>
        <v>3.2097636805174923</v>
      </c>
      <c r="Z3203" s="24">
        <f t="shared" si="766"/>
        <v>2.7778529544381603</v>
      </c>
      <c r="AA3203" s="20">
        <v>-0.08</v>
      </c>
      <c r="AB3203" s="20">
        <v>-0.28999999999999998</v>
      </c>
      <c r="AC3203" s="17">
        <v>315.79321365983799</v>
      </c>
      <c r="AD3203" s="17">
        <f t="shared" si="765"/>
        <v>315.71591621395402</v>
      </c>
      <c r="AE3203" s="21">
        <v>123.733861834655</v>
      </c>
      <c r="AF3203" s="21">
        <v>163.74305555555551</v>
      </c>
      <c r="AG3203" s="19">
        <v>3.5600270030972223</v>
      </c>
      <c r="AH3203" s="21">
        <v>196.2</v>
      </c>
      <c r="AI3203" s="22">
        <v>-5.9166666666666978E-2</v>
      </c>
      <c r="AJ3203" s="21">
        <v>1640.188210079275</v>
      </c>
      <c r="AK3203" s="21" t="e">
        <f>VLOOKUP($B3203,'[3]Rotoma level Monthly'!$C$2:$N$538,10,FALSE)</f>
        <v>#N/A</v>
      </c>
      <c r="AL3203" s="21" t="e">
        <f>VLOOKUP($B3203,'[3]Rotoma level Monthly'!$C$2:$N$538,11,FALSE)</f>
        <v>#N/A</v>
      </c>
      <c r="AM3203" s="20">
        <v>3.4803228489507863</v>
      </c>
      <c r="AN3203" s="21">
        <v>177.82499999999996</v>
      </c>
    </row>
    <row r="3204" spans="1:40" x14ac:dyDescent="0.25">
      <c r="A3204" t="s">
        <v>101</v>
      </c>
      <c r="B3204" s="15">
        <v>43435</v>
      </c>
      <c r="C3204" s="16" t="s">
        <v>81</v>
      </c>
      <c r="D3204" s="17">
        <v>2019</v>
      </c>
      <c r="E3204" s="18" t="str">
        <f t="shared" si="772"/>
        <v>Tarawera 2018/19</v>
      </c>
      <c r="F3204" s="18" t="s">
        <v>72</v>
      </c>
      <c r="G3204" s="19">
        <v>1.2</v>
      </c>
      <c r="H3204" s="20">
        <v>6.6</v>
      </c>
      <c r="I3204" s="21">
        <v>98</v>
      </c>
      <c r="J3204" s="19">
        <v>12.8197917804341</v>
      </c>
      <c r="K3204" s="19">
        <v>4.7735565253311396</v>
      </c>
      <c r="L3204" s="19">
        <v>1</v>
      </c>
      <c r="M3204" s="19">
        <v>1</v>
      </c>
      <c r="N3204" s="19">
        <v>7.93</v>
      </c>
      <c r="O3204" s="19">
        <v>0.745</v>
      </c>
      <c r="Q3204" s="19">
        <f t="shared" si="767"/>
        <v>2.4211203649609674</v>
      </c>
      <c r="R3204" s="19">
        <f t="shared" si="771"/>
        <v>3.2255706038485066</v>
      </c>
      <c r="S3204" s="19">
        <f t="shared" si="768"/>
        <v>2.3835904878344096</v>
      </c>
      <c r="T3204" s="19">
        <f t="shared" si="770"/>
        <v>3.4530124365227604</v>
      </c>
      <c r="U3204" s="23">
        <f t="shared" si="769"/>
        <v>2.8708234732916611</v>
      </c>
      <c r="V3204" s="24">
        <f t="shared" si="766"/>
        <v>2.6601436564173055</v>
      </c>
      <c r="W3204" s="24">
        <f t="shared" si="766"/>
        <v>3.0623204077203887</v>
      </c>
      <c r="X3204" s="24">
        <f t="shared" si="766"/>
        <v>2.3124759932840848</v>
      </c>
      <c r="Y3204" s="24">
        <f t="shared" si="766"/>
        <v>3.2181408874526913</v>
      </c>
      <c r="Z3204" s="24">
        <f t="shared" si="766"/>
        <v>2.8132702362186177</v>
      </c>
      <c r="AA3204" s="20">
        <v>0.85</v>
      </c>
      <c r="AB3204" s="20">
        <v>-7.1666666666666601E-2</v>
      </c>
      <c r="AC3204" s="17">
        <v>315.89719619892497</v>
      </c>
      <c r="AD3204" s="17">
        <f t="shared" si="765"/>
        <v>315.74114250364539</v>
      </c>
      <c r="AE3204" s="21">
        <v>231.283125707816</v>
      </c>
      <c r="AF3204" s="21">
        <v>153.91522988505747</v>
      </c>
      <c r="AG3204" s="19">
        <v>3.7456138217959749</v>
      </c>
      <c r="AH3204" s="21">
        <v>204.6</v>
      </c>
      <c r="AI3204" s="22">
        <v>-0.18083333333333329</v>
      </c>
      <c r="AJ3204" s="21">
        <v>1688.5900719139302</v>
      </c>
      <c r="AK3204" s="21" t="e">
        <f>VLOOKUP($B3204,'[3]Rotoma level Monthly'!$C$2:$N$538,10,FALSE)</f>
        <v>#N/A</v>
      </c>
      <c r="AL3204" s="21" t="e">
        <f>VLOOKUP($B3204,'[3]Rotoma level Monthly'!$C$2:$N$538,11,FALSE)</f>
        <v>#N/A</v>
      </c>
      <c r="AM3204" s="20">
        <v>3.4472102101791946</v>
      </c>
      <c r="AN3204" s="21">
        <v>180.32500000000002</v>
      </c>
    </row>
    <row r="3205" spans="1:40" x14ac:dyDescent="0.25">
      <c r="A3205" t="s">
        <v>101</v>
      </c>
      <c r="B3205" s="15">
        <v>43466</v>
      </c>
      <c r="C3205" s="16" t="s">
        <v>81</v>
      </c>
      <c r="D3205" s="17">
        <v>2019</v>
      </c>
      <c r="E3205" s="18" t="str">
        <f t="shared" si="772"/>
        <v>Tarawera 2018/19</v>
      </c>
      <c r="F3205" s="18" t="s">
        <v>72</v>
      </c>
      <c r="G3205" s="19">
        <v>2.7</v>
      </c>
      <c r="H3205" s="20">
        <v>7</v>
      </c>
      <c r="I3205" s="21">
        <v>104</v>
      </c>
      <c r="J3205" s="19">
        <v>10.084191780434098</v>
      </c>
      <c r="K3205" s="19">
        <v>6.7275565253311402</v>
      </c>
      <c r="L3205" s="19">
        <v>1</v>
      </c>
      <c r="M3205" s="19">
        <v>3</v>
      </c>
      <c r="N3205" s="19">
        <v>8.0299999999999994</v>
      </c>
      <c r="O3205" s="19">
        <v>0.84299999999999997</v>
      </c>
      <c r="Q3205" s="19">
        <f t="shared" si="767"/>
        <v>3.3156639609638279</v>
      </c>
      <c r="R3205" s="19">
        <f t="shared" si="771"/>
        <v>3.1455253621927373</v>
      </c>
      <c r="S3205" s="19">
        <f t="shared" si="768"/>
        <v>2.4612703512893286</v>
      </c>
      <c r="T3205" s="19">
        <f t="shared" si="770"/>
        <v>3.1486320016753848</v>
      </c>
      <c r="U3205" s="23">
        <f t="shared" si="769"/>
        <v>3.0177729190303197</v>
      </c>
      <c r="V3205" s="24">
        <f t="shared" si="766"/>
        <v>2.7514489864976248</v>
      </c>
      <c r="W3205" s="24">
        <f t="shared" si="766"/>
        <v>3.0671284593072117</v>
      </c>
      <c r="X3205" s="24">
        <f t="shared" si="766"/>
        <v>2.3178433612466436</v>
      </c>
      <c r="Y3205" s="24">
        <f t="shared" si="766"/>
        <v>3.1475947273792371</v>
      </c>
      <c r="Z3205" s="24">
        <f t="shared" si="766"/>
        <v>2.8210038836076792</v>
      </c>
      <c r="AA3205" s="20">
        <v>-0.03</v>
      </c>
      <c r="AB3205" s="20">
        <v>0.45166666666666599</v>
      </c>
      <c r="AC3205" s="17">
        <v>315.869057694388</v>
      </c>
      <c r="AD3205" s="17">
        <f t="shared" si="765"/>
        <v>315.77514516112853</v>
      </c>
      <c r="AE3205" s="21">
        <v>61.279733750804901</v>
      </c>
      <c r="AF3205" s="21">
        <v>199.34139784946237</v>
      </c>
      <c r="AG3205" s="19">
        <v>4.1269646021693545</v>
      </c>
      <c r="AH3205" s="21">
        <v>294.60000000000002</v>
      </c>
      <c r="AI3205" s="22">
        <v>-0.18083333333333329</v>
      </c>
      <c r="AJ3205" s="21">
        <v>1886.7881976217461</v>
      </c>
      <c r="AK3205" s="21" t="e">
        <f>VLOOKUP($B3205,'[3]Rotoma level Monthly'!$C$2:$N$538,10,FALSE)</f>
        <v>#N/A</v>
      </c>
      <c r="AL3205" s="21" t="e">
        <f>VLOOKUP($B3205,'[3]Rotoma level Monthly'!$C$2:$N$538,11,FALSE)</f>
        <v>#N/A</v>
      </c>
      <c r="AM3205" s="20">
        <v>3.4558812472636711</v>
      </c>
      <c r="AN3205" s="21">
        <v>190.63333333333333</v>
      </c>
    </row>
    <row r="3206" spans="1:40" x14ac:dyDescent="0.25">
      <c r="A3206" t="s">
        <v>101</v>
      </c>
      <c r="B3206" s="15">
        <v>43497</v>
      </c>
      <c r="C3206" s="16" t="s">
        <v>81</v>
      </c>
      <c r="D3206" s="17">
        <v>2019</v>
      </c>
      <c r="E3206" s="18" t="str">
        <f t="shared" si="772"/>
        <v>Tarawera 2018/19</v>
      </c>
      <c r="F3206" s="18" t="s">
        <v>72</v>
      </c>
      <c r="G3206" s="19">
        <v>1.3</v>
      </c>
      <c r="H3206" s="20">
        <v>7.3250000000000002</v>
      </c>
      <c r="I3206" s="21">
        <v>99.2</v>
      </c>
      <c r="J3206" s="19">
        <v>7.739391780434099</v>
      </c>
      <c r="K3206" s="19">
        <v>4.7735565253311396</v>
      </c>
      <c r="L3206" s="19">
        <v>1.26</v>
      </c>
      <c r="M3206" s="19">
        <v>3</v>
      </c>
      <c r="N3206" s="19">
        <v>8.16</v>
      </c>
      <c r="O3206" s="19">
        <v>0.72199999999999998</v>
      </c>
      <c r="Q3206" s="19">
        <f t="shared" si="767"/>
        <v>2.5094161148593654</v>
      </c>
      <c r="R3206" s="19">
        <f t="shared" si="771"/>
        <v>3.0831047373360279</v>
      </c>
      <c r="S3206" s="19">
        <f t="shared" si="768"/>
        <v>2.3995001331840773</v>
      </c>
      <c r="T3206" s="19">
        <f t="shared" si="770"/>
        <v>2.8130239491477353</v>
      </c>
      <c r="U3206" s="23">
        <f t="shared" si="769"/>
        <v>2.7012612336318016</v>
      </c>
      <c r="V3206" s="24">
        <f t="shared" si="766"/>
        <v>2.6552976311417247</v>
      </c>
      <c r="W3206" s="24">
        <f t="shared" si="766"/>
        <v>3.0158136756316929</v>
      </c>
      <c r="X3206" s="24">
        <f t="shared" si="766"/>
        <v>2.2917920939449945</v>
      </c>
      <c r="Y3206" s="24">
        <f t="shared" si="766"/>
        <v>3.0661433270796778</v>
      </c>
      <c r="Z3206" s="24">
        <f t="shared" si="766"/>
        <v>2.7572616819495228</v>
      </c>
      <c r="AA3206" s="20">
        <v>-1.23</v>
      </c>
      <c r="AB3206" s="20">
        <v>0.185</v>
      </c>
      <c r="AC3206" s="17">
        <v>315.64084996621602</v>
      </c>
      <c r="AD3206" s="17">
        <f t="shared" si="765"/>
        <v>315.782195602066</v>
      </c>
      <c r="AE3206" s="21">
        <v>22.823529411764699</v>
      </c>
      <c r="AF3206" s="21">
        <v>169.82142857142858</v>
      </c>
      <c r="AG3206" s="19">
        <v>3.7381431846011899</v>
      </c>
      <c r="AH3206" s="21">
        <v>248.8</v>
      </c>
      <c r="AI3206" s="22">
        <v>-0.18083333333333329</v>
      </c>
      <c r="AJ3206" s="21">
        <v>1698.439931372553</v>
      </c>
      <c r="AK3206" s="21" t="e">
        <f>VLOOKUP($B3206,'[3]Rotoma level Monthly'!$C$2:$N$538,10,FALSE)</f>
        <v>#N/A</v>
      </c>
      <c r="AL3206" s="21" t="e">
        <f>VLOOKUP($B3206,'[3]Rotoma level Monthly'!$C$2:$N$538,11,FALSE)</f>
        <v>#N/A</v>
      </c>
      <c r="AM3206" s="20">
        <v>3.4929318495813235</v>
      </c>
      <c r="AN3206" s="21">
        <v>187.66666666666666</v>
      </c>
    </row>
    <row r="3207" spans="1:40" x14ac:dyDescent="0.25">
      <c r="A3207" t="s">
        <v>101</v>
      </c>
      <c r="B3207" s="15">
        <v>43525</v>
      </c>
      <c r="C3207" s="16" t="s">
        <v>81</v>
      </c>
      <c r="D3207" s="17">
        <v>2019</v>
      </c>
      <c r="E3207" s="18" t="str">
        <f t="shared" si="772"/>
        <v>Tarawera 2018/19</v>
      </c>
      <c r="F3207" s="18" t="s">
        <v>72</v>
      </c>
      <c r="G3207" s="19">
        <v>1.1000000000000001</v>
      </c>
      <c r="H3207" s="20">
        <v>8.25</v>
      </c>
      <c r="I3207" s="21">
        <v>117.9</v>
      </c>
      <c r="J3207" s="19">
        <v>8.814091780434099</v>
      </c>
      <c r="K3207" s="19">
        <v>3.7965565253311393</v>
      </c>
      <c r="L3207" s="19">
        <v>1.4</v>
      </c>
      <c r="M3207" s="19">
        <v>4.8999999999999995</v>
      </c>
      <c r="N3207" s="19">
        <v>7.95</v>
      </c>
      <c r="O3207" s="19">
        <v>0.67700000000000005</v>
      </c>
      <c r="Q3207" s="19">
        <f t="shared" si="767"/>
        <v>2.3251374203018917</v>
      </c>
      <c r="R3207" s="19">
        <f t="shared" si="771"/>
        <v>2.9163974533502777</v>
      </c>
      <c r="S3207" s="19">
        <f t="shared" si="768"/>
        <v>2.6252565533362184</v>
      </c>
      <c r="T3207" s="19">
        <f t="shared" si="770"/>
        <v>2.9779184999359516</v>
      </c>
      <c r="U3207" s="23">
        <f t="shared" si="769"/>
        <v>2.7111774817310845</v>
      </c>
      <c r="V3207" s="24">
        <f t="shared" si="766"/>
        <v>2.5958559987815364</v>
      </c>
      <c r="W3207" s="24">
        <f t="shared" si="766"/>
        <v>2.949445412245181</v>
      </c>
      <c r="X3207" s="24">
        <f t="shared" si="766"/>
        <v>2.2926268530683509</v>
      </c>
      <c r="Y3207" s="24">
        <f t="shared" si="766"/>
        <v>3.0772495552799666</v>
      </c>
      <c r="Z3207" s="24">
        <f t="shared" si="766"/>
        <v>2.7287944548437593</v>
      </c>
      <c r="AA3207" s="20">
        <v>-0.61</v>
      </c>
      <c r="AB3207" s="20">
        <v>-2.1666666666666601E-2</v>
      </c>
      <c r="AC3207" s="17">
        <v>315.45451661636798</v>
      </c>
      <c r="AD3207" s="17">
        <f t="shared" si="765"/>
        <v>315.7622336478492</v>
      </c>
      <c r="AE3207" s="21">
        <v>41.843137254901997</v>
      </c>
      <c r="AF3207" s="21">
        <v>147.40591397849465</v>
      </c>
      <c r="AG3207" s="19">
        <v>2.9732676198924728</v>
      </c>
      <c r="AH3207" s="21">
        <v>190.7</v>
      </c>
      <c r="AI3207" s="22">
        <v>-0.18083333333333329</v>
      </c>
      <c r="AJ3207" s="21">
        <v>1477.8314607843186</v>
      </c>
      <c r="AK3207" s="21" t="e">
        <f>VLOOKUP($B3207,'[3]Rotoma level Monthly'!$C$2:$N$538,10,FALSE)</f>
        <v>#N/A</v>
      </c>
      <c r="AL3207" s="21" t="e">
        <f>VLOOKUP($B3207,'[3]Rotoma level Monthly'!$C$2:$N$538,11,FALSE)</f>
        <v>#N/A</v>
      </c>
      <c r="AM3207" s="20">
        <v>3.5121342029597948</v>
      </c>
      <c r="AN3207" s="21">
        <v>190.39166666666665</v>
      </c>
    </row>
    <row r="3208" spans="1:40" x14ac:dyDescent="0.25">
      <c r="A3208" t="s">
        <v>101</v>
      </c>
      <c r="B3208" s="15">
        <v>43556</v>
      </c>
      <c r="C3208" s="16" t="s">
        <v>81</v>
      </c>
      <c r="D3208" s="17">
        <v>2019</v>
      </c>
      <c r="E3208" s="18" t="str">
        <f t="shared" si="772"/>
        <v>Tarawera 2018/19</v>
      </c>
      <c r="F3208" s="18" t="s">
        <v>72</v>
      </c>
      <c r="G3208" s="19">
        <v>1.2</v>
      </c>
      <c r="H3208" s="20">
        <v>7.4</v>
      </c>
      <c r="I3208" s="21">
        <v>109.8</v>
      </c>
      <c r="J3208" s="19">
        <v>8.3255917804340971</v>
      </c>
      <c r="K3208" s="19">
        <v>3.3080565253311391</v>
      </c>
      <c r="L3208" s="19">
        <v>0.621</v>
      </c>
      <c r="M3208" s="19">
        <v>5.8</v>
      </c>
      <c r="N3208" s="19">
        <v>7.81</v>
      </c>
      <c r="O3208" s="19">
        <v>0.72299999999999998</v>
      </c>
      <c r="Q3208" s="19">
        <f t="shared" si="767"/>
        <v>2.4211203649609674</v>
      </c>
      <c r="R3208" s="19">
        <f t="shared" si="771"/>
        <v>3.0690073114234004</v>
      </c>
      <c r="S3208" s="19">
        <f t="shared" si="768"/>
        <v>2.5322130437433601</v>
      </c>
      <c r="T3208" s="19">
        <f t="shared" si="770"/>
        <v>2.9056121293471149</v>
      </c>
      <c r="U3208" s="23">
        <f t="shared" si="769"/>
        <v>2.7319882123687105</v>
      </c>
      <c r="V3208" s="24">
        <f t="shared" si="766"/>
        <v>2.5694106328661128</v>
      </c>
      <c r="W3208" s="24">
        <f t="shared" si="766"/>
        <v>2.9380956429769989</v>
      </c>
      <c r="X3208" s="24">
        <f t="shared" si="766"/>
        <v>2.3050120660607631</v>
      </c>
      <c r="Y3208" s="24">
        <f t="shared" si="766"/>
        <v>3.0700590752127792</v>
      </c>
      <c r="Z3208" s="24">
        <f t="shared" si="766"/>
        <v>2.7206443542791638</v>
      </c>
      <c r="AA3208" s="20">
        <v>0</v>
      </c>
      <c r="AB3208" s="20">
        <v>-0.16999999999999901</v>
      </c>
      <c r="AC3208" s="17">
        <v>315.38509600694402</v>
      </c>
      <c r="AD3208" s="17">
        <f t="shared" si="765"/>
        <v>315.73729044148143</v>
      </c>
      <c r="AE3208" s="21">
        <v>78.598122299767397</v>
      </c>
      <c r="AF3208" s="21">
        <v>179.52083333333334</v>
      </c>
      <c r="AG3208" s="19">
        <v>3.3328140403305553</v>
      </c>
      <c r="AI3208" s="22">
        <v>-0.22999999999999948</v>
      </c>
      <c r="AJ3208" s="21">
        <v>1445.9945980392208</v>
      </c>
      <c r="AK3208" s="21" t="e">
        <f>VLOOKUP($B3208,'[3]Rotoma level Monthly'!$C$2:$N$538,10,FALSE)</f>
        <v>#N/A</v>
      </c>
      <c r="AL3208" s="21" t="e">
        <f>VLOOKUP($B3208,'[3]Rotoma level Monthly'!$C$2:$N$538,11,FALSE)</f>
        <v>#N/A</v>
      </c>
      <c r="AM3208" s="20">
        <v>3.4952712810806958</v>
      </c>
    </row>
    <row r="3209" spans="1:40" x14ac:dyDescent="0.25">
      <c r="A3209" t="s">
        <v>101</v>
      </c>
      <c r="B3209" s="15">
        <v>43586</v>
      </c>
      <c r="C3209" s="16" t="s">
        <v>81</v>
      </c>
      <c r="D3209" s="17">
        <v>2019</v>
      </c>
      <c r="E3209" s="18" t="str">
        <f t="shared" si="772"/>
        <v>Tarawera 2018/19</v>
      </c>
      <c r="F3209" s="18" t="s">
        <v>72</v>
      </c>
      <c r="G3209" s="19">
        <v>1.4</v>
      </c>
      <c r="H3209" s="20">
        <v>9.15</v>
      </c>
      <c r="I3209" s="21">
        <v>90.399999999999991</v>
      </c>
      <c r="K3209" s="19">
        <v>1.8425565253311396</v>
      </c>
      <c r="L3209" s="19">
        <v>2.5</v>
      </c>
      <c r="M3209" s="19">
        <v>5.8999999999999995</v>
      </c>
      <c r="N3209" s="19">
        <v>7.84</v>
      </c>
      <c r="O3209" s="19">
        <v>0.61799999999999999</v>
      </c>
      <c r="Q3209" s="19">
        <f t="shared" si="767"/>
        <v>2.5911652106227248</v>
      </c>
      <c r="R3209" s="19">
        <f t="shared" si="771"/>
        <v>2.7670126157346093</v>
      </c>
      <c r="S3209" s="19">
        <f t="shared" si="768"/>
        <v>2.2780669757308432</v>
      </c>
      <c r="V3209" s="24">
        <f t="shared" si="766"/>
        <v>2.563068417251221</v>
      </c>
      <c r="W3209" s="24">
        <f t="shared" si="766"/>
        <v>2.9277880031553614</v>
      </c>
      <c r="X3209" s="24">
        <f t="shared" si="766"/>
        <v>2.2984646130842417</v>
      </c>
      <c r="Y3209" s="24">
        <f t="shared" si="766"/>
        <v>3.1223630119689179</v>
      </c>
      <c r="Z3209" s="24">
        <f t="shared" si="766"/>
        <v>2.7314000166240864</v>
      </c>
      <c r="AA3209" s="20">
        <v>-0.77</v>
      </c>
      <c r="AB3209" s="20">
        <v>-0.478333333333333</v>
      </c>
      <c r="AC3209" s="17">
        <v>315.269030745968</v>
      </c>
      <c r="AD3209" s="17">
        <f t="shared" si="765"/>
        <v>315.71073568392006</v>
      </c>
      <c r="AE3209" s="21">
        <v>79.956416464891007</v>
      </c>
      <c r="AF3209" s="21">
        <v>179.22222222222223</v>
      </c>
      <c r="AG3209" s="19">
        <v>3.0820223738805557</v>
      </c>
      <c r="AH3209" s="21">
        <v>165</v>
      </c>
      <c r="AI3209" s="22">
        <v>-0.33583333333333298</v>
      </c>
      <c r="AJ3209" s="21">
        <v>1239.244720338987</v>
      </c>
      <c r="AK3209" s="21" t="e">
        <f>VLOOKUP($B3209,'[3]Rotoma level Monthly'!$C$2:$N$538,10,FALSE)</f>
        <v>#N/A</v>
      </c>
      <c r="AL3209" s="21" t="e">
        <f>VLOOKUP($B3209,'[3]Rotoma level Monthly'!$C$2:$N$538,11,FALSE)</f>
        <v>#N/A</v>
      </c>
      <c r="AM3209" s="20">
        <v>3.4527581638334737</v>
      </c>
      <c r="AN3209" s="21">
        <v>192.84166666666667</v>
      </c>
    </row>
    <row r="3210" spans="1:40" x14ac:dyDescent="0.25">
      <c r="A3210" t="s">
        <v>101</v>
      </c>
      <c r="B3210" s="15">
        <v>43617</v>
      </c>
      <c r="C3210" s="16" t="s">
        <v>81</v>
      </c>
      <c r="D3210" s="17">
        <v>2019</v>
      </c>
      <c r="E3210" s="18" t="str">
        <f t="shared" si="772"/>
        <v>Tarawera 2018/19</v>
      </c>
      <c r="F3210" s="18" t="s">
        <v>72</v>
      </c>
      <c r="G3210" s="19">
        <v>2.1</v>
      </c>
      <c r="H3210" s="20">
        <v>5</v>
      </c>
      <c r="I3210" s="21">
        <v>86</v>
      </c>
      <c r="J3210" s="19">
        <v>5.9807917804340995</v>
      </c>
      <c r="K3210" s="19">
        <v>1.8425565253311396</v>
      </c>
      <c r="L3210" s="19">
        <v>0</v>
      </c>
      <c r="M3210" s="19">
        <v>-1</v>
      </c>
      <c r="N3210" s="19">
        <v>7.74</v>
      </c>
      <c r="O3210" s="19">
        <v>0.45200000000000001</v>
      </c>
      <c r="Q3210" s="19">
        <f t="shared" si="767"/>
        <v>3.0384370086241552</v>
      </c>
      <c r="R3210" s="19">
        <f t="shared" si="771"/>
        <v>3.5918989265843653</v>
      </c>
      <c r="S3210" s="19">
        <f t="shared" si="768"/>
        <v>2.2128403382431387</v>
      </c>
      <c r="T3210" s="19">
        <f t="shared" ref="T3210:T3269" si="773">0.218+2.92*LOG($J3210,10)</f>
        <v>2.4861353538821436</v>
      </c>
      <c r="U3210" s="23">
        <f t="shared" ref="U3210:U3237" si="774">AVERAGE(Q3210:T3210)</f>
        <v>2.8323279068334508</v>
      </c>
      <c r="V3210" s="24">
        <f t="shared" si="766"/>
        <v>2.6145114708898194</v>
      </c>
      <c r="W3210" s="24">
        <f t="shared" si="766"/>
        <v>2.9951899624257483</v>
      </c>
      <c r="X3210" s="24">
        <f t="shared" si="766"/>
        <v>2.3133734410370854</v>
      </c>
      <c r="Y3210" s="24">
        <f t="shared" si="766"/>
        <v>3.076384599580626</v>
      </c>
      <c r="Z3210" s="24">
        <f t="shared" si="766"/>
        <v>2.7563837337620587</v>
      </c>
      <c r="AA3210" s="20">
        <v>-0.95</v>
      </c>
      <c r="AB3210" s="20">
        <v>-0.26333333333333298</v>
      </c>
      <c r="AC3210" s="17">
        <v>315.20124270833298</v>
      </c>
      <c r="AD3210" s="17">
        <f t="shared" si="765"/>
        <v>315.66323163890053</v>
      </c>
      <c r="AE3210" s="21">
        <v>79.967301715573896</v>
      </c>
      <c r="AF3210" s="21">
        <v>196.90972222222217</v>
      </c>
      <c r="AG3210" s="19">
        <v>2.8415910469277765</v>
      </c>
      <c r="AH3210" s="21">
        <v>158.6</v>
      </c>
      <c r="AI3210" s="22">
        <v>-0.27666666666666651</v>
      </c>
      <c r="AJ3210" s="21">
        <v>1184.525136803878</v>
      </c>
      <c r="AK3210" s="21" t="e">
        <f>VLOOKUP($B3210,'[3]Rotoma level Monthly'!$C$2:$N$538,10,FALSE)</f>
        <v>#N/A</v>
      </c>
      <c r="AL3210" s="21" t="e">
        <f>VLOOKUP($B3210,'[3]Rotoma level Monthly'!$C$2:$N$538,11,FALSE)</f>
        <v>#N/A</v>
      </c>
      <c r="AM3210" s="20">
        <v>3.4348254034115571</v>
      </c>
      <c r="AN3210" s="21">
        <v>190.13333333333333</v>
      </c>
    </row>
    <row r="3211" spans="1:40" x14ac:dyDescent="0.25">
      <c r="A3211" t="s">
        <v>101</v>
      </c>
      <c r="B3211" s="15">
        <v>43647</v>
      </c>
      <c r="C3211" s="16" t="s">
        <v>82</v>
      </c>
      <c r="D3211" s="17">
        <v>2020</v>
      </c>
      <c r="E3211" s="18" t="str">
        <f t="shared" si="772"/>
        <v>Tarawera 2019/20</v>
      </c>
      <c r="F3211" s="18" t="s">
        <v>72</v>
      </c>
      <c r="G3211" s="19">
        <v>1.9</v>
      </c>
      <c r="H3211" s="20">
        <v>8</v>
      </c>
      <c r="I3211" s="21">
        <v>71</v>
      </c>
      <c r="J3211" s="19">
        <v>5.9807917804340995</v>
      </c>
      <c r="K3211" s="19">
        <v>3.7965565253311393</v>
      </c>
      <c r="L3211" s="19">
        <v>7.5</v>
      </c>
      <c r="N3211" s="19">
        <v>7.63</v>
      </c>
      <c r="O3211" s="19">
        <v>0.44500000000000001</v>
      </c>
      <c r="Q3211" s="19">
        <f t="shared" si="767"/>
        <v>2.9280341464201856</v>
      </c>
      <c r="R3211" s="19">
        <f t="shared" si="771"/>
        <v>2.96</v>
      </c>
      <c r="S3211" s="19">
        <f t="shared" si="768"/>
        <v>1.9622876296444161</v>
      </c>
      <c r="T3211" s="19">
        <f t="shared" si="773"/>
        <v>2.4861353538821436</v>
      </c>
      <c r="U3211" s="23">
        <f t="shared" si="774"/>
        <v>2.5841142824866865</v>
      </c>
      <c r="V3211" s="24">
        <f t="shared" si="766"/>
        <v>2.5969485911344443</v>
      </c>
      <c r="W3211" s="24">
        <f t="shared" si="766"/>
        <v>2.9813498248801125</v>
      </c>
      <c r="X3211" s="24">
        <f t="shared" si="766"/>
        <v>2.3074028766067021</v>
      </c>
      <c r="Y3211" s="24">
        <f t="shared" si="766"/>
        <v>3.0437929261578676</v>
      </c>
      <c r="Z3211" s="24">
        <f t="shared" si="766"/>
        <v>2.7380430203887154</v>
      </c>
      <c r="AA3211" s="20">
        <v>-0.53</v>
      </c>
      <c r="AB3211" s="20">
        <v>-0.24333333333333301</v>
      </c>
      <c r="AC3211" s="17">
        <v>315.29873493503601</v>
      </c>
      <c r="AD3211" s="17">
        <f t="shared" si="765"/>
        <v>315.61972071062036</v>
      </c>
      <c r="AE3211" s="21">
        <v>208.843161856964</v>
      </c>
      <c r="AF3211" s="21">
        <v>166.16935483870978</v>
      </c>
      <c r="AG3211" s="19">
        <v>3.2972154989435492</v>
      </c>
      <c r="AH3211" s="21">
        <v>119.5</v>
      </c>
      <c r="AI3211" s="22">
        <v>-0.25333333333333297</v>
      </c>
      <c r="AJ3211" s="21">
        <v>1112.761438519452</v>
      </c>
      <c r="AK3211" s="21" t="e">
        <f>VLOOKUP($B3211,'[3]Rotoma level Monthly'!$C$2:$N$538,10,FALSE)</f>
        <v>#N/A</v>
      </c>
      <c r="AL3211" s="21" t="e">
        <f>VLOOKUP($B3211,'[3]Rotoma level Monthly'!$C$2:$N$538,11,FALSE)</f>
        <v>#N/A</v>
      </c>
      <c r="AM3211" s="20">
        <v>3.406840578332853</v>
      </c>
      <c r="AN3211" s="21">
        <v>187.81666666666663</v>
      </c>
    </row>
    <row r="3212" spans="1:40" x14ac:dyDescent="0.25">
      <c r="A3212" t="s">
        <v>101</v>
      </c>
      <c r="B3212" s="15">
        <v>43709</v>
      </c>
      <c r="C3212" s="16" t="s">
        <v>82</v>
      </c>
      <c r="D3212" s="17">
        <v>2020</v>
      </c>
      <c r="E3212" s="18" t="str">
        <f t="shared" si="772"/>
        <v>Tarawera 2019/20</v>
      </c>
      <c r="F3212" s="18" t="s">
        <v>72</v>
      </c>
      <c r="G3212" s="19">
        <v>0.8</v>
      </c>
      <c r="H3212" s="20">
        <v>9.65</v>
      </c>
      <c r="I3212" s="21">
        <v>72</v>
      </c>
      <c r="J3212" s="19">
        <v>6.9577917804340981</v>
      </c>
      <c r="K3212" s="19">
        <v>2.819556525331139</v>
      </c>
      <c r="L3212" s="19">
        <v>3</v>
      </c>
      <c r="N3212" s="19">
        <v>7.92</v>
      </c>
      <c r="O3212" s="19">
        <v>0.57699999999999996</v>
      </c>
      <c r="Q3212" s="19">
        <f t="shared" si="767"/>
        <v>1.9738485669595369</v>
      </c>
      <c r="R3212" s="19">
        <f t="shared" si="771"/>
        <v>2.688485615922755</v>
      </c>
      <c r="S3212" s="19">
        <f t="shared" si="768"/>
        <v>1.9805708142581175</v>
      </c>
      <c r="T3212" s="19">
        <f t="shared" si="773"/>
        <v>2.6780165693697717</v>
      </c>
      <c r="U3212" s="23">
        <f t="shared" si="774"/>
        <v>2.3302303916275453</v>
      </c>
      <c r="V3212" s="24">
        <f t="shared" si="766"/>
        <v>2.4586852757186635</v>
      </c>
      <c r="W3212" s="24">
        <f t="shared" si="766"/>
        <v>2.9707584219303054</v>
      </c>
      <c r="X3212" s="24">
        <f t="shared" si="766"/>
        <v>2.3015130350644468</v>
      </c>
      <c r="Y3212" s="24">
        <f t="shared" si="766"/>
        <v>2.9240502576863165</v>
      </c>
      <c r="Z3212" s="24">
        <f t="shared" si="766"/>
        <v>2.6659042914777795</v>
      </c>
      <c r="AA3212" s="20">
        <v>-1.28</v>
      </c>
      <c r="AB3212" s="20">
        <v>-0.39833333333333298</v>
      </c>
      <c r="AC3212" s="17">
        <v>315.30990636574103</v>
      </c>
      <c r="AD3212" s="17">
        <f t="shared" si="765"/>
        <v>315.57699041182764</v>
      </c>
      <c r="AE3212" s="21">
        <v>125.904944846104</v>
      </c>
      <c r="AF3212" s="21">
        <v>193.85296934865897</v>
      </c>
      <c r="AG3212" s="19">
        <v>4.3530672589042148</v>
      </c>
      <c r="AH3212" s="21">
        <v>178.1</v>
      </c>
      <c r="AI3212" s="22">
        <v>-0.206666666666666</v>
      </c>
      <c r="AJ3212" s="21">
        <v>1216.7993531995016</v>
      </c>
      <c r="AK3212" s="21" t="e">
        <f>VLOOKUP($B3212,'[3]Rotoma level Monthly'!$C$2:$N$538,10,FALSE)</f>
        <v>#N/A</v>
      </c>
      <c r="AL3212" s="21" t="e">
        <f>VLOOKUP($B3212,'[3]Rotoma level Monthly'!$C$2:$N$538,11,FALSE)</f>
        <v>#N/A</v>
      </c>
      <c r="AM3212" s="20">
        <v>3.5232853284740471</v>
      </c>
      <c r="AN3212" s="21">
        <v>196.21666666666667</v>
      </c>
    </row>
    <row r="3213" spans="1:40" x14ac:dyDescent="0.25">
      <c r="A3213" t="s">
        <v>101</v>
      </c>
      <c r="B3213" s="15">
        <v>43739</v>
      </c>
      <c r="C3213" s="16" t="s">
        <v>82</v>
      </c>
      <c r="D3213" s="17">
        <v>2020</v>
      </c>
      <c r="E3213" s="18" t="str">
        <f t="shared" si="772"/>
        <v>Tarawera 2019/20</v>
      </c>
      <c r="F3213" s="18" t="s">
        <v>72</v>
      </c>
      <c r="G3213" s="19">
        <v>0.6</v>
      </c>
      <c r="H3213" s="20">
        <v>7.8</v>
      </c>
      <c r="I3213" s="21">
        <v>67</v>
      </c>
      <c r="J3213" s="19">
        <v>11</v>
      </c>
      <c r="K3213" s="19">
        <v>6</v>
      </c>
      <c r="L3213" s="19">
        <v>1</v>
      </c>
      <c r="M3213" s="19">
        <v>1</v>
      </c>
      <c r="N3213" s="19">
        <v>8.0399999999999991</v>
      </c>
      <c r="O3213" s="19">
        <v>0.86199999999999999</v>
      </c>
      <c r="Q3213" s="19">
        <f t="shared" si="767"/>
        <v>1.656504175974455</v>
      </c>
      <c r="R3213" s="19">
        <f t="shared" si="771"/>
        <v>2.9956233219612094</v>
      </c>
      <c r="S3213" s="19">
        <f t="shared" si="768"/>
        <v>1.8864851561294871</v>
      </c>
      <c r="T3213" s="19">
        <f t="shared" si="773"/>
        <v>3.2588666406620166</v>
      </c>
      <c r="U3213" s="23">
        <f t="shared" si="774"/>
        <v>2.449369823681792</v>
      </c>
      <c r="V3213" s="24">
        <f t="shared" ref="V3213:Z3275" si="775">AVERAGE(Q3202:Q3213)</f>
        <v>2.4214126258852109</v>
      </c>
      <c r="W3213" s="24">
        <f t="shared" si="775"/>
        <v>2.9850777804766722</v>
      </c>
      <c r="X3213" s="24">
        <f t="shared" si="775"/>
        <v>2.2781847099042389</v>
      </c>
      <c r="Y3213" s="24">
        <f t="shared" si="775"/>
        <v>2.8979333994498315</v>
      </c>
      <c r="Z3213" s="24">
        <f t="shared" si="775"/>
        <v>2.6467528178875779</v>
      </c>
      <c r="AA3213" s="20">
        <v>-0.54</v>
      </c>
      <c r="AB3213" s="20">
        <v>-0.47499999999999998</v>
      </c>
      <c r="AC3213" s="17">
        <v>315.32485735887099</v>
      </c>
      <c r="AD3213" s="17">
        <f t="shared" si="765"/>
        <v>315.52459615080988</v>
      </c>
      <c r="AE3213" s="21">
        <v>137.41368078175901</v>
      </c>
      <c r="AF3213" s="21">
        <v>204.52956989247312</v>
      </c>
      <c r="AG3213" s="19">
        <v>4.6808221285725802</v>
      </c>
      <c r="AH3213" s="21">
        <v>209.8</v>
      </c>
      <c r="AI3213" s="22">
        <v>-0.206666666666666</v>
      </c>
      <c r="AJ3213" s="21">
        <v>1277.1627980456053</v>
      </c>
      <c r="AK3213" s="21" t="e">
        <f>VLOOKUP($B3213,'[3]Rotoma level Monthly'!$C$2:$N$538,10,FALSE)</f>
        <v>#N/A</v>
      </c>
      <c r="AL3213" s="21" t="e">
        <f>VLOOKUP($B3213,'[3]Rotoma level Monthly'!$C$2:$N$538,11,FALSE)</f>
        <v>#N/A</v>
      </c>
      <c r="AM3213" s="20">
        <v>3.5622207819135183</v>
      </c>
      <c r="AN3213" s="21">
        <v>197.54166666666666</v>
      </c>
    </row>
    <row r="3214" spans="1:40" x14ac:dyDescent="0.25">
      <c r="A3214" t="s">
        <v>101</v>
      </c>
      <c r="B3214" s="15">
        <v>43770</v>
      </c>
      <c r="C3214" s="16" t="s">
        <v>82</v>
      </c>
      <c r="D3214" s="17">
        <v>2020</v>
      </c>
      <c r="E3214" s="18" t="str">
        <f t="shared" si="772"/>
        <v>Tarawera 2019/20</v>
      </c>
      <c r="F3214" s="18" t="s">
        <v>72</v>
      </c>
      <c r="G3214" s="19">
        <v>1.2</v>
      </c>
      <c r="H3214" s="20">
        <v>8.4</v>
      </c>
      <c r="I3214" s="21">
        <v>78</v>
      </c>
      <c r="J3214" s="19">
        <v>8</v>
      </c>
      <c r="K3214" s="19">
        <v>4</v>
      </c>
      <c r="L3214" s="19">
        <v>0</v>
      </c>
      <c r="M3214" s="19">
        <v>4</v>
      </c>
      <c r="N3214" s="19">
        <v>8.15</v>
      </c>
      <c r="O3214" s="19">
        <v>0.71499999999999997</v>
      </c>
      <c r="Q3214" s="19">
        <f t="shared" si="767"/>
        <v>2.4211203649609674</v>
      </c>
      <c r="R3214" s="19">
        <f t="shared" si="771"/>
        <v>2.8907042935942551</v>
      </c>
      <c r="S3214" s="19">
        <f t="shared" si="768"/>
        <v>2.0852047540983452</v>
      </c>
      <c r="T3214" s="19">
        <f t="shared" si="773"/>
        <v>2.8550227620164748</v>
      </c>
      <c r="U3214" s="23">
        <f t="shared" si="774"/>
        <v>2.5630130436675107</v>
      </c>
      <c r="V3214" s="24">
        <f t="shared" si="775"/>
        <v>2.4851306416340866</v>
      </c>
      <c r="W3214" s="24">
        <f t="shared" si="775"/>
        <v>2.9973741272305467</v>
      </c>
      <c r="X3214" s="24">
        <f t="shared" si="775"/>
        <v>2.2602016593865906</v>
      </c>
      <c r="Y3214" s="24">
        <f t="shared" si="775"/>
        <v>2.8854902059828427</v>
      </c>
      <c r="Z3214" s="24">
        <f t="shared" si="775"/>
        <v>2.6594687409713136</v>
      </c>
      <c r="AA3214" s="20">
        <v>-0.99</v>
      </c>
      <c r="AB3214" s="20">
        <v>-0.78166666666666595</v>
      </c>
      <c r="AC3214" s="17">
        <v>315.29632552083302</v>
      </c>
      <c r="AD3214" s="17">
        <f t="shared" si="765"/>
        <v>315.47833564812169</v>
      </c>
      <c r="AE3214" s="21">
        <v>72.566775244299805</v>
      </c>
      <c r="AF3214" s="21">
        <v>188.48611111111114</v>
      </c>
      <c r="AG3214" s="19">
        <v>4.0801874964750002</v>
      </c>
      <c r="AI3214" s="22">
        <v>-0.206666666666666</v>
      </c>
      <c r="AJ3214" s="21">
        <v>1319.8477687480888</v>
      </c>
      <c r="AK3214" s="21" t="e">
        <f>VLOOKUP($B3214,'[3]Rotoma level Monthly'!$C$2:$N$538,10,FALSE)</f>
        <v>#N/A</v>
      </c>
      <c r="AL3214" s="21" t="e">
        <f>VLOOKUP($B3214,'[3]Rotoma level Monthly'!$C$2:$N$538,11,FALSE)</f>
        <v>#N/A</v>
      </c>
      <c r="AM3214" s="20">
        <v>3.6644988831791996</v>
      </c>
    </row>
    <row r="3215" spans="1:40" x14ac:dyDescent="0.25">
      <c r="A3215" t="s">
        <v>101</v>
      </c>
      <c r="B3215" s="15">
        <v>43800</v>
      </c>
      <c r="C3215" s="16" t="s">
        <v>82</v>
      </c>
      <c r="D3215" s="17">
        <v>2020</v>
      </c>
      <c r="E3215" s="18" t="str">
        <f t="shared" si="772"/>
        <v>Tarawera 2019/20</v>
      </c>
      <c r="F3215" s="18" t="s">
        <v>72</v>
      </c>
      <c r="G3215" s="19">
        <v>1.7</v>
      </c>
      <c r="H3215" s="20">
        <v>10.9</v>
      </c>
      <c r="I3215" s="21">
        <v>86</v>
      </c>
      <c r="J3215" s="19">
        <v>8</v>
      </c>
      <c r="K3215" s="19">
        <v>4</v>
      </c>
      <c r="L3215" s="19">
        <v>1</v>
      </c>
      <c r="M3215" s="19">
        <v>4</v>
      </c>
      <c r="N3215" s="19">
        <v>8.19</v>
      </c>
      <c r="O3215" s="19">
        <v>0.61599999999999999</v>
      </c>
      <c r="Q3215" s="19">
        <f t="shared" si="767"/>
        <v>2.8053402603008157</v>
      </c>
      <c r="R3215" s="19">
        <f t="shared" si="771"/>
        <v>2.5034568992650348</v>
      </c>
      <c r="S3215" s="19">
        <f t="shared" si="768"/>
        <v>2.2128403382431387</v>
      </c>
      <c r="T3215" s="19">
        <f t="shared" si="773"/>
        <v>2.8550227620164748</v>
      </c>
      <c r="U3215" s="23">
        <f t="shared" si="774"/>
        <v>2.5941650649563659</v>
      </c>
      <c r="V3215" s="24">
        <f t="shared" si="775"/>
        <v>2.533908996659155</v>
      </c>
      <c r="W3215" s="24">
        <f t="shared" si="775"/>
        <v>2.986398928434431</v>
      </c>
      <c r="X3215" s="24">
        <f t="shared" si="775"/>
        <v>2.2516772146445736</v>
      </c>
      <c r="Y3215" s="24">
        <f t="shared" si="775"/>
        <v>2.9015816780416337</v>
      </c>
      <c r="Z3215" s="24">
        <f t="shared" si="775"/>
        <v>2.6714767121188117</v>
      </c>
      <c r="AA3215" s="20">
        <v>-0.6</v>
      </c>
      <c r="AB3215" s="20">
        <v>-0.72333333333333305</v>
      </c>
      <c r="AC3215" s="17">
        <v>315.25864919354802</v>
      </c>
      <c r="AD3215" s="17">
        <f t="shared" si="765"/>
        <v>315.43378860926424</v>
      </c>
      <c r="AE3215" s="21">
        <v>194.15839709112899</v>
      </c>
      <c r="AF3215" s="21">
        <v>176.50537634408605</v>
      </c>
      <c r="AG3215" s="19">
        <v>4.6939598227069901</v>
      </c>
      <c r="AH3215" s="21">
        <v>277.7</v>
      </c>
      <c r="AI3215" s="22">
        <v>-0.25333333333333297</v>
      </c>
      <c r="AJ3215" s="21">
        <v>1268.6806821577336</v>
      </c>
      <c r="AK3215" s="21" t="e">
        <f>VLOOKUP($B3215,'[3]Rotoma level Monthly'!$C$2:$N$538,10,FALSE)</f>
        <v>#N/A</v>
      </c>
      <c r="AL3215" s="21" t="e">
        <f>VLOOKUP($B3215,'[3]Rotoma level Monthly'!$C$2:$N$538,11,FALSE)</f>
        <v>#N/A</v>
      </c>
      <c r="AM3215" s="20">
        <v>3.7078455909606807</v>
      </c>
      <c r="AN3215" s="21">
        <v>201.54999999999998</v>
      </c>
    </row>
    <row r="3216" spans="1:40" x14ac:dyDescent="0.25">
      <c r="A3216" t="s">
        <v>101</v>
      </c>
      <c r="B3216" s="15">
        <v>43831</v>
      </c>
      <c r="C3216" s="16" t="s">
        <v>82</v>
      </c>
      <c r="D3216" s="17">
        <v>2020</v>
      </c>
      <c r="E3216" s="18" t="str">
        <f t="shared" si="772"/>
        <v>Tarawera 2019/20</v>
      </c>
      <c r="F3216" s="18" t="s">
        <v>72</v>
      </c>
      <c r="G3216" s="19">
        <v>1.6</v>
      </c>
      <c r="H3216" s="20">
        <v>7.15</v>
      </c>
      <c r="I3216" s="21">
        <v>105</v>
      </c>
      <c r="J3216" s="19">
        <v>9</v>
      </c>
      <c r="K3216" s="19">
        <v>3</v>
      </c>
      <c r="L3216" s="19">
        <v>1</v>
      </c>
      <c r="M3216" s="19">
        <v>5</v>
      </c>
      <c r="N3216" s="19">
        <v>8.23</v>
      </c>
      <c r="O3216" s="19">
        <v>1.1000000000000001</v>
      </c>
      <c r="Q3216" s="19">
        <f t="shared" si="767"/>
        <v>2.7384647559460493</v>
      </c>
      <c r="R3216" s="19">
        <f t="shared" si="771"/>
        <v>3.1164402859935669</v>
      </c>
      <c r="S3216" s="19">
        <f t="shared" si="768"/>
        <v>2.4737797902005139</v>
      </c>
      <c r="T3216" s="19">
        <f t="shared" si="773"/>
        <v>3.0043881275628284</v>
      </c>
      <c r="U3216" s="23">
        <f t="shared" si="774"/>
        <v>2.8332682399257396</v>
      </c>
      <c r="V3216" s="24">
        <f t="shared" si="775"/>
        <v>2.5603543625745782</v>
      </c>
      <c r="W3216" s="24">
        <f t="shared" si="775"/>
        <v>2.9773047352798532</v>
      </c>
      <c r="X3216" s="24">
        <f t="shared" si="775"/>
        <v>2.2591929898417491</v>
      </c>
      <c r="Y3216" s="24">
        <f t="shared" si="775"/>
        <v>2.860797649954367</v>
      </c>
      <c r="Z3216" s="24">
        <f t="shared" si="775"/>
        <v>2.6680625999946375</v>
      </c>
      <c r="AA3216" s="20"/>
      <c r="AB3216" s="20"/>
      <c r="AC3216" s="17">
        <v>315.10756093190003</v>
      </c>
      <c r="AD3216" s="17">
        <f t="shared" si="765"/>
        <v>315.36798567034549</v>
      </c>
      <c r="AE3216" s="21">
        <v>13.1511627906977</v>
      </c>
      <c r="AF3216" s="21">
        <v>198.17204301075262</v>
      </c>
      <c r="AG3216" s="19">
        <v>4.1079495185537649</v>
      </c>
      <c r="AH3216" s="21">
        <v>335.8</v>
      </c>
      <c r="AI3216" s="22">
        <v>-0.26333333333333298</v>
      </c>
      <c r="AJ3216" s="21">
        <v>1231.5559535410468</v>
      </c>
      <c r="AK3216" s="21" t="e">
        <f>VLOOKUP($B3216,'[3]Rotoma level Monthly'!$C$2:$N$538,10,FALSE)</f>
        <v>#N/A</v>
      </c>
      <c r="AL3216" s="21" t="e">
        <f>VLOOKUP($B3216,'[3]Rotoma level Monthly'!$C$2:$N$538,11,FALSE)</f>
        <v>#N/A</v>
      </c>
      <c r="AM3216" s="20">
        <v>3.7868744243699317</v>
      </c>
      <c r="AN3216" s="21">
        <v>213.18333333333331</v>
      </c>
    </row>
    <row r="3217" spans="1:40" x14ac:dyDescent="0.25">
      <c r="A3217" t="s">
        <v>101</v>
      </c>
      <c r="B3217" s="15">
        <v>43862</v>
      </c>
      <c r="C3217" s="16" t="s">
        <v>82</v>
      </c>
      <c r="D3217" s="17">
        <v>2020</v>
      </c>
      <c r="E3217" s="18" t="str">
        <f t="shared" si="772"/>
        <v>Tarawera 2019/20</v>
      </c>
      <c r="F3217" s="18" t="s">
        <v>72</v>
      </c>
      <c r="G3217" s="19">
        <v>1.4</v>
      </c>
      <c r="H3217" s="20">
        <v>7.2</v>
      </c>
      <c r="I3217" s="21">
        <v>96.100000000000009</v>
      </c>
      <c r="J3217" s="19">
        <v>7.4</v>
      </c>
      <c r="K3217" s="19">
        <v>2.9</v>
      </c>
      <c r="L3217" s="19">
        <v>2</v>
      </c>
      <c r="M3217" s="19">
        <v>-0.5</v>
      </c>
      <c r="N3217" s="19">
        <v>8.3000000000000007</v>
      </c>
      <c r="O3217" s="19">
        <v>0.82799999999999996</v>
      </c>
      <c r="Q3217" s="19">
        <f t="shared" si="767"/>
        <v>2.5911652106227248</v>
      </c>
      <c r="R3217" s="19">
        <f t="shared" si="771"/>
        <v>3.1068515254763649</v>
      </c>
      <c r="S3217" s="19">
        <f t="shared" si="768"/>
        <v>2.3579973968823214</v>
      </c>
      <c r="T3217" s="19">
        <f t="shared" si="773"/>
        <v>2.7561566216144504</v>
      </c>
      <c r="U3217" s="23">
        <f t="shared" si="774"/>
        <v>2.7030426886489654</v>
      </c>
      <c r="V3217" s="24">
        <f t="shared" si="775"/>
        <v>2.4999794667128197</v>
      </c>
      <c r="W3217" s="24">
        <f t="shared" si="775"/>
        <v>2.974081915553489</v>
      </c>
      <c r="X3217" s="24">
        <f t="shared" si="775"/>
        <v>2.2505869103078315</v>
      </c>
      <c r="Y3217" s="24">
        <f t="shared" si="775"/>
        <v>2.8251180699488283</v>
      </c>
      <c r="Z3217" s="24">
        <f t="shared" si="775"/>
        <v>2.6394507608690598</v>
      </c>
      <c r="AA3217" s="20"/>
      <c r="AB3217" s="20"/>
      <c r="AC3217" s="17">
        <v>314.87465846503801</v>
      </c>
      <c r="AD3217" s="17">
        <f t="shared" si="765"/>
        <v>315.28511906789964</v>
      </c>
      <c r="AE3217" s="21">
        <v>6.5755813953488298</v>
      </c>
      <c r="AF3217" s="21">
        <v>175.86206896551727</v>
      </c>
      <c r="AG3217" s="19">
        <v>3.6029589687902295</v>
      </c>
      <c r="AH3217" s="21">
        <v>283.3</v>
      </c>
      <c r="AI3217" s="22">
        <v>-0.33083333333333298</v>
      </c>
      <c r="AJ3217" s="21">
        <v>1183.4273825809396</v>
      </c>
      <c r="AK3217" s="21" t="e">
        <f>VLOOKUP($B3217,'[3]Rotoma level Monthly'!$C$2:$N$538,10,FALSE)</f>
        <v>#N/A</v>
      </c>
      <c r="AL3217" s="21" t="e">
        <f>VLOOKUP($B3217,'[3]Rotoma level Monthly'!$C$2:$N$538,11,FALSE)</f>
        <v>#N/A</v>
      </c>
      <c r="AM3217" s="20">
        <v>3.785289834068633</v>
      </c>
      <c r="AN3217" s="21">
        <v>219.74166666666667</v>
      </c>
    </row>
    <row r="3218" spans="1:40" x14ac:dyDescent="0.25">
      <c r="A3218" t="s">
        <v>101</v>
      </c>
      <c r="B3218" s="15">
        <v>43983</v>
      </c>
      <c r="C3218" s="16" t="s">
        <v>82</v>
      </c>
      <c r="D3218" s="17">
        <v>2020</v>
      </c>
      <c r="E3218" s="18" t="str">
        <f t="shared" si="772"/>
        <v>Tarawera 2019/20</v>
      </c>
      <c r="F3218" s="18" t="s">
        <v>72</v>
      </c>
      <c r="G3218" s="19">
        <v>1.8</v>
      </c>
      <c r="H3218" s="20">
        <v>9.9499999999999993</v>
      </c>
      <c r="I3218" s="21">
        <v>90.300000000000011</v>
      </c>
      <c r="J3218" s="19">
        <v>12.1</v>
      </c>
      <c r="K3218" s="19">
        <v>2.7</v>
      </c>
      <c r="L3218" s="19">
        <v>1.2</v>
      </c>
      <c r="M3218" s="19">
        <v>1.9</v>
      </c>
      <c r="N3218" s="19">
        <v>7.85</v>
      </c>
      <c r="O3218" s="19">
        <v>0.72399999999999998</v>
      </c>
      <c r="Q3218" s="19">
        <f t="shared" si="767"/>
        <v>2.8683921629623974</v>
      </c>
      <c r="R3218" s="19">
        <f t="shared" si="771"/>
        <v>2.6426996510891834</v>
      </c>
      <c r="S3218" s="19">
        <f t="shared" si="768"/>
        <v>2.2766201284436529</v>
      </c>
      <c r="T3218" s="19">
        <f t="shared" si="773"/>
        <v>3.3797332813240342</v>
      </c>
      <c r="U3218" s="23">
        <f t="shared" si="774"/>
        <v>2.791861305954817</v>
      </c>
      <c r="V3218" s="24">
        <f t="shared" si="775"/>
        <v>2.5298941373880726</v>
      </c>
      <c r="W3218" s="24">
        <f t="shared" si="775"/>
        <v>2.9373814916995844</v>
      </c>
      <c r="X3218" s="24">
        <f t="shared" si="775"/>
        <v>2.2403469099127959</v>
      </c>
      <c r="Y3218" s="24">
        <f t="shared" si="775"/>
        <v>2.8766371001466737</v>
      </c>
      <c r="Z3218" s="24">
        <f t="shared" si="775"/>
        <v>2.6476871310802426</v>
      </c>
      <c r="AA3218" s="20"/>
      <c r="AB3218" s="20"/>
      <c r="AC3218" s="17">
        <v>314.49346116340399</v>
      </c>
      <c r="AD3218" s="17">
        <f t="shared" ref="AD3218:AD3281" si="776">AVERAGE(AC3207:AC3218)</f>
        <v>315.18950333433196</v>
      </c>
      <c r="AE3218" s="21">
        <v>185.69897475667199</v>
      </c>
      <c r="AF3218" s="21">
        <v>149.72916666666666</v>
      </c>
      <c r="AG3218" s="19">
        <v>3.516442126591667</v>
      </c>
      <c r="AH3218" s="21">
        <v>112.2</v>
      </c>
      <c r="AI3218" s="22">
        <v>-0.43666666666666648</v>
      </c>
      <c r="AJ3218" s="21">
        <v>1156.6745374115164</v>
      </c>
      <c r="AK3218" s="21" t="e">
        <f>VLOOKUP($B3218,'[3]Rotoma level Monthly'!$C$2:$N$538,10,FALSE)</f>
        <v>#N/A</v>
      </c>
      <c r="AL3218" s="21" t="e">
        <f>VLOOKUP($B3218,'[3]Rotoma level Monthly'!$C$2:$N$538,11,FALSE)</f>
        <v>#N/A</v>
      </c>
      <c r="AM3218" s="20">
        <v>3.7880773978291811</v>
      </c>
      <c r="AN3218" s="21">
        <v>206.39166666666665</v>
      </c>
    </row>
    <row r="3219" spans="1:40" x14ac:dyDescent="0.25">
      <c r="A3219" t="s">
        <v>101</v>
      </c>
      <c r="B3219" s="15">
        <v>44013</v>
      </c>
      <c r="C3219" s="16" t="s">
        <v>83</v>
      </c>
      <c r="D3219" s="17">
        <v>2021</v>
      </c>
      <c r="E3219" s="18" t="str">
        <f t="shared" si="772"/>
        <v>Tarawera 2020/21</v>
      </c>
      <c r="F3219" s="18" t="s">
        <v>72</v>
      </c>
      <c r="G3219" s="19">
        <v>3</v>
      </c>
      <c r="H3219" s="20">
        <v>9.35</v>
      </c>
      <c r="I3219" s="21">
        <v>62.5</v>
      </c>
      <c r="J3219" s="19">
        <v>12.3</v>
      </c>
      <c r="K3219" s="19">
        <v>7.8</v>
      </c>
      <c r="L3219" s="19">
        <v>9.9999999999999982</v>
      </c>
      <c r="M3219" s="19">
        <v>6.3</v>
      </c>
      <c r="N3219" s="19">
        <v>7.7249999999999996</v>
      </c>
      <c r="O3219" s="19">
        <v>1.47</v>
      </c>
      <c r="Q3219" s="19">
        <f t="shared" si="767"/>
        <v>3.4318879869879426</v>
      </c>
      <c r="R3219" s="19">
        <f t="shared" si="771"/>
        <v>2.7352530793002794</v>
      </c>
      <c r="S3219" s="19">
        <f t="shared" si="768"/>
        <v>1.7955988522056665</v>
      </c>
      <c r="T3219" s="19">
        <f t="shared" si="773"/>
        <v>3.4005229254030414</v>
      </c>
      <c r="U3219" s="23">
        <f t="shared" si="774"/>
        <v>2.8408157109742325</v>
      </c>
      <c r="V3219" s="24">
        <f t="shared" si="775"/>
        <v>2.6221233512785767</v>
      </c>
      <c r="W3219" s="24">
        <f t="shared" si="775"/>
        <v>2.9222861271954184</v>
      </c>
      <c r="X3219" s="24">
        <f t="shared" si="775"/>
        <v>2.1712087681519168</v>
      </c>
      <c r="Y3219" s="24">
        <f t="shared" si="775"/>
        <v>2.9150556842800452</v>
      </c>
      <c r="Z3219" s="24">
        <f t="shared" si="775"/>
        <v>2.6594724246478019</v>
      </c>
      <c r="AA3219" s="20"/>
      <c r="AB3219" s="20"/>
      <c r="AC3219" s="17">
        <v>314.62044283862502</v>
      </c>
      <c r="AD3219" s="17">
        <f t="shared" si="776"/>
        <v>315.11999718618677</v>
      </c>
      <c r="AE3219" s="21">
        <v>142.96658097686401</v>
      </c>
      <c r="AF3219" s="21">
        <v>176.29704301075267</v>
      </c>
      <c r="AG3219" s="19">
        <v>3.2681742803306451</v>
      </c>
      <c r="AH3219" s="21">
        <v>129</v>
      </c>
      <c r="AI3219" s="22">
        <v>-0.47499999999999998</v>
      </c>
      <c r="AJ3219" s="21">
        <v>1262.4062104526145</v>
      </c>
      <c r="AK3219" s="21" t="e">
        <f>VLOOKUP($B3219,'[3]Rotoma level Monthly'!$C$2:$N$538,10,FALSE)</f>
        <v>#N/A</v>
      </c>
      <c r="AL3219" s="21" t="e">
        <f>VLOOKUP($B3219,'[3]Rotoma level Monthly'!$C$2:$N$538,11,FALSE)</f>
        <v>#N/A</v>
      </c>
      <c r="AM3219" s="20">
        <v>3.8443149878011726</v>
      </c>
      <c r="AN3219" s="21">
        <v>203.92499999999998</v>
      </c>
    </row>
    <row r="3220" spans="1:40" x14ac:dyDescent="0.25">
      <c r="A3220" t="s">
        <v>101</v>
      </c>
      <c r="B3220" s="15">
        <v>44044</v>
      </c>
      <c r="C3220" s="16" t="s">
        <v>83</v>
      </c>
      <c r="D3220" s="17">
        <v>2021</v>
      </c>
      <c r="E3220" s="18" t="str">
        <f t="shared" si="772"/>
        <v>Tarawera 2020/21</v>
      </c>
      <c r="F3220" s="18" t="s">
        <v>72</v>
      </c>
      <c r="G3220" s="19">
        <v>3.6</v>
      </c>
      <c r="H3220" s="20">
        <v>8.5</v>
      </c>
      <c r="I3220" s="21">
        <v>61.9</v>
      </c>
      <c r="J3220" s="19">
        <v>11.299999999999999</v>
      </c>
      <c r="K3220" s="19">
        <v>6.8</v>
      </c>
      <c r="L3220" s="19">
        <v>5.8</v>
      </c>
      <c r="M3220" s="19">
        <v>5</v>
      </c>
      <c r="N3220" s="19">
        <v>7.73</v>
      </c>
      <c r="O3220" s="19">
        <v>0.59599999999999997</v>
      </c>
      <c r="Q3220" s="19">
        <f t="shared" si="767"/>
        <v>3.6330083519489094</v>
      </c>
      <c r="R3220" s="19">
        <f t="shared" si="771"/>
        <v>2.8737622555430979</v>
      </c>
      <c r="S3220" s="19">
        <f t="shared" si="768"/>
        <v>1.7829888535505547</v>
      </c>
      <c r="T3220" s="19">
        <f t="shared" si="773"/>
        <v>3.2929890549715854</v>
      </c>
      <c r="U3220" s="23">
        <f t="shared" si="774"/>
        <v>2.8956871290035369</v>
      </c>
      <c r="V3220" s="24">
        <f t="shared" si="775"/>
        <v>2.7231140168609058</v>
      </c>
      <c r="W3220" s="24">
        <f t="shared" si="775"/>
        <v>2.9060157058720599</v>
      </c>
      <c r="X3220" s="24">
        <f t="shared" si="775"/>
        <v>2.1087734189691831</v>
      </c>
      <c r="Y3220" s="24">
        <f t="shared" si="775"/>
        <v>2.9502717684277244</v>
      </c>
      <c r="Z3220" s="24">
        <f t="shared" si="775"/>
        <v>2.6743541443418768</v>
      </c>
      <c r="AA3220" s="20"/>
      <c r="AB3220" s="20"/>
      <c r="AC3220" s="17">
        <v>314.63354366636099</v>
      </c>
      <c r="AD3220" s="17">
        <f t="shared" si="776"/>
        <v>315.05736782447144</v>
      </c>
      <c r="AE3220" s="21">
        <v>121.683022242093</v>
      </c>
      <c r="AF3220" s="21">
        <v>182.69489247311833</v>
      </c>
      <c r="AG3220" s="19">
        <v>3.4393100328709671</v>
      </c>
      <c r="AH3220" s="21">
        <v>167.8</v>
      </c>
      <c r="AI3220" s="22">
        <v>-0.59916666666666651</v>
      </c>
      <c r="AJ3220" s="21">
        <v>1196.5296295725143</v>
      </c>
      <c r="AK3220" s="21" t="e">
        <f>VLOOKUP($B3220,'[3]Rotoma level Monthly'!$C$2:$N$538,10,FALSE)</f>
        <v>#N/A</v>
      </c>
      <c r="AL3220" s="21" t="e">
        <f>VLOOKUP($B3220,'[3]Rotoma level Monthly'!$C$2:$N$538,11,FALSE)</f>
        <v>#N/A</v>
      </c>
      <c r="AM3220" s="20">
        <v>3.8418948862500972</v>
      </c>
      <c r="AN3220" s="21">
        <v>207.95000000000002</v>
      </c>
    </row>
    <row r="3221" spans="1:40" x14ac:dyDescent="0.25">
      <c r="A3221" t="s">
        <v>101</v>
      </c>
      <c r="B3221" s="15">
        <v>44075</v>
      </c>
      <c r="C3221" s="16" t="s">
        <v>83</v>
      </c>
      <c r="D3221" s="17">
        <v>2021</v>
      </c>
      <c r="E3221" s="18" t="str">
        <f t="shared" si="772"/>
        <v>Tarawera 2020/21</v>
      </c>
      <c r="F3221" s="18" t="s">
        <v>72</v>
      </c>
      <c r="G3221" s="19">
        <v>0.9</v>
      </c>
      <c r="H3221" s="20">
        <v>9.35</v>
      </c>
      <c r="I3221" s="21">
        <v>71.7</v>
      </c>
      <c r="J3221" s="19">
        <v>9.1999999999999993</v>
      </c>
      <c r="K3221" s="19">
        <v>7.6</v>
      </c>
      <c r="L3221" s="19">
        <v>8.5</v>
      </c>
      <c r="M3221" s="19">
        <v>0.7</v>
      </c>
      <c r="N3221" s="19">
        <v>7.84</v>
      </c>
      <c r="O3221" s="19">
        <v>0.70099999999999996</v>
      </c>
      <c r="Q3221" s="19">
        <f t="shared" si="767"/>
        <v>2.1037759739758854</v>
      </c>
      <c r="R3221" s="19">
        <f t="shared" si="771"/>
        <v>2.7352530793002794</v>
      </c>
      <c r="S3221" s="19">
        <f t="shared" si="768"/>
        <v>1.9751126585600782</v>
      </c>
      <c r="T3221" s="19">
        <f t="shared" si="773"/>
        <v>3.0322604558490207</v>
      </c>
      <c r="U3221" s="23">
        <f t="shared" si="774"/>
        <v>2.4616005419213156</v>
      </c>
      <c r="V3221" s="24">
        <f t="shared" si="775"/>
        <v>2.6824982471403356</v>
      </c>
      <c r="W3221" s="24">
        <f t="shared" si="775"/>
        <v>2.9033690778358658</v>
      </c>
      <c r="X3221" s="24">
        <f t="shared" si="775"/>
        <v>2.0835272258716193</v>
      </c>
      <c r="Y3221" s="24">
        <f t="shared" si="775"/>
        <v>2.9571041590461657</v>
      </c>
      <c r="Z3221" s="24">
        <f t="shared" si="775"/>
        <v>2.6566246774734967</v>
      </c>
      <c r="AA3221" s="20"/>
      <c r="AB3221" s="20"/>
      <c r="AC3221" s="17">
        <v>314.58757158552299</v>
      </c>
      <c r="AD3221" s="17">
        <f t="shared" si="776"/>
        <v>315.00057956110112</v>
      </c>
      <c r="AE3221" s="21">
        <v>59.347826086956701</v>
      </c>
      <c r="AF3221" s="21">
        <v>219.06250000000006</v>
      </c>
      <c r="AG3221" s="19">
        <v>4.8522114155611105</v>
      </c>
      <c r="AH3221" s="21">
        <v>217.2</v>
      </c>
      <c r="AI3221" s="22">
        <v>-0.72333333333333305</v>
      </c>
      <c r="AJ3221" s="21">
        <v>1190.0118989915206</v>
      </c>
      <c r="AK3221" s="21" t="e">
        <f>VLOOKUP($B3221,'[3]Rotoma level Monthly'!$C$2:$N$538,10,FALSE)</f>
        <v>#N/A</v>
      </c>
      <c r="AL3221" s="21" t="e">
        <f>VLOOKUP($B3221,'[3]Rotoma level Monthly'!$C$2:$N$538,11,FALSE)</f>
        <v>#N/A</v>
      </c>
      <c r="AM3221" s="20">
        <v>3.7749675540697658</v>
      </c>
      <c r="AN3221" s="21">
        <v>211.46666666666661</v>
      </c>
    </row>
    <row r="3222" spans="1:40" x14ac:dyDescent="0.25">
      <c r="A3222" t="s">
        <v>101</v>
      </c>
      <c r="B3222" s="15">
        <v>44105</v>
      </c>
      <c r="C3222" s="16" t="s">
        <v>83</v>
      </c>
      <c r="D3222" s="17">
        <v>2021</v>
      </c>
      <c r="E3222" s="18" t="str">
        <f t="shared" si="772"/>
        <v>Tarawera 2020/21</v>
      </c>
      <c r="F3222" s="18" t="s">
        <v>72</v>
      </c>
      <c r="G3222" s="19">
        <v>1.2</v>
      </c>
      <c r="H3222" s="20">
        <v>9.5</v>
      </c>
      <c r="I3222" s="21">
        <v>66</v>
      </c>
      <c r="J3222" s="19">
        <v>12</v>
      </c>
      <c r="K3222" s="19">
        <v>7</v>
      </c>
      <c r="L3222" s="19">
        <v>0</v>
      </c>
      <c r="M3222" s="19">
        <v>1</v>
      </c>
      <c r="N3222" s="19">
        <v>8.02</v>
      </c>
      <c r="O3222" s="19">
        <v>0.57499999999999996</v>
      </c>
      <c r="Q3222" s="19">
        <f t="shared" si="767"/>
        <v>2.4211203649609674</v>
      </c>
      <c r="R3222" s="19">
        <f t="shared" si="771"/>
        <v>2.7117422310979364</v>
      </c>
      <c r="S3222" s="19">
        <f t="shared" si="768"/>
        <v>1.8668272459810251</v>
      </c>
      <c r="T3222" s="19">
        <f t="shared" si="773"/>
        <v>3.3692092384590637</v>
      </c>
      <c r="U3222" s="23">
        <f t="shared" si="774"/>
        <v>2.5922247701247483</v>
      </c>
      <c r="V3222" s="24">
        <f t="shared" si="775"/>
        <v>2.6310551935017363</v>
      </c>
      <c r="W3222" s="24">
        <f t="shared" si="775"/>
        <v>2.8300226865453304</v>
      </c>
      <c r="X3222" s="24">
        <f t="shared" si="775"/>
        <v>2.0546928015164432</v>
      </c>
      <c r="Y3222" s="24">
        <f t="shared" si="775"/>
        <v>3.030693649427576</v>
      </c>
      <c r="Z3222" s="24">
        <f t="shared" si="775"/>
        <v>2.6366160827477718</v>
      </c>
      <c r="AA3222" s="20"/>
      <c r="AB3222" s="20"/>
      <c r="AC3222" s="17">
        <v>314.51140411987302</v>
      </c>
      <c r="AD3222" s="17">
        <f t="shared" si="776"/>
        <v>314.94309301206277</v>
      </c>
      <c r="AE3222" s="21">
        <v>63.9600000000001</v>
      </c>
      <c r="AF3222" s="21">
        <v>143.62903225806451</v>
      </c>
      <c r="AG3222" s="19">
        <v>3.5976538200698922</v>
      </c>
      <c r="AH3222" s="21">
        <v>174.7</v>
      </c>
      <c r="AI3222" s="22">
        <v>-0.7524999999999995</v>
      </c>
      <c r="AJ3222" s="21">
        <v>1123.4547802323732</v>
      </c>
      <c r="AK3222" s="21" t="e">
        <f>VLOOKUP($B3222,'[3]Rotoma level Monthly'!$C$2:$N$538,10,FALSE)</f>
        <v>#N/A</v>
      </c>
      <c r="AL3222" s="21" t="e">
        <f>VLOOKUP($B3222,'[3]Rotoma level Monthly'!$C$2:$N$538,11,FALSE)</f>
        <v>#N/A</v>
      </c>
      <c r="AM3222" s="20">
        <v>3.816562900457841</v>
      </c>
      <c r="AN3222" s="21">
        <v>211.18333333333328</v>
      </c>
    </row>
    <row r="3223" spans="1:40" x14ac:dyDescent="0.25">
      <c r="A3223" t="s">
        <v>101</v>
      </c>
      <c r="B3223" s="15">
        <v>44136</v>
      </c>
      <c r="C3223" s="16" t="s">
        <v>83</v>
      </c>
      <c r="D3223" s="17">
        <v>2021</v>
      </c>
      <c r="E3223" s="18" t="str">
        <f t="shared" si="772"/>
        <v>Tarawera 2020/21</v>
      </c>
      <c r="F3223" s="18" t="s">
        <v>72</v>
      </c>
      <c r="G3223" s="19">
        <v>0.7</v>
      </c>
      <c r="H3223" s="20">
        <v>13.1</v>
      </c>
      <c r="I3223" s="21">
        <v>72</v>
      </c>
      <c r="J3223" s="19">
        <v>16</v>
      </c>
      <c r="K3223" s="19">
        <v>14</v>
      </c>
      <c r="L3223" s="19">
        <v>25</v>
      </c>
      <c r="M3223" s="19">
        <v>-1</v>
      </c>
      <c r="N3223" s="19">
        <v>7.72</v>
      </c>
      <c r="O3223" s="19">
        <v>0.46300000000000002</v>
      </c>
      <c r="Q3223" s="19">
        <f t="shared" si="767"/>
        <v>1.8265490216362126</v>
      </c>
      <c r="R3223" s="19">
        <f t="shared" si="771"/>
        <v>2.2070945818485708</v>
      </c>
      <c r="S3223" s="19">
        <f t="shared" si="768"/>
        <v>1.9805708142581175</v>
      </c>
      <c r="T3223" s="19">
        <f t="shared" si="773"/>
        <v>3.7340303493552995</v>
      </c>
      <c r="U3223" s="23">
        <f t="shared" si="774"/>
        <v>2.4370611917745499</v>
      </c>
      <c r="V3223" s="24">
        <f t="shared" si="775"/>
        <v>2.5392647664364052</v>
      </c>
      <c r="W3223" s="24">
        <f t="shared" si="775"/>
        <v>2.7672805683660449</v>
      </c>
      <c r="X3223" s="24">
        <f t="shared" si="775"/>
        <v>2.0562164002342516</v>
      </c>
      <c r="Y3223" s="24">
        <f t="shared" si="775"/>
        <v>3.1346848990503386</v>
      </c>
      <c r="Z3223" s="24">
        <f t="shared" si="775"/>
        <v>2.6243616585217602</v>
      </c>
      <c r="AA3223" s="20"/>
      <c r="AB3223" s="20"/>
      <c r="AC3223" s="17">
        <v>314.54144288194402</v>
      </c>
      <c r="AD3223" s="17">
        <f t="shared" si="776"/>
        <v>314.87998534097176</v>
      </c>
      <c r="AE3223" s="21">
        <v>189.69306122448901</v>
      </c>
      <c r="AF3223" s="21">
        <v>174.94444444444449</v>
      </c>
      <c r="AG3223" s="19">
        <v>4.3656327122777778</v>
      </c>
      <c r="AH3223" s="21">
        <v>228.1</v>
      </c>
      <c r="AI3223" s="22">
        <v>-0.72333333333333305</v>
      </c>
      <c r="AJ3223" s="21">
        <v>1050.0010994506142</v>
      </c>
      <c r="AK3223" s="21" t="e">
        <f>VLOOKUP($B3223,'[3]Rotoma level Monthly'!$C$2:$N$538,10,FALSE)</f>
        <v>#N/A</v>
      </c>
      <c r="AL3223" s="21" t="e">
        <f>VLOOKUP($B3223,'[3]Rotoma level Monthly'!$C$2:$N$538,11,FALSE)</f>
        <v>#N/A</v>
      </c>
      <c r="AM3223" s="20">
        <v>3.7262988747492831</v>
      </c>
      <c r="AN3223" s="21">
        <v>212.70833333333329</v>
      </c>
    </row>
    <row r="3224" spans="1:40" x14ac:dyDescent="0.25">
      <c r="A3224" t="s">
        <v>101</v>
      </c>
      <c r="B3224" s="15">
        <v>44166</v>
      </c>
      <c r="C3224" s="16" t="s">
        <v>83</v>
      </c>
      <c r="D3224" s="17">
        <v>2021</v>
      </c>
      <c r="E3224" s="18" t="str">
        <f t="shared" si="772"/>
        <v>Tarawera 2020/21</v>
      </c>
      <c r="F3224" s="18" t="s">
        <v>72</v>
      </c>
      <c r="G3224" s="19">
        <v>1</v>
      </c>
      <c r="H3224" s="20">
        <v>7.2</v>
      </c>
      <c r="I3224" s="21">
        <v>95</v>
      </c>
      <c r="J3224" s="19">
        <v>9</v>
      </c>
      <c r="K3224" s="19">
        <v>4</v>
      </c>
      <c r="L3224" s="19">
        <v>1</v>
      </c>
      <c r="M3224" s="19">
        <v>1</v>
      </c>
      <c r="N3224" s="19">
        <v>8.25</v>
      </c>
      <c r="O3224" s="19">
        <v>0.65200000000000002</v>
      </c>
      <c r="Q3224" s="19">
        <f t="shared" si="767"/>
        <v>2.2200000000000002</v>
      </c>
      <c r="R3224" s="19">
        <f t="shared" si="771"/>
        <v>3.1068515254763649</v>
      </c>
      <c r="S3224" s="19">
        <f t="shared" si="768"/>
        <v>2.3429480519194317</v>
      </c>
      <c r="T3224" s="19">
        <f t="shared" si="773"/>
        <v>3.0043881275628284</v>
      </c>
      <c r="U3224" s="23">
        <f t="shared" si="774"/>
        <v>2.6685469262396562</v>
      </c>
      <c r="V3224" s="24">
        <f t="shared" si="775"/>
        <v>2.5597773858564437</v>
      </c>
      <c r="W3224" s="24">
        <f t="shared" si="775"/>
        <v>2.8021443941621786</v>
      </c>
      <c r="X3224" s="24">
        <f t="shared" si="775"/>
        <v>2.0864145033726946</v>
      </c>
      <c r="Y3224" s="24">
        <f t="shared" si="775"/>
        <v>3.1618825288997594</v>
      </c>
      <c r="Z3224" s="24">
        <f t="shared" si="775"/>
        <v>2.6525547030727696</v>
      </c>
      <c r="AA3224" s="20"/>
      <c r="AB3224" s="20"/>
      <c r="AC3224" s="17">
        <v>314.47627021729397</v>
      </c>
      <c r="AD3224" s="17">
        <f t="shared" si="776"/>
        <v>314.81051566193452</v>
      </c>
      <c r="AE3224" s="21">
        <v>63.240816326530698</v>
      </c>
      <c r="AF3224" s="21">
        <v>190.10080645161287</v>
      </c>
      <c r="AG3224" s="19">
        <v>4.4007818062338719</v>
      </c>
      <c r="AH3224" s="21">
        <v>320.8</v>
      </c>
      <c r="AI3224" s="22">
        <v>0</v>
      </c>
      <c r="AJ3224" s="21">
        <v>1167.1273854308033</v>
      </c>
      <c r="AK3224" s="21" t="e">
        <f>VLOOKUP($B3224,'[3]Rotoma level Monthly'!$C$2:$N$538,10,FALSE)</f>
        <v>#N/A</v>
      </c>
      <c r="AL3224" s="21" t="e">
        <f>VLOOKUP($B3224,'[3]Rotoma level Monthly'!$C$2:$N$538,11,FALSE)</f>
        <v>#N/A</v>
      </c>
      <c r="AM3224" s="20">
        <v>3.7500859760661811</v>
      </c>
      <c r="AN3224" s="21">
        <v>216.30000000000004</v>
      </c>
    </row>
    <row r="3225" spans="1:40" x14ac:dyDescent="0.25">
      <c r="A3225" t="s">
        <v>101</v>
      </c>
      <c r="B3225" s="15">
        <v>44197</v>
      </c>
      <c r="C3225" s="16" t="s">
        <v>83</v>
      </c>
      <c r="D3225" s="17">
        <v>2021</v>
      </c>
      <c r="E3225" s="18" t="str">
        <f t="shared" si="772"/>
        <v>Tarawera 2020/21</v>
      </c>
      <c r="F3225" s="18" t="s">
        <v>72</v>
      </c>
      <c r="G3225" s="19">
        <v>0.9</v>
      </c>
      <c r="H3225" s="20">
        <v>8.5</v>
      </c>
      <c r="I3225" s="21">
        <v>123</v>
      </c>
      <c r="J3225" s="19">
        <v>7</v>
      </c>
      <c r="K3225" s="19">
        <v>2</v>
      </c>
      <c r="L3225" s="19">
        <v>30</v>
      </c>
      <c r="M3225" s="19">
        <v>1</v>
      </c>
      <c r="N3225" s="19">
        <v>8.2799999999999994</v>
      </c>
      <c r="O3225" s="19">
        <v>0.57699999999999996</v>
      </c>
      <c r="Q3225" s="19">
        <f t="shared" si="767"/>
        <v>2.1037759739758854</v>
      </c>
      <c r="R3225" s="19">
        <f t="shared" si="771"/>
        <v>2.8737622555430979</v>
      </c>
      <c r="S3225" s="19">
        <f t="shared" si="768"/>
        <v>2.6806143854325879</v>
      </c>
      <c r="T3225" s="19">
        <f t="shared" si="773"/>
        <v>2.6856862768416296</v>
      </c>
      <c r="U3225" s="23">
        <f t="shared" si="774"/>
        <v>2.5859597229483002</v>
      </c>
      <c r="V3225" s="24">
        <f t="shared" si="775"/>
        <v>2.5970500356898962</v>
      </c>
      <c r="W3225" s="24">
        <f t="shared" si="775"/>
        <v>2.7919893052940026</v>
      </c>
      <c r="X3225" s="24">
        <f t="shared" si="775"/>
        <v>2.1525919391479529</v>
      </c>
      <c r="Y3225" s="24">
        <f t="shared" si="775"/>
        <v>3.1141174985813938</v>
      </c>
      <c r="Z3225" s="24">
        <f t="shared" si="775"/>
        <v>2.6639371946783119</v>
      </c>
      <c r="AA3225" s="20"/>
      <c r="AB3225" s="20"/>
      <c r="AC3225" s="17">
        <v>314.35821807795702</v>
      </c>
      <c r="AD3225" s="17">
        <f t="shared" si="776"/>
        <v>314.72996238852505</v>
      </c>
      <c r="AE3225" s="21">
        <v>76.187755102041095</v>
      </c>
      <c r="AF3225" s="21">
        <v>186.68010752688173</v>
      </c>
      <c r="AG3225" s="19">
        <v>3.9700037301424747</v>
      </c>
      <c r="AH3225" s="21">
        <v>301</v>
      </c>
      <c r="AI3225" s="22">
        <v>0</v>
      </c>
      <c r="AJ3225" s="21">
        <v>1036.2098046662052</v>
      </c>
      <c r="AK3225" s="21" t="e">
        <f>VLOOKUP($B3225,'[3]Rotoma level Monthly'!$C$2:$N$538,10,FALSE)</f>
        <v>#N/A</v>
      </c>
      <c r="AL3225" s="21" t="e">
        <f>VLOOKUP($B3225,'[3]Rotoma level Monthly'!$C$2:$N$538,11,FALSE)</f>
        <v>#N/A</v>
      </c>
      <c r="AM3225" s="20">
        <v>3.725654474693421</v>
      </c>
      <c r="AN3225" s="21">
        <v>213.4</v>
      </c>
    </row>
    <row r="3226" spans="1:40" x14ac:dyDescent="0.25">
      <c r="A3226" t="s">
        <v>101</v>
      </c>
      <c r="B3226" s="15">
        <v>44228</v>
      </c>
      <c r="C3226" s="16" t="s">
        <v>83</v>
      </c>
      <c r="D3226" s="17">
        <v>2021</v>
      </c>
      <c r="E3226" s="18" t="str">
        <f t="shared" si="772"/>
        <v>Tarawera 2020/21</v>
      </c>
      <c r="F3226" s="18" t="s">
        <v>72</v>
      </c>
      <c r="G3226" s="19">
        <v>0.8</v>
      </c>
      <c r="H3226" s="20">
        <v>10.15</v>
      </c>
      <c r="I3226" s="21">
        <v>162</v>
      </c>
      <c r="J3226" s="19">
        <v>7</v>
      </c>
      <c r="K3226" s="19">
        <v>2</v>
      </c>
      <c r="L3226" s="19">
        <v>5</v>
      </c>
      <c r="M3226" s="19">
        <v>2</v>
      </c>
      <c r="N3226" s="19">
        <v>8.16</v>
      </c>
      <c r="O3226" s="19">
        <v>0.495</v>
      </c>
      <c r="Q3226" s="19">
        <f t="shared" si="767"/>
        <v>1.9738485669595369</v>
      </c>
      <c r="R3226" s="19">
        <f t="shared" si="771"/>
        <v>2.6126875849093039</v>
      </c>
      <c r="S3226" s="19">
        <f t="shared" si="768"/>
        <v>3.0406401937733185</v>
      </c>
      <c r="T3226" s="19">
        <f t="shared" si="773"/>
        <v>2.6856862768416296</v>
      </c>
      <c r="U3226" s="23">
        <f t="shared" si="774"/>
        <v>2.578215655620947</v>
      </c>
      <c r="V3226" s="24">
        <f t="shared" si="775"/>
        <v>2.5597773858564437</v>
      </c>
      <c r="W3226" s="24">
        <f t="shared" si="775"/>
        <v>2.7688212462369233</v>
      </c>
      <c r="X3226" s="24">
        <f t="shared" si="775"/>
        <v>2.2322115591208673</v>
      </c>
      <c r="Y3226" s="24">
        <f t="shared" si="775"/>
        <v>3.100006124816824</v>
      </c>
      <c r="Z3226" s="24">
        <f t="shared" si="775"/>
        <v>2.6652040790077649</v>
      </c>
      <c r="AA3226" s="20"/>
      <c r="AB3226" s="20"/>
      <c r="AC3226" s="17">
        <v>314.15395758928599</v>
      </c>
      <c r="AD3226" s="17">
        <f t="shared" si="776"/>
        <v>314.63476506089609</v>
      </c>
      <c r="AE3226" s="21">
        <v>59.382870389534901</v>
      </c>
      <c r="AF3226" s="21">
        <v>141.44345238095244</v>
      </c>
      <c r="AG3226" s="19">
        <v>3.5766137535238101</v>
      </c>
      <c r="AH3226" s="21">
        <v>259.3</v>
      </c>
      <c r="AI3226" s="22">
        <v>0</v>
      </c>
      <c r="AJ3226" s="21">
        <v>1099.2463969775483</v>
      </c>
      <c r="AK3226" s="21" t="e">
        <f>VLOOKUP($B3226,'[3]Rotoma level Monthly'!$C$2:$N$538,10,FALSE)</f>
        <v>#N/A</v>
      </c>
      <c r="AL3226" s="21" t="e">
        <f>VLOOKUP($B3226,'[3]Rotoma level Monthly'!$C$2:$N$538,11,FALSE)</f>
        <v>#N/A</v>
      </c>
      <c r="AM3226" s="20">
        <v>3.7141589923258138</v>
      </c>
      <c r="AN3226" s="21">
        <v>211.4</v>
      </c>
    </row>
    <row r="3227" spans="1:40" x14ac:dyDescent="0.25">
      <c r="A3227" t="s">
        <v>101</v>
      </c>
      <c r="B3227" s="15">
        <v>44256</v>
      </c>
      <c r="C3227" s="16" t="s">
        <v>83</v>
      </c>
      <c r="D3227" s="17">
        <v>2021</v>
      </c>
      <c r="E3227" s="18" t="str">
        <f t="shared" si="772"/>
        <v>Tarawera 2020/21</v>
      </c>
      <c r="F3227" s="18" t="s">
        <v>72</v>
      </c>
      <c r="G3227" s="19">
        <v>0.4</v>
      </c>
      <c r="H3227" s="20">
        <v>9.85</v>
      </c>
      <c r="I3227" s="21">
        <v>105</v>
      </c>
      <c r="J3227" s="19">
        <v>7.6</v>
      </c>
      <c r="K3227" s="19">
        <v>3.8</v>
      </c>
      <c r="L3227" s="19">
        <v>3.6</v>
      </c>
      <c r="M3227" s="19">
        <v>0.6</v>
      </c>
      <c r="N3227" s="19">
        <v>8</v>
      </c>
      <c r="O3227" s="19">
        <v>0.53900000000000003</v>
      </c>
      <c r="Q3227" s="19">
        <f t="shared" si="767"/>
        <v>1.2092323779730247</v>
      </c>
      <c r="R3227" s="19">
        <f t="shared" si="771"/>
        <v>2.657856846091549</v>
      </c>
      <c r="S3227" s="19">
        <f t="shared" si="768"/>
        <v>2.4737797902005139</v>
      </c>
      <c r="T3227" s="19">
        <f t="shared" si="773"/>
        <v>2.7899756894599101</v>
      </c>
      <c r="U3227" s="23">
        <f t="shared" si="774"/>
        <v>2.2827111759312495</v>
      </c>
      <c r="V3227" s="24">
        <f t="shared" si="775"/>
        <v>2.4267683956624606</v>
      </c>
      <c r="W3227" s="24">
        <f t="shared" si="775"/>
        <v>2.7816879084724664</v>
      </c>
      <c r="X3227" s="24">
        <f t="shared" si="775"/>
        <v>2.2539565134506483</v>
      </c>
      <c r="Y3227" s="24">
        <f t="shared" si="775"/>
        <v>3.0945855354371101</v>
      </c>
      <c r="Z3227" s="24">
        <f t="shared" si="775"/>
        <v>2.6392495882556717</v>
      </c>
      <c r="AA3227" s="20"/>
      <c r="AB3227" s="20"/>
      <c r="AC3227" s="17">
        <v>314.00009643817202</v>
      </c>
      <c r="AD3227" s="17">
        <f t="shared" si="776"/>
        <v>314.52988566461477</v>
      </c>
      <c r="AE3227" s="21">
        <v>131.894523326572</v>
      </c>
      <c r="AF3227" s="21">
        <v>145.83333333333331</v>
      </c>
      <c r="AG3227" s="19">
        <v>3.4099230854650537</v>
      </c>
      <c r="AH3227" s="21">
        <v>217</v>
      </c>
      <c r="AI3227" s="22">
        <v>0</v>
      </c>
      <c r="AJ3227" s="21">
        <v>1152.0536859717345</v>
      </c>
      <c r="AK3227" s="21" t="e">
        <f>VLOOKUP($B3227,'[3]Rotoma level Monthly'!$C$2:$N$538,10,FALSE)</f>
        <v>#N/A</v>
      </c>
      <c r="AL3227" s="21" t="e">
        <f>VLOOKUP($B3227,'[3]Rotoma level Monthly'!$C$2:$N$538,11,FALSE)</f>
        <v>#N/A</v>
      </c>
      <c r="AM3227" s="20">
        <v>3.7119635577202783</v>
      </c>
      <c r="AN3227" s="21">
        <v>210.02500000000001</v>
      </c>
    </row>
    <row r="3228" spans="1:40" x14ac:dyDescent="0.25">
      <c r="A3228" t="s">
        <v>101</v>
      </c>
      <c r="B3228" s="15">
        <v>44287</v>
      </c>
      <c r="C3228" s="16" t="s">
        <v>83</v>
      </c>
      <c r="D3228" s="17">
        <v>2021</v>
      </c>
      <c r="E3228" s="18" t="str">
        <f t="shared" si="772"/>
        <v>Tarawera 2020/21</v>
      </c>
      <c r="F3228" s="18" t="s">
        <v>72</v>
      </c>
      <c r="G3228" s="19">
        <v>1.3</v>
      </c>
      <c r="H3228" s="20">
        <v>9.1999999999999993</v>
      </c>
      <c r="I3228" s="21">
        <v>90.6</v>
      </c>
      <c r="J3228" s="19">
        <v>8.3000000000000007</v>
      </c>
      <c r="K3228" s="19">
        <v>2.2000000000000002</v>
      </c>
      <c r="L3228" s="19">
        <v>0.9</v>
      </c>
      <c r="M3228" s="19">
        <v>1.2</v>
      </c>
      <c r="N3228" s="19">
        <v>8.02</v>
      </c>
      <c r="O3228" s="19">
        <v>0.41699999999999998</v>
      </c>
      <c r="Q3228" s="19">
        <f t="shared" si="767"/>
        <v>2.5094161148593654</v>
      </c>
      <c r="R3228" s="19">
        <f t="shared" si="771"/>
        <v>2.7590275343500097</v>
      </c>
      <c r="S3228" s="19">
        <f t="shared" si="768"/>
        <v>2.2809558750072072</v>
      </c>
      <c r="T3228" s="19">
        <f t="shared" si="773"/>
        <v>2.9017080297381357</v>
      </c>
      <c r="U3228" s="23">
        <f t="shared" si="774"/>
        <v>2.6127768884886793</v>
      </c>
      <c r="V3228" s="24">
        <f t="shared" si="775"/>
        <v>2.4076810089052372</v>
      </c>
      <c r="W3228" s="24">
        <f t="shared" si="775"/>
        <v>2.7519035125021696</v>
      </c>
      <c r="X3228" s="24">
        <f t="shared" si="775"/>
        <v>2.2378878538512059</v>
      </c>
      <c r="Y3228" s="24">
        <f t="shared" si="775"/>
        <v>3.0860288606183857</v>
      </c>
      <c r="Z3228" s="24">
        <f t="shared" si="775"/>
        <v>2.62087530896925</v>
      </c>
      <c r="AA3228" s="20"/>
      <c r="AB3228" s="20"/>
      <c r="AC3228" s="17">
        <v>313.90777494213</v>
      </c>
      <c r="AD3228" s="17">
        <f t="shared" si="776"/>
        <v>314.42990349880057</v>
      </c>
      <c r="AE3228" s="21">
        <v>84.640973630831596</v>
      </c>
      <c r="AF3228" s="21">
        <v>184.99305555555563</v>
      </c>
      <c r="AG3228" s="19">
        <v>3.2474305527500014</v>
      </c>
      <c r="AH3228" s="21">
        <v>194.1</v>
      </c>
      <c r="AI3228" s="22">
        <v>0</v>
      </c>
      <c r="AJ3228" s="21">
        <v>1200.2819836388173</v>
      </c>
      <c r="AK3228" s="21" t="e">
        <f>VLOOKUP($B3228,'[3]Rotoma level Monthly'!$C$2:$N$538,10,FALSE)</f>
        <v>#N/A</v>
      </c>
      <c r="AL3228" s="21" t="e">
        <f>VLOOKUP($B3228,'[3]Rotoma level Monthly'!$C$2:$N$538,11,FALSE)</f>
        <v>#N/A</v>
      </c>
      <c r="AM3228" s="20">
        <v>3.7046168208688002</v>
      </c>
      <c r="AN3228" s="21">
        <v>208.64999999999998</v>
      </c>
    </row>
    <row r="3229" spans="1:40" x14ac:dyDescent="0.25">
      <c r="A3229" t="s">
        <v>101</v>
      </c>
      <c r="B3229" s="15">
        <v>44317</v>
      </c>
      <c r="C3229" s="16" t="s">
        <v>83</v>
      </c>
      <c r="D3229" s="17">
        <v>2021</v>
      </c>
      <c r="E3229" s="18" t="str">
        <f t="shared" si="772"/>
        <v>Tarawera 2020/21</v>
      </c>
      <c r="F3229" s="18" t="s">
        <v>72</v>
      </c>
      <c r="G3229" s="19">
        <v>2</v>
      </c>
      <c r="H3229" s="20">
        <v>8.9499999999999993</v>
      </c>
      <c r="I3229" s="21">
        <v>91.1</v>
      </c>
      <c r="J3229" s="19">
        <v>8</v>
      </c>
      <c r="K3229" s="19">
        <v>0.7</v>
      </c>
      <c r="L3229" s="19">
        <v>2.8</v>
      </c>
      <c r="M3229" s="19">
        <v>0.9</v>
      </c>
      <c r="N3229" s="19">
        <v>7.98</v>
      </c>
      <c r="O3229" s="19">
        <v>0.52</v>
      </c>
      <c r="Q3229" s="19">
        <f t="shared" si="767"/>
        <v>2.9846161889865122</v>
      </c>
      <c r="R3229" s="19">
        <f t="shared" si="771"/>
        <v>2.7992643024586839</v>
      </c>
      <c r="S3229" s="19">
        <f t="shared" si="768"/>
        <v>2.2881503146887243</v>
      </c>
      <c r="T3229" s="19">
        <f t="shared" si="773"/>
        <v>2.8550227620164748</v>
      </c>
      <c r="U3229" s="23">
        <f t="shared" si="774"/>
        <v>2.7317633920375988</v>
      </c>
      <c r="V3229" s="24">
        <f t="shared" si="775"/>
        <v>2.4404685904355525</v>
      </c>
      <c r="W3229" s="24">
        <f t="shared" si="775"/>
        <v>2.7262712439173629</v>
      </c>
      <c r="X3229" s="24">
        <f t="shared" si="775"/>
        <v>2.2320672636684065</v>
      </c>
      <c r="Y3229" s="24">
        <f t="shared" si="775"/>
        <v>3.0942677056518879</v>
      </c>
      <c r="Z3229" s="24">
        <f t="shared" si="775"/>
        <v>2.6232687009183029</v>
      </c>
      <c r="AA3229" s="20"/>
      <c r="AB3229" s="20"/>
      <c r="AC3229" s="17">
        <v>313.78864902553801</v>
      </c>
      <c r="AD3229" s="17">
        <f t="shared" si="776"/>
        <v>314.33940271217563</v>
      </c>
      <c r="AE3229" s="21">
        <v>78.4575999999999</v>
      </c>
      <c r="AF3229" s="21">
        <v>165.23521505376348</v>
      </c>
      <c r="AG3229" s="19">
        <v>3.3774245789220432</v>
      </c>
      <c r="AH3229" s="21">
        <v>169</v>
      </c>
      <c r="AI3229" s="22">
        <v>0</v>
      </c>
      <c r="AJ3229" s="21">
        <v>1243.2265532070633</v>
      </c>
      <c r="AK3229" s="21" t="e">
        <f>VLOOKUP($B3229,'[3]Rotoma level Monthly'!$C$2:$N$538,10,FALSE)</f>
        <v>#N/A</v>
      </c>
      <c r="AL3229" s="21" t="e">
        <f>VLOOKUP($B3229,'[3]Rotoma level Monthly'!$C$2:$N$538,11,FALSE)</f>
        <v>#N/A</v>
      </c>
      <c r="AM3229" s="20">
        <v>3.7176267874213469</v>
      </c>
      <c r="AN3229" s="21">
        <v>207.51666666666665</v>
      </c>
    </row>
    <row r="3230" spans="1:40" x14ac:dyDescent="0.25">
      <c r="A3230" t="s">
        <v>101</v>
      </c>
      <c r="B3230" s="15">
        <v>44348</v>
      </c>
      <c r="C3230" s="16" t="s">
        <v>83</v>
      </c>
      <c r="D3230" s="17">
        <v>2021</v>
      </c>
      <c r="E3230" s="18" t="str">
        <f t="shared" si="772"/>
        <v>Tarawera 2020/21</v>
      </c>
      <c r="F3230" s="18" t="s">
        <v>72</v>
      </c>
      <c r="G3230" s="19">
        <v>1.4</v>
      </c>
      <c r="H3230" s="20">
        <v>10</v>
      </c>
      <c r="I3230" s="21">
        <v>78.3</v>
      </c>
      <c r="J3230" s="19">
        <v>9.1</v>
      </c>
      <c r="K3230" s="19">
        <v>2.8</v>
      </c>
      <c r="L3230" s="19">
        <v>27.7</v>
      </c>
      <c r="M3230" s="19">
        <v>1.1000000000000001</v>
      </c>
      <c r="N3230" s="19">
        <v>7.92</v>
      </c>
      <c r="O3230" s="19">
        <v>0.30599999999999999</v>
      </c>
      <c r="Q3230" s="19">
        <f t="shared" si="767"/>
        <v>2.5911652106227248</v>
      </c>
      <c r="R3230" s="19">
        <f t="shared" si="771"/>
        <v>2.6351592848184202</v>
      </c>
      <c r="S3230" s="19">
        <f t="shared" si="768"/>
        <v>2.0902229037944093</v>
      </c>
      <c r="T3230" s="19">
        <f t="shared" si="773"/>
        <v>3.0184008655775929</v>
      </c>
      <c r="U3230" s="23">
        <f t="shared" si="774"/>
        <v>2.583737066203287</v>
      </c>
      <c r="V3230" s="24">
        <f t="shared" si="775"/>
        <v>2.4173663444072471</v>
      </c>
      <c r="W3230" s="24">
        <f t="shared" si="775"/>
        <v>2.725642880061466</v>
      </c>
      <c r="X3230" s="24">
        <f t="shared" si="775"/>
        <v>2.2165341616143031</v>
      </c>
      <c r="Y3230" s="24">
        <f t="shared" si="775"/>
        <v>3.064156671006351</v>
      </c>
      <c r="Z3230" s="24">
        <f t="shared" si="775"/>
        <v>2.605925014272342</v>
      </c>
      <c r="AA3230" s="20"/>
      <c r="AB3230" s="20"/>
      <c r="AC3230" s="17">
        <v>313.81448912037001</v>
      </c>
      <c r="AD3230" s="17">
        <f t="shared" si="776"/>
        <v>314.28282170858944</v>
      </c>
      <c r="AE3230" s="21">
        <v>157.87199999999899</v>
      </c>
      <c r="AF3230" s="21">
        <v>165.09722222222223</v>
      </c>
      <c r="AG3230" s="19">
        <v>3.2549328675583329</v>
      </c>
      <c r="AH3230" s="21">
        <v>127</v>
      </c>
      <c r="AI3230" s="22">
        <v>0</v>
      </c>
      <c r="AJ3230" s="21">
        <v>1257.1540040625853</v>
      </c>
      <c r="AK3230" s="21" t="e">
        <f>VLOOKUP($B3230,'[3]Rotoma level Monthly'!$C$2:$N$538,10,FALSE)</f>
        <v>#N/A</v>
      </c>
      <c r="AL3230" s="21" t="e">
        <f>VLOOKUP($B3230,'[3]Rotoma level Monthly'!$C$2:$N$538,11,FALSE)</f>
        <v>#N/A</v>
      </c>
      <c r="AM3230" s="20">
        <v>3.7518001578949431</v>
      </c>
      <c r="AN3230" s="21">
        <v>208.75</v>
      </c>
    </row>
    <row r="3231" spans="1:40" x14ac:dyDescent="0.25">
      <c r="A3231" t="s">
        <v>101</v>
      </c>
      <c r="B3231" s="15">
        <v>44378</v>
      </c>
      <c r="C3231" s="16" t="s">
        <v>84</v>
      </c>
      <c r="D3231" s="17">
        <v>2022</v>
      </c>
      <c r="E3231" s="18" t="str">
        <f t="shared" si="772"/>
        <v>Tarawera 2021/22</v>
      </c>
      <c r="F3231" s="18" t="s">
        <v>72</v>
      </c>
      <c r="G3231" s="19">
        <v>1.5</v>
      </c>
      <c r="H3231" s="20">
        <v>10.050000000000001</v>
      </c>
      <c r="I3231" s="21">
        <v>88.9</v>
      </c>
      <c r="J3231" s="19">
        <v>17.899999999999999</v>
      </c>
      <c r="K3231" s="19">
        <v>13.799999999999999</v>
      </c>
      <c r="L3231" s="19">
        <v>10.7</v>
      </c>
      <c r="M3231" s="19">
        <v>1</v>
      </c>
      <c r="N3231" s="19">
        <v>7.8450000000000006</v>
      </c>
      <c r="O3231" s="19">
        <v>0.50900000000000001</v>
      </c>
      <c r="Q3231" s="19">
        <f t="shared" si="767"/>
        <v>2.6672717980014307</v>
      </c>
      <c r="R3231" s="19">
        <f t="shared" si="771"/>
        <v>2.6276440114662361</v>
      </c>
      <c r="S3231" s="19">
        <f t="shared" si="768"/>
        <v>2.2561943005203431</v>
      </c>
      <c r="T3231" s="19">
        <f t="shared" si="773"/>
        <v>3.876330850461287</v>
      </c>
      <c r="U3231" s="23">
        <f t="shared" si="774"/>
        <v>2.856860240112324</v>
      </c>
      <c r="V3231" s="24">
        <f t="shared" si="775"/>
        <v>2.3536483286583709</v>
      </c>
      <c r="W3231" s="24">
        <f t="shared" si="775"/>
        <v>2.7166754577419625</v>
      </c>
      <c r="X3231" s="24">
        <f t="shared" si="775"/>
        <v>2.2549171156405259</v>
      </c>
      <c r="Y3231" s="24">
        <f t="shared" si="775"/>
        <v>3.1038073314278711</v>
      </c>
      <c r="Z3231" s="24">
        <f t="shared" si="775"/>
        <v>2.6072620583671831</v>
      </c>
      <c r="AA3231" s="20"/>
      <c r="AB3231" s="20"/>
      <c r="AC3231" s="17">
        <v>313.88659475806497</v>
      </c>
      <c r="AD3231" s="17">
        <f t="shared" si="776"/>
        <v>314.22166770187607</v>
      </c>
      <c r="AE3231" s="21">
        <v>123.364723144104</v>
      </c>
      <c r="AF3231" s="21">
        <v>176.2836021505376</v>
      </c>
      <c r="AG3231" s="19">
        <v>3.5627352119758053</v>
      </c>
      <c r="AH3231" s="21">
        <v>157.69999999999999</v>
      </c>
      <c r="AI3231" s="22">
        <v>0</v>
      </c>
      <c r="AJ3231" s="21">
        <v>1229.3270293059118</v>
      </c>
      <c r="AK3231" s="21" t="e">
        <f>VLOOKUP($B3231,'[3]Rotoma level Monthly'!$C$2:$N$538,10,FALSE)</f>
        <v>#N/A</v>
      </c>
      <c r="AL3231" s="21" t="e">
        <f>VLOOKUP($B3231,'[3]Rotoma level Monthly'!$C$2:$N$538,11,FALSE)</f>
        <v>#N/A</v>
      </c>
      <c r="AM3231" s="20">
        <v>3.730007719642165</v>
      </c>
      <c r="AN3231" s="21">
        <v>211.14166666666665</v>
      </c>
    </row>
    <row r="3232" spans="1:40" x14ac:dyDescent="0.25">
      <c r="A3232" t="s">
        <v>101</v>
      </c>
      <c r="B3232" s="15">
        <v>44440</v>
      </c>
      <c r="C3232" s="16" t="s">
        <v>84</v>
      </c>
      <c r="D3232" s="17">
        <v>2022</v>
      </c>
      <c r="E3232" s="18" t="str">
        <f t="shared" si="772"/>
        <v>Tarawera 2021/22</v>
      </c>
      <c r="F3232" s="18" t="s">
        <v>72</v>
      </c>
      <c r="G3232" s="19">
        <v>0.8</v>
      </c>
      <c r="H3232" s="20">
        <v>10.1</v>
      </c>
      <c r="I3232" s="21">
        <v>76.099999999999994</v>
      </c>
      <c r="J3232" s="19">
        <v>11</v>
      </c>
      <c r="K3232" s="19">
        <v>6.8999999999999995</v>
      </c>
      <c r="L3232" s="19">
        <v>2.1</v>
      </c>
      <c r="M3232" s="19">
        <v>1</v>
      </c>
      <c r="N3232" s="19">
        <v>8.0399999999999991</v>
      </c>
      <c r="O3232" s="19">
        <v>0.61499999999999999</v>
      </c>
      <c r="Q3232" s="19">
        <f t="shared" ref="Q3232:Q3237" si="777">2.22+2.54*LOG($G3232,10)</f>
        <v>1.9738485669595369</v>
      </c>
      <c r="R3232" s="19">
        <f t="shared" si="771"/>
        <v>2.6201535403559442</v>
      </c>
      <c r="S3232" s="19">
        <f t="shared" si="768"/>
        <v>2.0529678168794239</v>
      </c>
      <c r="T3232" s="19">
        <f t="shared" si="773"/>
        <v>3.2588666406620166</v>
      </c>
      <c r="U3232" s="23">
        <f t="shared" si="774"/>
        <v>2.4764591412142303</v>
      </c>
      <c r="V3232" s="24">
        <f t="shared" si="775"/>
        <v>2.2153850132425901</v>
      </c>
      <c r="W3232" s="24">
        <f t="shared" si="775"/>
        <v>2.6955413981430332</v>
      </c>
      <c r="X3232" s="24">
        <f t="shared" si="775"/>
        <v>2.2774153625845983</v>
      </c>
      <c r="Y3232" s="24">
        <f t="shared" si="775"/>
        <v>3.1009637969020738</v>
      </c>
      <c r="Z3232" s="24">
        <f t="shared" si="775"/>
        <v>2.5723263927180744</v>
      </c>
      <c r="AA3232" s="20"/>
      <c r="AB3232" s="20"/>
      <c r="AC3232" s="17">
        <v>313.93716718749999</v>
      </c>
      <c r="AD3232" s="17">
        <f t="shared" si="776"/>
        <v>314.16363632863766</v>
      </c>
      <c r="AE3232" s="21">
        <v>178.86026200873201</v>
      </c>
      <c r="AF3232" s="21">
        <v>197.31944444444446</v>
      </c>
      <c r="AG3232" s="19">
        <v>4.0798302433888889</v>
      </c>
      <c r="AH3232" s="21">
        <v>185.2</v>
      </c>
      <c r="AI3232" s="22">
        <v>0</v>
      </c>
      <c r="AJ3232" s="21">
        <v>1183.1120182266916</v>
      </c>
      <c r="AK3232" s="21" t="e">
        <f>VLOOKUP($B3232,'[3]Rotoma level Monthly'!$C$2:$N$538,10,FALSE)</f>
        <v>#N/A</v>
      </c>
      <c r="AL3232" s="21" t="e">
        <f>VLOOKUP($B3232,'[3]Rotoma level Monthly'!$C$2:$N$538,11,FALSE)</f>
        <v>#N/A</v>
      </c>
      <c r="AM3232" s="20">
        <v>3.7520364059034996</v>
      </c>
      <c r="AN3232" s="21">
        <v>208.23333333333332</v>
      </c>
    </row>
    <row r="3233" spans="1:40" x14ac:dyDescent="0.25">
      <c r="A3233" t="s">
        <v>101</v>
      </c>
      <c r="B3233" s="15">
        <v>44470</v>
      </c>
      <c r="C3233" s="16" t="s">
        <v>84</v>
      </c>
      <c r="D3233" s="17">
        <v>2022</v>
      </c>
      <c r="E3233" s="18" t="str">
        <f t="shared" si="772"/>
        <v>Tarawera 2021/22</v>
      </c>
      <c r="F3233" s="18" t="s">
        <v>72</v>
      </c>
      <c r="G3233" s="19">
        <v>0.8</v>
      </c>
      <c r="H3233" s="20">
        <v>8.25</v>
      </c>
      <c r="I3233" s="21">
        <v>78.2</v>
      </c>
      <c r="J3233" s="19">
        <v>10.9</v>
      </c>
      <c r="K3233" s="19">
        <v>5.8999999999999995</v>
      </c>
      <c r="L3233" s="19">
        <v>1.8</v>
      </c>
      <c r="M3233" s="19">
        <v>3.2</v>
      </c>
      <c r="N3233" s="19">
        <v>7.98</v>
      </c>
      <c r="O3233" s="19">
        <v>0.59499999999999997</v>
      </c>
      <c r="Q3233" s="19">
        <f t="shared" si="777"/>
        <v>1.9738485669595369</v>
      </c>
      <c r="R3233" s="19">
        <f t="shared" si="771"/>
        <v>2.9163974533502777</v>
      </c>
      <c r="S3233" s="19">
        <f t="shared" si="768"/>
        <v>2.088552326710142</v>
      </c>
      <c r="T3233" s="19">
        <f t="shared" si="773"/>
        <v>3.2472853739866205</v>
      </c>
      <c r="U3233" s="23">
        <f t="shared" si="774"/>
        <v>2.5565209302516445</v>
      </c>
      <c r="V3233" s="24">
        <f t="shared" si="775"/>
        <v>2.2045577293245611</v>
      </c>
      <c r="W3233" s="24">
        <f t="shared" si="775"/>
        <v>2.7106367626471997</v>
      </c>
      <c r="X3233" s="24">
        <f t="shared" si="775"/>
        <v>2.2868686682637702</v>
      </c>
      <c r="Y3233" s="24">
        <f t="shared" si="775"/>
        <v>3.1188825400802074</v>
      </c>
      <c r="Z3233" s="24">
        <f t="shared" si="775"/>
        <v>2.5802364250789345</v>
      </c>
      <c r="AA3233" s="20"/>
      <c r="AB3233" s="20"/>
      <c r="AC3233" s="17">
        <v>314.01965585797501</v>
      </c>
      <c r="AD3233" s="17">
        <f t="shared" si="776"/>
        <v>314.11631001800868</v>
      </c>
      <c r="AE3233" s="21">
        <v>130.87554585152799</v>
      </c>
      <c r="AF3233" s="21">
        <v>152.35887096774198</v>
      </c>
      <c r="AG3233" s="19">
        <v>3.9980077623763433</v>
      </c>
      <c r="AH3233" s="21">
        <v>190.7</v>
      </c>
      <c r="AI3233" s="22">
        <v>0</v>
      </c>
      <c r="AJ3233" s="21">
        <v>1302.6244541484671</v>
      </c>
      <c r="AK3233" s="21" t="e">
        <f>VLOOKUP($B3233,'[3]Rotoma level Monthly'!$C$2:$N$538,10,FALSE)</f>
        <v>#N/A</v>
      </c>
      <c r="AL3233" s="21" t="e">
        <f>VLOOKUP($B3233,'[3]Rotoma level Monthly'!$C$2:$N$538,11,FALSE)</f>
        <v>#N/A</v>
      </c>
      <c r="AM3233" s="20">
        <v>3.6876713082224817</v>
      </c>
      <c r="AN3233" s="21">
        <v>209.56666666666663</v>
      </c>
    </row>
    <row r="3234" spans="1:40" x14ac:dyDescent="0.25">
      <c r="A3234" t="s">
        <v>101</v>
      </c>
      <c r="B3234" s="15">
        <v>44501</v>
      </c>
      <c r="C3234" s="16" t="s">
        <v>84</v>
      </c>
      <c r="D3234" s="17">
        <v>2022</v>
      </c>
      <c r="E3234" s="18" t="str">
        <f t="shared" si="772"/>
        <v>Tarawera 2021/22</v>
      </c>
      <c r="F3234" s="18" t="s">
        <v>72</v>
      </c>
      <c r="G3234" s="19">
        <v>0.7</v>
      </c>
      <c r="H3234" s="20">
        <v>10.7</v>
      </c>
      <c r="I3234" s="21">
        <v>86.2</v>
      </c>
      <c r="J3234" s="19">
        <v>8.5</v>
      </c>
      <c r="K3234" s="19">
        <v>3.8</v>
      </c>
      <c r="L3234" s="19">
        <v>1.4</v>
      </c>
      <c r="M3234" s="19">
        <v>0.3</v>
      </c>
      <c r="N3234" s="19">
        <v>8.11</v>
      </c>
      <c r="O3234" s="19">
        <v>0.44</v>
      </c>
      <c r="Q3234" s="19">
        <f t="shared" si="777"/>
        <v>1.8265490216362126</v>
      </c>
      <c r="R3234" s="19">
        <f t="shared" si="771"/>
        <v>2.5321020134864378</v>
      </c>
      <c r="S3234" s="19">
        <f t="shared" si="768"/>
        <v>2.215876870132385</v>
      </c>
      <c r="T3234" s="19">
        <f t="shared" si="773"/>
        <v>2.9319032630857342</v>
      </c>
      <c r="U3234" s="23">
        <f t="shared" si="774"/>
        <v>2.3766077920851925</v>
      </c>
      <c r="V3234" s="24">
        <f t="shared" si="775"/>
        <v>2.1550101173808311</v>
      </c>
      <c r="W3234" s="24">
        <f t="shared" si="775"/>
        <v>2.6956667445129079</v>
      </c>
      <c r="X3234" s="24">
        <f t="shared" si="775"/>
        <v>2.3159561369430501</v>
      </c>
      <c r="Y3234" s="24">
        <f t="shared" si="775"/>
        <v>3.0824403754657634</v>
      </c>
      <c r="Z3234" s="24">
        <f t="shared" si="775"/>
        <v>2.5622683435756386</v>
      </c>
      <c r="AA3234" s="20"/>
      <c r="AB3234" s="20"/>
      <c r="AC3234" s="17">
        <v>314.01168634259301</v>
      </c>
      <c r="AD3234" s="17">
        <f t="shared" si="776"/>
        <v>314.07466686990199</v>
      </c>
      <c r="AE3234" s="21">
        <v>57</v>
      </c>
      <c r="AF3234" s="21">
        <v>190.86769005847961</v>
      </c>
      <c r="AG3234" s="19">
        <v>4.0108741301714455</v>
      </c>
      <c r="AH3234" s="21">
        <v>228.7</v>
      </c>
      <c r="AI3234" s="22">
        <v>0</v>
      </c>
      <c r="AJ3234" s="21">
        <v>1369.539999999995</v>
      </c>
      <c r="AK3234" s="21" t="e">
        <f>VLOOKUP($B3234,'[3]Rotoma level Monthly'!$C$2:$N$538,10,FALSE)</f>
        <v>#N/A</v>
      </c>
      <c r="AL3234" s="21" t="e">
        <f>VLOOKUP($B3234,'[3]Rotoma level Monthly'!$C$2:$N$538,11,FALSE)</f>
        <v>#N/A</v>
      </c>
      <c r="AM3234" s="20">
        <v>3.7210341367480191</v>
      </c>
      <c r="AN3234" s="21">
        <v>209.61666666666665</v>
      </c>
    </row>
    <row r="3235" spans="1:40" x14ac:dyDescent="0.25">
      <c r="A3235" t="s">
        <v>101</v>
      </c>
      <c r="B3235" s="15">
        <v>44531</v>
      </c>
      <c r="C3235" s="16" t="s">
        <v>84</v>
      </c>
      <c r="D3235" s="17">
        <v>2022</v>
      </c>
      <c r="E3235" s="18" t="str">
        <f t="shared" si="772"/>
        <v>Tarawera 2021/22</v>
      </c>
      <c r="F3235" s="18" t="s">
        <v>72</v>
      </c>
      <c r="G3235" s="19">
        <v>2.8</v>
      </c>
      <c r="H3235" s="20">
        <v>7.4</v>
      </c>
      <c r="I3235" s="21">
        <v>103.5</v>
      </c>
      <c r="J3235" s="19">
        <v>8.6999999999999993</v>
      </c>
      <c r="K3235" s="19">
        <v>5.8999999999999995</v>
      </c>
      <c r="L3235" s="19">
        <v>6.4</v>
      </c>
      <c r="M3235" s="19">
        <v>1.2</v>
      </c>
      <c r="N3235" s="19">
        <v>8.19</v>
      </c>
      <c r="O3235" s="19">
        <v>0.96599999999999997</v>
      </c>
      <c r="Q3235" s="19">
        <f t="shared" si="777"/>
        <v>3.3557813996092367</v>
      </c>
      <c r="R3235" s="19">
        <f t="shared" si="771"/>
        <v>3.0690073114234004</v>
      </c>
      <c r="S3235" s="19">
        <f t="shared" si="768"/>
        <v>2.4549704528767387</v>
      </c>
      <c r="T3235" s="19">
        <f t="shared" si="773"/>
        <v>2.9613962176463655</v>
      </c>
      <c r="U3235" s="23">
        <f t="shared" si="774"/>
        <v>2.9602888453889351</v>
      </c>
      <c r="V3235" s="24">
        <f t="shared" si="775"/>
        <v>2.282446148878583</v>
      </c>
      <c r="W3235" s="24">
        <f t="shared" si="775"/>
        <v>2.7674928053108103</v>
      </c>
      <c r="X3235" s="24">
        <f t="shared" si="775"/>
        <v>2.3554894401612687</v>
      </c>
      <c r="Y3235" s="24">
        <f t="shared" si="775"/>
        <v>3.0180541978233522</v>
      </c>
      <c r="Z3235" s="24">
        <f t="shared" si="775"/>
        <v>2.6058706480435037</v>
      </c>
      <c r="AA3235" s="20"/>
      <c r="AB3235" s="20"/>
      <c r="AC3235" s="17">
        <v>314.01168634259301</v>
      </c>
      <c r="AD3235" s="17">
        <f t="shared" si="776"/>
        <v>314.03052049162272</v>
      </c>
      <c r="AE3235" s="21"/>
      <c r="AF3235" s="21"/>
      <c r="AG3235" s="19"/>
      <c r="AH3235" s="21">
        <v>240.7</v>
      </c>
    </row>
    <row r="3236" spans="1:40" x14ac:dyDescent="0.25">
      <c r="A3236" t="s">
        <v>101</v>
      </c>
      <c r="B3236" s="15">
        <v>44562</v>
      </c>
      <c r="C3236" s="16" t="s">
        <v>84</v>
      </c>
      <c r="D3236" s="17">
        <v>2022</v>
      </c>
      <c r="E3236" s="18" t="str">
        <f t="shared" si="772"/>
        <v>Tarawera 2021/22</v>
      </c>
      <c r="F3236" s="18" t="s">
        <v>72</v>
      </c>
      <c r="G3236" s="19">
        <v>1.5</v>
      </c>
      <c r="H3236" s="20">
        <v>5.75</v>
      </c>
      <c r="I3236" s="21">
        <v>106.2</v>
      </c>
      <c r="J3236" s="19">
        <v>8.1</v>
      </c>
      <c r="K3236" s="19">
        <v>5.4</v>
      </c>
      <c r="L3236" s="19">
        <v>1.7</v>
      </c>
      <c r="M3236" s="19">
        <v>3.2</v>
      </c>
      <c r="N3236" s="19">
        <v>8.25</v>
      </c>
      <c r="O3236" s="19">
        <v>1.17</v>
      </c>
      <c r="Q3236" s="19">
        <f t="shared" si="777"/>
        <v>2.6672717980014307</v>
      </c>
      <c r="R3236" s="19">
        <f t="shared" si="771"/>
        <v>3.4096251235082136</v>
      </c>
      <c r="S3236" s="19">
        <f t="shared" si="768"/>
        <v>2.4886347954038048</v>
      </c>
      <c r="T3236" s="19">
        <f t="shared" si="773"/>
        <v>2.8707762551256573</v>
      </c>
      <c r="U3236" s="23">
        <f t="shared" si="774"/>
        <v>2.8590769930097766</v>
      </c>
      <c r="V3236" s="24">
        <f t="shared" si="775"/>
        <v>2.3197187987120356</v>
      </c>
      <c r="W3236" s="24">
        <f t="shared" si="775"/>
        <v>2.792723938480131</v>
      </c>
      <c r="X3236" s="24">
        <f t="shared" si="775"/>
        <v>2.3676300021182999</v>
      </c>
      <c r="Y3236" s="24">
        <f t="shared" si="775"/>
        <v>3.0069198751202539</v>
      </c>
      <c r="Z3236" s="24">
        <f t="shared" si="775"/>
        <v>2.6217481536076801</v>
      </c>
      <c r="AA3236" s="20"/>
      <c r="AB3236" s="20"/>
      <c r="AC3236" s="17">
        <v>314.01168634259301</v>
      </c>
      <c r="AD3236" s="17">
        <f t="shared" si="776"/>
        <v>313.99180516873099</v>
      </c>
      <c r="AE3236" s="21"/>
      <c r="AF3236" s="21"/>
      <c r="AG3236" s="19"/>
      <c r="AH3236" s="21">
        <v>336</v>
      </c>
    </row>
    <row r="3237" spans="1:40" x14ac:dyDescent="0.25">
      <c r="A3237" t="s">
        <v>101</v>
      </c>
      <c r="B3237" s="15">
        <v>44593</v>
      </c>
      <c r="C3237" s="16" t="s">
        <v>84</v>
      </c>
      <c r="D3237" s="17">
        <v>2022</v>
      </c>
      <c r="E3237" s="18" t="str">
        <f t="shared" si="772"/>
        <v>Tarawera 2021/22</v>
      </c>
      <c r="F3237" s="18" t="s">
        <v>72</v>
      </c>
      <c r="G3237" s="19">
        <v>1.3</v>
      </c>
      <c r="H3237" s="20">
        <v>8.3000000000000007</v>
      </c>
      <c r="I3237" s="21">
        <v>106.6</v>
      </c>
      <c r="J3237" s="19">
        <v>9.7000000000000011</v>
      </c>
      <c r="K3237" s="19">
        <v>4.8</v>
      </c>
      <c r="L3237" s="19">
        <v>13.799999999999999</v>
      </c>
      <c r="M3237" s="19">
        <v>3</v>
      </c>
      <c r="N3237" s="19">
        <v>8.1</v>
      </c>
      <c r="O3237" s="19">
        <v>0.64</v>
      </c>
      <c r="Q3237" s="19">
        <f t="shared" si="777"/>
        <v>2.5094161148593654</v>
      </c>
      <c r="R3237" s="19">
        <f t="shared" si="771"/>
        <v>2.9077950641356591</v>
      </c>
      <c r="S3237" s="19">
        <f t="shared" si="768"/>
        <v>2.4935491861185661</v>
      </c>
      <c r="T3237" s="19">
        <f t="shared" si="773"/>
        <v>3.0993734640574351</v>
      </c>
      <c r="U3237" s="23">
        <f t="shared" si="774"/>
        <v>2.7525334572927562</v>
      </c>
      <c r="V3237" s="24">
        <f t="shared" si="775"/>
        <v>2.3535221437856597</v>
      </c>
      <c r="W3237" s="24">
        <f t="shared" si="775"/>
        <v>2.7955600058628445</v>
      </c>
      <c r="X3237" s="24">
        <f t="shared" si="775"/>
        <v>2.3520412355087985</v>
      </c>
      <c r="Y3237" s="24">
        <f t="shared" si="775"/>
        <v>3.0413938073882378</v>
      </c>
      <c r="Z3237" s="24">
        <f t="shared" si="775"/>
        <v>2.6356292981363851</v>
      </c>
      <c r="AA3237" s="20"/>
      <c r="AB3237" s="20"/>
      <c r="AC3237" s="17">
        <v>314.01168634259301</v>
      </c>
      <c r="AD3237" s="17">
        <f t="shared" si="776"/>
        <v>313.96292752411728</v>
      </c>
      <c r="AE3237" s="21"/>
      <c r="AF3237" s="21"/>
      <c r="AG3237" s="19"/>
      <c r="AH3237" s="21">
        <v>201.4</v>
      </c>
    </row>
    <row r="3238" spans="1:40" x14ac:dyDescent="0.25">
      <c r="A3238" t="s">
        <v>101</v>
      </c>
      <c r="B3238" s="15">
        <v>44621</v>
      </c>
      <c r="C3238" s="16" t="s">
        <v>84</v>
      </c>
      <c r="D3238" s="17">
        <v>2022</v>
      </c>
      <c r="E3238" s="18" t="str">
        <f t="shared" si="772"/>
        <v>Tarawera 2021/22</v>
      </c>
      <c r="F3238" s="18" t="s">
        <v>72</v>
      </c>
      <c r="H3238" s="20">
        <v>6.7</v>
      </c>
      <c r="I3238" s="21">
        <v>111.8</v>
      </c>
      <c r="J3238" s="19">
        <v>8.6999999999999993</v>
      </c>
      <c r="K3238" s="19">
        <v>2.2000000000000002</v>
      </c>
      <c r="L3238" s="19">
        <v>2.2999999999999998</v>
      </c>
      <c r="M3238" s="19">
        <v>-1.1000000000000001</v>
      </c>
      <c r="N3238" s="19">
        <v>8.1</v>
      </c>
      <c r="O3238" s="19">
        <v>0.72899999999999998</v>
      </c>
      <c r="R3238" s="19">
        <f t="shared" si="771"/>
        <v>3.2052045426415803</v>
      </c>
      <c r="S3238" s="19">
        <f t="shared" si="768"/>
        <v>2.555809828686717</v>
      </c>
      <c r="T3238" s="19">
        <f t="shared" si="773"/>
        <v>2.9613962176463655</v>
      </c>
      <c r="V3238" s="24">
        <f t="shared" si="775"/>
        <v>2.3880379234971252</v>
      </c>
      <c r="W3238" s="24">
        <f t="shared" si="775"/>
        <v>2.8449364190072011</v>
      </c>
      <c r="X3238" s="24">
        <f t="shared" si="775"/>
        <v>2.3116387050849148</v>
      </c>
      <c r="Y3238" s="24">
        <f t="shared" si="775"/>
        <v>3.064369635788633</v>
      </c>
      <c r="Z3238" s="24">
        <f t="shared" si="775"/>
        <v>2.6408487201832429</v>
      </c>
      <c r="AA3238" s="20"/>
      <c r="AB3238" s="20"/>
      <c r="AC3238" s="17">
        <v>314.01168634259301</v>
      </c>
      <c r="AD3238" s="17">
        <f t="shared" si="776"/>
        <v>313.95107158689285</v>
      </c>
      <c r="AE3238" s="21"/>
      <c r="AF3238" s="21"/>
      <c r="AG3238" s="19"/>
      <c r="AH3238" s="21">
        <v>272.60000000000002</v>
      </c>
    </row>
    <row r="3239" spans="1:40" x14ac:dyDescent="0.25">
      <c r="A3239" t="s">
        <v>101</v>
      </c>
      <c r="B3239" s="15">
        <v>44652</v>
      </c>
      <c r="C3239" s="16" t="s">
        <v>84</v>
      </c>
      <c r="D3239" s="17">
        <v>2022</v>
      </c>
      <c r="E3239" s="18" t="str">
        <f t="shared" si="772"/>
        <v>Tarawera 2021/22</v>
      </c>
      <c r="F3239" s="18" t="s">
        <v>72</v>
      </c>
      <c r="I3239" s="21">
        <v>95.3</v>
      </c>
      <c r="J3239" s="19">
        <v>7</v>
      </c>
      <c r="K3239" s="19">
        <v>3</v>
      </c>
      <c r="L3239" s="19">
        <v>0.4</v>
      </c>
      <c r="M3239" s="19">
        <v>6.1000000000000005</v>
      </c>
      <c r="N3239" s="19">
        <v>8</v>
      </c>
      <c r="O3239" s="19">
        <v>0.57299999999999995</v>
      </c>
      <c r="S3239" s="19">
        <f t="shared" si="768"/>
        <v>2.3470696309213621</v>
      </c>
      <c r="T3239" s="19">
        <f t="shared" si="773"/>
        <v>2.6856862768416296</v>
      </c>
      <c r="X3239" s="24">
        <f t="shared" si="775"/>
        <v>2.3010795251449854</v>
      </c>
      <c r="Y3239" s="24">
        <f t="shared" si="775"/>
        <v>3.0556788514037763</v>
      </c>
      <c r="AA3239" s="20"/>
      <c r="AB3239" s="20"/>
      <c r="AC3239" s="17">
        <v>314.01168634259301</v>
      </c>
      <c r="AD3239" s="17">
        <f t="shared" si="776"/>
        <v>313.95203741226129</v>
      </c>
      <c r="AE3239" s="21"/>
      <c r="AF3239" s="21"/>
      <c r="AG3239" s="19"/>
    </row>
    <row r="3240" spans="1:40" x14ac:dyDescent="0.25">
      <c r="A3240" t="s">
        <v>102</v>
      </c>
      <c r="B3240" s="15">
        <v>33086</v>
      </c>
      <c r="C3240" s="16" t="s">
        <v>50</v>
      </c>
      <c r="D3240" s="17">
        <v>1991</v>
      </c>
      <c r="E3240" s="18" t="str">
        <f t="shared" si="772"/>
        <v>Tikitapu 1990/91</v>
      </c>
      <c r="F3240" s="18" t="s">
        <v>51</v>
      </c>
      <c r="G3240" s="19">
        <v>0.5</v>
      </c>
      <c r="H3240" s="20">
        <v>8.6007280349731445</v>
      </c>
      <c r="I3240" s="21">
        <v>299.99999100000002</v>
      </c>
      <c r="J3240" s="19">
        <v>4.0000002000000006</v>
      </c>
      <c r="K3240" s="19">
        <v>0.5</v>
      </c>
      <c r="M3240" s="19">
        <v>6.0000000999999994</v>
      </c>
      <c r="Q3240" s="19">
        <f t="shared" ref="Q3240" si="778">2.22+2.54*LOG($G3240,10)</f>
        <v>1.4553838110134882</v>
      </c>
      <c r="R3240" s="19">
        <f t="shared" ref="R3240:R3251" si="779">5.56+2.6*LOG(((1/$H3240)-(1/40)),10)</f>
        <v>2.8568433676296281</v>
      </c>
      <c r="S3240" s="19">
        <f t="shared" si="768"/>
        <v>3.8461349374893907</v>
      </c>
      <c r="T3240" s="19">
        <f t="shared" si="773"/>
        <v>1.976015238084643</v>
      </c>
      <c r="U3240" s="23">
        <f t="shared" ref="U3240" si="780">AVERAGE(Q3240:T3240)</f>
        <v>2.5335943385542876</v>
      </c>
      <c r="AA3240" s="20">
        <v>-0.46</v>
      </c>
      <c r="AB3240" s="20">
        <v>-0.57666666666666599</v>
      </c>
      <c r="AC3240" s="17">
        <v>315.283633879555</v>
      </c>
      <c r="AE3240" s="21">
        <v>296.14444444444399</v>
      </c>
      <c r="AF3240" s="21">
        <v>137.48419540229884</v>
      </c>
      <c r="AG3240" s="19">
        <v>3.4744064039408884</v>
      </c>
      <c r="AH3240" s="21">
        <v>121.8</v>
      </c>
      <c r="AI3240" s="22">
        <v>0.25083333333333252</v>
      </c>
      <c r="AJ3240" s="21">
        <v>1522.3499999999667</v>
      </c>
      <c r="AK3240" s="21" t="e">
        <f>VLOOKUP($B3240,'[3]Rotoma level Monthly'!$C$2:$N$538,10,FALSE)</f>
        <v>#N/A</v>
      </c>
      <c r="AL3240" s="21" t="e">
        <f>VLOOKUP($B3240,'[3]Rotoma level Monthly'!$C$2:$N$538,11,FALSE)</f>
        <v>#N/A</v>
      </c>
      <c r="AM3240" s="20">
        <v>3.3213520421394782</v>
      </c>
      <c r="AN3240" s="21">
        <v>163.88333333333333</v>
      </c>
    </row>
    <row r="3241" spans="1:40" x14ac:dyDescent="0.25">
      <c r="A3241" t="s">
        <v>102</v>
      </c>
      <c r="B3241" s="15">
        <v>33178</v>
      </c>
      <c r="C3241" s="16" t="s">
        <v>50</v>
      </c>
      <c r="D3241" s="17">
        <v>1991</v>
      </c>
      <c r="E3241" s="18" t="str">
        <f t="shared" si="772"/>
        <v>Tikitapu 1990/91</v>
      </c>
      <c r="F3241" s="18" t="s">
        <v>51</v>
      </c>
      <c r="H3241" s="20">
        <v>6.6159443855285645</v>
      </c>
      <c r="I3241" s="21">
        <v>220.00001</v>
      </c>
      <c r="J3241" s="19">
        <v>17.000001000000001</v>
      </c>
      <c r="K3241" s="19">
        <v>1</v>
      </c>
      <c r="M3241" s="19">
        <v>4.9999998999999997</v>
      </c>
      <c r="R3241" s="19">
        <f t="shared" si="779"/>
        <v>3.2223068709092901</v>
      </c>
      <c r="S3241" s="19">
        <f t="shared" si="768"/>
        <v>3.440692328694221</v>
      </c>
      <c r="T3241" s="19">
        <f t="shared" si="773"/>
        <v>3.8109109250210214</v>
      </c>
      <c r="AA3241" s="20">
        <v>-0.6</v>
      </c>
      <c r="AB3241" s="20">
        <v>-0.14833333333333301</v>
      </c>
      <c r="AC3241" s="17">
        <v>315.59086088279099</v>
      </c>
      <c r="AE3241" s="21">
        <v>158.47777777777799</v>
      </c>
      <c r="AF3241" s="21">
        <v>125.60352115995352</v>
      </c>
      <c r="AG3241" s="19">
        <v>3.521264690014505</v>
      </c>
      <c r="AH3241" s="21">
        <v>195.1</v>
      </c>
      <c r="AI3241" s="22">
        <v>-6.666666666666661E-2</v>
      </c>
      <c r="AJ3241" s="21">
        <v>1485.7833333333033</v>
      </c>
      <c r="AK3241" s="21" t="e">
        <f>VLOOKUP($B3241,'[3]Rotoma level Monthly'!$C$2:$N$538,10,FALSE)</f>
        <v>#N/A</v>
      </c>
      <c r="AL3241" s="21" t="e">
        <f>VLOOKUP($B3241,'[3]Rotoma level Monthly'!$C$2:$N$538,11,FALSE)</f>
        <v>#N/A</v>
      </c>
      <c r="AM3241" s="20">
        <v>3.2122709732743862</v>
      </c>
      <c r="AN3241" s="21">
        <v>172.29999999999998</v>
      </c>
    </row>
    <row r="3242" spans="1:40" x14ac:dyDescent="0.25">
      <c r="A3242" t="s">
        <v>102</v>
      </c>
      <c r="B3242" s="15">
        <v>33270</v>
      </c>
      <c r="C3242" s="16" t="s">
        <v>50</v>
      </c>
      <c r="D3242" s="17">
        <v>1991</v>
      </c>
      <c r="E3242" s="18" t="str">
        <f t="shared" si="772"/>
        <v>Tikitapu 1990/91</v>
      </c>
      <c r="F3242" s="18" t="s">
        <v>51</v>
      </c>
      <c r="G3242" s="19">
        <v>3.9000001000000002</v>
      </c>
      <c r="H3242" s="20">
        <v>7.9391331672668457</v>
      </c>
      <c r="I3242" s="21">
        <v>132</v>
      </c>
      <c r="J3242" s="19">
        <v>13</v>
      </c>
      <c r="K3242" s="19">
        <v>0.5</v>
      </c>
      <c r="M3242" s="19">
        <v>14</v>
      </c>
      <c r="Q3242" s="19">
        <f t="shared" ref="Q3242:Q3256" si="781">2.22+2.54*LOG($G3242,10)</f>
        <v>3.7213041301321281</v>
      </c>
      <c r="R3242" s="19">
        <f t="shared" si="779"/>
        <v>2.9707696738621134</v>
      </c>
      <c r="S3242" s="19">
        <f t="shared" si="768"/>
        <v>2.7729275329296086</v>
      </c>
      <c r="T3242" s="19">
        <f t="shared" si="773"/>
        <v>3.4707145887359632</v>
      </c>
      <c r="U3242" s="23">
        <f t="shared" ref="U3242:U3256" si="782">AVERAGE(Q3242:T3242)</f>
        <v>3.2339289814149534</v>
      </c>
      <c r="AA3242" s="20">
        <v>0.04</v>
      </c>
      <c r="AB3242" s="20">
        <v>0.15333333333333299</v>
      </c>
      <c r="AC3242" s="17">
        <v>315.39343043154798</v>
      </c>
      <c r="AE3242" s="21">
        <v>81.799999999990106</v>
      </c>
      <c r="AF3242" s="21">
        <v>179.63425925932032</v>
      </c>
      <c r="AG3242" s="19">
        <v>3.0263055555570157</v>
      </c>
      <c r="AH3242" s="21">
        <v>240.1</v>
      </c>
      <c r="AI3242" s="22">
        <v>-6.666666666666661E-2</v>
      </c>
      <c r="AJ3242" s="21">
        <v>1548.7166666666435</v>
      </c>
      <c r="AK3242" s="21" t="e">
        <f>VLOOKUP($B3242,'[3]Rotoma level Monthly'!$C$2:$N$538,10,FALSE)</f>
        <v>#N/A</v>
      </c>
      <c r="AL3242" s="21" t="e">
        <f>VLOOKUP($B3242,'[3]Rotoma level Monthly'!$C$2:$N$538,11,FALSE)</f>
        <v>#N/A</v>
      </c>
      <c r="AM3242" s="20">
        <v>3.1967262681299915</v>
      </c>
      <c r="AN3242" s="21">
        <v>180.625</v>
      </c>
    </row>
    <row r="3243" spans="1:40" x14ac:dyDescent="0.25">
      <c r="A3243" t="s">
        <v>102</v>
      </c>
      <c r="B3243" s="15">
        <v>33298</v>
      </c>
      <c r="C3243" s="16" t="s">
        <v>50</v>
      </c>
      <c r="D3243" s="17">
        <v>1991</v>
      </c>
      <c r="E3243" s="18" t="str">
        <f t="shared" si="772"/>
        <v>Tikitapu 1990/91</v>
      </c>
      <c r="F3243" s="18" t="s">
        <v>51</v>
      </c>
      <c r="G3243" s="19">
        <v>0.5</v>
      </c>
      <c r="H3243" s="20">
        <v>10.695779999999999</v>
      </c>
      <c r="I3243" s="21">
        <v>293.99998999999997</v>
      </c>
      <c r="J3243" s="19">
        <v>14</v>
      </c>
      <c r="K3243" s="19">
        <v>0.5</v>
      </c>
      <c r="M3243" s="19">
        <v>3</v>
      </c>
      <c r="Q3243" s="19">
        <f t="shared" si="781"/>
        <v>1.4553838110134882</v>
      </c>
      <c r="R3243" s="19">
        <f t="shared" si="779"/>
        <v>2.5327100547929744</v>
      </c>
      <c r="S3243" s="19">
        <f t="shared" si="768"/>
        <v>3.8197254200771096</v>
      </c>
      <c r="T3243" s="19">
        <f t="shared" si="773"/>
        <v>3.564693864180454</v>
      </c>
      <c r="U3243" s="23">
        <f t="shared" si="782"/>
        <v>2.8431282875160067</v>
      </c>
      <c r="AA3243" s="20">
        <v>-0.98</v>
      </c>
      <c r="AB3243" s="20">
        <v>-9.5000000000000001E-2</v>
      </c>
      <c r="AC3243" s="17">
        <v>315.27871706989202</v>
      </c>
      <c r="AE3243" s="21">
        <v>45.288888888888899</v>
      </c>
      <c r="AF3243" s="21">
        <v>115.44771792932822</v>
      </c>
      <c r="AG3243" s="19">
        <v>2.6752349646037015</v>
      </c>
      <c r="AH3243" s="21">
        <v>199.1</v>
      </c>
      <c r="AI3243" s="22">
        <v>-0.12166666666666651</v>
      </c>
      <c r="AJ3243" s="21">
        <v>1507.4166666666338</v>
      </c>
      <c r="AK3243" s="21" t="e">
        <f>VLOOKUP($B3243,'[3]Rotoma level Monthly'!$C$2:$N$538,10,FALSE)</f>
        <v>#N/A</v>
      </c>
      <c r="AL3243" s="21" t="e">
        <f>VLOOKUP($B3243,'[3]Rotoma level Monthly'!$C$2:$N$538,11,FALSE)</f>
        <v>#N/A</v>
      </c>
      <c r="AM3243" s="20">
        <v>3.2306516585485059</v>
      </c>
      <c r="AN3243" s="21">
        <v>178.69166666666663</v>
      </c>
    </row>
    <row r="3244" spans="1:40" x14ac:dyDescent="0.25">
      <c r="A3244" t="s">
        <v>102</v>
      </c>
      <c r="B3244" s="15">
        <v>33359</v>
      </c>
      <c r="C3244" s="16" t="s">
        <v>50</v>
      </c>
      <c r="D3244" s="17">
        <v>1991</v>
      </c>
      <c r="E3244" s="18" t="str">
        <f t="shared" si="772"/>
        <v>Tikitapu 1990/91</v>
      </c>
      <c r="F3244" s="18" t="s">
        <v>51</v>
      </c>
      <c r="G3244" s="19">
        <v>0.30000000999999998</v>
      </c>
      <c r="H3244" s="20">
        <v>6.6159439000000004</v>
      </c>
      <c r="I3244" s="21">
        <v>225.99999999999997</v>
      </c>
      <c r="J3244" s="19">
        <v>7.0000002000000006</v>
      </c>
      <c r="K3244" s="19">
        <v>1</v>
      </c>
      <c r="M3244" s="19">
        <v>2.0000001000000003</v>
      </c>
      <c r="Q3244" s="19">
        <f t="shared" si="781"/>
        <v>0.8918880237582083</v>
      </c>
      <c r="R3244" s="19">
        <f t="shared" si="779"/>
        <v>3.2223069701983746</v>
      </c>
      <c r="S3244" s="19">
        <f t="shared" si="768"/>
        <v>3.475866401833676</v>
      </c>
      <c r="T3244" s="19">
        <f t="shared" si="773"/>
        <v>2.6856863130741973</v>
      </c>
      <c r="U3244" s="23">
        <f t="shared" si="782"/>
        <v>2.5689369272161144</v>
      </c>
      <c r="AA3244" s="20">
        <v>-1.79</v>
      </c>
      <c r="AB3244" s="20">
        <v>-0.63666666666666605</v>
      </c>
      <c r="AC3244" s="17">
        <v>315.032909946237</v>
      </c>
      <c r="AE3244" s="21">
        <v>51.649999999998499</v>
      </c>
      <c r="AF3244" s="21">
        <v>138.40725806451613</v>
      </c>
      <c r="AG3244" s="19">
        <v>2.3472173667114702</v>
      </c>
      <c r="AH3244" s="21">
        <v>155.80000000000001</v>
      </c>
      <c r="AI3244" s="22">
        <v>-0.36583333333333301</v>
      </c>
      <c r="AJ3244" s="21">
        <v>1408.5916666666153</v>
      </c>
      <c r="AK3244" s="21" t="e">
        <f>VLOOKUP($B3244,'[3]Rotoma level Monthly'!$C$2:$N$538,10,FALSE)</f>
        <v>#N/A</v>
      </c>
      <c r="AL3244" s="21" t="e">
        <f>VLOOKUP($B3244,'[3]Rotoma level Monthly'!$C$2:$N$538,11,FALSE)</f>
        <v>#N/A</v>
      </c>
      <c r="AM3244" s="20">
        <v>3.1733144455229092</v>
      </c>
      <c r="AN3244" s="21">
        <v>176.375</v>
      </c>
    </row>
    <row r="3245" spans="1:40" x14ac:dyDescent="0.25">
      <c r="A3245" t="s">
        <v>102</v>
      </c>
      <c r="B3245" s="15">
        <v>33482</v>
      </c>
      <c r="C3245" s="16" t="s">
        <v>52</v>
      </c>
      <c r="D3245" s="17">
        <v>1992</v>
      </c>
      <c r="E3245" s="18" t="str">
        <f t="shared" si="772"/>
        <v>Tikitapu 1991/92</v>
      </c>
      <c r="F3245" s="18" t="s">
        <v>51</v>
      </c>
      <c r="G3245" s="19">
        <v>0.80000000999999998</v>
      </c>
      <c r="H3245" s="20">
        <v>6.0646157264709473</v>
      </c>
      <c r="I3245" s="21">
        <v>181.00001100000003</v>
      </c>
      <c r="J3245" s="19">
        <v>25</v>
      </c>
      <c r="K3245" s="19">
        <v>0.5</v>
      </c>
      <c r="M3245" s="19">
        <v>1</v>
      </c>
      <c r="Q3245" s="19">
        <f t="shared" si="781"/>
        <v>1.9738485807483865</v>
      </c>
      <c r="R3245" s="19">
        <f t="shared" si="779"/>
        <v>3.3390526798736206</v>
      </c>
      <c r="S3245" s="19">
        <f t="shared" ref="S3245:S3269" si="783">-3.61+3.01*LOG($I3245)</f>
        <v>3.18561258980094</v>
      </c>
      <c r="T3245" s="19">
        <f t="shared" si="773"/>
        <v>4.2999848253223494</v>
      </c>
      <c r="U3245" s="23">
        <f t="shared" si="782"/>
        <v>3.1996246689363241</v>
      </c>
      <c r="AA3245" s="20">
        <v>-1.69</v>
      </c>
      <c r="AB3245" s="20">
        <v>-0.72833333333333306</v>
      </c>
      <c r="AC3245" s="17">
        <v>314.89731235995401</v>
      </c>
      <c r="AE3245" s="21">
        <v>176.45555555553901</v>
      </c>
      <c r="AF3245" s="21">
        <v>159.51388888888889</v>
      </c>
      <c r="AG3245" s="19">
        <v>3.47</v>
      </c>
      <c r="AH3245" s="21">
        <v>148.1</v>
      </c>
      <c r="AI3245" s="22">
        <v>-0.46583333333333299</v>
      </c>
      <c r="AJ3245" s="21">
        <v>1250.4013333332682</v>
      </c>
      <c r="AK3245" s="21" t="e">
        <f>VLOOKUP($B3245,'[3]Rotoma level Monthly'!$C$2:$N$538,10,FALSE)</f>
        <v>#N/A</v>
      </c>
      <c r="AL3245" s="21" t="e">
        <f>VLOOKUP($B3245,'[3]Rotoma level Monthly'!$C$2:$N$538,11,FALSE)</f>
        <v>#N/A</v>
      </c>
      <c r="AM3245" s="20">
        <v>3.2055653693498498</v>
      </c>
      <c r="AN3245" s="21">
        <v>174.63333333333333</v>
      </c>
    </row>
    <row r="3246" spans="1:40" x14ac:dyDescent="0.25">
      <c r="A3246" t="s">
        <v>102</v>
      </c>
      <c r="B3246" s="15">
        <v>33512</v>
      </c>
      <c r="C3246" s="16" t="s">
        <v>52</v>
      </c>
      <c r="D3246" s="17">
        <v>1992</v>
      </c>
      <c r="E3246" s="18" t="str">
        <f t="shared" si="772"/>
        <v>Tikitapu 1991/92</v>
      </c>
      <c r="F3246" s="18" t="s">
        <v>51</v>
      </c>
      <c r="G3246" s="19">
        <v>5.9000000999999997</v>
      </c>
      <c r="H3246" s="20">
        <v>7.4429373741149902</v>
      </c>
      <c r="I3246" s="21">
        <v>261.00000100000005</v>
      </c>
      <c r="J3246" s="19">
        <v>4.9999998999999997</v>
      </c>
      <c r="K3246" s="19">
        <v>0.5</v>
      </c>
      <c r="M3246" s="19">
        <v>0.50000001999999999</v>
      </c>
      <c r="Q3246" s="19">
        <f t="shared" si="781"/>
        <v>4.1779641282677913</v>
      </c>
      <c r="R3246" s="19">
        <f t="shared" si="779"/>
        <v>3.0609862328830895</v>
      </c>
      <c r="S3246" s="19">
        <f t="shared" si="783"/>
        <v>3.6640879320967552</v>
      </c>
      <c r="T3246" s="19">
        <f t="shared" si="773"/>
        <v>2.2589923872983766</v>
      </c>
      <c r="U3246" s="23">
        <f t="shared" si="782"/>
        <v>3.2905076701365035</v>
      </c>
      <c r="AA3246" s="20">
        <v>-1.25</v>
      </c>
      <c r="AB3246" s="20">
        <v>-0.68</v>
      </c>
      <c r="AC3246" s="17">
        <v>314.970385416667</v>
      </c>
      <c r="AE3246" s="21">
        <v>119.666666666667</v>
      </c>
      <c r="AF3246" s="21">
        <v>180.88567633242923</v>
      </c>
      <c r="AG3246" s="19">
        <v>3.8195838498580383</v>
      </c>
      <c r="AH3246" s="21">
        <v>191</v>
      </c>
      <c r="AI3246" s="22">
        <v>-0.51083333333333303</v>
      </c>
      <c r="AJ3246" s="21">
        <v>1355.2902222221524</v>
      </c>
      <c r="AK3246" s="21" t="e">
        <f>VLOOKUP($B3246,'[3]Rotoma level Monthly'!$C$2:$N$538,10,FALSE)</f>
        <v>#N/A</v>
      </c>
      <c r="AL3246" s="21" t="e">
        <f>VLOOKUP($B3246,'[3]Rotoma level Monthly'!$C$2:$N$538,11,FALSE)</f>
        <v>#N/A</v>
      </c>
      <c r="AM3246" s="20">
        <v>3.2617646146729786</v>
      </c>
      <c r="AN3246" s="21">
        <v>177.4666666666667</v>
      </c>
    </row>
    <row r="3247" spans="1:40" x14ac:dyDescent="0.25">
      <c r="A3247" t="s">
        <v>102</v>
      </c>
      <c r="B3247" s="15">
        <v>33573</v>
      </c>
      <c r="C3247" s="16" t="s">
        <v>52</v>
      </c>
      <c r="D3247" s="17">
        <v>1992</v>
      </c>
      <c r="E3247" s="18" t="str">
        <f t="shared" si="772"/>
        <v>Tikitapu 1991/92</v>
      </c>
      <c r="F3247" s="18" t="s">
        <v>51</v>
      </c>
      <c r="G3247" s="19">
        <v>2.9000001000000002</v>
      </c>
      <c r="H3247" s="20">
        <v>7.0570073127746582</v>
      </c>
      <c r="I3247" s="21">
        <v>182</v>
      </c>
      <c r="J3247" s="19">
        <v>7.0000002000000006</v>
      </c>
      <c r="K3247" s="19">
        <v>0.5</v>
      </c>
      <c r="M3247" s="19">
        <v>3</v>
      </c>
      <c r="Q3247" s="19">
        <f t="shared" si="781"/>
        <v>3.3944909527015543</v>
      </c>
      <c r="R3247" s="19">
        <f t="shared" si="779"/>
        <v>3.1344144767596007</v>
      </c>
      <c r="S3247" s="19">
        <f t="shared" si="783"/>
        <v>3.1928148778350747</v>
      </c>
      <c r="T3247" s="19">
        <f t="shared" si="773"/>
        <v>2.6856863130741973</v>
      </c>
      <c r="U3247" s="23">
        <f t="shared" si="782"/>
        <v>3.1018516550926067</v>
      </c>
      <c r="AA3247" s="20">
        <v>-1.77</v>
      </c>
      <c r="AB3247" s="20">
        <v>-1.05833333333333</v>
      </c>
      <c r="AC3247" s="17">
        <v>314.75056499415302</v>
      </c>
      <c r="AE3247" s="21">
        <v>70.577777777749802</v>
      </c>
      <c r="AF3247" s="21">
        <v>188.8172043010758</v>
      </c>
      <c r="AG3247" s="19">
        <v>3.6144322603928023</v>
      </c>
      <c r="AH3247" s="21">
        <v>223.2</v>
      </c>
      <c r="AI3247" s="22">
        <v>-0.70416666666666661</v>
      </c>
      <c r="AJ3247" s="21">
        <v>1234.8124444443711</v>
      </c>
      <c r="AK3247" s="21" t="e">
        <f>VLOOKUP($B3247,'[3]Rotoma level Monthly'!$C$2:$N$538,10,FALSE)</f>
        <v>#N/A</v>
      </c>
      <c r="AL3247" s="21" t="e">
        <f>VLOOKUP($B3247,'[3]Rotoma level Monthly'!$C$2:$N$538,11,FALSE)</f>
        <v>#N/A</v>
      </c>
      <c r="AM3247" s="20">
        <v>3.3480344918465299</v>
      </c>
      <c r="AN3247" s="21">
        <v>174.5</v>
      </c>
    </row>
    <row r="3248" spans="1:40" x14ac:dyDescent="0.25">
      <c r="A3248" t="s">
        <v>102</v>
      </c>
      <c r="B3248" s="15">
        <v>33635</v>
      </c>
      <c r="C3248" s="16" t="s">
        <v>52</v>
      </c>
      <c r="D3248" s="17">
        <v>1992</v>
      </c>
      <c r="E3248" s="18" t="str">
        <f t="shared" si="772"/>
        <v>Tikitapu 1991/92</v>
      </c>
      <c r="F3248" s="18" t="s">
        <v>51</v>
      </c>
      <c r="G3248" s="19">
        <v>2.7</v>
      </c>
      <c r="H3248" s="20">
        <v>8.3250637054443359</v>
      </c>
      <c r="I3248" s="21">
        <v>237.999999</v>
      </c>
      <c r="J3248" s="19">
        <v>8.0000004000000011</v>
      </c>
      <c r="K3248" s="19">
        <v>2.0000001000000003</v>
      </c>
      <c r="M3248" s="19">
        <v>0.50000001999999999</v>
      </c>
      <c r="N3248" s="19">
        <v>7</v>
      </c>
      <c r="Q3248" s="19">
        <f t="shared" si="781"/>
        <v>3.3156639609638279</v>
      </c>
      <c r="R3248" s="19">
        <f t="shared" si="779"/>
        <v>2.9034973024355542</v>
      </c>
      <c r="S3248" s="19">
        <f t="shared" si="783"/>
        <v>3.543496635247553</v>
      </c>
      <c r="T3248" s="19">
        <f t="shared" si="773"/>
        <v>2.8550228254234682</v>
      </c>
      <c r="U3248" s="23">
        <f t="shared" si="782"/>
        <v>3.1544201810176009</v>
      </c>
      <c r="AA3248" s="20">
        <v>-0.85</v>
      </c>
      <c r="AB3248" s="20">
        <v>-0.81499999999999995</v>
      </c>
      <c r="AC3248" s="17">
        <v>314.625157804119</v>
      </c>
      <c r="AE3248" s="21">
        <v>93.5555555555556</v>
      </c>
      <c r="AF3248" s="21">
        <v>186.60201149426013</v>
      </c>
      <c r="AG3248" s="19">
        <v>3.5949975607091642</v>
      </c>
      <c r="AI3248" s="22">
        <v>-0.78249999999999997</v>
      </c>
      <c r="AJ3248" s="21">
        <v>1292.145777777677</v>
      </c>
      <c r="AK3248" s="21" t="e">
        <f>VLOOKUP($B3248,'[3]Rotoma level Monthly'!$C$2:$N$538,10,FALSE)</f>
        <v>#N/A</v>
      </c>
      <c r="AL3248" s="21" t="e">
        <f>VLOOKUP($B3248,'[3]Rotoma level Monthly'!$C$2:$N$538,11,FALSE)</f>
        <v>#N/A</v>
      </c>
      <c r="AM3248" s="20">
        <v>3.2770281431930912</v>
      </c>
    </row>
    <row r="3249" spans="1:40" x14ac:dyDescent="0.25">
      <c r="A3249" t="s">
        <v>102</v>
      </c>
      <c r="B3249" s="15">
        <v>33725</v>
      </c>
      <c r="C3249" s="16" t="s">
        <v>52</v>
      </c>
      <c r="D3249" s="17">
        <v>1992</v>
      </c>
      <c r="E3249" s="18" t="str">
        <f t="shared" si="772"/>
        <v>Tikitapu 1991/92</v>
      </c>
      <c r="F3249" s="18" t="s">
        <v>51</v>
      </c>
      <c r="G3249" s="19">
        <v>5.1999997999999996</v>
      </c>
      <c r="H3249" s="20">
        <v>8.2699308395385742</v>
      </c>
      <c r="I3249" s="21">
        <v>206.99999099999999</v>
      </c>
      <c r="J3249" s="19">
        <v>6.0000000999999994</v>
      </c>
      <c r="K3249" s="19">
        <v>0.5</v>
      </c>
      <c r="M3249" s="19">
        <v>0.50000001999999999</v>
      </c>
      <c r="N3249" s="19">
        <v>6.5</v>
      </c>
      <c r="Q3249" s="19">
        <f t="shared" si="781"/>
        <v>4.0386484504051587</v>
      </c>
      <c r="R3249" s="19">
        <f t="shared" si="779"/>
        <v>2.9129637894013238</v>
      </c>
      <c r="S3249" s="19">
        <f t="shared" si="783"/>
        <v>3.3610706829893906</v>
      </c>
      <c r="T3249" s="19">
        <f t="shared" si="773"/>
        <v>2.4902016722559037</v>
      </c>
      <c r="U3249" s="23">
        <f t="shared" si="782"/>
        <v>3.2007211487629443</v>
      </c>
      <c r="AA3249" s="20">
        <v>0.17</v>
      </c>
      <c r="AB3249" s="20">
        <v>-1.22166666666666</v>
      </c>
      <c r="AC3249" s="17">
        <v>314.11403024193601</v>
      </c>
      <c r="AE3249" s="21">
        <v>49.741666666666603</v>
      </c>
      <c r="AF3249" s="21">
        <v>184.78200160913983</v>
      </c>
      <c r="AG3249" s="19">
        <v>3.3186225336933428</v>
      </c>
      <c r="AH3249" s="21">
        <v>119.3</v>
      </c>
      <c r="AI3249" s="22">
        <v>-0.84583333333333299</v>
      </c>
      <c r="AJ3249" s="21">
        <v>1230.0679999999354</v>
      </c>
      <c r="AK3249" s="21" t="e">
        <f>VLOOKUP($B3249,'[3]Rotoma level Monthly'!$C$2:$N$538,10,FALSE)</f>
        <v>#N/A</v>
      </c>
      <c r="AL3249" s="21" t="e">
        <f>VLOOKUP($B3249,'[3]Rotoma level Monthly'!$C$2:$N$538,11,FALSE)</f>
        <v>#N/A</v>
      </c>
      <c r="AM3249" s="20">
        <v>3.3860339116165608</v>
      </c>
      <c r="AN3249" s="21">
        <v>161.64166666666668</v>
      </c>
    </row>
    <row r="3250" spans="1:40" x14ac:dyDescent="0.25">
      <c r="A3250" t="s">
        <v>102</v>
      </c>
      <c r="B3250" s="15">
        <v>33786</v>
      </c>
      <c r="C3250" s="16" t="s">
        <v>53</v>
      </c>
      <c r="D3250" s="17">
        <v>1993</v>
      </c>
      <c r="E3250" s="18" t="str">
        <f t="shared" si="772"/>
        <v>Tikitapu 1992/93</v>
      </c>
      <c r="F3250" s="18" t="s">
        <v>51</v>
      </c>
      <c r="G3250" s="19">
        <v>5.0999999000000003</v>
      </c>
      <c r="H3250" s="20">
        <v>7.8288674354553223</v>
      </c>
      <c r="I3250" s="21">
        <v>213.999999</v>
      </c>
      <c r="J3250" s="19">
        <v>3</v>
      </c>
      <c r="K3250" s="19">
        <v>0.5</v>
      </c>
      <c r="M3250" s="19">
        <v>3</v>
      </c>
      <c r="N3250" s="19">
        <v>6.4000000999999997</v>
      </c>
      <c r="Q3250" s="19">
        <f t="shared" si="781"/>
        <v>4.0172282256591902</v>
      </c>
      <c r="R3250" s="19">
        <f t="shared" si="779"/>
        <v>2.9904392909521169</v>
      </c>
      <c r="S3250" s="19">
        <f t="shared" si="783"/>
        <v>3.4045454516725298</v>
      </c>
      <c r="T3250" s="19">
        <f t="shared" si="773"/>
        <v>1.6111940637814142</v>
      </c>
      <c r="U3250" s="23">
        <f t="shared" si="782"/>
        <v>3.0058517580163127</v>
      </c>
      <c r="AA3250" s="20">
        <v>-0.66</v>
      </c>
      <c r="AB3250" s="20">
        <v>-0.96499999999999997</v>
      </c>
      <c r="AC3250" s="17">
        <v>313.93445325007502</v>
      </c>
      <c r="AE3250" s="21">
        <v>144.41111111111101</v>
      </c>
      <c r="AF3250" s="21">
        <v>197.06653225805863</v>
      </c>
      <c r="AG3250" s="19">
        <v>3.6504027404422636</v>
      </c>
      <c r="AH3250" s="21">
        <v>82.5</v>
      </c>
      <c r="AI3250" s="22">
        <v>-0.90249999999999997</v>
      </c>
      <c r="AJ3250" s="21">
        <v>1213.9611111110501</v>
      </c>
      <c r="AK3250" s="21" t="e">
        <f>VLOOKUP($B3250,'[3]Rotoma level Monthly'!$C$2:$N$538,10,FALSE)</f>
        <v>#N/A</v>
      </c>
      <c r="AL3250" s="21" t="e">
        <f>VLOOKUP($B3250,'[3]Rotoma level Monthly'!$C$2:$N$538,11,FALSE)</f>
        <v>#N/A</v>
      </c>
      <c r="AM3250" s="20">
        <v>3.4163228103813292</v>
      </c>
      <c r="AN3250" s="21">
        <v>152.07500000000002</v>
      </c>
    </row>
    <row r="3251" spans="1:40" x14ac:dyDescent="0.25">
      <c r="A3251" t="s">
        <v>102</v>
      </c>
      <c r="B3251" s="15">
        <v>33848</v>
      </c>
      <c r="C3251" s="16" t="s">
        <v>53</v>
      </c>
      <c r="D3251" s="17">
        <v>1993</v>
      </c>
      <c r="E3251" s="18" t="str">
        <f t="shared" si="772"/>
        <v>Tikitapu 1992/93</v>
      </c>
      <c r="F3251" s="18" t="s">
        <v>51</v>
      </c>
      <c r="G3251" s="19">
        <v>1.65</v>
      </c>
      <c r="H3251" s="20">
        <v>8.8212594985961914</v>
      </c>
      <c r="I3251" s="21">
        <v>253.00000099999997</v>
      </c>
      <c r="J3251" s="19">
        <v>6.0000000999999994</v>
      </c>
      <c r="K3251" s="19">
        <v>0.5</v>
      </c>
      <c r="M3251" s="19">
        <v>1</v>
      </c>
      <c r="N3251" s="19">
        <v>7.9000000999999997</v>
      </c>
      <c r="Q3251" s="19">
        <f t="shared" si="781"/>
        <v>2.7724092183033218</v>
      </c>
      <c r="R3251" s="19">
        <f t="shared" si="779"/>
        <v>2.8202967428122041</v>
      </c>
      <c r="S3251" s="19">
        <f t="shared" si="783"/>
        <v>3.6233927739061138</v>
      </c>
      <c r="T3251" s="19">
        <f t="shared" si="773"/>
        <v>2.4902016722559037</v>
      </c>
      <c r="U3251" s="23">
        <f t="shared" si="782"/>
        <v>2.9265751018193855</v>
      </c>
      <c r="V3251" s="24">
        <f>AVERAGE(Q3240:Q3251)</f>
        <v>2.8376557539060498</v>
      </c>
      <c r="W3251" s="24">
        <f t="shared" ref="W3251:Z3276" si="784">AVERAGE(R3240:R3251)</f>
        <v>2.997215621042491</v>
      </c>
      <c r="X3251" s="24">
        <f t="shared" si="775"/>
        <v>3.4441972970476971</v>
      </c>
      <c r="Y3251" s="24">
        <f t="shared" si="775"/>
        <v>2.849942057375658</v>
      </c>
      <c r="Z3251" s="24">
        <f t="shared" si="775"/>
        <v>3.0053764289530038</v>
      </c>
      <c r="AA3251" s="20">
        <v>0.03</v>
      </c>
      <c r="AB3251" s="20">
        <v>-0.68166666666666598</v>
      </c>
      <c r="AC3251" s="17">
        <v>314.00608636363597</v>
      </c>
      <c r="AD3251" s="17">
        <f t="shared" si="776"/>
        <v>314.82312855338023</v>
      </c>
      <c r="AE3251" s="21">
        <v>86.3</v>
      </c>
      <c r="AF3251" s="21">
        <v>186.65200138027382</v>
      </c>
      <c r="AG3251" s="19">
        <v>3.3961315797148925</v>
      </c>
      <c r="AH3251" s="21">
        <v>133.4</v>
      </c>
      <c r="AI3251" s="22">
        <v>-0.90249999999999997</v>
      </c>
      <c r="AJ3251" s="21">
        <v>1207.1222222221697</v>
      </c>
      <c r="AK3251" s="21" t="e">
        <f>VLOOKUP($B3251,'[3]Rotoma level Monthly'!$C$2:$N$538,10,FALSE)</f>
        <v>#N/A</v>
      </c>
      <c r="AL3251" s="21" t="e">
        <f>VLOOKUP($B3251,'[3]Rotoma level Monthly'!$C$2:$N$538,11,FALSE)</f>
        <v>#N/A</v>
      </c>
      <c r="AM3251" s="20">
        <v>3.5535644209555475</v>
      </c>
      <c r="AN3251" s="21">
        <v>152.54166666666666</v>
      </c>
    </row>
    <row r="3252" spans="1:40" x14ac:dyDescent="0.25">
      <c r="A3252" t="s">
        <v>102</v>
      </c>
      <c r="B3252" s="15">
        <v>33878</v>
      </c>
      <c r="C3252" s="16" t="s">
        <v>53</v>
      </c>
      <c r="D3252" s="17">
        <v>1993</v>
      </c>
      <c r="E3252" s="18" t="str">
        <f t="shared" si="772"/>
        <v>Tikitapu 1992/93</v>
      </c>
      <c r="F3252" s="18" t="s">
        <v>51</v>
      </c>
      <c r="G3252" s="19">
        <v>1.04</v>
      </c>
      <c r="I3252" s="21">
        <v>237</v>
      </c>
      <c r="J3252" s="19">
        <v>3</v>
      </c>
      <c r="M3252" s="19">
        <v>0.50000001999999999</v>
      </c>
      <c r="N3252" s="19">
        <v>6.5</v>
      </c>
      <c r="Q3252" s="19">
        <f t="shared" si="781"/>
        <v>2.2632646818189022</v>
      </c>
      <c r="S3252" s="19">
        <f t="shared" si="783"/>
        <v>3.5379925214904122</v>
      </c>
      <c r="T3252" s="19">
        <f t="shared" si="773"/>
        <v>1.6111940637814142</v>
      </c>
      <c r="U3252" s="23">
        <f t="shared" si="782"/>
        <v>2.4708170890302426</v>
      </c>
      <c r="V3252" s="24">
        <f t="shared" ref="V3252:Z3277" si="785">AVERAGE(Q3241:Q3252)</f>
        <v>2.9110994694338146</v>
      </c>
      <c r="W3252" s="24">
        <f t="shared" si="784"/>
        <v>3.0099767349891153</v>
      </c>
      <c r="X3252" s="24">
        <f t="shared" si="775"/>
        <v>3.4185187623811153</v>
      </c>
      <c r="Y3252" s="24">
        <f t="shared" si="775"/>
        <v>2.8195402928503888</v>
      </c>
      <c r="Z3252" s="24">
        <f t="shared" si="775"/>
        <v>2.9996694062689997</v>
      </c>
      <c r="AA3252" s="20">
        <v>-1.67</v>
      </c>
      <c r="AB3252" s="20">
        <v>-0.66666666666666596</v>
      </c>
      <c r="AC3252" s="17">
        <v>314.07933020833298</v>
      </c>
      <c r="AD3252" s="17">
        <f t="shared" si="776"/>
        <v>314.72276991411172</v>
      </c>
      <c r="AE3252" s="21">
        <v>183.5</v>
      </c>
      <c r="AF3252" s="21">
        <v>146.43095835908147</v>
      </c>
      <c r="AG3252" s="19">
        <v>3.2963449798212308</v>
      </c>
      <c r="AH3252" s="21">
        <v>157.9</v>
      </c>
      <c r="AI3252" s="22">
        <v>-0.90249999999999997</v>
      </c>
      <c r="AJ3252" s="21">
        <v>1116.9666666666308</v>
      </c>
      <c r="AK3252" s="21" t="e">
        <f>VLOOKUP($B3252,'[3]Rotoma level Monthly'!$C$2:$N$538,10,FALSE)</f>
        <v>#N/A</v>
      </c>
      <c r="AL3252" s="21" t="e">
        <f>VLOOKUP($B3252,'[3]Rotoma level Monthly'!$C$2:$N$538,11,FALSE)</f>
        <v>#N/A</v>
      </c>
      <c r="AM3252" s="20">
        <v>3.5474087192651211</v>
      </c>
      <c r="AN3252" s="21">
        <v>155.33333333333334</v>
      </c>
    </row>
    <row r="3253" spans="1:40" x14ac:dyDescent="0.25">
      <c r="A3253" t="s">
        <v>102</v>
      </c>
      <c r="B3253" s="15">
        <v>33939</v>
      </c>
      <c r="C3253" s="16" t="s">
        <v>53</v>
      </c>
      <c r="D3253" s="17">
        <v>1993</v>
      </c>
      <c r="E3253" s="18" t="str">
        <f t="shared" si="772"/>
        <v>Tikitapu 1992/93</v>
      </c>
      <c r="F3253" s="18" t="s">
        <v>51</v>
      </c>
      <c r="G3253" s="19">
        <v>2.23</v>
      </c>
      <c r="H3253" s="20">
        <v>6.946742057800293</v>
      </c>
      <c r="I3253" s="21">
        <v>202.00001</v>
      </c>
      <c r="J3253" s="19">
        <v>24</v>
      </c>
      <c r="K3253" s="19">
        <v>1</v>
      </c>
      <c r="L3253" s="19">
        <v>0.50000001999999999</v>
      </c>
      <c r="M3253" s="19">
        <v>4.9999998999999997</v>
      </c>
      <c r="N3253" s="19">
        <v>6.4000000999999997</v>
      </c>
      <c r="Q3253" s="19">
        <f t="shared" si="781"/>
        <v>3.104694352142328</v>
      </c>
      <c r="R3253" s="19">
        <f t="shared" ref="R3253:R3271" si="786">5.56+2.6*LOG(((1/$H3253)-(1/40)),10)</f>
        <v>3.1559700814559872</v>
      </c>
      <c r="S3253" s="19">
        <f t="shared" si="783"/>
        <v>3.3291076867485132</v>
      </c>
      <c r="T3253" s="19">
        <f t="shared" si="773"/>
        <v>4.248216825797889</v>
      </c>
      <c r="U3253" s="23">
        <f t="shared" si="782"/>
        <v>3.4594972365361789</v>
      </c>
      <c r="V3253" s="24">
        <f t="shared" si="785"/>
        <v>2.9272323763261903</v>
      </c>
      <c r="W3253" s="24">
        <f t="shared" si="784"/>
        <v>3.0039461177660871</v>
      </c>
      <c r="X3253" s="24">
        <f t="shared" si="775"/>
        <v>3.4092200422189727</v>
      </c>
      <c r="Y3253" s="24">
        <f t="shared" si="775"/>
        <v>2.8559824512484604</v>
      </c>
      <c r="Z3253" s="24">
        <f t="shared" si="775"/>
        <v>3.037988392124598</v>
      </c>
      <c r="AA3253" s="20">
        <v>-0.64</v>
      </c>
      <c r="AB3253" s="20">
        <v>-0.59166666666666601</v>
      </c>
      <c r="AC3253" s="17">
        <v>314.211094422043</v>
      </c>
      <c r="AD3253" s="17">
        <f t="shared" si="776"/>
        <v>314.6077893757161</v>
      </c>
      <c r="AE3253" s="21">
        <v>246.13333333333301</v>
      </c>
      <c r="AF3253" s="21">
        <v>156.44758064516125</v>
      </c>
      <c r="AG3253" s="19">
        <v>3.6823596430535881</v>
      </c>
      <c r="AH3253" s="21">
        <v>178.5</v>
      </c>
      <c r="AI3253" s="22">
        <v>-0.8899999999999999</v>
      </c>
      <c r="AJ3253" s="21">
        <v>1230.2111111110462</v>
      </c>
      <c r="AK3253" s="21" t="e">
        <f>VLOOKUP($B3253,'[3]Rotoma level Monthly'!$C$2:$N$538,10,FALSE)</f>
        <v>#N/A</v>
      </c>
      <c r="AL3253" s="21" t="e">
        <f>VLOOKUP($B3253,'[3]Rotoma level Monthly'!$C$2:$N$538,11,FALSE)</f>
        <v>#N/A</v>
      </c>
      <c r="AM3253" s="20">
        <v>3.477309837926807</v>
      </c>
      <c r="AN3253" s="21">
        <v>152.85833333333335</v>
      </c>
    </row>
    <row r="3254" spans="1:40" x14ac:dyDescent="0.25">
      <c r="A3254" t="s">
        <v>102</v>
      </c>
      <c r="B3254" s="15">
        <v>34001</v>
      </c>
      <c r="C3254" s="16" t="s">
        <v>53</v>
      </c>
      <c r="D3254" s="17">
        <v>1993</v>
      </c>
      <c r="E3254" s="18" t="str">
        <f t="shared" si="772"/>
        <v>Tikitapu 1992/93</v>
      </c>
      <c r="F3254" s="18" t="s">
        <v>51</v>
      </c>
      <c r="G3254" s="19">
        <v>2.3359999999999999</v>
      </c>
      <c r="H3254" s="20">
        <v>6.505678653717041</v>
      </c>
      <c r="I3254" s="21">
        <v>249.00000199999999</v>
      </c>
      <c r="J3254" s="19">
        <v>4.0000002000000006</v>
      </c>
      <c r="K3254" s="19">
        <v>0.5</v>
      </c>
      <c r="M3254" s="19">
        <v>34.000002000000002</v>
      </c>
      <c r="N3254" s="19">
        <v>5.4000000999999997</v>
      </c>
      <c r="Q3254" s="19">
        <f t="shared" si="781"/>
        <v>3.1559210096385195</v>
      </c>
      <c r="R3254" s="19">
        <f t="shared" si="786"/>
        <v>3.2450083176356053</v>
      </c>
      <c r="S3254" s="19">
        <f t="shared" si="783"/>
        <v>3.6025600452579769</v>
      </c>
      <c r="T3254" s="19">
        <f t="shared" si="773"/>
        <v>1.976015238084643</v>
      </c>
      <c r="U3254" s="23">
        <f t="shared" si="782"/>
        <v>2.9948761526541858</v>
      </c>
      <c r="V3254" s="24">
        <f t="shared" si="785"/>
        <v>2.8801171162850565</v>
      </c>
      <c r="W3254" s="24">
        <f t="shared" si="784"/>
        <v>3.0288769035636776</v>
      </c>
      <c r="X3254" s="24">
        <f t="shared" si="775"/>
        <v>3.478356084913004</v>
      </c>
      <c r="Y3254" s="24">
        <f t="shared" si="775"/>
        <v>2.7314241720275176</v>
      </c>
      <c r="Z3254" s="24">
        <f t="shared" si="775"/>
        <v>3.0180673230611998</v>
      </c>
      <c r="AA3254" s="20">
        <v>-0.72</v>
      </c>
      <c r="AB3254" s="20">
        <v>-1.1683333333333299</v>
      </c>
      <c r="AC3254" s="17">
        <v>313.90011318824401</v>
      </c>
      <c r="AD3254" s="17">
        <f t="shared" si="776"/>
        <v>314.48334627210744</v>
      </c>
      <c r="AE3254" s="21">
        <v>58.4</v>
      </c>
      <c r="AF3254" s="21">
        <v>174.50892857143211</v>
      </c>
      <c r="AG3254" s="19">
        <v>3.5447360796576839</v>
      </c>
      <c r="AH3254" s="21">
        <v>184.8</v>
      </c>
      <c r="AI3254" s="22">
        <v>-0.975833333333333</v>
      </c>
      <c r="AJ3254" s="21">
        <v>1290.5555555555186</v>
      </c>
      <c r="AK3254" s="21" t="e">
        <f>VLOOKUP($B3254,'[3]Rotoma level Monthly'!$C$2:$N$538,10,FALSE)</f>
        <v>#N/A</v>
      </c>
      <c r="AL3254" s="21" t="e">
        <f>VLOOKUP($B3254,'[3]Rotoma level Monthly'!$C$2:$N$538,11,FALSE)</f>
        <v>#N/A</v>
      </c>
      <c r="AM3254" s="20">
        <v>3.5480013201096696</v>
      </c>
      <c r="AN3254" s="21">
        <v>157.49166666666665</v>
      </c>
    </row>
    <row r="3255" spans="1:40" x14ac:dyDescent="0.25">
      <c r="A3255" t="s">
        <v>102</v>
      </c>
      <c r="B3255" s="15">
        <v>34090</v>
      </c>
      <c r="C3255" s="16" t="s">
        <v>53</v>
      </c>
      <c r="D3255" s="17">
        <v>1993</v>
      </c>
      <c r="E3255" s="18" t="str">
        <f t="shared" si="772"/>
        <v>Tikitapu 1992/93</v>
      </c>
      <c r="F3255" s="18" t="s">
        <v>51</v>
      </c>
      <c r="G3255" s="19">
        <v>1.2669999999999999</v>
      </c>
      <c r="H3255" s="20">
        <v>7.2775387763977051</v>
      </c>
      <c r="I3255" s="21">
        <v>184.999999</v>
      </c>
      <c r="J3255" s="19">
        <v>4.0000002000000006</v>
      </c>
      <c r="K3255" s="19">
        <v>13</v>
      </c>
      <c r="M3255" s="19">
        <v>0.50000001999999999</v>
      </c>
      <c r="N3255" s="19">
        <v>6.5</v>
      </c>
      <c r="Q3255" s="19">
        <f t="shared" si="781"/>
        <v>2.4810526018039409</v>
      </c>
      <c r="R3255" s="19">
        <f t="shared" si="786"/>
        <v>3.0920837499031246</v>
      </c>
      <c r="S3255" s="19">
        <f t="shared" si="783"/>
        <v>3.2141868954269825</v>
      </c>
      <c r="T3255" s="19">
        <f t="shared" si="773"/>
        <v>1.976015238084643</v>
      </c>
      <c r="U3255" s="23">
        <f t="shared" si="782"/>
        <v>2.6908346213046723</v>
      </c>
      <c r="V3255" s="24">
        <f t="shared" si="785"/>
        <v>2.9655895155175944</v>
      </c>
      <c r="W3255" s="24">
        <f t="shared" si="784"/>
        <v>3.0797290576646001</v>
      </c>
      <c r="X3255" s="24">
        <f t="shared" si="775"/>
        <v>3.4278945411921597</v>
      </c>
      <c r="Y3255" s="24">
        <f t="shared" si="775"/>
        <v>2.5990342865195335</v>
      </c>
      <c r="Z3255" s="24">
        <f t="shared" si="775"/>
        <v>3.005376184210256</v>
      </c>
      <c r="AA3255" s="20">
        <v>-0.69</v>
      </c>
      <c r="AB3255" s="20">
        <v>-1.0833333333333299</v>
      </c>
      <c r="AC3255" s="17">
        <v>313.53925218414003</v>
      </c>
      <c r="AD3255" s="17">
        <f t="shared" si="776"/>
        <v>314.33839086496141</v>
      </c>
      <c r="AE3255" s="21">
        <v>156</v>
      </c>
      <c r="AF3255" s="21">
        <v>163.30887289705757</v>
      </c>
      <c r="AG3255" s="19">
        <v>3.123999511394655</v>
      </c>
      <c r="AH3255" s="21">
        <v>128.4</v>
      </c>
      <c r="AI3255" s="22">
        <v>-1.000833333333333</v>
      </c>
      <c r="AJ3255" s="21">
        <v>1299.699999999963</v>
      </c>
      <c r="AK3255" s="21" t="e">
        <f>VLOOKUP($B3255,'[3]Rotoma level Monthly'!$C$2:$N$538,10,FALSE)</f>
        <v>#N/A</v>
      </c>
      <c r="AL3255" s="21" t="e">
        <f>VLOOKUP($B3255,'[3]Rotoma level Monthly'!$C$2:$N$538,11,FALSE)</f>
        <v>#N/A</v>
      </c>
      <c r="AM3255" s="20">
        <v>3.5078631734092558</v>
      </c>
      <c r="AN3255" s="21">
        <v>157.45000000000002</v>
      </c>
    </row>
    <row r="3256" spans="1:40" x14ac:dyDescent="0.25">
      <c r="A3256" t="s">
        <v>102</v>
      </c>
      <c r="B3256" s="15">
        <v>34121</v>
      </c>
      <c r="C3256" s="16" t="s">
        <v>53</v>
      </c>
      <c r="D3256" s="17">
        <v>1993</v>
      </c>
      <c r="E3256" s="18" t="str">
        <f t="shared" si="772"/>
        <v>Tikitapu 1992/93</v>
      </c>
      <c r="F3256" s="18" t="s">
        <v>51</v>
      </c>
      <c r="G3256" s="19">
        <v>6.8639998000000002</v>
      </c>
      <c r="H3256" s="20">
        <v>6.1748814582824707</v>
      </c>
      <c r="I3256" s="21">
        <v>282.00000010000002</v>
      </c>
      <c r="J3256" s="19">
        <v>4.0000002000000006</v>
      </c>
      <c r="K3256" s="19">
        <v>0.5</v>
      </c>
      <c r="L3256" s="19">
        <v>2.0000001000000003</v>
      </c>
      <c r="M3256" s="19">
        <v>6.0000000999999994</v>
      </c>
      <c r="N3256" s="19">
        <v>6.5</v>
      </c>
      <c r="Q3256" s="19">
        <f t="shared" si="781"/>
        <v>4.3449062459534069</v>
      </c>
      <c r="R3256" s="19">
        <f t="shared" si="786"/>
        <v>3.3150318492924713</v>
      </c>
      <c r="S3256" s="19">
        <f t="shared" si="783"/>
        <v>3.765249816504832</v>
      </c>
      <c r="T3256" s="19">
        <f t="shared" si="773"/>
        <v>1.976015238084643</v>
      </c>
      <c r="U3256" s="23">
        <f t="shared" si="782"/>
        <v>3.3503007874588384</v>
      </c>
      <c r="V3256" s="24">
        <f t="shared" si="785"/>
        <v>3.2533410340338613</v>
      </c>
      <c r="W3256" s="24">
        <f t="shared" si="784"/>
        <v>3.0881585921276997</v>
      </c>
      <c r="X3256" s="24">
        <f t="shared" si="775"/>
        <v>3.4520098257480902</v>
      </c>
      <c r="Y3256" s="24">
        <f t="shared" si="775"/>
        <v>2.5398950302704035</v>
      </c>
      <c r="Z3256" s="24">
        <f t="shared" si="775"/>
        <v>3.0704898392304827</v>
      </c>
      <c r="AA3256" s="20">
        <v>-1.52</v>
      </c>
      <c r="AB3256" s="20">
        <v>-0.94333333333333302</v>
      </c>
      <c r="AC3256" s="17">
        <v>313.61678003472201</v>
      </c>
      <c r="AD3256" s="17">
        <f t="shared" si="776"/>
        <v>314.2203800390019</v>
      </c>
      <c r="AE3256" s="21">
        <v>237.9</v>
      </c>
      <c r="AF3256" s="21">
        <v>175.4757511595096</v>
      </c>
      <c r="AG3256" s="19">
        <v>4.2579943801408691</v>
      </c>
      <c r="AH3256" s="21">
        <v>92</v>
      </c>
      <c r="AI3256" s="22">
        <v>-0.975833333333333</v>
      </c>
      <c r="AJ3256" s="21">
        <v>1405.9583333332964</v>
      </c>
      <c r="AK3256" s="21" t="e">
        <f>VLOOKUP($B3256,'[3]Rotoma level Monthly'!$C$2:$N$538,10,FALSE)</f>
        <v>#N/A</v>
      </c>
      <c r="AL3256" s="21" t="e">
        <f>VLOOKUP($B3256,'[3]Rotoma level Monthly'!$C$2:$N$538,11,FALSE)</f>
        <v>#N/A</v>
      </c>
      <c r="AM3256" s="20">
        <v>3.4916445882176994</v>
      </c>
      <c r="AN3256" s="21">
        <v>156.07500000000002</v>
      </c>
    </row>
    <row r="3257" spans="1:40" x14ac:dyDescent="0.25">
      <c r="A3257" t="s">
        <v>102</v>
      </c>
      <c r="B3257" s="15">
        <v>34182</v>
      </c>
      <c r="C3257" s="16" t="s">
        <v>54</v>
      </c>
      <c r="D3257" s="17">
        <v>1994</v>
      </c>
      <c r="E3257" s="18" t="str">
        <f t="shared" si="772"/>
        <v>Tikitapu 1993/94</v>
      </c>
      <c r="F3257" s="18" t="s">
        <v>51</v>
      </c>
      <c r="H3257" s="20">
        <v>7.3878045082092285</v>
      </c>
      <c r="I3257" s="21">
        <v>205.999999</v>
      </c>
      <c r="J3257" s="19">
        <v>4.0000002000000006</v>
      </c>
      <c r="K3257" s="19">
        <v>0.5</v>
      </c>
      <c r="M3257" s="19">
        <v>0.50000001999999999</v>
      </c>
      <c r="N3257" s="19">
        <v>6.5999999000000003</v>
      </c>
      <c r="R3257" s="19">
        <f t="shared" si="786"/>
        <v>3.0712920921093465</v>
      </c>
      <c r="S3257" s="19">
        <f t="shared" si="783"/>
        <v>3.3547403269653917</v>
      </c>
      <c r="T3257" s="19">
        <f t="shared" si="773"/>
        <v>1.976015238084643</v>
      </c>
      <c r="V3257" s="24">
        <f t="shared" si="785"/>
        <v>3.3696585297870856</v>
      </c>
      <c r="W3257" s="24">
        <f t="shared" si="784"/>
        <v>3.063816720512766</v>
      </c>
      <c r="X3257" s="24">
        <f t="shared" si="775"/>
        <v>3.4661038038451277</v>
      </c>
      <c r="Y3257" s="24">
        <f t="shared" si="775"/>
        <v>2.3462308980005946</v>
      </c>
      <c r="Z3257" s="24">
        <f t="shared" si="775"/>
        <v>3.0587503092572246</v>
      </c>
      <c r="AA3257" s="20">
        <v>-1.48</v>
      </c>
      <c r="AB3257" s="20">
        <v>-1.3516666666666599</v>
      </c>
      <c r="AC3257" s="17">
        <v>313.446265878877</v>
      </c>
      <c r="AD3257" s="17">
        <f t="shared" si="776"/>
        <v>314.0994594989121</v>
      </c>
      <c r="AE3257" s="21">
        <v>64.250999999999905</v>
      </c>
      <c r="AF3257" s="21">
        <v>176.68579840773754</v>
      </c>
      <c r="AG3257" s="19">
        <v>3.0491451388921229</v>
      </c>
      <c r="AH3257" s="21">
        <v>172.2</v>
      </c>
      <c r="AI3257" s="22">
        <v>-1.049166666666665</v>
      </c>
      <c r="AJ3257" s="21">
        <v>1447.1088888888519</v>
      </c>
      <c r="AK3257" s="21" t="e">
        <f>VLOOKUP($B3257,'[3]Rotoma level Monthly'!$C$2:$N$538,10,FALSE)</f>
        <v>#N/A</v>
      </c>
      <c r="AL3257" s="21" t="e">
        <f>VLOOKUP($B3257,'[3]Rotoma level Monthly'!$C$2:$N$538,11,FALSE)</f>
        <v>#N/A</v>
      </c>
      <c r="AM3257" s="20">
        <v>3.5055621291496841</v>
      </c>
      <c r="AN3257" s="21">
        <v>163.60833333333335</v>
      </c>
    </row>
    <row r="3258" spans="1:40" x14ac:dyDescent="0.25">
      <c r="A3258" t="s">
        <v>102</v>
      </c>
      <c r="B3258" s="15">
        <v>34274</v>
      </c>
      <c r="C3258" s="16" t="s">
        <v>54</v>
      </c>
      <c r="D3258" s="17">
        <v>1994</v>
      </c>
      <c r="E3258" s="18" t="str">
        <f t="shared" si="772"/>
        <v>Tikitapu 1993/94</v>
      </c>
      <c r="F3258" s="18" t="s">
        <v>51</v>
      </c>
      <c r="G3258" s="19">
        <v>0.60000001999999997</v>
      </c>
      <c r="H3258" s="20">
        <v>7.3878045082092285</v>
      </c>
      <c r="I3258" s="21">
        <v>231.99999000000003</v>
      </c>
      <c r="J3258" s="19">
        <v>2.0000001000000003</v>
      </c>
      <c r="K3258" s="19">
        <v>0.5</v>
      </c>
      <c r="M3258" s="19">
        <v>12</v>
      </c>
      <c r="N3258" s="19">
        <v>6.5</v>
      </c>
      <c r="Q3258" s="19">
        <f t="shared" ref="Q3258:Q3273" si="787">2.22+2.54*LOG($G3258,10)</f>
        <v>1.6565042127447205</v>
      </c>
      <c r="R3258" s="19">
        <f t="shared" si="786"/>
        <v>3.0712920921093465</v>
      </c>
      <c r="S3258" s="19">
        <f t="shared" si="783"/>
        <v>3.5101187781756411</v>
      </c>
      <c r="T3258" s="19">
        <f t="shared" si="773"/>
        <v>1.097007650745818</v>
      </c>
      <c r="U3258" s="23">
        <f t="shared" ref="U3258:U3269" si="788">AVERAGE(Q3258:T3258)</f>
        <v>2.3337306834438816</v>
      </c>
      <c r="V3258" s="24">
        <f t="shared" si="785"/>
        <v>3.1404349011031703</v>
      </c>
      <c r="W3258" s="24">
        <f t="shared" si="784"/>
        <v>3.0647536168060614</v>
      </c>
      <c r="X3258" s="24">
        <f t="shared" si="775"/>
        <v>3.4532730410183681</v>
      </c>
      <c r="Y3258" s="24">
        <f t="shared" si="775"/>
        <v>2.2493988366212148</v>
      </c>
      <c r="Z3258" s="24">
        <f t="shared" si="775"/>
        <v>2.9717705831942585</v>
      </c>
      <c r="AA3258" s="20">
        <v>-0.02</v>
      </c>
      <c r="AB3258" s="20">
        <v>-1.0316666666666601</v>
      </c>
      <c r="AC3258" s="17">
        <v>312.99227604865399</v>
      </c>
      <c r="AD3258" s="17">
        <f t="shared" si="776"/>
        <v>313.93461705157767</v>
      </c>
      <c r="AE3258" s="21">
        <v>169.98099999999999</v>
      </c>
      <c r="AF3258" s="21">
        <v>184.34722222222521</v>
      </c>
      <c r="AG3258" s="19">
        <v>3.7243045331791174</v>
      </c>
      <c r="AH3258" s="21">
        <v>177.9</v>
      </c>
      <c r="AI3258" s="22">
        <v>-1.0991666666666651</v>
      </c>
      <c r="AJ3258" s="21">
        <v>1185.0739999999671</v>
      </c>
      <c r="AK3258" s="21" t="e">
        <f>VLOOKUP($B3258,'[3]Rotoma level Monthly'!$C$2:$N$538,10,FALSE)</f>
        <v>#N/A</v>
      </c>
      <c r="AL3258" s="21" t="e">
        <f>VLOOKUP($B3258,'[3]Rotoma level Monthly'!$C$2:$N$538,11,FALSE)</f>
        <v>#N/A</v>
      </c>
      <c r="AM3258" s="20">
        <v>3.4734390894958778</v>
      </c>
      <c r="AN3258" s="21">
        <v>171.81666666666669</v>
      </c>
    </row>
    <row r="3259" spans="1:40" x14ac:dyDescent="0.25">
      <c r="A3259" t="s">
        <v>102</v>
      </c>
      <c r="B3259" s="15">
        <v>34335</v>
      </c>
      <c r="C3259" s="16" t="s">
        <v>54</v>
      </c>
      <c r="D3259" s="17">
        <v>1994</v>
      </c>
      <c r="E3259" s="18" t="str">
        <f t="shared" si="772"/>
        <v>Tikitapu 1993/94</v>
      </c>
      <c r="F3259" s="18" t="s">
        <v>51</v>
      </c>
      <c r="G3259" s="19">
        <v>0.69999999000000002</v>
      </c>
      <c r="H3259" s="20">
        <v>6.1748814582824707</v>
      </c>
      <c r="I3259" s="21">
        <v>170.00000010000002</v>
      </c>
      <c r="J3259" s="19">
        <v>2.0000001000000003</v>
      </c>
      <c r="K3259" s="19">
        <v>4.0000002000000006</v>
      </c>
      <c r="L3259" s="19">
        <v>2.0000001000000003</v>
      </c>
      <c r="M3259" s="19">
        <v>20</v>
      </c>
      <c r="N3259" s="19">
        <v>6.9000000999999997</v>
      </c>
      <c r="Q3259" s="19">
        <f t="shared" si="787"/>
        <v>1.8265490058775271</v>
      </c>
      <c r="R3259" s="19">
        <f t="shared" si="786"/>
        <v>3.3150318492924713</v>
      </c>
      <c r="S3259" s="19">
        <f t="shared" si="783"/>
        <v>3.1036512541175614</v>
      </c>
      <c r="T3259" s="19">
        <f t="shared" si="773"/>
        <v>1.097007650745818</v>
      </c>
      <c r="U3259" s="23">
        <f t="shared" si="788"/>
        <v>2.3355599400083444</v>
      </c>
      <c r="V3259" s="24">
        <f t="shared" si="785"/>
        <v>2.9978947241191678</v>
      </c>
      <c r="W3259" s="24">
        <f t="shared" si="784"/>
        <v>3.0811733779454133</v>
      </c>
      <c r="X3259" s="24">
        <f t="shared" si="775"/>
        <v>3.445842739041908</v>
      </c>
      <c r="Y3259" s="24">
        <f t="shared" si="775"/>
        <v>2.1170089480938503</v>
      </c>
      <c r="Z3259" s="24">
        <f t="shared" si="775"/>
        <v>2.9021077000047808</v>
      </c>
      <c r="AA3259" s="20">
        <v>-0.13</v>
      </c>
      <c r="AB3259" s="20">
        <v>-0.50333333333333297</v>
      </c>
      <c r="AC3259" s="17">
        <v>312.59714295775399</v>
      </c>
      <c r="AD3259" s="17">
        <f t="shared" si="776"/>
        <v>313.75516521521109</v>
      </c>
      <c r="AE3259" s="21">
        <v>41.856000000000002</v>
      </c>
      <c r="AF3259" s="21">
        <v>158.05376344086227</v>
      </c>
      <c r="AG3259" s="19">
        <v>3.4440826203134827</v>
      </c>
      <c r="AH3259" s="21">
        <v>238.4</v>
      </c>
      <c r="AI3259" s="22">
        <v>-1.0833333333333299</v>
      </c>
      <c r="AJ3259" s="21">
        <v>1075.7059999999999</v>
      </c>
      <c r="AK3259" s="21" t="e">
        <f>VLOOKUP($B3259,'[3]Rotoma level Monthly'!$C$2:$N$538,10,FALSE)</f>
        <v>#N/A</v>
      </c>
      <c r="AL3259" s="21" t="e">
        <f>VLOOKUP($B3259,'[3]Rotoma level Monthly'!$C$2:$N$538,11,FALSE)</f>
        <v>#N/A</v>
      </c>
      <c r="AM3259" s="20">
        <v>3.4539216465664424</v>
      </c>
      <c r="AN3259" s="21">
        <v>169.2416666666667</v>
      </c>
    </row>
    <row r="3260" spans="1:40" x14ac:dyDescent="0.25">
      <c r="A3260" t="s">
        <v>102</v>
      </c>
      <c r="B3260" s="15">
        <v>34366</v>
      </c>
      <c r="C3260" s="16" t="s">
        <v>54</v>
      </c>
      <c r="D3260" s="17">
        <v>1994</v>
      </c>
      <c r="E3260" s="18" t="str">
        <f t="shared" si="772"/>
        <v>Tikitapu 1993/94</v>
      </c>
      <c r="F3260" s="18" t="s">
        <v>51</v>
      </c>
      <c r="G3260" s="19">
        <v>0.80000000999999998</v>
      </c>
      <c r="H3260" s="20">
        <v>6.7262101173400879</v>
      </c>
      <c r="I3260" s="21">
        <v>214.999999</v>
      </c>
      <c r="J3260" s="19">
        <v>3</v>
      </c>
      <c r="K3260" s="19">
        <v>0.5</v>
      </c>
      <c r="M3260" s="19">
        <v>1</v>
      </c>
      <c r="N3260" s="19">
        <v>6.6999997999999996</v>
      </c>
      <c r="Q3260" s="19">
        <f t="shared" si="787"/>
        <v>1.9738485807483865</v>
      </c>
      <c r="R3260" s="19">
        <f t="shared" si="786"/>
        <v>3.1999068061893823</v>
      </c>
      <c r="S3260" s="19">
        <f t="shared" si="783"/>
        <v>3.4106397582658485</v>
      </c>
      <c r="T3260" s="19">
        <f t="shared" si="773"/>
        <v>1.6111940637814142</v>
      </c>
      <c r="U3260" s="23">
        <f t="shared" si="788"/>
        <v>2.5488973022462575</v>
      </c>
      <c r="V3260" s="24">
        <f t="shared" si="785"/>
        <v>2.8759115077359456</v>
      </c>
      <c r="W3260" s="24">
        <f t="shared" si="784"/>
        <v>3.1081196964684881</v>
      </c>
      <c r="X3260" s="24">
        <f t="shared" si="775"/>
        <v>3.4347713326267661</v>
      </c>
      <c r="Y3260" s="24">
        <f t="shared" si="775"/>
        <v>2.0133565512903457</v>
      </c>
      <c r="Z3260" s="24">
        <f t="shared" si="775"/>
        <v>2.8470601655710222</v>
      </c>
      <c r="AA3260" s="20">
        <v>0.04</v>
      </c>
      <c r="AB3260" s="20">
        <v>-0.52666666666666595</v>
      </c>
      <c r="AC3260" s="17">
        <v>312.59714295775399</v>
      </c>
      <c r="AD3260" s="17">
        <f t="shared" si="776"/>
        <v>313.58616397801399</v>
      </c>
      <c r="AE3260" s="21">
        <v>97.159000000000006</v>
      </c>
      <c r="AF3260" s="21">
        <v>126.14182692307762</v>
      </c>
      <c r="AG3260" s="19">
        <v>2.8666801745870245</v>
      </c>
      <c r="AH3260" s="21">
        <v>198.4</v>
      </c>
      <c r="AI3260" s="22">
        <v>-1.0833333333333299</v>
      </c>
      <c r="AJ3260" s="21">
        <v>1105.0619999999999</v>
      </c>
      <c r="AK3260" s="21" t="e">
        <f>VLOOKUP($B3260,'[3]Rotoma level Monthly'!$C$2:$N$538,10,FALSE)</f>
        <v>#N/A</v>
      </c>
      <c r="AL3260" s="21" t="e">
        <f>VLOOKUP($B3260,'[3]Rotoma level Monthly'!$C$2:$N$538,11,FALSE)</f>
        <v>#N/A</v>
      </c>
      <c r="AM3260" s="20">
        <v>3.3950851491600607</v>
      </c>
      <c r="AN3260" s="21">
        <v>170.37500000000003</v>
      </c>
    </row>
    <row r="3261" spans="1:40" x14ac:dyDescent="0.25">
      <c r="A3261" t="s">
        <v>102</v>
      </c>
      <c r="B3261" s="15">
        <v>34455</v>
      </c>
      <c r="C3261" s="16" t="s">
        <v>54</v>
      </c>
      <c r="D3261" s="17">
        <v>1994</v>
      </c>
      <c r="E3261" s="18" t="str">
        <f t="shared" si="772"/>
        <v>Tikitapu 1993/94</v>
      </c>
      <c r="F3261" s="18" t="s">
        <v>51</v>
      </c>
      <c r="G3261" s="19">
        <v>2.2000000000000002</v>
      </c>
      <c r="H3261" s="20">
        <v>6.3954129219055176</v>
      </c>
      <c r="I3261" s="21">
        <v>190</v>
      </c>
      <c r="J3261" s="19">
        <v>4.9999998999999997</v>
      </c>
      <c r="K3261" s="19">
        <v>2.0000001000000003</v>
      </c>
      <c r="M3261" s="19">
        <v>2.0000001000000003</v>
      </c>
      <c r="N3261" s="19">
        <v>7.0999999000000003</v>
      </c>
      <c r="Q3261" s="19">
        <f t="shared" si="787"/>
        <v>3.0897536092884041</v>
      </c>
      <c r="R3261" s="19">
        <f t="shared" si="786"/>
        <v>3.2680219529213299</v>
      </c>
      <c r="S3261" s="19">
        <f t="shared" si="783"/>
        <v>3.2490483388680143</v>
      </c>
      <c r="T3261" s="19">
        <f t="shared" si="773"/>
        <v>2.2589923872983766</v>
      </c>
      <c r="U3261" s="23">
        <f t="shared" si="788"/>
        <v>2.9664540720940309</v>
      </c>
      <c r="V3261" s="24">
        <f t="shared" si="785"/>
        <v>2.7896483403616958</v>
      </c>
      <c r="W3261" s="24">
        <f t="shared" si="784"/>
        <v>3.1403977113339439</v>
      </c>
      <c r="X3261" s="24">
        <f t="shared" si="775"/>
        <v>3.4254361372833184</v>
      </c>
      <c r="Y3261" s="24">
        <f t="shared" si="775"/>
        <v>1.9940891108772185</v>
      </c>
      <c r="Z3261" s="24">
        <f t="shared" si="775"/>
        <v>2.8257631586011205</v>
      </c>
      <c r="AA3261" s="20">
        <v>-1.1599999999999999</v>
      </c>
      <c r="AB3261" s="20">
        <v>-0.79666666666666597</v>
      </c>
      <c r="AC3261" s="17">
        <v>312.349356695842</v>
      </c>
      <c r="AD3261" s="17">
        <f t="shared" si="776"/>
        <v>313.43910784917279</v>
      </c>
      <c r="AE3261" s="21">
        <v>90.5</v>
      </c>
      <c r="AF3261" s="21">
        <v>219.17036879834512</v>
      </c>
      <c r="AG3261" s="19">
        <v>3.8476723702820554</v>
      </c>
      <c r="AH3261" s="21">
        <v>149.1</v>
      </c>
      <c r="AI3261" s="22">
        <v>-1.057499999999995</v>
      </c>
      <c r="AJ3261" s="21">
        <v>1263.7739999999999</v>
      </c>
      <c r="AK3261" s="21" t="e">
        <f>VLOOKUP($B3261,'[3]Rotoma level Monthly'!$C$2:$N$538,10,FALSE)</f>
        <v>#N/A</v>
      </c>
      <c r="AL3261" s="21" t="e">
        <f>VLOOKUP($B3261,'[3]Rotoma level Monthly'!$C$2:$N$538,11,FALSE)</f>
        <v>#N/A</v>
      </c>
      <c r="AM3261" s="20">
        <v>3.3282897884301152</v>
      </c>
      <c r="AN3261" s="21">
        <v>177.85000000000002</v>
      </c>
    </row>
    <row r="3262" spans="1:40" x14ac:dyDescent="0.25">
      <c r="A3262" t="s">
        <v>102</v>
      </c>
      <c r="B3262" s="15">
        <v>34486</v>
      </c>
      <c r="C3262" s="16" t="s">
        <v>54</v>
      </c>
      <c r="D3262" s="17">
        <v>1994</v>
      </c>
      <c r="E3262" s="18" t="str">
        <f t="shared" si="772"/>
        <v>Tikitapu 1993/94</v>
      </c>
      <c r="F3262" s="18" t="s">
        <v>51</v>
      </c>
      <c r="G3262" s="19">
        <v>3</v>
      </c>
      <c r="H3262" s="20">
        <v>5.2927556037902832</v>
      </c>
      <c r="I3262" s="21">
        <v>160.50000002000002</v>
      </c>
      <c r="J3262" s="19">
        <v>4.0000002000000006</v>
      </c>
      <c r="K3262" s="19">
        <v>4.9999998999999997</v>
      </c>
      <c r="L3262" s="19">
        <v>0.50000001999999999</v>
      </c>
      <c r="M3262" s="19">
        <v>4.9999998999999997</v>
      </c>
      <c r="N3262" s="19">
        <v>6.5</v>
      </c>
      <c r="Q3262" s="19">
        <f t="shared" si="787"/>
        <v>3.4318879869879426</v>
      </c>
      <c r="R3262" s="19">
        <f t="shared" si="786"/>
        <v>3.5181635851548756</v>
      </c>
      <c r="S3262" s="19">
        <f t="shared" si="783"/>
        <v>3.0284798607529759</v>
      </c>
      <c r="T3262" s="19">
        <f t="shared" si="773"/>
        <v>1.976015238084643</v>
      </c>
      <c r="U3262" s="23">
        <f t="shared" si="788"/>
        <v>2.9886366677451095</v>
      </c>
      <c r="V3262" s="24">
        <f t="shared" si="785"/>
        <v>2.7364355913915817</v>
      </c>
      <c r="W3262" s="24">
        <f t="shared" si="784"/>
        <v>3.1883726471705582</v>
      </c>
      <c r="X3262" s="24">
        <f t="shared" si="775"/>
        <v>3.3940973380400217</v>
      </c>
      <c r="Y3262" s="24">
        <f t="shared" si="775"/>
        <v>2.0244908754024875</v>
      </c>
      <c r="Z3262" s="24">
        <f t="shared" si="775"/>
        <v>2.8241981503946478</v>
      </c>
      <c r="AA3262" s="20">
        <v>-0.95</v>
      </c>
      <c r="AB3262" s="20">
        <v>-0.53500000000000003</v>
      </c>
      <c r="AC3262" s="17">
        <v>312.26122731675599</v>
      </c>
      <c r="AD3262" s="17">
        <f t="shared" si="776"/>
        <v>313.29967235472952</v>
      </c>
      <c r="AE3262" s="21">
        <v>205</v>
      </c>
      <c r="AF3262" s="21">
        <v>176.13781454900254</v>
      </c>
      <c r="AG3262" s="19">
        <v>3.5229896469547626</v>
      </c>
      <c r="AH3262" s="21">
        <v>131.1</v>
      </c>
      <c r="AI3262" s="22">
        <v>-1.0233333333333299</v>
      </c>
      <c r="AJ3262" s="21">
        <v>1198.2739999999997</v>
      </c>
      <c r="AK3262" s="21" t="e">
        <f>VLOOKUP($B3262,'[3]Rotoma level Monthly'!$C$2:$N$538,10,FALSE)</f>
        <v>#N/A</v>
      </c>
      <c r="AL3262" s="21" t="e">
        <f>VLOOKUP($B3262,'[3]Rotoma level Monthly'!$C$2:$N$538,11,FALSE)</f>
        <v>#N/A</v>
      </c>
      <c r="AM3262" s="20">
        <v>3.3885958600040653</v>
      </c>
      <c r="AN3262" s="21">
        <v>181.10833333333335</v>
      </c>
    </row>
    <row r="3263" spans="1:40" x14ac:dyDescent="0.25">
      <c r="A3263" t="s">
        <v>102</v>
      </c>
      <c r="B3263" s="15">
        <v>34547</v>
      </c>
      <c r="C3263" s="16" t="s">
        <v>55</v>
      </c>
      <c r="D3263" s="17">
        <v>1995</v>
      </c>
      <c r="E3263" s="18" t="str">
        <f t="shared" si="772"/>
        <v>Tikitapu 1994/95</v>
      </c>
      <c r="F3263" s="18" t="s">
        <v>51</v>
      </c>
      <c r="G3263" s="19">
        <v>2.8</v>
      </c>
      <c r="H3263" s="20">
        <v>6.0646157264709473</v>
      </c>
      <c r="I3263" s="21">
        <v>201.99999899999997</v>
      </c>
      <c r="J3263" s="19">
        <v>2.0000001000000003</v>
      </c>
      <c r="K3263" s="19">
        <v>0.5</v>
      </c>
      <c r="M3263" s="19">
        <v>3</v>
      </c>
      <c r="N3263" s="19">
        <v>6.6999997999999996</v>
      </c>
      <c r="Q3263" s="19">
        <f t="shared" si="787"/>
        <v>3.3557813996092367</v>
      </c>
      <c r="R3263" s="19">
        <f t="shared" si="786"/>
        <v>3.3390526798736206</v>
      </c>
      <c r="S3263" s="19">
        <f t="shared" si="783"/>
        <v>3.3291076155629198</v>
      </c>
      <c r="T3263" s="19">
        <f t="shared" si="773"/>
        <v>1.097007650745818</v>
      </c>
      <c r="U3263" s="23">
        <f t="shared" si="788"/>
        <v>2.7802373364478989</v>
      </c>
      <c r="V3263" s="24">
        <f t="shared" si="785"/>
        <v>2.789469426055756</v>
      </c>
      <c r="W3263" s="24">
        <f t="shared" si="784"/>
        <v>3.2355322778125046</v>
      </c>
      <c r="X3263" s="24">
        <f t="shared" si="775"/>
        <v>3.3695735748447553</v>
      </c>
      <c r="Y3263" s="24">
        <f t="shared" si="775"/>
        <v>1.9083913736099802</v>
      </c>
      <c r="Z3263" s="24">
        <f t="shared" si="775"/>
        <v>2.8108947171790581</v>
      </c>
      <c r="AA3263" s="20">
        <v>-1.67</v>
      </c>
      <c r="AB3263" s="20">
        <v>-1.00166666666666</v>
      </c>
      <c r="AC3263" s="17">
        <v>312.56514269026002</v>
      </c>
      <c r="AD3263" s="17">
        <f t="shared" si="776"/>
        <v>313.17959371528156</v>
      </c>
      <c r="AE3263" s="21">
        <v>141.33500000000001</v>
      </c>
      <c r="AF3263" s="21">
        <v>178.98216374268486</v>
      </c>
      <c r="AG3263" s="19">
        <v>3.0861404547577309</v>
      </c>
      <c r="AH3263" s="21">
        <v>153.19999999999999</v>
      </c>
      <c r="AI3263" s="22">
        <v>-0.97249999999999659</v>
      </c>
      <c r="AJ3263" s="21">
        <v>1349.7539999999999</v>
      </c>
      <c r="AK3263" s="21" t="e">
        <f>VLOOKUP($B3263,'[3]Rotoma level Monthly'!$C$2:$N$538,10,FALSE)</f>
        <v>#N/A</v>
      </c>
      <c r="AL3263" s="21" t="e">
        <f>VLOOKUP($B3263,'[3]Rotoma level Monthly'!$C$2:$N$538,11,FALSE)</f>
        <v>#N/A</v>
      </c>
      <c r="AM3263" s="20">
        <v>3.4265675246542995</v>
      </c>
      <c r="AN3263" s="21">
        <v>183.91666666666666</v>
      </c>
    </row>
    <row r="3264" spans="1:40" x14ac:dyDescent="0.25">
      <c r="A3264" t="s">
        <v>102</v>
      </c>
      <c r="B3264" s="15">
        <v>34639</v>
      </c>
      <c r="C3264" s="16" t="s">
        <v>55</v>
      </c>
      <c r="D3264" s="17">
        <v>1995</v>
      </c>
      <c r="E3264" s="18" t="str">
        <f t="shared" si="772"/>
        <v>Tikitapu 1994/95</v>
      </c>
      <c r="F3264" s="18" t="s">
        <v>51</v>
      </c>
      <c r="G3264" s="19">
        <v>1.46</v>
      </c>
      <c r="H3264" s="20">
        <v>7.1672730445861816</v>
      </c>
      <c r="I3264" s="21">
        <v>215</v>
      </c>
      <c r="J3264" s="19">
        <v>4.0000002000000006</v>
      </c>
      <c r="K3264" s="19">
        <v>0.5</v>
      </c>
      <c r="M3264" s="19">
        <v>2.0000001000000003</v>
      </c>
      <c r="N3264" s="19">
        <v>6.8000002000000004</v>
      </c>
      <c r="Q3264" s="19">
        <f t="shared" si="787"/>
        <v>2.6374562536924704</v>
      </c>
      <c r="R3264" s="19">
        <f t="shared" si="786"/>
        <v>3.1131218363772812</v>
      </c>
      <c r="S3264" s="19">
        <f t="shared" si="783"/>
        <v>3.4106397643459716</v>
      </c>
      <c r="T3264" s="19">
        <f t="shared" si="773"/>
        <v>1.976015238084643</v>
      </c>
      <c r="U3264" s="23">
        <f t="shared" si="788"/>
        <v>2.7843082731250917</v>
      </c>
      <c r="V3264" s="24">
        <f t="shared" si="785"/>
        <v>2.823486841680626</v>
      </c>
      <c r="W3264" s="24">
        <f t="shared" si="784"/>
        <v>3.2253314076929027</v>
      </c>
      <c r="X3264" s="24">
        <f t="shared" si="775"/>
        <v>3.3589608450827195</v>
      </c>
      <c r="Y3264" s="24">
        <f t="shared" si="775"/>
        <v>1.9387931381352492</v>
      </c>
      <c r="Z3264" s="24">
        <f t="shared" si="775"/>
        <v>2.8393939157331354</v>
      </c>
      <c r="AA3264" s="20">
        <v>-0.79</v>
      </c>
      <c r="AB3264" s="20">
        <v>-1.3866666666666601</v>
      </c>
      <c r="AC3264" s="17">
        <v>312.642131266712</v>
      </c>
      <c r="AD3264" s="17">
        <f t="shared" si="776"/>
        <v>313.05982713681317</v>
      </c>
      <c r="AE3264" s="21">
        <v>114</v>
      </c>
      <c r="AF3264" s="21">
        <v>199.48310185185866</v>
      </c>
      <c r="AG3264" s="19">
        <v>4.7814698125944561</v>
      </c>
      <c r="AH3264" s="21">
        <v>229.8</v>
      </c>
      <c r="AI3264" s="22">
        <v>-1.0166666666666599</v>
      </c>
      <c r="AJ3264" s="21">
        <v>1447.4930000000002</v>
      </c>
      <c r="AK3264" s="21" t="e">
        <f>VLOOKUP($B3264,'[3]Rotoma level Monthly'!$C$2:$N$538,10,FALSE)</f>
        <v>#N/A</v>
      </c>
      <c r="AL3264" s="21" t="e">
        <f>VLOOKUP($B3264,'[3]Rotoma level Monthly'!$C$2:$N$538,11,FALSE)</f>
        <v>#N/A</v>
      </c>
      <c r="AM3264" s="20">
        <v>3.5154267616070087</v>
      </c>
      <c r="AN3264" s="21">
        <v>184.00833333333333</v>
      </c>
    </row>
    <row r="3265" spans="1:40" x14ac:dyDescent="0.25">
      <c r="A3265" t="s">
        <v>102</v>
      </c>
      <c r="B3265" s="15">
        <v>34669</v>
      </c>
      <c r="C3265" s="16" t="s">
        <v>55</v>
      </c>
      <c r="D3265" s="17">
        <v>1995</v>
      </c>
      <c r="E3265" s="18" t="str">
        <f t="shared" si="772"/>
        <v>Tikitapu 1994/95</v>
      </c>
      <c r="F3265" s="18" t="s">
        <v>51</v>
      </c>
      <c r="G3265" s="19">
        <v>0.99000001000000004</v>
      </c>
      <c r="H3265" s="20">
        <v>6.505678653717041</v>
      </c>
      <c r="I3265" s="21">
        <v>206</v>
      </c>
      <c r="J3265" s="19">
        <v>4.0000002000000006</v>
      </c>
      <c r="K3265" s="19">
        <v>0.5</v>
      </c>
      <c r="M3265" s="19">
        <v>0.50000001999999999</v>
      </c>
      <c r="N3265" s="19">
        <v>6.9000000999999997</v>
      </c>
      <c r="Q3265" s="19">
        <f t="shared" si="787"/>
        <v>2.2089134054202817</v>
      </c>
      <c r="R3265" s="19">
        <f t="shared" si="786"/>
        <v>3.2450083176356053</v>
      </c>
      <c r="S3265" s="19">
        <f t="shared" si="783"/>
        <v>3.3547403333111512</v>
      </c>
      <c r="T3265" s="19">
        <f t="shared" si="773"/>
        <v>1.976015238084643</v>
      </c>
      <c r="U3265" s="23">
        <f t="shared" si="788"/>
        <v>2.6961693236129198</v>
      </c>
      <c r="V3265" s="24">
        <f t="shared" si="785"/>
        <v>2.7420522101604394</v>
      </c>
      <c r="W3265" s="24">
        <f t="shared" si="784"/>
        <v>3.2327512607078717</v>
      </c>
      <c r="X3265" s="24">
        <f t="shared" si="775"/>
        <v>3.3610968989629391</v>
      </c>
      <c r="Y3265" s="24">
        <f t="shared" si="775"/>
        <v>1.7494430058258121</v>
      </c>
      <c r="Z3265" s="24">
        <f t="shared" si="775"/>
        <v>2.7700004691037488</v>
      </c>
      <c r="AA3265" s="20">
        <v>-1.25</v>
      </c>
      <c r="AB3265" s="20">
        <v>-1.4366666666666601</v>
      </c>
      <c r="AC3265" s="17">
        <v>312.51185709595899</v>
      </c>
      <c r="AD3265" s="17">
        <f t="shared" si="776"/>
        <v>312.91822402630618</v>
      </c>
      <c r="AE3265" s="21">
        <v>62.5</v>
      </c>
      <c r="AF3265" s="21">
        <v>192.21774193548563</v>
      </c>
      <c r="AG3265" s="19">
        <v>3.8106173648447088</v>
      </c>
      <c r="AH3265" s="21">
        <v>272.10000000000002</v>
      </c>
      <c r="AI3265" s="22">
        <v>-1.0166666666666599</v>
      </c>
      <c r="AJ3265" s="21">
        <v>1391.5120000000002</v>
      </c>
      <c r="AK3265" s="21" t="e">
        <f>VLOOKUP($B3265,'[3]Rotoma level Monthly'!$C$2:$N$538,10,FALSE)</f>
        <v>#N/A</v>
      </c>
      <c r="AL3265" s="21" t="e">
        <f>VLOOKUP($B3265,'[3]Rotoma level Monthly'!$C$2:$N$538,11,FALSE)</f>
        <v>#N/A</v>
      </c>
      <c r="AM3265" s="20">
        <v>3.6035238682249537</v>
      </c>
      <c r="AN3265" s="21">
        <v>191.85833333333332</v>
      </c>
    </row>
    <row r="3266" spans="1:40" x14ac:dyDescent="0.25">
      <c r="A3266" t="s">
        <v>102</v>
      </c>
      <c r="B3266" s="15">
        <v>34731</v>
      </c>
      <c r="C3266" s="16" t="s">
        <v>55</v>
      </c>
      <c r="D3266" s="17">
        <v>1995</v>
      </c>
      <c r="E3266" s="18" t="str">
        <f t="shared" si="772"/>
        <v>Tikitapu 1994/95</v>
      </c>
      <c r="F3266" s="18" t="s">
        <v>51</v>
      </c>
      <c r="G3266" s="19">
        <v>0.80000000999999998</v>
      </c>
      <c r="H3266" s="20">
        <v>7.1672730445861816</v>
      </c>
      <c r="I3266" s="21">
        <v>181.00000999999997</v>
      </c>
      <c r="J3266" s="19">
        <v>4.0000002000000006</v>
      </c>
      <c r="K3266" s="19">
        <v>1</v>
      </c>
      <c r="L3266" s="19">
        <v>1</v>
      </c>
      <c r="M3266" s="19">
        <v>2.0000001000000003</v>
      </c>
      <c r="N3266" s="19">
        <v>6.3000002000000004</v>
      </c>
      <c r="Q3266" s="19">
        <f t="shared" si="787"/>
        <v>1.9738485807483865</v>
      </c>
      <c r="R3266" s="19">
        <f t="shared" si="786"/>
        <v>3.1131218363772812</v>
      </c>
      <c r="S3266" s="19">
        <f t="shared" si="783"/>
        <v>3.185612582578695</v>
      </c>
      <c r="T3266" s="19">
        <f t="shared" si="773"/>
        <v>1.976015238084643</v>
      </c>
      <c r="U3266" s="23">
        <f t="shared" si="788"/>
        <v>2.5621495594472519</v>
      </c>
      <c r="V3266" s="24">
        <f t="shared" si="785"/>
        <v>2.634591080261337</v>
      </c>
      <c r="W3266" s="24">
        <f t="shared" si="784"/>
        <v>3.2217607206030112</v>
      </c>
      <c r="X3266" s="24">
        <f t="shared" si="775"/>
        <v>3.3263512770729982</v>
      </c>
      <c r="Y3266" s="24">
        <f t="shared" si="775"/>
        <v>1.7494430058258121</v>
      </c>
      <c r="Z3266" s="24">
        <f t="shared" si="775"/>
        <v>2.7306616879031185</v>
      </c>
      <c r="AA3266" s="20">
        <v>-0.3</v>
      </c>
      <c r="AB3266" s="20">
        <v>-0.45166666666666599</v>
      </c>
      <c r="AC3266" s="17">
        <v>312.31736216783202</v>
      </c>
      <c r="AD3266" s="17">
        <f t="shared" si="776"/>
        <v>312.78632810793852</v>
      </c>
      <c r="AE3266" s="21">
        <v>67.421000000000006</v>
      </c>
      <c r="AF3266" s="21">
        <v>171.47321428571601</v>
      </c>
      <c r="AG3266" s="19">
        <v>3.4777524801588027</v>
      </c>
      <c r="AH3266" s="21">
        <v>195.6</v>
      </c>
      <c r="AI3266" s="22">
        <v>-0.77333333333333298</v>
      </c>
      <c r="AJ3266" s="21">
        <v>1459.9</v>
      </c>
      <c r="AK3266" s="21" t="e">
        <f>VLOOKUP($B3266,'[3]Rotoma level Monthly'!$C$2:$N$538,10,FALSE)</f>
        <v>#N/A</v>
      </c>
      <c r="AL3266" s="21" t="e">
        <f>VLOOKUP($B3266,'[3]Rotoma level Monthly'!$C$2:$N$538,11,FALSE)</f>
        <v>#N/A</v>
      </c>
      <c r="AM3266" s="20">
        <v>3.6241491999826372</v>
      </c>
      <c r="AN3266" s="21">
        <v>190.68333333333331</v>
      </c>
    </row>
    <row r="3267" spans="1:40" x14ac:dyDescent="0.25">
      <c r="A3267" t="s">
        <v>102</v>
      </c>
      <c r="B3267" s="15">
        <v>34820</v>
      </c>
      <c r="C3267" s="16" t="s">
        <v>55</v>
      </c>
      <c r="D3267" s="17">
        <v>1995</v>
      </c>
      <c r="E3267" s="18" t="str">
        <f t="shared" ref="E3267:E3330" si="789">CONCATENATE(A3267," ",C3267)</f>
        <v>Tikitapu 1994/95</v>
      </c>
      <c r="F3267" s="18" t="s">
        <v>51</v>
      </c>
      <c r="G3267" s="19">
        <v>1.77</v>
      </c>
      <c r="H3267" s="20">
        <v>6.6159443855285645</v>
      </c>
      <c r="I3267" s="21">
        <v>191</v>
      </c>
      <c r="J3267" s="19">
        <v>0.5</v>
      </c>
      <c r="K3267" s="19">
        <v>2.0000001000000003</v>
      </c>
      <c r="L3267" s="19">
        <v>1</v>
      </c>
      <c r="M3267" s="19">
        <v>2.4999999000000002</v>
      </c>
      <c r="N3267" s="19">
        <v>6.5</v>
      </c>
      <c r="Q3267" s="19">
        <f t="shared" si="787"/>
        <v>2.8498520965589891</v>
      </c>
      <c r="R3267" s="19">
        <f t="shared" si="786"/>
        <v>3.2223068709092901</v>
      </c>
      <c r="S3267" s="19">
        <f t="shared" si="783"/>
        <v>3.2559104354156596</v>
      </c>
      <c r="T3267" s="19">
        <v>0</v>
      </c>
      <c r="U3267" s="23">
        <f t="shared" si="788"/>
        <v>2.3320173507209847</v>
      </c>
      <c r="V3267" s="24">
        <f t="shared" si="785"/>
        <v>2.6681183070572505</v>
      </c>
      <c r="W3267" s="24">
        <f t="shared" si="784"/>
        <v>3.2326126473535255</v>
      </c>
      <c r="X3267" s="24">
        <f t="shared" si="775"/>
        <v>3.3298282387387217</v>
      </c>
      <c r="Y3267" s="24">
        <f t="shared" si="775"/>
        <v>1.5847750693187583</v>
      </c>
      <c r="Z3267" s="24">
        <f t="shared" si="775"/>
        <v>2.6980419360318737</v>
      </c>
      <c r="AA3267" s="20">
        <v>-0.77</v>
      </c>
      <c r="AB3267" s="20">
        <v>-0.36333333333333301</v>
      </c>
      <c r="AC3267" s="17">
        <v>312.47414284813902</v>
      </c>
      <c r="AD3267" s="17">
        <f t="shared" si="776"/>
        <v>312.69756899660507</v>
      </c>
      <c r="AE3267" s="21">
        <v>150.56</v>
      </c>
      <c r="AF3267" s="21">
        <v>145.52776338452531</v>
      </c>
      <c r="AG3267" s="19">
        <v>3.2003222924446986</v>
      </c>
      <c r="AH3267" s="21">
        <v>162.69999999999999</v>
      </c>
      <c r="AI3267" s="22">
        <v>-0.71083333333333298</v>
      </c>
      <c r="AJ3267" s="21">
        <v>1522.5920000000001</v>
      </c>
      <c r="AK3267" s="21" t="e">
        <f>VLOOKUP($B3267,'[3]Rotoma level Monthly'!$C$2:$N$538,10,FALSE)</f>
        <v>#N/A</v>
      </c>
      <c r="AL3267" s="21" t="e">
        <f>VLOOKUP($B3267,'[3]Rotoma level Monthly'!$C$2:$N$538,11,FALSE)</f>
        <v>#N/A</v>
      </c>
      <c r="AM3267" s="20">
        <v>3.7576937568409661</v>
      </c>
      <c r="AN3267" s="21">
        <v>177.00833333333333</v>
      </c>
    </row>
    <row r="3268" spans="1:40" x14ac:dyDescent="0.25">
      <c r="A3268" t="s">
        <v>102</v>
      </c>
      <c r="B3268" s="15">
        <v>34912</v>
      </c>
      <c r="C3268" s="16" t="s">
        <v>56</v>
      </c>
      <c r="D3268" s="17">
        <v>1996</v>
      </c>
      <c r="E3268" s="18" t="str">
        <f t="shared" si="789"/>
        <v>Tikitapu 1995/96</v>
      </c>
      <c r="F3268" s="18" t="s">
        <v>51</v>
      </c>
      <c r="G3268" s="19">
        <v>1.6</v>
      </c>
      <c r="H3268" s="20">
        <v>7.3878045082092285</v>
      </c>
      <c r="I3268" s="21">
        <v>151.00000009999999</v>
      </c>
      <c r="J3268" s="19">
        <v>2.0000001000000003</v>
      </c>
      <c r="K3268" s="19">
        <v>0.5</v>
      </c>
      <c r="L3268" s="19">
        <v>2.0000001000000003</v>
      </c>
      <c r="M3268" s="19">
        <v>2.0000001000000003</v>
      </c>
      <c r="N3268" s="19">
        <v>6.5999999000000003</v>
      </c>
      <c r="Q3268" s="19">
        <f t="shared" si="787"/>
        <v>2.7384647559460493</v>
      </c>
      <c r="R3268" s="19">
        <f t="shared" si="786"/>
        <v>3.0712920921093465</v>
      </c>
      <c r="S3268" s="19">
        <f t="shared" si="783"/>
        <v>2.9487206122181528</v>
      </c>
      <c r="T3268" s="19">
        <f t="shared" si="773"/>
        <v>1.097007650745818</v>
      </c>
      <c r="U3268" s="23">
        <f t="shared" si="788"/>
        <v>2.4638712777548415</v>
      </c>
      <c r="V3268" s="24">
        <f t="shared" si="785"/>
        <v>2.5220781716020357</v>
      </c>
      <c r="W3268" s="24">
        <f t="shared" si="784"/>
        <v>3.2123010009215984</v>
      </c>
      <c r="X3268" s="24">
        <f t="shared" si="775"/>
        <v>3.2617841383814987</v>
      </c>
      <c r="Y3268" s="24">
        <f t="shared" si="775"/>
        <v>1.5115244370405232</v>
      </c>
      <c r="Z3268" s="24">
        <f t="shared" si="775"/>
        <v>2.6174574351496918</v>
      </c>
      <c r="AA3268" s="20">
        <v>0.11</v>
      </c>
      <c r="AB3268" s="20">
        <v>0.37333333333333302</v>
      </c>
      <c r="AC3268" s="17">
        <v>312.99515077988298</v>
      </c>
      <c r="AD3268" s="17">
        <f t="shared" si="776"/>
        <v>312.64576655870184</v>
      </c>
      <c r="AE3268" s="21">
        <v>94.571999999999903</v>
      </c>
      <c r="AF3268" s="21">
        <v>175.23747966928968</v>
      </c>
      <c r="AG3268" s="19">
        <v>3.3160615717657511</v>
      </c>
      <c r="AH3268" s="21">
        <v>157.5</v>
      </c>
      <c r="AI3268" s="22">
        <v>-0.40749999999999953</v>
      </c>
      <c r="AJ3268" s="21">
        <v>1548.756000000001</v>
      </c>
      <c r="AK3268" s="21" t="e">
        <f>VLOOKUP($B3268,'[3]Rotoma level Monthly'!$C$2:$N$538,10,FALSE)</f>
        <v>#N/A</v>
      </c>
      <c r="AL3268" s="21" t="e">
        <f>VLOOKUP($B3268,'[3]Rotoma level Monthly'!$C$2:$N$538,11,FALSE)</f>
        <v>#N/A</v>
      </c>
      <c r="AM3268" s="20">
        <v>3.6624738296981736</v>
      </c>
      <c r="AN3268" s="21">
        <v>175.98333333333335</v>
      </c>
    </row>
    <row r="3269" spans="1:40" x14ac:dyDescent="0.25">
      <c r="A3269" t="s">
        <v>102</v>
      </c>
      <c r="B3269" s="15">
        <v>34943</v>
      </c>
      <c r="C3269" s="16" t="s">
        <v>56</v>
      </c>
      <c r="D3269" s="17">
        <v>1996</v>
      </c>
      <c r="E3269" s="18" t="str">
        <f t="shared" si="789"/>
        <v>Tikitapu 1995/96</v>
      </c>
      <c r="F3269" s="18" t="s">
        <v>51</v>
      </c>
      <c r="G3269" s="19">
        <v>0.81999999000000001</v>
      </c>
      <c r="H3269" s="20">
        <v>8.0493993759155273</v>
      </c>
      <c r="I3269" s="21">
        <v>199</v>
      </c>
      <c r="J3269" s="19">
        <v>4.0000002000000006</v>
      </c>
      <c r="K3269" s="19">
        <v>0.5</v>
      </c>
      <c r="L3269" s="19">
        <v>1</v>
      </c>
      <c r="M3269" s="19">
        <v>2.0000001000000003</v>
      </c>
      <c r="N3269" s="19">
        <v>6.3000002000000004</v>
      </c>
      <c r="Q3269" s="19">
        <f t="shared" si="787"/>
        <v>2.0010871716021041</v>
      </c>
      <c r="R3269" s="19">
        <f t="shared" si="786"/>
        <v>2.951304455019752</v>
      </c>
      <c r="S3269" s="19">
        <f t="shared" si="783"/>
        <v>3.3095477599932175</v>
      </c>
      <c r="T3269" s="19">
        <f t="shared" si="773"/>
        <v>1.976015238084643</v>
      </c>
      <c r="U3269" s="23">
        <f t="shared" si="788"/>
        <v>2.5594886561749295</v>
      </c>
      <c r="V3269" s="24">
        <f t="shared" si="785"/>
        <v>2.478662254935375</v>
      </c>
      <c r="W3269" s="24">
        <f t="shared" si="784"/>
        <v>3.2023020311641321</v>
      </c>
      <c r="X3269" s="24">
        <f t="shared" si="775"/>
        <v>3.2580180911338172</v>
      </c>
      <c r="Y3269" s="24">
        <f t="shared" si="775"/>
        <v>1.5115244370405232</v>
      </c>
      <c r="Z3269" s="24">
        <f t="shared" si="775"/>
        <v>2.6126267035684614</v>
      </c>
      <c r="AA3269" s="20">
        <v>0.21</v>
      </c>
      <c r="AB3269" s="20">
        <v>0.29999999999999899</v>
      </c>
      <c r="AC3269" s="17">
        <v>313.24928587508299</v>
      </c>
      <c r="AD3269" s="17">
        <f t="shared" si="776"/>
        <v>312.62935155838562</v>
      </c>
      <c r="AE3269" s="21">
        <v>129.51900000000001</v>
      </c>
      <c r="AF3269" s="21">
        <v>173.63852339181722</v>
      </c>
      <c r="AG3269" s="19">
        <v>3.675849293885463</v>
      </c>
      <c r="AH3269" s="21">
        <v>162.30000000000001</v>
      </c>
      <c r="AI3269" s="22">
        <v>-0.3124999999999995</v>
      </c>
      <c r="AJ3269" s="21">
        <v>1501.9930000000008</v>
      </c>
      <c r="AK3269" s="21" t="e">
        <f>VLOOKUP($B3269,'[3]Rotoma level Monthly'!$C$2:$N$538,10,FALSE)</f>
        <v>#N/A</v>
      </c>
      <c r="AL3269" s="21" t="e">
        <f>VLOOKUP($B3269,'[3]Rotoma level Monthly'!$C$2:$N$538,11,FALSE)</f>
        <v>#N/A</v>
      </c>
      <c r="AM3269" s="20">
        <v>3.6816339227821757</v>
      </c>
      <c r="AN3269" s="21">
        <v>178.98333333333335</v>
      </c>
    </row>
    <row r="3270" spans="1:40" x14ac:dyDescent="0.25">
      <c r="A3270" t="s">
        <v>102</v>
      </c>
      <c r="B3270" s="15">
        <v>35004</v>
      </c>
      <c r="C3270" s="16" t="s">
        <v>56</v>
      </c>
      <c r="D3270" s="17">
        <v>1996</v>
      </c>
      <c r="E3270" s="18" t="str">
        <f t="shared" si="789"/>
        <v>Tikitapu 1995/96</v>
      </c>
      <c r="F3270" s="18" t="s">
        <v>51</v>
      </c>
      <c r="G3270" s="19">
        <v>1.21</v>
      </c>
      <c r="H3270" s="20">
        <v>5.9543499946594238</v>
      </c>
      <c r="Q3270" s="19">
        <f t="shared" si="787"/>
        <v>2.4302748406037833</v>
      </c>
      <c r="R3270" s="19">
        <f t="shared" si="786"/>
        <v>3.3634349283830671</v>
      </c>
      <c r="V3270" s="24">
        <f t="shared" si="785"/>
        <v>2.5431431405902969</v>
      </c>
      <c r="W3270" s="24">
        <f t="shared" si="784"/>
        <v>3.2266472675202746</v>
      </c>
      <c r="X3270" s="24">
        <f t="shared" si="775"/>
        <v>3.2350998468572882</v>
      </c>
      <c r="Y3270" s="24">
        <f t="shared" si="775"/>
        <v>1.5492077812491325</v>
      </c>
      <c r="Z3270" s="24">
        <f t="shared" si="775"/>
        <v>2.6379808872161505</v>
      </c>
      <c r="AA3270" s="20">
        <v>0.05</v>
      </c>
      <c r="AB3270" s="20">
        <v>0.111666666666666</v>
      </c>
      <c r="AC3270" s="17">
        <v>313.308566834879</v>
      </c>
      <c r="AD3270" s="17">
        <f t="shared" si="776"/>
        <v>312.65570912390439</v>
      </c>
      <c r="AE3270" s="21">
        <v>127.717</v>
      </c>
      <c r="AF3270" s="21">
        <v>175.10629873294636</v>
      </c>
      <c r="AG3270" s="19">
        <v>4.1470773862420662</v>
      </c>
      <c r="AH3270" s="21">
        <v>212.2</v>
      </c>
      <c r="AI3270" s="22">
        <v>-0.2499999999999995</v>
      </c>
      <c r="AJ3270" s="21">
        <v>1643.7040000000009</v>
      </c>
      <c r="AK3270" s="21" t="e">
        <f>VLOOKUP($B3270,'[3]Rotoma level Monthly'!$C$2:$N$538,10,FALSE)</f>
        <v>#N/A</v>
      </c>
      <c r="AL3270" s="21" t="e">
        <f>VLOOKUP($B3270,'[3]Rotoma level Monthly'!$C$2:$N$538,11,FALSE)</f>
        <v>#N/A</v>
      </c>
      <c r="AM3270" s="20">
        <v>3.6184055633623551</v>
      </c>
      <c r="AN3270" s="21">
        <v>178.45000000000002</v>
      </c>
    </row>
    <row r="3271" spans="1:40" x14ac:dyDescent="0.25">
      <c r="A3271" t="s">
        <v>102</v>
      </c>
      <c r="B3271" s="15">
        <v>35125</v>
      </c>
      <c r="C3271" s="16" t="s">
        <v>56</v>
      </c>
      <c r="D3271" s="17">
        <v>1996</v>
      </c>
      <c r="E3271" s="18" t="str">
        <f t="shared" si="789"/>
        <v>Tikitapu 1995/96</v>
      </c>
      <c r="F3271" s="18" t="s">
        <v>51</v>
      </c>
      <c r="G3271" s="19">
        <v>1.3</v>
      </c>
      <c r="H3271" s="20">
        <v>7.6744956970214844</v>
      </c>
      <c r="I3271" s="21">
        <v>167.50000002000002</v>
      </c>
      <c r="J3271" s="19">
        <v>4.0000002000000006</v>
      </c>
      <c r="K3271" s="19">
        <v>2.0000001000000003</v>
      </c>
      <c r="L3271" s="19">
        <v>0.50000001999999999</v>
      </c>
      <c r="M3271" s="19">
        <v>0.50000001999999999</v>
      </c>
      <c r="N3271" s="19">
        <v>7.0999999000000003</v>
      </c>
      <c r="Q3271" s="19">
        <f t="shared" si="787"/>
        <v>2.5094161148593654</v>
      </c>
      <c r="R3271" s="19">
        <f t="shared" si="786"/>
        <v>3.0183322237776027</v>
      </c>
      <c r="S3271" s="19">
        <f t="shared" ref="S3271:S3293" si="790">-3.61+3.01*LOG($I3271)</f>
        <v>3.0842845823884075</v>
      </c>
      <c r="T3271" s="19">
        <f t="shared" ref="T3271:T3334" si="791">0.218+2.92*LOG($J3271,10)</f>
        <v>1.976015238084643</v>
      </c>
      <c r="U3271" s="23">
        <f t="shared" ref="U3271:U3273" si="792">AVERAGE(Q3271:T3271)</f>
        <v>2.647012039777505</v>
      </c>
      <c r="V3271" s="24">
        <f t="shared" si="785"/>
        <v>2.6000487330054503</v>
      </c>
      <c r="W3271" s="24">
        <f t="shared" si="784"/>
        <v>3.2019222987273697</v>
      </c>
      <c r="X3271" s="24">
        <f t="shared" si="775"/>
        <v>3.233339240336456</v>
      </c>
      <c r="Y3271" s="24">
        <f t="shared" si="775"/>
        <v>1.6291175619162985</v>
      </c>
      <c r="Z3271" s="24">
        <f t="shared" si="775"/>
        <v>2.666294714467893</v>
      </c>
      <c r="AA3271" s="20">
        <v>0.65</v>
      </c>
      <c r="AB3271" s="20">
        <v>-0.31</v>
      </c>
      <c r="AC3271" s="17">
        <v>313.618602173618</v>
      </c>
      <c r="AD3271" s="17">
        <f t="shared" si="776"/>
        <v>312.74083072522637</v>
      </c>
      <c r="AE3271" s="21">
        <v>135.613</v>
      </c>
      <c r="AF3271" s="21">
        <v>176.01724137931038</v>
      </c>
      <c r="AG3271" s="19">
        <v>3.671675154212203</v>
      </c>
      <c r="AH3271" s="21">
        <v>226.1</v>
      </c>
      <c r="AI3271" s="22">
        <v>-0.10833333333333325</v>
      </c>
      <c r="AJ3271" s="21">
        <v>1828.536000000001</v>
      </c>
      <c r="AK3271" s="21">
        <f>VLOOKUP($B3271,'[3]Rotoma level Monthly'!$C$2:$N$538,10,FALSE)</f>
        <v>1739.889000000001</v>
      </c>
      <c r="AL3271" s="21">
        <f>VLOOKUP($B3271,'[3]Rotoma level Monthly'!$C$2:$N$538,11,FALSE)</f>
        <v>1574.2332500000005</v>
      </c>
      <c r="AM3271" s="20">
        <v>3.6320864143062526</v>
      </c>
      <c r="AN3271" s="21">
        <v>177.20833333333334</v>
      </c>
    </row>
    <row r="3272" spans="1:40" x14ac:dyDescent="0.25">
      <c r="A3272" t="s">
        <v>102</v>
      </c>
      <c r="B3272" s="15">
        <v>36373</v>
      </c>
      <c r="C3272" s="16" t="s">
        <v>60</v>
      </c>
      <c r="D3272" s="17">
        <v>2000</v>
      </c>
      <c r="E3272" s="18" t="str">
        <f t="shared" si="789"/>
        <v>Tikitapu 1999/00</v>
      </c>
      <c r="F3272" s="18" t="s">
        <v>61</v>
      </c>
      <c r="G3272" s="19">
        <v>1.67</v>
      </c>
      <c r="I3272" s="21">
        <v>163</v>
      </c>
      <c r="J3272" s="19">
        <v>2.0000001000000003</v>
      </c>
      <c r="K3272" s="19">
        <v>0.5</v>
      </c>
      <c r="L3272" s="19">
        <v>1</v>
      </c>
      <c r="M3272" s="19">
        <v>4.0000002000000006</v>
      </c>
      <c r="N3272" s="19">
        <v>6.5999999000000003</v>
      </c>
      <c r="Q3272" s="19">
        <f t="shared" si="787"/>
        <v>2.7856998367148615</v>
      </c>
      <c r="S3272" s="19">
        <f t="shared" si="790"/>
        <v>3.0486846892559121</v>
      </c>
      <c r="T3272" s="19">
        <f t="shared" si="791"/>
        <v>1.097007650745818</v>
      </c>
      <c r="U3272" s="23">
        <f t="shared" si="792"/>
        <v>2.3104640589055303</v>
      </c>
      <c r="V3272" s="24">
        <f t="shared" si="785"/>
        <v>2.6677030043359893</v>
      </c>
      <c r="W3272" s="24">
        <f t="shared" si="784"/>
        <v>3.2021055253217323</v>
      </c>
      <c r="X3272" s="24">
        <f t="shared" si="775"/>
        <v>3.2004342340628256</v>
      </c>
      <c r="Y3272" s="24">
        <f t="shared" si="775"/>
        <v>1.5823733425494262</v>
      </c>
      <c r="Z3272" s="24">
        <f t="shared" si="775"/>
        <v>2.6446189650732812</v>
      </c>
      <c r="AA3272" s="20">
        <v>0.24</v>
      </c>
      <c r="AB3272" s="20">
        <v>0.66999999999999904</v>
      </c>
      <c r="AC3272" s="17">
        <v>314.25012357266002</v>
      </c>
      <c r="AD3272" s="17">
        <f t="shared" si="776"/>
        <v>312.87857910980188</v>
      </c>
      <c r="AE3272" s="21">
        <v>97</v>
      </c>
      <c r="AF3272" s="21">
        <v>178.14572722128534</v>
      </c>
      <c r="AG3272" s="19">
        <v>3.1550660359158318</v>
      </c>
      <c r="AH3272" s="21">
        <v>180.3</v>
      </c>
      <c r="AI3272" s="22">
        <v>0.74083333333333257</v>
      </c>
      <c r="AJ3272" s="21">
        <v>1321.7874999999999</v>
      </c>
      <c r="AK3272" s="21" t="e">
        <f>VLOOKUP($B3272,'[3]Rotoma level Monthly'!$C$2:$N$538,10,FALSE)</f>
        <v>#N/A</v>
      </c>
      <c r="AL3272" s="21" t="e">
        <f>VLOOKUP($B3272,'[3]Rotoma level Monthly'!$C$2:$N$538,11,FALSE)</f>
        <v>#N/A</v>
      </c>
      <c r="AM3272" s="20">
        <v>3.6022297387167974</v>
      </c>
      <c r="AN3272" s="21">
        <v>182.78333333333333</v>
      </c>
    </row>
    <row r="3273" spans="1:40" x14ac:dyDescent="0.25">
      <c r="A3273" t="s">
        <v>102</v>
      </c>
      <c r="B3273" s="15">
        <v>36465</v>
      </c>
      <c r="C3273" s="16" t="s">
        <v>60</v>
      </c>
      <c r="D3273" s="17">
        <v>2000</v>
      </c>
      <c r="E3273" s="18" t="str">
        <f t="shared" si="789"/>
        <v>Tikitapu 1999/00</v>
      </c>
      <c r="F3273" s="18" t="s">
        <v>61</v>
      </c>
      <c r="G3273" s="19">
        <v>0.95999997999999997</v>
      </c>
      <c r="H3273" s="20">
        <v>6.6379976272583008</v>
      </c>
      <c r="I3273" s="21">
        <v>158.00000010000002</v>
      </c>
      <c r="J3273" s="19">
        <v>4.0000002000000006</v>
      </c>
      <c r="K3273" s="19">
        <v>2.0000001000000003</v>
      </c>
      <c r="L3273" s="19">
        <v>2.0000001000000003</v>
      </c>
      <c r="M3273" s="19">
        <v>2.0000001000000003</v>
      </c>
      <c r="N3273" s="19">
        <v>7.5999999000000003</v>
      </c>
      <c r="Q3273" s="19">
        <f t="shared" si="787"/>
        <v>2.1749689089390873</v>
      </c>
      <c r="R3273" s="19">
        <f t="shared" ref="R3273:R3291" si="793">5.56+2.6*LOG(((1/$H3273)-(1/40)),10)</f>
        <v>3.2178030643486619</v>
      </c>
      <c r="S3273" s="19">
        <f t="shared" si="790"/>
        <v>3.0079578325601699</v>
      </c>
      <c r="T3273" s="19">
        <f t="shared" si="791"/>
        <v>1.976015238084643</v>
      </c>
      <c r="U3273" s="23">
        <f t="shared" si="792"/>
        <v>2.5941862609831405</v>
      </c>
      <c r="V3273" s="24">
        <f t="shared" si="785"/>
        <v>2.5914709459735472</v>
      </c>
      <c r="W3273" s="24">
        <f t="shared" si="784"/>
        <v>3.1975401718151257</v>
      </c>
      <c r="X3273" s="24">
        <f t="shared" si="775"/>
        <v>3.1785169153075667</v>
      </c>
      <c r="Y3273" s="24">
        <f t="shared" si="775"/>
        <v>1.5566481471663594</v>
      </c>
      <c r="Z3273" s="24">
        <f t="shared" si="775"/>
        <v>2.6107764367904731</v>
      </c>
      <c r="AA3273" s="20">
        <v>1.1399999999999999</v>
      </c>
      <c r="AB3273" s="20">
        <v>0.48166666666666602</v>
      </c>
      <c r="AC3273" s="17">
        <v>314.76238342293101</v>
      </c>
      <c r="AD3273" s="17">
        <f t="shared" si="776"/>
        <v>313.07966467039267</v>
      </c>
      <c r="AE3273" s="21">
        <v>243</v>
      </c>
      <c r="AF3273" s="21">
        <v>138.09722222223351</v>
      </c>
      <c r="AG3273" s="19">
        <v>4.2806956597225359</v>
      </c>
      <c r="AH3273" s="21">
        <v>146.9</v>
      </c>
      <c r="AI3273" s="22">
        <v>0.48749999999999949</v>
      </c>
      <c r="AJ3273" s="21">
        <v>1136</v>
      </c>
      <c r="AK3273" s="21" t="e">
        <f>VLOOKUP($B3273,'[3]Rotoma level Monthly'!$C$2:$N$538,10,FALSE)</f>
        <v>#N/A</v>
      </c>
      <c r="AL3273" s="21" t="e">
        <f>VLOOKUP($B3273,'[3]Rotoma level Monthly'!$C$2:$N$538,11,FALSE)</f>
        <v>#N/A</v>
      </c>
      <c r="AM3273" s="20">
        <v>3.3711344567533104</v>
      </c>
      <c r="AN3273" s="21">
        <v>179.30833333333331</v>
      </c>
    </row>
    <row r="3274" spans="1:40" x14ac:dyDescent="0.25">
      <c r="A3274" t="s">
        <v>102</v>
      </c>
      <c r="B3274" s="15">
        <v>36495</v>
      </c>
      <c r="C3274" s="16" t="s">
        <v>60</v>
      </c>
      <c r="D3274" s="17">
        <v>2000</v>
      </c>
      <c r="E3274" s="18" t="str">
        <f t="shared" si="789"/>
        <v>Tikitapu 1999/00</v>
      </c>
      <c r="F3274" s="18" t="s">
        <v>61</v>
      </c>
      <c r="H3274" s="20">
        <v>7.6083359718322754</v>
      </c>
      <c r="I3274" s="21">
        <v>271.00001000000003</v>
      </c>
      <c r="J3274" s="19">
        <v>7.0000002000000006</v>
      </c>
      <c r="K3274" s="19">
        <v>1</v>
      </c>
      <c r="L3274" s="19">
        <v>1</v>
      </c>
      <c r="M3274" s="19">
        <v>4.0000002000000006</v>
      </c>
      <c r="N3274" s="19">
        <v>6.5999999000000003</v>
      </c>
      <c r="R3274" s="19">
        <f t="shared" si="793"/>
        <v>3.0304173230379403</v>
      </c>
      <c r="S3274" s="19">
        <f t="shared" si="790"/>
        <v>3.7132376137690959</v>
      </c>
      <c r="T3274" s="19">
        <f t="shared" si="791"/>
        <v>2.6856863130741973</v>
      </c>
      <c r="V3274" s="24">
        <f t="shared" si="785"/>
        <v>2.5150693967904192</v>
      </c>
      <c r="W3274" s="24">
        <f t="shared" si="784"/>
        <v>3.1531996025317679</v>
      </c>
      <c r="X3274" s="24">
        <f t="shared" si="775"/>
        <v>3.240767620127214</v>
      </c>
      <c r="Y3274" s="24">
        <f t="shared" si="775"/>
        <v>1.6211636994381371</v>
      </c>
      <c r="Z3274" s="24">
        <f t="shared" si="775"/>
        <v>2.5729904136950088</v>
      </c>
      <c r="AA3274" s="20">
        <v>1.21</v>
      </c>
      <c r="AB3274" s="20">
        <v>0.66499999999999904</v>
      </c>
      <c r="AC3274" s="17">
        <v>314.88715796662598</v>
      </c>
      <c r="AD3274" s="17">
        <f t="shared" si="776"/>
        <v>313.29849222454851</v>
      </c>
      <c r="AE3274" s="21">
        <v>80</v>
      </c>
      <c r="AF3274" s="21">
        <v>180.80645161290354</v>
      </c>
      <c r="AG3274" s="19">
        <v>3.9802396020012494</v>
      </c>
      <c r="AH3274" s="21">
        <v>223.1</v>
      </c>
      <c r="AI3274" s="22">
        <v>0.48749999999999949</v>
      </c>
      <c r="AJ3274" s="21">
        <v>1310.5</v>
      </c>
      <c r="AK3274" s="21" t="e">
        <f>VLOOKUP($B3274,'[3]Rotoma level Monthly'!$C$2:$N$538,10,FALSE)</f>
        <v>#N/A</v>
      </c>
      <c r="AL3274" s="21" t="e">
        <f>VLOOKUP($B3274,'[3]Rotoma level Monthly'!$C$2:$N$538,11,FALSE)</f>
        <v>#N/A</v>
      </c>
      <c r="AM3274" s="20">
        <v>3.3954652937360819</v>
      </c>
      <c r="AN3274" s="21">
        <v>177.05000000000004</v>
      </c>
    </row>
    <row r="3275" spans="1:40" x14ac:dyDescent="0.25">
      <c r="A3275" t="s">
        <v>102</v>
      </c>
      <c r="B3275" s="15">
        <v>36586</v>
      </c>
      <c r="C3275" s="16" t="s">
        <v>60</v>
      </c>
      <c r="D3275" s="17">
        <v>2000</v>
      </c>
      <c r="E3275" s="18" t="str">
        <f t="shared" si="789"/>
        <v>Tikitapu 1999/00</v>
      </c>
      <c r="F3275" s="18" t="s">
        <v>61</v>
      </c>
      <c r="G3275" s="19">
        <v>1.0900000000000001</v>
      </c>
      <c r="H3275" s="20">
        <v>7.6083359718322754</v>
      </c>
      <c r="I3275" s="21">
        <v>208</v>
      </c>
      <c r="J3275" s="19">
        <v>6.0000000999999994</v>
      </c>
      <c r="K3275" s="19">
        <v>11</v>
      </c>
      <c r="L3275" s="19">
        <v>25</v>
      </c>
      <c r="M3275" s="19">
        <v>2.0000001000000003</v>
      </c>
      <c r="N3275" s="19">
        <v>7.0999999000000003</v>
      </c>
      <c r="Q3275" s="19">
        <f t="shared" ref="Q3275:Q3325" si="794">2.22+2.54*LOG($G3275,10)</f>
        <v>2.3150633047691844</v>
      </c>
      <c r="R3275" s="19">
        <f t="shared" si="793"/>
        <v>3.0304173230379403</v>
      </c>
      <c r="S3275" s="19">
        <f t="shared" si="790"/>
        <v>3.3673706382379121</v>
      </c>
      <c r="T3275" s="19">
        <f t="shared" si="791"/>
        <v>2.4902016722559037</v>
      </c>
      <c r="U3275" s="23">
        <f t="shared" ref="U3275:U3293" si="795">AVERAGE(Q3275:T3275)</f>
        <v>2.8007632345752351</v>
      </c>
      <c r="V3275" s="24">
        <f t="shared" si="785"/>
        <v>2.4204586608958691</v>
      </c>
      <c r="W3275" s="24">
        <f t="shared" si="784"/>
        <v>3.1251418428194331</v>
      </c>
      <c r="X3275" s="24">
        <f t="shared" si="775"/>
        <v>3.2442460767340311</v>
      </c>
      <c r="Y3275" s="24">
        <f t="shared" si="775"/>
        <v>1.7478177013935996</v>
      </c>
      <c r="Z3275" s="24">
        <f t="shared" si="775"/>
        <v>2.5750430035077434</v>
      </c>
      <c r="AA3275" s="20">
        <v>0.97</v>
      </c>
      <c r="AB3275" s="20">
        <v>1.0166666666666599</v>
      </c>
      <c r="AC3275" s="17">
        <v>314.50725168010803</v>
      </c>
      <c r="AD3275" s="17">
        <f t="shared" si="776"/>
        <v>313.46033464036918</v>
      </c>
      <c r="AE3275" s="21">
        <v>37.5</v>
      </c>
      <c r="AF3275" s="21">
        <v>170.85456460517563</v>
      </c>
      <c r="AG3275" s="19">
        <v>3.4434808152867724</v>
      </c>
      <c r="AH3275" s="21">
        <v>216.4</v>
      </c>
      <c r="AI3275" s="22">
        <v>0.67249999999999899</v>
      </c>
      <c r="AJ3275" s="21">
        <v>1342</v>
      </c>
      <c r="AK3275" s="21">
        <f>VLOOKUP($B3275,'[3]Rotoma level Monthly'!$C$2:$N$538,10,FALSE)</f>
        <v>1344.5</v>
      </c>
      <c r="AL3275" s="21">
        <f>VLOOKUP($B3275,'[3]Rotoma level Monthly'!$C$2:$N$538,11,FALSE)</f>
        <v>1387.0831249999926</v>
      </c>
      <c r="AM3275" s="20">
        <v>3.4213073529407811</v>
      </c>
      <c r="AN3275" s="21">
        <v>181.00833333333333</v>
      </c>
    </row>
    <row r="3276" spans="1:40" x14ac:dyDescent="0.25">
      <c r="A3276" t="s">
        <v>102</v>
      </c>
      <c r="B3276" s="15">
        <v>36617</v>
      </c>
      <c r="C3276" s="16" t="s">
        <v>60</v>
      </c>
      <c r="D3276" s="17">
        <v>2000</v>
      </c>
      <c r="E3276" s="18" t="str">
        <f t="shared" si="789"/>
        <v>Tikitapu 1999/00</v>
      </c>
      <c r="F3276" s="18" t="s">
        <v>61</v>
      </c>
      <c r="G3276" s="19">
        <v>1.79</v>
      </c>
      <c r="H3276" s="20">
        <v>6.3954129219055176</v>
      </c>
      <c r="I3276" s="21">
        <v>165.50001001999999</v>
      </c>
      <c r="J3276" s="19">
        <v>2.0000001000000003</v>
      </c>
      <c r="K3276" s="19">
        <v>0.5</v>
      </c>
      <c r="L3276" s="19">
        <v>0.50000001999999999</v>
      </c>
      <c r="M3276" s="19">
        <v>4.9999998999999997</v>
      </c>
      <c r="N3276" s="19">
        <v>7</v>
      </c>
      <c r="Q3276" s="19">
        <f t="shared" si="794"/>
        <v>2.8622466986889288</v>
      </c>
      <c r="R3276" s="19">
        <f t="shared" si="793"/>
        <v>3.2680219529213299</v>
      </c>
      <c r="S3276" s="19">
        <f t="shared" si="790"/>
        <v>3.0685820534607893</v>
      </c>
      <c r="T3276" s="19">
        <f t="shared" si="791"/>
        <v>1.097007650745818</v>
      </c>
      <c r="U3276" s="23">
        <f t="shared" si="795"/>
        <v>2.5739645889542162</v>
      </c>
      <c r="V3276" s="24">
        <f t="shared" si="785"/>
        <v>2.4408941558955473</v>
      </c>
      <c r="W3276" s="24">
        <f t="shared" si="784"/>
        <v>3.1392236715961648</v>
      </c>
      <c r="X3276" s="24">
        <f t="shared" si="784"/>
        <v>3.2131499211990144</v>
      </c>
      <c r="Y3276" s="24">
        <f t="shared" si="784"/>
        <v>1.6679079207264336</v>
      </c>
      <c r="Z3276" s="24">
        <f t="shared" si="784"/>
        <v>2.5540086350906557</v>
      </c>
      <c r="AA3276" s="20">
        <v>1.62</v>
      </c>
      <c r="AB3276" s="20">
        <v>1.1083333333333301</v>
      </c>
      <c r="AC3276" s="17">
        <v>314.45042847222197</v>
      </c>
      <c r="AD3276" s="17">
        <f t="shared" si="776"/>
        <v>313.61102607416166</v>
      </c>
      <c r="AE3276" s="21">
        <v>195</v>
      </c>
      <c r="AF3276" s="21">
        <v>152.17499999999714</v>
      </c>
      <c r="AG3276" s="19">
        <v>3.1644416590597069</v>
      </c>
      <c r="AH3276" s="21">
        <v>110.6</v>
      </c>
      <c r="AI3276" s="22">
        <v>0.74083333333333257</v>
      </c>
      <c r="AJ3276" s="21">
        <v>1273</v>
      </c>
      <c r="AK3276" s="21" t="e">
        <f>VLOOKUP($B3276,'[3]Rotoma level Monthly'!$C$2:$N$538,10,FALSE)</f>
        <v>#N/A</v>
      </c>
      <c r="AL3276" s="21" t="e">
        <f>VLOOKUP($B3276,'[3]Rotoma level Monthly'!$C$2:$N$538,11,FALSE)</f>
        <v>#N/A</v>
      </c>
      <c r="AM3276" s="20">
        <v>3.4448770493263474</v>
      </c>
      <c r="AN3276" s="21">
        <v>177.04999999999998</v>
      </c>
    </row>
    <row r="3277" spans="1:40" x14ac:dyDescent="0.25">
      <c r="A3277" t="s">
        <v>102</v>
      </c>
      <c r="B3277" s="15">
        <v>36647</v>
      </c>
      <c r="C3277" s="16" t="s">
        <v>60</v>
      </c>
      <c r="D3277" s="17">
        <v>2000</v>
      </c>
      <c r="E3277" s="18" t="str">
        <f t="shared" si="789"/>
        <v>Tikitapu 1999/00</v>
      </c>
      <c r="F3277" s="18" t="s">
        <v>61</v>
      </c>
      <c r="G3277" s="19">
        <v>2.2400000000000002</v>
      </c>
      <c r="H3277" s="20">
        <v>5.8551106452941895</v>
      </c>
      <c r="I3277" s="21">
        <v>164.00000010000002</v>
      </c>
      <c r="J3277" s="19">
        <v>17.999998999999999</v>
      </c>
      <c r="K3277" s="19">
        <v>0.5</v>
      </c>
      <c r="L3277" s="19">
        <v>2.0000001000000003</v>
      </c>
      <c r="M3277" s="19">
        <v>14</v>
      </c>
      <c r="N3277" s="19">
        <v>7</v>
      </c>
      <c r="Q3277" s="19">
        <f t="shared" si="794"/>
        <v>3.1096299665687739</v>
      </c>
      <c r="R3277" s="19">
        <f t="shared" si="793"/>
        <v>3.3856995911224144</v>
      </c>
      <c r="S3277" s="19">
        <f t="shared" si="790"/>
        <v>3.0566799834206591</v>
      </c>
      <c r="T3277" s="19">
        <f t="shared" si="791"/>
        <v>3.8833956444494353</v>
      </c>
      <c r="U3277" s="23">
        <f t="shared" si="795"/>
        <v>3.3588512963903208</v>
      </c>
      <c r="V3277" s="24">
        <f t="shared" si="785"/>
        <v>2.5227774796363192</v>
      </c>
      <c r="W3277" s="24">
        <f t="shared" si="785"/>
        <v>3.1520137873676934</v>
      </c>
      <c r="X3277" s="24">
        <f t="shared" si="785"/>
        <v>3.1860535257544247</v>
      </c>
      <c r="Y3277" s="24">
        <f t="shared" si="785"/>
        <v>1.8413061394868693</v>
      </c>
      <c r="Z3277" s="24">
        <f t="shared" si="785"/>
        <v>2.6202768323683951</v>
      </c>
      <c r="AA3277" s="20">
        <v>0.48</v>
      </c>
      <c r="AB3277" s="20">
        <v>0.99833333333333296</v>
      </c>
      <c r="AC3277" s="17">
        <v>314.46579905914001</v>
      </c>
      <c r="AD3277" s="17">
        <f t="shared" si="776"/>
        <v>313.77385457109341</v>
      </c>
      <c r="AE3277" s="21">
        <v>73.5</v>
      </c>
      <c r="AF3277" s="21">
        <v>157.88039025802942</v>
      </c>
      <c r="AG3277" s="19">
        <v>3.1777946851043937</v>
      </c>
      <c r="AH3277" s="21">
        <v>145.9</v>
      </c>
      <c r="AI3277" s="22">
        <v>0.81249999999999956</v>
      </c>
      <c r="AJ3277" s="21">
        <v>1404.5</v>
      </c>
      <c r="AK3277" s="21" t="e">
        <f>VLOOKUP($B3277,'[3]Rotoma level Monthly'!$C$2:$N$538,10,FALSE)</f>
        <v>#N/A</v>
      </c>
      <c r="AL3277" s="21" t="e">
        <f>VLOOKUP($B3277,'[3]Rotoma level Monthly'!$C$2:$N$538,11,FALSE)</f>
        <v>#N/A</v>
      </c>
      <c r="AM3277" s="20">
        <v>3.441463136796814</v>
      </c>
      <c r="AN3277" s="21">
        <v>177.44999999999996</v>
      </c>
    </row>
    <row r="3278" spans="1:40" x14ac:dyDescent="0.25">
      <c r="A3278" t="s">
        <v>102</v>
      </c>
      <c r="B3278" s="15">
        <v>36678</v>
      </c>
      <c r="C3278" s="16" t="s">
        <v>60</v>
      </c>
      <c r="D3278" s="17">
        <v>2000</v>
      </c>
      <c r="E3278" s="18" t="str">
        <f t="shared" si="789"/>
        <v>Tikitapu 1999/00</v>
      </c>
      <c r="F3278" s="18" t="s">
        <v>61</v>
      </c>
      <c r="G3278" s="19">
        <v>2.8</v>
      </c>
      <c r="H3278" s="20">
        <v>6.5608115196228027</v>
      </c>
      <c r="I3278" s="21">
        <v>195.00000019999999</v>
      </c>
      <c r="J3278" s="19">
        <v>4.0000002000000006</v>
      </c>
      <c r="K3278" s="19">
        <v>0.5</v>
      </c>
      <c r="L3278" s="19">
        <v>4.0000002000000006</v>
      </c>
      <c r="M3278" s="19">
        <v>6.0000000999999994</v>
      </c>
      <c r="N3278" s="19">
        <v>6.3000002000000004</v>
      </c>
      <c r="Q3278" s="19">
        <f t="shared" si="794"/>
        <v>3.3557813996092367</v>
      </c>
      <c r="R3278" s="19">
        <f t="shared" si="793"/>
        <v>3.2336192587685648</v>
      </c>
      <c r="S3278" s="19">
        <f t="shared" si="790"/>
        <v>3.2830041815419233</v>
      </c>
      <c r="T3278" s="19">
        <f t="shared" si="791"/>
        <v>1.976015238084643</v>
      </c>
      <c r="U3278" s="23">
        <f t="shared" si="795"/>
        <v>2.9621050195010916</v>
      </c>
      <c r="V3278" s="24">
        <f t="shared" ref="V3278:Z3328" si="796">AVERAGE(Q3267:Q3278)</f>
        <v>2.6484077358963969</v>
      </c>
      <c r="W3278" s="24">
        <f t="shared" si="796"/>
        <v>3.1629680984941739</v>
      </c>
      <c r="X3278" s="24">
        <f t="shared" si="796"/>
        <v>3.1949073074783545</v>
      </c>
      <c r="Y3278" s="24">
        <f t="shared" si="796"/>
        <v>1.8413061394868691</v>
      </c>
      <c r="Z3278" s="24">
        <f t="shared" si="796"/>
        <v>2.6602723783737794</v>
      </c>
      <c r="AA3278" s="20">
        <v>-0.46</v>
      </c>
      <c r="AB3278" s="20">
        <v>0.25499999999999901</v>
      </c>
      <c r="AC3278" s="17">
        <v>314.51557256944398</v>
      </c>
      <c r="AD3278" s="17">
        <f t="shared" si="776"/>
        <v>313.95703877122776</v>
      </c>
      <c r="AE3278" s="21">
        <v>137.5</v>
      </c>
      <c r="AF3278" s="21">
        <v>164.4311038011688</v>
      </c>
      <c r="AG3278" s="19">
        <v>3.6483052487325542</v>
      </c>
      <c r="AH3278" s="21">
        <v>101.1</v>
      </c>
      <c r="AI3278" s="22">
        <v>0.74416666666666598</v>
      </c>
      <c r="AJ3278" s="21">
        <v>1261.5</v>
      </c>
      <c r="AK3278" s="21" t="e">
        <f>VLOOKUP($B3278,'[3]Rotoma level Monthly'!$C$2:$N$538,10,FALSE)</f>
        <v>#N/A</v>
      </c>
      <c r="AL3278" s="21" t="e">
        <f>VLOOKUP($B3278,'[3]Rotoma level Monthly'!$C$2:$N$538,11,FALSE)</f>
        <v>#N/A</v>
      </c>
      <c r="AM3278" s="20">
        <v>3.4559352419403546</v>
      </c>
      <c r="AN3278" s="21">
        <v>175.54166666666666</v>
      </c>
    </row>
    <row r="3279" spans="1:40" x14ac:dyDescent="0.25">
      <c r="A3279" t="s">
        <v>102</v>
      </c>
      <c r="B3279" s="15">
        <v>37073</v>
      </c>
      <c r="C3279" s="16" t="s">
        <v>63</v>
      </c>
      <c r="D3279" s="17">
        <v>2002</v>
      </c>
      <c r="E3279" s="18" t="str">
        <f t="shared" si="789"/>
        <v>Tikitapu 2001/02</v>
      </c>
      <c r="F3279" s="18" t="s">
        <v>61</v>
      </c>
      <c r="G3279" s="19">
        <v>5.5999999000000003</v>
      </c>
      <c r="H3279" s="20">
        <v>4.5300002098083496</v>
      </c>
      <c r="I3279" s="21">
        <v>188.49999002000001</v>
      </c>
      <c r="J3279" s="19">
        <v>4.9999998999999997</v>
      </c>
      <c r="K3279" s="19">
        <v>2.0000001000000003</v>
      </c>
      <c r="L3279" s="19">
        <v>0.50000001999999999</v>
      </c>
      <c r="M3279" s="19">
        <v>0.50000001999999999</v>
      </c>
      <c r="N3279" s="19">
        <v>7</v>
      </c>
      <c r="O3279" s="19">
        <v>1.1000000000000001</v>
      </c>
      <c r="Q3279" s="19">
        <f t="shared" si="794"/>
        <v>4.1203975688973919</v>
      </c>
      <c r="R3279" s="19">
        <f t="shared" si="793"/>
        <v>3.7184277283642109</v>
      </c>
      <c r="S3279" s="19">
        <f t="shared" si="790"/>
        <v>3.2386871079606681</v>
      </c>
      <c r="T3279" s="19">
        <f t="shared" si="791"/>
        <v>2.2589923872983766</v>
      </c>
      <c r="U3279" s="23">
        <f t="shared" si="795"/>
        <v>3.3341261981301615</v>
      </c>
      <c r="V3279" s="24">
        <f t="shared" si="796"/>
        <v>2.7639118697453422</v>
      </c>
      <c r="W3279" s="24">
        <f t="shared" si="796"/>
        <v>3.208069994626439</v>
      </c>
      <c r="X3279" s="24">
        <f t="shared" si="796"/>
        <v>3.1933415504369917</v>
      </c>
      <c r="Y3279" s="24">
        <f t="shared" si="796"/>
        <v>2.0466690837867216</v>
      </c>
      <c r="Z3279" s="24">
        <f t="shared" si="796"/>
        <v>2.7604832631146969</v>
      </c>
      <c r="AA3279" s="20">
        <v>-0.33</v>
      </c>
      <c r="AB3279" s="20">
        <v>-0.228333333333333</v>
      </c>
      <c r="AC3279" s="17">
        <v>314.48597419523901</v>
      </c>
      <c r="AD3279" s="17">
        <f t="shared" si="776"/>
        <v>314.12469138348609</v>
      </c>
      <c r="AE3279" s="21">
        <v>66</v>
      </c>
      <c r="AF3279" s="21">
        <v>171.4967694774648</v>
      </c>
      <c r="AG3279" s="19">
        <v>2.5979351862899192</v>
      </c>
      <c r="AH3279" s="21">
        <v>151</v>
      </c>
      <c r="AI3279" s="22">
        <v>0.57999999999999952</v>
      </c>
      <c r="AJ3279" s="21">
        <v>1327.5</v>
      </c>
      <c r="AK3279" s="21" t="e">
        <f>VLOOKUP($B3279,'[3]Rotoma level Monthly'!$C$2:$N$538,10,FALSE)</f>
        <v>#N/A</v>
      </c>
      <c r="AL3279" s="21" t="e">
        <f>VLOOKUP($B3279,'[3]Rotoma level Monthly'!$C$2:$N$538,11,FALSE)</f>
        <v>#N/A</v>
      </c>
      <c r="AM3279" s="20">
        <v>3.5387640934272588</v>
      </c>
      <c r="AN3279" s="21">
        <v>179.25833333333333</v>
      </c>
    </row>
    <row r="3280" spans="1:40" x14ac:dyDescent="0.25">
      <c r="A3280" t="s">
        <v>102</v>
      </c>
      <c r="B3280" s="15">
        <v>37104</v>
      </c>
      <c r="C3280" s="16" t="s">
        <v>63</v>
      </c>
      <c r="D3280" s="17">
        <v>2002</v>
      </c>
      <c r="E3280" s="18" t="str">
        <f t="shared" si="789"/>
        <v>Tikitapu 2001/02</v>
      </c>
      <c r="F3280" s="18" t="s">
        <v>61</v>
      </c>
      <c r="G3280" s="19">
        <v>5.1999997999999996</v>
      </c>
      <c r="H3280" s="20">
        <v>4.6100001335144043</v>
      </c>
      <c r="I3280" s="21">
        <v>201.00000019999999</v>
      </c>
      <c r="J3280" s="19">
        <v>4.0000002000000006</v>
      </c>
      <c r="K3280" s="19">
        <v>0.5</v>
      </c>
      <c r="L3280" s="19">
        <v>4.0000002000000006</v>
      </c>
      <c r="M3280" s="19">
        <v>2.0000001000000003</v>
      </c>
      <c r="N3280" s="19">
        <v>7.6999997999999996</v>
      </c>
      <c r="O3280" s="19">
        <v>1.9</v>
      </c>
      <c r="Q3280" s="19">
        <f t="shared" si="794"/>
        <v>4.0386484504051587</v>
      </c>
      <c r="R3280" s="19">
        <f t="shared" si="793"/>
        <v>3.6961110424290009</v>
      </c>
      <c r="S3280" s="19">
        <f t="shared" si="790"/>
        <v>3.3226201341363937</v>
      </c>
      <c r="T3280" s="19">
        <f t="shared" si="791"/>
        <v>1.976015238084643</v>
      </c>
      <c r="U3280" s="23">
        <f t="shared" si="795"/>
        <v>3.2583487162637992</v>
      </c>
      <c r="V3280" s="24">
        <f t="shared" si="796"/>
        <v>2.8821103874234435</v>
      </c>
      <c r="W3280" s="24">
        <f t="shared" si="796"/>
        <v>3.2648717173827717</v>
      </c>
      <c r="X3280" s="24">
        <f t="shared" si="796"/>
        <v>3.2273324160659227</v>
      </c>
      <c r="Y3280" s="24">
        <f t="shared" si="796"/>
        <v>2.1265788644538874</v>
      </c>
      <c r="Z3280" s="24">
        <f t="shared" si="796"/>
        <v>2.839931006965593</v>
      </c>
      <c r="AA3280" s="20">
        <v>-0.84</v>
      </c>
      <c r="AB3280" s="20">
        <v>-0.48</v>
      </c>
      <c r="AC3280" s="17">
        <v>314.42187133726702</v>
      </c>
      <c r="AD3280" s="17">
        <f t="shared" si="776"/>
        <v>314.24358476326807</v>
      </c>
      <c r="AE3280" s="21">
        <v>68.5</v>
      </c>
      <c r="AF3280" s="21">
        <v>171.57945134576451</v>
      </c>
      <c r="AG3280" s="19">
        <v>3.0907628463306969</v>
      </c>
      <c r="AH3280" s="21">
        <v>154.1</v>
      </c>
      <c r="AI3280" s="22">
        <v>0.57999999999999952</v>
      </c>
      <c r="AJ3280" s="21">
        <v>1254</v>
      </c>
      <c r="AK3280" s="21" t="e">
        <f>VLOOKUP($B3280,'[3]Rotoma level Monthly'!$C$2:$N$538,10,FALSE)</f>
        <v>#N/A</v>
      </c>
      <c r="AL3280" s="21" t="e">
        <f>VLOOKUP($B3280,'[3]Rotoma level Monthly'!$C$2:$N$538,11,FALSE)</f>
        <v>#N/A</v>
      </c>
      <c r="AM3280" s="20">
        <v>3.4360719752412172</v>
      </c>
      <c r="AN3280" s="21">
        <v>177.73333333333335</v>
      </c>
    </row>
    <row r="3281" spans="1:40" x14ac:dyDescent="0.25">
      <c r="A3281" t="s">
        <v>102</v>
      </c>
      <c r="B3281" s="15">
        <v>37135</v>
      </c>
      <c r="C3281" s="16" t="s">
        <v>63</v>
      </c>
      <c r="D3281" s="17">
        <v>2002</v>
      </c>
      <c r="E3281" s="18" t="str">
        <f t="shared" si="789"/>
        <v>Tikitapu 2001/02</v>
      </c>
      <c r="F3281" s="18" t="s">
        <v>61</v>
      </c>
      <c r="G3281" s="19">
        <v>3.8</v>
      </c>
      <c r="H3281" s="20">
        <v>4.7199997901916504</v>
      </c>
      <c r="I3281" s="21">
        <v>218.0000101</v>
      </c>
      <c r="J3281" s="19">
        <v>6.0000000999999994</v>
      </c>
      <c r="K3281" s="19">
        <v>0.5</v>
      </c>
      <c r="L3281" s="19">
        <v>2.0000001000000003</v>
      </c>
      <c r="M3281" s="19">
        <v>2.0000001000000003</v>
      </c>
      <c r="N3281" s="19">
        <v>7.0999999000000003</v>
      </c>
      <c r="O3281" s="19">
        <v>3.7</v>
      </c>
      <c r="Q3281" s="19">
        <f t="shared" si="794"/>
        <v>3.6926503354066975</v>
      </c>
      <c r="R3281" s="19">
        <f t="shared" si="793"/>
        <v>3.665969181801648</v>
      </c>
      <c r="S3281" s="19">
        <f t="shared" si="790"/>
        <v>3.4287541063140172</v>
      </c>
      <c r="T3281" s="19">
        <f t="shared" si="791"/>
        <v>2.4902016722559037</v>
      </c>
      <c r="U3281" s="23">
        <f t="shared" si="795"/>
        <v>3.3193938239445666</v>
      </c>
      <c r="V3281" s="24">
        <f t="shared" si="796"/>
        <v>3.0358888568602249</v>
      </c>
      <c r="W3281" s="24">
        <f t="shared" si="796"/>
        <v>3.3298412379993079</v>
      </c>
      <c r="X3281" s="24">
        <f t="shared" si="796"/>
        <v>3.2381693566405407</v>
      </c>
      <c r="Y3281" s="24">
        <f t="shared" si="796"/>
        <v>2.1733230857421839</v>
      </c>
      <c r="Z3281" s="24">
        <f t="shared" si="796"/>
        <v>2.9159215237425564</v>
      </c>
      <c r="AA3281" s="20">
        <v>0.09</v>
      </c>
      <c r="AB3281" s="20">
        <v>-0.39</v>
      </c>
      <c r="AC3281" s="17">
        <v>314.45240080621699</v>
      </c>
      <c r="AD3281" s="17">
        <f t="shared" si="776"/>
        <v>314.34384434086257</v>
      </c>
      <c r="AE3281" s="21">
        <v>82.5</v>
      </c>
      <c r="AF3281" s="21">
        <v>165.84722222222041</v>
      </c>
      <c r="AG3281" s="19">
        <v>3.0261111882716496</v>
      </c>
      <c r="AH3281" s="21">
        <v>178.4</v>
      </c>
      <c r="AI3281" s="22">
        <v>0.57999999999999952</v>
      </c>
      <c r="AJ3281" s="21">
        <v>1195.5</v>
      </c>
      <c r="AK3281" s="21" t="e">
        <f>VLOOKUP($B3281,'[3]Rotoma level Monthly'!$C$2:$N$538,10,FALSE)</f>
        <v>#N/A</v>
      </c>
      <c r="AL3281" s="21" t="e">
        <f>VLOOKUP($B3281,'[3]Rotoma level Monthly'!$C$2:$N$538,11,FALSE)</f>
        <v>#N/A</v>
      </c>
      <c r="AM3281" s="20">
        <v>3.4194683620961697</v>
      </c>
      <c r="AN3281" s="21">
        <v>178.22499999999999</v>
      </c>
    </row>
    <row r="3282" spans="1:40" x14ac:dyDescent="0.25">
      <c r="A3282" t="s">
        <v>102</v>
      </c>
      <c r="B3282" s="15">
        <v>37165</v>
      </c>
      <c r="C3282" s="16" t="s">
        <v>63</v>
      </c>
      <c r="D3282" s="17">
        <v>2002</v>
      </c>
      <c r="E3282" s="18" t="str">
        <f t="shared" si="789"/>
        <v>Tikitapu 2001/02</v>
      </c>
      <c r="F3282" s="18" t="s">
        <v>61</v>
      </c>
      <c r="G3282" s="19">
        <v>2</v>
      </c>
      <c r="H3282" s="20">
        <v>5.0399999618530273</v>
      </c>
      <c r="I3282" s="21">
        <v>194.50001001999999</v>
      </c>
      <c r="J3282" s="19">
        <v>7.0000002000000006</v>
      </c>
      <c r="K3282" s="19">
        <v>2.0000001000000003</v>
      </c>
      <c r="L3282" s="19">
        <v>0.50000001999999999</v>
      </c>
      <c r="M3282" s="19">
        <v>3</v>
      </c>
      <c r="N3282" s="19">
        <v>6.6999997999999996</v>
      </c>
      <c r="O3282" s="19">
        <v>0.81999999000000001</v>
      </c>
      <c r="Q3282" s="19">
        <f t="shared" si="794"/>
        <v>2.9846161889865122</v>
      </c>
      <c r="R3282" s="19">
        <f t="shared" si="793"/>
        <v>3.5816103398696613</v>
      </c>
      <c r="S3282" s="19">
        <f t="shared" si="790"/>
        <v>3.279648080385797</v>
      </c>
      <c r="T3282" s="19">
        <f t="shared" si="791"/>
        <v>2.6856863130741973</v>
      </c>
      <c r="U3282" s="23">
        <f t="shared" si="795"/>
        <v>3.1328902305790418</v>
      </c>
      <c r="V3282" s="24">
        <f t="shared" si="796"/>
        <v>3.086283524895018</v>
      </c>
      <c r="W3282" s="24">
        <f t="shared" si="796"/>
        <v>3.3496753663162711</v>
      </c>
      <c r="X3282" s="24">
        <f t="shared" si="796"/>
        <v>3.2416259169526458</v>
      </c>
      <c r="Y3282" s="24">
        <f t="shared" si="796"/>
        <v>2.2160200213531849</v>
      </c>
      <c r="Z3282" s="24">
        <f t="shared" si="796"/>
        <v>2.9356459516367823</v>
      </c>
      <c r="AA3282" s="20">
        <v>-0.18</v>
      </c>
      <c r="AB3282" s="20">
        <v>-0.38333333333333303</v>
      </c>
      <c r="AC3282" s="17">
        <v>314.51455735850101</v>
      </c>
      <c r="AD3282" s="17">
        <f t="shared" ref="AD3282:AD3345" si="797">AVERAGE(AC3271:AC3282)</f>
        <v>314.44434355116442</v>
      </c>
      <c r="AE3282" s="21">
        <v>175</v>
      </c>
      <c r="AF3282" s="21">
        <v>165.41724924265642</v>
      </c>
      <c r="AG3282" s="19">
        <v>4.1471930058325199</v>
      </c>
      <c r="AH3282" s="21">
        <v>153</v>
      </c>
      <c r="AI3282" s="22">
        <v>0.57999999999999952</v>
      </c>
      <c r="AJ3282" s="21">
        <v>1193.5</v>
      </c>
      <c r="AK3282" s="21" t="e">
        <f>VLOOKUP($B3282,'[3]Rotoma level Monthly'!$C$2:$N$538,10,FALSE)</f>
        <v>#N/A</v>
      </c>
      <c r="AL3282" s="21" t="e">
        <f>VLOOKUP($B3282,'[3]Rotoma level Monthly'!$C$2:$N$538,11,FALSE)</f>
        <v>#N/A</v>
      </c>
      <c r="AM3282" s="20">
        <v>3.3642544840883559</v>
      </c>
      <c r="AN3282" s="21">
        <v>172.92500000000004</v>
      </c>
    </row>
    <row r="3283" spans="1:40" x14ac:dyDescent="0.25">
      <c r="A3283" t="s">
        <v>102</v>
      </c>
      <c r="B3283" s="15">
        <v>37196</v>
      </c>
      <c r="C3283" s="16" t="s">
        <v>63</v>
      </c>
      <c r="D3283" s="17">
        <v>2002</v>
      </c>
      <c r="E3283" s="18" t="str">
        <f t="shared" si="789"/>
        <v>Tikitapu 2001/02</v>
      </c>
      <c r="F3283" s="18" t="s">
        <v>61</v>
      </c>
      <c r="G3283" s="19">
        <v>2.8</v>
      </c>
      <c r="H3283" s="20">
        <v>3.9600000381469727</v>
      </c>
      <c r="I3283" s="21">
        <v>212.50000001999999</v>
      </c>
      <c r="J3283" s="19">
        <v>4.0000002000000006</v>
      </c>
      <c r="K3283" s="19">
        <v>0.5</v>
      </c>
      <c r="L3283" s="19">
        <v>0.50000001999999999</v>
      </c>
      <c r="M3283" s="19">
        <v>8.0000004000000011</v>
      </c>
      <c r="N3283" s="19">
        <v>7.7600002000000003</v>
      </c>
      <c r="O3283" s="19">
        <v>0.88</v>
      </c>
      <c r="Q3283" s="19">
        <f t="shared" si="794"/>
        <v>3.3557813996092367</v>
      </c>
      <c r="R3283" s="19">
        <f t="shared" si="793"/>
        <v>3.8882769610667163</v>
      </c>
      <c r="S3283" s="19">
        <f t="shared" si="790"/>
        <v>3.3953503926258874</v>
      </c>
      <c r="T3283" s="19">
        <f t="shared" si="791"/>
        <v>1.976015238084643</v>
      </c>
      <c r="U3283" s="23">
        <f t="shared" si="795"/>
        <v>3.1538559978466205</v>
      </c>
      <c r="V3283" s="24">
        <f t="shared" si="796"/>
        <v>3.1632258235086423</v>
      </c>
      <c r="W3283" s="24">
        <f t="shared" si="796"/>
        <v>3.4287612515243722</v>
      </c>
      <c r="X3283" s="24">
        <f t="shared" si="796"/>
        <v>3.2675480678057682</v>
      </c>
      <c r="Y3283" s="24">
        <f t="shared" si="796"/>
        <v>2.2160200213531849</v>
      </c>
      <c r="Z3283" s="24">
        <f t="shared" si="796"/>
        <v>2.9817226750976107</v>
      </c>
      <c r="AA3283" s="20">
        <v>0.62</v>
      </c>
      <c r="AB3283" s="20">
        <v>-6.0000000000000102E-2</v>
      </c>
      <c r="AC3283" s="17">
        <v>314.550309430499</v>
      </c>
      <c r="AD3283" s="17">
        <f t="shared" si="797"/>
        <v>314.5219858225712</v>
      </c>
      <c r="AE3283" s="21">
        <v>168.5</v>
      </c>
      <c r="AF3283" s="21">
        <v>153.97536549706371</v>
      </c>
      <c r="AG3283" s="19">
        <v>4.1421338045150389</v>
      </c>
      <c r="AH3283" s="21">
        <v>164.7</v>
      </c>
      <c r="AI3283" s="22">
        <v>0.23666666666666641</v>
      </c>
      <c r="AJ3283" s="21">
        <v>1275.5</v>
      </c>
      <c r="AK3283" s="21" t="e">
        <f>VLOOKUP($B3283,'[3]Rotoma level Monthly'!$C$2:$N$538,10,FALSE)</f>
        <v>#N/A</v>
      </c>
      <c r="AL3283" s="21" t="e">
        <f>VLOOKUP($B3283,'[3]Rotoma level Monthly'!$C$2:$N$538,11,FALSE)</f>
        <v>#N/A</v>
      </c>
      <c r="AM3283" s="20">
        <v>3.3358161064714325</v>
      </c>
      <c r="AN3283" s="21">
        <v>169.53333333333333</v>
      </c>
    </row>
    <row r="3284" spans="1:40" x14ac:dyDescent="0.25">
      <c r="A3284" t="s">
        <v>102</v>
      </c>
      <c r="B3284" s="15">
        <v>37226</v>
      </c>
      <c r="C3284" s="16" t="s">
        <v>63</v>
      </c>
      <c r="D3284" s="17">
        <v>2002</v>
      </c>
      <c r="E3284" s="18" t="str">
        <f t="shared" si="789"/>
        <v>Tikitapu 2001/02</v>
      </c>
      <c r="F3284" s="18" t="s">
        <v>61</v>
      </c>
      <c r="G3284" s="19">
        <v>2.2999999999999998</v>
      </c>
      <c r="H3284" s="20">
        <v>4.0100002288818359</v>
      </c>
      <c r="I3284" s="21">
        <v>371.49999001999998</v>
      </c>
      <c r="J3284" s="19">
        <v>0.5</v>
      </c>
      <c r="K3284" s="19">
        <v>0.5</v>
      </c>
      <c r="L3284" s="19">
        <v>0.50000001999999999</v>
      </c>
      <c r="M3284" s="19">
        <v>3</v>
      </c>
      <c r="N3284" s="19">
        <v>6.7199998000000001</v>
      </c>
      <c r="O3284" s="19">
        <v>0.95999997999999997</v>
      </c>
      <c r="Q3284" s="19">
        <f t="shared" si="794"/>
        <v>3.138788703484686</v>
      </c>
      <c r="R3284" s="19">
        <f t="shared" si="793"/>
        <v>3.8725413834011064</v>
      </c>
      <c r="S3284" s="19">
        <f t="shared" si="790"/>
        <v>4.1255760073533327</v>
      </c>
      <c r="T3284" s="19">
        <v>0</v>
      </c>
      <c r="U3284" s="23">
        <f t="shared" si="795"/>
        <v>2.7842265235597812</v>
      </c>
      <c r="V3284" s="24">
        <f t="shared" si="796"/>
        <v>3.1953248113968082</v>
      </c>
      <c r="W3284" s="24">
        <f t="shared" si="796"/>
        <v>3.4657429291807667</v>
      </c>
      <c r="X3284" s="24">
        <f t="shared" si="796"/>
        <v>3.3572890109805531</v>
      </c>
      <c r="Y3284" s="24">
        <f t="shared" si="796"/>
        <v>2.1246027171243669</v>
      </c>
      <c r="Z3284" s="24">
        <f t="shared" si="796"/>
        <v>3.0247919900661797</v>
      </c>
      <c r="AA3284" s="20">
        <v>-1</v>
      </c>
      <c r="AB3284" s="20">
        <v>-0.27333333333333298</v>
      </c>
      <c r="AC3284" s="17">
        <v>314.76129344694101</v>
      </c>
      <c r="AD3284" s="17">
        <f t="shared" si="797"/>
        <v>314.56458331209461</v>
      </c>
      <c r="AE3284" s="21">
        <v>243.5</v>
      </c>
      <c r="AF3284" s="21">
        <v>151.0940161988579</v>
      </c>
      <c r="AG3284" s="19">
        <v>4.2388444364162208</v>
      </c>
      <c r="AH3284" s="21">
        <v>163.30000000000001</v>
      </c>
      <c r="AI3284" s="22">
        <v>-9.2500000000000054E-2</v>
      </c>
      <c r="AJ3284" s="21">
        <v>1349.5</v>
      </c>
      <c r="AK3284" s="21" t="e">
        <f>VLOOKUP($B3284,'[3]Rotoma level Monthly'!$C$2:$N$538,10,FALSE)</f>
        <v>#N/A</v>
      </c>
      <c r="AL3284" s="21" t="e">
        <f>VLOOKUP($B3284,'[3]Rotoma level Monthly'!$C$2:$N$538,11,FALSE)</f>
        <v>#N/A</v>
      </c>
      <c r="AM3284" s="20">
        <v>3.3286212929844781</v>
      </c>
      <c r="AN3284" s="21">
        <v>168.41666666666666</v>
      </c>
    </row>
    <row r="3285" spans="1:40" x14ac:dyDescent="0.25">
      <c r="A3285" t="s">
        <v>102</v>
      </c>
      <c r="B3285" s="15">
        <v>37257</v>
      </c>
      <c r="C3285" s="16" t="s">
        <v>63</v>
      </c>
      <c r="D3285" s="17">
        <v>2002</v>
      </c>
      <c r="E3285" s="18" t="str">
        <f t="shared" si="789"/>
        <v>Tikitapu 2001/02</v>
      </c>
      <c r="F3285" s="18" t="s">
        <v>61</v>
      </c>
      <c r="G3285" s="19">
        <v>4.4000000999999997</v>
      </c>
      <c r="H3285" s="20">
        <v>2.880000114440918</v>
      </c>
      <c r="I3285" s="21">
        <v>239.49999001999998</v>
      </c>
      <c r="J3285" s="19">
        <v>4.9999998999999997</v>
      </c>
      <c r="K3285" s="19">
        <v>2.0000001000000003</v>
      </c>
      <c r="L3285" s="19">
        <v>0.50000001999999999</v>
      </c>
      <c r="M3285" s="19">
        <v>3</v>
      </c>
      <c r="N3285" s="19">
        <v>6.4000000999999997</v>
      </c>
      <c r="O3285" s="19">
        <v>0.85000001999999997</v>
      </c>
      <c r="Q3285" s="19">
        <f t="shared" si="794"/>
        <v>3.8543698233455519</v>
      </c>
      <c r="R3285" s="19">
        <f t="shared" si="793"/>
        <v>4.2812042216448134</v>
      </c>
      <c r="S3285" s="19">
        <f t="shared" si="790"/>
        <v>3.5517095539569357</v>
      </c>
      <c r="T3285" s="19">
        <f t="shared" si="791"/>
        <v>2.2589923872983766</v>
      </c>
      <c r="U3285" s="23">
        <f t="shared" si="795"/>
        <v>3.4865689965614193</v>
      </c>
      <c r="V3285" s="24">
        <f t="shared" si="796"/>
        <v>3.3479976217973957</v>
      </c>
      <c r="W3285" s="24">
        <f t="shared" si="796"/>
        <v>3.554359692288779</v>
      </c>
      <c r="X3285" s="24">
        <f t="shared" si="796"/>
        <v>3.4026016544302844</v>
      </c>
      <c r="Y3285" s="24">
        <f t="shared" si="796"/>
        <v>2.1481841462255113</v>
      </c>
      <c r="Z3285" s="24">
        <f t="shared" si="796"/>
        <v>3.1059176933005683</v>
      </c>
      <c r="AA3285" s="20">
        <v>0.28999999999999998</v>
      </c>
      <c r="AB3285" s="20">
        <v>0.92166666666666597</v>
      </c>
      <c r="AC3285" s="17">
        <v>314.82040026638703</v>
      </c>
      <c r="AD3285" s="17">
        <f t="shared" si="797"/>
        <v>314.56941804904926</v>
      </c>
      <c r="AE3285" s="21">
        <v>101</v>
      </c>
      <c r="AF3285" s="21">
        <v>167.39889718160234</v>
      </c>
      <c r="AG3285" s="19">
        <v>3.2064573334238693</v>
      </c>
      <c r="AH3285" s="21">
        <v>246.4</v>
      </c>
      <c r="AI3285" s="22">
        <v>-9.2500000000000054E-2</v>
      </c>
      <c r="AJ3285" s="21">
        <v>1430</v>
      </c>
      <c r="AK3285" s="21" t="e">
        <f>VLOOKUP($B3285,'[3]Rotoma level Monthly'!$C$2:$N$538,10,FALSE)</f>
        <v>#N/A</v>
      </c>
      <c r="AL3285" s="21" t="e">
        <f>VLOOKUP($B3285,'[3]Rotoma level Monthly'!$C$2:$N$538,11,FALSE)</f>
        <v>#N/A</v>
      </c>
      <c r="AM3285" s="20">
        <v>3.3805480869107218</v>
      </c>
      <c r="AN3285" s="21">
        <v>168.70000000000002</v>
      </c>
    </row>
    <row r="3286" spans="1:40" x14ac:dyDescent="0.25">
      <c r="A3286" t="s">
        <v>102</v>
      </c>
      <c r="B3286" s="15">
        <v>37288</v>
      </c>
      <c r="C3286" s="16" t="s">
        <v>63</v>
      </c>
      <c r="D3286" s="17">
        <v>2002</v>
      </c>
      <c r="E3286" s="18" t="str">
        <f t="shared" si="789"/>
        <v>Tikitapu 2001/02</v>
      </c>
      <c r="F3286" s="18" t="s">
        <v>61</v>
      </c>
      <c r="G3286" s="19">
        <v>2.2000000000000002</v>
      </c>
      <c r="H3286" s="20">
        <v>3.7999999523162842</v>
      </c>
      <c r="I3286" s="21">
        <v>191.50000002000002</v>
      </c>
      <c r="J3286" s="19">
        <v>6.0000000999999994</v>
      </c>
      <c r="K3286" s="19">
        <v>2.0000001000000003</v>
      </c>
      <c r="L3286" s="19">
        <v>0.50000001999999999</v>
      </c>
      <c r="M3286" s="19">
        <v>3</v>
      </c>
      <c r="N3286" s="19">
        <v>6.0999999000000003</v>
      </c>
      <c r="O3286" s="19">
        <v>0.86000001000000004</v>
      </c>
      <c r="Q3286" s="19">
        <f t="shared" si="794"/>
        <v>3.0897536092884041</v>
      </c>
      <c r="R3286" s="19">
        <f t="shared" si="793"/>
        <v>3.939848970386354</v>
      </c>
      <c r="S3286" s="19">
        <f t="shared" si="790"/>
        <v>3.2593280228334955</v>
      </c>
      <c r="T3286" s="19">
        <f t="shared" si="791"/>
        <v>2.4902016722559037</v>
      </c>
      <c r="U3286" s="23">
        <f t="shared" si="795"/>
        <v>3.1947830686910392</v>
      </c>
      <c r="V3286" s="24">
        <f t="shared" si="796"/>
        <v>3.3264772874216462</v>
      </c>
      <c r="W3286" s="24">
        <f t="shared" si="796"/>
        <v>3.6301456629011475</v>
      </c>
      <c r="X3286" s="24">
        <f t="shared" si="796"/>
        <v>3.3647758551856501</v>
      </c>
      <c r="Y3286" s="24">
        <f t="shared" si="796"/>
        <v>2.1318937594906537</v>
      </c>
      <c r="Z3286" s="24">
        <f t="shared" si="796"/>
        <v>3.1133231412497739</v>
      </c>
      <c r="AA3286" s="20">
        <v>0.67</v>
      </c>
      <c r="AB3286" s="20">
        <v>0.93999999999999895</v>
      </c>
      <c r="AC3286" s="17">
        <v>314.706962347135</v>
      </c>
      <c r="AD3286" s="17">
        <f t="shared" si="797"/>
        <v>314.55440174742506</v>
      </c>
      <c r="AE3286" s="21">
        <v>54.5</v>
      </c>
      <c r="AF3286" s="21">
        <v>150.03382034632133</v>
      </c>
      <c r="AG3286" s="19">
        <v>4.019923714650175</v>
      </c>
      <c r="AH3286" s="21">
        <v>217.3</v>
      </c>
      <c r="AI3286" s="22">
        <v>-9.2500000000000054E-2</v>
      </c>
      <c r="AJ3286" s="21">
        <v>1507.5</v>
      </c>
      <c r="AK3286" s="21" t="e">
        <f>VLOOKUP($B3286,'[3]Rotoma level Monthly'!$C$2:$N$538,10,FALSE)</f>
        <v>#N/A</v>
      </c>
      <c r="AL3286" s="21" t="e">
        <f>VLOOKUP($B3286,'[3]Rotoma level Monthly'!$C$2:$N$538,11,FALSE)</f>
        <v>#N/A</v>
      </c>
      <c r="AM3286" s="20">
        <v>3.3242873131229564</v>
      </c>
      <c r="AN3286" s="21">
        <v>172.70000000000002</v>
      </c>
    </row>
    <row r="3287" spans="1:40" x14ac:dyDescent="0.25">
      <c r="A3287" t="s">
        <v>102</v>
      </c>
      <c r="B3287" s="15">
        <v>37316</v>
      </c>
      <c r="C3287" s="16" t="s">
        <v>63</v>
      </c>
      <c r="D3287" s="17">
        <v>2002</v>
      </c>
      <c r="E3287" s="18" t="str">
        <f t="shared" si="789"/>
        <v>Tikitapu 2001/02</v>
      </c>
      <c r="F3287" s="18" t="s">
        <v>61</v>
      </c>
      <c r="G3287" s="19">
        <v>0.69999999000000002</v>
      </c>
      <c r="H3287" s="20">
        <v>4.559999942779541</v>
      </c>
      <c r="I3287" s="21">
        <v>271.00001000000003</v>
      </c>
      <c r="J3287" s="19">
        <v>3</v>
      </c>
      <c r="K3287" s="19">
        <v>3</v>
      </c>
      <c r="L3287" s="19">
        <v>1</v>
      </c>
      <c r="M3287" s="19">
        <v>3</v>
      </c>
      <c r="N3287" s="19">
        <v>8.3599996999999995</v>
      </c>
      <c r="O3287" s="19">
        <v>1.2</v>
      </c>
      <c r="Q3287" s="19">
        <f t="shared" si="794"/>
        <v>1.8265490058775271</v>
      </c>
      <c r="R3287" s="19">
        <f t="shared" si="793"/>
        <v>3.7100191019710826</v>
      </c>
      <c r="S3287" s="19">
        <f t="shared" si="790"/>
        <v>3.7132376137690959</v>
      </c>
      <c r="T3287" s="19">
        <f t="shared" si="791"/>
        <v>1.6111940637814142</v>
      </c>
      <c r="U3287" s="23">
        <f t="shared" si="795"/>
        <v>2.7152499463497799</v>
      </c>
      <c r="V3287" s="24">
        <f t="shared" si="796"/>
        <v>3.2857677625140078</v>
      </c>
      <c r="W3287" s="24">
        <f t="shared" si="796"/>
        <v>3.6867791444789084</v>
      </c>
      <c r="X3287" s="24">
        <f t="shared" si="796"/>
        <v>3.3935981031465823</v>
      </c>
      <c r="Y3287" s="24">
        <f t="shared" si="796"/>
        <v>2.0586431254511126</v>
      </c>
      <c r="Z3287" s="24">
        <f t="shared" si="796"/>
        <v>3.106197033897653</v>
      </c>
      <c r="AA3287" s="20">
        <v>-0.45</v>
      </c>
      <c r="AB3287" s="20">
        <v>0.70999999999999897</v>
      </c>
      <c r="AC3287" s="17">
        <v>314.57326828348903</v>
      </c>
      <c r="AD3287" s="17">
        <f t="shared" si="797"/>
        <v>314.55990313104013</v>
      </c>
      <c r="AE3287" s="21">
        <v>64</v>
      </c>
      <c r="AF3287" s="21">
        <v>183.38844086022903</v>
      </c>
      <c r="AG3287" s="19">
        <v>3.3353603845916515</v>
      </c>
      <c r="AH3287" s="21">
        <v>236.6</v>
      </c>
      <c r="AI3287" s="22">
        <v>-9.2500000000000054E-2</v>
      </c>
      <c r="AJ3287" s="21">
        <v>1384.5</v>
      </c>
      <c r="AK3287" s="21" t="e">
        <f>VLOOKUP($B3287,'[3]Rotoma level Monthly'!$C$2:$N$538,10,FALSE)</f>
        <v>#N/A</v>
      </c>
      <c r="AL3287" s="21" t="e">
        <f>VLOOKUP($B3287,'[3]Rotoma level Monthly'!$C$2:$N$538,11,FALSE)</f>
        <v>#N/A</v>
      </c>
      <c r="AM3287" s="20">
        <v>3.4035359688284585</v>
      </c>
      <c r="AN3287" s="21">
        <v>174.45833333333334</v>
      </c>
    </row>
    <row r="3288" spans="1:40" x14ac:dyDescent="0.25">
      <c r="A3288" t="s">
        <v>102</v>
      </c>
      <c r="B3288" s="15">
        <v>37347</v>
      </c>
      <c r="C3288" s="16" t="s">
        <v>63</v>
      </c>
      <c r="D3288" s="17">
        <v>2002</v>
      </c>
      <c r="E3288" s="18" t="str">
        <f t="shared" si="789"/>
        <v>Tikitapu 2001/02</v>
      </c>
      <c r="F3288" s="18" t="s">
        <v>61</v>
      </c>
      <c r="G3288" s="19">
        <v>1.2</v>
      </c>
      <c r="H3288" s="20">
        <v>4.880000114440918</v>
      </c>
      <c r="I3288" s="21">
        <v>174.49999001999998</v>
      </c>
      <c r="J3288" s="19">
        <v>4.0000002000000006</v>
      </c>
      <c r="K3288" s="19">
        <v>0.5</v>
      </c>
      <c r="L3288" s="19">
        <v>0.50000001999999999</v>
      </c>
      <c r="M3288" s="19">
        <v>1</v>
      </c>
      <c r="N3288" s="19">
        <v>6.2800001999999999</v>
      </c>
      <c r="O3288" s="19">
        <v>0.74000001000000004</v>
      </c>
      <c r="Q3288" s="19">
        <f t="shared" si="794"/>
        <v>2.4211203649609674</v>
      </c>
      <c r="R3288" s="19">
        <f t="shared" si="793"/>
        <v>3.6231941739892832</v>
      </c>
      <c r="S3288" s="19">
        <f t="shared" si="790"/>
        <v>3.1378041734356841</v>
      </c>
      <c r="T3288" s="19">
        <f t="shared" si="791"/>
        <v>1.976015238084643</v>
      </c>
      <c r="U3288" s="23">
        <f t="shared" si="795"/>
        <v>2.7895334876176445</v>
      </c>
      <c r="V3288" s="24">
        <f t="shared" si="796"/>
        <v>3.249007234703345</v>
      </c>
      <c r="W3288" s="24">
        <f t="shared" si="796"/>
        <v>3.7163768295679045</v>
      </c>
      <c r="X3288" s="24">
        <f t="shared" si="796"/>
        <v>3.3993666131444908</v>
      </c>
      <c r="Y3288" s="24">
        <f t="shared" si="796"/>
        <v>2.131893757729348</v>
      </c>
      <c r="Z3288" s="24">
        <f t="shared" si="796"/>
        <v>3.124161108786272</v>
      </c>
      <c r="AA3288" s="20">
        <v>-0.22</v>
      </c>
      <c r="AB3288" s="20">
        <v>0.51499999999999901</v>
      </c>
      <c r="AC3288" s="17">
        <v>314.40170181802898</v>
      </c>
      <c r="AD3288" s="17">
        <f t="shared" si="797"/>
        <v>314.55584257652396</v>
      </c>
      <c r="AE3288" s="21">
        <v>135.5</v>
      </c>
      <c r="AF3288" s="21">
        <v>159.59549587952128</v>
      </c>
      <c r="AG3288" s="19">
        <v>2.8519871943646589</v>
      </c>
      <c r="AH3288" s="21">
        <v>180</v>
      </c>
      <c r="AI3288" s="22">
        <v>-9.2500000000000054E-2</v>
      </c>
      <c r="AJ3288" s="21">
        <v>1393.5</v>
      </c>
      <c r="AK3288" s="21" t="e">
        <f>VLOOKUP($B3288,'[3]Rotoma level Monthly'!$C$2:$N$538,10,FALSE)</f>
        <v>#N/A</v>
      </c>
      <c r="AL3288" s="21" t="e">
        <f>VLOOKUP($B3288,'[3]Rotoma level Monthly'!$C$2:$N$538,11,FALSE)</f>
        <v>#N/A</v>
      </c>
      <c r="AM3288" s="20">
        <v>3.4549132442701573</v>
      </c>
      <c r="AN3288" s="21">
        <v>174.84166666666667</v>
      </c>
    </row>
    <row r="3289" spans="1:40" x14ac:dyDescent="0.25">
      <c r="A3289" t="s">
        <v>102</v>
      </c>
      <c r="B3289" s="15">
        <v>37377</v>
      </c>
      <c r="C3289" s="16" t="s">
        <v>63</v>
      </c>
      <c r="D3289" s="17">
        <v>2002</v>
      </c>
      <c r="E3289" s="18" t="str">
        <f t="shared" si="789"/>
        <v>Tikitapu 2001/02</v>
      </c>
      <c r="F3289" s="18" t="s">
        <v>61</v>
      </c>
      <c r="G3289" s="19">
        <v>1.1000000000000001</v>
      </c>
      <c r="H3289" s="20">
        <v>4.9499998092651367</v>
      </c>
      <c r="I3289" s="21">
        <v>200</v>
      </c>
      <c r="J3289" s="19">
        <v>4.0000002000000006</v>
      </c>
      <c r="K3289" s="19">
        <v>2.0000001000000003</v>
      </c>
      <c r="L3289" s="19">
        <v>1</v>
      </c>
      <c r="M3289" s="19">
        <v>1</v>
      </c>
      <c r="N3289" s="19">
        <v>6.4000000999999997</v>
      </c>
      <c r="O3289" s="19">
        <v>0.68000000999999999</v>
      </c>
      <c r="Q3289" s="19">
        <f t="shared" si="794"/>
        <v>2.3251374203018917</v>
      </c>
      <c r="R3289" s="19">
        <f t="shared" si="793"/>
        <v>3.6048594129610123</v>
      </c>
      <c r="S3289" s="19">
        <f t="shared" si="790"/>
        <v>3.3161002869485832</v>
      </c>
      <c r="T3289" s="19">
        <f t="shared" si="791"/>
        <v>1.976015238084643</v>
      </c>
      <c r="U3289" s="23">
        <f t="shared" si="795"/>
        <v>2.8055280895740324</v>
      </c>
      <c r="V3289" s="24">
        <f t="shared" si="796"/>
        <v>3.183632855847772</v>
      </c>
      <c r="W3289" s="24">
        <f t="shared" si="796"/>
        <v>3.7346401480544547</v>
      </c>
      <c r="X3289" s="24">
        <f t="shared" si="796"/>
        <v>3.4209849717718175</v>
      </c>
      <c r="Y3289" s="24">
        <f t="shared" si="796"/>
        <v>1.9729453905322822</v>
      </c>
      <c r="Z3289" s="24">
        <f t="shared" si="796"/>
        <v>3.078050841551581</v>
      </c>
      <c r="AA3289" s="20">
        <v>-1.32</v>
      </c>
      <c r="AB3289" s="20">
        <v>-5.6666666666666803E-2</v>
      </c>
      <c r="AC3289" s="17">
        <v>314.40170181802898</v>
      </c>
      <c r="AD3289" s="17">
        <f t="shared" si="797"/>
        <v>314.55050113976478</v>
      </c>
      <c r="AE3289" s="21">
        <v>82</v>
      </c>
      <c r="AF3289" s="21">
        <v>191.23631154499625</v>
      </c>
      <c r="AG3289" s="19">
        <v>3.7514200090546557</v>
      </c>
      <c r="AH3289" s="21">
        <v>117.3</v>
      </c>
      <c r="AI3289" s="22">
        <v>-9.2500000000000054E-2</v>
      </c>
      <c r="AJ3289" s="21">
        <v>1410</v>
      </c>
      <c r="AK3289" s="21" t="e">
        <f>VLOOKUP($B3289,'[3]Rotoma level Monthly'!$C$2:$N$538,10,FALSE)</f>
        <v>#N/A</v>
      </c>
      <c r="AL3289" s="21" t="e">
        <f>VLOOKUP($B3289,'[3]Rotoma level Monthly'!$C$2:$N$538,11,FALSE)</f>
        <v>#N/A</v>
      </c>
      <c r="AM3289" s="20">
        <v>3.4215246685004423</v>
      </c>
      <c r="AN3289" s="21">
        <v>175.38333333333333</v>
      </c>
    </row>
    <row r="3290" spans="1:40" x14ac:dyDescent="0.25">
      <c r="A3290" t="s">
        <v>102</v>
      </c>
      <c r="B3290" s="15">
        <v>37408</v>
      </c>
      <c r="C3290" s="16" t="s">
        <v>63</v>
      </c>
      <c r="D3290" s="17">
        <v>2002</v>
      </c>
      <c r="E3290" s="18" t="str">
        <f t="shared" si="789"/>
        <v>Tikitapu 2001/02</v>
      </c>
      <c r="F3290" s="18" t="s">
        <v>61</v>
      </c>
      <c r="G3290" s="19">
        <v>3.4000001000000002</v>
      </c>
      <c r="H3290" s="20">
        <v>5.369999885559082</v>
      </c>
      <c r="I3290" s="21">
        <v>167.50000002000002</v>
      </c>
      <c r="J3290" s="19">
        <v>4.9999998999999997</v>
      </c>
      <c r="K3290" s="19">
        <v>0.5</v>
      </c>
      <c r="L3290" s="19">
        <v>0.50000001999999999</v>
      </c>
      <c r="M3290" s="19">
        <v>8.0000004000000011</v>
      </c>
      <c r="N3290" s="19">
        <v>6.4000000999999997</v>
      </c>
      <c r="O3290" s="19">
        <v>0.72000003000000001</v>
      </c>
      <c r="Q3290" s="19">
        <f t="shared" si="794"/>
        <v>3.5699564817316802</v>
      </c>
      <c r="R3290" s="19">
        <f t="shared" si="793"/>
        <v>3.4992873855524049</v>
      </c>
      <c r="S3290" s="19">
        <f t="shared" si="790"/>
        <v>3.0842845823884075</v>
      </c>
      <c r="T3290" s="19">
        <f t="shared" si="791"/>
        <v>2.2589923872983766</v>
      </c>
      <c r="U3290" s="23">
        <f t="shared" si="795"/>
        <v>3.1031302092427175</v>
      </c>
      <c r="V3290" s="24">
        <f t="shared" si="796"/>
        <v>3.2014807793579756</v>
      </c>
      <c r="W3290" s="24">
        <f t="shared" si="796"/>
        <v>3.756779158619775</v>
      </c>
      <c r="X3290" s="24">
        <f t="shared" si="796"/>
        <v>3.4044250051756912</v>
      </c>
      <c r="Y3290" s="24">
        <f t="shared" si="796"/>
        <v>1.9965268196334265</v>
      </c>
      <c r="Z3290" s="24">
        <f t="shared" si="796"/>
        <v>3.0898029406967162</v>
      </c>
      <c r="AA3290" s="20">
        <v>-0.54</v>
      </c>
      <c r="AB3290" s="20">
        <v>-0.49833333333333302</v>
      </c>
      <c r="AC3290" s="17">
        <v>314.40170181802898</v>
      </c>
      <c r="AD3290" s="17">
        <f t="shared" si="797"/>
        <v>314.54101191048017</v>
      </c>
      <c r="AE3290" s="21">
        <v>131</v>
      </c>
      <c r="AF3290" s="21">
        <v>186.89374999999561</v>
      </c>
      <c r="AG3290" s="19">
        <v>4.0735705933538968</v>
      </c>
      <c r="AH3290" s="21">
        <v>85</v>
      </c>
      <c r="AI3290" s="22">
        <v>-0.14416666666666655</v>
      </c>
      <c r="AJ3290" s="21">
        <v>1272.5</v>
      </c>
      <c r="AK3290" s="21" t="e">
        <f>VLOOKUP($B3290,'[3]Rotoma level Monthly'!$C$2:$N$538,10,FALSE)</f>
        <v>#N/A</v>
      </c>
      <c r="AL3290" s="21" t="e">
        <f>VLOOKUP($B3290,'[3]Rotoma level Monthly'!$C$2:$N$538,11,FALSE)</f>
        <v>#N/A</v>
      </c>
      <c r="AM3290" s="20">
        <v>3.3961716495818188</v>
      </c>
      <c r="AN3290" s="21">
        <v>170.59166666666667</v>
      </c>
    </row>
    <row r="3291" spans="1:40" x14ac:dyDescent="0.25">
      <c r="A3291" t="s">
        <v>102</v>
      </c>
      <c r="B3291" s="15">
        <v>37438</v>
      </c>
      <c r="C3291" s="16" t="s">
        <v>64</v>
      </c>
      <c r="D3291" s="17">
        <v>2003</v>
      </c>
      <c r="E3291" s="18" t="str">
        <f t="shared" si="789"/>
        <v>Tikitapu 2002/03</v>
      </c>
      <c r="F3291" s="18" t="s">
        <v>61</v>
      </c>
      <c r="G3291" s="19">
        <v>4.6999997999999996</v>
      </c>
      <c r="H3291" s="20">
        <v>5.7199997901916504</v>
      </c>
      <c r="I3291" s="21">
        <v>236.50000001999999</v>
      </c>
      <c r="J3291" s="19">
        <v>1</v>
      </c>
      <c r="K3291" s="19">
        <v>0.5</v>
      </c>
      <c r="L3291" s="19">
        <v>0.50000001999999999</v>
      </c>
      <c r="M3291" s="19">
        <v>4.9999998999999997</v>
      </c>
      <c r="N3291" s="19">
        <v>6.4400000999999998</v>
      </c>
      <c r="O3291" s="19">
        <v>1.1000000000000001</v>
      </c>
      <c r="Q3291" s="19">
        <f t="shared" si="794"/>
        <v>3.927128512215956</v>
      </c>
      <c r="R3291" s="19">
        <f t="shared" si="793"/>
        <v>3.4165205104669818</v>
      </c>
      <c r="S3291" s="19">
        <f t="shared" si="790"/>
        <v>3.535231746782777</v>
      </c>
      <c r="T3291" s="19">
        <f t="shared" si="791"/>
        <v>0.218</v>
      </c>
      <c r="U3291" s="23">
        <f t="shared" si="795"/>
        <v>2.7742201923664287</v>
      </c>
      <c r="V3291" s="24">
        <f t="shared" si="796"/>
        <v>3.1853750246345229</v>
      </c>
      <c r="W3291" s="24">
        <f t="shared" si="796"/>
        <v>3.7316202237950056</v>
      </c>
      <c r="X3291" s="24">
        <f t="shared" si="796"/>
        <v>3.4291370584108676</v>
      </c>
      <c r="Y3291" s="24">
        <f t="shared" si="796"/>
        <v>1.8264441206918953</v>
      </c>
      <c r="Z3291" s="24">
        <f t="shared" si="796"/>
        <v>3.0431441068830729</v>
      </c>
      <c r="AA3291" s="20">
        <v>-0.73</v>
      </c>
      <c r="AB3291" s="20">
        <v>-0.59</v>
      </c>
      <c r="AC3291" s="17">
        <v>314.51668098456099</v>
      </c>
      <c r="AD3291" s="17">
        <f t="shared" si="797"/>
        <v>314.54357080959028</v>
      </c>
      <c r="AE3291" s="21">
        <v>103.5</v>
      </c>
      <c r="AF3291" s="21">
        <v>185.86304470854603</v>
      </c>
      <c r="AG3291" s="19">
        <v>3.7529458822909425</v>
      </c>
      <c r="AH3291" s="21">
        <v>118.2</v>
      </c>
      <c r="AI3291" s="22">
        <v>-0.1766666666666665</v>
      </c>
      <c r="AJ3291" s="21">
        <v>1372</v>
      </c>
      <c r="AK3291" s="21" t="e">
        <f>VLOOKUP($B3291,'[3]Rotoma level Monthly'!$C$2:$N$538,10,FALSE)</f>
        <v>#N/A</v>
      </c>
      <c r="AL3291" s="21" t="e">
        <f>VLOOKUP($B3291,'[3]Rotoma level Monthly'!$C$2:$N$538,11,FALSE)</f>
        <v>#N/A</v>
      </c>
      <c r="AM3291" s="20">
        <v>3.5401416414245799</v>
      </c>
      <c r="AN3291" s="21">
        <v>167.85833333333332</v>
      </c>
    </row>
    <row r="3292" spans="1:40" x14ac:dyDescent="0.25">
      <c r="A3292" t="s">
        <v>102</v>
      </c>
      <c r="B3292" s="15">
        <v>37469</v>
      </c>
      <c r="C3292" s="16" t="s">
        <v>64</v>
      </c>
      <c r="D3292" s="17">
        <v>2003</v>
      </c>
      <c r="E3292" s="18" t="str">
        <f t="shared" si="789"/>
        <v>Tikitapu 2002/03</v>
      </c>
      <c r="F3292" s="18" t="s">
        <v>61</v>
      </c>
      <c r="G3292" s="19">
        <v>3.7</v>
      </c>
      <c r="I3292" s="21">
        <v>171.50000002000002</v>
      </c>
      <c r="J3292" s="19">
        <v>6.0000000999999994</v>
      </c>
      <c r="K3292" s="19">
        <v>0.5</v>
      </c>
      <c r="L3292" s="19">
        <v>0.50000001999999999</v>
      </c>
      <c r="M3292" s="19">
        <v>2.0000001000000003</v>
      </c>
      <c r="N3292" s="19">
        <v>6.5</v>
      </c>
      <c r="O3292" s="19">
        <v>0.77999996999999999</v>
      </c>
      <c r="Q3292" s="19">
        <f t="shared" si="794"/>
        <v>3.6632323791301675</v>
      </c>
      <c r="S3292" s="19">
        <f t="shared" si="790"/>
        <v>3.1151350145326027</v>
      </c>
      <c r="T3292" s="19">
        <f t="shared" si="791"/>
        <v>2.4902016722559037</v>
      </c>
      <c r="U3292" s="23">
        <f t="shared" si="795"/>
        <v>3.0895230219728913</v>
      </c>
      <c r="V3292" s="24">
        <f t="shared" si="796"/>
        <v>3.1540903520282728</v>
      </c>
      <c r="W3292" s="24">
        <f t="shared" si="796"/>
        <v>3.7348483311919152</v>
      </c>
      <c r="X3292" s="24">
        <f t="shared" si="796"/>
        <v>3.4118466317772183</v>
      </c>
      <c r="Y3292" s="24">
        <f t="shared" si="796"/>
        <v>1.8692929902061668</v>
      </c>
      <c r="Z3292" s="24">
        <f t="shared" si="796"/>
        <v>3.029075299025497</v>
      </c>
      <c r="AA3292" s="20">
        <v>-1.42</v>
      </c>
      <c r="AB3292" s="20">
        <v>-0.71333333333333304</v>
      </c>
      <c r="AC3292" s="17">
        <v>314.49153713196398</v>
      </c>
      <c r="AD3292" s="17">
        <f t="shared" si="797"/>
        <v>314.54937629248167</v>
      </c>
      <c r="AE3292" s="21">
        <v>52.722000000000001</v>
      </c>
      <c r="AF3292" s="21">
        <v>181.40581965667192</v>
      </c>
      <c r="AG3292" s="19">
        <v>3.868514288352674</v>
      </c>
      <c r="AH3292" s="21">
        <v>179.2</v>
      </c>
      <c r="AI3292" s="22">
        <v>-0.25083333333333302</v>
      </c>
      <c r="AJ3292" s="21">
        <v>1409.5</v>
      </c>
      <c r="AK3292" s="21" t="e">
        <f>VLOOKUP($B3292,'[3]Rotoma level Monthly'!$C$2:$N$538,10,FALSE)</f>
        <v>#N/A</v>
      </c>
      <c r="AL3292" s="21" t="e">
        <f>VLOOKUP($B3292,'[3]Rotoma level Monthly'!$C$2:$N$538,11,FALSE)</f>
        <v>#N/A</v>
      </c>
      <c r="AM3292" s="20">
        <v>3.6363925327579985</v>
      </c>
      <c r="AN3292" s="21">
        <v>169.95</v>
      </c>
    </row>
    <row r="3293" spans="1:40" x14ac:dyDescent="0.25">
      <c r="A3293" t="s">
        <v>102</v>
      </c>
      <c r="B3293" s="15">
        <v>37500</v>
      </c>
      <c r="C3293" s="16" t="s">
        <v>64</v>
      </c>
      <c r="D3293" s="17">
        <v>2003</v>
      </c>
      <c r="E3293" s="18" t="str">
        <f t="shared" si="789"/>
        <v>Tikitapu 2002/03</v>
      </c>
      <c r="F3293" s="18" t="s">
        <v>61</v>
      </c>
      <c r="G3293" s="19">
        <v>3.5</v>
      </c>
      <c r="H3293" s="20">
        <v>4.1999998092651367</v>
      </c>
      <c r="I3293" s="21">
        <v>214.50000001999999</v>
      </c>
      <c r="J3293" s="19">
        <v>8.0000004000000011</v>
      </c>
      <c r="K3293" s="19">
        <v>0.5</v>
      </c>
      <c r="L3293" s="19">
        <v>0.50000001999999999</v>
      </c>
      <c r="M3293" s="19">
        <v>7.0000002000000006</v>
      </c>
      <c r="N3293" s="19">
        <v>6.52</v>
      </c>
      <c r="O3293" s="19">
        <v>1.9</v>
      </c>
      <c r="Q3293" s="19">
        <f t="shared" si="794"/>
        <v>3.6019328326497</v>
      </c>
      <c r="R3293" s="19">
        <f t="shared" ref="R3293:R3314" si="798">5.56+2.6*LOG(((1/$H3293)-(1/40)),10)</f>
        <v>3.8142917940816581</v>
      </c>
      <c r="S3293" s="19">
        <f t="shared" si="790"/>
        <v>3.4075961626493219</v>
      </c>
      <c r="T3293" s="19">
        <f t="shared" si="791"/>
        <v>2.8550228254234682</v>
      </c>
      <c r="U3293" s="23">
        <f t="shared" si="795"/>
        <v>3.4197109037010369</v>
      </c>
      <c r="V3293" s="24">
        <f t="shared" si="796"/>
        <v>3.1465305601318563</v>
      </c>
      <c r="W3293" s="24">
        <f t="shared" si="796"/>
        <v>3.7483322050355525</v>
      </c>
      <c r="X3293" s="24">
        <f t="shared" si="796"/>
        <v>3.4100834698051599</v>
      </c>
      <c r="Y3293" s="24">
        <f t="shared" si="796"/>
        <v>1.8996947529701307</v>
      </c>
      <c r="Z3293" s="24">
        <f t="shared" si="796"/>
        <v>3.0374350556718697</v>
      </c>
      <c r="AA3293" s="20">
        <v>-0.8</v>
      </c>
      <c r="AB3293" s="20">
        <v>-0.745</v>
      </c>
      <c r="AC3293" s="17">
        <v>314.42815408971501</v>
      </c>
      <c r="AD3293" s="17">
        <f t="shared" si="797"/>
        <v>314.54735573277321</v>
      </c>
      <c r="AE3293" s="21">
        <v>217.34</v>
      </c>
      <c r="AF3293" s="21">
        <v>205.46037507562829</v>
      </c>
      <c r="AG3293" s="19">
        <v>4.0986292202899861</v>
      </c>
      <c r="AH3293" s="21">
        <v>173.3</v>
      </c>
      <c r="AI3293" s="22">
        <v>-0.32833333333333303</v>
      </c>
      <c r="AJ3293" s="21">
        <v>1393.722</v>
      </c>
      <c r="AK3293" s="21" t="e">
        <f>VLOOKUP($B3293,'[3]Rotoma level Monthly'!$C$2:$N$538,10,FALSE)</f>
        <v>#N/A</v>
      </c>
      <c r="AL3293" s="21" t="e">
        <f>VLOOKUP($B3293,'[3]Rotoma level Monthly'!$C$2:$N$538,11,FALSE)</f>
        <v>#N/A</v>
      </c>
      <c r="AM3293" s="20">
        <v>3.7012051529264962</v>
      </c>
      <c r="AN3293" s="21">
        <v>169.52500000000001</v>
      </c>
    </row>
    <row r="3294" spans="1:40" x14ac:dyDescent="0.25">
      <c r="A3294" t="s">
        <v>102</v>
      </c>
      <c r="B3294" s="15">
        <v>37530</v>
      </c>
      <c r="C3294" s="16" t="s">
        <v>64</v>
      </c>
      <c r="D3294" s="17">
        <v>2003</v>
      </c>
      <c r="E3294" s="18" t="str">
        <f t="shared" si="789"/>
        <v>Tikitapu 2002/03</v>
      </c>
      <c r="F3294" s="18" t="s">
        <v>61</v>
      </c>
      <c r="G3294" s="19">
        <v>2</v>
      </c>
      <c r="H3294" s="20">
        <v>4.0199999809265137</v>
      </c>
      <c r="J3294" s="19">
        <v>2.0000001000000003</v>
      </c>
      <c r="K3294" s="19">
        <v>3</v>
      </c>
      <c r="M3294" s="19">
        <v>4.0000002000000006</v>
      </c>
      <c r="N3294" s="19">
        <v>6.6700001000000002</v>
      </c>
      <c r="O3294" s="19">
        <v>0.81999999000000001</v>
      </c>
      <c r="Q3294" s="19">
        <f t="shared" si="794"/>
        <v>2.9846161889865122</v>
      </c>
      <c r="R3294" s="19">
        <f t="shared" si="798"/>
        <v>3.8694153039085402</v>
      </c>
      <c r="T3294" s="19">
        <f t="shared" si="791"/>
        <v>1.097007650745818</v>
      </c>
      <c r="V3294" s="24">
        <f t="shared" si="796"/>
        <v>3.1465305601318572</v>
      </c>
      <c r="W3294" s="24">
        <f t="shared" si="796"/>
        <v>3.7744962926754497</v>
      </c>
      <c r="X3294" s="24">
        <f t="shared" si="796"/>
        <v>3.421941232479647</v>
      </c>
      <c r="Y3294" s="24">
        <f t="shared" si="796"/>
        <v>1.7673048644427658</v>
      </c>
      <c r="Z3294" s="24">
        <f t="shared" si="796"/>
        <v>3.0287573124984903</v>
      </c>
      <c r="AA3294" s="20">
        <v>-0.72</v>
      </c>
      <c r="AB3294" s="20">
        <v>-0.80333333333333301</v>
      </c>
      <c r="AC3294" s="17">
        <v>314.34304943008101</v>
      </c>
      <c r="AD3294" s="17">
        <f t="shared" si="797"/>
        <v>314.5330634054049</v>
      </c>
      <c r="AE3294" s="21">
        <v>47.5</v>
      </c>
      <c r="AF3294" s="21">
        <v>215.27688172043005</v>
      </c>
      <c r="AG3294" s="19">
        <v>4.6009409125214678</v>
      </c>
      <c r="AH3294" s="21">
        <v>268.8</v>
      </c>
      <c r="AI3294" s="22">
        <v>-0.32833333333333303</v>
      </c>
      <c r="AJ3294" s="21">
        <v>1528.5619999999999</v>
      </c>
      <c r="AK3294" s="21" t="e">
        <f>VLOOKUP($B3294,'[3]Rotoma level Monthly'!$C$2:$N$538,10,FALSE)</f>
        <v>#N/A</v>
      </c>
      <c r="AL3294" s="21" t="e">
        <f>VLOOKUP($B3294,'[3]Rotoma level Monthly'!$C$2:$N$538,11,FALSE)</f>
        <v>#N/A</v>
      </c>
      <c r="AM3294" s="20">
        <v>3.790581655594691</v>
      </c>
      <c r="AN3294" s="21">
        <v>179.17499999999998</v>
      </c>
    </row>
    <row r="3295" spans="1:40" x14ac:dyDescent="0.25">
      <c r="A3295" t="s">
        <v>102</v>
      </c>
      <c r="B3295" s="15">
        <v>37561</v>
      </c>
      <c r="C3295" s="16" t="s">
        <v>64</v>
      </c>
      <c r="D3295" s="17">
        <v>2003</v>
      </c>
      <c r="E3295" s="18" t="str">
        <f t="shared" si="789"/>
        <v>Tikitapu 2002/03</v>
      </c>
      <c r="F3295" s="18" t="s">
        <v>61</v>
      </c>
      <c r="G3295" s="19">
        <v>0.30000000999999998</v>
      </c>
      <c r="H3295" s="20">
        <v>4.0199999809265137</v>
      </c>
      <c r="I3295" s="21">
        <v>145.50000001999999</v>
      </c>
      <c r="J3295" s="19">
        <v>3</v>
      </c>
      <c r="K3295" s="19">
        <v>4.0000002000000006</v>
      </c>
      <c r="L3295" s="19">
        <v>0.50000001999999999</v>
      </c>
      <c r="M3295" s="19">
        <v>4.0000002000000006</v>
      </c>
      <c r="N3295" s="19">
        <v>7.5999999000000003</v>
      </c>
      <c r="O3295" s="19">
        <v>0.79000002000000003</v>
      </c>
      <c r="Q3295" s="19">
        <f t="shared" si="794"/>
        <v>0.8918880237582083</v>
      </c>
      <c r="R3295" s="19">
        <f t="shared" si="798"/>
        <v>3.8694153039085402</v>
      </c>
      <c r="S3295" s="19">
        <f t="shared" ref="S3295:S3358" si="799">-3.61+3.01*LOG($I3295)</f>
        <v>2.9002176100786845</v>
      </c>
      <c r="T3295" s="19">
        <f t="shared" si="791"/>
        <v>1.6111940637814142</v>
      </c>
      <c r="U3295" s="23">
        <f t="shared" ref="U3295:U3325" si="800">AVERAGE(Q3295:T3295)</f>
        <v>2.318178750381712</v>
      </c>
      <c r="V3295" s="24">
        <f t="shared" si="796"/>
        <v>2.9412061121442714</v>
      </c>
      <c r="W3295" s="24">
        <f t="shared" si="796"/>
        <v>3.7727815965701619</v>
      </c>
      <c r="X3295" s="24">
        <f t="shared" si="796"/>
        <v>3.3769291613389925</v>
      </c>
      <c r="Y3295" s="24">
        <f t="shared" si="796"/>
        <v>1.736903099917497</v>
      </c>
      <c r="Z3295" s="24">
        <f t="shared" si="796"/>
        <v>2.9527866536380443</v>
      </c>
      <c r="AA3295" s="20">
        <v>-0.66</v>
      </c>
      <c r="AB3295" s="20">
        <v>-0.81166666666666598</v>
      </c>
      <c r="AC3295" s="17">
        <v>314.23595507510697</v>
      </c>
      <c r="AD3295" s="17">
        <f t="shared" si="797"/>
        <v>314.50686720912222</v>
      </c>
      <c r="AE3295" s="21">
        <v>47</v>
      </c>
      <c r="AF3295" s="21">
        <v>213.71388888888967</v>
      </c>
      <c r="AG3295" s="19">
        <v>4.4376105640707681</v>
      </c>
      <c r="AH3295" s="21">
        <v>210.7</v>
      </c>
      <c r="AI3295" s="22">
        <v>-0.32833333333333303</v>
      </c>
      <c r="AJ3295" s="21">
        <v>1401.0619999999999</v>
      </c>
      <c r="AK3295" s="21" t="e">
        <f>VLOOKUP($B3295,'[3]Rotoma level Monthly'!$C$2:$N$538,10,FALSE)</f>
        <v>#N/A</v>
      </c>
      <c r="AL3295" s="21" t="e">
        <f>VLOOKUP($B3295,'[3]Rotoma level Monthly'!$C$2:$N$538,11,FALSE)</f>
        <v>#N/A</v>
      </c>
      <c r="AM3295" s="20">
        <v>3.8283939811521024</v>
      </c>
      <c r="AN3295" s="21">
        <v>183.00833333333333</v>
      </c>
    </row>
    <row r="3296" spans="1:40" x14ac:dyDescent="0.25">
      <c r="A3296" t="s">
        <v>102</v>
      </c>
      <c r="B3296" s="15">
        <v>37591</v>
      </c>
      <c r="C3296" s="16" t="s">
        <v>64</v>
      </c>
      <c r="D3296" s="17">
        <v>2003</v>
      </c>
      <c r="E3296" s="18" t="str">
        <f t="shared" si="789"/>
        <v>Tikitapu 2002/03</v>
      </c>
      <c r="F3296" s="18" t="s">
        <v>61</v>
      </c>
      <c r="G3296" s="19">
        <v>1.9</v>
      </c>
      <c r="H3296" s="20">
        <v>3.4800000190734863</v>
      </c>
      <c r="I3296" s="21">
        <v>331.50000002000002</v>
      </c>
      <c r="J3296" s="19">
        <v>6.0000000999999994</v>
      </c>
      <c r="K3296" s="19">
        <v>0.5</v>
      </c>
      <c r="L3296" s="19">
        <v>0.50000001999999999</v>
      </c>
      <c r="M3296" s="19">
        <v>6.0000000999999994</v>
      </c>
      <c r="N3296" s="19">
        <v>6.6999997999999996</v>
      </c>
      <c r="O3296" s="19">
        <v>1.4</v>
      </c>
      <c r="Q3296" s="19">
        <f t="shared" si="794"/>
        <v>2.9280341464201856</v>
      </c>
      <c r="R3296" s="19">
        <f t="shared" si="798"/>
        <v>4.0491179805495019</v>
      </c>
      <c r="S3296" s="19">
        <f t="shared" si="799"/>
        <v>3.9766554336286508</v>
      </c>
      <c r="T3296" s="19">
        <f t="shared" si="791"/>
        <v>2.4902016722559037</v>
      </c>
      <c r="U3296" s="23">
        <f t="shared" si="800"/>
        <v>3.3610023082135605</v>
      </c>
      <c r="V3296" s="24">
        <f t="shared" si="796"/>
        <v>2.9236432323888963</v>
      </c>
      <c r="W3296" s="24">
        <f t="shared" si="796"/>
        <v>3.788834014492743</v>
      </c>
      <c r="X3296" s="24">
        <f t="shared" si="796"/>
        <v>3.3633909273640215</v>
      </c>
      <c r="Y3296" s="24">
        <f t="shared" si="796"/>
        <v>1.9444199059388223</v>
      </c>
      <c r="Z3296" s="24">
        <f t="shared" si="796"/>
        <v>3.0052208158792966</v>
      </c>
      <c r="AA3296" s="20">
        <v>-1.1499999999999999</v>
      </c>
      <c r="AB3296" s="20">
        <v>-0.913333333333333</v>
      </c>
      <c r="AC3296" s="17">
        <v>314.13084264217599</v>
      </c>
      <c r="AD3296" s="17">
        <f t="shared" si="797"/>
        <v>314.4543296420585</v>
      </c>
      <c r="AE3296" s="21">
        <v>118.5</v>
      </c>
      <c r="AF3296" s="21">
        <v>189.78763440860493</v>
      </c>
      <c r="AG3296" s="19">
        <v>4.1771736067290215</v>
      </c>
      <c r="AH3296" s="21">
        <v>231.6</v>
      </c>
      <c r="AI3296" s="22">
        <v>-0.38583333333333303</v>
      </c>
      <c r="AJ3296" s="21">
        <v>1279.5619999999999</v>
      </c>
      <c r="AK3296" s="21" t="e">
        <f>VLOOKUP($B3296,'[3]Rotoma level Monthly'!$C$2:$N$538,10,FALSE)</f>
        <v>#N/A</v>
      </c>
      <c r="AL3296" s="21" t="e">
        <f>VLOOKUP($B3296,'[3]Rotoma level Monthly'!$C$2:$N$538,11,FALSE)</f>
        <v>#N/A</v>
      </c>
      <c r="AM3296" s="20">
        <v>3.8530170444484129</v>
      </c>
      <c r="AN3296" s="21">
        <v>188.70000000000002</v>
      </c>
    </row>
    <row r="3297" spans="1:40" x14ac:dyDescent="0.25">
      <c r="A3297" t="s">
        <v>102</v>
      </c>
      <c r="B3297" s="15">
        <v>37622</v>
      </c>
      <c r="C3297" s="16" t="s">
        <v>64</v>
      </c>
      <c r="D3297" s="17">
        <v>2003</v>
      </c>
      <c r="E3297" s="18" t="str">
        <f t="shared" si="789"/>
        <v>Tikitapu 2002/03</v>
      </c>
      <c r="F3297" s="18" t="s">
        <v>61</v>
      </c>
      <c r="G3297" s="19">
        <v>2.0999998999999998</v>
      </c>
      <c r="H3297" s="20">
        <v>4.0500001907348633</v>
      </c>
      <c r="I3297" s="21">
        <v>224.50001001999999</v>
      </c>
      <c r="J3297" s="19">
        <v>4.0000002000000006</v>
      </c>
      <c r="K3297" s="19">
        <v>2.0000001000000003</v>
      </c>
      <c r="L3297" s="19">
        <v>0.50000001999999999</v>
      </c>
      <c r="M3297" s="19">
        <v>0.50000001999999999</v>
      </c>
      <c r="N3297" s="19">
        <v>8.1000004000000008</v>
      </c>
      <c r="O3297" s="19">
        <v>0.97000003000000001</v>
      </c>
      <c r="Q3297" s="19">
        <f t="shared" si="794"/>
        <v>3.038436956095202</v>
      </c>
      <c r="R3297" s="19">
        <f t="shared" si="798"/>
        <v>3.8600780292893608</v>
      </c>
      <c r="S3297" s="19">
        <f t="shared" si="799"/>
        <v>3.4671612578162212</v>
      </c>
      <c r="T3297" s="19">
        <f t="shared" si="791"/>
        <v>1.976015238084643</v>
      </c>
      <c r="U3297" s="23">
        <f t="shared" si="800"/>
        <v>3.0854228703213566</v>
      </c>
      <c r="V3297" s="24">
        <f t="shared" si="796"/>
        <v>2.8556488267846998</v>
      </c>
      <c r="W3297" s="24">
        <f t="shared" si="796"/>
        <v>3.7505498151877021</v>
      </c>
      <c r="X3297" s="24">
        <f t="shared" si="796"/>
        <v>3.355704718623957</v>
      </c>
      <c r="Y3297" s="24">
        <f t="shared" si="796"/>
        <v>1.9208384768376776</v>
      </c>
      <c r="Z3297" s="24">
        <f t="shared" si="796"/>
        <v>2.9687529862211091</v>
      </c>
      <c r="AA3297" s="20">
        <v>-0.18</v>
      </c>
      <c r="AB3297" s="20">
        <v>-0.24833333333333299</v>
      </c>
      <c r="AC3297" s="17">
        <v>314.05644106108502</v>
      </c>
      <c r="AD3297" s="17">
        <f t="shared" si="797"/>
        <v>314.39066637495</v>
      </c>
      <c r="AE3297" s="21">
        <v>72</v>
      </c>
      <c r="AF3297" s="21">
        <v>175.58198924731673</v>
      </c>
      <c r="AG3297" s="19">
        <v>4.1257497588604988</v>
      </c>
      <c r="AH3297" s="21">
        <v>256.60000000000002</v>
      </c>
      <c r="AI3297" s="22">
        <v>-0.38583333333333303</v>
      </c>
      <c r="AJ3297" s="21">
        <v>1154.5619999999999</v>
      </c>
      <c r="AK3297" s="21" t="e">
        <f>VLOOKUP($B3297,'[3]Rotoma level Monthly'!$C$2:$N$538,10,FALSE)</f>
        <v>#N/A</v>
      </c>
      <c r="AL3297" s="21" t="e">
        <f>VLOOKUP($B3297,'[3]Rotoma level Monthly'!$C$2:$N$538,11,FALSE)</f>
        <v>#N/A</v>
      </c>
      <c r="AM3297" s="20">
        <v>3.8478778086411469</v>
      </c>
      <c r="AN3297" s="21">
        <v>189.54999999999998</v>
      </c>
    </row>
    <row r="3298" spans="1:40" x14ac:dyDescent="0.25">
      <c r="A3298" t="s">
        <v>102</v>
      </c>
      <c r="B3298" s="15">
        <v>37653</v>
      </c>
      <c r="C3298" s="16" t="s">
        <v>64</v>
      </c>
      <c r="D3298" s="17">
        <v>2003</v>
      </c>
      <c r="E3298" s="18" t="str">
        <f t="shared" si="789"/>
        <v>Tikitapu 2002/03</v>
      </c>
      <c r="F3298" s="18" t="s">
        <v>61</v>
      </c>
      <c r="G3298" s="19">
        <v>3.5</v>
      </c>
      <c r="H3298" s="20">
        <v>4.2199997901916504</v>
      </c>
      <c r="I3298" s="21">
        <v>162.50000002000002</v>
      </c>
      <c r="J3298" s="19">
        <v>4.9999998999999997</v>
      </c>
      <c r="K3298" s="19">
        <v>3</v>
      </c>
      <c r="L3298" s="19">
        <v>0.50000001999999999</v>
      </c>
      <c r="M3298" s="19">
        <v>4.9999998999999997</v>
      </c>
      <c r="N3298" s="19">
        <v>6.4000000999999997</v>
      </c>
      <c r="O3298" s="19">
        <v>1.3</v>
      </c>
      <c r="Q3298" s="19">
        <f t="shared" si="794"/>
        <v>3.6019328326497</v>
      </c>
      <c r="R3298" s="19">
        <f t="shared" si="798"/>
        <v>3.8082965870091465</v>
      </c>
      <c r="S3298" s="19">
        <f t="shared" si="799"/>
        <v>3.0446686297587173</v>
      </c>
      <c r="T3298" s="19">
        <f t="shared" si="791"/>
        <v>2.2589923872983766</v>
      </c>
      <c r="U3298" s="23">
        <f t="shared" si="800"/>
        <v>3.1784726091789848</v>
      </c>
      <c r="V3298" s="24">
        <f t="shared" si="796"/>
        <v>2.8983304287314748</v>
      </c>
      <c r="W3298" s="24">
        <f t="shared" si="796"/>
        <v>3.7385905076079555</v>
      </c>
      <c r="X3298" s="24">
        <f t="shared" si="796"/>
        <v>3.3361902283444311</v>
      </c>
      <c r="Y3298" s="24">
        <f t="shared" si="796"/>
        <v>1.9015710364245502</v>
      </c>
      <c r="Z3298" s="24">
        <f t="shared" si="796"/>
        <v>2.9672702171745584</v>
      </c>
      <c r="AA3298" s="20">
        <v>-0.68</v>
      </c>
      <c r="AB3298" s="20">
        <v>-0.22166666666666601</v>
      </c>
      <c r="AC3298" s="17">
        <v>313.85493353737797</v>
      </c>
      <c r="AD3298" s="17">
        <f t="shared" si="797"/>
        <v>314.31966397413686</v>
      </c>
      <c r="AE3298" s="21">
        <v>19</v>
      </c>
      <c r="AF3298" s="21">
        <v>173.39062500000151</v>
      </c>
      <c r="AG3298" s="19">
        <v>3.4779148165232789</v>
      </c>
      <c r="AH3298" s="21">
        <v>204.7</v>
      </c>
      <c r="AI3298" s="22">
        <v>-0.37333333333333302</v>
      </c>
      <c r="AJ3298" s="21">
        <v>1125.5619999999999</v>
      </c>
      <c r="AK3298" s="21" t="e">
        <f>VLOOKUP($B3298,'[3]Rotoma level Monthly'!$C$2:$N$538,10,FALSE)</f>
        <v>#N/A</v>
      </c>
      <c r="AL3298" s="21" t="e">
        <f>VLOOKUP($B3298,'[3]Rotoma level Monthly'!$C$2:$N$538,11,FALSE)</f>
        <v>#N/A</v>
      </c>
      <c r="AM3298" s="20">
        <v>3.9244855107608658</v>
      </c>
      <c r="AN3298" s="21">
        <v>188.49999999999997</v>
      </c>
    </row>
    <row r="3299" spans="1:40" x14ac:dyDescent="0.25">
      <c r="A3299" t="s">
        <v>102</v>
      </c>
      <c r="B3299" s="15">
        <v>37681</v>
      </c>
      <c r="C3299" s="16" t="s">
        <v>64</v>
      </c>
      <c r="D3299" s="17">
        <v>2003</v>
      </c>
      <c r="E3299" s="18" t="str">
        <f t="shared" si="789"/>
        <v>Tikitapu 2002/03</v>
      </c>
      <c r="F3299" s="18" t="s">
        <v>61</v>
      </c>
      <c r="G3299" s="19">
        <v>2.7</v>
      </c>
      <c r="H3299" s="20">
        <v>6.0500001907348633</v>
      </c>
      <c r="I3299" s="21">
        <v>223</v>
      </c>
      <c r="J3299" s="19">
        <v>4.9999998999999997</v>
      </c>
      <c r="K3299" s="19">
        <v>0.5</v>
      </c>
      <c r="L3299" s="19">
        <v>11</v>
      </c>
      <c r="M3299" s="19">
        <v>4.0000002000000006</v>
      </c>
      <c r="N3299" s="19">
        <v>6.5</v>
      </c>
      <c r="O3299" s="19">
        <v>0.74000001000000004</v>
      </c>
      <c r="Q3299" s="19">
        <f t="shared" si="794"/>
        <v>3.3156639609638279</v>
      </c>
      <c r="R3299" s="19">
        <f t="shared" si="798"/>
        <v>3.3422634309114998</v>
      </c>
      <c r="S3299" s="19">
        <f t="shared" si="799"/>
        <v>3.4583976377749628</v>
      </c>
      <c r="T3299" s="19">
        <f t="shared" si="791"/>
        <v>2.2589923872983766</v>
      </c>
      <c r="U3299" s="23">
        <f t="shared" si="800"/>
        <v>3.0938293542371671</v>
      </c>
      <c r="V3299" s="24">
        <f t="shared" si="796"/>
        <v>3.0224233416553332</v>
      </c>
      <c r="W3299" s="24">
        <f t="shared" si="796"/>
        <v>3.7051581738752661</v>
      </c>
      <c r="X3299" s="24">
        <f t="shared" si="796"/>
        <v>3.3130229577995105</v>
      </c>
      <c r="Y3299" s="24">
        <f t="shared" si="796"/>
        <v>1.9555542300509641</v>
      </c>
      <c r="Z3299" s="24">
        <f t="shared" si="796"/>
        <v>3.0016865269825028</v>
      </c>
      <c r="AA3299" s="20">
        <v>-0.61</v>
      </c>
      <c r="AB3299" s="20">
        <v>-0.33833333333333299</v>
      </c>
      <c r="AC3299" s="17">
        <v>313.83199187388601</v>
      </c>
      <c r="AD3299" s="17">
        <f t="shared" si="797"/>
        <v>314.25789094000334</v>
      </c>
      <c r="AE3299" s="21">
        <v>148</v>
      </c>
      <c r="AF3299" s="21">
        <v>129.98456919425237</v>
      </c>
      <c r="AG3299" s="19">
        <v>3.0204532153170387</v>
      </c>
      <c r="AH3299" s="21">
        <v>165.5</v>
      </c>
      <c r="AI3299" s="22">
        <v>-0.418333333333333</v>
      </c>
      <c r="AJ3299" s="21">
        <v>1090.0619999999999</v>
      </c>
      <c r="AK3299" s="21" t="e">
        <f>VLOOKUP($B3299,'[3]Rotoma level Monthly'!$C$2:$N$538,10,FALSE)</f>
        <v>#N/A</v>
      </c>
      <c r="AL3299" s="21" t="e">
        <f>VLOOKUP($B3299,'[3]Rotoma level Monthly'!$C$2:$N$538,11,FALSE)</f>
        <v>#N/A</v>
      </c>
      <c r="AM3299" s="20">
        <v>3.8793181025836252</v>
      </c>
      <c r="AN3299" s="21">
        <v>182.57499999999996</v>
      </c>
    </row>
    <row r="3300" spans="1:40" x14ac:dyDescent="0.25">
      <c r="A3300" t="s">
        <v>102</v>
      </c>
      <c r="B3300" s="15">
        <v>37712</v>
      </c>
      <c r="C3300" s="16" t="s">
        <v>64</v>
      </c>
      <c r="D3300" s="17">
        <v>2003</v>
      </c>
      <c r="E3300" s="18" t="str">
        <f t="shared" si="789"/>
        <v>Tikitapu 2002/03</v>
      </c>
      <c r="F3300" s="18" t="s">
        <v>61</v>
      </c>
      <c r="G3300" s="19">
        <v>2.4000001000000002</v>
      </c>
      <c r="H3300" s="20">
        <v>6.1599998474121094</v>
      </c>
      <c r="I3300" s="21">
        <v>320.09999100000005</v>
      </c>
      <c r="J3300" s="19">
        <v>4.0000002000000006</v>
      </c>
      <c r="K3300" s="19">
        <v>2.0000001000000003</v>
      </c>
      <c r="L3300" s="19">
        <v>95.100001000000006</v>
      </c>
      <c r="M3300" s="19">
        <v>2.0000001000000003</v>
      </c>
      <c r="N3300" s="19">
        <v>6.8000002000000004</v>
      </c>
      <c r="O3300" s="19">
        <v>0.70999997999999997</v>
      </c>
      <c r="Q3300" s="19">
        <f t="shared" si="794"/>
        <v>3.1857365999103111</v>
      </c>
      <c r="R3300" s="19">
        <f t="shared" si="798"/>
        <v>3.318253125335767</v>
      </c>
      <c r="S3300" s="19">
        <f t="shared" si="799"/>
        <v>3.9309098424195814</v>
      </c>
      <c r="T3300" s="19">
        <f t="shared" si="791"/>
        <v>1.976015238084643</v>
      </c>
      <c r="U3300" s="23">
        <f t="shared" si="800"/>
        <v>3.1027287014375755</v>
      </c>
      <c r="V3300" s="24">
        <f t="shared" si="796"/>
        <v>3.086141361234445</v>
      </c>
      <c r="W3300" s="24">
        <f t="shared" si="796"/>
        <v>3.67743626036131</v>
      </c>
      <c r="X3300" s="24">
        <f t="shared" si="796"/>
        <v>3.3851234731616828</v>
      </c>
      <c r="Y3300" s="24">
        <f t="shared" si="796"/>
        <v>1.9555542300509636</v>
      </c>
      <c r="Z3300" s="24">
        <f t="shared" si="796"/>
        <v>3.0301588191479514</v>
      </c>
      <c r="AA3300" s="20">
        <v>-0.37</v>
      </c>
      <c r="AB3300" s="20">
        <v>-0.37</v>
      </c>
      <c r="AC3300" s="17">
        <v>313.96426754365302</v>
      </c>
      <c r="AD3300" s="17">
        <f t="shared" si="797"/>
        <v>314.22143808380531</v>
      </c>
      <c r="AE3300" s="21">
        <v>64</v>
      </c>
      <c r="AF3300" s="21">
        <v>148.8125000000089</v>
      </c>
      <c r="AG3300" s="19">
        <v>2.4255551697532329</v>
      </c>
      <c r="AH3300" s="21">
        <v>183.9</v>
      </c>
      <c r="AI3300" s="22">
        <v>-0.43416666666666648</v>
      </c>
      <c r="AJ3300" s="21">
        <v>1174.0619999999999</v>
      </c>
      <c r="AK3300" s="21" t="e">
        <f>VLOOKUP($B3300,'[3]Rotoma level Monthly'!$C$2:$N$538,10,FALSE)</f>
        <v>#N/A</v>
      </c>
      <c r="AL3300" s="21" t="e">
        <f>VLOOKUP($B3300,'[3]Rotoma level Monthly'!$C$2:$N$538,11,FALSE)</f>
        <v>#N/A</v>
      </c>
      <c r="AM3300" s="20">
        <v>3.8530758384774075</v>
      </c>
      <c r="AN3300" s="21">
        <v>182.89999999999998</v>
      </c>
    </row>
    <row r="3301" spans="1:40" x14ac:dyDescent="0.25">
      <c r="A3301" t="s">
        <v>102</v>
      </c>
      <c r="B3301" s="15">
        <v>37742</v>
      </c>
      <c r="C3301" s="16" t="s">
        <v>64</v>
      </c>
      <c r="D3301" s="17">
        <v>2003</v>
      </c>
      <c r="E3301" s="18" t="str">
        <f t="shared" si="789"/>
        <v>Tikitapu 2002/03</v>
      </c>
      <c r="F3301" s="18" t="s">
        <v>61</v>
      </c>
      <c r="G3301" s="19">
        <v>1.7</v>
      </c>
      <c r="H3301" s="20">
        <v>5.809999942779541</v>
      </c>
      <c r="I3301" s="21">
        <v>178.50000001999999</v>
      </c>
      <c r="J3301" s="19">
        <v>8.0000004000000011</v>
      </c>
      <c r="K3301" s="19">
        <v>2.0000001000000003</v>
      </c>
      <c r="L3301" s="19">
        <v>0.50000001999999999</v>
      </c>
      <c r="M3301" s="19">
        <v>2.0000001000000003</v>
      </c>
      <c r="N3301" s="19">
        <v>6.3000002000000004</v>
      </c>
      <c r="O3301" s="19">
        <v>0.60000001999999997</v>
      </c>
      <c r="Q3301" s="19">
        <f t="shared" si="794"/>
        <v>2.8053402603008157</v>
      </c>
      <c r="R3301" s="19">
        <f t="shared" si="798"/>
        <v>3.3959237534140767</v>
      </c>
      <c r="S3301" s="19">
        <f t="shared" si="799"/>
        <v>3.1674310436955859</v>
      </c>
      <c r="T3301" s="19">
        <f t="shared" si="791"/>
        <v>2.8550228254234682</v>
      </c>
      <c r="U3301" s="23">
        <f t="shared" si="800"/>
        <v>3.0559294707084868</v>
      </c>
      <c r="V3301" s="24">
        <f t="shared" si="796"/>
        <v>3.1261582645676889</v>
      </c>
      <c r="W3301" s="24">
        <f t="shared" si="796"/>
        <v>3.6584421094934068</v>
      </c>
      <c r="X3301" s="24">
        <f t="shared" si="796"/>
        <v>3.3716080874114103</v>
      </c>
      <c r="Y3301" s="24">
        <f t="shared" si="796"/>
        <v>2.0288048623291992</v>
      </c>
      <c r="Z3301" s="24">
        <f t="shared" si="796"/>
        <v>3.0529225810692653</v>
      </c>
      <c r="AA3301" s="20">
        <v>-0.61</v>
      </c>
      <c r="AB3301" s="20">
        <v>-0.57499999999999996</v>
      </c>
      <c r="AC3301" s="17">
        <v>313.924078549706</v>
      </c>
      <c r="AD3301" s="17">
        <f t="shared" si="797"/>
        <v>314.18163614477845</v>
      </c>
      <c r="AE3301" s="21">
        <v>103</v>
      </c>
      <c r="AF3301" s="21">
        <v>151.74059139785157</v>
      </c>
      <c r="AG3301" s="19">
        <v>2.8312481518817267</v>
      </c>
      <c r="AH3301" s="21">
        <v>142.5</v>
      </c>
      <c r="AI3301" s="22">
        <v>-0.53666666666666651</v>
      </c>
      <c r="AJ3301" s="21">
        <v>1102.5619999999999</v>
      </c>
      <c r="AK3301" s="21" t="e">
        <f>VLOOKUP($B3301,'[3]Rotoma level Monthly'!$C$2:$N$538,10,FALSE)</f>
        <v>#N/A</v>
      </c>
      <c r="AL3301" s="21" t="e">
        <f>VLOOKUP($B3301,'[3]Rotoma level Monthly'!$C$2:$N$538,11,FALSE)</f>
        <v>#N/A</v>
      </c>
      <c r="AM3301" s="20">
        <v>3.8175398364264552</v>
      </c>
      <c r="AN3301" s="21">
        <v>185</v>
      </c>
    </row>
    <row r="3302" spans="1:40" x14ac:dyDescent="0.25">
      <c r="A3302" t="s">
        <v>102</v>
      </c>
      <c r="B3302" s="15">
        <v>37773</v>
      </c>
      <c r="C3302" s="16" t="s">
        <v>64</v>
      </c>
      <c r="D3302" s="17">
        <v>2003</v>
      </c>
      <c r="E3302" s="18" t="str">
        <f t="shared" si="789"/>
        <v>Tikitapu 2002/03</v>
      </c>
      <c r="F3302" s="18" t="s">
        <v>61</v>
      </c>
      <c r="G3302" s="19">
        <v>3.8</v>
      </c>
      <c r="H3302" s="20">
        <v>7.6700000762939453</v>
      </c>
      <c r="I3302" s="21">
        <v>232.00001</v>
      </c>
      <c r="J3302" s="19">
        <v>4.0000002000000006</v>
      </c>
      <c r="K3302" s="19">
        <v>0.5</v>
      </c>
      <c r="L3302" s="19">
        <v>1</v>
      </c>
      <c r="M3302" s="19">
        <v>20</v>
      </c>
      <c r="N3302" s="19">
        <v>7</v>
      </c>
      <c r="O3302" s="19">
        <v>0.80000000999999998</v>
      </c>
      <c r="Q3302" s="19">
        <f t="shared" si="794"/>
        <v>3.6926503354066975</v>
      </c>
      <c r="R3302" s="19">
        <f t="shared" si="798"/>
        <v>3.0191508943734537</v>
      </c>
      <c r="S3302" s="19">
        <f t="shared" si="799"/>
        <v>3.5101188908675707</v>
      </c>
      <c r="T3302" s="19">
        <f t="shared" si="791"/>
        <v>1.976015238084643</v>
      </c>
      <c r="U3302" s="23">
        <f t="shared" si="800"/>
        <v>3.0494838396830914</v>
      </c>
      <c r="V3302" s="24">
        <f t="shared" si="796"/>
        <v>3.1363827523739403</v>
      </c>
      <c r="W3302" s="24">
        <f t="shared" si="796"/>
        <v>3.6147933375680479</v>
      </c>
      <c r="X3302" s="24">
        <f t="shared" si="796"/>
        <v>3.4103202972731523</v>
      </c>
      <c r="Y3302" s="24">
        <f t="shared" si="796"/>
        <v>2.0052234332280547</v>
      </c>
      <c r="Z3302" s="24">
        <f t="shared" si="796"/>
        <v>3.0480456383820265</v>
      </c>
      <c r="AA3302" s="20">
        <v>-1.19</v>
      </c>
      <c r="AB3302" s="20">
        <v>-0.211666666666666</v>
      </c>
      <c r="AC3302" s="17">
        <v>313.99271234927699</v>
      </c>
      <c r="AD3302" s="17">
        <f t="shared" si="797"/>
        <v>314.14755368904906</v>
      </c>
      <c r="AE3302" s="21">
        <v>143</v>
      </c>
      <c r="AF3302" s="21">
        <v>146.36111111111657</v>
      </c>
      <c r="AG3302" s="19">
        <v>3.5092357060186155</v>
      </c>
      <c r="AH3302" s="21">
        <v>104</v>
      </c>
      <c r="AI3302" s="22">
        <v>-0.58250000000000002</v>
      </c>
      <c r="AJ3302" s="21">
        <v>1123.5619999999999</v>
      </c>
      <c r="AK3302" s="21" t="e">
        <f>VLOOKUP($B3302,'[3]Rotoma level Monthly'!$C$2:$N$538,10,FALSE)</f>
        <v>#N/A</v>
      </c>
      <c r="AL3302" s="21" t="e">
        <f>VLOOKUP($B3302,'[3]Rotoma level Monthly'!$C$2:$N$538,11,FALSE)</f>
        <v>#N/A</v>
      </c>
      <c r="AM3302" s="20">
        <v>3.7408588483287111</v>
      </c>
      <c r="AN3302" s="21">
        <v>186.58333333333334</v>
      </c>
    </row>
    <row r="3303" spans="1:40" x14ac:dyDescent="0.25">
      <c r="A3303" t="s">
        <v>102</v>
      </c>
      <c r="B3303" s="15">
        <v>37803</v>
      </c>
      <c r="C3303" s="16" t="s">
        <v>65</v>
      </c>
      <c r="D3303" s="17">
        <v>2004</v>
      </c>
      <c r="E3303" s="18" t="str">
        <f t="shared" si="789"/>
        <v>Tikitapu 2003/04</v>
      </c>
      <c r="F3303" s="18" t="s">
        <v>61</v>
      </c>
      <c r="G3303" s="19">
        <v>3.3</v>
      </c>
      <c r="H3303" s="20">
        <v>7.2399997711181641</v>
      </c>
      <c r="I3303" s="21">
        <v>482.9999899</v>
      </c>
      <c r="J3303" s="19">
        <v>4.9999998999999997</v>
      </c>
      <c r="K3303" s="19">
        <v>1</v>
      </c>
      <c r="L3303" s="19">
        <v>4.9999998999999997</v>
      </c>
      <c r="M3303" s="19">
        <v>3</v>
      </c>
      <c r="N3303" s="19">
        <v>6.4000000999999997</v>
      </c>
      <c r="O3303" s="19">
        <v>0.80000000999999998</v>
      </c>
      <c r="Q3303" s="19">
        <f t="shared" si="794"/>
        <v>3.5370254072898342</v>
      </c>
      <c r="R3303" s="19">
        <f t="shared" si="798"/>
        <v>3.0992179160504567</v>
      </c>
      <c r="S3303" s="19">
        <f t="shared" si="799"/>
        <v>4.4686808362266746</v>
      </c>
      <c r="T3303" s="19">
        <f t="shared" si="791"/>
        <v>2.2589923872983766</v>
      </c>
      <c r="U3303" s="23">
        <f t="shared" si="800"/>
        <v>3.340979136716336</v>
      </c>
      <c r="V3303" s="24">
        <f t="shared" si="796"/>
        <v>3.1038741602967637</v>
      </c>
      <c r="W3303" s="24">
        <f t="shared" si="796"/>
        <v>3.5859476471665457</v>
      </c>
      <c r="X3303" s="24">
        <f t="shared" si="796"/>
        <v>3.4951793054044158</v>
      </c>
      <c r="Y3303" s="24">
        <f t="shared" si="796"/>
        <v>2.1753061321695859</v>
      </c>
      <c r="Z3303" s="24">
        <f t="shared" si="796"/>
        <v>3.0995691787774731</v>
      </c>
      <c r="AA3303" s="20">
        <v>0.34</v>
      </c>
      <c r="AB3303" s="20">
        <v>2.9999999999999801E-2</v>
      </c>
      <c r="AC3303" s="17">
        <v>313.99923584418798</v>
      </c>
      <c r="AD3303" s="17">
        <f t="shared" si="797"/>
        <v>314.10443326068474</v>
      </c>
      <c r="AE3303" s="21">
        <v>28.5</v>
      </c>
      <c r="AF3303" s="21">
        <v>129.37500000000321</v>
      </c>
      <c r="AG3303" s="19">
        <v>2.5473772961470367</v>
      </c>
      <c r="AH3303" s="21">
        <v>143.80000000000001</v>
      </c>
      <c r="AI3303" s="22">
        <v>-0.47249999999999998</v>
      </c>
      <c r="AJ3303" s="21">
        <v>1135.5619999999999</v>
      </c>
      <c r="AK3303" s="21" t="e">
        <f>VLOOKUP($B3303,'[3]Rotoma level Monthly'!$C$2:$N$538,10,FALSE)</f>
        <v>#N/A</v>
      </c>
      <c r="AL3303" s="21" t="e">
        <f>VLOOKUP($B3303,'[3]Rotoma level Monthly'!$C$2:$N$538,11,FALSE)</f>
        <v>#N/A</v>
      </c>
      <c r="AM3303" s="20">
        <v>3.6938309410507704</v>
      </c>
      <c r="AN3303" s="21">
        <v>188.7166666666667</v>
      </c>
    </row>
    <row r="3304" spans="1:40" x14ac:dyDescent="0.25">
      <c r="A3304" t="s">
        <v>102</v>
      </c>
      <c r="B3304" s="15">
        <v>37834</v>
      </c>
      <c r="C3304" s="16" t="s">
        <v>65</v>
      </c>
      <c r="D3304" s="17">
        <v>2004</v>
      </c>
      <c r="E3304" s="18" t="str">
        <f t="shared" si="789"/>
        <v>Tikitapu 2003/04</v>
      </c>
      <c r="F3304" s="18" t="s">
        <v>61</v>
      </c>
      <c r="G3304" s="19">
        <v>2.5</v>
      </c>
      <c r="H3304" s="20">
        <v>6.9050002098083496</v>
      </c>
      <c r="I3304" s="21">
        <v>210.49999002000001</v>
      </c>
      <c r="J3304" s="19">
        <v>7.0000002000000006</v>
      </c>
      <c r="K3304" s="19">
        <v>4.0000002000000006</v>
      </c>
      <c r="L3304" s="19">
        <v>0.50000001999999999</v>
      </c>
      <c r="M3304" s="19">
        <v>16.000001000000001</v>
      </c>
      <c r="N3304" s="19">
        <v>6.9000000999999997</v>
      </c>
      <c r="O3304" s="19">
        <v>1</v>
      </c>
      <c r="Q3304" s="19">
        <f t="shared" si="794"/>
        <v>3.2307676220269759</v>
      </c>
      <c r="R3304" s="19">
        <f t="shared" si="798"/>
        <v>3.1642006076040659</v>
      </c>
      <c r="S3304" s="19">
        <f t="shared" si="799"/>
        <v>3.3829887595399621</v>
      </c>
      <c r="T3304" s="19">
        <f t="shared" si="791"/>
        <v>2.6856863130741973</v>
      </c>
      <c r="U3304" s="23">
        <f t="shared" si="800"/>
        <v>3.1159108255613006</v>
      </c>
      <c r="V3304" s="24">
        <f t="shared" si="796"/>
        <v>3.0678354305381639</v>
      </c>
      <c r="W3304" s="24">
        <f t="shared" si="796"/>
        <v>3.5508020605363391</v>
      </c>
      <c r="X3304" s="24">
        <f t="shared" si="796"/>
        <v>3.5195296458596301</v>
      </c>
      <c r="Y3304" s="24">
        <f t="shared" si="796"/>
        <v>2.191596518904444</v>
      </c>
      <c r="Z3304" s="24">
        <f t="shared" si="796"/>
        <v>3.1019680700127825</v>
      </c>
      <c r="AA3304" s="20">
        <v>-0.14000000000000001</v>
      </c>
      <c r="AB3304" s="20">
        <v>-0.125</v>
      </c>
      <c r="AC3304" s="17">
        <v>313.922679752612</v>
      </c>
      <c r="AD3304" s="17">
        <f t="shared" si="797"/>
        <v>314.05702847907202</v>
      </c>
      <c r="AE3304" s="21">
        <v>52</v>
      </c>
      <c r="AF3304" s="21">
        <v>122.89986559140273</v>
      </c>
      <c r="AG3304" s="19">
        <v>2.9426056600955284</v>
      </c>
      <c r="AH3304" s="21">
        <v>152.5</v>
      </c>
      <c r="AI3304" s="22">
        <v>-0.35416666666666652</v>
      </c>
      <c r="AJ3304" s="21">
        <v>1060.5619999999999</v>
      </c>
      <c r="AK3304" s="21" t="e">
        <f>VLOOKUP($B3304,'[3]Rotoma level Monthly'!$C$2:$N$538,10,FALSE)</f>
        <v>#N/A</v>
      </c>
      <c r="AL3304" s="21" t="e">
        <f>VLOOKUP($B3304,'[3]Rotoma level Monthly'!$C$2:$N$538,11,FALSE)</f>
        <v>#N/A</v>
      </c>
      <c r="AM3304" s="20">
        <v>3.5933668922054451</v>
      </c>
      <c r="AN3304" s="21">
        <v>186.49166666666667</v>
      </c>
    </row>
    <row r="3305" spans="1:40" x14ac:dyDescent="0.25">
      <c r="A3305" t="s">
        <v>102</v>
      </c>
      <c r="B3305" s="15">
        <v>37865</v>
      </c>
      <c r="C3305" s="16" t="s">
        <v>65</v>
      </c>
      <c r="D3305" s="17">
        <v>2004</v>
      </c>
      <c r="E3305" s="18" t="str">
        <f t="shared" si="789"/>
        <v>Tikitapu 2003/04</v>
      </c>
      <c r="F3305" s="18" t="s">
        <v>61</v>
      </c>
      <c r="G3305" s="19">
        <v>2.8</v>
      </c>
      <c r="H3305" s="20">
        <v>7.559999942779541</v>
      </c>
      <c r="I3305" s="21">
        <v>172.50001002000002</v>
      </c>
      <c r="J3305" s="19">
        <v>4.0000002000000006</v>
      </c>
      <c r="K3305" s="19">
        <v>2.0000001000000003</v>
      </c>
      <c r="L3305" s="19">
        <v>0.50000001999999999</v>
      </c>
      <c r="M3305" s="19">
        <v>4.9999998999999997</v>
      </c>
      <c r="N3305" s="19">
        <v>6.5999999000000003</v>
      </c>
      <c r="O3305" s="19">
        <v>0.80000000999999998</v>
      </c>
      <c r="Q3305" s="19">
        <f t="shared" si="794"/>
        <v>3.3557813996092367</v>
      </c>
      <c r="R3305" s="19">
        <f t="shared" si="798"/>
        <v>3.0392975631840664</v>
      </c>
      <c r="S3305" s="19">
        <f t="shared" si="799"/>
        <v>3.122735265154772</v>
      </c>
      <c r="T3305" s="19">
        <f t="shared" si="791"/>
        <v>1.976015238084643</v>
      </c>
      <c r="U3305" s="23">
        <f t="shared" si="800"/>
        <v>2.8734573665081795</v>
      </c>
      <c r="V3305" s="24">
        <f t="shared" si="796"/>
        <v>3.0473228111181254</v>
      </c>
      <c r="W3305" s="24">
        <f t="shared" si="796"/>
        <v>3.4862192079615397</v>
      </c>
      <c r="X3305" s="24">
        <f t="shared" si="796"/>
        <v>3.493633200632853</v>
      </c>
      <c r="Y3305" s="24">
        <f t="shared" si="796"/>
        <v>2.1183458866262082</v>
      </c>
      <c r="Z3305" s="24">
        <f t="shared" si="796"/>
        <v>3.0523086575407046</v>
      </c>
      <c r="AA3305" s="20">
        <v>-0.26</v>
      </c>
      <c r="AB3305" s="20">
        <v>-0.18</v>
      </c>
      <c r="AC3305" s="17">
        <v>313.973332638204</v>
      </c>
      <c r="AD3305" s="17">
        <f t="shared" si="797"/>
        <v>314.01912669144605</v>
      </c>
      <c r="AE3305" s="21">
        <v>222</v>
      </c>
      <c r="AF3305" s="21">
        <v>196.8845394736874</v>
      </c>
      <c r="AG3305" s="19">
        <v>4.3637373415503653</v>
      </c>
      <c r="AH3305" s="21">
        <v>139.80000000000001</v>
      </c>
      <c r="AI3305" s="22">
        <v>-0.293333333333333</v>
      </c>
      <c r="AJ3305" s="21">
        <v>1059.8400000000001</v>
      </c>
      <c r="AK3305" s="21" t="e">
        <f>VLOOKUP($B3305,'[3]Rotoma level Monthly'!$C$2:$N$538,10,FALSE)</f>
        <v>#N/A</v>
      </c>
      <c r="AL3305" s="21" t="e">
        <f>VLOOKUP($B3305,'[3]Rotoma level Monthly'!$C$2:$N$538,11,FALSE)</f>
        <v>#N/A</v>
      </c>
      <c r="AM3305" s="20">
        <v>3.5162078398506824</v>
      </c>
      <c r="AN3305" s="21">
        <v>183.70000000000005</v>
      </c>
    </row>
    <row r="3306" spans="1:40" x14ac:dyDescent="0.25">
      <c r="A3306" t="s">
        <v>102</v>
      </c>
      <c r="B3306" s="15">
        <v>37895</v>
      </c>
      <c r="C3306" s="16" t="s">
        <v>65</v>
      </c>
      <c r="D3306" s="17">
        <v>2004</v>
      </c>
      <c r="E3306" s="18" t="str">
        <f t="shared" si="789"/>
        <v>Tikitapu 2003/04</v>
      </c>
      <c r="F3306" s="18" t="s">
        <v>61</v>
      </c>
      <c r="G3306" s="19">
        <v>1.5</v>
      </c>
      <c r="H3306" s="20">
        <v>7.179999828338623</v>
      </c>
      <c r="I3306" s="21">
        <v>216.50001001999999</v>
      </c>
      <c r="J3306" s="19">
        <v>9.9999997999999994</v>
      </c>
      <c r="L3306" s="19">
        <v>0.50000001999999999</v>
      </c>
      <c r="M3306" s="19">
        <v>4.0000002000000006</v>
      </c>
      <c r="N3306" s="19">
        <v>6.5999999000000003</v>
      </c>
      <c r="O3306" s="19">
        <v>0.79000002000000003</v>
      </c>
      <c r="Q3306" s="19">
        <f t="shared" si="794"/>
        <v>2.6672717980014307</v>
      </c>
      <c r="R3306" s="19">
        <f t="shared" si="798"/>
        <v>3.1106807998840833</v>
      </c>
      <c r="S3306" s="19">
        <f t="shared" si="799"/>
        <v>3.4197283415757762</v>
      </c>
      <c r="T3306" s="19">
        <f t="shared" si="791"/>
        <v>3.1379999746372018</v>
      </c>
      <c r="U3306" s="23">
        <f t="shared" si="800"/>
        <v>3.0839202285246232</v>
      </c>
      <c r="V3306" s="24">
        <f t="shared" si="796"/>
        <v>3.0208774452027018</v>
      </c>
      <c r="W3306" s="24">
        <f t="shared" si="796"/>
        <v>3.4229913326261685</v>
      </c>
      <c r="X3306" s="24">
        <f t="shared" si="796"/>
        <v>3.4874744623780969</v>
      </c>
      <c r="Y3306" s="24">
        <f t="shared" si="796"/>
        <v>2.2884285802838238</v>
      </c>
      <c r="Z3306" s="24">
        <f t="shared" si="796"/>
        <v>3.0549429551226979</v>
      </c>
      <c r="AA3306" s="20">
        <v>-0.18</v>
      </c>
      <c r="AB3306" s="20">
        <v>-1.66666666666677E-3</v>
      </c>
      <c r="AC3306" s="17">
        <v>314.14554336429802</v>
      </c>
      <c r="AD3306" s="17">
        <f t="shared" si="797"/>
        <v>314.00266785263085</v>
      </c>
      <c r="AE3306" s="21">
        <v>117.5</v>
      </c>
      <c r="AF3306" s="21">
        <v>178.26915377504818</v>
      </c>
      <c r="AG3306" s="19">
        <v>4.0476127983588226</v>
      </c>
      <c r="AH3306" s="21">
        <v>206.1</v>
      </c>
      <c r="AI3306" s="22">
        <v>-0.23499999999999949</v>
      </c>
      <c r="AJ3306" s="21">
        <v>1064.5</v>
      </c>
      <c r="AK3306" s="21" t="e">
        <f>VLOOKUP($B3306,'[3]Rotoma level Monthly'!$C$2:$N$538,10,FALSE)</f>
        <v>#N/A</v>
      </c>
      <c r="AL3306" s="21" t="e">
        <f>VLOOKUP($B3306,'[3]Rotoma level Monthly'!$C$2:$N$538,11,FALSE)</f>
        <v>#N/A</v>
      </c>
      <c r="AM3306" s="20">
        <v>3.5383001832890479</v>
      </c>
      <c r="AN3306" s="21">
        <v>178.47499999999999</v>
      </c>
    </row>
    <row r="3307" spans="1:40" x14ac:dyDescent="0.25">
      <c r="A3307" t="s">
        <v>102</v>
      </c>
      <c r="B3307" s="15">
        <v>37926</v>
      </c>
      <c r="C3307" s="16" t="s">
        <v>65</v>
      </c>
      <c r="D3307" s="17">
        <v>2004</v>
      </c>
      <c r="E3307" s="18" t="str">
        <f t="shared" si="789"/>
        <v>Tikitapu 2003/04</v>
      </c>
      <c r="F3307" s="18" t="s">
        <v>61</v>
      </c>
      <c r="G3307" s="19">
        <v>1</v>
      </c>
      <c r="H3307" s="20">
        <v>6.2399997711181641</v>
      </c>
      <c r="I3307" s="21">
        <v>166.00001</v>
      </c>
      <c r="J3307" s="19">
        <v>8.0000004000000011</v>
      </c>
      <c r="K3307" s="19">
        <v>0.5</v>
      </c>
      <c r="L3307" s="19">
        <v>1</v>
      </c>
      <c r="M3307" s="19">
        <v>6.0000000999999994</v>
      </c>
      <c r="N3307" s="19">
        <v>6.6999997999999996</v>
      </c>
      <c r="O3307" s="19">
        <v>0.66000002999999996</v>
      </c>
      <c r="Q3307" s="19">
        <f t="shared" si="794"/>
        <v>2.2200000000000002</v>
      </c>
      <c r="R3307" s="19">
        <f t="shared" si="798"/>
        <v>3.301010477125327</v>
      </c>
      <c r="S3307" s="19">
        <f t="shared" si="799"/>
        <v>3.0725254237491417</v>
      </c>
      <c r="T3307" s="19">
        <f t="shared" si="791"/>
        <v>2.8550228254234682</v>
      </c>
      <c r="U3307" s="23">
        <f t="shared" si="800"/>
        <v>2.8621396815744844</v>
      </c>
      <c r="V3307" s="24">
        <f t="shared" si="796"/>
        <v>3.1315534432228511</v>
      </c>
      <c r="W3307" s="24">
        <f t="shared" si="796"/>
        <v>3.3756242637275675</v>
      </c>
      <c r="X3307" s="24">
        <f t="shared" si="796"/>
        <v>3.5018334468506347</v>
      </c>
      <c r="Y3307" s="24">
        <f t="shared" si="796"/>
        <v>2.3920809770873284</v>
      </c>
      <c r="Z3307" s="24">
        <f t="shared" si="796"/>
        <v>3.1002730327220953</v>
      </c>
      <c r="AA3307" s="20">
        <v>-0.41</v>
      </c>
      <c r="AB3307" s="20">
        <v>-0.30666666666666598</v>
      </c>
      <c r="AC3307" s="17">
        <v>314.15144006709397</v>
      </c>
      <c r="AD3307" s="17">
        <f t="shared" si="797"/>
        <v>313.99562493529646</v>
      </c>
      <c r="AE3307" s="21">
        <v>95</v>
      </c>
      <c r="AF3307" s="21">
        <v>218.20138888888897</v>
      </c>
      <c r="AG3307" s="19">
        <v>4.3430537422839519</v>
      </c>
      <c r="AH3307" s="21">
        <v>189.1</v>
      </c>
      <c r="AI3307" s="22">
        <v>-0.23499999999999949</v>
      </c>
      <c r="AJ3307" s="21">
        <v>1134.5</v>
      </c>
      <c r="AK3307" s="21" t="e">
        <f>VLOOKUP($B3307,'[3]Rotoma level Monthly'!$C$2:$N$538,10,FALSE)</f>
        <v>#N/A</v>
      </c>
      <c r="AL3307" s="21" t="e">
        <f>VLOOKUP($B3307,'[3]Rotoma level Monthly'!$C$2:$N$538,11,FALSE)</f>
        <v>#N/A</v>
      </c>
      <c r="AM3307" s="20">
        <v>3.4921895071088276</v>
      </c>
      <c r="AN3307" s="21">
        <v>176.67499999999998</v>
      </c>
    </row>
    <row r="3308" spans="1:40" x14ac:dyDescent="0.25">
      <c r="A3308" t="s">
        <v>102</v>
      </c>
      <c r="B3308" s="15">
        <v>37956</v>
      </c>
      <c r="C3308" s="16" t="s">
        <v>65</v>
      </c>
      <c r="D3308" s="17">
        <v>2004</v>
      </c>
      <c r="E3308" s="18" t="str">
        <f t="shared" si="789"/>
        <v>Tikitapu 2003/04</v>
      </c>
      <c r="F3308" s="18" t="s">
        <v>61</v>
      </c>
      <c r="G3308" s="19">
        <v>0.69999999000000002</v>
      </c>
      <c r="H3308" s="20">
        <v>5.5799999237060547</v>
      </c>
      <c r="I3308" s="21">
        <v>195.00000010000002</v>
      </c>
      <c r="J3308" s="19">
        <v>6.0000000999999994</v>
      </c>
      <c r="K3308" s="19">
        <v>0.5</v>
      </c>
      <c r="L3308" s="19">
        <v>2.0000001000000003</v>
      </c>
      <c r="M3308" s="19">
        <v>7.0000002000000006</v>
      </c>
      <c r="N3308" s="19">
        <v>6.6999997999999996</v>
      </c>
      <c r="O3308" s="19">
        <v>1</v>
      </c>
      <c r="Q3308" s="19">
        <f t="shared" si="794"/>
        <v>1.8265490058775271</v>
      </c>
      <c r="R3308" s="19">
        <f t="shared" si="798"/>
        <v>3.4491033748292623</v>
      </c>
      <c r="S3308" s="19">
        <f t="shared" si="799"/>
        <v>3.2830041808715511</v>
      </c>
      <c r="T3308" s="19">
        <f t="shared" si="791"/>
        <v>2.4902016722559037</v>
      </c>
      <c r="U3308" s="23">
        <f t="shared" si="800"/>
        <v>2.7622145584585609</v>
      </c>
      <c r="V3308" s="24">
        <f t="shared" si="796"/>
        <v>3.0397630148442958</v>
      </c>
      <c r="W3308" s="24">
        <f t="shared" si="796"/>
        <v>3.325623046584214</v>
      </c>
      <c r="X3308" s="24">
        <f t="shared" si="796"/>
        <v>3.4440291757875432</v>
      </c>
      <c r="Y3308" s="24">
        <f t="shared" si="796"/>
        <v>2.3920809770873279</v>
      </c>
      <c r="Z3308" s="24">
        <f t="shared" si="796"/>
        <v>3.0503740535758452</v>
      </c>
      <c r="AA3308" s="20">
        <v>0.85</v>
      </c>
      <c r="AB3308" s="20">
        <v>3.3333333333333201E-2</v>
      </c>
      <c r="AC3308" s="17">
        <v>314.09459850824101</v>
      </c>
      <c r="AD3308" s="17">
        <f t="shared" si="797"/>
        <v>313.99260459080182</v>
      </c>
      <c r="AE3308" s="21">
        <v>218</v>
      </c>
      <c r="AF3308" s="21">
        <v>204.46550179211471</v>
      </c>
      <c r="AG3308" s="19">
        <v>3.9554719655194126</v>
      </c>
      <c r="AH3308" s="21">
        <v>217.3</v>
      </c>
      <c r="AI3308" s="22">
        <v>-0.21666666666666601</v>
      </c>
      <c r="AJ3308" s="21">
        <v>1182.5</v>
      </c>
      <c r="AK3308" s="21" t="e">
        <f>VLOOKUP($B3308,'[3]Rotoma level Monthly'!$C$2:$N$538,10,FALSE)</f>
        <v>#N/A</v>
      </c>
      <c r="AL3308" s="21" t="e">
        <f>VLOOKUP($B3308,'[3]Rotoma level Monthly'!$C$2:$N$538,11,FALSE)</f>
        <v>#N/A</v>
      </c>
      <c r="AM3308" s="20">
        <v>3.4843097719599263</v>
      </c>
      <c r="AN3308" s="21">
        <v>175.48333333333332</v>
      </c>
    </row>
    <row r="3309" spans="1:40" x14ac:dyDescent="0.25">
      <c r="A3309" t="s">
        <v>102</v>
      </c>
      <c r="B3309" s="15">
        <v>37987</v>
      </c>
      <c r="C3309" s="16" t="s">
        <v>65</v>
      </c>
      <c r="D3309" s="17">
        <v>2004</v>
      </c>
      <c r="E3309" s="18" t="str">
        <f t="shared" si="789"/>
        <v>Tikitapu 2003/04</v>
      </c>
      <c r="F3309" s="18" t="s">
        <v>61</v>
      </c>
      <c r="G3309" s="19">
        <v>2.4000001000000002</v>
      </c>
      <c r="H3309" s="20">
        <v>4.3499999046325684</v>
      </c>
      <c r="I3309" s="21">
        <v>199</v>
      </c>
      <c r="J3309" s="19">
        <v>7.0000002000000006</v>
      </c>
      <c r="K3309" s="19">
        <v>0.5</v>
      </c>
      <c r="L3309" s="19">
        <v>1</v>
      </c>
      <c r="M3309" s="19">
        <v>6.0000000999999994</v>
      </c>
      <c r="N3309" s="19">
        <v>6.6999997999999996</v>
      </c>
      <c r="O3309" s="19">
        <v>1.2</v>
      </c>
      <c r="Q3309" s="19">
        <f t="shared" si="794"/>
        <v>3.1857365999103111</v>
      </c>
      <c r="R3309" s="19">
        <f t="shared" si="798"/>
        <v>3.7699267711296915</v>
      </c>
      <c r="S3309" s="19">
        <f t="shared" si="799"/>
        <v>3.3095477599932175</v>
      </c>
      <c r="T3309" s="19">
        <f t="shared" si="791"/>
        <v>2.6856863130741973</v>
      </c>
      <c r="U3309" s="23">
        <f t="shared" si="800"/>
        <v>3.2377243610268547</v>
      </c>
      <c r="V3309" s="24">
        <f t="shared" si="796"/>
        <v>3.0520379851622224</v>
      </c>
      <c r="W3309" s="24">
        <f t="shared" si="796"/>
        <v>3.3181104417375749</v>
      </c>
      <c r="X3309" s="24">
        <f t="shared" si="796"/>
        <v>3.4308947176356264</v>
      </c>
      <c r="Y3309" s="24">
        <f t="shared" si="796"/>
        <v>2.4512202333364574</v>
      </c>
      <c r="Z3309" s="24">
        <f t="shared" si="796"/>
        <v>3.0630658444679706</v>
      </c>
      <c r="AA3309" s="20">
        <v>-1.1100000000000001</v>
      </c>
      <c r="AB3309" s="20">
        <v>-0.97666666666666602</v>
      </c>
      <c r="AC3309" s="17">
        <v>313.97677124731098</v>
      </c>
      <c r="AD3309" s="17">
        <f t="shared" si="797"/>
        <v>313.98596543965397</v>
      </c>
      <c r="AE3309" s="21">
        <v>104.5</v>
      </c>
      <c r="AF3309" s="21">
        <v>168.66397849462277</v>
      </c>
      <c r="AG3309" s="19">
        <v>3.1927327681870334</v>
      </c>
      <c r="AH3309" s="21">
        <v>248.5</v>
      </c>
      <c r="AI3309" s="22">
        <v>-0.21666666666666601</v>
      </c>
      <c r="AJ3309" s="21">
        <v>1282</v>
      </c>
      <c r="AK3309" s="21" t="e">
        <f>VLOOKUP($B3309,'[3]Rotoma level Monthly'!$C$2:$N$538,10,FALSE)</f>
        <v>#N/A</v>
      </c>
      <c r="AL3309" s="21" t="e">
        <f>VLOOKUP($B3309,'[3]Rotoma level Monthly'!$C$2:$N$538,11,FALSE)</f>
        <v>#N/A</v>
      </c>
      <c r="AM3309" s="20">
        <v>3.4658346351924592</v>
      </c>
      <c r="AN3309" s="21">
        <v>174.80833333333331</v>
      </c>
    </row>
    <row r="3310" spans="1:40" x14ac:dyDescent="0.25">
      <c r="A3310" t="s">
        <v>102</v>
      </c>
      <c r="B3310" s="15">
        <v>38018</v>
      </c>
      <c r="C3310" s="16" t="s">
        <v>65</v>
      </c>
      <c r="D3310" s="17">
        <v>2004</v>
      </c>
      <c r="E3310" s="18" t="str">
        <f t="shared" si="789"/>
        <v>Tikitapu 2003/04</v>
      </c>
      <c r="F3310" s="18" t="s">
        <v>61</v>
      </c>
      <c r="G3310" s="19">
        <v>2.5999998999999998</v>
      </c>
      <c r="H3310" s="20">
        <v>4.6599998474121094</v>
      </c>
      <c r="I3310" s="21">
        <v>284.00000020000004</v>
      </c>
      <c r="J3310" s="19">
        <v>8.0000004000000011</v>
      </c>
      <c r="K3310" s="19">
        <v>3</v>
      </c>
      <c r="L3310" s="19">
        <v>4.0000002000000006</v>
      </c>
      <c r="M3310" s="19">
        <v>2.0000001000000003</v>
      </c>
      <c r="N3310" s="19">
        <v>6.5</v>
      </c>
      <c r="O3310" s="19">
        <v>0.85000001999999997</v>
      </c>
      <c r="Q3310" s="19">
        <f t="shared" si="794"/>
        <v>3.2740322614186468</v>
      </c>
      <c r="R3310" s="19">
        <f t="shared" si="798"/>
        <v>3.6823336984462522</v>
      </c>
      <c r="S3310" s="19">
        <f t="shared" si="799"/>
        <v>3.7744882044621657</v>
      </c>
      <c r="T3310" s="19">
        <f t="shared" si="791"/>
        <v>2.8550228254234682</v>
      </c>
      <c r="U3310" s="23">
        <f t="shared" si="800"/>
        <v>3.3964692474376332</v>
      </c>
      <c r="V3310" s="24">
        <f t="shared" si="796"/>
        <v>3.0247129375596344</v>
      </c>
      <c r="W3310" s="24">
        <f t="shared" si="796"/>
        <v>3.3076135343573334</v>
      </c>
      <c r="X3310" s="24">
        <f t="shared" si="796"/>
        <v>3.49171301552758</v>
      </c>
      <c r="Y3310" s="24">
        <f t="shared" si="796"/>
        <v>2.5008894365135483</v>
      </c>
      <c r="Z3310" s="24">
        <f t="shared" si="796"/>
        <v>3.0812322309895244</v>
      </c>
      <c r="AA3310" s="20">
        <v>0.79</v>
      </c>
      <c r="AB3310" s="20">
        <v>-0.60833333333333295</v>
      </c>
      <c r="AC3310" s="17">
        <v>313.96244457728699</v>
      </c>
      <c r="AD3310" s="17">
        <f t="shared" si="797"/>
        <v>313.99492469297974</v>
      </c>
      <c r="AE3310" s="21">
        <v>293.5</v>
      </c>
      <c r="AF3310" s="21">
        <v>190.62068965517244</v>
      </c>
      <c r="AG3310" s="19">
        <v>5.1650688282962154</v>
      </c>
      <c r="AH3310" s="21">
        <v>155</v>
      </c>
      <c r="AI3310" s="22">
        <v>-0.25916666666666599</v>
      </c>
      <c r="AJ3310" s="21">
        <v>1314.5</v>
      </c>
      <c r="AK3310" s="21" t="e">
        <f>VLOOKUP($B3310,'[3]Rotoma level Monthly'!$C$2:$N$538,10,FALSE)</f>
        <v>#N/A</v>
      </c>
      <c r="AL3310" s="21" t="e">
        <f>VLOOKUP($B3310,'[3]Rotoma level Monthly'!$C$2:$N$538,11,FALSE)</f>
        <v>#N/A</v>
      </c>
      <c r="AM3310" s="20">
        <v>3.3880832193030042</v>
      </c>
      <c r="AN3310" s="21">
        <v>170.66666666666666</v>
      </c>
    </row>
    <row r="3311" spans="1:40" x14ac:dyDescent="0.25">
      <c r="A3311" t="s">
        <v>102</v>
      </c>
      <c r="B3311" s="15">
        <v>38078</v>
      </c>
      <c r="C3311" s="16" t="s">
        <v>65</v>
      </c>
      <c r="D3311" s="17">
        <v>2004</v>
      </c>
      <c r="E3311" s="18" t="str">
        <f t="shared" si="789"/>
        <v>Tikitapu 2003/04</v>
      </c>
      <c r="F3311" s="18" t="s">
        <v>61</v>
      </c>
      <c r="G3311" s="19">
        <v>0.99999999000000006</v>
      </c>
      <c r="H3311" s="20">
        <v>8.7074999809265137</v>
      </c>
      <c r="I3311" s="21">
        <v>228.25001005999999</v>
      </c>
      <c r="J3311" s="19">
        <v>10.0000006</v>
      </c>
      <c r="K3311" s="19">
        <v>4.2500002000000006</v>
      </c>
      <c r="L3311" s="19">
        <v>1.2500000600000001</v>
      </c>
      <c r="M3311" s="19">
        <v>3.9999999499999999</v>
      </c>
      <c r="N3311" s="19">
        <v>6.2000000499999999</v>
      </c>
      <c r="O3311" s="19">
        <v>0.63499999000000007</v>
      </c>
      <c r="Q3311" s="19">
        <f t="shared" si="794"/>
        <v>2.2199999889689201</v>
      </c>
      <c r="R3311" s="19">
        <f t="shared" si="798"/>
        <v>2.8390656479199192</v>
      </c>
      <c r="S3311" s="19">
        <f t="shared" si="799"/>
        <v>3.4888165240963942</v>
      </c>
      <c r="T3311" s="19">
        <f t="shared" si="791"/>
        <v>3.1380000760883906</v>
      </c>
      <c r="U3311" s="23">
        <f t="shared" si="800"/>
        <v>2.921470559268406</v>
      </c>
      <c r="V3311" s="24">
        <f t="shared" si="796"/>
        <v>2.9334076065600585</v>
      </c>
      <c r="W3311" s="24">
        <f t="shared" si="796"/>
        <v>3.2656803857747012</v>
      </c>
      <c r="X3311" s="24">
        <f t="shared" si="796"/>
        <v>3.494247922721033</v>
      </c>
      <c r="Y3311" s="24">
        <f t="shared" si="796"/>
        <v>2.5741400772460494</v>
      </c>
      <c r="Z3311" s="24">
        <f t="shared" si="796"/>
        <v>3.0668689980754613</v>
      </c>
      <c r="AA3311" s="20">
        <v>-1.25</v>
      </c>
      <c r="AB3311" s="20">
        <v>-0.55166666666666597</v>
      </c>
      <c r="AC3311" s="17">
        <v>313.76326442428302</v>
      </c>
      <c r="AD3311" s="17">
        <f t="shared" si="797"/>
        <v>313.98919740551281</v>
      </c>
      <c r="AE3311" s="21">
        <v>32.5</v>
      </c>
      <c r="AF3311" s="21">
        <v>170.83881150286851</v>
      </c>
      <c r="AG3311" s="19">
        <v>2.8307140028512352</v>
      </c>
      <c r="AH3311" s="21">
        <v>160.80000000000001</v>
      </c>
      <c r="AI3311" s="22">
        <v>-0.25916666666666599</v>
      </c>
      <c r="AJ3311" s="21">
        <v>1454</v>
      </c>
      <c r="AK3311" s="21" t="e">
        <f>VLOOKUP($B3311,'[3]Rotoma level Monthly'!$C$2:$N$538,10,FALSE)</f>
        <v>#N/A</v>
      </c>
      <c r="AL3311" s="21" t="e">
        <f>VLOOKUP($B3311,'[3]Rotoma level Monthly'!$C$2:$N$538,11,FALSE)</f>
        <v>#N/A</v>
      </c>
      <c r="AM3311" s="20">
        <v>3.5572524845783566</v>
      </c>
      <c r="AN3311" s="21">
        <v>177.71666666666667</v>
      </c>
    </row>
    <row r="3312" spans="1:40" x14ac:dyDescent="0.25">
      <c r="A3312" t="s">
        <v>102</v>
      </c>
      <c r="B3312" s="15">
        <v>38108</v>
      </c>
      <c r="C3312" s="16" t="s">
        <v>65</v>
      </c>
      <c r="D3312" s="17">
        <v>2004</v>
      </c>
      <c r="E3312" s="18" t="str">
        <f t="shared" si="789"/>
        <v>Tikitapu 2003/04</v>
      </c>
      <c r="F3312" s="18" t="s">
        <v>61</v>
      </c>
      <c r="G3312" s="19">
        <v>1.1000000000000001</v>
      </c>
      <c r="H3312" s="20">
        <v>9.9399995803833008</v>
      </c>
      <c r="I3312" s="21">
        <v>284.00001010000005</v>
      </c>
      <c r="J3312" s="19">
        <v>4.0000002000000006</v>
      </c>
      <c r="K3312" s="19">
        <v>3</v>
      </c>
      <c r="L3312" s="19">
        <v>2.0000001000000003</v>
      </c>
      <c r="M3312" s="19">
        <v>1</v>
      </c>
      <c r="N3312" s="19">
        <v>6.8000002000000004</v>
      </c>
      <c r="O3312" s="19">
        <v>0.55000000999999998</v>
      </c>
      <c r="Q3312" s="19">
        <f t="shared" si="794"/>
        <v>2.3251374203018917</v>
      </c>
      <c r="R3312" s="19">
        <f t="shared" si="798"/>
        <v>2.6442108247966463</v>
      </c>
      <c r="S3312" s="19">
        <f t="shared" si="799"/>
        <v>3.7744882500309722</v>
      </c>
      <c r="T3312" s="19">
        <f t="shared" si="791"/>
        <v>1.976015238084643</v>
      </c>
      <c r="U3312" s="23">
        <f t="shared" si="800"/>
        <v>2.6799629333035382</v>
      </c>
      <c r="V3312" s="24">
        <f t="shared" si="796"/>
        <v>2.8616910082593576</v>
      </c>
      <c r="W3312" s="24">
        <f t="shared" si="796"/>
        <v>3.2095101940631081</v>
      </c>
      <c r="X3312" s="24">
        <f t="shared" si="796"/>
        <v>3.4812127900219818</v>
      </c>
      <c r="Y3312" s="24">
        <f t="shared" si="796"/>
        <v>2.5741400772460494</v>
      </c>
      <c r="Z3312" s="24">
        <f t="shared" si="796"/>
        <v>3.0316385173976239</v>
      </c>
      <c r="AA3312" s="20">
        <v>1.42</v>
      </c>
      <c r="AB3312" s="20">
        <v>-0.20499999999999999</v>
      </c>
      <c r="AC3312" s="17">
        <v>313.87295040799302</v>
      </c>
      <c r="AD3312" s="17">
        <f t="shared" si="797"/>
        <v>313.98158764420776</v>
      </c>
      <c r="AE3312" s="21">
        <v>122</v>
      </c>
      <c r="AF3312" s="21">
        <v>163.05852669308319</v>
      </c>
      <c r="AG3312" s="19">
        <v>3.7042517248114146</v>
      </c>
      <c r="AH3312" s="21">
        <v>150.30000000000001</v>
      </c>
      <c r="AI3312" s="22">
        <v>-0.20833333333333298</v>
      </c>
      <c r="AJ3312" s="21">
        <v>1422.5</v>
      </c>
      <c r="AK3312" s="21" t="e">
        <f>VLOOKUP($B3312,'[3]Rotoma level Monthly'!$C$2:$N$538,10,FALSE)</f>
        <v>#N/A</v>
      </c>
      <c r="AL3312" s="21" t="e">
        <f>VLOOKUP($B3312,'[3]Rotoma level Monthly'!$C$2:$N$538,11,FALSE)</f>
        <v>#N/A</v>
      </c>
      <c r="AM3312" s="20">
        <v>3.5910157206698567</v>
      </c>
      <c r="AN3312" s="21">
        <v>178.36666666666667</v>
      </c>
    </row>
    <row r="3313" spans="1:40" x14ac:dyDescent="0.25">
      <c r="A3313" t="s">
        <v>102</v>
      </c>
      <c r="B3313" s="15">
        <v>38139</v>
      </c>
      <c r="C3313" s="16" t="s">
        <v>65</v>
      </c>
      <c r="D3313" s="17">
        <v>2004</v>
      </c>
      <c r="E3313" s="18" t="str">
        <f t="shared" si="789"/>
        <v>Tikitapu 2003/04</v>
      </c>
      <c r="F3313" s="18" t="s">
        <v>61</v>
      </c>
      <c r="G3313" s="19">
        <v>1.5</v>
      </c>
      <c r="H3313" s="20">
        <v>9.7849998474121094</v>
      </c>
      <c r="I3313" s="21">
        <v>161.50000002000002</v>
      </c>
      <c r="J3313" s="19">
        <v>6.0000000999999994</v>
      </c>
      <c r="K3313" s="19">
        <v>2.0000001000000003</v>
      </c>
      <c r="L3313" s="19">
        <v>0.50000001999999999</v>
      </c>
      <c r="M3313" s="19">
        <v>2.0000001000000003</v>
      </c>
      <c r="N3313" s="19">
        <v>6.4000000999999997</v>
      </c>
      <c r="O3313" s="19">
        <v>0.60000001999999997</v>
      </c>
      <c r="Q3313" s="19">
        <f t="shared" si="794"/>
        <v>2.6672717980014307</v>
      </c>
      <c r="R3313" s="19">
        <f t="shared" si="798"/>
        <v>2.667764644193126</v>
      </c>
      <c r="S3313" s="19">
        <f t="shared" si="799"/>
        <v>3.0365993054299225</v>
      </c>
      <c r="T3313" s="19">
        <f t="shared" si="791"/>
        <v>2.4902016722559037</v>
      </c>
      <c r="U3313" s="23">
        <f t="shared" si="800"/>
        <v>2.7154593549700956</v>
      </c>
      <c r="V3313" s="24">
        <f t="shared" si="796"/>
        <v>2.8501853030677418</v>
      </c>
      <c r="W3313" s="24">
        <f t="shared" si="796"/>
        <v>3.1488302682946956</v>
      </c>
      <c r="X3313" s="24">
        <f t="shared" si="796"/>
        <v>3.4703101451665099</v>
      </c>
      <c r="Y3313" s="24">
        <f t="shared" si="796"/>
        <v>2.5437383144820864</v>
      </c>
      <c r="Z3313" s="24">
        <f t="shared" si="796"/>
        <v>3.0032660077527584</v>
      </c>
      <c r="AA3313" s="20">
        <v>-1.44</v>
      </c>
      <c r="AB3313" s="20">
        <v>-0.99</v>
      </c>
      <c r="AC3313" s="17">
        <v>313.94109511706199</v>
      </c>
      <c r="AD3313" s="17">
        <f t="shared" si="797"/>
        <v>313.98300569148745</v>
      </c>
      <c r="AE3313" s="21">
        <v>152.5</v>
      </c>
      <c r="AF3313" s="21">
        <v>183.86944444445231</v>
      </c>
      <c r="AG3313" s="19">
        <v>3.8186310757872985</v>
      </c>
      <c r="AH3313" s="21">
        <v>102.9</v>
      </c>
      <c r="AI3313" s="22">
        <v>-0.25583333333333297</v>
      </c>
      <c r="AJ3313" s="21">
        <v>1441.5</v>
      </c>
      <c r="AK3313" s="21" t="e">
        <f>VLOOKUP($B3313,'[3]Rotoma level Monthly'!$C$2:$N$538,10,FALSE)</f>
        <v>#N/A</v>
      </c>
      <c r="AL3313" s="21" t="e">
        <f>VLOOKUP($B3313,'[3]Rotoma level Monthly'!$C$2:$N$538,11,FALSE)</f>
        <v>#N/A</v>
      </c>
      <c r="AM3313" s="20">
        <v>3.6637660184139977</v>
      </c>
      <c r="AN3313" s="21">
        <v>178.27500000000001</v>
      </c>
    </row>
    <row r="3314" spans="1:40" x14ac:dyDescent="0.25">
      <c r="A3314" t="s">
        <v>102</v>
      </c>
      <c r="B3314" s="15">
        <v>38169</v>
      </c>
      <c r="C3314" s="16" t="s">
        <v>66</v>
      </c>
      <c r="D3314" s="17">
        <v>2005</v>
      </c>
      <c r="E3314" s="18" t="str">
        <f t="shared" si="789"/>
        <v>Tikitapu 2004/05</v>
      </c>
      <c r="F3314" s="18" t="s">
        <v>61</v>
      </c>
      <c r="G3314" s="19">
        <v>2.4000001000000002</v>
      </c>
      <c r="H3314" s="20">
        <v>9.2200002670288086</v>
      </c>
      <c r="I3314" s="21">
        <v>192.50000002000002</v>
      </c>
      <c r="J3314" s="19">
        <v>8.9999995999999989</v>
      </c>
      <c r="K3314" s="19">
        <v>2.0000001000000003</v>
      </c>
      <c r="L3314" s="19">
        <v>0.50000001999999999</v>
      </c>
      <c r="M3314" s="19">
        <v>1</v>
      </c>
      <c r="N3314" s="19">
        <v>7</v>
      </c>
      <c r="O3314" s="19">
        <v>0.76999998000000003</v>
      </c>
      <c r="Q3314" s="19">
        <f t="shared" si="794"/>
        <v>3.1857365999103111</v>
      </c>
      <c r="R3314" s="19">
        <f t="shared" si="798"/>
        <v>2.7558419855973</v>
      </c>
      <c r="S3314" s="19">
        <f t="shared" si="799"/>
        <v>3.2661365090078189</v>
      </c>
      <c r="T3314" s="19">
        <f t="shared" si="791"/>
        <v>3.004388071201054</v>
      </c>
      <c r="U3314" s="23">
        <f t="shared" si="800"/>
        <v>3.0530257914291212</v>
      </c>
      <c r="V3314" s="24">
        <f t="shared" si="796"/>
        <v>2.8079424917763762</v>
      </c>
      <c r="W3314" s="24">
        <f t="shared" si="796"/>
        <v>3.1268878592300164</v>
      </c>
      <c r="X3314" s="24">
        <f t="shared" si="796"/>
        <v>3.4499782800115315</v>
      </c>
      <c r="Y3314" s="24">
        <f t="shared" si="796"/>
        <v>2.6294360505751206</v>
      </c>
      <c r="Z3314" s="24">
        <f t="shared" si="796"/>
        <v>3.0035611703982608</v>
      </c>
      <c r="AA3314" s="20">
        <v>-0.66</v>
      </c>
      <c r="AB3314" s="20">
        <v>-1.13333333333333</v>
      </c>
      <c r="AC3314" s="17">
        <v>314.21124479924902</v>
      </c>
      <c r="AD3314" s="17">
        <f t="shared" si="797"/>
        <v>314.00121672898518</v>
      </c>
      <c r="AE3314" s="21">
        <v>209</v>
      </c>
      <c r="AF3314" s="21">
        <v>165.71908602151063</v>
      </c>
      <c r="AG3314" s="19">
        <v>3.3317869063621099</v>
      </c>
      <c r="AH3314" s="21">
        <v>140.4</v>
      </c>
      <c r="AI3314" s="22">
        <v>-0.38499999999999945</v>
      </c>
      <c r="AJ3314" s="21">
        <v>1451</v>
      </c>
      <c r="AK3314" s="21" t="e">
        <f>VLOOKUP($B3314,'[3]Rotoma level Monthly'!$C$2:$N$538,10,FALSE)</f>
        <v>#N/A</v>
      </c>
      <c r="AL3314" s="21" t="e">
        <f>VLOOKUP($B3314,'[3]Rotoma level Monthly'!$C$2:$N$538,11,FALSE)</f>
        <v>#N/A</v>
      </c>
      <c r="AM3314" s="20">
        <v>3.6895489658947214</v>
      </c>
      <c r="AN3314" s="21">
        <v>177.99166666666667</v>
      </c>
    </row>
    <row r="3315" spans="1:40" x14ac:dyDescent="0.25">
      <c r="A3315" t="s">
        <v>102</v>
      </c>
      <c r="B3315" s="15">
        <v>38200</v>
      </c>
      <c r="C3315" s="16" t="s">
        <v>66</v>
      </c>
      <c r="D3315" s="17">
        <v>2005</v>
      </c>
      <c r="E3315" s="18" t="str">
        <f t="shared" si="789"/>
        <v>Tikitapu 2004/05</v>
      </c>
      <c r="F3315" s="18" t="s">
        <v>61</v>
      </c>
      <c r="G3315" s="19">
        <v>2.4000001000000002</v>
      </c>
      <c r="I3315" s="21">
        <v>260</v>
      </c>
      <c r="J3315" s="19">
        <v>2.0000001000000003</v>
      </c>
      <c r="K3315" s="19">
        <v>0.5</v>
      </c>
      <c r="L3315" s="19">
        <v>1</v>
      </c>
      <c r="M3315" s="19">
        <v>11</v>
      </c>
      <c r="N3315" s="19">
        <v>6.23</v>
      </c>
      <c r="O3315" s="19">
        <v>0.63999998999999996</v>
      </c>
      <c r="Q3315" s="19">
        <f t="shared" si="794"/>
        <v>3.1857365999103111</v>
      </c>
      <c r="S3315" s="19">
        <f t="shared" si="799"/>
        <v>3.6590697773921614</v>
      </c>
      <c r="T3315" s="19">
        <f t="shared" si="791"/>
        <v>1.097007650745818</v>
      </c>
      <c r="U3315" s="23">
        <f t="shared" si="800"/>
        <v>2.6472713426827634</v>
      </c>
      <c r="V3315" s="24">
        <f t="shared" si="796"/>
        <v>2.7786684244947497</v>
      </c>
      <c r="W3315" s="24">
        <f t="shared" si="796"/>
        <v>3.1294033086099762</v>
      </c>
      <c r="X3315" s="24">
        <f t="shared" si="796"/>
        <v>3.3825106917753218</v>
      </c>
      <c r="Y3315" s="24">
        <f t="shared" si="796"/>
        <v>2.5326039891957408</v>
      </c>
      <c r="Z3315" s="24">
        <f t="shared" si="796"/>
        <v>2.94575218756213</v>
      </c>
      <c r="AA3315" s="20">
        <v>-0.72</v>
      </c>
      <c r="AB3315" s="20">
        <v>-0.82499999999999996</v>
      </c>
      <c r="AC3315" s="17">
        <v>314.432651745307</v>
      </c>
      <c r="AD3315" s="17">
        <f t="shared" si="797"/>
        <v>314.03733472074509</v>
      </c>
      <c r="AE3315" s="21">
        <v>73</v>
      </c>
      <c r="AF3315" s="21">
        <v>202.50000000000824</v>
      </c>
      <c r="AG3315" s="19">
        <v>3.6655899230886129</v>
      </c>
      <c r="AH3315" s="21">
        <v>170.5</v>
      </c>
      <c r="AI3315" s="22">
        <v>-0.50749999999999951</v>
      </c>
      <c r="AJ3315" s="21">
        <v>1631.5</v>
      </c>
      <c r="AK3315" s="21" t="e">
        <f>VLOOKUP($B3315,'[3]Rotoma level Monthly'!$C$2:$N$538,10,FALSE)</f>
        <v>#N/A</v>
      </c>
      <c r="AL3315" s="21" t="e">
        <f>VLOOKUP($B3315,'[3]Rotoma level Monthly'!$C$2:$N$538,11,FALSE)</f>
        <v>#N/A</v>
      </c>
      <c r="AM3315" s="20">
        <v>3.7549164334126441</v>
      </c>
      <c r="AN3315" s="21">
        <v>179.49166666666667</v>
      </c>
    </row>
    <row r="3316" spans="1:40" x14ac:dyDescent="0.25">
      <c r="A3316" t="s">
        <v>102</v>
      </c>
      <c r="B3316" s="15">
        <v>38231</v>
      </c>
      <c r="C3316" s="16" t="s">
        <v>66</v>
      </c>
      <c r="D3316" s="17">
        <v>2005</v>
      </c>
      <c r="E3316" s="18" t="str">
        <f t="shared" si="789"/>
        <v>Tikitapu 2004/05</v>
      </c>
      <c r="F3316" s="18" t="s">
        <v>61</v>
      </c>
      <c r="G3316" s="19">
        <v>2.2999999999999998</v>
      </c>
      <c r="H3316" s="20">
        <v>8.369999885559082</v>
      </c>
      <c r="I3316" s="21">
        <v>119.50000002</v>
      </c>
      <c r="J3316" s="19">
        <v>9.9999997999999994</v>
      </c>
      <c r="K3316" s="19">
        <v>0.5</v>
      </c>
      <c r="L3316" s="19">
        <v>0.50000001999999999</v>
      </c>
      <c r="M3316" s="19">
        <v>7.0000002000000006</v>
      </c>
      <c r="N3316" s="19">
        <v>7.6799998</v>
      </c>
      <c r="O3316" s="19">
        <v>1.6</v>
      </c>
      <c r="Q3316" s="19">
        <f t="shared" si="794"/>
        <v>3.138788703484686</v>
      </c>
      <c r="R3316" s="19">
        <f t="shared" ref="R3316:R3345" si="801">5.56+2.6*LOG(((1/$H3316)-(1/40)),10)</f>
        <v>2.89581575026995</v>
      </c>
      <c r="S3316" s="19">
        <f t="shared" si="799"/>
        <v>2.6428773951240934</v>
      </c>
      <c r="T3316" s="19">
        <f t="shared" si="791"/>
        <v>3.1379999746372018</v>
      </c>
      <c r="U3316" s="23">
        <f t="shared" si="800"/>
        <v>2.9538704558789828</v>
      </c>
      <c r="V3316" s="24">
        <f t="shared" si="796"/>
        <v>2.7710035146162251</v>
      </c>
      <c r="W3316" s="24">
        <f t="shared" si="796"/>
        <v>3.1050046852159663</v>
      </c>
      <c r="X3316" s="24">
        <f t="shared" si="796"/>
        <v>3.3208347447406656</v>
      </c>
      <c r="Y3316" s="24">
        <f t="shared" si="796"/>
        <v>2.5702967943259907</v>
      </c>
      <c r="Z3316" s="24">
        <f t="shared" si="796"/>
        <v>2.9322488234219377</v>
      </c>
      <c r="AA3316" s="20">
        <v>-0.32</v>
      </c>
      <c r="AB3316" s="20">
        <v>-0.89</v>
      </c>
      <c r="AC3316" s="17">
        <v>314.42181783654399</v>
      </c>
      <c r="AD3316" s="17">
        <f t="shared" si="797"/>
        <v>314.07892956107275</v>
      </c>
      <c r="AE3316" s="21">
        <v>100</v>
      </c>
      <c r="AF3316" s="21">
        <v>196.07290372670801</v>
      </c>
      <c r="AG3316" s="19">
        <v>4.1887107510764405</v>
      </c>
      <c r="AH3316" s="21">
        <v>156.5</v>
      </c>
      <c r="AI3316" s="22">
        <v>-0.5799999999999994</v>
      </c>
      <c r="AJ3316" s="21">
        <v>1652.5</v>
      </c>
      <c r="AK3316" s="21" t="e">
        <f>VLOOKUP($B3316,'[3]Rotoma level Monthly'!$C$2:$N$538,10,FALSE)</f>
        <v>#N/A</v>
      </c>
      <c r="AL3316" s="21" t="e">
        <f>VLOOKUP($B3316,'[3]Rotoma level Monthly'!$C$2:$N$538,11,FALSE)</f>
        <v>#N/A</v>
      </c>
      <c r="AM3316" s="20">
        <v>3.8151651219954013</v>
      </c>
      <c r="AN3316" s="21">
        <v>180.88333333333335</v>
      </c>
    </row>
    <row r="3317" spans="1:40" x14ac:dyDescent="0.25">
      <c r="A3317" t="s">
        <v>102</v>
      </c>
      <c r="B3317" s="15">
        <v>38261</v>
      </c>
      <c r="C3317" s="16" t="s">
        <v>66</v>
      </c>
      <c r="D3317" s="17">
        <v>2005</v>
      </c>
      <c r="E3317" s="18" t="str">
        <f t="shared" si="789"/>
        <v>Tikitapu 2004/05</v>
      </c>
      <c r="F3317" s="18" t="s">
        <v>61</v>
      </c>
      <c r="G3317" s="19">
        <v>1.4</v>
      </c>
      <c r="H3317" s="20">
        <v>8.2700004577636719</v>
      </c>
      <c r="I3317" s="21">
        <v>215.00000009999999</v>
      </c>
      <c r="J3317" s="19">
        <v>4.0000002000000006</v>
      </c>
      <c r="K3317" s="19">
        <v>0.5</v>
      </c>
      <c r="L3317" s="19">
        <v>2.0000001000000003</v>
      </c>
      <c r="M3317" s="19">
        <v>7.0000002000000006</v>
      </c>
      <c r="N3317" s="19">
        <v>6.5999999000000003</v>
      </c>
      <c r="O3317" s="19">
        <v>0.75</v>
      </c>
      <c r="Q3317" s="19">
        <f t="shared" si="794"/>
        <v>2.5911652106227248</v>
      </c>
      <c r="R3317" s="19">
        <f t="shared" si="801"/>
        <v>2.9129518063795192</v>
      </c>
      <c r="S3317" s="19">
        <f t="shared" si="799"/>
        <v>3.4106397649539848</v>
      </c>
      <c r="T3317" s="19">
        <f t="shared" si="791"/>
        <v>1.976015238084643</v>
      </c>
      <c r="U3317" s="23">
        <f t="shared" si="800"/>
        <v>2.7226930050102176</v>
      </c>
      <c r="V3317" s="24">
        <f t="shared" si="796"/>
        <v>2.7072854988673494</v>
      </c>
      <c r="W3317" s="24">
        <f t="shared" si="796"/>
        <v>3.0935187073246437</v>
      </c>
      <c r="X3317" s="24">
        <f t="shared" si="796"/>
        <v>3.3448267863906</v>
      </c>
      <c r="Y3317" s="24">
        <f t="shared" si="796"/>
        <v>2.5702967943259907</v>
      </c>
      <c r="Z3317" s="24">
        <f t="shared" si="796"/>
        <v>2.9196851266304407</v>
      </c>
      <c r="AA3317" s="20">
        <v>-0.36</v>
      </c>
      <c r="AB3317" s="20">
        <v>-0.80333333333333301</v>
      </c>
      <c r="AC3317" s="17">
        <v>314.49776031667</v>
      </c>
      <c r="AD3317" s="17">
        <f t="shared" si="797"/>
        <v>314.12263186761157</v>
      </c>
      <c r="AE3317" s="21">
        <v>122</v>
      </c>
      <c r="AF3317" s="21">
        <v>184.15994623655919</v>
      </c>
      <c r="AG3317" s="19">
        <v>4.3271506309737147</v>
      </c>
      <c r="AH3317" s="21">
        <v>171.9</v>
      </c>
      <c r="AI3317" s="22">
        <v>-0.70583333333333298</v>
      </c>
      <c r="AJ3317" s="21">
        <v>1530.5</v>
      </c>
      <c r="AK3317" s="21" t="e">
        <f>VLOOKUP($B3317,'[3]Rotoma level Monthly'!$C$2:$N$538,10,FALSE)</f>
        <v>#N/A</v>
      </c>
      <c r="AL3317" s="21" t="e">
        <f>VLOOKUP($B3317,'[3]Rotoma level Monthly'!$C$2:$N$538,11,FALSE)</f>
        <v>#N/A</v>
      </c>
      <c r="AM3317" s="20">
        <v>3.8005795727892404</v>
      </c>
      <c r="AN3317" s="21">
        <v>178.03333333333333</v>
      </c>
    </row>
    <row r="3318" spans="1:40" x14ac:dyDescent="0.25">
      <c r="A3318" t="s">
        <v>102</v>
      </c>
      <c r="B3318" s="15">
        <v>38292</v>
      </c>
      <c r="C3318" s="16" t="s">
        <v>66</v>
      </c>
      <c r="D3318" s="17">
        <v>2005</v>
      </c>
      <c r="E3318" s="18" t="str">
        <f t="shared" si="789"/>
        <v>Tikitapu 2004/05</v>
      </c>
      <c r="F3318" s="18" t="s">
        <v>61</v>
      </c>
      <c r="G3318" s="19">
        <v>1.1000000000000001</v>
      </c>
      <c r="H3318" s="20">
        <v>7.3299999237060547</v>
      </c>
      <c r="I3318" s="21">
        <v>207.00000009999999</v>
      </c>
      <c r="J3318" s="19">
        <v>8.9999995999999989</v>
      </c>
      <c r="K3318" s="19">
        <v>1</v>
      </c>
      <c r="L3318" s="19">
        <v>2.0000001000000003</v>
      </c>
      <c r="M3318" s="19">
        <v>0.50000001999999999</v>
      </c>
      <c r="N3318" s="19">
        <v>6.8000002000000004</v>
      </c>
      <c r="O3318" s="19">
        <v>2.2999999999999998</v>
      </c>
      <c r="Q3318" s="19">
        <f t="shared" si="794"/>
        <v>2.3251374203018917</v>
      </c>
      <c r="R3318" s="19">
        <f t="shared" si="801"/>
        <v>3.0821614525062975</v>
      </c>
      <c r="S3318" s="19">
        <f t="shared" si="799"/>
        <v>3.361070740456833</v>
      </c>
      <c r="T3318" s="19">
        <f t="shared" si="791"/>
        <v>3.004388071201054</v>
      </c>
      <c r="U3318" s="23">
        <f t="shared" si="800"/>
        <v>2.9431894211165193</v>
      </c>
      <c r="V3318" s="24">
        <f t="shared" si="796"/>
        <v>2.678774300725721</v>
      </c>
      <c r="W3318" s="24">
        <f t="shared" si="796"/>
        <v>3.0909260393812086</v>
      </c>
      <c r="X3318" s="24">
        <f t="shared" si="796"/>
        <v>3.3399386529640211</v>
      </c>
      <c r="Y3318" s="24">
        <f t="shared" si="796"/>
        <v>2.5591624690396455</v>
      </c>
      <c r="Z3318" s="24">
        <f t="shared" si="796"/>
        <v>2.9079575593464315</v>
      </c>
      <c r="AA3318" s="20">
        <v>-0.92</v>
      </c>
      <c r="AB3318" s="20">
        <v>-0.73666666666666603</v>
      </c>
      <c r="AC3318" s="17">
        <v>314.49510927057901</v>
      </c>
      <c r="AD3318" s="17">
        <f t="shared" si="797"/>
        <v>314.15176235980169</v>
      </c>
      <c r="AE3318" s="21">
        <v>38</v>
      </c>
      <c r="AF3318" s="21">
        <v>169.26388888889269</v>
      </c>
      <c r="AG3318" s="19">
        <v>4.0503239539413265</v>
      </c>
      <c r="AH3318" s="21">
        <v>171.3</v>
      </c>
      <c r="AI3318" s="22">
        <v>-0.76999999999999957</v>
      </c>
      <c r="AJ3318" s="21">
        <v>1535</v>
      </c>
      <c r="AK3318" s="21" t="e">
        <f>VLOOKUP($B3318,'[3]Rotoma level Monthly'!$C$2:$N$538,10,FALSE)</f>
        <v>#N/A</v>
      </c>
      <c r="AL3318" s="21" t="e">
        <f>VLOOKUP($B3318,'[3]Rotoma level Monthly'!$C$2:$N$538,11,FALSE)</f>
        <v>#N/A</v>
      </c>
      <c r="AM3318" s="20">
        <v>3.8238743921738148</v>
      </c>
      <c r="AN3318" s="21">
        <v>176.55000000000004</v>
      </c>
    </row>
    <row r="3319" spans="1:40" x14ac:dyDescent="0.25">
      <c r="A3319" t="s">
        <v>102</v>
      </c>
      <c r="B3319" s="15">
        <v>38322</v>
      </c>
      <c r="C3319" s="16" t="s">
        <v>66</v>
      </c>
      <c r="D3319" s="17">
        <v>2005</v>
      </c>
      <c r="E3319" s="18" t="str">
        <f t="shared" si="789"/>
        <v>Tikitapu 2004/05</v>
      </c>
      <c r="F3319" s="18" t="s">
        <v>61</v>
      </c>
      <c r="G3319" s="19">
        <v>2.2000000000000002</v>
      </c>
      <c r="H3319" s="20">
        <v>6.3000001907348633</v>
      </c>
      <c r="I3319" s="21">
        <v>198</v>
      </c>
      <c r="J3319" s="19">
        <v>9.9999997999999994</v>
      </c>
      <c r="K3319" s="19">
        <v>2.0000001000000003</v>
      </c>
      <c r="L3319" s="19">
        <v>8.9999995999999989</v>
      </c>
      <c r="M3319" s="19">
        <v>12</v>
      </c>
      <c r="N3319" s="19">
        <v>5.8000002000000004</v>
      </c>
      <c r="O3319" s="19">
        <v>0.79000002000000003</v>
      </c>
      <c r="Q3319" s="19">
        <f t="shared" si="794"/>
        <v>3.0897536092884041</v>
      </c>
      <c r="R3319" s="19">
        <f t="shared" si="801"/>
        <v>3.2881962956567139</v>
      </c>
      <c r="S3319" s="19">
        <f t="shared" si="799"/>
        <v>3.3029622226872077</v>
      </c>
      <c r="T3319" s="19">
        <f t="shared" si="791"/>
        <v>3.1379999746372018</v>
      </c>
      <c r="U3319" s="23">
        <f t="shared" si="800"/>
        <v>3.2047280255673818</v>
      </c>
      <c r="V3319" s="24">
        <f t="shared" si="796"/>
        <v>2.7512537681664209</v>
      </c>
      <c r="W3319" s="24">
        <f t="shared" si="796"/>
        <v>3.0897611137931524</v>
      </c>
      <c r="X3319" s="24">
        <f t="shared" si="796"/>
        <v>3.3591417195421935</v>
      </c>
      <c r="Y3319" s="24">
        <f t="shared" si="796"/>
        <v>2.5827438981407895</v>
      </c>
      <c r="Z3319" s="24">
        <f t="shared" si="796"/>
        <v>2.9365065880125063</v>
      </c>
      <c r="AA3319" s="20">
        <v>-0.9</v>
      </c>
      <c r="AB3319" s="20">
        <v>-0.64666666666666595</v>
      </c>
      <c r="AC3319" s="17">
        <v>314.41393138803397</v>
      </c>
      <c r="AD3319" s="17">
        <f t="shared" si="797"/>
        <v>314.17363663654669</v>
      </c>
      <c r="AE3319" s="21">
        <v>193.5</v>
      </c>
      <c r="AF3319" s="21">
        <v>209.91263440860325</v>
      </c>
      <c r="AG3319" s="19">
        <v>5.0489912634409064</v>
      </c>
      <c r="AH3319" s="21">
        <v>182.6</v>
      </c>
      <c r="AI3319" s="22">
        <v>-0.76999999999999957</v>
      </c>
      <c r="AJ3319" s="21">
        <v>1478</v>
      </c>
      <c r="AK3319" s="21" t="e">
        <f>VLOOKUP($B3319,'[3]Rotoma level Monthly'!$C$2:$N$538,10,FALSE)</f>
        <v>#N/A</v>
      </c>
      <c r="AL3319" s="21" t="e">
        <f>VLOOKUP($B3319,'[3]Rotoma level Monthly'!$C$2:$N$538,11,FALSE)</f>
        <v>#N/A</v>
      </c>
      <c r="AM3319" s="20">
        <v>3.7994802431452626</v>
      </c>
      <c r="AN3319" s="21">
        <v>173.65833333333333</v>
      </c>
    </row>
    <row r="3320" spans="1:40" x14ac:dyDescent="0.25">
      <c r="A3320" t="s">
        <v>102</v>
      </c>
      <c r="B3320" s="15">
        <v>38353</v>
      </c>
      <c r="C3320" s="16" t="s">
        <v>66</v>
      </c>
      <c r="D3320" s="17">
        <v>2005</v>
      </c>
      <c r="E3320" s="18" t="str">
        <f t="shared" si="789"/>
        <v>Tikitapu 2004/05</v>
      </c>
      <c r="F3320" s="18" t="s">
        <v>61</v>
      </c>
      <c r="G3320" s="19">
        <v>1.3</v>
      </c>
      <c r="H3320" s="20">
        <v>5.5</v>
      </c>
      <c r="I3320" s="21">
        <v>200.50000002000002</v>
      </c>
      <c r="J3320" s="19">
        <v>4.9999998999999997</v>
      </c>
      <c r="K3320" s="19">
        <v>2.0000001000000003</v>
      </c>
      <c r="L3320" s="19">
        <v>0.50000001999999999</v>
      </c>
      <c r="M3320" s="19">
        <v>8.9999995999999989</v>
      </c>
      <c r="N3320" s="19">
        <v>6.5999999000000003</v>
      </c>
      <c r="O3320" s="19">
        <v>0.81999999000000001</v>
      </c>
      <c r="Q3320" s="19">
        <f t="shared" si="794"/>
        <v>2.5094161148593654</v>
      </c>
      <c r="R3320" s="19">
        <f t="shared" si="801"/>
        <v>3.4680306770527762</v>
      </c>
      <c r="S3320" s="19">
        <f t="shared" si="799"/>
        <v>3.3193642747685614</v>
      </c>
      <c r="T3320" s="19">
        <f t="shared" si="791"/>
        <v>2.2589923872983766</v>
      </c>
      <c r="U3320" s="23">
        <f t="shared" si="800"/>
        <v>2.8889508634947703</v>
      </c>
      <c r="V3320" s="24">
        <f t="shared" si="796"/>
        <v>2.8081593605815747</v>
      </c>
      <c r="W3320" s="24">
        <f t="shared" si="796"/>
        <v>3.0914817776316541</v>
      </c>
      <c r="X3320" s="24">
        <f t="shared" si="796"/>
        <v>3.362171727366944</v>
      </c>
      <c r="Y3320" s="24">
        <f t="shared" si="796"/>
        <v>2.5634764577276621</v>
      </c>
      <c r="Z3320" s="24">
        <f t="shared" si="796"/>
        <v>2.9470679467655239</v>
      </c>
      <c r="AA3320" s="20">
        <v>0.2</v>
      </c>
      <c r="AB3320" s="20">
        <v>9.99999999999991E-3</v>
      </c>
      <c r="AC3320" s="17">
        <v>314.36943507373297</v>
      </c>
      <c r="AD3320" s="17">
        <f t="shared" si="797"/>
        <v>314.19653968367101</v>
      </c>
      <c r="AE3320" s="21">
        <v>35.5</v>
      </c>
      <c r="AF3320" s="21">
        <v>186.07930107526889</v>
      </c>
      <c r="AG3320" s="19">
        <v>3.7220547282464009</v>
      </c>
      <c r="AH3320" s="21">
        <v>290.89999999999998</v>
      </c>
      <c r="AI3320" s="22">
        <v>-0.69166666666666599</v>
      </c>
      <c r="AJ3320" s="21">
        <v>1453.5</v>
      </c>
      <c r="AK3320" s="21" t="e">
        <f>VLOOKUP($B3320,'[3]Rotoma level Monthly'!$C$2:$N$538,10,FALSE)</f>
        <v>#N/A</v>
      </c>
      <c r="AL3320" s="21" t="e">
        <f>VLOOKUP($B3320,'[3]Rotoma level Monthly'!$C$2:$N$538,11,FALSE)</f>
        <v>#N/A</v>
      </c>
      <c r="AM3320" s="20">
        <v>3.8906068513053871</v>
      </c>
      <c r="AN3320" s="21">
        <v>177.19166666666663</v>
      </c>
    </row>
    <row r="3321" spans="1:40" x14ac:dyDescent="0.25">
      <c r="A3321" t="s">
        <v>102</v>
      </c>
      <c r="B3321" s="15">
        <v>38384</v>
      </c>
      <c r="C3321" s="16" t="s">
        <v>66</v>
      </c>
      <c r="D3321" s="17">
        <v>2005</v>
      </c>
      <c r="E3321" s="18" t="str">
        <f t="shared" si="789"/>
        <v>Tikitapu 2004/05</v>
      </c>
      <c r="F3321" s="18" t="s">
        <v>61</v>
      </c>
      <c r="G3321" s="19">
        <v>2</v>
      </c>
      <c r="H3321" s="20">
        <v>5.690000057220459</v>
      </c>
      <c r="I3321" s="21">
        <v>194.50001001999999</v>
      </c>
      <c r="J3321" s="19">
        <v>4.0000002000000006</v>
      </c>
      <c r="K3321" s="19">
        <v>0.5</v>
      </c>
      <c r="L3321" s="19">
        <v>0.50000001999999999</v>
      </c>
      <c r="M3321" s="19">
        <v>0.50000001999999999</v>
      </c>
      <c r="N3321" s="19">
        <v>6.5999999000000003</v>
      </c>
      <c r="O3321" s="19">
        <v>0.68000000999999999</v>
      </c>
      <c r="Q3321" s="19">
        <f t="shared" si="794"/>
        <v>2.9846161889865122</v>
      </c>
      <c r="R3321" s="19">
        <f t="shared" si="801"/>
        <v>3.4234459836277482</v>
      </c>
      <c r="S3321" s="19">
        <f t="shared" si="799"/>
        <v>3.279648080385797</v>
      </c>
      <c r="T3321" s="19">
        <f t="shared" si="791"/>
        <v>1.976015238084643</v>
      </c>
      <c r="U3321" s="23">
        <f t="shared" si="800"/>
        <v>2.9159313727711753</v>
      </c>
      <c r="V3321" s="24">
        <f t="shared" si="796"/>
        <v>2.7913993263379253</v>
      </c>
      <c r="W3321" s="24">
        <f t="shared" si="796"/>
        <v>3.0599835242223863</v>
      </c>
      <c r="X3321" s="24">
        <f t="shared" si="796"/>
        <v>3.3596800873996595</v>
      </c>
      <c r="Y3321" s="24">
        <f t="shared" si="796"/>
        <v>2.504337201478533</v>
      </c>
      <c r="Z3321" s="24">
        <f t="shared" si="796"/>
        <v>2.9202518644108832</v>
      </c>
      <c r="AA3321" s="20">
        <v>-2.57</v>
      </c>
      <c r="AB3321" s="20">
        <v>-0.39500000000000002</v>
      </c>
      <c r="AC3321" s="17">
        <v>314.36943507373297</v>
      </c>
      <c r="AD3321" s="17">
        <f t="shared" si="797"/>
        <v>314.22926166920615</v>
      </c>
      <c r="AE3321" s="21">
        <v>53.5</v>
      </c>
      <c r="AF3321" s="21">
        <v>168.59226190476528</v>
      </c>
      <c r="AG3321" s="19">
        <v>3.3910403034447145</v>
      </c>
      <c r="AH3321" s="21">
        <v>186.7</v>
      </c>
      <c r="AI3321" s="22">
        <v>-0.69166666666666599</v>
      </c>
      <c r="AJ3321" s="21">
        <v>1384.5</v>
      </c>
      <c r="AK3321" s="21" t="e">
        <f>VLOOKUP($B3321,'[3]Rotoma level Monthly'!$C$2:$N$538,10,FALSE)</f>
        <v>#N/A</v>
      </c>
      <c r="AL3321" s="21" t="e">
        <f>VLOOKUP($B3321,'[3]Rotoma level Monthly'!$C$2:$N$538,11,FALSE)</f>
        <v>#N/A</v>
      </c>
      <c r="AM3321" s="20">
        <v>3.9347170146436667</v>
      </c>
      <c r="AN3321" s="21">
        <v>179.83333333333329</v>
      </c>
    </row>
    <row r="3322" spans="1:40" x14ac:dyDescent="0.25">
      <c r="A3322" t="s">
        <v>102</v>
      </c>
      <c r="B3322" s="15">
        <v>38412</v>
      </c>
      <c r="C3322" s="16" t="s">
        <v>66</v>
      </c>
      <c r="D3322" s="17">
        <v>2005</v>
      </c>
      <c r="E3322" s="18" t="str">
        <f t="shared" si="789"/>
        <v>Tikitapu 2004/05</v>
      </c>
      <c r="F3322" s="18" t="s">
        <v>61</v>
      </c>
      <c r="G3322" s="19">
        <v>2.2000000000000002</v>
      </c>
      <c r="H3322" s="20">
        <v>4.3400001525878906</v>
      </c>
      <c r="I3322" s="21">
        <v>240.99999</v>
      </c>
      <c r="J3322" s="19">
        <v>27.000000999999997</v>
      </c>
      <c r="K3322" s="19">
        <v>4.9999998999999997</v>
      </c>
      <c r="L3322" s="19">
        <v>24</v>
      </c>
      <c r="M3322" s="19">
        <v>6.0000000999999994</v>
      </c>
      <c r="N3322" s="19">
        <v>7.0999999000000003</v>
      </c>
      <c r="O3322" s="19">
        <v>0.86000001000000004</v>
      </c>
      <c r="Q3322" s="19">
        <f t="shared" si="794"/>
        <v>3.0897536092884041</v>
      </c>
      <c r="R3322" s="19">
        <f t="shared" si="801"/>
        <v>3.7728421622656123</v>
      </c>
      <c r="S3322" s="19">
        <f t="shared" si="799"/>
        <v>3.5598712439085927</v>
      </c>
      <c r="T3322" s="19">
        <f t="shared" si="791"/>
        <v>4.3975822383123848</v>
      </c>
      <c r="U3322" s="23">
        <f t="shared" si="800"/>
        <v>3.7050123134437483</v>
      </c>
      <c r="V3322" s="24">
        <f t="shared" si="796"/>
        <v>2.7760427719937382</v>
      </c>
      <c r="W3322" s="24">
        <f t="shared" si="796"/>
        <v>3.0682115663877827</v>
      </c>
      <c r="X3322" s="24">
        <f t="shared" si="796"/>
        <v>3.3417953406868612</v>
      </c>
      <c r="Y3322" s="24">
        <f t="shared" si="796"/>
        <v>2.6328838192192761</v>
      </c>
      <c r="Z3322" s="24">
        <f t="shared" si="796"/>
        <v>2.9459637865780599</v>
      </c>
      <c r="AA3322" s="20">
        <v>7.0000000000000007E-2</v>
      </c>
      <c r="AB3322" s="20">
        <v>-0.34</v>
      </c>
      <c r="AC3322" s="17">
        <v>314.23415555158198</v>
      </c>
      <c r="AD3322" s="17">
        <f t="shared" si="797"/>
        <v>314.25190425039739</v>
      </c>
      <c r="AE3322" s="21">
        <v>148</v>
      </c>
      <c r="AF3322" s="21">
        <v>187.65013615417098</v>
      </c>
      <c r="AG3322" s="19">
        <v>3.1306054952390023</v>
      </c>
      <c r="AH3322" s="21">
        <v>208.4</v>
      </c>
      <c r="AI3322" s="22">
        <v>-0.64666666666666595</v>
      </c>
      <c r="AJ3322" s="21">
        <v>1144.5</v>
      </c>
      <c r="AK3322" s="21" t="e">
        <f>VLOOKUP($B3322,'[3]Rotoma level Monthly'!$C$2:$N$538,10,FALSE)</f>
        <v>#N/A</v>
      </c>
      <c r="AL3322" s="21" t="e">
        <f>VLOOKUP($B3322,'[3]Rotoma level Monthly'!$C$2:$N$538,11,FALSE)</f>
        <v>#N/A</v>
      </c>
      <c r="AM3322" s="20">
        <v>3.7868813042393756</v>
      </c>
      <c r="AN3322" s="21">
        <v>174.43333333333331</v>
      </c>
    </row>
    <row r="3323" spans="1:40" x14ac:dyDescent="0.25">
      <c r="A3323" t="s">
        <v>102</v>
      </c>
      <c r="B3323" s="15">
        <v>38443</v>
      </c>
      <c r="C3323" s="16" t="s">
        <v>66</v>
      </c>
      <c r="D3323" s="17">
        <v>2005</v>
      </c>
      <c r="E3323" s="18" t="str">
        <f t="shared" si="789"/>
        <v>Tikitapu 2004/05</v>
      </c>
      <c r="F3323" s="18" t="s">
        <v>61</v>
      </c>
      <c r="G3323" s="19">
        <v>2.2000000000000002</v>
      </c>
      <c r="H3323" s="20">
        <v>5.2899999618530273</v>
      </c>
      <c r="I3323" s="21">
        <v>267.49999002000004</v>
      </c>
      <c r="J3323" s="19">
        <v>2.0000001000000003</v>
      </c>
      <c r="K3323" s="19">
        <v>2.0000001000000003</v>
      </c>
      <c r="L3323" s="19">
        <v>0.50000001999999999</v>
      </c>
      <c r="M3323" s="19">
        <v>18.999998999999999</v>
      </c>
      <c r="N3323" s="19">
        <v>6.5999999000000003</v>
      </c>
      <c r="O3323" s="19">
        <v>0.88</v>
      </c>
      <c r="Q3323" s="19">
        <f t="shared" si="794"/>
        <v>3.0897536092884041</v>
      </c>
      <c r="R3323" s="19">
        <f t="shared" si="801"/>
        <v>3.5188412801850415</v>
      </c>
      <c r="S3323" s="19">
        <f t="shared" si="799"/>
        <v>3.6962445481647737</v>
      </c>
      <c r="T3323" s="19">
        <f t="shared" si="791"/>
        <v>1.097007650745818</v>
      </c>
      <c r="U3323" s="23">
        <f t="shared" si="800"/>
        <v>2.8504617720960095</v>
      </c>
      <c r="V3323" s="24">
        <f t="shared" si="796"/>
        <v>2.8485222403536947</v>
      </c>
      <c r="W3323" s="24">
        <f t="shared" si="796"/>
        <v>3.1300093511391576</v>
      </c>
      <c r="X3323" s="24">
        <f t="shared" si="796"/>
        <v>3.359081009359226</v>
      </c>
      <c r="Y3323" s="24">
        <f t="shared" si="796"/>
        <v>2.4628011171073951</v>
      </c>
      <c r="Z3323" s="24">
        <f t="shared" si="796"/>
        <v>2.9400463876470266</v>
      </c>
      <c r="AA3323" s="20">
        <v>-0.88</v>
      </c>
      <c r="AB3323" s="20">
        <v>-0.456666666666666</v>
      </c>
      <c r="AC3323" s="17">
        <v>314.22598237310598</v>
      </c>
      <c r="AD3323" s="17">
        <f t="shared" si="797"/>
        <v>314.29046407946595</v>
      </c>
      <c r="AE3323" s="21">
        <v>15</v>
      </c>
      <c r="AF3323" s="21">
        <v>181.41557017544025</v>
      </c>
      <c r="AG3323" s="19">
        <v>2.8411419358102017</v>
      </c>
      <c r="AH3323" s="21">
        <v>212.9</v>
      </c>
      <c r="AI3323" s="22">
        <v>-0.64666666666666595</v>
      </c>
      <c r="AJ3323" s="21">
        <v>1279.5</v>
      </c>
      <c r="AK3323" s="21" t="e">
        <f>VLOOKUP($B3323,'[3]Rotoma level Monthly'!$C$2:$N$538,10,FALSE)</f>
        <v>#N/A</v>
      </c>
      <c r="AL3323" s="21" t="e">
        <f>VLOOKUP($B3323,'[3]Rotoma level Monthly'!$C$2:$N$538,11,FALSE)</f>
        <v>#N/A</v>
      </c>
      <c r="AM3323" s="20">
        <v>3.7674875632719309</v>
      </c>
      <c r="AN3323" s="21">
        <v>178.77499999999998</v>
      </c>
    </row>
    <row r="3324" spans="1:40" x14ac:dyDescent="0.25">
      <c r="A3324" t="s">
        <v>102</v>
      </c>
      <c r="B3324" s="15">
        <v>38473</v>
      </c>
      <c r="C3324" s="16" t="s">
        <v>66</v>
      </c>
      <c r="D3324" s="17">
        <v>2005</v>
      </c>
      <c r="E3324" s="18" t="str">
        <f t="shared" si="789"/>
        <v>Tikitapu 2004/05</v>
      </c>
      <c r="F3324" s="18" t="s">
        <v>61</v>
      </c>
      <c r="G3324" s="19">
        <v>1.8</v>
      </c>
      <c r="H3324" s="20">
        <v>4.9650001525878906</v>
      </c>
      <c r="I3324" s="21">
        <v>230.50000002000002</v>
      </c>
      <c r="J3324" s="19">
        <v>8.9999995999999989</v>
      </c>
      <c r="K3324" s="19">
        <v>2.0000001000000003</v>
      </c>
      <c r="L3324" s="19">
        <v>0.50000001999999999</v>
      </c>
      <c r="M3324" s="19">
        <v>3</v>
      </c>
      <c r="N3324" s="19">
        <v>6.5999999000000003</v>
      </c>
      <c r="O3324" s="19">
        <v>0.75</v>
      </c>
      <c r="Q3324" s="19">
        <f t="shared" si="794"/>
        <v>2.8683921629623974</v>
      </c>
      <c r="R3324" s="19">
        <f t="shared" si="801"/>
        <v>3.600959442322432</v>
      </c>
      <c r="S3324" s="19">
        <f t="shared" si="799"/>
        <v>3.5016394985876826</v>
      </c>
      <c r="T3324" s="19">
        <f t="shared" si="791"/>
        <v>3.004388071201054</v>
      </c>
      <c r="U3324" s="23">
        <f t="shared" si="800"/>
        <v>3.2438447937683916</v>
      </c>
      <c r="V3324" s="24">
        <f t="shared" si="796"/>
        <v>2.8937934689087368</v>
      </c>
      <c r="W3324" s="24">
        <f t="shared" si="796"/>
        <v>3.2169864981869565</v>
      </c>
      <c r="X3324" s="24">
        <f t="shared" si="796"/>
        <v>3.336343613405619</v>
      </c>
      <c r="Y3324" s="24">
        <f t="shared" si="796"/>
        <v>2.5484988532004293</v>
      </c>
      <c r="Z3324" s="24">
        <f t="shared" si="796"/>
        <v>2.9870365426857646</v>
      </c>
      <c r="AA3324" s="20">
        <v>-1.32</v>
      </c>
      <c r="AB3324" s="20">
        <v>-0.60833333333333295</v>
      </c>
      <c r="AC3324" s="17">
        <v>314.15683838369802</v>
      </c>
      <c r="AD3324" s="17">
        <f t="shared" si="797"/>
        <v>314.3141214107747</v>
      </c>
      <c r="AE3324" s="21">
        <v>151.5</v>
      </c>
      <c r="AF3324" s="21">
        <v>162.61827956988665</v>
      </c>
      <c r="AG3324" s="19">
        <v>3.0298086515032847</v>
      </c>
      <c r="AH3324" s="21">
        <v>123.9</v>
      </c>
      <c r="AI3324" s="22">
        <v>-0.64666666666666595</v>
      </c>
      <c r="AJ3324" s="21">
        <v>1262</v>
      </c>
      <c r="AK3324" s="21" t="e">
        <f>VLOOKUP($B3324,'[3]Rotoma level Monthly'!$C$2:$N$538,10,FALSE)</f>
        <v>#N/A</v>
      </c>
      <c r="AL3324" s="21" t="e">
        <f>VLOOKUP($B3324,'[3]Rotoma level Monthly'!$C$2:$N$538,11,FALSE)</f>
        <v>#N/A</v>
      </c>
      <c r="AM3324" s="20">
        <v>3.7683565576851783</v>
      </c>
      <c r="AN3324" s="21">
        <v>176.57500000000002</v>
      </c>
    </row>
    <row r="3325" spans="1:40" x14ac:dyDescent="0.25">
      <c r="A3325" t="s">
        <v>102</v>
      </c>
      <c r="B3325" s="15">
        <v>38504</v>
      </c>
      <c r="C3325" s="16" t="s">
        <v>66</v>
      </c>
      <c r="D3325" s="17">
        <v>2005</v>
      </c>
      <c r="E3325" s="18" t="str">
        <f t="shared" si="789"/>
        <v>Tikitapu 2004/05</v>
      </c>
      <c r="F3325" s="18" t="s">
        <v>61</v>
      </c>
      <c r="G3325" s="19">
        <v>4.0999999000000003</v>
      </c>
      <c r="H3325" s="20">
        <v>5.4899997711181641</v>
      </c>
      <c r="I3325" s="21">
        <v>196.99999000000003</v>
      </c>
      <c r="J3325" s="19">
        <v>8.9999995999999989</v>
      </c>
      <c r="K3325" s="19">
        <v>2.0000001000000003</v>
      </c>
      <c r="L3325" s="19">
        <v>1</v>
      </c>
      <c r="M3325" s="19">
        <v>4.9999998999999997</v>
      </c>
      <c r="N3325" s="19">
        <v>6.4000000999999997</v>
      </c>
      <c r="O3325" s="19">
        <v>0.92000002000000003</v>
      </c>
      <c r="Q3325" s="19">
        <f t="shared" si="794"/>
        <v>3.7764709691630554</v>
      </c>
      <c r="R3325" s="19">
        <f t="shared" si="801"/>
        <v>3.4704128756996133</v>
      </c>
      <c r="S3325" s="19">
        <f t="shared" si="799"/>
        <v>3.2963432743897241</v>
      </c>
      <c r="T3325" s="19">
        <f t="shared" si="791"/>
        <v>3.004388071201054</v>
      </c>
      <c r="U3325" s="23">
        <f t="shared" si="800"/>
        <v>3.3869037976133618</v>
      </c>
      <c r="V3325" s="24">
        <f t="shared" si="796"/>
        <v>2.9862267331722059</v>
      </c>
      <c r="W3325" s="24">
        <f t="shared" si="796"/>
        <v>3.2899545192330009</v>
      </c>
      <c r="X3325" s="24">
        <f t="shared" si="796"/>
        <v>3.3579889441522695</v>
      </c>
      <c r="Y3325" s="24">
        <f t="shared" si="796"/>
        <v>2.5913477197791921</v>
      </c>
      <c r="Z3325" s="24">
        <f t="shared" si="796"/>
        <v>3.0429902462393703</v>
      </c>
      <c r="AA3325" s="20">
        <v>0.36</v>
      </c>
      <c r="AB3325" s="20">
        <v>0.59499999999999897</v>
      </c>
      <c r="AC3325" s="17">
        <v>314.23013702421798</v>
      </c>
      <c r="AD3325" s="17">
        <f t="shared" si="797"/>
        <v>314.33820823637103</v>
      </c>
      <c r="AE3325" s="21">
        <v>102</v>
      </c>
      <c r="AF3325" s="21">
        <v>176.37606576829151</v>
      </c>
      <c r="AG3325" s="19">
        <v>3.5461060500989605</v>
      </c>
      <c r="AH3325" s="21">
        <v>144.6</v>
      </c>
      <c r="AI3325" s="22">
        <v>-0.64666666666666595</v>
      </c>
      <c r="AJ3325" s="21">
        <v>1291.5</v>
      </c>
      <c r="AK3325" s="21" t="e">
        <f>VLOOKUP($B3325,'[3]Rotoma level Monthly'!$C$2:$N$538,10,FALSE)</f>
        <v>#N/A</v>
      </c>
      <c r="AL3325" s="21" t="e">
        <f>VLOOKUP($B3325,'[3]Rotoma level Monthly'!$C$2:$N$538,11,FALSE)</f>
        <v>#N/A</v>
      </c>
      <c r="AM3325" s="20">
        <v>3.7121529682428345</v>
      </c>
      <c r="AN3325" s="21">
        <v>180.05000000000004</v>
      </c>
    </row>
    <row r="3326" spans="1:40" x14ac:dyDescent="0.25">
      <c r="A3326" t="s">
        <v>102</v>
      </c>
      <c r="B3326" s="15">
        <v>38534</v>
      </c>
      <c r="C3326" s="16" t="s">
        <v>67</v>
      </c>
      <c r="D3326" s="17">
        <v>2006</v>
      </c>
      <c r="E3326" s="18" t="str">
        <f t="shared" si="789"/>
        <v>Tikitapu 2005/06</v>
      </c>
      <c r="F3326" s="18" t="s">
        <v>61</v>
      </c>
      <c r="H3326" s="20">
        <v>4.559999942779541</v>
      </c>
      <c r="I3326" s="21">
        <v>244.50000001999999</v>
      </c>
      <c r="J3326" s="19">
        <v>8.9999995999999989</v>
      </c>
      <c r="K3326" s="19">
        <v>2.0000001000000003</v>
      </c>
      <c r="L3326" s="19">
        <v>0.50000001999999999</v>
      </c>
      <c r="M3326" s="19">
        <v>0.50000001999999999</v>
      </c>
      <c r="N3326" s="19">
        <v>6.3000002000000004</v>
      </c>
      <c r="O3326" s="19">
        <v>0.99000001000000004</v>
      </c>
      <c r="R3326" s="19">
        <f t="shared" si="801"/>
        <v>3.7100191019710826</v>
      </c>
      <c r="S3326" s="19">
        <f t="shared" si="799"/>
        <v>3.5787193791204435</v>
      </c>
      <c r="T3326" s="19">
        <f t="shared" si="791"/>
        <v>3.004388071201054</v>
      </c>
      <c r="V3326" s="24">
        <f t="shared" si="796"/>
        <v>2.9680894725596505</v>
      </c>
      <c r="W3326" s="24">
        <f t="shared" si="796"/>
        <v>3.376697893448799</v>
      </c>
      <c r="X3326" s="24">
        <f t="shared" si="796"/>
        <v>3.384037516661655</v>
      </c>
      <c r="Y3326" s="24">
        <f t="shared" si="796"/>
        <v>2.5913477197791916</v>
      </c>
      <c r="Z3326" s="24">
        <f t="shared" si="796"/>
        <v>3.0420779239493929</v>
      </c>
      <c r="AA3326" s="20">
        <v>0.14000000000000001</v>
      </c>
      <c r="AB3326" s="20">
        <v>0.40499999999999903</v>
      </c>
      <c r="AC3326" s="17">
        <v>314.28644292280302</v>
      </c>
      <c r="AD3326" s="17">
        <f t="shared" si="797"/>
        <v>314.34447474666723</v>
      </c>
      <c r="AE3326" s="21">
        <v>135</v>
      </c>
      <c r="AF3326" s="21">
        <v>159.0234153933319</v>
      </c>
      <c r="AG3326" s="19">
        <v>3.1789152579438738</v>
      </c>
      <c r="AH3326" s="21">
        <v>101.9</v>
      </c>
      <c r="AI3326" s="22">
        <v>-0.60833333333333295</v>
      </c>
      <c r="AJ3326" s="21">
        <v>1241</v>
      </c>
      <c r="AK3326" s="21" t="e">
        <f>VLOOKUP($B3326,'[3]Rotoma level Monthly'!$C$2:$N$538,10,FALSE)</f>
        <v>#N/A</v>
      </c>
      <c r="AL3326" s="21" t="e">
        <f>VLOOKUP($B3326,'[3]Rotoma level Monthly'!$C$2:$N$538,11,FALSE)</f>
        <v>#N/A</v>
      </c>
      <c r="AM3326" s="20">
        <v>3.6894425494354732</v>
      </c>
      <c r="AN3326" s="21">
        <v>176.8416666666667</v>
      </c>
    </row>
    <row r="3327" spans="1:40" x14ac:dyDescent="0.25">
      <c r="A3327" t="s">
        <v>102</v>
      </c>
      <c r="B3327" s="15">
        <v>38565</v>
      </c>
      <c r="C3327" s="16" t="s">
        <v>67</v>
      </c>
      <c r="D3327" s="17">
        <v>2006</v>
      </c>
      <c r="E3327" s="18" t="str">
        <f t="shared" si="789"/>
        <v>Tikitapu 2005/06</v>
      </c>
      <c r="F3327" s="18" t="s">
        <v>61</v>
      </c>
      <c r="G3327" s="19">
        <v>1.7</v>
      </c>
      <c r="H3327" s="20">
        <v>5.6599998474121094</v>
      </c>
      <c r="I3327" s="21">
        <v>180.50001001999999</v>
      </c>
      <c r="J3327" s="19">
        <v>4.0000002000000006</v>
      </c>
      <c r="K3327" s="19">
        <v>2.0000001000000003</v>
      </c>
      <c r="L3327" s="19">
        <v>0.50000001999999999</v>
      </c>
      <c r="M3327" s="19">
        <v>0.50000001999999999</v>
      </c>
      <c r="N3327" s="19">
        <v>6.5</v>
      </c>
      <c r="O3327" s="19">
        <v>0.64999998000000003</v>
      </c>
      <c r="Q3327" s="19">
        <f t="shared" ref="Q3327:Q3357" si="802">2.22+2.54*LOG($G3327,10)</f>
        <v>2.8053402603008157</v>
      </c>
      <c r="R3327" s="19">
        <f t="shared" si="801"/>
        <v>3.4304020930610784</v>
      </c>
      <c r="S3327" s="19">
        <f t="shared" si="799"/>
        <v>3.1819964633548037</v>
      </c>
      <c r="T3327" s="19">
        <f t="shared" si="791"/>
        <v>1.976015238084643</v>
      </c>
      <c r="U3327" s="23">
        <f t="shared" ref="U3327:U3357" si="803">AVERAGE(Q3327:T3327)</f>
        <v>2.8484385137003354</v>
      </c>
      <c r="V3327" s="24">
        <f t="shared" si="796"/>
        <v>2.9335079871406053</v>
      </c>
      <c r="W3327" s="24">
        <f t="shared" si="796"/>
        <v>3.3811732434164887</v>
      </c>
      <c r="X3327" s="24">
        <f t="shared" si="796"/>
        <v>3.3442814071585421</v>
      </c>
      <c r="Y3327" s="24">
        <f t="shared" si="796"/>
        <v>2.664598352057427</v>
      </c>
      <c r="Z3327" s="24">
        <f t="shared" si="796"/>
        <v>3.0603658485873542</v>
      </c>
      <c r="AA3327" s="20">
        <v>-0.65</v>
      </c>
      <c r="AB3327" s="20">
        <v>0.29833333333333301</v>
      </c>
      <c r="AC3327" s="17">
        <v>314.35320067531302</v>
      </c>
      <c r="AD3327" s="17">
        <f t="shared" si="797"/>
        <v>314.33785382416772</v>
      </c>
      <c r="AE3327" s="21">
        <v>113</v>
      </c>
      <c r="AF3327" s="21">
        <v>157.78512327090797</v>
      </c>
      <c r="AG3327" s="19">
        <v>2.3051482977718631</v>
      </c>
      <c r="AH3327" s="21">
        <v>187.5</v>
      </c>
      <c r="AI3327" s="22">
        <v>-0.456666666666666</v>
      </c>
      <c r="AJ3327" s="21">
        <v>1167</v>
      </c>
      <c r="AK3327" s="21" t="e">
        <f>VLOOKUP($B3327,'[3]Rotoma level Monthly'!$C$2:$N$538,10,FALSE)</f>
        <v>#N/A</v>
      </c>
      <c r="AL3327" s="21" t="e">
        <f>VLOOKUP($B3327,'[3]Rotoma level Monthly'!$C$2:$N$538,11,FALSE)</f>
        <v>#N/A</v>
      </c>
      <c r="AM3327" s="20">
        <v>3.6767032454006205</v>
      </c>
      <c r="AN3327" s="21">
        <v>178.25833333333335</v>
      </c>
    </row>
    <row r="3328" spans="1:40" x14ac:dyDescent="0.25">
      <c r="A3328" t="s">
        <v>102</v>
      </c>
      <c r="B3328" s="15">
        <v>38596</v>
      </c>
      <c r="C3328" s="16" t="s">
        <v>67</v>
      </c>
      <c r="D3328" s="17">
        <v>2006</v>
      </c>
      <c r="E3328" s="18" t="str">
        <f t="shared" si="789"/>
        <v>Tikitapu 2005/06</v>
      </c>
      <c r="F3328" s="18" t="s">
        <v>61</v>
      </c>
      <c r="G3328" s="19">
        <v>1.4</v>
      </c>
      <c r="H3328" s="20">
        <v>6.929999828338623</v>
      </c>
      <c r="I3328" s="21">
        <v>189.0000101</v>
      </c>
      <c r="J3328" s="19">
        <v>6.0000000999999994</v>
      </c>
      <c r="K3328" s="19">
        <v>3</v>
      </c>
      <c r="L3328" s="19">
        <v>2.0000001000000003</v>
      </c>
      <c r="M3328" s="19">
        <v>16.000001000000001</v>
      </c>
      <c r="N3328" s="19">
        <v>6.8000002000000004</v>
      </c>
      <c r="O3328" s="19">
        <v>0.69999999000000002</v>
      </c>
      <c r="Q3328" s="19">
        <f t="shared" si="802"/>
        <v>2.5911652106227248</v>
      </c>
      <c r="R3328" s="19">
        <f t="shared" si="801"/>
        <v>3.1592665531638495</v>
      </c>
      <c r="S3328" s="19">
        <f t="shared" si="799"/>
        <v>3.242150100418534</v>
      </c>
      <c r="T3328" s="19">
        <f t="shared" si="791"/>
        <v>2.4902016722559037</v>
      </c>
      <c r="U3328" s="23">
        <f t="shared" si="803"/>
        <v>2.870695884115253</v>
      </c>
      <c r="V3328" s="24">
        <f t="shared" si="796"/>
        <v>2.8837240332440639</v>
      </c>
      <c r="W3328" s="24">
        <f t="shared" si="796"/>
        <v>3.4031274769909801</v>
      </c>
      <c r="X3328" s="24">
        <f t="shared" si="796"/>
        <v>3.394220799266412</v>
      </c>
      <c r="Y3328" s="24">
        <f t="shared" si="796"/>
        <v>2.6106151601923187</v>
      </c>
      <c r="Z3328" s="24">
        <f t="shared" si="796"/>
        <v>3.0528045238815604</v>
      </c>
      <c r="AA3328" s="20">
        <v>0.33</v>
      </c>
      <c r="AB3328" s="20">
        <v>0.12166666666666601</v>
      </c>
      <c r="AC3328" s="17">
        <v>314.36449932703403</v>
      </c>
      <c r="AD3328" s="17">
        <f t="shared" si="797"/>
        <v>314.3330772817086</v>
      </c>
      <c r="AE3328" s="21">
        <v>108.5</v>
      </c>
      <c r="AF3328" s="21">
        <v>174.20833333333334</v>
      </c>
      <c r="AG3328" s="19">
        <v>3.2442361111111118</v>
      </c>
      <c r="AH3328" s="21">
        <v>144.30000000000001</v>
      </c>
      <c r="AI3328" s="22">
        <v>-0.39500000000000002</v>
      </c>
      <c r="AJ3328" s="21">
        <v>1207</v>
      </c>
      <c r="AK3328" s="21" t="e">
        <f>VLOOKUP($B3328,'[3]Rotoma level Monthly'!$C$2:$N$538,10,FALSE)</f>
        <v>#N/A</v>
      </c>
      <c r="AL3328" s="21" t="e">
        <f>VLOOKUP($B3328,'[3]Rotoma level Monthly'!$C$2:$N$538,11,FALSE)</f>
        <v>#N/A</v>
      </c>
      <c r="AM3328" s="20">
        <v>3.5633331099575578</v>
      </c>
      <c r="AN3328" s="21">
        <v>177.2416666666667</v>
      </c>
    </row>
    <row r="3329" spans="1:40" x14ac:dyDescent="0.25">
      <c r="A3329" t="s">
        <v>102</v>
      </c>
      <c r="B3329" s="15">
        <v>38626</v>
      </c>
      <c r="C3329" s="16" t="s">
        <v>67</v>
      </c>
      <c r="D3329" s="17">
        <v>2006</v>
      </c>
      <c r="E3329" s="18" t="str">
        <f t="shared" si="789"/>
        <v>Tikitapu 2005/06</v>
      </c>
      <c r="F3329" s="18" t="s">
        <v>61</v>
      </c>
      <c r="G3329" s="19">
        <v>1.2</v>
      </c>
      <c r="H3329" s="20">
        <v>6.8350000381469727</v>
      </c>
      <c r="I3329" s="21">
        <v>182</v>
      </c>
      <c r="J3329" s="19">
        <v>4.9999998999999997</v>
      </c>
      <c r="K3329" s="19">
        <v>2.0000001000000003</v>
      </c>
      <c r="L3329" s="19">
        <v>3</v>
      </c>
      <c r="M3329" s="19">
        <v>8.0000004000000011</v>
      </c>
      <c r="N3329" s="19">
        <v>6.6999997999999996</v>
      </c>
      <c r="O3329" s="19">
        <v>0.61000001000000004</v>
      </c>
      <c r="Q3329" s="19">
        <f t="shared" si="802"/>
        <v>2.4211203649609674</v>
      </c>
      <c r="R3329" s="19">
        <f t="shared" si="801"/>
        <v>3.1780918700459395</v>
      </c>
      <c r="S3329" s="19">
        <f t="shared" si="799"/>
        <v>3.1928148778350747</v>
      </c>
      <c r="T3329" s="19">
        <f t="shared" si="791"/>
        <v>2.2589923872983766</v>
      </c>
      <c r="U3329" s="23">
        <f t="shared" si="803"/>
        <v>2.7627548750350899</v>
      </c>
      <c r="V3329" s="24">
        <f t="shared" ref="V3329:Z3379" si="804">AVERAGE(Q3318:Q3329)</f>
        <v>2.8682654109111763</v>
      </c>
      <c r="W3329" s="24">
        <f t="shared" si="804"/>
        <v>3.4252224822965149</v>
      </c>
      <c r="X3329" s="24">
        <f t="shared" si="804"/>
        <v>3.3760687253398358</v>
      </c>
      <c r="Y3329" s="24">
        <f t="shared" si="804"/>
        <v>2.6341965892934636</v>
      </c>
      <c r="Z3329" s="24">
        <f t="shared" si="804"/>
        <v>3.0564465120656403</v>
      </c>
      <c r="AA3329" s="20">
        <v>1.07</v>
      </c>
      <c r="AB3329" s="20">
        <v>6.6666666666666499E-2</v>
      </c>
      <c r="AC3329" s="17">
        <v>314.48265333269802</v>
      </c>
      <c r="AD3329" s="17">
        <f t="shared" si="797"/>
        <v>314.3318183663776</v>
      </c>
      <c r="AE3329" s="21">
        <v>243</v>
      </c>
      <c r="AF3329" s="21">
        <v>163.92249103942657</v>
      </c>
      <c r="AG3329" s="19">
        <v>3.4815636200716855</v>
      </c>
      <c r="AH3329" s="21">
        <v>178.3</v>
      </c>
      <c r="AI3329" s="22">
        <v>-0.34</v>
      </c>
      <c r="AJ3329" s="21">
        <v>1215.5</v>
      </c>
      <c r="AK3329" s="21" t="e">
        <f>VLOOKUP($B3329,'[3]Rotoma level Monthly'!$C$2:$N$538,10,FALSE)</f>
        <v>#N/A</v>
      </c>
      <c r="AL3329" s="21" t="e">
        <f>VLOOKUP($B3329,'[3]Rotoma level Monthly'!$C$2:$N$538,11,FALSE)</f>
        <v>#N/A</v>
      </c>
      <c r="AM3329" s="20">
        <v>3.4846268899604471</v>
      </c>
      <c r="AN3329" s="21">
        <v>177.77500000000001</v>
      </c>
    </row>
    <row r="3330" spans="1:40" x14ac:dyDescent="0.25">
      <c r="A3330" t="s">
        <v>102</v>
      </c>
      <c r="B3330" s="15">
        <v>38657</v>
      </c>
      <c r="C3330" s="16" t="s">
        <v>67</v>
      </c>
      <c r="D3330" s="17">
        <v>2006</v>
      </c>
      <c r="E3330" s="18" t="str">
        <f t="shared" si="789"/>
        <v>Tikitapu 2005/06</v>
      </c>
      <c r="F3330" s="18" t="s">
        <v>61</v>
      </c>
      <c r="G3330" s="19">
        <v>1</v>
      </c>
      <c r="H3330" s="20">
        <v>6.679999828338623</v>
      </c>
      <c r="I3330" s="21">
        <v>221</v>
      </c>
      <c r="J3330" s="19">
        <v>4.0000002000000006</v>
      </c>
      <c r="K3330" s="19">
        <v>4.0000002000000006</v>
      </c>
      <c r="L3330" s="19">
        <v>1</v>
      </c>
      <c r="M3330" s="19">
        <v>4.0000002000000006</v>
      </c>
      <c r="N3330" s="19">
        <v>6.5999999000000003</v>
      </c>
      <c r="O3330" s="19">
        <v>0.67000002000000003</v>
      </c>
      <c r="Q3330" s="19">
        <f t="shared" si="802"/>
        <v>2.2200000000000002</v>
      </c>
      <c r="R3330" s="19">
        <f t="shared" si="801"/>
        <v>3.2092582360556654</v>
      </c>
      <c r="S3330" s="19">
        <f t="shared" si="799"/>
        <v>3.4466207437921823</v>
      </c>
      <c r="T3330" s="19">
        <f t="shared" si="791"/>
        <v>1.976015238084643</v>
      </c>
      <c r="U3330" s="23">
        <f t="shared" si="803"/>
        <v>2.7129735544831224</v>
      </c>
      <c r="V3330" s="24">
        <f t="shared" si="804"/>
        <v>2.858707463611005</v>
      </c>
      <c r="W3330" s="24">
        <f t="shared" si="804"/>
        <v>3.4358138809256289</v>
      </c>
      <c r="X3330" s="24">
        <f t="shared" si="804"/>
        <v>3.3831978922844477</v>
      </c>
      <c r="Y3330" s="24">
        <f t="shared" si="804"/>
        <v>2.5484988532004293</v>
      </c>
      <c r="Z3330" s="24">
        <f t="shared" si="804"/>
        <v>3.0355177969171483</v>
      </c>
      <c r="AA3330" s="20">
        <v>-0.28000000000000003</v>
      </c>
      <c r="AB3330" s="20">
        <v>0.16166666666666599</v>
      </c>
      <c r="AC3330" s="17">
        <v>314.48402620036899</v>
      </c>
      <c r="AD3330" s="17">
        <f t="shared" si="797"/>
        <v>314.33089477719346</v>
      </c>
      <c r="AE3330" s="21">
        <v>38</v>
      </c>
      <c r="AF3330" s="21">
        <v>192.9652777777778</v>
      </c>
      <c r="AG3330" s="19">
        <v>4.0140972222222224</v>
      </c>
      <c r="AH3330" s="21">
        <v>225.1</v>
      </c>
      <c r="AI3330" s="22">
        <v>9.99999999999991E-3</v>
      </c>
      <c r="AJ3330" s="21">
        <v>1336.5</v>
      </c>
      <c r="AK3330" s="21" t="e">
        <f>VLOOKUP($B3330,'[3]Rotoma level Monthly'!$C$2:$N$538,10,FALSE)</f>
        <v>#N/A</v>
      </c>
      <c r="AL3330" s="21" t="e">
        <f>VLOOKUP($B3330,'[3]Rotoma level Monthly'!$C$2:$N$538,11,FALSE)</f>
        <v>#N/A</v>
      </c>
      <c r="AM3330" s="20">
        <v>3.4141613057186113</v>
      </c>
      <c r="AN3330" s="21">
        <v>182.25833333333333</v>
      </c>
    </row>
    <row r="3331" spans="1:40" x14ac:dyDescent="0.25">
      <c r="A3331" t="s">
        <v>102</v>
      </c>
      <c r="B3331" s="15">
        <v>38687</v>
      </c>
      <c r="C3331" s="16" t="s">
        <v>67</v>
      </c>
      <c r="D3331" s="17">
        <v>2006</v>
      </c>
      <c r="E3331" s="18" t="str">
        <f t="shared" ref="E3331:E3394" si="805">CONCATENATE(A3331," ",C3331)</f>
        <v>Tikitapu 2005/06</v>
      </c>
      <c r="F3331" s="18" t="s">
        <v>61</v>
      </c>
      <c r="G3331" s="19">
        <v>1.4</v>
      </c>
      <c r="H3331" s="20">
        <v>5.6999998092651367</v>
      </c>
      <c r="I3331" s="21">
        <v>187.50001001999999</v>
      </c>
      <c r="J3331" s="19">
        <v>8.9999995999999989</v>
      </c>
      <c r="K3331" s="19">
        <v>3</v>
      </c>
      <c r="L3331" s="19">
        <v>0.50000001999999999</v>
      </c>
      <c r="M3331" s="19">
        <v>7.0000002000000006</v>
      </c>
      <c r="N3331" s="19">
        <v>7</v>
      </c>
      <c r="O3331" s="19">
        <v>0.77999996999999999</v>
      </c>
      <c r="Q3331" s="19">
        <f t="shared" si="802"/>
        <v>2.5911652106227248</v>
      </c>
      <c r="R3331" s="19">
        <f t="shared" si="801"/>
        <v>3.4211341539735005</v>
      </c>
      <c r="S3331" s="19">
        <f t="shared" si="799"/>
        <v>3.231733898770027</v>
      </c>
      <c r="T3331" s="19">
        <f t="shared" si="791"/>
        <v>3.004388071201054</v>
      </c>
      <c r="U3331" s="23">
        <f t="shared" si="803"/>
        <v>3.0621053336418269</v>
      </c>
      <c r="V3331" s="24">
        <f t="shared" si="804"/>
        <v>2.8133812455504881</v>
      </c>
      <c r="W3331" s="24">
        <f t="shared" si="804"/>
        <v>3.446892035785361</v>
      </c>
      <c r="X3331" s="24">
        <f t="shared" si="804"/>
        <v>3.3772621986246829</v>
      </c>
      <c r="Y3331" s="24">
        <f t="shared" si="804"/>
        <v>2.5373645279140837</v>
      </c>
      <c r="Z3331" s="24">
        <f t="shared" si="804"/>
        <v>3.022552097651189</v>
      </c>
      <c r="AA3331" s="20">
        <v>-0.08</v>
      </c>
      <c r="AB3331" s="20">
        <v>8.8333333333333194E-2</v>
      </c>
      <c r="AC3331" s="17">
        <v>314.44811836568499</v>
      </c>
      <c r="AD3331" s="17">
        <f t="shared" si="797"/>
        <v>314.33374369199765</v>
      </c>
      <c r="AE3331" s="21">
        <v>206</v>
      </c>
      <c r="AF3331" s="21">
        <v>176.65322580645162</v>
      </c>
      <c r="AG3331" s="19">
        <v>4.0546370967741936</v>
      </c>
      <c r="AH3331" s="21">
        <v>197.8</v>
      </c>
      <c r="AI3331" s="22">
        <v>6.6666666666666499E-2</v>
      </c>
      <c r="AJ3331" s="21">
        <v>1336.5</v>
      </c>
      <c r="AK3331" s="21" t="e">
        <f>VLOOKUP($B3331,'[3]Rotoma level Monthly'!$C$2:$N$538,10,FALSE)</f>
        <v>#N/A</v>
      </c>
      <c r="AL3331" s="21" t="e">
        <f>VLOOKUP($B3331,'[3]Rotoma level Monthly'!$C$2:$N$538,11,FALSE)</f>
        <v>#N/A</v>
      </c>
      <c r="AM3331" s="20">
        <v>3.4111424114086852</v>
      </c>
      <c r="AN3331" s="21">
        <v>183.52499999999998</v>
      </c>
    </row>
    <row r="3332" spans="1:40" x14ac:dyDescent="0.25">
      <c r="A3332" t="s">
        <v>102</v>
      </c>
      <c r="B3332" s="15">
        <v>38718</v>
      </c>
      <c r="C3332" s="16" t="s">
        <v>67</v>
      </c>
      <c r="D3332" s="17">
        <v>2006</v>
      </c>
      <c r="E3332" s="18" t="str">
        <f t="shared" si="805"/>
        <v>Tikitapu 2005/06</v>
      </c>
      <c r="F3332" s="18" t="s">
        <v>61</v>
      </c>
      <c r="G3332" s="19">
        <v>1.8</v>
      </c>
      <c r="H3332" s="20">
        <v>5.9600000381469727</v>
      </c>
      <c r="I3332" s="21">
        <v>218</v>
      </c>
      <c r="J3332" s="19">
        <v>8.9999995999999989</v>
      </c>
      <c r="K3332" s="19">
        <v>3</v>
      </c>
      <c r="L3332" s="19">
        <v>3</v>
      </c>
      <c r="M3332" s="19">
        <v>6.0000000999999994</v>
      </c>
      <c r="N3332" s="19">
        <v>6.8000002000000004</v>
      </c>
      <c r="O3332" s="19">
        <v>0.79000002000000003</v>
      </c>
      <c r="Q3332" s="19">
        <f t="shared" si="802"/>
        <v>2.8683921629623974</v>
      </c>
      <c r="R3332" s="19">
        <f t="shared" si="801"/>
        <v>3.3621765724026891</v>
      </c>
      <c r="S3332" s="19">
        <f t="shared" si="799"/>
        <v>3.4287540457498591</v>
      </c>
      <c r="T3332" s="19">
        <f t="shared" si="791"/>
        <v>3.004388071201054</v>
      </c>
      <c r="U3332" s="23">
        <f t="shared" si="803"/>
        <v>3.1659277130789998</v>
      </c>
      <c r="V3332" s="24">
        <f t="shared" si="804"/>
        <v>2.8460154317416726</v>
      </c>
      <c r="W3332" s="24">
        <f t="shared" si="804"/>
        <v>3.438070860397854</v>
      </c>
      <c r="X3332" s="24">
        <f t="shared" si="804"/>
        <v>3.3863780128731249</v>
      </c>
      <c r="Y3332" s="24">
        <f t="shared" si="804"/>
        <v>2.599480834905973</v>
      </c>
      <c r="Z3332" s="24">
        <f t="shared" si="804"/>
        <v>3.0477318112497556</v>
      </c>
      <c r="AA3332" s="20">
        <v>1.28</v>
      </c>
      <c r="AB3332" s="20">
        <v>-0.32333333333333297</v>
      </c>
      <c r="AC3332" s="17">
        <v>314.39014364850698</v>
      </c>
      <c r="AD3332" s="17">
        <f t="shared" si="797"/>
        <v>314.3354694065622</v>
      </c>
      <c r="AE3332" s="21">
        <v>134.5</v>
      </c>
      <c r="AF3332" s="21">
        <v>180.93413978494624</v>
      </c>
      <c r="AG3332" s="19">
        <v>4.1580645161290324</v>
      </c>
      <c r="AH3332" s="21">
        <v>234.5</v>
      </c>
      <c r="AI3332" s="22">
        <v>6.6666666666666499E-2</v>
      </c>
      <c r="AJ3332" s="21">
        <v>1349</v>
      </c>
      <c r="AK3332" s="21" t="e">
        <f>VLOOKUP($B3332,'[3]Rotoma level Monthly'!$C$2:$N$538,10,FALSE)</f>
        <v>#N/A</v>
      </c>
      <c r="AL3332" s="21" t="e">
        <f>VLOOKUP($B3332,'[3]Rotoma level Monthly'!$C$2:$N$538,11,FALSE)</f>
        <v>#N/A</v>
      </c>
      <c r="AM3332" s="20">
        <v>3.3282795641864591</v>
      </c>
      <c r="AN3332" s="21">
        <v>178.82499999999996</v>
      </c>
    </row>
    <row r="3333" spans="1:40" x14ac:dyDescent="0.25">
      <c r="A3333" t="s">
        <v>102</v>
      </c>
      <c r="B3333" s="15">
        <v>38749</v>
      </c>
      <c r="C3333" s="16" t="s">
        <v>67</v>
      </c>
      <c r="D3333" s="17">
        <v>2006</v>
      </c>
      <c r="E3333" s="18" t="str">
        <f t="shared" si="805"/>
        <v>Tikitapu 2005/06</v>
      </c>
      <c r="F3333" s="18" t="s">
        <v>61</v>
      </c>
      <c r="G3333" s="19">
        <v>1.3</v>
      </c>
      <c r="H3333" s="20">
        <v>6.4099998474121094</v>
      </c>
      <c r="I3333" s="21">
        <v>217.00000009999997</v>
      </c>
      <c r="J3333" s="19">
        <v>0.5</v>
      </c>
      <c r="K3333" s="19">
        <v>2.0000001000000003</v>
      </c>
      <c r="L3333" s="19">
        <v>6.0000000999999994</v>
      </c>
      <c r="M3333" s="19">
        <v>1</v>
      </c>
      <c r="N3333" s="19">
        <v>7</v>
      </c>
      <c r="O3333" s="19">
        <v>0.82999997999999997</v>
      </c>
      <c r="Q3333" s="19">
        <f t="shared" si="802"/>
        <v>2.5094161148593654</v>
      </c>
      <c r="R3333" s="19">
        <f t="shared" si="801"/>
        <v>3.2649591877955215</v>
      </c>
      <c r="S3333" s="19">
        <f t="shared" si="799"/>
        <v>3.4227437994864816</v>
      </c>
      <c r="T3333" s="19">
        <v>0</v>
      </c>
      <c r="U3333" s="23">
        <f t="shared" si="803"/>
        <v>2.299279775535342</v>
      </c>
      <c r="V3333" s="24">
        <f t="shared" si="804"/>
        <v>2.8028154250028412</v>
      </c>
      <c r="W3333" s="24">
        <f t="shared" si="804"/>
        <v>3.4248636274118351</v>
      </c>
      <c r="X3333" s="24">
        <f t="shared" si="804"/>
        <v>3.3983026561315151</v>
      </c>
      <c r="Y3333" s="24">
        <f t="shared" si="804"/>
        <v>2.4348128983989197</v>
      </c>
      <c r="Z3333" s="24">
        <f t="shared" si="804"/>
        <v>2.9916725751374074</v>
      </c>
      <c r="AA3333" s="20">
        <v>-0.01</v>
      </c>
      <c r="AB3333" s="20">
        <v>-0.20499999999999999</v>
      </c>
      <c r="AC3333" s="17">
        <v>314.669870385612</v>
      </c>
      <c r="AD3333" s="17">
        <f t="shared" si="797"/>
        <v>314.36050568255206</v>
      </c>
      <c r="AE3333" s="21">
        <v>184.5</v>
      </c>
      <c r="AF3333" s="21">
        <v>177.62648809523816</v>
      </c>
      <c r="AG3333" s="19">
        <v>3.1681547619047632</v>
      </c>
      <c r="AH3333" s="21">
        <v>253</v>
      </c>
      <c r="AI3333" s="22">
        <v>7.7499999999999847E-2</v>
      </c>
      <c r="AJ3333" s="21">
        <v>1448</v>
      </c>
      <c r="AK3333" s="21" t="e">
        <f>VLOOKUP($B3333,'[3]Rotoma level Monthly'!$C$2:$N$538,10,FALSE)</f>
        <v>#N/A</v>
      </c>
      <c r="AL3333" s="21" t="e">
        <f>VLOOKUP($B3333,'[3]Rotoma level Monthly'!$C$2:$N$538,11,FALSE)</f>
        <v>#N/A</v>
      </c>
      <c r="AM3333" s="20">
        <v>3.3646137131766789</v>
      </c>
      <c r="AN3333" s="21">
        <v>184.35</v>
      </c>
    </row>
    <row r="3334" spans="1:40" x14ac:dyDescent="0.25">
      <c r="A3334" t="s">
        <v>102</v>
      </c>
      <c r="B3334" s="15">
        <v>38777</v>
      </c>
      <c r="C3334" s="16" t="s">
        <v>67</v>
      </c>
      <c r="D3334" s="17">
        <v>2006</v>
      </c>
      <c r="E3334" s="18" t="str">
        <f t="shared" si="805"/>
        <v>Tikitapu 2005/06</v>
      </c>
      <c r="F3334" s="18" t="s">
        <v>61</v>
      </c>
      <c r="G3334" s="19">
        <v>0.69999999000000002</v>
      </c>
      <c r="H3334" s="20">
        <v>9.630000114440918</v>
      </c>
      <c r="I3334" s="21">
        <v>182.00000000000003</v>
      </c>
      <c r="J3334" s="19">
        <v>4.0000002000000006</v>
      </c>
      <c r="K3334" s="19">
        <v>2.0000001000000003</v>
      </c>
      <c r="L3334" s="19">
        <v>12</v>
      </c>
      <c r="M3334" s="19">
        <v>2.0000001000000003</v>
      </c>
      <c r="N3334" s="19">
        <v>7.6999997999999996</v>
      </c>
      <c r="O3334" s="19">
        <v>0.99000001000000004</v>
      </c>
      <c r="Q3334" s="19">
        <f t="shared" si="802"/>
        <v>1.8265490058775271</v>
      </c>
      <c r="R3334" s="19">
        <f t="shared" si="801"/>
        <v>2.6915721173372802</v>
      </c>
      <c r="S3334" s="19">
        <f t="shared" si="799"/>
        <v>3.1928148778350747</v>
      </c>
      <c r="T3334" s="19">
        <f t="shared" si="791"/>
        <v>1.976015238084643</v>
      </c>
      <c r="U3334" s="23">
        <f t="shared" si="803"/>
        <v>2.4217378097836315</v>
      </c>
      <c r="V3334" s="24">
        <f t="shared" si="804"/>
        <v>2.68797864287458</v>
      </c>
      <c r="W3334" s="24">
        <f t="shared" si="804"/>
        <v>3.3347577903344745</v>
      </c>
      <c r="X3334" s="24">
        <f t="shared" si="804"/>
        <v>3.3677146256253887</v>
      </c>
      <c r="Y3334" s="24">
        <f t="shared" si="804"/>
        <v>2.2330156483799413</v>
      </c>
      <c r="Z3334" s="24">
        <f t="shared" si="804"/>
        <v>2.8750112566228516</v>
      </c>
      <c r="AA3334" s="20">
        <v>1.39</v>
      </c>
      <c r="AB3334" s="20">
        <v>7.9999999999999793E-2</v>
      </c>
      <c r="AC3334" s="17">
        <v>314.65436409180302</v>
      </c>
      <c r="AD3334" s="17">
        <f t="shared" si="797"/>
        <v>314.39552306090383</v>
      </c>
      <c r="AE3334" s="21">
        <v>112</v>
      </c>
      <c r="AF3334" s="21">
        <v>175.30913978494621</v>
      </c>
      <c r="AG3334" s="19">
        <v>3.4807123655913967</v>
      </c>
      <c r="AH3334" s="21">
        <v>180.8</v>
      </c>
      <c r="AI3334" s="22">
        <v>8.4166666666666501E-2</v>
      </c>
      <c r="AJ3334" s="21">
        <v>1579</v>
      </c>
      <c r="AK3334" s="21" t="e">
        <f>VLOOKUP($B3334,'[3]Rotoma level Monthly'!$C$2:$N$538,10,FALSE)</f>
        <v>#N/A</v>
      </c>
      <c r="AL3334" s="21" t="e">
        <f>VLOOKUP($B3334,'[3]Rotoma level Monthly'!$C$2:$N$538,11,FALSE)</f>
        <v>#N/A</v>
      </c>
      <c r="AM3334" s="20">
        <v>3.3460399180483495</v>
      </c>
      <c r="AN3334" s="21">
        <v>182.04999999999998</v>
      </c>
    </row>
    <row r="3335" spans="1:40" x14ac:dyDescent="0.25">
      <c r="A3335" t="s">
        <v>102</v>
      </c>
      <c r="B3335" s="15">
        <v>38808</v>
      </c>
      <c r="C3335" s="16" t="s">
        <v>67</v>
      </c>
      <c r="D3335" s="17">
        <v>2006</v>
      </c>
      <c r="E3335" s="18" t="str">
        <f t="shared" si="805"/>
        <v>Tikitapu 2005/06</v>
      </c>
      <c r="F3335" s="18" t="s">
        <v>61</v>
      </c>
      <c r="G3335" s="19">
        <v>0.69999999000000002</v>
      </c>
      <c r="H3335" s="20">
        <v>9.4899997711181641</v>
      </c>
      <c r="I3335" s="21">
        <v>213.00001020000002</v>
      </c>
      <c r="J3335" s="19">
        <v>2.0000001000000003</v>
      </c>
      <c r="K3335" s="19">
        <v>0.5</v>
      </c>
      <c r="L3335" s="19">
        <v>4.0000002000000006</v>
      </c>
      <c r="M3335" s="19">
        <v>6.0000000999999994</v>
      </c>
      <c r="N3335" s="19">
        <v>5.5999999000000003</v>
      </c>
      <c r="O3335" s="19">
        <v>0.81999999000000001</v>
      </c>
      <c r="Q3335" s="19">
        <f t="shared" si="802"/>
        <v>1.8265490058775271</v>
      </c>
      <c r="R3335" s="19">
        <f t="shared" si="801"/>
        <v>2.7133016458108985</v>
      </c>
      <c r="S3335" s="19">
        <f t="shared" si="799"/>
        <v>3.3984226689501731</v>
      </c>
      <c r="T3335" s="19">
        <f t="shared" ref="T3335:T3398" si="806">0.218+2.92*LOG($J3335,10)</f>
        <v>1.097007650745818</v>
      </c>
      <c r="U3335" s="23">
        <f t="shared" si="803"/>
        <v>2.2588202428461042</v>
      </c>
      <c r="V3335" s="24">
        <f t="shared" si="804"/>
        <v>2.5731418607463183</v>
      </c>
      <c r="W3335" s="24">
        <f t="shared" si="804"/>
        <v>3.2676294874699625</v>
      </c>
      <c r="X3335" s="24">
        <f t="shared" si="804"/>
        <v>3.3428961356908382</v>
      </c>
      <c r="Y3335" s="24">
        <f t="shared" si="804"/>
        <v>2.2330156483799413</v>
      </c>
      <c r="Z3335" s="24">
        <f t="shared" si="804"/>
        <v>2.8212256630546779</v>
      </c>
      <c r="AA3335" s="20">
        <v>1.4</v>
      </c>
      <c r="AB3335" s="20">
        <v>0.37333333333333302</v>
      </c>
      <c r="AC3335" s="17">
        <v>314.74825934970698</v>
      </c>
      <c r="AD3335" s="17">
        <f t="shared" si="797"/>
        <v>314.43904614228722</v>
      </c>
      <c r="AE3335" s="21">
        <v>199</v>
      </c>
      <c r="AF3335" s="21">
        <v>165.16666666666663</v>
      </c>
      <c r="AG3335" s="19">
        <v>3.2061805555555565</v>
      </c>
      <c r="AH3335" s="21">
        <v>162.19999999999999</v>
      </c>
      <c r="AI3335" s="22">
        <v>0.10499999999999959</v>
      </c>
      <c r="AJ3335" s="21">
        <v>1543</v>
      </c>
      <c r="AK3335" s="21" t="e">
        <f>VLOOKUP($B3335,'[3]Rotoma level Monthly'!$C$2:$N$538,10,FALSE)</f>
        <v>#N/A</v>
      </c>
      <c r="AL3335" s="21" t="e">
        <f>VLOOKUP($B3335,'[3]Rotoma level Monthly'!$C$2:$N$538,11,FALSE)</f>
        <v>#N/A</v>
      </c>
      <c r="AM3335" s="20">
        <v>3.3752154905777161</v>
      </c>
      <c r="AN3335" s="21">
        <v>177.82499999999996</v>
      </c>
    </row>
    <row r="3336" spans="1:40" x14ac:dyDescent="0.25">
      <c r="A3336" t="s">
        <v>102</v>
      </c>
      <c r="B3336" s="15">
        <v>38838</v>
      </c>
      <c r="C3336" s="16" t="s">
        <v>67</v>
      </c>
      <c r="D3336" s="17">
        <v>2006</v>
      </c>
      <c r="E3336" s="18" t="str">
        <f t="shared" si="805"/>
        <v>Tikitapu 2005/06</v>
      </c>
      <c r="F3336" s="18" t="s">
        <v>61</v>
      </c>
      <c r="G3336" s="19">
        <v>2.8</v>
      </c>
      <c r="H3336" s="20">
        <v>7.9200000762939453</v>
      </c>
      <c r="I3336" s="21">
        <v>262</v>
      </c>
      <c r="J3336" s="19">
        <v>7.0000002000000006</v>
      </c>
      <c r="K3336" s="19">
        <v>4.0000002000000006</v>
      </c>
      <c r="L3336" s="19">
        <v>3</v>
      </c>
      <c r="M3336" s="19">
        <v>1</v>
      </c>
      <c r="N3336" s="19">
        <v>6.5</v>
      </c>
      <c r="O3336" s="19">
        <v>0.66000002999999996</v>
      </c>
      <c r="Q3336" s="19">
        <f t="shared" si="802"/>
        <v>3.3557813996092367</v>
      </c>
      <c r="R3336" s="19">
        <f t="shared" si="801"/>
        <v>2.9741678718433788</v>
      </c>
      <c r="S3336" s="19">
        <f t="shared" si="799"/>
        <v>3.6690868868724329</v>
      </c>
      <c r="T3336" s="19">
        <f t="shared" si="806"/>
        <v>2.6856863130741973</v>
      </c>
      <c r="U3336" s="23">
        <f t="shared" si="803"/>
        <v>3.1711806178498119</v>
      </c>
      <c r="V3336" s="24">
        <f t="shared" si="804"/>
        <v>2.6174499731687586</v>
      </c>
      <c r="W3336" s="24">
        <f t="shared" si="804"/>
        <v>3.2153968565967084</v>
      </c>
      <c r="X3336" s="24">
        <f t="shared" si="804"/>
        <v>3.3568500847145679</v>
      </c>
      <c r="Y3336" s="24">
        <f t="shared" si="804"/>
        <v>2.2064571685360366</v>
      </c>
      <c r="Z3336" s="24">
        <f t="shared" si="804"/>
        <v>2.8146198288802622</v>
      </c>
      <c r="AA3336" s="20">
        <v>-0.85</v>
      </c>
      <c r="AB3336" s="20">
        <v>0.38499999999999901</v>
      </c>
      <c r="AC3336" s="17">
        <v>314.926235095962</v>
      </c>
      <c r="AD3336" s="17">
        <f t="shared" si="797"/>
        <v>314.50316253497596</v>
      </c>
      <c r="AE3336" s="21">
        <v>184.5</v>
      </c>
      <c r="AF3336" s="21">
        <v>160.88037634408607</v>
      </c>
      <c r="AG3336" s="19">
        <v>2.997647849462366</v>
      </c>
      <c r="AH3336" s="21">
        <v>142</v>
      </c>
      <c r="AI3336" s="22">
        <v>0.141666666666666</v>
      </c>
      <c r="AJ3336" s="21">
        <v>1727</v>
      </c>
      <c r="AK3336" s="21" t="e">
        <f>VLOOKUP($B3336,'[3]Rotoma level Monthly'!$C$2:$N$538,10,FALSE)</f>
        <v>#N/A</v>
      </c>
      <c r="AL3336" s="21" t="e">
        <f>VLOOKUP($B3336,'[3]Rotoma level Monthly'!$C$2:$N$538,11,FALSE)</f>
        <v>#N/A</v>
      </c>
      <c r="AM3336" s="20">
        <v>3.405635375556495</v>
      </c>
      <c r="AN3336" s="21">
        <v>179.33333333333334</v>
      </c>
    </row>
    <row r="3337" spans="1:40" x14ac:dyDescent="0.25">
      <c r="A3337" t="s">
        <v>102</v>
      </c>
      <c r="B3337" s="15">
        <v>38869</v>
      </c>
      <c r="C3337" s="16" t="s">
        <v>67</v>
      </c>
      <c r="D3337" s="17">
        <v>2006</v>
      </c>
      <c r="E3337" s="18" t="str">
        <f t="shared" si="805"/>
        <v>Tikitapu 2005/06</v>
      </c>
      <c r="F3337" s="18" t="s">
        <v>61</v>
      </c>
      <c r="G3337" s="19">
        <v>2.9000001000000002</v>
      </c>
      <c r="H3337" s="20">
        <v>6.440000057220459</v>
      </c>
      <c r="I3337" s="21">
        <v>202.00000010000002</v>
      </c>
      <c r="J3337" s="19">
        <v>8.9999995999999989</v>
      </c>
      <c r="K3337" s="19">
        <v>4.9999998999999997</v>
      </c>
      <c r="L3337" s="19">
        <v>2.0000001000000003</v>
      </c>
      <c r="M3337" s="19">
        <v>6.0000000999999994</v>
      </c>
      <c r="N3337" s="19">
        <v>6.4000000999999997</v>
      </c>
      <c r="O3337" s="19">
        <v>1.5</v>
      </c>
      <c r="Q3337" s="19">
        <f t="shared" si="802"/>
        <v>3.3944909527015543</v>
      </c>
      <c r="R3337" s="19">
        <f t="shared" si="801"/>
        <v>3.2586778310610374</v>
      </c>
      <c r="S3337" s="19">
        <f t="shared" si="799"/>
        <v>3.3291076226814798</v>
      </c>
      <c r="T3337" s="19">
        <f t="shared" si="806"/>
        <v>3.004388071201054</v>
      </c>
      <c r="U3337" s="23">
        <f t="shared" si="803"/>
        <v>3.2466661194112816</v>
      </c>
      <c r="V3337" s="24">
        <f t="shared" si="804"/>
        <v>2.5827245171268034</v>
      </c>
      <c r="W3337" s="24">
        <f t="shared" si="804"/>
        <v>3.1977522695434932</v>
      </c>
      <c r="X3337" s="24">
        <f t="shared" si="804"/>
        <v>3.3595804470722137</v>
      </c>
      <c r="Y3337" s="24">
        <f t="shared" si="804"/>
        <v>2.2064571685360366</v>
      </c>
      <c r="Z3337" s="24">
        <f t="shared" si="804"/>
        <v>2.801870949043709</v>
      </c>
      <c r="AA3337" s="20">
        <v>-0.54</v>
      </c>
      <c r="AB3337" s="20">
        <v>-0.31166666666666598</v>
      </c>
      <c r="AC3337" s="17">
        <v>315.08739038970799</v>
      </c>
      <c r="AD3337" s="17">
        <f t="shared" si="797"/>
        <v>314.57460031543343</v>
      </c>
      <c r="AE3337" s="21">
        <v>88.5</v>
      </c>
      <c r="AF3337" s="21">
        <v>180.75694444444446</v>
      </c>
      <c r="AG3337" s="19">
        <v>3.414861111111112</v>
      </c>
      <c r="AH3337" s="21">
        <v>161.69999999999999</v>
      </c>
      <c r="AI3337" s="22">
        <v>0.10499999999999959</v>
      </c>
      <c r="AJ3337" s="21">
        <v>1760</v>
      </c>
      <c r="AK3337" s="21" t="e">
        <f>VLOOKUP($B3337,'[3]Rotoma level Monthly'!$C$2:$N$538,10,FALSE)</f>
        <v>#N/A</v>
      </c>
      <c r="AL3337" s="21" t="e">
        <f>VLOOKUP($B3337,'[3]Rotoma level Monthly'!$C$2:$N$538,11,FALSE)</f>
        <v>#N/A</v>
      </c>
      <c r="AM3337" s="20">
        <v>3.4029553087197524</v>
      </c>
      <c r="AN3337" s="21">
        <v>180.75833333333333</v>
      </c>
    </row>
    <row r="3338" spans="1:40" x14ac:dyDescent="0.25">
      <c r="A3338" t="s">
        <v>102</v>
      </c>
      <c r="B3338" s="15">
        <v>38899</v>
      </c>
      <c r="C3338" s="16" t="s">
        <v>68</v>
      </c>
      <c r="D3338" s="17">
        <v>2007</v>
      </c>
      <c r="E3338" s="18" t="str">
        <f t="shared" si="805"/>
        <v>Tikitapu 2006/07</v>
      </c>
      <c r="F3338" s="18" t="s">
        <v>61</v>
      </c>
      <c r="G3338" s="19">
        <v>3.4000001000000002</v>
      </c>
      <c r="H3338" s="20">
        <v>6.8000001907348633</v>
      </c>
      <c r="I3338" s="21">
        <v>200.50000002000002</v>
      </c>
      <c r="J3338" s="19">
        <v>2.0000001000000003</v>
      </c>
      <c r="K3338" s="19">
        <v>2.0000001000000003</v>
      </c>
      <c r="L3338" s="19">
        <v>0.50000001999999999</v>
      </c>
      <c r="M3338" s="19">
        <v>4.9999998999999997</v>
      </c>
      <c r="N3338" s="19">
        <v>6.5999999000000003</v>
      </c>
      <c r="O3338" s="19">
        <v>0.87</v>
      </c>
      <c r="Q3338" s="19">
        <f t="shared" si="802"/>
        <v>3.5699564817316802</v>
      </c>
      <c r="R3338" s="19">
        <f t="shared" si="801"/>
        <v>3.1850798289822482</v>
      </c>
      <c r="S3338" s="19">
        <f t="shared" si="799"/>
        <v>3.3193642747685614</v>
      </c>
      <c r="T3338" s="19">
        <f t="shared" si="806"/>
        <v>1.097007650745818</v>
      </c>
      <c r="U3338" s="23">
        <f t="shared" si="803"/>
        <v>2.7928520590570769</v>
      </c>
      <c r="V3338" s="24">
        <f t="shared" si="804"/>
        <v>2.664993847510543</v>
      </c>
      <c r="W3338" s="24">
        <f t="shared" si="804"/>
        <v>3.1540073301277567</v>
      </c>
      <c r="X3338" s="24">
        <f t="shared" si="804"/>
        <v>3.3379675217095568</v>
      </c>
      <c r="Y3338" s="24">
        <f t="shared" si="804"/>
        <v>2.0475088001647674</v>
      </c>
      <c r="Z3338" s="24">
        <f t="shared" si="804"/>
        <v>2.8011193748781564</v>
      </c>
      <c r="AA3338" s="20">
        <v>-0.73</v>
      </c>
      <c r="AB3338" s="20">
        <v>-0.31833333333333302</v>
      </c>
      <c r="AC3338" s="17">
        <v>315.07053217538999</v>
      </c>
      <c r="AD3338" s="17">
        <f t="shared" si="797"/>
        <v>314.63994108648234</v>
      </c>
      <c r="AE3338" s="21">
        <v>98</v>
      </c>
      <c r="AF3338" s="21">
        <v>177.62096774193546</v>
      </c>
      <c r="AG3338" s="19">
        <v>3.0542338709677432</v>
      </c>
      <c r="AH3338" s="21">
        <v>140</v>
      </c>
      <c r="AI3338" s="22">
        <v>8.4166666666666501E-2</v>
      </c>
      <c r="AJ3338" s="21">
        <v>1746.5</v>
      </c>
      <c r="AK3338" s="21" t="e">
        <f>VLOOKUP($B3338,'[3]Rotoma level Monthly'!$C$2:$N$538,10,FALSE)</f>
        <v>#N/A</v>
      </c>
      <c r="AL3338" s="21" t="e">
        <f>VLOOKUP($B3338,'[3]Rotoma level Monthly'!$C$2:$N$538,11,FALSE)</f>
        <v>#N/A</v>
      </c>
      <c r="AM3338" s="20">
        <v>3.3920182304707649</v>
      </c>
      <c r="AN3338" s="21">
        <v>183.93333333333331</v>
      </c>
    </row>
    <row r="3339" spans="1:40" x14ac:dyDescent="0.25">
      <c r="A3339" t="s">
        <v>102</v>
      </c>
      <c r="B3339" s="15">
        <v>38930</v>
      </c>
      <c r="C3339" s="16" t="s">
        <v>68</v>
      </c>
      <c r="D3339" s="17">
        <v>2007</v>
      </c>
      <c r="E3339" s="18" t="str">
        <f t="shared" si="805"/>
        <v>Tikitapu 2006/07</v>
      </c>
      <c r="F3339" s="18" t="s">
        <v>61</v>
      </c>
      <c r="G3339" s="19">
        <v>5.5999999000000003</v>
      </c>
      <c r="H3339" s="20">
        <v>7</v>
      </c>
      <c r="I3339" s="21">
        <v>240.99999</v>
      </c>
      <c r="J3339" s="19">
        <v>4.9999998999999997</v>
      </c>
      <c r="K3339" s="19">
        <v>0.5</v>
      </c>
      <c r="L3339" s="19">
        <v>1</v>
      </c>
      <c r="M3339" s="19">
        <v>4.0000002000000006</v>
      </c>
      <c r="N3339" s="19">
        <v>6.5</v>
      </c>
      <c r="O3339" s="19">
        <v>0.89999998000000003</v>
      </c>
      <c r="Q3339" s="19">
        <f t="shared" si="802"/>
        <v>4.1203975688973919</v>
      </c>
      <c r="R3339" s="19">
        <f t="shared" si="801"/>
        <v>3.1455253621927373</v>
      </c>
      <c r="S3339" s="19">
        <f t="shared" si="799"/>
        <v>3.5598712439085927</v>
      </c>
      <c r="T3339" s="19">
        <f t="shared" si="806"/>
        <v>2.2589923872983766</v>
      </c>
      <c r="U3339" s="23">
        <f t="shared" si="803"/>
        <v>3.2711966405742743</v>
      </c>
      <c r="V3339" s="24">
        <f t="shared" si="804"/>
        <v>2.7745819565602581</v>
      </c>
      <c r="W3339" s="24">
        <f t="shared" si="804"/>
        <v>3.1302676025553953</v>
      </c>
      <c r="X3339" s="24">
        <f t="shared" si="804"/>
        <v>3.3694570867557059</v>
      </c>
      <c r="Y3339" s="24">
        <f t="shared" si="804"/>
        <v>2.0710902292659115</v>
      </c>
      <c r="Z3339" s="24">
        <f t="shared" si="804"/>
        <v>2.8363492187843176</v>
      </c>
      <c r="AA3339" s="20">
        <v>-1.55</v>
      </c>
      <c r="AB3339" s="20">
        <v>-0.53333333333333299</v>
      </c>
      <c r="AC3339" s="17">
        <v>315.210063785427</v>
      </c>
      <c r="AD3339" s="17">
        <f t="shared" si="797"/>
        <v>314.71134634565857</v>
      </c>
      <c r="AE3339" s="21">
        <v>121</v>
      </c>
      <c r="AF3339" s="21">
        <v>184.48252688172039</v>
      </c>
      <c r="AG3339" s="19">
        <v>3.2007392473118288</v>
      </c>
      <c r="AH3339" s="21">
        <v>153.9</v>
      </c>
      <c r="AI3339" s="22">
        <v>7.3333333333333139E-2</v>
      </c>
      <c r="AJ3339" s="21">
        <v>1709.5</v>
      </c>
      <c r="AK3339" s="21" t="e">
        <f>VLOOKUP($B3339,'[3]Rotoma level Monthly'!$C$2:$N$538,10,FALSE)</f>
        <v>#N/A</v>
      </c>
      <c r="AL3339" s="21" t="e">
        <f>VLOOKUP($B3339,'[3]Rotoma level Monthly'!$C$2:$N$538,11,FALSE)</f>
        <v>#N/A</v>
      </c>
      <c r="AM3339" s="20">
        <v>3.3816281148894212</v>
      </c>
      <c r="AN3339" s="21">
        <v>181.13333333333333</v>
      </c>
    </row>
    <row r="3340" spans="1:40" x14ac:dyDescent="0.25">
      <c r="A3340" t="s">
        <v>102</v>
      </c>
      <c r="B3340" s="15">
        <v>38961</v>
      </c>
      <c r="C3340" s="16" t="s">
        <v>68</v>
      </c>
      <c r="D3340" s="17">
        <v>2007</v>
      </c>
      <c r="E3340" s="18" t="str">
        <f t="shared" si="805"/>
        <v>Tikitapu 2006/07</v>
      </c>
      <c r="F3340" s="18" t="s">
        <v>61</v>
      </c>
      <c r="G3340" s="19">
        <v>1.3</v>
      </c>
      <c r="H3340" s="20">
        <v>7.4000000953674316</v>
      </c>
      <c r="I3340" s="21">
        <v>276.99998999999997</v>
      </c>
      <c r="J3340" s="19">
        <v>11</v>
      </c>
      <c r="K3340" s="19">
        <v>3</v>
      </c>
      <c r="L3340" s="19">
        <v>1</v>
      </c>
      <c r="M3340" s="19">
        <v>22</v>
      </c>
      <c r="N3340" s="19">
        <v>6.6999997999999996</v>
      </c>
      <c r="O3340" s="19">
        <v>0.82999997999999997</v>
      </c>
      <c r="Q3340" s="19">
        <f t="shared" si="802"/>
        <v>2.5094161148593654</v>
      </c>
      <c r="R3340" s="19">
        <f t="shared" si="801"/>
        <v>3.069007293568049</v>
      </c>
      <c r="S3340" s="19">
        <f t="shared" si="799"/>
        <v>3.7418640576917004</v>
      </c>
      <c r="T3340" s="19">
        <f t="shared" si="806"/>
        <v>3.2588666406620166</v>
      </c>
      <c r="U3340" s="23">
        <f t="shared" si="803"/>
        <v>3.1447885266952831</v>
      </c>
      <c r="V3340" s="24">
        <f t="shared" si="804"/>
        <v>2.7677695319133115</v>
      </c>
      <c r="W3340" s="24">
        <f t="shared" si="804"/>
        <v>3.1227459975890781</v>
      </c>
      <c r="X3340" s="24">
        <f t="shared" si="804"/>
        <v>3.4110999165284706</v>
      </c>
      <c r="Y3340" s="24">
        <f t="shared" si="804"/>
        <v>2.1351456432997544</v>
      </c>
      <c r="Z3340" s="24">
        <f t="shared" si="804"/>
        <v>2.8591902723326541</v>
      </c>
      <c r="AA3340" s="20">
        <v>-0.62</v>
      </c>
      <c r="AB3340" s="20">
        <v>-0.62166666666666603</v>
      </c>
      <c r="AC3340" s="17">
        <v>315.18984123419102</v>
      </c>
      <c r="AD3340" s="17">
        <f t="shared" si="797"/>
        <v>314.78012483792162</v>
      </c>
      <c r="AE3340" s="21">
        <v>32</v>
      </c>
      <c r="AF3340" s="21">
        <v>185.50287356321832</v>
      </c>
      <c r="AG3340" s="19">
        <v>3.2134339080459786</v>
      </c>
      <c r="AH3340" s="21">
        <v>195.2</v>
      </c>
      <c r="AI3340" s="22">
        <v>-6.9166666666666737E-2</v>
      </c>
      <c r="AJ3340" s="21">
        <v>1717.5</v>
      </c>
      <c r="AK3340" s="21" t="e">
        <f>VLOOKUP($B3340,'[3]Rotoma level Monthly'!$C$2:$N$538,10,FALSE)</f>
        <v>#N/A</v>
      </c>
      <c r="AL3340" s="21" t="e">
        <f>VLOOKUP($B3340,'[3]Rotoma level Monthly'!$C$2:$N$538,11,FALSE)</f>
        <v>#N/A</v>
      </c>
      <c r="AM3340" s="20">
        <v>3.4562606940177516</v>
      </c>
      <c r="AN3340" s="21">
        <v>185.375</v>
      </c>
    </row>
    <row r="3341" spans="1:40" x14ac:dyDescent="0.25">
      <c r="A3341" t="s">
        <v>102</v>
      </c>
      <c r="B3341" s="15">
        <v>38991</v>
      </c>
      <c r="C3341" s="16" t="s">
        <v>68</v>
      </c>
      <c r="D3341" s="17">
        <v>2007</v>
      </c>
      <c r="E3341" s="18" t="str">
        <f t="shared" si="805"/>
        <v>Tikitapu 2006/07</v>
      </c>
      <c r="F3341" s="18" t="s">
        <v>61</v>
      </c>
      <c r="G3341" s="19">
        <v>1.7</v>
      </c>
      <c r="H3341" s="20">
        <v>7.9000000953674316</v>
      </c>
      <c r="I3341" s="21">
        <v>189.0000101</v>
      </c>
      <c r="J3341" s="19">
        <v>4.9999998999999997</v>
      </c>
      <c r="K3341" s="19">
        <v>1</v>
      </c>
      <c r="L3341" s="19">
        <v>2.0000001000000003</v>
      </c>
      <c r="M3341" s="19">
        <v>6.0000000999999994</v>
      </c>
      <c r="N3341" s="19">
        <v>6.8000002000000004</v>
      </c>
      <c r="O3341" s="19">
        <v>0.74000001000000004</v>
      </c>
      <c r="Q3341" s="19">
        <f t="shared" si="802"/>
        <v>2.8053402603008157</v>
      </c>
      <c r="R3341" s="19">
        <f t="shared" si="801"/>
        <v>2.9777266524590327</v>
      </c>
      <c r="S3341" s="19">
        <f t="shared" si="799"/>
        <v>3.242150100418534</v>
      </c>
      <c r="T3341" s="19">
        <f t="shared" si="806"/>
        <v>2.2589923872983766</v>
      </c>
      <c r="U3341" s="23">
        <f t="shared" si="803"/>
        <v>2.8210523501191895</v>
      </c>
      <c r="V3341" s="24">
        <f t="shared" si="804"/>
        <v>2.7997878565249654</v>
      </c>
      <c r="W3341" s="24">
        <f t="shared" si="804"/>
        <v>3.1060488961235024</v>
      </c>
      <c r="X3341" s="24">
        <f t="shared" si="804"/>
        <v>3.4152111850770912</v>
      </c>
      <c r="Y3341" s="24">
        <f t="shared" si="804"/>
        <v>2.1351456432997544</v>
      </c>
      <c r="Z3341" s="24">
        <f t="shared" si="804"/>
        <v>2.8640483952563289</v>
      </c>
      <c r="AA3341" s="20">
        <v>-1.55</v>
      </c>
      <c r="AB3341" s="20">
        <v>-0.85666666666666602</v>
      </c>
      <c r="AC3341" s="17">
        <v>315.08083667130597</v>
      </c>
      <c r="AD3341" s="17">
        <f t="shared" si="797"/>
        <v>314.82997344947222</v>
      </c>
      <c r="AE3341" s="21">
        <v>111</v>
      </c>
      <c r="AF3341" s="21">
        <v>207.3387096774193</v>
      </c>
      <c r="AG3341" s="19">
        <v>4.7618951612903215</v>
      </c>
      <c r="AH3341" s="21">
        <v>192.8</v>
      </c>
      <c r="AI3341" s="22">
        <v>-0.25833333333333297</v>
      </c>
      <c r="AJ3341" s="21">
        <v>1641</v>
      </c>
      <c r="AK3341" s="21" t="e">
        <f>VLOOKUP($B3341,'[3]Rotoma level Monthly'!$C$2:$N$538,10,FALSE)</f>
        <v>#N/A</v>
      </c>
      <c r="AL3341" s="21" t="e">
        <f>VLOOKUP($B3341,'[3]Rotoma level Monthly'!$C$2:$N$538,11,FALSE)</f>
        <v>#N/A</v>
      </c>
      <c r="AM3341" s="20">
        <v>3.4536938437623235</v>
      </c>
      <c r="AN3341" s="21">
        <v>186.58333333333337</v>
      </c>
    </row>
    <row r="3342" spans="1:40" x14ac:dyDescent="0.25">
      <c r="A3342" t="s">
        <v>102</v>
      </c>
      <c r="B3342" s="15">
        <v>39022</v>
      </c>
      <c r="C3342" s="16" t="s">
        <v>68</v>
      </c>
      <c r="D3342" s="17">
        <v>2007</v>
      </c>
      <c r="E3342" s="18" t="str">
        <f t="shared" si="805"/>
        <v>Tikitapu 2006/07</v>
      </c>
      <c r="F3342" s="18" t="s">
        <v>61</v>
      </c>
      <c r="G3342" s="19">
        <v>1</v>
      </c>
      <c r="H3342" s="20">
        <v>6.5300002098083496</v>
      </c>
      <c r="I3342" s="21">
        <v>276.00001040000001</v>
      </c>
      <c r="J3342" s="19">
        <v>2.0000001000000003</v>
      </c>
      <c r="K3342" s="19">
        <v>4.9999998999999997</v>
      </c>
      <c r="L3342" s="19">
        <v>8.0000004000000011</v>
      </c>
      <c r="M3342" s="19">
        <v>11</v>
      </c>
      <c r="N3342" s="19">
        <v>6.8000002000000004</v>
      </c>
      <c r="Q3342" s="19">
        <f t="shared" si="802"/>
        <v>2.2200000000000002</v>
      </c>
      <c r="R3342" s="19">
        <f t="shared" si="801"/>
        <v>3.2399745600040988</v>
      </c>
      <c r="S3342" s="19">
        <f t="shared" si="799"/>
        <v>3.7371363862741105</v>
      </c>
      <c r="T3342" s="19">
        <f t="shared" si="806"/>
        <v>1.097007650745818</v>
      </c>
      <c r="U3342" s="23">
        <f t="shared" si="803"/>
        <v>2.5735296492560069</v>
      </c>
      <c r="V3342" s="24">
        <f t="shared" si="804"/>
        <v>2.7997878565249654</v>
      </c>
      <c r="W3342" s="24">
        <f t="shared" si="804"/>
        <v>3.1086085897858724</v>
      </c>
      <c r="X3342" s="24">
        <f t="shared" si="804"/>
        <v>3.4394208219505855</v>
      </c>
      <c r="Y3342" s="24">
        <f t="shared" si="804"/>
        <v>2.0618950110215191</v>
      </c>
      <c r="Z3342" s="24">
        <f t="shared" si="804"/>
        <v>2.8524280698207356</v>
      </c>
      <c r="AA3342" s="20">
        <v>-0.21</v>
      </c>
      <c r="AB3342" s="20">
        <v>-0.86666666666666603</v>
      </c>
      <c r="AC3342" s="17">
        <v>315.01677262141499</v>
      </c>
      <c r="AD3342" s="17">
        <f t="shared" si="797"/>
        <v>314.8743689845594</v>
      </c>
      <c r="AE3342" s="21">
        <v>113</v>
      </c>
      <c r="AF3342" s="21">
        <v>206.5833333333334</v>
      </c>
      <c r="AG3342" s="19">
        <v>4.9511805555555561</v>
      </c>
      <c r="AH3342" s="21">
        <v>185.1</v>
      </c>
      <c r="AI3342" s="22">
        <v>-0.3149999999999995</v>
      </c>
      <c r="AJ3342" s="21">
        <v>1509</v>
      </c>
      <c r="AK3342" s="21" t="e">
        <f>VLOOKUP($B3342,'[3]Rotoma level Monthly'!$C$2:$N$538,10,FALSE)</f>
        <v>#N/A</v>
      </c>
      <c r="AL3342" s="21" t="e">
        <f>VLOOKUP($B3342,'[3]Rotoma level Monthly'!$C$2:$N$538,11,FALSE)</f>
        <v>#N/A</v>
      </c>
      <c r="AM3342" s="20">
        <v>3.5603881388638752</v>
      </c>
      <c r="AN3342" s="21">
        <v>183.25</v>
      </c>
    </row>
    <row r="3343" spans="1:40" x14ac:dyDescent="0.25">
      <c r="A3343" t="s">
        <v>102</v>
      </c>
      <c r="B3343" s="15">
        <v>39052</v>
      </c>
      <c r="C3343" s="16" t="s">
        <v>68</v>
      </c>
      <c r="D3343" s="17">
        <v>2007</v>
      </c>
      <c r="E3343" s="18" t="str">
        <f t="shared" si="805"/>
        <v>Tikitapu 2006/07</v>
      </c>
      <c r="F3343" s="18" t="s">
        <v>61</v>
      </c>
      <c r="G3343" s="19">
        <v>0.60000001999999997</v>
      </c>
      <c r="H3343" s="20">
        <v>6.059999942779541</v>
      </c>
      <c r="I3343" s="21">
        <v>140.50000002000002</v>
      </c>
      <c r="J3343" s="19">
        <v>12</v>
      </c>
      <c r="K3343" s="19">
        <v>4.9999998999999997</v>
      </c>
      <c r="L3343" s="19">
        <v>0.50000001999999999</v>
      </c>
      <c r="M3343" s="19">
        <v>0.50000001999999999</v>
      </c>
      <c r="N3343" s="19">
        <v>6.6999997999999996</v>
      </c>
      <c r="O3343" s="19">
        <v>0.81999999000000001</v>
      </c>
      <c r="Q3343" s="19">
        <f t="shared" si="802"/>
        <v>1.6565042127447205</v>
      </c>
      <c r="R3343" s="19">
        <f t="shared" si="801"/>
        <v>3.3400659910328994</v>
      </c>
      <c r="S3343" s="19">
        <f t="shared" si="799"/>
        <v>2.8545057361517894</v>
      </c>
      <c r="T3343" s="19">
        <f t="shared" si="806"/>
        <v>3.3692092384590637</v>
      </c>
      <c r="U3343" s="23">
        <f t="shared" si="803"/>
        <v>2.8050712945971181</v>
      </c>
      <c r="V3343" s="24">
        <f t="shared" si="804"/>
        <v>2.721899440035132</v>
      </c>
      <c r="W3343" s="24">
        <f t="shared" si="804"/>
        <v>3.1018529095408227</v>
      </c>
      <c r="X3343" s="24">
        <f t="shared" si="804"/>
        <v>3.4079851417323983</v>
      </c>
      <c r="Y3343" s="24">
        <f t="shared" si="804"/>
        <v>2.0922967749596864</v>
      </c>
      <c r="Z3343" s="24">
        <f t="shared" si="804"/>
        <v>2.8310085665670095</v>
      </c>
      <c r="AA3343" s="20">
        <v>-0.43</v>
      </c>
      <c r="AB3343" s="20">
        <v>-0.84833333333333305</v>
      </c>
      <c r="AC3343" s="17">
        <v>314.87586997385301</v>
      </c>
      <c r="AD3343" s="17">
        <f t="shared" si="797"/>
        <v>314.91001495190676</v>
      </c>
      <c r="AE3343" s="21">
        <v>75.5</v>
      </c>
      <c r="AF3343" s="21">
        <v>201.2634408602151</v>
      </c>
      <c r="AG3343" s="19">
        <v>4.1117607526881725</v>
      </c>
      <c r="AH3343" s="21">
        <v>242.4</v>
      </c>
      <c r="AI3343" s="22">
        <v>-0.32083333333333297</v>
      </c>
      <c r="AJ3343" s="21">
        <v>1584</v>
      </c>
      <c r="AK3343" s="21" t="e">
        <f>VLOOKUP($B3343,'[3]Rotoma level Monthly'!$C$2:$N$538,10,FALSE)</f>
        <v>#N/A</v>
      </c>
      <c r="AL3343" s="21" t="e">
        <f>VLOOKUP($B3343,'[3]Rotoma level Monthly'!$C$2:$N$538,11,FALSE)</f>
        <v>#N/A</v>
      </c>
      <c r="AM3343" s="20">
        <v>3.6384784166416537</v>
      </c>
      <c r="AN3343" s="21">
        <v>186.96666666666667</v>
      </c>
    </row>
    <row r="3344" spans="1:40" x14ac:dyDescent="0.25">
      <c r="A3344" t="s">
        <v>102</v>
      </c>
      <c r="B3344" s="15">
        <v>39083</v>
      </c>
      <c r="C3344" s="16" t="s">
        <v>68</v>
      </c>
      <c r="D3344" s="17">
        <v>2007</v>
      </c>
      <c r="E3344" s="18" t="str">
        <f t="shared" si="805"/>
        <v>Tikitapu 2006/07</v>
      </c>
      <c r="F3344" s="18" t="s">
        <v>61</v>
      </c>
      <c r="G3344" s="19">
        <v>1.1000000000000001</v>
      </c>
      <c r="H3344" s="20">
        <v>5.1700000762939453</v>
      </c>
      <c r="I3344" s="21">
        <v>223</v>
      </c>
      <c r="J3344" s="19">
        <v>4.9999998999999997</v>
      </c>
      <c r="K3344" s="19">
        <v>3</v>
      </c>
      <c r="L3344" s="19">
        <v>1</v>
      </c>
      <c r="M3344" s="19">
        <v>24</v>
      </c>
      <c r="N3344" s="19">
        <v>6.6999997999999996</v>
      </c>
      <c r="O3344" s="19">
        <v>0.88999998999999996</v>
      </c>
      <c r="Q3344" s="19">
        <f t="shared" si="802"/>
        <v>2.3251374203018917</v>
      </c>
      <c r="R3344" s="19">
        <f t="shared" si="801"/>
        <v>3.5486476249579084</v>
      </c>
      <c r="S3344" s="19">
        <f t="shared" si="799"/>
        <v>3.4583976377749628</v>
      </c>
      <c r="T3344" s="19">
        <f t="shared" si="806"/>
        <v>2.2589923872983766</v>
      </c>
      <c r="U3344" s="23">
        <f t="shared" si="803"/>
        <v>2.897793767583285</v>
      </c>
      <c r="V3344" s="24">
        <f t="shared" si="804"/>
        <v>2.6766282114800899</v>
      </c>
      <c r="W3344" s="24">
        <f t="shared" si="804"/>
        <v>3.1173921639204245</v>
      </c>
      <c r="X3344" s="24">
        <f t="shared" si="804"/>
        <v>3.4104554410678243</v>
      </c>
      <c r="Y3344" s="24">
        <f t="shared" si="804"/>
        <v>2.0301804679677971</v>
      </c>
      <c r="Z3344" s="24">
        <f t="shared" si="804"/>
        <v>2.8086640711090336</v>
      </c>
      <c r="AA3344" s="20">
        <v>-0.69</v>
      </c>
      <c r="AB3344" s="20">
        <v>-5.00000000000001E-2</v>
      </c>
      <c r="AC3344" s="17">
        <v>314.86613343872801</v>
      </c>
      <c r="AD3344" s="17">
        <f t="shared" si="797"/>
        <v>314.94968076775848</v>
      </c>
      <c r="AE3344" s="21">
        <v>175.5</v>
      </c>
      <c r="AF3344" s="21">
        <v>168.0645161290322</v>
      </c>
      <c r="AG3344" s="19">
        <v>3.9665322580645164</v>
      </c>
      <c r="AH3344" s="21">
        <v>214</v>
      </c>
      <c r="AI3344" s="22">
        <v>-0.3149999999999995</v>
      </c>
      <c r="AJ3344" s="21">
        <v>1453.5</v>
      </c>
      <c r="AK3344" s="21" t="e">
        <f>VLOOKUP($B3344,'[3]Rotoma level Monthly'!$C$2:$N$538,10,FALSE)</f>
        <v>#N/A</v>
      </c>
      <c r="AL3344" s="21" t="e">
        <f>VLOOKUP($B3344,'[3]Rotoma level Monthly'!$C$2:$N$538,11,FALSE)</f>
        <v>#N/A</v>
      </c>
      <c r="AM3344" s="20">
        <v>3.6432387213011523</v>
      </c>
      <c r="AN3344" s="21">
        <v>185.25833333333335</v>
      </c>
    </row>
    <row r="3345" spans="1:40" x14ac:dyDescent="0.25">
      <c r="A3345" t="s">
        <v>102</v>
      </c>
      <c r="B3345" s="15">
        <v>39142</v>
      </c>
      <c r="C3345" s="16" t="s">
        <v>68</v>
      </c>
      <c r="D3345" s="17">
        <v>2007</v>
      </c>
      <c r="E3345" s="18" t="str">
        <f t="shared" si="805"/>
        <v>Tikitapu 2006/07</v>
      </c>
      <c r="F3345" s="18" t="s">
        <v>61</v>
      </c>
      <c r="G3345" s="19">
        <v>0.89999998000000003</v>
      </c>
      <c r="H3345" s="20">
        <v>7.630000114440918</v>
      </c>
      <c r="I3345" s="21">
        <v>200.50000002000002</v>
      </c>
      <c r="J3345" s="19">
        <v>4.0000002000000006</v>
      </c>
      <c r="K3345" s="19">
        <v>3</v>
      </c>
      <c r="L3345" s="19">
        <v>0.50000001999999999</v>
      </c>
      <c r="M3345" s="19">
        <v>17.999998999999999</v>
      </c>
      <c r="N3345" s="19">
        <v>6.8000002000000004</v>
      </c>
      <c r="O3345" s="19">
        <v>0.60000001999999997</v>
      </c>
      <c r="Q3345" s="19">
        <f t="shared" si="802"/>
        <v>2.1037759494623742</v>
      </c>
      <c r="R3345" s="19">
        <f t="shared" si="801"/>
        <v>3.0264512213831054</v>
      </c>
      <c r="S3345" s="19">
        <f t="shared" si="799"/>
        <v>3.3193642747685614</v>
      </c>
      <c r="T3345" s="19">
        <f t="shared" si="806"/>
        <v>1.976015238084643</v>
      </c>
      <c r="U3345" s="23">
        <f t="shared" si="803"/>
        <v>2.6064016709246713</v>
      </c>
      <c r="V3345" s="24">
        <f t="shared" si="804"/>
        <v>2.642824864363674</v>
      </c>
      <c r="W3345" s="24">
        <f t="shared" si="804"/>
        <v>3.0975165000527229</v>
      </c>
      <c r="X3345" s="24">
        <f t="shared" si="804"/>
        <v>3.4018404806746645</v>
      </c>
      <c r="Y3345" s="24">
        <f t="shared" si="804"/>
        <v>2.1948484044748504</v>
      </c>
      <c r="Z3345" s="24">
        <f t="shared" si="804"/>
        <v>2.8342575623914779</v>
      </c>
      <c r="AA3345" s="20">
        <v>-0.09</v>
      </c>
      <c r="AB3345" s="20">
        <v>-5.5000000000000097E-2</v>
      </c>
      <c r="AC3345" s="17">
        <v>314.59273997073399</v>
      </c>
      <c r="AD3345" s="17">
        <f t="shared" si="797"/>
        <v>314.94325323318532</v>
      </c>
      <c r="AE3345" s="21">
        <v>160.5</v>
      </c>
      <c r="AF3345" s="21">
        <v>162.37903225806457</v>
      </c>
      <c r="AG3345" s="19">
        <v>3.7531586021505374</v>
      </c>
      <c r="AH3345" s="21">
        <v>172.5</v>
      </c>
      <c r="AI3345" s="22">
        <v>-0.3149999999999995</v>
      </c>
      <c r="AJ3345" s="21">
        <v>1348</v>
      </c>
      <c r="AK3345" s="21" t="e">
        <f>VLOOKUP($B3345,'[3]Rotoma level Monthly'!$C$2:$N$538,10,FALSE)</f>
        <v>#N/A</v>
      </c>
      <c r="AL3345" s="21" t="e">
        <f>VLOOKUP($B3345,'[3]Rotoma level Monthly'!$C$2:$N$538,11,FALSE)</f>
        <v>#N/A</v>
      </c>
      <c r="AM3345" s="20">
        <v>3.6088129180497446</v>
      </c>
      <c r="AN3345" s="21">
        <v>183.125</v>
      </c>
    </row>
    <row r="3346" spans="1:40" x14ac:dyDescent="0.25">
      <c r="A3346" t="s">
        <v>102</v>
      </c>
      <c r="B3346" s="15">
        <v>39173</v>
      </c>
      <c r="C3346" s="16" t="s">
        <v>68</v>
      </c>
      <c r="D3346" s="17">
        <v>2007</v>
      </c>
      <c r="E3346" s="18" t="str">
        <f t="shared" si="805"/>
        <v>Tikitapu 2006/07</v>
      </c>
      <c r="F3346" s="18" t="s">
        <v>61</v>
      </c>
      <c r="G3346" s="19">
        <v>1.2</v>
      </c>
      <c r="I3346" s="21">
        <v>207.00000009999999</v>
      </c>
      <c r="J3346" s="19">
        <v>2.0000001000000003</v>
      </c>
      <c r="K3346" s="19">
        <v>3</v>
      </c>
      <c r="L3346" s="19">
        <v>2.0000001000000003</v>
      </c>
      <c r="M3346" s="19">
        <v>1</v>
      </c>
      <c r="N3346" s="19">
        <v>6.8000002000000004</v>
      </c>
      <c r="O3346" s="19">
        <v>0.80000000999999998</v>
      </c>
      <c r="Q3346" s="19">
        <f t="shared" si="802"/>
        <v>2.4211203649609674</v>
      </c>
      <c r="S3346" s="19">
        <f t="shared" si="799"/>
        <v>3.361070740456833</v>
      </c>
      <c r="T3346" s="19">
        <f t="shared" si="806"/>
        <v>1.097007650745818</v>
      </c>
      <c r="U3346" s="23">
        <f t="shared" si="803"/>
        <v>2.2930662520545391</v>
      </c>
      <c r="V3346" s="24">
        <f t="shared" si="804"/>
        <v>2.6923724776206277</v>
      </c>
      <c r="W3346" s="24">
        <f t="shared" si="804"/>
        <v>3.1344205348450358</v>
      </c>
      <c r="X3346" s="24">
        <f t="shared" si="804"/>
        <v>3.4158618025598106</v>
      </c>
      <c r="Y3346" s="24">
        <f t="shared" si="804"/>
        <v>2.1215977721966151</v>
      </c>
      <c r="Z3346" s="24">
        <f t="shared" si="804"/>
        <v>2.8235349325807202</v>
      </c>
      <c r="AA3346" s="20">
        <v>-0.14000000000000001</v>
      </c>
      <c r="AB3346" s="20">
        <v>-0.25666666666666599</v>
      </c>
      <c r="AC3346" s="17">
        <v>314.550253340197</v>
      </c>
      <c r="AD3346" s="17">
        <f t="shared" ref="AD3346:AD3409" si="807">AVERAGE(AC3335:AC3346)</f>
        <v>314.93457733721817</v>
      </c>
      <c r="AE3346" s="21">
        <v>55</v>
      </c>
      <c r="AF3346" s="21">
        <v>178.51388888888889</v>
      </c>
      <c r="AG3346" s="19">
        <v>2.430416666666666</v>
      </c>
      <c r="AH3346" s="21">
        <v>206.5</v>
      </c>
      <c r="AI3346" s="22">
        <v>-0.3149999999999995</v>
      </c>
      <c r="AJ3346" s="21">
        <v>1396.5</v>
      </c>
      <c r="AK3346" s="21" t="e">
        <f>VLOOKUP($B3346,'[3]Rotoma level Monthly'!$C$2:$N$538,10,FALSE)</f>
        <v>#N/A</v>
      </c>
      <c r="AL3346" s="21" t="e">
        <f>VLOOKUP($B3346,'[3]Rotoma level Monthly'!$C$2:$N$538,11,FALSE)</f>
        <v>#N/A</v>
      </c>
      <c r="AM3346" s="20">
        <v>3.6315167710963396</v>
      </c>
      <c r="AN3346" s="21">
        <v>186.81666666666669</v>
      </c>
    </row>
    <row r="3347" spans="1:40" x14ac:dyDescent="0.25">
      <c r="A3347" t="s">
        <v>102</v>
      </c>
      <c r="B3347" s="15">
        <v>39203</v>
      </c>
      <c r="C3347" s="16" t="s">
        <v>68</v>
      </c>
      <c r="D3347" s="17">
        <v>2007</v>
      </c>
      <c r="E3347" s="18" t="str">
        <f t="shared" si="805"/>
        <v>Tikitapu 2006/07</v>
      </c>
      <c r="F3347" s="18" t="s">
        <v>61</v>
      </c>
      <c r="G3347" s="19">
        <v>1.6</v>
      </c>
      <c r="H3347" s="20">
        <v>6.1999998092651367</v>
      </c>
      <c r="I3347" s="21">
        <v>244.50000001999999</v>
      </c>
      <c r="J3347" s="19">
        <v>4.9999998999999997</v>
      </c>
      <c r="K3347" s="19">
        <v>3</v>
      </c>
      <c r="L3347" s="19">
        <v>0.50000001999999999</v>
      </c>
      <c r="M3347" s="19">
        <v>9.9999997999999994</v>
      </c>
      <c r="N3347" s="19">
        <v>6.5</v>
      </c>
      <c r="O3347" s="19">
        <v>0.80000000999999998</v>
      </c>
      <c r="Q3347" s="19">
        <f t="shared" si="802"/>
        <v>2.7384647559460493</v>
      </c>
      <c r="R3347" s="19">
        <f t="shared" ref="R3347:R3354" si="808">5.56+2.6*LOG(((1/$H3347)-(1/40)),10)</f>
        <v>3.3096090916829706</v>
      </c>
      <c r="S3347" s="19">
        <f t="shared" si="799"/>
        <v>3.5787193791204435</v>
      </c>
      <c r="T3347" s="19">
        <f t="shared" si="806"/>
        <v>2.2589923872983766</v>
      </c>
      <c r="U3347" s="23">
        <f t="shared" si="803"/>
        <v>2.9714464035119601</v>
      </c>
      <c r="V3347" s="24">
        <f t="shared" si="804"/>
        <v>2.7683654567930041</v>
      </c>
      <c r="W3347" s="24">
        <f t="shared" si="804"/>
        <v>3.1886303026515885</v>
      </c>
      <c r="X3347" s="24">
        <f t="shared" si="804"/>
        <v>3.4308865284073331</v>
      </c>
      <c r="Y3347" s="24">
        <f t="shared" si="804"/>
        <v>2.2184298335759949</v>
      </c>
      <c r="Z3347" s="24">
        <f t="shared" si="804"/>
        <v>2.8829204459695412</v>
      </c>
      <c r="AA3347" s="20">
        <v>-0.15</v>
      </c>
      <c r="AB3347" s="20">
        <v>-0.23499999999999999</v>
      </c>
      <c r="AC3347" s="17">
        <v>314.44042414693598</v>
      </c>
      <c r="AD3347" s="17">
        <f t="shared" si="807"/>
        <v>314.90892440365388</v>
      </c>
      <c r="AE3347" s="21">
        <v>59</v>
      </c>
      <c r="AF3347" s="21">
        <v>179.16666666666669</v>
      </c>
      <c r="AG3347" s="19">
        <v>2.5378360215053766</v>
      </c>
      <c r="AH3347" s="21">
        <v>186.2</v>
      </c>
      <c r="AI3347" s="22">
        <v>-0.3149999999999995</v>
      </c>
      <c r="AJ3347" s="21">
        <v>1252.5</v>
      </c>
      <c r="AK3347" s="21" t="e">
        <f>VLOOKUP($B3347,'[3]Rotoma level Monthly'!$C$2:$N$538,10,FALSE)</f>
        <v>#N/A</v>
      </c>
      <c r="AL3347" s="21" t="e">
        <f>VLOOKUP($B3347,'[3]Rotoma level Monthly'!$C$2:$N$538,11,FALSE)</f>
        <v>#N/A</v>
      </c>
      <c r="AM3347" s="20">
        <v>3.566869780355598</v>
      </c>
      <c r="AN3347" s="21">
        <v>190.5</v>
      </c>
    </row>
    <row r="3348" spans="1:40" x14ac:dyDescent="0.25">
      <c r="A3348" t="s">
        <v>102</v>
      </c>
      <c r="B3348" s="15">
        <v>39234</v>
      </c>
      <c r="C3348" s="16" t="s">
        <v>68</v>
      </c>
      <c r="D3348" s="17">
        <v>2007</v>
      </c>
      <c r="E3348" s="18" t="str">
        <f t="shared" si="805"/>
        <v>Tikitapu 2006/07</v>
      </c>
      <c r="F3348" s="18" t="s">
        <v>61</v>
      </c>
      <c r="G3348" s="19">
        <v>2.9000001000000002</v>
      </c>
      <c r="H3348" s="20">
        <v>6.130000114440918</v>
      </c>
      <c r="I3348" s="21">
        <v>206</v>
      </c>
      <c r="J3348" s="19">
        <v>0.5</v>
      </c>
      <c r="K3348" s="19">
        <v>4.9999998999999997</v>
      </c>
      <c r="L3348" s="19">
        <v>0</v>
      </c>
      <c r="M3348" s="19">
        <v>21</v>
      </c>
      <c r="N3348" s="19">
        <v>6.1999997999999996</v>
      </c>
      <c r="O3348" s="19">
        <v>0.89999998000000003</v>
      </c>
      <c r="Q3348" s="19">
        <f t="shared" si="802"/>
        <v>3.3944909527015543</v>
      </c>
      <c r="R3348" s="19">
        <f t="shared" si="808"/>
        <v>3.3247662751798166</v>
      </c>
      <c r="S3348" s="19">
        <f t="shared" si="799"/>
        <v>3.3547403333111512</v>
      </c>
      <c r="T3348" s="19">
        <v>0</v>
      </c>
      <c r="U3348" s="23">
        <f t="shared" si="803"/>
        <v>2.5184993902981305</v>
      </c>
      <c r="V3348" s="24">
        <f t="shared" si="804"/>
        <v>2.7715912528840305</v>
      </c>
      <c r="W3348" s="24">
        <f t="shared" si="804"/>
        <v>3.2205028847730826</v>
      </c>
      <c r="X3348" s="24">
        <f t="shared" si="804"/>
        <v>3.4046909822772258</v>
      </c>
      <c r="Y3348" s="24">
        <f t="shared" si="804"/>
        <v>1.9946226408198113</v>
      </c>
      <c r="Z3348" s="24">
        <f t="shared" si="804"/>
        <v>2.828530343673568</v>
      </c>
      <c r="AA3348" s="20">
        <v>0.6</v>
      </c>
      <c r="AB3348" s="20">
        <v>0.90666666666666595</v>
      </c>
      <c r="AC3348" s="17">
        <v>314.29867986631001</v>
      </c>
      <c r="AD3348" s="17">
        <f t="shared" si="807"/>
        <v>314.8566281345162</v>
      </c>
      <c r="AE3348" s="21">
        <v>113</v>
      </c>
      <c r="AF3348" s="21">
        <v>187.7777777777778</v>
      </c>
      <c r="AG3348" s="19">
        <v>3.9652083333333326</v>
      </c>
      <c r="AH3348" s="21">
        <v>106</v>
      </c>
      <c r="AI3348" s="22">
        <v>-0.28749999999999953</v>
      </c>
      <c r="AJ3348" s="21">
        <v>1127</v>
      </c>
      <c r="AK3348" s="21" t="e">
        <f>VLOOKUP($B3348,'[3]Rotoma level Monthly'!$C$2:$N$538,10,FALSE)</f>
        <v>#N/A</v>
      </c>
      <c r="AL3348" s="21" t="e">
        <f>VLOOKUP($B3348,'[3]Rotoma level Monthly'!$C$2:$N$538,11,FALSE)</f>
        <v>#N/A</v>
      </c>
      <c r="AM3348" s="20">
        <v>3.5285521280258494</v>
      </c>
      <c r="AN3348" s="21">
        <v>185.85833333333335</v>
      </c>
    </row>
    <row r="3349" spans="1:40" x14ac:dyDescent="0.25">
      <c r="A3349" t="s">
        <v>102</v>
      </c>
      <c r="B3349" s="15">
        <v>39264</v>
      </c>
      <c r="C3349" s="16" t="s">
        <v>69</v>
      </c>
      <c r="D3349" s="17">
        <v>2008</v>
      </c>
      <c r="E3349" s="18" t="str">
        <f t="shared" si="805"/>
        <v>Tikitapu 2007/08</v>
      </c>
      <c r="F3349" s="18" t="s">
        <v>61</v>
      </c>
      <c r="G3349" s="19">
        <v>2.5</v>
      </c>
      <c r="H3349" s="20">
        <v>6.5100002288818359</v>
      </c>
      <c r="I3349" s="21">
        <v>254.00000020000002</v>
      </c>
      <c r="J3349" s="19">
        <v>4.9999998999999997</v>
      </c>
      <c r="K3349" s="19">
        <v>14</v>
      </c>
      <c r="L3349" s="19">
        <v>4.0000002000000006</v>
      </c>
      <c r="M3349" s="19">
        <v>17.999998999999999</v>
      </c>
      <c r="N3349" s="19">
        <v>6.52</v>
      </c>
      <c r="O3349" s="19">
        <v>0.81999999000000001</v>
      </c>
      <c r="Q3349" s="19">
        <f t="shared" si="802"/>
        <v>3.2307676220269759</v>
      </c>
      <c r="R3349" s="19">
        <f t="shared" si="808"/>
        <v>3.2441127884567873</v>
      </c>
      <c r="S3349" s="19">
        <f t="shared" si="799"/>
        <v>3.6285494880553251</v>
      </c>
      <c r="T3349" s="19">
        <f t="shared" si="806"/>
        <v>2.2589923872983766</v>
      </c>
      <c r="U3349" s="23">
        <f t="shared" si="803"/>
        <v>3.0906055714593661</v>
      </c>
      <c r="V3349" s="24">
        <f t="shared" si="804"/>
        <v>2.7579476419944822</v>
      </c>
      <c r="W3349" s="24">
        <f t="shared" si="804"/>
        <v>3.2191787899908779</v>
      </c>
      <c r="X3349" s="24">
        <f t="shared" si="804"/>
        <v>3.42964447105838</v>
      </c>
      <c r="Y3349" s="24">
        <f t="shared" si="804"/>
        <v>1.9325063338279218</v>
      </c>
      <c r="Z3349" s="24">
        <f t="shared" si="804"/>
        <v>2.815525298010908</v>
      </c>
      <c r="AA3349" s="20">
        <v>-0.46</v>
      </c>
      <c r="AB3349" s="20">
        <v>0.59333333333333305</v>
      </c>
      <c r="AC3349" s="17">
        <v>314.353843874213</v>
      </c>
      <c r="AD3349" s="17">
        <f t="shared" si="807"/>
        <v>314.79549925822499</v>
      </c>
      <c r="AE3349" s="21">
        <v>216.5</v>
      </c>
      <c r="AF3349" s="21">
        <v>159.56989247311824</v>
      </c>
      <c r="AG3349" s="19">
        <v>3.4693548387096769</v>
      </c>
      <c r="AH3349" s="21">
        <v>93.5</v>
      </c>
      <c r="AI3349" s="22">
        <v>-0.24583333333333299</v>
      </c>
      <c r="AJ3349" s="21">
        <v>1151.5</v>
      </c>
      <c r="AK3349" s="21" t="e">
        <f>VLOOKUP($B3349,'[3]Rotoma level Monthly'!$C$2:$N$538,10,FALSE)</f>
        <v>#N/A</v>
      </c>
      <c r="AL3349" s="21" t="e">
        <f>VLOOKUP($B3349,'[3]Rotoma level Monthly'!$C$2:$N$538,11,FALSE)</f>
        <v>#N/A</v>
      </c>
      <c r="AM3349" s="20">
        <v>3.5744143965443675</v>
      </c>
      <c r="AN3349" s="21">
        <v>181.98333333333335</v>
      </c>
    </row>
    <row r="3350" spans="1:40" x14ac:dyDescent="0.25">
      <c r="A3350" t="s">
        <v>102</v>
      </c>
      <c r="B3350" s="15">
        <v>39295</v>
      </c>
      <c r="C3350" s="16" t="s">
        <v>69</v>
      </c>
      <c r="D3350" s="17">
        <v>2008</v>
      </c>
      <c r="E3350" s="18" t="str">
        <f t="shared" si="805"/>
        <v>Tikitapu 2007/08</v>
      </c>
      <c r="F3350" s="18" t="s">
        <v>61</v>
      </c>
      <c r="G3350" s="19">
        <v>1.7</v>
      </c>
      <c r="H3350" s="20">
        <v>7</v>
      </c>
      <c r="I3350" s="21">
        <v>231.50001002000002</v>
      </c>
      <c r="J3350" s="19">
        <v>8.9999995999999989</v>
      </c>
      <c r="K3350" s="19">
        <v>0.5</v>
      </c>
      <c r="L3350" s="19">
        <v>0.50000001999999999</v>
      </c>
      <c r="M3350" s="19">
        <v>0.50000001999999999</v>
      </c>
      <c r="N3350" s="19">
        <v>6.3000002000000004</v>
      </c>
      <c r="O3350" s="19">
        <v>0.72000003000000001</v>
      </c>
      <c r="Q3350" s="19">
        <f t="shared" si="802"/>
        <v>2.8053402603008157</v>
      </c>
      <c r="R3350" s="19">
        <f t="shared" si="808"/>
        <v>3.1455253621927373</v>
      </c>
      <c r="S3350" s="19">
        <f t="shared" si="799"/>
        <v>3.5072985525960525</v>
      </c>
      <c r="T3350" s="19">
        <f t="shared" si="806"/>
        <v>3.004388071201054</v>
      </c>
      <c r="U3350" s="23">
        <f t="shared" si="803"/>
        <v>3.1156380615726649</v>
      </c>
      <c r="V3350" s="24">
        <f t="shared" si="804"/>
        <v>2.6942296235419101</v>
      </c>
      <c r="W3350" s="24">
        <f t="shared" si="804"/>
        <v>3.2155829293736491</v>
      </c>
      <c r="X3350" s="24">
        <f t="shared" si="804"/>
        <v>3.445305660877338</v>
      </c>
      <c r="Y3350" s="24">
        <f t="shared" si="804"/>
        <v>2.0914547021991914</v>
      </c>
      <c r="Z3350" s="24">
        <f t="shared" si="804"/>
        <v>2.8424241315538743</v>
      </c>
      <c r="AA3350" s="20">
        <v>0.31</v>
      </c>
      <c r="AB3350" s="20">
        <v>0.32999999999999902</v>
      </c>
      <c r="AC3350" s="17">
        <v>314.43462985253001</v>
      </c>
      <c r="AD3350" s="17">
        <f t="shared" si="807"/>
        <v>314.74250739798669</v>
      </c>
      <c r="AE3350" s="21">
        <v>133.5</v>
      </c>
      <c r="AF3350" s="21">
        <v>205.45698924731184</v>
      </c>
      <c r="AG3350" s="19">
        <v>3.7325940860215066</v>
      </c>
      <c r="AH3350" s="21">
        <v>160.4</v>
      </c>
      <c r="AI3350" s="22">
        <v>-0.14500000000000005</v>
      </c>
      <c r="AJ3350" s="21">
        <v>1270</v>
      </c>
      <c r="AK3350" s="21" t="e">
        <f>VLOOKUP($B3350,'[3]Rotoma level Monthly'!$C$2:$N$538,10,FALSE)</f>
        <v>#N/A</v>
      </c>
      <c r="AL3350" s="21" t="e">
        <f>VLOOKUP($B3350,'[3]Rotoma level Monthly'!$C$2:$N$538,11,FALSE)</f>
        <v>#N/A</v>
      </c>
      <c r="AM3350" s="20">
        <v>3.6090078105228618</v>
      </c>
      <c r="AN3350" s="21">
        <v>182.52500000000001</v>
      </c>
    </row>
    <row r="3351" spans="1:40" x14ac:dyDescent="0.25">
      <c r="A3351" t="s">
        <v>102</v>
      </c>
      <c r="B3351" s="15">
        <v>39326</v>
      </c>
      <c r="C3351" s="16" t="s">
        <v>69</v>
      </c>
      <c r="D3351" s="17">
        <v>2008</v>
      </c>
      <c r="E3351" s="18" t="str">
        <f t="shared" si="805"/>
        <v>Tikitapu 2007/08</v>
      </c>
      <c r="F3351" s="18" t="s">
        <v>61</v>
      </c>
      <c r="G3351" s="19">
        <v>1.9</v>
      </c>
      <c r="H3351" s="20">
        <v>7.5</v>
      </c>
      <c r="I3351" s="21">
        <v>216.50001001999999</v>
      </c>
      <c r="J3351" s="19">
        <v>4.0000002000000006</v>
      </c>
      <c r="K3351" s="19">
        <v>2.0000001000000003</v>
      </c>
      <c r="L3351" s="19">
        <v>0.50000001999999999</v>
      </c>
      <c r="M3351" s="19">
        <v>2.0000001000000003</v>
      </c>
      <c r="N3351" s="19">
        <v>6.4000000999999997</v>
      </c>
      <c r="O3351" s="19">
        <v>0.79000002000000003</v>
      </c>
      <c r="Q3351" s="19">
        <f t="shared" si="802"/>
        <v>2.9280341464201856</v>
      </c>
      <c r="R3351" s="19">
        <f t="shared" si="808"/>
        <v>3.0503814762739512</v>
      </c>
      <c r="S3351" s="19">
        <f t="shared" si="799"/>
        <v>3.4197283415757762</v>
      </c>
      <c r="T3351" s="19">
        <f t="shared" si="806"/>
        <v>1.976015238084643</v>
      </c>
      <c r="U3351" s="23">
        <f t="shared" si="803"/>
        <v>2.8435398005886388</v>
      </c>
      <c r="V3351" s="24">
        <f t="shared" si="804"/>
        <v>2.5948660050021428</v>
      </c>
      <c r="W3351" s="24">
        <f t="shared" si="804"/>
        <v>3.2069334851992135</v>
      </c>
      <c r="X3351" s="24">
        <f t="shared" si="804"/>
        <v>3.4336270856829372</v>
      </c>
      <c r="Y3351" s="24">
        <f t="shared" si="804"/>
        <v>2.0678732730980465</v>
      </c>
      <c r="Z3351" s="24">
        <f t="shared" si="804"/>
        <v>2.806786061555071</v>
      </c>
      <c r="AA3351" s="20">
        <v>0.09</v>
      </c>
      <c r="AB3351" s="20">
        <v>0.13999999999999899</v>
      </c>
      <c r="AC3351" s="17">
        <v>314.39995953023703</v>
      </c>
      <c r="AD3351" s="17">
        <f t="shared" si="807"/>
        <v>314.67499871005418</v>
      </c>
      <c r="AE3351" s="21">
        <v>84.5</v>
      </c>
      <c r="AF3351" s="21">
        <v>155.01388888888894</v>
      </c>
      <c r="AG3351" s="19">
        <v>3.0348842592592584</v>
      </c>
      <c r="AH3351" s="21">
        <v>143.4</v>
      </c>
      <c r="AI3351" s="22">
        <v>-5.2500000000000102E-2</v>
      </c>
      <c r="AJ3351" s="21">
        <v>1282.5</v>
      </c>
      <c r="AK3351" s="21" t="e">
        <f>VLOOKUP($B3351,'[3]Rotoma level Monthly'!$C$2:$N$538,10,FALSE)</f>
        <v>#N/A</v>
      </c>
      <c r="AL3351" s="21" t="e">
        <f>VLOOKUP($B3351,'[3]Rotoma level Monthly'!$C$2:$N$538,11,FALSE)</f>
        <v>#N/A</v>
      </c>
      <c r="AM3351" s="20">
        <v>3.6533290470820017</v>
      </c>
      <c r="AN3351" s="21">
        <v>178.20833333333334</v>
      </c>
    </row>
    <row r="3352" spans="1:40" x14ac:dyDescent="0.25">
      <c r="A3352" t="s">
        <v>102</v>
      </c>
      <c r="B3352" s="15">
        <v>39356</v>
      </c>
      <c r="C3352" s="16" t="s">
        <v>69</v>
      </c>
      <c r="D3352" s="17">
        <v>2008</v>
      </c>
      <c r="E3352" s="18" t="str">
        <f t="shared" si="805"/>
        <v>Tikitapu 2007/08</v>
      </c>
      <c r="F3352" s="18" t="s">
        <v>61</v>
      </c>
      <c r="G3352" s="19">
        <v>1.6</v>
      </c>
      <c r="H3352" s="20">
        <v>7.1350002288818359</v>
      </c>
      <c r="I3352" s="21">
        <v>230.5</v>
      </c>
      <c r="J3352" s="19">
        <v>4.9999998999999997</v>
      </c>
      <c r="K3352" s="19">
        <v>8.0000004000000011</v>
      </c>
      <c r="M3352" s="19">
        <v>0.50000001999999999</v>
      </c>
      <c r="N3352" s="19">
        <v>6.6999997999999996</v>
      </c>
      <c r="O3352" s="19">
        <v>0.81999999000000001</v>
      </c>
      <c r="Q3352" s="19">
        <f t="shared" si="802"/>
        <v>2.7384647559460493</v>
      </c>
      <c r="R3352" s="19">
        <f t="shared" si="808"/>
        <v>3.1193270922921044</v>
      </c>
      <c r="S3352" s="19">
        <f t="shared" si="799"/>
        <v>3.5016394984742578</v>
      </c>
      <c r="T3352" s="19">
        <f t="shared" si="806"/>
        <v>2.2589923872983766</v>
      </c>
      <c r="U3352" s="23">
        <f t="shared" si="803"/>
        <v>2.9046059335026975</v>
      </c>
      <c r="V3352" s="24">
        <f t="shared" si="804"/>
        <v>2.6139533917593667</v>
      </c>
      <c r="W3352" s="24">
        <f t="shared" si="804"/>
        <v>3.2115080123559454</v>
      </c>
      <c r="X3352" s="24">
        <f t="shared" si="804"/>
        <v>3.4136083724148159</v>
      </c>
      <c r="Y3352" s="24">
        <f t="shared" si="804"/>
        <v>1.9845504186510767</v>
      </c>
      <c r="Z3352" s="24">
        <f t="shared" si="804"/>
        <v>2.7867708454556896</v>
      </c>
      <c r="AA3352" s="20">
        <v>0.53</v>
      </c>
      <c r="AB3352" s="20">
        <v>0.141666666666666</v>
      </c>
      <c r="AC3352" s="17">
        <v>314.37808519808698</v>
      </c>
      <c r="AD3352" s="17">
        <f t="shared" si="807"/>
        <v>314.60735237371216</v>
      </c>
      <c r="AE3352" s="21">
        <v>81.5</v>
      </c>
      <c r="AF3352" s="21">
        <v>222.91666666666671</v>
      </c>
      <c r="AG3352" s="19">
        <v>5.3009408602150518</v>
      </c>
      <c r="AH3352" s="21">
        <v>241</v>
      </c>
      <c r="AI3352" s="22">
        <v>-1.7500000000000147E-2</v>
      </c>
      <c r="AJ3352" s="21">
        <v>1335</v>
      </c>
      <c r="AK3352" s="21" t="e">
        <f>VLOOKUP($B3352,'[3]Rotoma level Monthly'!$C$2:$N$538,10,FALSE)</f>
        <v>#N/A</v>
      </c>
      <c r="AL3352" s="21" t="e">
        <f>VLOOKUP($B3352,'[3]Rotoma level Monthly'!$C$2:$N$538,11,FALSE)</f>
        <v>#N/A</v>
      </c>
      <c r="AM3352" s="20">
        <v>3.6384499096831084</v>
      </c>
      <c r="AN3352" s="21">
        <v>182.22500000000002</v>
      </c>
    </row>
    <row r="3353" spans="1:40" x14ac:dyDescent="0.25">
      <c r="A3353" t="s">
        <v>102</v>
      </c>
      <c r="B3353" s="15">
        <v>39387</v>
      </c>
      <c r="C3353" s="16" t="s">
        <v>69</v>
      </c>
      <c r="D3353" s="17">
        <v>2008</v>
      </c>
      <c r="E3353" s="18" t="str">
        <f t="shared" si="805"/>
        <v>Tikitapu 2007/08</v>
      </c>
      <c r="F3353" s="18" t="s">
        <v>61</v>
      </c>
      <c r="G3353" s="19">
        <v>1.1000000000000001</v>
      </c>
      <c r="H3353" s="20">
        <v>6.5450000762939453</v>
      </c>
      <c r="I3353" s="21">
        <v>234.99998980000001</v>
      </c>
      <c r="J3353" s="19">
        <v>4.9999998999999997</v>
      </c>
      <c r="K3353" s="19">
        <v>2.0000001000000003</v>
      </c>
      <c r="L3353" s="19">
        <v>9.9999997999999994</v>
      </c>
      <c r="M3353" s="19">
        <v>4.0000002000000006</v>
      </c>
      <c r="N3353" s="19">
        <v>6</v>
      </c>
      <c r="O3353" s="19">
        <v>1.1000000000000001</v>
      </c>
      <c r="Q3353" s="19">
        <f t="shared" si="802"/>
        <v>2.3251374203018917</v>
      </c>
      <c r="R3353" s="19">
        <f t="shared" si="808"/>
        <v>3.2368776034643059</v>
      </c>
      <c r="S3353" s="19">
        <f t="shared" si="799"/>
        <v>3.5269142086987366</v>
      </c>
      <c r="T3353" s="19">
        <f t="shared" si="806"/>
        <v>2.2589923872983766</v>
      </c>
      <c r="U3353" s="23">
        <f t="shared" si="803"/>
        <v>2.836980404940828</v>
      </c>
      <c r="V3353" s="24">
        <f t="shared" si="804"/>
        <v>2.5739364884261229</v>
      </c>
      <c r="W3353" s="24">
        <f t="shared" si="804"/>
        <v>3.2350671897200622</v>
      </c>
      <c r="X3353" s="24">
        <f t="shared" si="804"/>
        <v>3.4373387147714993</v>
      </c>
      <c r="Y3353" s="24">
        <f t="shared" si="804"/>
        <v>1.984550418651077</v>
      </c>
      <c r="Z3353" s="24">
        <f t="shared" si="804"/>
        <v>2.7880981833574925</v>
      </c>
      <c r="AA3353" s="20">
        <v>0.82</v>
      </c>
      <c r="AB3353" s="20">
        <v>0.314999999999999</v>
      </c>
      <c r="AC3353" s="17">
        <v>314.23142702857098</v>
      </c>
      <c r="AD3353" s="17">
        <f t="shared" si="807"/>
        <v>314.53656823681757</v>
      </c>
      <c r="AE3353" s="21">
        <v>27</v>
      </c>
      <c r="AF3353" s="21">
        <v>190.70138888888886</v>
      </c>
      <c r="AG3353" s="19">
        <v>3.4504861111111103</v>
      </c>
      <c r="AH3353" s="21">
        <v>245.3</v>
      </c>
      <c r="AI3353" s="22">
        <v>7.7499999999999389E-2</v>
      </c>
      <c r="AJ3353" s="21">
        <v>1305.5</v>
      </c>
      <c r="AK3353" s="21" t="e">
        <f>VLOOKUP($B3353,'[3]Rotoma level Monthly'!$C$2:$N$538,10,FALSE)</f>
        <v>#N/A</v>
      </c>
      <c r="AL3353" s="21" t="e">
        <f>VLOOKUP($B3353,'[3]Rotoma level Monthly'!$C$2:$N$538,11,FALSE)</f>
        <v>#N/A</v>
      </c>
      <c r="AM3353" s="20">
        <v>3.6833703845935033</v>
      </c>
      <c r="AN3353" s="21">
        <v>187.24166666666667</v>
      </c>
    </row>
    <row r="3354" spans="1:40" x14ac:dyDescent="0.25">
      <c r="A3354" t="s">
        <v>102</v>
      </c>
      <c r="B3354" s="15">
        <v>39417</v>
      </c>
      <c r="C3354" s="16" t="s">
        <v>69</v>
      </c>
      <c r="D3354" s="17">
        <v>2008</v>
      </c>
      <c r="E3354" s="18" t="str">
        <f t="shared" si="805"/>
        <v>Tikitapu 2007/08</v>
      </c>
      <c r="F3354" s="18" t="s">
        <v>61</v>
      </c>
      <c r="G3354" s="19">
        <v>1.3</v>
      </c>
      <c r="H3354" s="20">
        <v>6.5250000953674316</v>
      </c>
      <c r="I3354" s="21">
        <v>212.50000001999999</v>
      </c>
      <c r="J3354" s="19">
        <v>2.0000001000000003</v>
      </c>
      <c r="K3354" s="19">
        <v>4.9999998999999997</v>
      </c>
      <c r="L3354" s="19">
        <v>0.50000001999999999</v>
      </c>
      <c r="M3354" s="19">
        <v>1</v>
      </c>
      <c r="N3354" s="19">
        <v>6.9000000999999997</v>
      </c>
      <c r="O3354" s="19">
        <v>0.74000001000000004</v>
      </c>
      <c r="Q3354" s="19">
        <f t="shared" si="802"/>
        <v>2.5094161148593654</v>
      </c>
      <c r="R3354" s="19">
        <f t="shared" si="808"/>
        <v>3.2410081839785492</v>
      </c>
      <c r="S3354" s="19">
        <f t="shared" si="799"/>
        <v>3.3953503926258874</v>
      </c>
      <c r="T3354" s="19">
        <f t="shared" si="806"/>
        <v>1.097007650745818</v>
      </c>
      <c r="U3354" s="23">
        <f t="shared" si="803"/>
        <v>2.5606955855524052</v>
      </c>
      <c r="V3354" s="24">
        <f t="shared" si="804"/>
        <v>2.5980544979977371</v>
      </c>
      <c r="W3354" s="24">
        <f t="shared" si="804"/>
        <v>3.2351611555359212</v>
      </c>
      <c r="X3354" s="24">
        <f t="shared" si="804"/>
        <v>3.4088565486341476</v>
      </c>
      <c r="Y3354" s="24">
        <f t="shared" si="804"/>
        <v>1.984550418651077</v>
      </c>
      <c r="Z3354" s="24">
        <f t="shared" si="804"/>
        <v>2.7870286780488587</v>
      </c>
      <c r="AA3354" s="20">
        <v>1.36</v>
      </c>
      <c r="AB3354" s="20">
        <v>0.44166666666666599</v>
      </c>
      <c r="AC3354" s="17">
        <v>314.11589907859002</v>
      </c>
      <c r="AD3354" s="17">
        <f t="shared" si="807"/>
        <v>314.4614954415822</v>
      </c>
      <c r="AE3354" s="21">
        <v>110.5</v>
      </c>
      <c r="AF3354" s="21">
        <v>134.36155913978487</v>
      </c>
      <c r="AG3354" s="19">
        <v>3.8898521505376347</v>
      </c>
      <c r="AH3354" s="21">
        <v>150.1</v>
      </c>
      <c r="AI3354" s="22">
        <v>0.14083333333333248</v>
      </c>
      <c r="AJ3354" s="21">
        <v>1219.5</v>
      </c>
      <c r="AK3354" s="21" t="e">
        <f>VLOOKUP($B3354,'[3]Rotoma level Monthly'!$C$2:$N$538,10,FALSE)</f>
        <v>#N/A</v>
      </c>
      <c r="AL3354" s="21" t="e">
        <f>VLOOKUP($B3354,'[3]Rotoma level Monthly'!$C$2:$N$538,11,FALSE)</f>
        <v>#N/A</v>
      </c>
      <c r="AM3354" s="20">
        <v>3.5583125142231324</v>
      </c>
      <c r="AN3354" s="21">
        <v>179.55000000000004</v>
      </c>
    </row>
    <row r="3355" spans="1:40" x14ac:dyDescent="0.25">
      <c r="A3355" t="s">
        <v>102</v>
      </c>
      <c r="B3355" s="15">
        <v>39448</v>
      </c>
      <c r="C3355" s="16" t="s">
        <v>69</v>
      </c>
      <c r="D3355" s="17">
        <v>2008</v>
      </c>
      <c r="E3355" s="18" t="str">
        <f t="shared" si="805"/>
        <v>Tikitapu 2007/08</v>
      </c>
      <c r="F3355" s="18" t="s">
        <v>61</v>
      </c>
      <c r="G3355" s="19">
        <v>1</v>
      </c>
      <c r="I3355" s="21">
        <v>56.500002020000004</v>
      </c>
      <c r="J3355" s="19">
        <v>4.0000002000000006</v>
      </c>
      <c r="L3355" s="19">
        <v>0.50000001999999999</v>
      </c>
      <c r="M3355" s="19">
        <v>7.0000002000000006</v>
      </c>
      <c r="N3355" s="19">
        <v>6.5999999000000003</v>
      </c>
      <c r="O3355" s="19">
        <v>0.69</v>
      </c>
      <c r="Q3355" s="19">
        <f t="shared" si="802"/>
        <v>2.2200000000000002</v>
      </c>
      <c r="S3355" s="19">
        <f t="shared" si="799"/>
        <v>1.6636658746727444</v>
      </c>
      <c r="T3355" s="19">
        <f t="shared" si="806"/>
        <v>1.976015238084643</v>
      </c>
      <c r="U3355" s="23">
        <f t="shared" si="803"/>
        <v>1.9532270375857959</v>
      </c>
      <c r="V3355" s="24">
        <f t="shared" si="804"/>
        <v>2.6450124802690103</v>
      </c>
      <c r="W3355" s="24">
        <f t="shared" si="804"/>
        <v>3.2246706719862233</v>
      </c>
      <c r="X3355" s="24">
        <f t="shared" si="804"/>
        <v>3.3096198935108938</v>
      </c>
      <c r="Y3355" s="24">
        <f t="shared" si="804"/>
        <v>1.8684509186198754</v>
      </c>
      <c r="Z3355" s="24">
        <f t="shared" si="804"/>
        <v>2.7160416566312482</v>
      </c>
      <c r="AA3355" s="20">
        <v>1.42</v>
      </c>
      <c r="AB3355" s="20">
        <v>-0.49</v>
      </c>
      <c r="AC3355" s="17">
        <v>313.96536046013199</v>
      </c>
      <c r="AD3355" s="17">
        <f t="shared" si="807"/>
        <v>314.38561964877215</v>
      </c>
      <c r="AE3355" s="21">
        <v>34</v>
      </c>
      <c r="AF3355" s="21">
        <v>163.24596774193546</v>
      </c>
      <c r="AG3355" s="19">
        <v>3.6786962365591389</v>
      </c>
      <c r="AH3355" s="21">
        <v>266.8</v>
      </c>
      <c r="AI3355" s="22">
        <v>0.14083333333333248</v>
      </c>
      <c r="AJ3355" s="21">
        <v>1254.5</v>
      </c>
      <c r="AK3355" s="21" t="e">
        <f>VLOOKUP($B3355,'[3]Rotoma level Monthly'!$C$2:$N$538,10,FALSE)</f>
        <v>#N/A</v>
      </c>
      <c r="AL3355" s="21" t="e">
        <f>VLOOKUP($B3355,'[3]Rotoma level Monthly'!$C$2:$N$538,11,FALSE)</f>
        <v>#N/A</v>
      </c>
      <c r="AM3355" s="20">
        <v>3.5398201307105879</v>
      </c>
      <c r="AN3355" s="21">
        <v>183.95000000000002</v>
      </c>
    </row>
    <row r="3356" spans="1:40" x14ac:dyDescent="0.25">
      <c r="A3356" t="s">
        <v>102</v>
      </c>
      <c r="B3356" s="15">
        <v>39479</v>
      </c>
      <c r="C3356" s="16" t="s">
        <v>69</v>
      </c>
      <c r="D3356" s="17">
        <v>2008</v>
      </c>
      <c r="E3356" s="18" t="str">
        <f t="shared" si="805"/>
        <v>Tikitapu 2007/08</v>
      </c>
      <c r="F3356" s="18" t="s">
        <v>61</v>
      </c>
      <c r="G3356" s="19">
        <v>1.3</v>
      </c>
      <c r="H3356" s="20">
        <v>6.7600002288818359</v>
      </c>
      <c r="I3356" s="21">
        <v>229.50000002000002</v>
      </c>
      <c r="J3356" s="19">
        <v>2.0000001000000003</v>
      </c>
      <c r="K3356" s="19">
        <v>0.5</v>
      </c>
      <c r="L3356" s="19">
        <v>0.50000001999999999</v>
      </c>
      <c r="M3356" s="19">
        <v>8.0000004000000011</v>
      </c>
      <c r="N3356" s="19">
        <v>6.8000002000000004</v>
      </c>
      <c r="O3356" s="19">
        <v>0.94</v>
      </c>
      <c r="Q3356" s="19">
        <f t="shared" si="802"/>
        <v>2.5094161148593654</v>
      </c>
      <c r="R3356" s="19">
        <f t="shared" ref="R3356:R3376" si="809">5.56+2.6*LOG(((1/$H3356)-(1/40)),10)</f>
        <v>3.1931012063837163</v>
      </c>
      <c r="S3356" s="19">
        <f t="shared" si="799"/>
        <v>3.4959558966324926</v>
      </c>
      <c r="T3356" s="19">
        <f t="shared" si="806"/>
        <v>1.097007650745818</v>
      </c>
      <c r="U3356" s="23">
        <f t="shared" si="803"/>
        <v>2.5738702171553483</v>
      </c>
      <c r="V3356" s="24">
        <f t="shared" si="804"/>
        <v>2.6603690381487994</v>
      </c>
      <c r="W3356" s="24">
        <f t="shared" si="804"/>
        <v>3.1891160301288046</v>
      </c>
      <c r="X3356" s="24">
        <f t="shared" si="804"/>
        <v>3.3127497484156887</v>
      </c>
      <c r="Y3356" s="24">
        <f t="shared" si="804"/>
        <v>1.7716188572404956</v>
      </c>
      <c r="Z3356" s="24">
        <f t="shared" si="804"/>
        <v>2.6890480274289197</v>
      </c>
      <c r="AA3356" s="20">
        <v>1.89</v>
      </c>
      <c r="AB3356" s="20">
        <v>8.3333333333333107E-2</v>
      </c>
      <c r="AC3356" s="17">
        <v>313.83425039652298</v>
      </c>
      <c r="AD3356" s="17">
        <f t="shared" si="807"/>
        <v>314.29962939525495</v>
      </c>
      <c r="AE3356" s="21">
        <v>47.5</v>
      </c>
      <c r="AF3356" s="21">
        <v>156.21264367816093</v>
      </c>
      <c r="AG3356" s="19">
        <v>3.9029166666666661</v>
      </c>
      <c r="AH3356" s="21">
        <v>228.9</v>
      </c>
      <c r="AI3356" s="22">
        <v>0.14083333333333248</v>
      </c>
      <c r="AJ3356" s="21">
        <v>1113</v>
      </c>
      <c r="AK3356" s="21" t="e">
        <f>VLOOKUP($B3356,'[3]Rotoma level Monthly'!$C$2:$N$538,10,FALSE)</f>
        <v>#N/A</v>
      </c>
      <c r="AL3356" s="21" t="e">
        <f>VLOOKUP($B3356,'[3]Rotoma level Monthly'!$C$2:$N$538,11,FALSE)</f>
        <v>#N/A</v>
      </c>
      <c r="AM3356" s="20">
        <v>3.5158337955851398</v>
      </c>
      <c r="AN3356" s="21">
        <v>183.38333333333333</v>
      </c>
    </row>
    <row r="3357" spans="1:40" x14ac:dyDescent="0.25">
      <c r="A3357" t="s">
        <v>102</v>
      </c>
      <c r="B3357" s="15">
        <v>39508</v>
      </c>
      <c r="C3357" s="16" t="s">
        <v>69</v>
      </c>
      <c r="D3357" s="17">
        <v>2008</v>
      </c>
      <c r="E3357" s="18" t="str">
        <f t="shared" si="805"/>
        <v>Tikitapu 2007/08</v>
      </c>
      <c r="F3357" s="18" t="s">
        <v>61</v>
      </c>
      <c r="G3357" s="19">
        <v>0.69999999000000002</v>
      </c>
      <c r="H3357" s="20">
        <v>7.8000001907348633</v>
      </c>
      <c r="I3357" s="21">
        <v>227.50000002000002</v>
      </c>
      <c r="J3357" s="19">
        <v>0.5</v>
      </c>
      <c r="K3357" s="19">
        <v>0.5</v>
      </c>
      <c r="L3357" s="19">
        <v>0.50000001999999999</v>
      </c>
      <c r="M3357" s="19">
        <v>17.999998999999999</v>
      </c>
      <c r="N3357" s="19">
        <v>6.6999997999999996</v>
      </c>
      <c r="O3357" s="19">
        <v>0.60000001999999997</v>
      </c>
      <c r="Q3357" s="19">
        <f t="shared" si="802"/>
        <v>1.8265490058775271</v>
      </c>
      <c r="R3357" s="19">
        <f t="shared" si="809"/>
        <v>2.9956232876609614</v>
      </c>
      <c r="S3357" s="19">
        <f t="shared" si="799"/>
        <v>3.4845140171042455</v>
      </c>
      <c r="T3357" s="19">
        <v>0</v>
      </c>
      <c r="U3357" s="23">
        <f t="shared" si="803"/>
        <v>2.0766715776606834</v>
      </c>
      <c r="V3357" s="24">
        <f t="shared" si="804"/>
        <v>2.6372667928500624</v>
      </c>
      <c r="W3357" s="24">
        <f t="shared" si="804"/>
        <v>3.1860332367565904</v>
      </c>
      <c r="X3357" s="24">
        <f t="shared" si="804"/>
        <v>3.3265122269436627</v>
      </c>
      <c r="Y3357" s="24">
        <f t="shared" si="804"/>
        <v>1.606950920733442</v>
      </c>
      <c r="Z3357" s="24">
        <f t="shared" si="804"/>
        <v>2.6449038529902547</v>
      </c>
      <c r="AA3357" s="20">
        <v>1.23</v>
      </c>
      <c r="AB3357" s="20">
        <v>0.391666666666666</v>
      </c>
      <c r="AC3357" s="17">
        <v>313.72171431558002</v>
      </c>
      <c r="AD3357" s="17">
        <f t="shared" si="807"/>
        <v>314.2270439239922</v>
      </c>
      <c r="AE3357" s="21">
        <v>47.5</v>
      </c>
      <c r="AF3357" s="21">
        <v>146.46505376344086</v>
      </c>
      <c r="AG3357" s="19">
        <v>3.2938172043010763</v>
      </c>
      <c r="AH3357" s="21">
        <v>209.9</v>
      </c>
      <c r="AI3357" s="22">
        <v>0.2283333333333325</v>
      </c>
      <c r="AJ3357" s="21">
        <v>1122.5</v>
      </c>
      <c r="AK3357" s="21">
        <f>VLOOKUP($B3357,'[3]Rotoma level Monthly'!$C$2:$N$538,10,FALSE)</f>
        <v>1113</v>
      </c>
      <c r="AL3357" s="21">
        <f>VLOOKUP($B3357,'[3]Rotoma level Monthly'!$C$2:$N$538,11,FALSE)</f>
        <v>1254.625</v>
      </c>
      <c r="AM3357" s="20">
        <v>3.5955287360613304</v>
      </c>
      <c r="AN3357" s="21">
        <v>186.5</v>
      </c>
    </row>
    <row r="3358" spans="1:40" x14ac:dyDescent="0.25">
      <c r="A3358" t="s">
        <v>102</v>
      </c>
      <c r="B3358" s="15">
        <v>39539</v>
      </c>
      <c r="C3358" s="16" t="s">
        <v>69</v>
      </c>
      <c r="D3358" s="17">
        <v>2008</v>
      </c>
      <c r="E3358" s="18" t="str">
        <f t="shared" si="805"/>
        <v>Tikitapu 2007/08</v>
      </c>
      <c r="F3358" s="18" t="s">
        <v>61</v>
      </c>
      <c r="H3358" s="20">
        <v>8.4300003051757813</v>
      </c>
      <c r="I3358" s="21">
        <v>212.00000979999999</v>
      </c>
      <c r="J3358" s="19">
        <v>0.5</v>
      </c>
      <c r="K3358" s="19">
        <v>0.5</v>
      </c>
      <c r="L3358" s="19">
        <v>9.9999997999999994</v>
      </c>
      <c r="M3358" s="19">
        <v>0.50000001999999999</v>
      </c>
      <c r="N3358" s="19">
        <v>6.5</v>
      </c>
      <c r="O3358" s="19">
        <v>0.67000002000000003</v>
      </c>
      <c r="R3358" s="19">
        <f t="shared" si="809"/>
        <v>2.8856061896503902</v>
      </c>
      <c r="S3358" s="19">
        <f t="shared" si="799"/>
        <v>3.392271001823929</v>
      </c>
      <c r="T3358" s="19">
        <v>0</v>
      </c>
      <c r="V3358" s="24">
        <f t="shared" si="804"/>
        <v>2.6569164681127071</v>
      </c>
      <c r="W3358" s="24">
        <f t="shared" si="804"/>
        <v>3.1587216870196628</v>
      </c>
      <c r="X3358" s="24">
        <f t="shared" si="804"/>
        <v>3.3291122487242535</v>
      </c>
      <c r="Y3358" s="24">
        <f t="shared" si="804"/>
        <v>1.5155336165046238</v>
      </c>
      <c r="Z3358" s="24">
        <f t="shared" si="804"/>
        <v>2.6768890894389563</v>
      </c>
      <c r="AA3358" s="20">
        <v>0.52</v>
      </c>
      <c r="AB3358" s="20">
        <v>0.73666666666666603</v>
      </c>
      <c r="AC3358" s="17">
        <v>313.70416319131601</v>
      </c>
      <c r="AD3358" s="17">
        <f t="shared" si="807"/>
        <v>314.15653641158548</v>
      </c>
      <c r="AE3358" s="21">
        <v>257</v>
      </c>
      <c r="AF3358" s="21">
        <v>150.63194444444449</v>
      </c>
      <c r="AG3358" s="19">
        <v>3.6145833333333344</v>
      </c>
      <c r="AH3358" s="21">
        <v>142.30000000000001</v>
      </c>
      <c r="AI3358" s="22">
        <v>0.32249999999999901</v>
      </c>
      <c r="AJ3358" s="21">
        <v>1009.5</v>
      </c>
      <c r="AK3358" s="21" t="e">
        <f>VLOOKUP($B3358,'[3]Rotoma level Monthly'!$C$2:$N$538,10,FALSE)</f>
        <v>#N/A</v>
      </c>
      <c r="AL3358" s="21" t="e">
        <f>VLOOKUP($B3358,'[3]Rotoma level Monthly'!$C$2:$N$538,11,FALSE)</f>
        <v>#N/A</v>
      </c>
      <c r="AM3358" s="20">
        <v>3.5572502862405408</v>
      </c>
      <c r="AN3358" s="21">
        <v>181.15</v>
      </c>
    </row>
    <row r="3359" spans="1:40" x14ac:dyDescent="0.25">
      <c r="A3359" t="s">
        <v>102</v>
      </c>
      <c r="B3359" s="15">
        <v>39569</v>
      </c>
      <c r="C3359" s="16" t="s">
        <v>69</v>
      </c>
      <c r="D3359" s="17">
        <v>2008</v>
      </c>
      <c r="E3359" s="18" t="str">
        <f t="shared" si="805"/>
        <v>Tikitapu 2007/08</v>
      </c>
      <c r="F3359" s="18" t="s">
        <v>61</v>
      </c>
      <c r="G3359" s="19">
        <v>2.2999999999999998</v>
      </c>
      <c r="H3359" s="20">
        <v>6.3499999046325684</v>
      </c>
      <c r="I3359" s="21">
        <v>230</v>
      </c>
      <c r="J3359" s="19">
        <v>9.9999997999999994</v>
      </c>
      <c r="K3359" s="19">
        <v>0.5</v>
      </c>
      <c r="L3359" s="19">
        <v>1</v>
      </c>
      <c r="M3359" s="19">
        <v>33</v>
      </c>
      <c r="N3359" s="19">
        <v>6.4000000999999997</v>
      </c>
      <c r="O3359" s="19">
        <v>0.73000001999999997</v>
      </c>
      <c r="Q3359" s="19">
        <f t="shared" ref="Q3359:Q3422" si="810">2.22+2.54*LOG($G3359,10)</f>
        <v>3.138788703484686</v>
      </c>
      <c r="R3359" s="19">
        <f t="shared" si="809"/>
        <v>3.2775935352026839</v>
      </c>
      <c r="S3359" s="19">
        <f t="shared" ref="S3359:S3422" si="811">-3.61+3.01*LOG($I3359)</f>
        <v>3.4988007864129549</v>
      </c>
      <c r="T3359" s="19">
        <f t="shared" si="806"/>
        <v>3.1379999746372018</v>
      </c>
      <c r="U3359" s="23">
        <f t="shared" ref="U3359:U3422" si="812">AVERAGE(Q3359:T3359)</f>
        <v>3.2632957499343815</v>
      </c>
      <c r="V3359" s="24">
        <f t="shared" si="804"/>
        <v>2.6933095542525831</v>
      </c>
      <c r="W3359" s="24">
        <f t="shared" si="804"/>
        <v>3.1558111818850914</v>
      </c>
      <c r="X3359" s="24">
        <f t="shared" si="804"/>
        <v>3.3224523659986294</v>
      </c>
      <c r="Y3359" s="24">
        <f t="shared" si="804"/>
        <v>1.588784248782859</v>
      </c>
      <c r="Z3359" s="24">
        <f t="shared" si="804"/>
        <v>2.7034208482046309</v>
      </c>
      <c r="AA3359" s="20">
        <v>-0.22</v>
      </c>
      <c r="AB3359" s="20">
        <v>0.73499999999999899</v>
      </c>
      <c r="AC3359" s="17">
        <v>313.92990050791099</v>
      </c>
      <c r="AD3359" s="17">
        <f t="shared" si="807"/>
        <v>314.11399277499999</v>
      </c>
      <c r="AE3359" s="21">
        <v>89</v>
      </c>
      <c r="AF3359" s="21">
        <v>168.89784946236557</v>
      </c>
      <c r="AG3359" s="19">
        <v>2.5903225806451617</v>
      </c>
      <c r="AH3359" s="21">
        <v>178.7</v>
      </c>
      <c r="AI3359" s="22">
        <v>0.36083333333333251</v>
      </c>
      <c r="AJ3359" s="21">
        <v>1211.5</v>
      </c>
      <c r="AK3359" s="21" t="e">
        <f>VLOOKUP($B3359,'[3]Rotoma level Monthly'!$C$2:$N$538,10,FALSE)</f>
        <v>#N/A</v>
      </c>
      <c r="AL3359" s="21" t="e">
        <f>VLOOKUP($B3359,'[3]Rotoma level Monthly'!$C$2:$N$538,11,FALSE)</f>
        <v>#N/A</v>
      </c>
      <c r="AM3359" s="20">
        <v>3.6559308417960974</v>
      </c>
      <c r="AN3359" s="21">
        <v>180.52499999999998</v>
      </c>
    </row>
    <row r="3360" spans="1:40" x14ac:dyDescent="0.25">
      <c r="A3360" t="s">
        <v>102</v>
      </c>
      <c r="B3360" s="15">
        <v>39600</v>
      </c>
      <c r="C3360" s="16" t="s">
        <v>69</v>
      </c>
      <c r="D3360" s="17">
        <v>2008</v>
      </c>
      <c r="E3360" s="18" t="str">
        <f t="shared" si="805"/>
        <v>Tikitapu 2007/08</v>
      </c>
      <c r="F3360" s="18" t="s">
        <v>61</v>
      </c>
      <c r="G3360" s="19">
        <v>3.7</v>
      </c>
      <c r="H3360" s="20">
        <v>5.2800002098083496</v>
      </c>
      <c r="I3360" s="21">
        <v>254.50001001999999</v>
      </c>
      <c r="J3360" s="19">
        <v>2.0000001000000003</v>
      </c>
      <c r="K3360" s="19">
        <v>0.5</v>
      </c>
      <c r="L3360" s="19">
        <v>0.50000001999999999</v>
      </c>
      <c r="M3360" s="19">
        <v>0.50000001999999999</v>
      </c>
      <c r="N3360" s="19">
        <v>6.4000000999999997</v>
      </c>
      <c r="O3360" s="19">
        <v>0.83999997000000004</v>
      </c>
      <c r="Q3360" s="19">
        <f t="shared" si="810"/>
        <v>3.6632323791301675</v>
      </c>
      <c r="R3360" s="19">
        <f t="shared" si="809"/>
        <v>3.5213030351785579</v>
      </c>
      <c r="S3360" s="19">
        <f t="shared" si="811"/>
        <v>3.6311202893522823</v>
      </c>
      <c r="T3360" s="19">
        <f t="shared" si="806"/>
        <v>1.097007650745818</v>
      </c>
      <c r="U3360" s="23">
        <f t="shared" si="812"/>
        <v>2.9781658386017065</v>
      </c>
      <c r="V3360" s="24">
        <f t="shared" si="804"/>
        <v>2.7177405930188212</v>
      </c>
      <c r="W3360" s="24">
        <f t="shared" si="804"/>
        <v>3.1736781600667952</v>
      </c>
      <c r="X3360" s="24">
        <f t="shared" si="804"/>
        <v>3.3454840290020571</v>
      </c>
      <c r="Y3360" s="24">
        <f t="shared" si="804"/>
        <v>1.6802015530116774</v>
      </c>
      <c r="Z3360" s="24">
        <f t="shared" si="804"/>
        <v>2.7452087071413196</v>
      </c>
      <c r="AA3360" s="20">
        <v>0.52</v>
      </c>
      <c r="AB3360" s="20">
        <v>0.52999999999999903</v>
      </c>
      <c r="AC3360" s="17">
        <v>313.890627911872</v>
      </c>
      <c r="AD3360" s="17">
        <f t="shared" si="807"/>
        <v>314.07998844546353</v>
      </c>
      <c r="AE3360" s="21">
        <v>172</v>
      </c>
      <c r="AF3360" s="21">
        <v>185.22916666666666</v>
      </c>
      <c r="AG3360" s="19">
        <v>3.2428472222222222</v>
      </c>
      <c r="AH3360" s="21">
        <v>116.7</v>
      </c>
      <c r="AI3360" s="22">
        <v>0.36083333333333251</v>
      </c>
      <c r="AJ3360" s="21">
        <v>1241.5</v>
      </c>
      <c r="AK3360" s="21" t="e">
        <f>VLOOKUP($B3360,'[3]Rotoma level Monthly'!$C$2:$N$538,10,FALSE)</f>
        <v>#N/A</v>
      </c>
      <c r="AL3360" s="21" t="e">
        <f>VLOOKUP($B3360,'[3]Rotoma level Monthly'!$C$2:$N$538,11,FALSE)</f>
        <v>#N/A</v>
      </c>
      <c r="AM3360" s="20">
        <v>3.6603047217244136</v>
      </c>
      <c r="AN3360" s="21">
        <v>181.41666666666663</v>
      </c>
    </row>
    <row r="3361" spans="1:40" x14ac:dyDescent="0.25">
      <c r="A3361" t="s">
        <v>102</v>
      </c>
      <c r="B3361" s="15">
        <v>39661</v>
      </c>
      <c r="C3361" s="16" t="s">
        <v>70</v>
      </c>
      <c r="D3361" s="17">
        <v>2009</v>
      </c>
      <c r="E3361" s="18" t="str">
        <f t="shared" si="805"/>
        <v>Tikitapu 2008/09</v>
      </c>
      <c r="F3361" s="18" t="s">
        <v>61</v>
      </c>
      <c r="G3361" s="19">
        <v>3.7000000499999999</v>
      </c>
      <c r="H3361" s="20">
        <v>5.5899999141693115</v>
      </c>
      <c r="I3361" s="21">
        <v>272.00000502</v>
      </c>
      <c r="J3361" s="19">
        <v>13</v>
      </c>
      <c r="K3361" s="19">
        <v>3</v>
      </c>
      <c r="L3361" s="19">
        <v>0.50000001999999999</v>
      </c>
      <c r="M3361" s="19">
        <v>4.0000002000000006</v>
      </c>
      <c r="N3361" s="19">
        <v>6.4049999500000006</v>
      </c>
      <c r="O3361" s="19">
        <v>1.0450000050000001</v>
      </c>
      <c r="Q3361" s="19">
        <f t="shared" si="810"/>
        <v>3.6632323940370317</v>
      </c>
      <c r="R3361" s="19">
        <f t="shared" si="809"/>
        <v>3.4467534910111324</v>
      </c>
      <c r="S3361" s="19">
        <f t="shared" si="811"/>
        <v>3.7180524252689549</v>
      </c>
      <c r="T3361" s="19">
        <f t="shared" si="806"/>
        <v>3.4707145887359632</v>
      </c>
      <c r="U3361" s="23">
        <f t="shared" si="812"/>
        <v>3.5746882247632703</v>
      </c>
      <c r="V3361" s="24">
        <f t="shared" si="804"/>
        <v>2.7570555722924621</v>
      </c>
      <c r="W3361" s="24">
        <f t="shared" si="804"/>
        <v>3.1921000421171897</v>
      </c>
      <c r="X3361" s="24">
        <f t="shared" si="804"/>
        <v>3.3529426071031931</v>
      </c>
      <c r="Y3361" s="24">
        <f t="shared" si="804"/>
        <v>1.7811784031314761</v>
      </c>
      <c r="Z3361" s="24">
        <f t="shared" si="804"/>
        <v>2.7892162210780387</v>
      </c>
      <c r="AA3361" s="20">
        <v>0.95</v>
      </c>
      <c r="AB3361" s="20">
        <v>0.358333333333333</v>
      </c>
      <c r="AC3361" s="17">
        <v>314.32363813554798</v>
      </c>
      <c r="AD3361" s="17">
        <f t="shared" si="807"/>
        <v>314.0774713005747</v>
      </c>
      <c r="AE3361" s="21">
        <v>191.5</v>
      </c>
      <c r="AF3361" s="21">
        <v>195.15456989247312</v>
      </c>
      <c r="AG3361" s="19">
        <v>3.5536290322580637</v>
      </c>
      <c r="AH3361" s="21">
        <v>164.1</v>
      </c>
      <c r="AI3361" s="22">
        <v>0.3749999999999995</v>
      </c>
      <c r="AJ3361" s="21">
        <v>1309</v>
      </c>
      <c r="AK3361" s="21" t="e">
        <f>VLOOKUP($B3361,'[3]Rotoma level Monthly'!$C$2:$N$538,10,FALSE)</f>
        <v>#N/A</v>
      </c>
      <c r="AL3361" s="21" t="e">
        <f>VLOOKUP($B3361,'[3]Rotoma level Monthly'!$C$2:$N$538,11,FALSE)</f>
        <v>#N/A</v>
      </c>
      <c r="AM3361" s="20">
        <v>3.6414946112106734</v>
      </c>
      <c r="AN3361" s="21">
        <v>183.55000000000004</v>
      </c>
    </row>
    <row r="3362" spans="1:40" x14ac:dyDescent="0.25">
      <c r="A3362" t="s">
        <v>102</v>
      </c>
      <c r="B3362" s="15">
        <v>39692</v>
      </c>
      <c r="C3362" s="16" t="s">
        <v>70</v>
      </c>
      <c r="D3362" s="17">
        <v>2009</v>
      </c>
      <c r="E3362" s="18" t="str">
        <f t="shared" si="805"/>
        <v>Tikitapu 2008/09</v>
      </c>
      <c r="F3362" s="18" t="s">
        <v>61</v>
      </c>
      <c r="G3362" s="19">
        <v>1.6</v>
      </c>
      <c r="H3362" s="20">
        <v>7.5300002098083496</v>
      </c>
      <c r="I3362" s="21">
        <v>208.50000001999999</v>
      </c>
      <c r="J3362" s="19">
        <v>11</v>
      </c>
      <c r="K3362" s="19">
        <v>0.5</v>
      </c>
      <c r="L3362" s="19">
        <v>0.50000001999999999</v>
      </c>
      <c r="M3362" s="19">
        <v>0.50000001999999999</v>
      </c>
      <c r="N3362" s="19">
        <v>6.5999999000000003</v>
      </c>
      <c r="O3362" s="19">
        <v>0.89999998000000003</v>
      </c>
      <c r="Q3362" s="19">
        <f t="shared" si="810"/>
        <v>2.7384647559460493</v>
      </c>
      <c r="R3362" s="19">
        <f t="shared" si="809"/>
        <v>3.0448309960949205</v>
      </c>
      <c r="S3362" s="19">
        <f t="shared" si="811"/>
        <v>3.3705092386478204</v>
      </c>
      <c r="T3362" s="19">
        <f t="shared" si="806"/>
        <v>3.2588666406620166</v>
      </c>
      <c r="U3362" s="23">
        <f t="shared" si="812"/>
        <v>3.1031679078377019</v>
      </c>
      <c r="V3362" s="24">
        <f t="shared" si="804"/>
        <v>2.7509759809874836</v>
      </c>
      <c r="W3362" s="24">
        <f t="shared" si="804"/>
        <v>3.1829460088355703</v>
      </c>
      <c r="X3362" s="24">
        <f t="shared" si="804"/>
        <v>3.3415434976075069</v>
      </c>
      <c r="Y3362" s="24">
        <f t="shared" si="804"/>
        <v>1.8023849505865561</v>
      </c>
      <c r="Z3362" s="24">
        <f t="shared" si="804"/>
        <v>2.7880825707384962</v>
      </c>
      <c r="AA3362" s="20">
        <v>1.28</v>
      </c>
      <c r="AB3362" s="20">
        <v>0.55999999999999905</v>
      </c>
      <c r="AC3362" s="17">
        <v>314.49951174246598</v>
      </c>
      <c r="AD3362" s="17">
        <f t="shared" si="807"/>
        <v>314.08287812473606</v>
      </c>
      <c r="AE3362" s="21">
        <v>106</v>
      </c>
      <c r="AF3362" s="21">
        <v>177.03472222222226</v>
      </c>
      <c r="AG3362" s="19">
        <v>3.5933333333333328</v>
      </c>
      <c r="AH3362" s="21">
        <v>193.3</v>
      </c>
      <c r="AI3362" s="22">
        <v>0.40416666666666601</v>
      </c>
      <c r="AJ3362" s="21">
        <v>1367</v>
      </c>
      <c r="AK3362" s="21" t="e">
        <f>VLOOKUP($B3362,'[3]Rotoma level Monthly'!$C$2:$N$538,10,FALSE)</f>
        <v>#N/A</v>
      </c>
      <c r="AL3362" s="21" t="e">
        <f>VLOOKUP($B3362,'[3]Rotoma level Monthly'!$C$2:$N$538,11,FALSE)</f>
        <v>#N/A</v>
      </c>
      <c r="AM3362" s="20">
        <v>3.6265808567303868</v>
      </c>
      <c r="AN3362" s="21">
        <v>187.70833333333337</v>
      </c>
    </row>
    <row r="3363" spans="1:40" x14ac:dyDescent="0.25">
      <c r="A3363" t="s">
        <v>102</v>
      </c>
      <c r="B3363" s="15">
        <v>39722</v>
      </c>
      <c r="C3363" s="16" t="s">
        <v>70</v>
      </c>
      <c r="D3363" s="17">
        <v>2009</v>
      </c>
      <c r="E3363" s="18" t="str">
        <f t="shared" si="805"/>
        <v>Tikitapu 2008/09</v>
      </c>
      <c r="F3363" s="18" t="s">
        <v>61</v>
      </c>
      <c r="G3363" s="19">
        <v>1.5</v>
      </c>
      <c r="H3363" s="20">
        <v>6.4499998092651367</v>
      </c>
      <c r="I3363" s="21">
        <v>165.50000002000002</v>
      </c>
      <c r="J3363" s="19">
        <v>4.5999999000000003</v>
      </c>
      <c r="K3363" s="19">
        <v>2.0000001000000003</v>
      </c>
      <c r="L3363" s="19">
        <v>0.50000001999999999</v>
      </c>
      <c r="M3363" s="19">
        <v>13</v>
      </c>
      <c r="N3363" s="19">
        <v>6.6800000500000003</v>
      </c>
      <c r="O3363" s="19">
        <v>1.02499999</v>
      </c>
      <c r="Q3363" s="19">
        <f t="shared" si="810"/>
        <v>2.6672717980014307</v>
      </c>
      <c r="R3363" s="19">
        <f t="shared" si="809"/>
        <v>3.2565893680189339</v>
      </c>
      <c r="S3363" s="19">
        <f t="shared" si="811"/>
        <v>3.0685819744743035</v>
      </c>
      <c r="T3363" s="19">
        <f t="shared" si="806"/>
        <v>2.1532528409419371</v>
      </c>
      <c r="U3363" s="23">
        <f t="shared" si="812"/>
        <v>2.7864239953591512</v>
      </c>
      <c r="V3363" s="24">
        <f t="shared" si="804"/>
        <v>2.7272703129494147</v>
      </c>
      <c r="W3363" s="24">
        <f t="shared" si="804"/>
        <v>3.2016921808123868</v>
      </c>
      <c r="X3363" s="24">
        <f t="shared" si="804"/>
        <v>3.312281300349051</v>
      </c>
      <c r="Y3363" s="24">
        <f t="shared" si="804"/>
        <v>1.8171547508246642</v>
      </c>
      <c r="Z3363" s="24">
        <f t="shared" si="804"/>
        <v>2.782890224808543</v>
      </c>
      <c r="AA3363" s="20">
        <v>1.3</v>
      </c>
      <c r="AB3363" s="20">
        <v>0.63</v>
      </c>
      <c r="AC3363" s="17">
        <v>314.524333064438</v>
      </c>
      <c r="AD3363" s="17">
        <f t="shared" si="807"/>
        <v>314.09324258591954</v>
      </c>
      <c r="AE3363" s="21">
        <v>155</v>
      </c>
      <c r="AF3363" s="21">
        <v>190.35080645161295</v>
      </c>
      <c r="AG3363" s="19">
        <v>4.268830645161291</v>
      </c>
      <c r="AH3363" s="21">
        <v>198.8</v>
      </c>
      <c r="AI3363" s="22">
        <v>0.42916666666666603</v>
      </c>
      <c r="AJ3363" s="21">
        <v>1388.5</v>
      </c>
      <c r="AK3363" s="21" t="e">
        <f>VLOOKUP($B3363,'[3]Rotoma level Monthly'!$C$2:$N$538,10,FALSE)</f>
        <v>#N/A</v>
      </c>
      <c r="AL3363" s="21" t="e">
        <f>VLOOKUP($B3363,'[3]Rotoma level Monthly'!$C$2:$N$538,11,FALSE)</f>
        <v>#N/A</v>
      </c>
      <c r="AM3363" s="20">
        <v>3.6731182795698927</v>
      </c>
      <c r="AN3363" s="21">
        <v>184.19166666666669</v>
      </c>
    </row>
    <row r="3364" spans="1:40" x14ac:dyDescent="0.25">
      <c r="A3364" t="s">
        <v>102</v>
      </c>
      <c r="B3364" s="15">
        <v>39753</v>
      </c>
      <c r="C3364" s="16" t="s">
        <v>70</v>
      </c>
      <c r="D3364" s="17">
        <v>2009</v>
      </c>
      <c r="E3364" s="18" t="str">
        <f t="shared" si="805"/>
        <v>Tikitapu 2008/09</v>
      </c>
      <c r="F3364" s="18" t="s">
        <v>61</v>
      </c>
      <c r="G3364" s="19">
        <v>1.8500000500000002</v>
      </c>
      <c r="H3364" s="20">
        <v>6.4250001907348633</v>
      </c>
      <c r="I3364" s="21">
        <v>136.40000501</v>
      </c>
      <c r="J3364" s="19">
        <v>4.1000000500000002</v>
      </c>
      <c r="K3364" s="19">
        <v>5.4000000999999997</v>
      </c>
      <c r="L3364" s="19">
        <v>6.4000000100000003</v>
      </c>
      <c r="M3364" s="19">
        <v>35.999997999999998</v>
      </c>
      <c r="N3364" s="19">
        <v>6.9600000499999997</v>
      </c>
      <c r="O3364" s="19">
        <v>0.78499999999999992</v>
      </c>
      <c r="Q3364" s="19">
        <f t="shared" si="810"/>
        <v>2.8986162199573844</v>
      </c>
      <c r="R3364" s="19">
        <f t="shared" si="809"/>
        <v>3.2618154948891425</v>
      </c>
      <c r="S3364" s="19">
        <f t="shared" si="811"/>
        <v>2.8157913026792776</v>
      </c>
      <c r="T3364" s="19">
        <f t="shared" si="806"/>
        <v>2.0073288770867483</v>
      </c>
      <c r="U3364" s="23">
        <f t="shared" si="812"/>
        <v>2.7458879736531383</v>
      </c>
      <c r="V3364" s="24">
        <f t="shared" si="804"/>
        <v>2.7418295369504451</v>
      </c>
      <c r="W3364" s="24">
        <f t="shared" si="804"/>
        <v>3.2146456719575722</v>
      </c>
      <c r="X3364" s="24">
        <f t="shared" si="804"/>
        <v>3.2551272840328029</v>
      </c>
      <c r="Y3364" s="24">
        <f t="shared" si="804"/>
        <v>1.7961827916403619</v>
      </c>
      <c r="Z3364" s="24">
        <f t="shared" si="804"/>
        <v>2.7684613193676739</v>
      </c>
      <c r="AA3364" s="20">
        <v>1.59</v>
      </c>
      <c r="AB3364" s="20">
        <v>0.98499999999999999</v>
      </c>
      <c r="AC3364" s="17">
        <v>314.48741153246698</v>
      </c>
      <c r="AD3364" s="17">
        <f t="shared" si="807"/>
        <v>314.10235311378449</v>
      </c>
      <c r="AE3364" s="21">
        <v>54</v>
      </c>
      <c r="AF3364" s="21">
        <v>165.68055555555557</v>
      </c>
      <c r="AG3364" s="19">
        <v>4.0179861111111119</v>
      </c>
      <c r="AH3364" s="21">
        <v>234.8</v>
      </c>
      <c r="AI3364" s="22">
        <v>0.48583333333333251</v>
      </c>
      <c r="AJ3364" s="21">
        <v>1462</v>
      </c>
      <c r="AK3364" s="21" t="e">
        <f>VLOOKUP($B3364,'[3]Rotoma level Monthly'!$C$2:$N$538,10,FALSE)</f>
        <v>#N/A</v>
      </c>
      <c r="AL3364" s="21" t="e">
        <f>VLOOKUP($B3364,'[3]Rotoma level Monthly'!$C$2:$N$538,11,FALSE)</f>
        <v>#N/A</v>
      </c>
      <c r="AM3364" s="20">
        <v>3.587109094982079</v>
      </c>
      <c r="AN3364" s="21">
        <v>183.31666666666669</v>
      </c>
    </row>
    <row r="3365" spans="1:40" x14ac:dyDescent="0.25">
      <c r="A3365" t="s">
        <v>102</v>
      </c>
      <c r="B3365" s="15">
        <v>39845</v>
      </c>
      <c r="C3365" s="16" t="s">
        <v>70</v>
      </c>
      <c r="D3365" s="17">
        <v>2009</v>
      </c>
      <c r="E3365" s="18" t="str">
        <f t="shared" si="805"/>
        <v>Tikitapu 2008/09</v>
      </c>
      <c r="F3365" s="18" t="s">
        <v>61</v>
      </c>
      <c r="G3365" s="19">
        <v>1.3</v>
      </c>
      <c r="H3365" s="20">
        <v>6.8899998664855957</v>
      </c>
      <c r="I3365" s="21">
        <v>180.50001001999999</v>
      </c>
      <c r="J3365" s="19">
        <v>2.0000001000000003</v>
      </c>
      <c r="K3365" s="19">
        <v>2.0000001000000003</v>
      </c>
      <c r="L3365" s="19">
        <v>0.50000001999999999</v>
      </c>
      <c r="M3365" s="19">
        <v>4.9999998999999997</v>
      </c>
      <c r="N3365" s="19">
        <v>6.8800001000000002</v>
      </c>
      <c r="O3365" s="19">
        <v>0.73000001999999997</v>
      </c>
      <c r="Q3365" s="19">
        <f t="shared" si="810"/>
        <v>2.5094161148593654</v>
      </c>
      <c r="R3365" s="19">
        <f t="shared" si="809"/>
        <v>3.1671679419771213</v>
      </c>
      <c r="S3365" s="19">
        <f t="shared" si="811"/>
        <v>3.1819964633548037</v>
      </c>
      <c r="T3365" s="19">
        <f t="shared" si="806"/>
        <v>1.097007650745818</v>
      </c>
      <c r="U3365" s="23">
        <f t="shared" si="812"/>
        <v>2.4888970427342771</v>
      </c>
      <c r="V3365" s="24">
        <f t="shared" si="804"/>
        <v>2.7585821455465793</v>
      </c>
      <c r="W3365" s="24">
        <f t="shared" si="804"/>
        <v>3.2083084300041915</v>
      </c>
      <c r="X3365" s="24">
        <f t="shared" si="804"/>
        <v>3.2263841385874752</v>
      </c>
      <c r="Y3365" s="24">
        <f t="shared" si="804"/>
        <v>1.6993507302609823</v>
      </c>
      <c r="Z3365" s="24">
        <f t="shared" si="804"/>
        <v>2.736817377348896</v>
      </c>
      <c r="AA3365" s="20">
        <v>1.3</v>
      </c>
      <c r="AB3365" s="20">
        <v>0.84166666666666601</v>
      </c>
      <c r="AC3365" s="17">
        <v>314.123157404219</v>
      </c>
      <c r="AD3365" s="17">
        <f t="shared" si="807"/>
        <v>314.09333064508854</v>
      </c>
      <c r="AE3365" s="21">
        <v>162</v>
      </c>
      <c r="AF3365" s="21">
        <v>169.6577380952381</v>
      </c>
      <c r="AG3365" s="19">
        <v>3.4715773809523802</v>
      </c>
      <c r="AH3365" s="21">
        <v>210.2</v>
      </c>
      <c r="AI3365" s="22">
        <v>0.65333333333333299</v>
      </c>
      <c r="AJ3365" s="21">
        <v>1491.5</v>
      </c>
      <c r="AK3365" s="21" t="e">
        <f>VLOOKUP($B3365,'[3]Rotoma level Monthly'!$C$2:$N$538,10,FALSE)</f>
        <v>#N/A</v>
      </c>
      <c r="AL3365" s="21" t="e">
        <f>VLOOKUP($B3365,'[3]Rotoma level Monthly'!$C$2:$N$538,11,FALSE)</f>
        <v>#N/A</v>
      </c>
      <c r="AM3365" s="20">
        <v>3.6019410842293911</v>
      </c>
      <c r="AN3365" s="21">
        <v>189.29166666666666</v>
      </c>
    </row>
    <row r="3366" spans="1:40" x14ac:dyDescent="0.25">
      <c r="A3366" t="s">
        <v>102</v>
      </c>
      <c r="B3366" s="15">
        <v>39873</v>
      </c>
      <c r="C3366" s="16" t="s">
        <v>70</v>
      </c>
      <c r="D3366" s="17">
        <v>2009</v>
      </c>
      <c r="E3366" s="18" t="str">
        <f t="shared" si="805"/>
        <v>Tikitapu 2008/09</v>
      </c>
      <c r="F3366" s="18" t="s">
        <v>61</v>
      </c>
      <c r="G3366" s="19">
        <v>1</v>
      </c>
      <c r="H3366" s="20">
        <v>7.3899998664855957</v>
      </c>
      <c r="I3366" s="21">
        <v>151.1700099</v>
      </c>
      <c r="J3366" s="19">
        <v>12</v>
      </c>
      <c r="K3366" s="19">
        <v>4.1999998999999999</v>
      </c>
      <c r="L3366" s="19">
        <v>1.1699999000000001</v>
      </c>
      <c r="M3366" s="19">
        <v>18.999998999999999</v>
      </c>
      <c r="N3366" s="19">
        <v>6.5900002000000004</v>
      </c>
      <c r="O3366" s="19">
        <v>0.64999998000000003</v>
      </c>
      <c r="Q3366" s="19">
        <f t="shared" si="810"/>
        <v>2.2200000000000002</v>
      </c>
      <c r="R3366" s="19">
        <f t="shared" si="809"/>
        <v>3.0708805846398821</v>
      </c>
      <c r="S3366" s="19">
        <f t="shared" si="811"/>
        <v>2.9501915809662349</v>
      </c>
      <c r="T3366" s="19">
        <f t="shared" si="806"/>
        <v>3.3692092384590637</v>
      </c>
      <c r="U3366" s="23">
        <f t="shared" si="812"/>
        <v>2.9025703510162955</v>
      </c>
      <c r="V3366" s="24">
        <f t="shared" si="804"/>
        <v>2.7322715896502734</v>
      </c>
      <c r="W3366" s="24">
        <f t="shared" si="804"/>
        <v>3.192842284609767</v>
      </c>
      <c r="X3366" s="24">
        <f t="shared" si="804"/>
        <v>3.1892875709491704</v>
      </c>
      <c r="Y3366" s="24">
        <f t="shared" si="804"/>
        <v>1.8887008625704194</v>
      </c>
      <c r="Z3366" s="24">
        <f t="shared" si="804"/>
        <v>2.7678969014819765</v>
      </c>
      <c r="AA3366" s="20">
        <v>7.0000000000000007E-2</v>
      </c>
      <c r="AB3366" s="20">
        <v>0.83833333333333304</v>
      </c>
      <c r="AC3366" s="17">
        <v>314.13184893107001</v>
      </c>
      <c r="AD3366" s="17">
        <f t="shared" si="807"/>
        <v>314.09465979946179</v>
      </c>
      <c r="AE3366" s="21">
        <v>47.5</v>
      </c>
      <c r="AF3366" s="21">
        <v>179.81854838709671</v>
      </c>
      <c r="AG3366" s="19">
        <v>3.520631720430107</v>
      </c>
      <c r="AH3366" s="21">
        <v>232.9</v>
      </c>
      <c r="AI3366" s="22">
        <v>0.70583333333333242</v>
      </c>
      <c r="AJ3366" s="21">
        <v>1606</v>
      </c>
      <c r="AK3366" s="21" t="e">
        <f>VLOOKUP($B3366,'[3]Rotoma level Monthly'!$C$2:$N$538,10,FALSE)</f>
        <v>#N/A</v>
      </c>
      <c r="AL3366" s="21" t="e">
        <f>VLOOKUP($B3366,'[3]Rotoma level Monthly'!$C$2:$N$538,11,FALSE)</f>
        <v>#N/A</v>
      </c>
      <c r="AM3366" s="20">
        <v>3.5659961437532002</v>
      </c>
      <c r="AN3366" s="21">
        <v>191.20833333333334</v>
      </c>
    </row>
    <row r="3367" spans="1:40" x14ac:dyDescent="0.25">
      <c r="A3367" t="s">
        <v>102</v>
      </c>
      <c r="B3367" s="15">
        <v>39904</v>
      </c>
      <c r="C3367" s="16" t="s">
        <v>70</v>
      </c>
      <c r="D3367" s="17">
        <v>2009</v>
      </c>
      <c r="E3367" s="18" t="str">
        <f t="shared" si="805"/>
        <v>Tikitapu 2008/09</v>
      </c>
      <c r="F3367" s="18" t="s">
        <v>61</v>
      </c>
      <c r="G3367" s="19">
        <v>1.2</v>
      </c>
      <c r="H3367" s="20">
        <v>5.9499998092651367</v>
      </c>
      <c r="I3367" s="21">
        <v>53.000001000000005</v>
      </c>
      <c r="J3367" s="19">
        <v>18.999998999999999</v>
      </c>
      <c r="K3367" s="19">
        <v>15</v>
      </c>
      <c r="L3367" s="19">
        <v>3</v>
      </c>
      <c r="M3367" s="19">
        <v>4.9999998999999997</v>
      </c>
      <c r="N3367" s="19">
        <v>7.4000000999999997</v>
      </c>
      <c r="O3367" s="19">
        <v>0.60000001999999997</v>
      </c>
      <c r="Q3367" s="19">
        <f t="shared" si="810"/>
        <v>2.4211203649609674</v>
      </c>
      <c r="R3367" s="19">
        <f t="shared" si="809"/>
        <v>3.3644044564219566</v>
      </c>
      <c r="S3367" s="19">
        <f t="shared" si="811"/>
        <v>1.5800703921630235</v>
      </c>
      <c r="T3367" s="19">
        <f t="shared" si="806"/>
        <v>3.9519604480380539</v>
      </c>
      <c r="U3367" s="23">
        <f t="shared" si="812"/>
        <v>2.8293889153960006</v>
      </c>
      <c r="V3367" s="24">
        <f t="shared" si="804"/>
        <v>2.7505552591921796</v>
      </c>
      <c r="W3367" s="24">
        <f t="shared" si="804"/>
        <v>3.207139132260783</v>
      </c>
      <c r="X3367" s="24">
        <f t="shared" si="804"/>
        <v>3.1823212807400267</v>
      </c>
      <c r="Y3367" s="24">
        <f t="shared" si="804"/>
        <v>2.05336296339987</v>
      </c>
      <c r="Z3367" s="24">
        <f t="shared" si="804"/>
        <v>2.8475479812829048</v>
      </c>
      <c r="AA3367" s="20">
        <v>0.88</v>
      </c>
      <c r="AB3367" s="20">
        <v>0.89666666666666595</v>
      </c>
      <c r="AC3367" s="17">
        <v>313.941225931806</v>
      </c>
      <c r="AD3367" s="17">
        <f t="shared" si="807"/>
        <v>314.09264858876799</v>
      </c>
      <c r="AE3367" s="21">
        <v>75</v>
      </c>
      <c r="AF3367" s="21">
        <v>144.97916666666666</v>
      </c>
      <c r="AG3367" s="19">
        <v>3.2160416666666665</v>
      </c>
      <c r="AH3367" s="21">
        <v>172.3</v>
      </c>
      <c r="AI3367" s="22">
        <v>0.70583333333333242</v>
      </c>
      <c r="AJ3367" s="21">
        <v>1606</v>
      </c>
      <c r="AK3367" s="21" t="e">
        <f>VLOOKUP($B3367,'[3]Rotoma level Monthly'!$C$2:$N$538,10,FALSE)</f>
        <v>#N/A</v>
      </c>
      <c r="AL3367" s="21" t="e">
        <f>VLOOKUP($B3367,'[3]Rotoma level Monthly'!$C$2:$N$538,11,FALSE)</f>
        <v>#N/A</v>
      </c>
      <c r="AM3367" s="20">
        <v>3.5848973534306201</v>
      </c>
      <c r="AN3367" s="21">
        <v>193.70833333333334</v>
      </c>
    </row>
    <row r="3368" spans="1:40" x14ac:dyDescent="0.25">
      <c r="A3368" t="s">
        <v>102</v>
      </c>
      <c r="B3368" s="15">
        <v>39934</v>
      </c>
      <c r="C3368" s="16" t="s">
        <v>70</v>
      </c>
      <c r="D3368" s="17">
        <v>2009</v>
      </c>
      <c r="E3368" s="18" t="str">
        <f t="shared" si="805"/>
        <v>Tikitapu 2008/09</v>
      </c>
      <c r="F3368" s="18" t="s">
        <v>61</v>
      </c>
      <c r="G3368" s="19">
        <v>1.7</v>
      </c>
      <c r="H3368" s="20">
        <v>5.6700000762939453</v>
      </c>
      <c r="I3368" s="21">
        <v>160.50000002000002</v>
      </c>
      <c r="J3368" s="19">
        <v>6.0000000999999994</v>
      </c>
      <c r="K3368" s="19">
        <v>4.1999998999999999</v>
      </c>
      <c r="L3368" s="19">
        <v>0.50000001999999999</v>
      </c>
      <c r="M3368" s="19">
        <v>23</v>
      </c>
      <c r="N3368" s="19">
        <v>7.3000002000000004</v>
      </c>
      <c r="O3368" s="19">
        <v>0.80000000999999998</v>
      </c>
      <c r="Q3368" s="19">
        <f t="shared" si="810"/>
        <v>2.8053402603008157</v>
      </c>
      <c r="R3368" s="19">
        <f t="shared" si="809"/>
        <v>3.4280799406295284</v>
      </c>
      <c r="S3368" s="19">
        <f t="shared" si="811"/>
        <v>3.0284798607529759</v>
      </c>
      <c r="T3368" s="19">
        <f t="shared" si="806"/>
        <v>2.4902016722559037</v>
      </c>
      <c r="U3368" s="23">
        <f t="shared" si="812"/>
        <v>2.9380254334848059</v>
      </c>
      <c r="V3368" s="24">
        <f t="shared" si="804"/>
        <v>2.7774574542323118</v>
      </c>
      <c r="W3368" s="24">
        <f t="shared" si="804"/>
        <v>3.226720693447934</v>
      </c>
      <c r="X3368" s="24">
        <f t="shared" si="804"/>
        <v>3.1433649444167333</v>
      </c>
      <c r="Y3368" s="24">
        <f t="shared" si="804"/>
        <v>2.1694624651923768</v>
      </c>
      <c r="Z3368" s="24">
        <f t="shared" si="804"/>
        <v>2.8806530009492186</v>
      </c>
      <c r="AA3368" s="20">
        <v>-0.54</v>
      </c>
      <c r="AB3368" s="20">
        <v>0.66999999999999904</v>
      </c>
      <c r="AC3368" s="17">
        <v>313.868874841143</v>
      </c>
      <c r="AD3368" s="17">
        <f t="shared" si="807"/>
        <v>314.09553395915299</v>
      </c>
      <c r="AE3368" s="21">
        <v>97</v>
      </c>
      <c r="AF3368" s="21">
        <v>186.56586021505379</v>
      </c>
      <c r="AG3368" s="19">
        <v>3.3713709677419361</v>
      </c>
      <c r="AH3368" s="21">
        <v>157.19999999999999</v>
      </c>
      <c r="AI3368" s="22">
        <v>0.67333333333333245</v>
      </c>
      <c r="AJ3368" s="21">
        <v>1424</v>
      </c>
      <c r="AK3368" s="21" t="e">
        <f>VLOOKUP($B3368,'[3]Rotoma level Monthly'!$C$2:$N$538,10,FALSE)</f>
        <v>#N/A</v>
      </c>
      <c r="AL3368" s="21" t="e">
        <f>VLOOKUP($B3368,'[3]Rotoma level Monthly'!$C$2:$N$538,11,FALSE)</f>
        <v>#N/A</v>
      </c>
      <c r="AM3368" s="20">
        <v>3.5516855478750649</v>
      </c>
      <c r="AN3368" s="21">
        <v>191.91666666666666</v>
      </c>
    </row>
    <row r="3369" spans="1:40" x14ac:dyDescent="0.25">
      <c r="A3369" t="s">
        <v>102</v>
      </c>
      <c r="B3369" s="15">
        <v>39965</v>
      </c>
      <c r="C3369" s="16" t="s">
        <v>70</v>
      </c>
      <c r="D3369" s="17">
        <v>2009</v>
      </c>
      <c r="E3369" s="18" t="str">
        <f t="shared" si="805"/>
        <v>Tikitapu 2008/09</v>
      </c>
      <c r="F3369" s="18" t="s">
        <v>61</v>
      </c>
      <c r="G3369" s="19">
        <v>2.8</v>
      </c>
      <c r="H3369" s="20">
        <v>4.5</v>
      </c>
      <c r="I3369" s="21">
        <v>140.50000002000002</v>
      </c>
      <c r="J3369" s="19">
        <v>4.8000001999999995</v>
      </c>
      <c r="K3369" s="19">
        <v>2.0000001000000003</v>
      </c>
      <c r="L3369" s="19">
        <v>0.50000001999999999</v>
      </c>
      <c r="M3369" s="19">
        <v>4.9999998999999997</v>
      </c>
      <c r="N3369" s="19">
        <v>6.4000000999999997</v>
      </c>
      <c r="O3369" s="19">
        <v>1.8</v>
      </c>
      <c r="Q3369" s="19">
        <f t="shared" si="810"/>
        <v>3.3557813996092367</v>
      </c>
      <c r="R3369" s="19">
        <f t="shared" si="809"/>
        <v>3.7268852046746486</v>
      </c>
      <c r="S3369" s="19">
        <f t="shared" si="811"/>
        <v>2.8545057361517894</v>
      </c>
      <c r="T3369" s="19">
        <f t="shared" si="806"/>
        <v>2.2072244659758753</v>
      </c>
      <c r="U3369" s="23">
        <f t="shared" si="812"/>
        <v>3.0360992016028874</v>
      </c>
      <c r="V3369" s="24">
        <f t="shared" si="804"/>
        <v>2.9164785809351939</v>
      </c>
      <c r="W3369" s="24">
        <f t="shared" si="804"/>
        <v>3.2876591865324083</v>
      </c>
      <c r="X3369" s="24">
        <f t="shared" si="804"/>
        <v>3.0908642543373617</v>
      </c>
      <c r="Y3369" s="24">
        <f t="shared" si="804"/>
        <v>2.3533978373570332</v>
      </c>
      <c r="Z3369" s="24">
        <f t="shared" si="804"/>
        <v>2.9678736940348731</v>
      </c>
      <c r="AA3369" s="20">
        <v>-0.13</v>
      </c>
      <c r="AB3369" s="20">
        <v>-0.14333333333333301</v>
      </c>
      <c r="AC3369" s="17">
        <v>313.833310444029</v>
      </c>
      <c r="AD3369" s="17">
        <f t="shared" si="807"/>
        <v>314.10483363652378</v>
      </c>
      <c r="AE3369" s="21">
        <v>163</v>
      </c>
      <c r="AF3369" s="21">
        <v>160.48541666666668</v>
      </c>
      <c r="AG3369" s="19">
        <v>3.3215972222222221</v>
      </c>
      <c r="AH3369" s="21">
        <v>151</v>
      </c>
      <c r="AI3369" s="22">
        <v>0.67333333333333245</v>
      </c>
      <c r="AJ3369" s="21">
        <v>1432</v>
      </c>
      <c r="AK3369" s="21" t="e">
        <f>VLOOKUP($B3369,'[3]Rotoma level Monthly'!$C$2:$N$538,10,FALSE)</f>
        <v>#N/A</v>
      </c>
      <c r="AL3369" s="21" t="e">
        <f>VLOOKUP($B3369,'[3]Rotoma level Monthly'!$C$2:$N$538,11,FALSE)</f>
        <v>#N/A</v>
      </c>
      <c r="AM3369" s="20">
        <v>3.6167729134664626</v>
      </c>
      <c r="AN3369" s="21">
        <v>194.77500000000001</v>
      </c>
    </row>
    <row r="3370" spans="1:40" x14ac:dyDescent="0.25">
      <c r="A3370" t="s">
        <v>102</v>
      </c>
      <c r="B3370" s="15">
        <v>39995</v>
      </c>
      <c r="C3370" s="16" t="s">
        <v>71</v>
      </c>
      <c r="D3370" s="17">
        <v>2010</v>
      </c>
      <c r="E3370" s="18" t="str">
        <f t="shared" si="805"/>
        <v>Tikitapu 2009/10</v>
      </c>
      <c r="F3370" s="18" t="s">
        <v>72</v>
      </c>
      <c r="G3370" s="19">
        <v>3.5</v>
      </c>
      <c r="H3370" s="20">
        <v>4.1999998092651367</v>
      </c>
      <c r="I3370" s="21">
        <v>153.70000999999999</v>
      </c>
      <c r="J3370" s="19">
        <v>4.3000000999999992</v>
      </c>
      <c r="K3370" s="19">
        <v>2.0000001000000003</v>
      </c>
      <c r="L3370" s="19">
        <v>2.0000001000000003</v>
      </c>
      <c r="M3370" s="19">
        <v>4.9999998999999997</v>
      </c>
      <c r="N3370" s="19">
        <v>6.7999996999999999</v>
      </c>
      <c r="O3370" s="19">
        <v>1.3</v>
      </c>
      <c r="Q3370" s="19">
        <f t="shared" si="810"/>
        <v>3.6019328326497</v>
      </c>
      <c r="R3370" s="19">
        <f t="shared" si="809"/>
        <v>3.8142917940816581</v>
      </c>
      <c r="S3370" s="19">
        <f t="shared" si="811"/>
        <v>2.9718884262247429</v>
      </c>
      <c r="T3370" s="19">
        <f t="shared" si="806"/>
        <v>2.067727919784017</v>
      </c>
      <c r="U3370" s="23">
        <f t="shared" si="812"/>
        <v>3.1139602431850295</v>
      </c>
      <c r="V3370" s="24">
        <f t="shared" si="804"/>
        <v>2.9735997685780693</v>
      </c>
      <c r="W3370" s="24">
        <f t="shared" si="804"/>
        <v>3.3650496535683474</v>
      </c>
      <c r="X3370" s="24">
        <f t="shared" si="804"/>
        <v>3.0558323730374304</v>
      </c>
      <c r="Y3370" s="24">
        <f t="shared" si="804"/>
        <v>2.5257084973390347</v>
      </c>
      <c r="Z3370" s="24">
        <f t="shared" si="804"/>
        <v>2.9800475731307192</v>
      </c>
      <c r="AA3370" s="20">
        <v>0.27</v>
      </c>
      <c r="AB3370" s="20">
        <v>6.3333333333333297E-2</v>
      </c>
      <c r="AC3370" s="17">
        <v>313.908202498528</v>
      </c>
      <c r="AD3370" s="17">
        <f t="shared" si="807"/>
        <v>314.12183691212476</v>
      </c>
      <c r="AE3370" s="21">
        <v>178</v>
      </c>
      <c r="AF3370" s="21">
        <v>182.99126344086022</v>
      </c>
      <c r="AG3370" s="19">
        <v>3.5262096774193559</v>
      </c>
      <c r="AH3370" s="21">
        <v>121.4</v>
      </c>
      <c r="AI3370" s="22">
        <v>0.67333333333333245</v>
      </c>
      <c r="AJ3370" s="21">
        <v>1423</v>
      </c>
      <c r="AK3370" s="21" t="e">
        <f>VLOOKUP($B3370,'[3]Rotoma level Monthly'!$C$2:$N$538,10,FALSE)</f>
        <v>#N/A</v>
      </c>
      <c r="AL3370" s="21" t="e">
        <f>VLOOKUP($B3370,'[3]Rotoma level Monthly'!$C$2:$N$538,11,FALSE)</f>
        <v>#N/A</v>
      </c>
      <c r="AM3370" s="20">
        <v>3.6233354134664633</v>
      </c>
      <c r="AN3370" s="21">
        <v>195.27500000000001</v>
      </c>
    </row>
    <row r="3371" spans="1:40" x14ac:dyDescent="0.25">
      <c r="A3371" t="s">
        <v>102</v>
      </c>
      <c r="B3371" s="15">
        <v>40057</v>
      </c>
      <c r="C3371" s="16" t="s">
        <v>71</v>
      </c>
      <c r="D3371" s="17">
        <v>2010</v>
      </c>
      <c r="E3371" s="18" t="str">
        <f t="shared" si="805"/>
        <v>Tikitapu 2009/10</v>
      </c>
      <c r="F3371" s="18" t="s">
        <v>72</v>
      </c>
      <c r="G3371" s="19">
        <v>1.6</v>
      </c>
      <c r="H3371" s="20">
        <v>4.940000057220459</v>
      </c>
      <c r="I3371" s="21">
        <v>191</v>
      </c>
      <c r="J3371" s="19">
        <v>2.0000001000000003</v>
      </c>
      <c r="K3371" s="19">
        <v>2.0000001000000003</v>
      </c>
      <c r="L3371" s="19">
        <v>1</v>
      </c>
      <c r="M3371" s="19">
        <v>4.9999998999999997</v>
      </c>
      <c r="N3371" s="19">
        <v>6.9000000999999997</v>
      </c>
      <c r="O3371" s="19">
        <v>1.2</v>
      </c>
      <c r="Q3371" s="19">
        <f t="shared" si="810"/>
        <v>2.7384647559460493</v>
      </c>
      <c r="R3371" s="19">
        <f t="shared" si="809"/>
        <v>3.6074649109939272</v>
      </c>
      <c r="S3371" s="19">
        <f t="shared" si="811"/>
        <v>3.2559104354156596</v>
      </c>
      <c r="T3371" s="19">
        <f t="shared" si="806"/>
        <v>1.097007650745818</v>
      </c>
      <c r="U3371" s="23">
        <f t="shared" si="812"/>
        <v>2.6747119382753635</v>
      </c>
      <c r="V3371" s="24">
        <f t="shared" si="804"/>
        <v>2.9402394396165161</v>
      </c>
      <c r="W3371" s="24">
        <f t="shared" si="804"/>
        <v>3.3925389348842843</v>
      </c>
      <c r="X3371" s="24">
        <f t="shared" si="804"/>
        <v>3.0355915104543221</v>
      </c>
      <c r="Y3371" s="24">
        <f t="shared" si="804"/>
        <v>2.3556258036814195</v>
      </c>
      <c r="Z3371" s="24">
        <f t="shared" si="804"/>
        <v>2.9309989221591359</v>
      </c>
      <c r="AA3371" s="20">
        <v>0.33</v>
      </c>
      <c r="AB3371" s="20">
        <v>0.44166666666666599</v>
      </c>
      <c r="AC3371" s="17">
        <v>314.08933177462302</v>
      </c>
      <c r="AD3371" s="17">
        <f t="shared" si="807"/>
        <v>314.13512285101746</v>
      </c>
      <c r="AE3371" s="21">
        <v>119</v>
      </c>
      <c r="AF3371" s="21">
        <v>154.40555555555557</v>
      </c>
      <c r="AG3371" s="19">
        <v>3.2923611111111106</v>
      </c>
      <c r="AH3371" s="21">
        <v>176.1</v>
      </c>
      <c r="AI3371" s="22">
        <v>0.67333333333333245</v>
      </c>
      <c r="AJ3371" s="21">
        <v>1370.5</v>
      </c>
      <c r="AK3371" s="21" t="e">
        <f>VLOOKUP($B3371,'[3]Rotoma level Monthly'!$C$2:$N$538,10,FALSE)</f>
        <v>#N/A</v>
      </c>
      <c r="AL3371" s="21" t="e">
        <f>VLOOKUP($B3371,'[3]Rotoma level Monthly'!$C$2:$N$538,11,FALSE)</f>
        <v>#N/A</v>
      </c>
      <c r="AM3371" s="20">
        <v>3.6306046786994366</v>
      </c>
      <c r="AN3371" s="21">
        <v>191.02500000000001</v>
      </c>
    </row>
    <row r="3372" spans="1:40" x14ac:dyDescent="0.25">
      <c r="A3372" t="s">
        <v>102</v>
      </c>
      <c r="B3372" s="15">
        <v>40087</v>
      </c>
      <c r="C3372" s="16" t="s">
        <v>71</v>
      </c>
      <c r="D3372" s="17">
        <v>2010</v>
      </c>
      <c r="E3372" s="18" t="str">
        <f t="shared" si="805"/>
        <v>Tikitapu 2009/10</v>
      </c>
      <c r="F3372" s="18" t="s">
        <v>72</v>
      </c>
      <c r="G3372" s="19">
        <v>1.5</v>
      </c>
      <c r="H3372" s="20">
        <v>4.5250000953674316</v>
      </c>
      <c r="I3372" s="21">
        <v>150.50001001999999</v>
      </c>
      <c r="J3372" s="19">
        <v>21</v>
      </c>
      <c r="K3372" s="19">
        <v>2.0000001000000003</v>
      </c>
      <c r="L3372" s="19">
        <v>0.50000001999999999</v>
      </c>
      <c r="M3372" s="19">
        <v>4.9999998999999997</v>
      </c>
      <c r="N3372" s="19">
        <v>7.4000000999999997</v>
      </c>
      <c r="O3372" s="19">
        <v>1.1000000000000001</v>
      </c>
      <c r="Q3372" s="19">
        <f t="shared" si="810"/>
        <v>2.6672717980014307</v>
      </c>
      <c r="R3372" s="19">
        <f t="shared" si="809"/>
        <v>3.7198339292433857</v>
      </c>
      <c r="S3372" s="19">
        <f t="shared" si="811"/>
        <v>2.9443849518214962</v>
      </c>
      <c r="T3372" s="19">
        <f t="shared" si="806"/>
        <v>4.0788803406230434</v>
      </c>
      <c r="U3372" s="23">
        <f t="shared" si="812"/>
        <v>3.3525927549223393</v>
      </c>
      <c r="V3372" s="24">
        <f t="shared" si="804"/>
        <v>2.8572427245224552</v>
      </c>
      <c r="W3372" s="24">
        <f t="shared" si="804"/>
        <v>3.4090831760563529</v>
      </c>
      <c r="X3372" s="24">
        <f t="shared" si="804"/>
        <v>2.9783635656600906</v>
      </c>
      <c r="Y3372" s="24">
        <f t="shared" si="804"/>
        <v>2.6041151945045216</v>
      </c>
      <c r="Z3372" s="24">
        <f t="shared" si="804"/>
        <v>2.9622011651858551</v>
      </c>
      <c r="AA3372" s="20">
        <v>-1.43</v>
      </c>
      <c r="AB3372" s="20">
        <v>-4.1666666666666602E-2</v>
      </c>
      <c r="AC3372" s="17">
        <v>314.21656344605702</v>
      </c>
      <c r="AD3372" s="17">
        <f t="shared" si="807"/>
        <v>314.16228414553285</v>
      </c>
      <c r="AE3372" s="21">
        <v>155.5</v>
      </c>
      <c r="AF3372" s="21">
        <v>202.75940860215061</v>
      </c>
      <c r="AG3372" s="19">
        <v>4.4103494623655912</v>
      </c>
      <c r="AH3372" s="21">
        <v>205.1</v>
      </c>
      <c r="AI3372" s="22">
        <v>0.67333333333333245</v>
      </c>
      <c r="AJ3372" s="21">
        <v>1383.5</v>
      </c>
      <c r="AK3372" s="21" t="e">
        <f>VLOOKUP($B3372,'[3]Rotoma level Monthly'!$C$2:$N$538,10,FALSE)</f>
        <v>#N/A</v>
      </c>
      <c r="AL3372" s="21" t="e">
        <f>VLOOKUP($B3372,'[3]Rotoma level Monthly'!$C$2:$N$538,11,FALSE)</f>
        <v>#N/A</v>
      </c>
      <c r="AM3372" s="20">
        <v>3.6055236601809182</v>
      </c>
      <c r="AN3372" s="21">
        <v>191.54999999999998</v>
      </c>
    </row>
    <row r="3373" spans="1:40" x14ac:dyDescent="0.25">
      <c r="A3373" t="s">
        <v>102</v>
      </c>
      <c r="B3373" s="15">
        <v>40118</v>
      </c>
      <c r="C3373" s="16" t="s">
        <v>71</v>
      </c>
      <c r="D3373" s="17">
        <v>2010</v>
      </c>
      <c r="E3373" s="18" t="str">
        <f t="shared" si="805"/>
        <v>Tikitapu 2009/10</v>
      </c>
      <c r="F3373" s="18" t="s">
        <v>72</v>
      </c>
      <c r="G3373" s="19">
        <v>1.7</v>
      </c>
      <c r="H3373" s="20">
        <v>4.429999828338623</v>
      </c>
      <c r="I3373" s="21">
        <v>187.99999</v>
      </c>
      <c r="J3373" s="19">
        <v>4.9999998999999997</v>
      </c>
      <c r="K3373" s="19">
        <v>1</v>
      </c>
      <c r="L3373" s="19">
        <v>4.9999998999999997</v>
      </c>
      <c r="M3373" s="19">
        <v>4.0000002000000006</v>
      </c>
      <c r="N3373" s="19">
        <v>7.4000000999999997</v>
      </c>
      <c r="O3373" s="19">
        <v>0.80000000999999998</v>
      </c>
      <c r="Q3373" s="19">
        <f t="shared" si="810"/>
        <v>2.8053402603008157</v>
      </c>
      <c r="R3373" s="19">
        <f t="shared" si="809"/>
        <v>3.7468124330546004</v>
      </c>
      <c r="S3373" s="19">
        <f t="shared" si="811"/>
        <v>3.2352150567503553</v>
      </c>
      <c r="T3373" s="19">
        <f t="shared" si="806"/>
        <v>2.2589923872983766</v>
      </c>
      <c r="U3373" s="23">
        <f t="shared" si="812"/>
        <v>3.0115900343510367</v>
      </c>
      <c r="V3373" s="24">
        <f t="shared" si="804"/>
        <v>2.7857517133777705</v>
      </c>
      <c r="W3373" s="24">
        <f t="shared" si="804"/>
        <v>3.4340880878933091</v>
      </c>
      <c r="X3373" s="24">
        <f t="shared" si="804"/>
        <v>2.9381271182835409</v>
      </c>
      <c r="Y3373" s="24">
        <f t="shared" si="804"/>
        <v>2.5031383443847228</v>
      </c>
      <c r="Z3373" s="24">
        <f t="shared" si="804"/>
        <v>2.9152763159848356</v>
      </c>
      <c r="AA3373" s="20">
        <v>-0.73</v>
      </c>
      <c r="AB3373" s="20">
        <v>-0.348333333333333</v>
      </c>
      <c r="AC3373" s="17">
        <v>314.13204024518001</v>
      </c>
      <c r="AD3373" s="17">
        <f t="shared" si="807"/>
        <v>314.14631765466885</v>
      </c>
      <c r="AE3373" s="21">
        <v>35.5</v>
      </c>
      <c r="AF3373" s="21">
        <v>221.38047385620911</v>
      </c>
      <c r="AG3373" s="19">
        <v>4.3239624183006535</v>
      </c>
      <c r="AH3373" s="21">
        <v>226</v>
      </c>
      <c r="AI3373" s="22">
        <v>0.55583333333333251</v>
      </c>
      <c r="AJ3373" s="21">
        <v>1384</v>
      </c>
      <c r="AK3373" s="21" t="e">
        <f>VLOOKUP($B3373,'[3]Rotoma level Monthly'!$C$2:$N$538,10,FALSE)</f>
        <v>#N/A</v>
      </c>
      <c r="AL3373" s="21" t="e">
        <f>VLOOKUP($B3373,'[3]Rotoma level Monthly'!$C$2:$N$538,11,FALSE)</f>
        <v>#N/A</v>
      </c>
      <c r="AM3373" s="20">
        <v>3.617316894947944</v>
      </c>
      <c r="AN3373" s="21">
        <v>190.81666666666669</v>
      </c>
    </row>
    <row r="3374" spans="1:40" x14ac:dyDescent="0.25">
      <c r="A3374" t="s">
        <v>102</v>
      </c>
      <c r="B3374" s="15">
        <v>40148</v>
      </c>
      <c r="C3374" s="16" t="s">
        <v>71</v>
      </c>
      <c r="D3374" s="17">
        <v>2010</v>
      </c>
      <c r="E3374" s="18" t="str">
        <f t="shared" si="805"/>
        <v>Tikitapu 2009/10</v>
      </c>
      <c r="F3374" s="18" t="s">
        <v>72</v>
      </c>
      <c r="G3374" s="19">
        <v>3.0999998999999998</v>
      </c>
      <c r="H3374" s="20">
        <v>3.8250000476837158</v>
      </c>
      <c r="I3374" s="21">
        <v>194.99999000000003</v>
      </c>
      <c r="J3374" s="19">
        <v>6.0000000999999994</v>
      </c>
      <c r="K3374" s="19">
        <v>4.9999998999999997</v>
      </c>
      <c r="L3374" s="19">
        <v>8.9999995999999989</v>
      </c>
      <c r="M3374" s="19">
        <v>3</v>
      </c>
      <c r="N3374" s="19">
        <v>8.1000004000000008</v>
      </c>
      <c r="O3374" s="19">
        <v>1</v>
      </c>
      <c r="Q3374" s="19">
        <f t="shared" si="810"/>
        <v>3.4680586667549234</v>
      </c>
      <c r="R3374" s="19">
        <f t="shared" si="809"/>
        <v>3.9316644677660868</v>
      </c>
      <c r="S3374" s="19">
        <f t="shared" si="811"/>
        <v>3.2830041131639267</v>
      </c>
      <c r="T3374" s="19">
        <f t="shared" si="806"/>
        <v>2.4902016722559037</v>
      </c>
      <c r="U3374" s="23">
        <f t="shared" si="812"/>
        <v>3.2932322299852101</v>
      </c>
      <c r="V3374" s="24">
        <f t="shared" si="804"/>
        <v>2.8465512059451767</v>
      </c>
      <c r="W3374" s="24">
        <f t="shared" si="804"/>
        <v>3.5079908771992394</v>
      </c>
      <c r="X3374" s="24">
        <f t="shared" si="804"/>
        <v>2.9308350244932164</v>
      </c>
      <c r="Y3374" s="24">
        <f t="shared" si="804"/>
        <v>2.4390829303508803</v>
      </c>
      <c r="Z3374" s="24">
        <f t="shared" si="804"/>
        <v>2.9311150094971281</v>
      </c>
      <c r="AA3374" s="20">
        <v>-0.79</v>
      </c>
      <c r="AB3374" s="20">
        <v>-0.45833333333333298</v>
      </c>
      <c r="AC3374" s="17">
        <v>314.01543545828099</v>
      </c>
      <c r="AD3374" s="17">
        <f t="shared" si="807"/>
        <v>314.10597796432012</v>
      </c>
      <c r="AE3374" s="21">
        <v>79.5</v>
      </c>
      <c r="AF3374" s="21">
        <v>216.42405913978487</v>
      </c>
      <c r="AG3374" s="19">
        <v>3.7655241935483867</v>
      </c>
      <c r="AH3374" s="21">
        <v>256.89999999999998</v>
      </c>
      <c r="AI3374" s="22">
        <v>0.32833333333333298</v>
      </c>
      <c r="AJ3374" s="21">
        <v>1365.5</v>
      </c>
      <c r="AK3374" s="21" t="e">
        <f>VLOOKUP($B3374,'[3]Rotoma level Monthly'!$C$2:$N$538,10,FALSE)</f>
        <v>#N/A</v>
      </c>
      <c r="AL3374" s="21" t="e">
        <f>VLOOKUP($B3374,'[3]Rotoma level Monthly'!$C$2:$N$538,11,FALSE)</f>
        <v>#N/A</v>
      </c>
      <c r="AM3374" s="20">
        <v>3.6428149205470723</v>
      </c>
      <c r="AN3374" s="21">
        <v>194.64999999999998</v>
      </c>
    </row>
    <row r="3375" spans="1:40" x14ac:dyDescent="0.25">
      <c r="A3375" t="s">
        <v>102</v>
      </c>
      <c r="B3375" s="15">
        <v>40179</v>
      </c>
      <c r="C3375" s="16" t="s">
        <v>71</v>
      </c>
      <c r="D3375" s="17">
        <v>2010</v>
      </c>
      <c r="E3375" s="18" t="str">
        <f t="shared" si="805"/>
        <v>Tikitapu 2009/10</v>
      </c>
      <c r="F3375" s="18" t="s">
        <v>72</v>
      </c>
      <c r="G3375" s="19">
        <v>3.0999998999999998</v>
      </c>
      <c r="H3375" s="20">
        <v>2.5</v>
      </c>
      <c r="I3375" s="21">
        <v>197</v>
      </c>
      <c r="J3375" s="19">
        <v>4.9999998999999997</v>
      </c>
      <c r="K3375" s="19">
        <v>3</v>
      </c>
      <c r="L3375" s="19">
        <v>2.0000001000000003</v>
      </c>
      <c r="M3375" s="19">
        <v>33</v>
      </c>
      <c r="N3375" s="19">
        <v>7.5</v>
      </c>
      <c r="O3375" s="19">
        <v>1</v>
      </c>
      <c r="Q3375" s="19">
        <f t="shared" si="810"/>
        <v>3.4680586667549234</v>
      </c>
      <c r="R3375" s="19">
        <f t="shared" si="809"/>
        <v>4.4524812960920688</v>
      </c>
      <c r="S3375" s="19">
        <f t="shared" si="811"/>
        <v>3.2963433407463945</v>
      </c>
      <c r="T3375" s="19">
        <f t="shared" si="806"/>
        <v>2.2589923872983766</v>
      </c>
      <c r="U3375" s="23">
        <f t="shared" si="812"/>
        <v>3.3689689227229405</v>
      </c>
      <c r="V3375" s="24">
        <f t="shared" si="804"/>
        <v>2.9132834450079681</v>
      </c>
      <c r="W3375" s="24">
        <f t="shared" si="804"/>
        <v>3.6076485378720005</v>
      </c>
      <c r="X3375" s="24">
        <f t="shared" si="804"/>
        <v>2.9498151383492242</v>
      </c>
      <c r="Y3375" s="24">
        <f t="shared" si="804"/>
        <v>2.4478945592139167</v>
      </c>
      <c r="Z3375" s="24">
        <f t="shared" si="804"/>
        <v>2.9796604201107773</v>
      </c>
      <c r="AA3375" s="20">
        <v>-0.97</v>
      </c>
      <c r="AB3375" s="20">
        <v>0.89333333333333298</v>
      </c>
      <c r="AC3375" s="17">
        <v>313.83423790165102</v>
      </c>
      <c r="AD3375" s="17">
        <f t="shared" si="807"/>
        <v>314.04847003408787</v>
      </c>
      <c r="AE3375" s="21">
        <v>139</v>
      </c>
      <c r="AF3375" s="21">
        <v>173.76142473118281</v>
      </c>
      <c r="AG3375" s="19">
        <v>3.673185483870967</v>
      </c>
      <c r="AH3375" s="21">
        <v>232.1</v>
      </c>
      <c r="AI3375" s="22">
        <v>0.32833333333333298</v>
      </c>
      <c r="AJ3375" s="21">
        <v>1317</v>
      </c>
      <c r="AK3375" s="21" t="e">
        <f>VLOOKUP($B3375,'[3]Rotoma level Monthly'!$C$2:$N$538,10,FALSE)</f>
        <v>#N/A</v>
      </c>
      <c r="AL3375" s="21" t="e">
        <f>VLOOKUP($B3375,'[3]Rotoma level Monthly'!$C$2:$N$538,11,FALSE)</f>
        <v>#N/A</v>
      </c>
      <c r="AM3375" s="20">
        <v>3.6430949384682187</v>
      </c>
      <c r="AN3375" s="21">
        <v>189.29166666666666</v>
      </c>
    </row>
    <row r="3376" spans="1:40" x14ac:dyDescent="0.25">
      <c r="A3376" t="s">
        <v>102</v>
      </c>
      <c r="B3376" s="15">
        <v>40210</v>
      </c>
      <c r="C3376" s="16" t="s">
        <v>71</v>
      </c>
      <c r="D3376" s="17">
        <v>2010</v>
      </c>
      <c r="E3376" s="18" t="str">
        <f t="shared" si="805"/>
        <v>Tikitapu 2009/10</v>
      </c>
      <c r="F3376" s="18" t="s">
        <v>72</v>
      </c>
      <c r="G3376" s="19">
        <v>1.2</v>
      </c>
      <c r="H3376" s="20">
        <v>5.8000001907348633</v>
      </c>
      <c r="I3376" s="21">
        <v>164</v>
      </c>
      <c r="J3376" s="19">
        <v>4.0000002000000006</v>
      </c>
      <c r="K3376" s="19">
        <v>1</v>
      </c>
      <c r="L3376" s="19">
        <v>6.0000000999999994</v>
      </c>
      <c r="M3376" s="19">
        <v>4.9999998999999997</v>
      </c>
      <c r="N3376" s="19">
        <v>6.9000000999999997</v>
      </c>
      <c r="O3376" s="19">
        <v>0.80000000999999998</v>
      </c>
      <c r="Q3376" s="19">
        <f t="shared" si="810"/>
        <v>2.4211203649609674</v>
      </c>
      <c r="R3376" s="19">
        <f t="shared" si="809"/>
        <v>3.3981990715992318</v>
      </c>
      <c r="S3376" s="19">
        <f t="shared" si="811"/>
        <v>3.0566799826235704</v>
      </c>
      <c r="T3376" s="19">
        <f t="shared" si="806"/>
        <v>1.976015238084643</v>
      </c>
      <c r="U3376" s="23">
        <f t="shared" si="812"/>
        <v>2.7130036643171032</v>
      </c>
      <c r="V3376" s="24">
        <f t="shared" si="804"/>
        <v>2.8734921237582665</v>
      </c>
      <c r="W3376" s="24">
        <f t="shared" si="804"/>
        <v>3.6190138359311739</v>
      </c>
      <c r="X3376" s="24">
        <f t="shared" si="804"/>
        <v>2.9698891950112483</v>
      </c>
      <c r="Y3376" s="24">
        <f t="shared" si="804"/>
        <v>2.4452850892970743</v>
      </c>
      <c r="Z3376" s="24">
        <f t="shared" si="804"/>
        <v>2.9769200609994413</v>
      </c>
      <c r="AA3376" s="20">
        <v>-1.31</v>
      </c>
      <c r="AB3376" s="20">
        <v>0.51666666666666605</v>
      </c>
      <c r="AC3376" s="17">
        <v>313.80107326970898</v>
      </c>
      <c r="AD3376" s="17">
        <f t="shared" si="807"/>
        <v>313.99127517885802</v>
      </c>
      <c r="AE3376" s="21">
        <v>60.5</v>
      </c>
      <c r="AF3376" s="21">
        <v>151.10267857142853</v>
      </c>
      <c r="AG3376" s="19">
        <v>2.7612351190476194</v>
      </c>
      <c r="AH3376" s="21">
        <v>206.6</v>
      </c>
      <c r="AI3376" s="22">
        <v>0.32833333333333298</v>
      </c>
      <c r="AJ3376" s="21">
        <v>1437</v>
      </c>
      <c r="AK3376" s="21" t="e">
        <f>VLOOKUP($B3376,'[3]Rotoma level Monthly'!$C$2:$N$538,10,FALSE)</f>
        <v>#N/A</v>
      </c>
      <c r="AL3376" s="21" t="e">
        <f>VLOOKUP($B3376,'[3]Rotoma level Monthly'!$C$2:$N$538,11,FALSE)</f>
        <v>#N/A</v>
      </c>
      <c r="AM3376" s="20">
        <v>3.6644547054933079</v>
      </c>
      <c r="AN3376" s="21">
        <v>188.99166666666665</v>
      </c>
    </row>
    <row r="3377" spans="1:40" x14ac:dyDescent="0.25">
      <c r="A3377" t="s">
        <v>102</v>
      </c>
      <c r="B3377" s="15">
        <v>40238</v>
      </c>
      <c r="C3377" s="16" t="s">
        <v>71</v>
      </c>
      <c r="D3377" s="17">
        <v>2010</v>
      </c>
      <c r="E3377" s="18" t="str">
        <f t="shared" si="805"/>
        <v>Tikitapu 2009/10</v>
      </c>
      <c r="F3377" s="18" t="s">
        <v>72</v>
      </c>
      <c r="G3377" s="19">
        <v>1.2</v>
      </c>
      <c r="I3377" s="21">
        <v>187.00001</v>
      </c>
      <c r="J3377" s="19">
        <v>4.0000002000000006</v>
      </c>
      <c r="K3377" s="19">
        <v>0.5</v>
      </c>
      <c r="L3377" s="19">
        <v>0.50000001999999999</v>
      </c>
      <c r="M3377" s="19">
        <v>1</v>
      </c>
      <c r="N3377" s="19">
        <v>7.8000002000000004</v>
      </c>
      <c r="O3377" s="19">
        <v>1.2</v>
      </c>
      <c r="Q3377" s="19">
        <f t="shared" si="810"/>
        <v>2.4211203649609674</v>
      </c>
      <c r="S3377" s="19">
        <f t="shared" si="811"/>
        <v>3.228243305580015</v>
      </c>
      <c r="T3377" s="19">
        <f t="shared" si="806"/>
        <v>1.976015238084643</v>
      </c>
      <c r="U3377" s="23">
        <f t="shared" si="812"/>
        <v>2.5417929695418748</v>
      </c>
      <c r="V3377" s="24">
        <f t="shared" si="804"/>
        <v>2.8661341446000663</v>
      </c>
      <c r="W3377" s="24">
        <f t="shared" si="804"/>
        <v>3.6600907353815431</v>
      </c>
      <c r="X3377" s="24">
        <f t="shared" si="804"/>
        <v>2.9737430985300151</v>
      </c>
      <c r="Y3377" s="24">
        <f t="shared" si="804"/>
        <v>2.5185357215753097</v>
      </c>
      <c r="Z3377" s="24">
        <f t="shared" si="804"/>
        <v>2.9813280549000738</v>
      </c>
      <c r="AA3377" s="20">
        <v>-1.03</v>
      </c>
      <c r="AB3377" s="20">
        <v>0.13166666666666599</v>
      </c>
      <c r="AC3377" s="17">
        <v>313.59252846282601</v>
      </c>
      <c r="AD3377" s="17">
        <f t="shared" si="807"/>
        <v>313.94705610040859</v>
      </c>
      <c r="AE3377" s="21">
        <v>20.5</v>
      </c>
      <c r="AF3377" s="21">
        <v>194.67607526881719</v>
      </c>
      <c r="AG3377" s="19">
        <v>3.4506048387096775</v>
      </c>
      <c r="AH3377" s="21">
        <v>238.1</v>
      </c>
      <c r="AI3377" s="22">
        <v>0.17333333333333301</v>
      </c>
      <c r="AJ3377" s="21">
        <v>1335.5</v>
      </c>
      <c r="AK3377" s="21" t="e">
        <f>VLOOKUP($B3377,'[3]Rotoma level Monthly'!$C$2:$N$538,10,FALSE)</f>
        <v>#N/A</v>
      </c>
      <c r="AL3377" s="21" t="e">
        <f>VLOOKUP($B3377,'[3]Rotoma level Monthly'!$C$2:$N$538,11,FALSE)</f>
        <v>#N/A</v>
      </c>
      <c r="AM3377" s="20">
        <v>3.6052595170012451</v>
      </c>
      <c r="AN3377" s="21">
        <v>189.42499999999998</v>
      </c>
    </row>
    <row r="3378" spans="1:40" x14ac:dyDescent="0.25">
      <c r="A3378" t="s">
        <v>102</v>
      </c>
      <c r="B3378" s="15">
        <v>40269</v>
      </c>
      <c r="C3378" s="16" t="s">
        <v>71</v>
      </c>
      <c r="D3378" s="17">
        <v>2010</v>
      </c>
      <c r="E3378" s="18" t="str">
        <f t="shared" si="805"/>
        <v>Tikitapu 2009/10</v>
      </c>
      <c r="F3378" s="18" t="s">
        <v>72</v>
      </c>
      <c r="G3378" s="19">
        <v>1.2</v>
      </c>
      <c r="I3378" s="21">
        <v>172.99999</v>
      </c>
      <c r="J3378" s="19">
        <v>4.0000002000000006</v>
      </c>
      <c r="K3378" s="19">
        <v>0.5</v>
      </c>
      <c r="L3378" s="19">
        <v>1</v>
      </c>
      <c r="M3378" s="19">
        <v>2.0000001000000003</v>
      </c>
      <c r="N3378" s="19">
        <v>6.1999997999999996</v>
      </c>
      <c r="O3378" s="19">
        <v>1.1000000000000001</v>
      </c>
      <c r="Q3378" s="19">
        <f t="shared" si="810"/>
        <v>2.4211203649609674</v>
      </c>
      <c r="S3378" s="19">
        <f t="shared" si="811"/>
        <v>3.1265186948554526</v>
      </c>
      <c r="T3378" s="19">
        <f t="shared" si="806"/>
        <v>1.976015238084643</v>
      </c>
      <c r="U3378" s="23">
        <f t="shared" si="812"/>
        <v>2.5078847659670211</v>
      </c>
      <c r="V3378" s="24">
        <f t="shared" si="804"/>
        <v>2.8828941750134809</v>
      </c>
      <c r="W3378" s="24">
        <f t="shared" si="804"/>
        <v>3.7190117504557088</v>
      </c>
      <c r="X3378" s="24">
        <f t="shared" si="804"/>
        <v>2.9884370246874501</v>
      </c>
      <c r="Y3378" s="24">
        <f t="shared" si="804"/>
        <v>2.4024362215441077</v>
      </c>
      <c r="Z3378" s="24">
        <f t="shared" si="804"/>
        <v>2.9484375894793011</v>
      </c>
      <c r="AA3378" s="20">
        <v>1.47</v>
      </c>
      <c r="AB3378" s="20">
        <v>0.159999999999999</v>
      </c>
      <c r="AC3378" s="17">
        <v>313.38867361111102</v>
      </c>
      <c r="AD3378" s="17">
        <f t="shared" si="807"/>
        <v>313.88512482374534</v>
      </c>
      <c r="AE3378" s="21">
        <v>48</v>
      </c>
      <c r="AF3378" s="21">
        <v>175.38749999999996</v>
      </c>
      <c r="AG3378" s="19">
        <v>2.8314583333333334</v>
      </c>
      <c r="AH3378" s="21">
        <v>201.3</v>
      </c>
      <c r="AI3378" s="22">
        <v>0.14583333333333248</v>
      </c>
      <c r="AJ3378" s="21">
        <v>1308.5</v>
      </c>
      <c r="AK3378" s="21" t="e">
        <f>VLOOKUP($B3378,'[3]Rotoma level Monthly'!$C$2:$N$538,10,FALSE)</f>
        <v>#N/A</v>
      </c>
      <c r="AL3378" s="21" t="e">
        <f>VLOOKUP($B3378,'[3]Rotoma level Monthly'!$C$2:$N$538,11,FALSE)</f>
        <v>#N/A</v>
      </c>
      <c r="AM3378" s="20">
        <v>3.5994239435245423</v>
      </c>
      <c r="AN3378" s="21">
        <v>191.84166666666667</v>
      </c>
    </row>
    <row r="3379" spans="1:40" x14ac:dyDescent="0.25">
      <c r="A3379" t="s">
        <v>102</v>
      </c>
      <c r="B3379" s="15">
        <v>40299</v>
      </c>
      <c r="C3379" s="16" t="s">
        <v>71</v>
      </c>
      <c r="D3379" s="17">
        <v>2010</v>
      </c>
      <c r="E3379" s="18" t="str">
        <f t="shared" si="805"/>
        <v>Tikitapu 2009/10</v>
      </c>
      <c r="F3379" s="18" t="s">
        <v>72</v>
      </c>
      <c r="G3379" s="19">
        <v>1.7</v>
      </c>
      <c r="H3379" s="20">
        <v>4.5100002288818359</v>
      </c>
      <c r="I3379" s="21">
        <v>200</v>
      </c>
      <c r="J3379" s="19">
        <v>4.9999998999999997</v>
      </c>
      <c r="K3379" s="19">
        <v>0.5</v>
      </c>
      <c r="L3379" s="19">
        <v>1</v>
      </c>
      <c r="M3379" s="19">
        <v>2.0000001000000003</v>
      </c>
      <c r="N3379" s="19">
        <v>7</v>
      </c>
      <c r="O3379" s="19">
        <v>0.98000001999999997</v>
      </c>
      <c r="Q3379" s="19">
        <f t="shared" si="810"/>
        <v>2.8053402603008157</v>
      </c>
      <c r="R3379" s="19">
        <f t="shared" ref="R3379:R3400" si="813">5.56+2.6*LOG(((1/$H3379)-(1/40)),10)</f>
        <v>3.7240605473811459</v>
      </c>
      <c r="S3379" s="19">
        <f t="shared" si="811"/>
        <v>3.3161002869485832</v>
      </c>
      <c r="T3379" s="19">
        <f t="shared" si="806"/>
        <v>2.2589923872983766</v>
      </c>
      <c r="U3379" s="23">
        <f t="shared" si="812"/>
        <v>3.0261233704822299</v>
      </c>
      <c r="V3379" s="24">
        <f t="shared" si="804"/>
        <v>2.9149124996251348</v>
      </c>
      <c r="W3379" s="24">
        <f t="shared" si="804"/>
        <v>3.7549773595516278</v>
      </c>
      <c r="X3379" s="24">
        <f t="shared" si="804"/>
        <v>3.1331061825862467</v>
      </c>
      <c r="Y3379" s="24">
        <f t="shared" si="804"/>
        <v>2.2613555498158013</v>
      </c>
      <c r="Z3379" s="24">
        <f t="shared" si="804"/>
        <v>2.9648321274031537</v>
      </c>
      <c r="AA3379" s="20">
        <v>1.1100000000000001</v>
      </c>
      <c r="AB3379" s="20">
        <v>7.9999999999999905E-2</v>
      </c>
      <c r="AC3379" s="17">
        <v>313.35455712365598</v>
      </c>
      <c r="AD3379" s="17">
        <f t="shared" si="807"/>
        <v>313.8362357563995</v>
      </c>
      <c r="AE3379" s="21">
        <v>280.539999999999</v>
      </c>
      <c r="AF3379" s="21">
        <v>159.89448924731184</v>
      </c>
      <c r="AG3379" s="19">
        <v>2.7748655913978495</v>
      </c>
      <c r="AH3379" s="21">
        <v>128.4</v>
      </c>
      <c r="AI3379" s="22">
        <v>0.10583333333333295</v>
      </c>
      <c r="AJ3379" s="21">
        <v>1281.5</v>
      </c>
      <c r="AK3379" s="21" t="e">
        <f>VLOOKUP($B3379,'[3]Rotoma level Monthly'!$C$2:$N$538,10,FALSE)</f>
        <v>#N/A</v>
      </c>
      <c r="AL3379" s="21" t="e">
        <f>VLOOKUP($B3379,'[3]Rotoma level Monthly'!$C$2:$N$538,11,FALSE)</f>
        <v>#N/A</v>
      </c>
      <c r="AM3379" s="20">
        <v>3.5673753324134316</v>
      </c>
      <c r="AN3379" s="21">
        <v>189.44166666666663</v>
      </c>
    </row>
    <row r="3380" spans="1:40" x14ac:dyDescent="0.25">
      <c r="A3380" t="s">
        <v>102</v>
      </c>
      <c r="B3380" s="15">
        <v>40330</v>
      </c>
      <c r="C3380" s="16" t="s">
        <v>71</v>
      </c>
      <c r="D3380" s="17">
        <v>2010</v>
      </c>
      <c r="E3380" s="18" t="str">
        <f t="shared" si="805"/>
        <v>Tikitapu 2009/10</v>
      </c>
      <c r="F3380" s="18" t="s">
        <v>72</v>
      </c>
      <c r="G3380" s="19">
        <v>2.5</v>
      </c>
      <c r="H3380" s="20">
        <v>4.9499998092651367</v>
      </c>
      <c r="I3380" s="21">
        <v>187.99999</v>
      </c>
      <c r="J3380" s="19">
        <v>6.0000000999999994</v>
      </c>
      <c r="K3380" s="19">
        <v>0.5</v>
      </c>
      <c r="L3380" s="19">
        <v>0.50000001999999999</v>
      </c>
      <c r="M3380" s="19">
        <v>3</v>
      </c>
      <c r="O3380" s="19">
        <v>2.4000001000000002</v>
      </c>
      <c r="Q3380" s="19">
        <f t="shared" si="810"/>
        <v>3.2307676220269759</v>
      </c>
      <c r="R3380" s="19">
        <f t="shared" si="813"/>
        <v>3.6048594129610123</v>
      </c>
      <c r="S3380" s="19">
        <f t="shared" si="811"/>
        <v>3.2352150567503553</v>
      </c>
      <c r="T3380" s="19">
        <f t="shared" si="806"/>
        <v>2.4902016722559037</v>
      </c>
      <c r="U3380" s="23">
        <f t="shared" si="812"/>
        <v>3.1402609409985618</v>
      </c>
      <c r="V3380" s="24">
        <f t="shared" ref="V3380:Z3430" si="814">AVERAGE(Q3369:Q3380)</f>
        <v>2.9503647797689809</v>
      </c>
      <c r="W3380" s="24">
        <f t="shared" si="814"/>
        <v>3.7726553067847766</v>
      </c>
      <c r="X3380" s="24">
        <f t="shared" si="814"/>
        <v>3.1503341155860287</v>
      </c>
      <c r="Y3380" s="24">
        <f t="shared" si="814"/>
        <v>2.2613555498158013</v>
      </c>
      <c r="Z3380" s="24">
        <f t="shared" si="814"/>
        <v>2.9816850863626327</v>
      </c>
      <c r="AA3380" s="20">
        <v>0.28000000000000003</v>
      </c>
      <c r="AB3380" s="20">
        <v>1.51833333333333</v>
      </c>
      <c r="AC3380" s="17">
        <v>313.63072954861099</v>
      </c>
      <c r="AD3380" s="17">
        <f t="shared" si="807"/>
        <v>313.81639031535514</v>
      </c>
      <c r="AE3380" s="21">
        <v>191.70500000000101</v>
      </c>
      <c r="AF3380" s="21">
        <v>166.70555555555558</v>
      </c>
      <c r="AG3380" s="19">
        <v>3.3209722222222222</v>
      </c>
      <c r="AH3380" s="21">
        <v>97.7</v>
      </c>
      <c r="AI3380" s="22">
        <v>0.14583333333333248</v>
      </c>
      <c r="AJ3380" s="21">
        <v>1465.0399999999991</v>
      </c>
      <c r="AK3380" s="21" t="e">
        <f>VLOOKUP($B3380,'[3]Rotoma level Monthly'!$C$2:$N$538,10,FALSE)</f>
        <v>#N/A</v>
      </c>
      <c r="AL3380" s="21" t="e">
        <f>VLOOKUP($B3380,'[3]Rotoma level Monthly'!$C$2:$N$538,11,FALSE)</f>
        <v>#N/A</v>
      </c>
      <c r="AM3380" s="20">
        <v>3.5176665510514238</v>
      </c>
      <c r="AN3380" s="21">
        <v>184.99999999999997</v>
      </c>
    </row>
    <row r="3381" spans="1:40" x14ac:dyDescent="0.25">
      <c r="A3381" t="s">
        <v>102</v>
      </c>
      <c r="B3381" s="15">
        <v>40391</v>
      </c>
      <c r="C3381" s="16" t="s">
        <v>73</v>
      </c>
      <c r="D3381" s="17">
        <v>2011</v>
      </c>
      <c r="E3381" s="18" t="str">
        <f t="shared" si="805"/>
        <v>Tikitapu 2010/11</v>
      </c>
      <c r="F3381" s="18" t="s">
        <v>72</v>
      </c>
      <c r="G3381" s="19">
        <v>2.65</v>
      </c>
      <c r="H3381" s="20">
        <v>5.5500001907348633</v>
      </c>
      <c r="I3381" s="21">
        <v>175.00000499999999</v>
      </c>
      <c r="J3381" s="19">
        <v>6.4762694701365007</v>
      </c>
      <c r="K3381" s="19">
        <v>0.86891824794721972</v>
      </c>
      <c r="L3381" s="19">
        <v>2</v>
      </c>
      <c r="M3381" s="19">
        <v>3.5000001000000003</v>
      </c>
      <c r="N3381" s="19">
        <v>7.2250001499999996</v>
      </c>
      <c r="O3381" s="19">
        <v>1.2</v>
      </c>
      <c r="Q3381" s="19">
        <f t="shared" si="810"/>
        <v>3.2950445197994922</v>
      </c>
      <c r="R3381" s="19">
        <f t="shared" si="813"/>
        <v>3.4561742096044785</v>
      </c>
      <c r="S3381" s="19">
        <f t="shared" si="811"/>
        <v>3.1415445638950703</v>
      </c>
      <c r="T3381" s="19">
        <f t="shared" si="806"/>
        <v>2.5870687399799017</v>
      </c>
      <c r="U3381" s="23">
        <f t="shared" si="812"/>
        <v>3.1199580083197356</v>
      </c>
      <c r="V3381" s="24">
        <f t="shared" si="814"/>
        <v>2.9453033731181688</v>
      </c>
      <c r="W3381" s="24">
        <f t="shared" si="814"/>
        <v>3.7455842072777594</v>
      </c>
      <c r="X3381" s="24">
        <f t="shared" si="814"/>
        <v>3.1742540178979683</v>
      </c>
      <c r="Y3381" s="24">
        <f t="shared" si="814"/>
        <v>2.2930092393161368</v>
      </c>
      <c r="Z3381" s="24">
        <f t="shared" si="814"/>
        <v>2.9886733202557032</v>
      </c>
      <c r="AA3381" s="20">
        <v>1.9</v>
      </c>
      <c r="AB3381" s="20">
        <v>1.53</v>
      </c>
      <c r="AC3381" s="17">
        <v>313.92305484462599</v>
      </c>
      <c r="AD3381" s="17">
        <f t="shared" si="807"/>
        <v>313.82386901540485</v>
      </c>
      <c r="AE3381" s="21">
        <v>315.31500000000199</v>
      </c>
      <c r="AF3381" s="21">
        <v>161.51344086021507</v>
      </c>
      <c r="AG3381" s="19">
        <v>3.2879032258064531</v>
      </c>
      <c r="AH3381" s="21">
        <v>135.1</v>
      </c>
      <c r="AI3381" s="22">
        <v>0.30083333333333251</v>
      </c>
      <c r="AJ3381" s="21">
        <v>1366.2350000000001</v>
      </c>
      <c r="AK3381" s="21" t="e">
        <f>VLOOKUP($B3381,'[3]Rotoma level Monthly'!$C$2:$N$538,10,FALSE)</f>
        <v>#N/A</v>
      </c>
      <c r="AL3381" s="21" t="e">
        <f>VLOOKUP($B3381,'[3]Rotoma level Monthly'!$C$2:$N$538,11,FALSE)</f>
        <v>#N/A</v>
      </c>
      <c r="AM3381" s="20">
        <v>3.4660687687933591</v>
      </c>
      <c r="AN3381" s="21">
        <v>189.54999999999998</v>
      </c>
    </row>
    <row r="3382" spans="1:40" x14ac:dyDescent="0.25">
      <c r="A3382" t="s">
        <v>102</v>
      </c>
      <c r="B3382" s="15">
        <v>40422</v>
      </c>
      <c r="C3382" s="16" t="s">
        <v>73</v>
      </c>
      <c r="D3382" s="17">
        <v>2011</v>
      </c>
      <c r="E3382" s="18" t="str">
        <f t="shared" si="805"/>
        <v>Tikitapu 2010/11</v>
      </c>
      <c r="F3382" s="18" t="s">
        <v>72</v>
      </c>
      <c r="G3382" s="19">
        <v>2.2999999999999998</v>
      </c>
      <c r="H3382" s="20">
        <v>6.2100000381469727</v>
      </c>
      <c r="I3382" s="21">
        <v>160</v>
      </c>
      <c r="J3382" s="19">
        <v>5.9877691770364994</v>
      </c>
      <c r="K3382" s="19">
        <v>0.86891824794721972</v>
      </c>
      <c r="L3382" s="19">
        <v>0.50000001999999999</v>
      </c>
      <c r="M3382" s="19">
        <v>3</v>
      </c>
      <c r="N3382" s="19">
        <v>7.5999999000000003</v>
      </c>
      <c r="O3382" s="19">
        <v>0.56000000000000005</v>
      </c>
      <c r="Q3382" s="19">
        <f t="shared" si="810"/>
        <v>3.138788703484686</v>
      </c>
      <c r="R3382" s="19">
        <f t="shared" si="813"/>
        <v>3.307455152491884</v>
      </c>
      <c r="S3382" s="19">
        <f t="shared" si="811"/>
        <v>3.0244011477943329</v>
      </c>
      <c r="T3382" s="19">
        <f t="shared" si="806"/>
        <v>2.4876139470018783</v>
      </c>
      <c r="U3382" s="23">
        <f t="shared" si="812"/>
        <v>2.9895647376931951</v>
      </c>
      <c r="V3382" s="24">
        <f t="shared" si="814"/>
        <v>2.9067080290210847</v>
      </c>
      <c r="W3382" s="24">
        <f t="shared" si="814"/>
        <v>3.694900543118782</v>
      </c>
      <c r="X3382" s="24">
        <f t="shared" si="814"/>
        <v>3.1786300780287675</v>
      </c>
      <c r="Y3382" s="24">
        <f t="shared" si="814"/>
        <v>2.3279997415842923</v>
      </c>
      <c r="Z3382" s="24">
        <f t="shared" si="814"/>
        <v>2.9783070281313844</v>
      </c>
      <c r="AA3382" s="20">
        <v>2.41</v>
      </c>
      <c r="AB3382" s="20">
        <v>1.57666666666666</v>
      </c>
      <c r="AC3382" s="17">
        <v>314.20481854223698</v>
      </c>
      <c r="AD3382" s="17">
        <f t="shared" si="807"/>
        <v>313.84858701904722</v>
      </c>
      <c r="AE3382" s="21">
        <v>187.11000000000101</v>
      </c>
      <c r="AF3382" s="21">
        <v>212.87643678160921</v>
      </c>
      <c r="AG3382" s="19">
        <v>4.9275862068965521</v>
      </c>
      <c r="AH3382" s="21">
        <v>146.1</v>
      </c>
      <c r="AI3382" s="22">
        <v>0.33833333333333249</v>
      </c>
      <c r="AJ3382" s="21">
        <v>1495.550000000002</v>
      </c>
      <c r="AK3382" s="21" t="e">
        <f>VLOOKUP($B3382,'[3]Rotoma level Monthly'!$C$2:$N$538,10,FALSE)</f>
        <v>#N/A</v>
      </c>
      <c r="AL3382" s="21" t="e">
        <f>VLOOKUP($B3382,'[3]Rotoma level Monthly'!$C$2:$N$538,11,FALSE)</f>
        <v>#N/A</v>
      </c>
      <c r="AM3382" s="20">
        <v>3.40000694083637</v>
      </c>
      <c r="AN3382" s="21">
        <v>187.04999999999998</v>
      </c>
    </row>
    <row r="3383" spans="1:40" x14ac:dyDescent="0.25">
      <c r="A3383" t="s">
        <v>102</v>
      </c>
      <c r="B3383" s="15">
        <v>40452</v>
      </c>
      <c r="C3383" s="16" t="s">
        <v>73</v>
      </c>
      <c r="D3383" s="17">
        <v>2011</v>
      </c>
      <c r="E3383" s="18" t="str">
        <f t="shared" si="805"/>
        <v>Tikitapu 2010/11</v>
      </c>
      <c r="F3383" s="18" t="s">
        <v>72</v>
      </c>
      <c r="G3383" s="19">
        <v>2</v>
      </c>
      <c r="H3383" s="20">
        <v>6</v>
      </c>
      <c r="I3383" s="21">
        <v>160</v>
      </c>
      <c r="J3383" s="19">
        <v>5.0107694701365002</v>
      </c>
      <c r="K3383" s="19">
        <v>0.86891824794721972</v>
      </c>
      <c r="L3383" s="19">
        <v>1</v>
      </c>
      <c r="M3383" s="19">
        <v>4.0000002000000006</v>
      </c>
      <c r="N3383" s="19">
        <v>7.3000002000000004</v>
      </c>
      <c r="O3383" s="19">
        <v>0.56000000000000005</v>
      </c>
      <c r="Q3383" s="19">
        <f t="shared" si="810"/>
        <v>2.9846161889865122</v>
      </c>
      <c r="R3383" s="19">
        <f t="shared" si="813"/>
        <v>3.3532959558596875</v>
      </c>
      <c r="S3383" s="19">
        <f t="shared" si="811"/>
        <v>3.0244011477943329</v>
      </c>
      <c r="T3383" s="19">
        <f t="shared" si="806"/>
        <v>2.2617209141920465</v>
      </c>
      <c r="U3383" s="23">
        <f t="shared" si="812"/>
        <v>2.9060085517081449</v>
      </c>
      <c r="V3383" s="24">
        <f t="shared" si="814"/>
        <v>2.9272206484411236</v>
      </c>
      <c r="W3383" s="24">
        <f t="shared" si="814"/>
        <v>3.6694836476053583</v>
      </c>
      <c r="X3383" s="24">
        <f t="shared" si="814"/>
        <v>3.1593376373936572</v>
      </c>
      <c r="Y3383" s="24">
        <f t="shared" si="814"/>
        <v>2.4250591802048111</v>
      </c>
      <c r="Z3383" s="24">
        <f t="shared" si="814"/>
        <v>2.9975817459174494</v>
      </c>
      <c r="AA3383" s="20">
        <v>1.78</v>
      </c>
      <c r="AB3383" s="20">
        <v>1.4683333333333299</v>
      </c>
      <c r="AC3383" s="17">
        <v>314.28719996204399</v>
      </c>
      <c r="AD3383" s="17">
        <f t="shared" si="807"/>
        <v>313.86507603466572</v>
      </c>
      <c r="AE3383" s="21">
        <v>62.864999999999903</v>
      </c>
      <c r="AF3383" s="21">
        <v>188.20967741935482</v>
      </c>
      <c r="AG3383" s="19">
        <v>4.15967741935484</v>
      </c>
      <c r="AH3383" s="21">
        <v>245.9</v>
      </c>
      <c r="AI3383" s="22">
        <v>0.70499999999999952</v>
      </c>
      <c r="AJ3383" s="21">
        <v>1563.660000000003</v>
      </c>
      <c r="AK3383" s="21" t="e">
        <f>VLOOKUP($B3383,'[3]Rotoma level Monthly'!$C$2:$N$538,10,FALSE)</f>
        <v>#N/A</v>
      </c>
      <c r="AL3383" s="21" t="e">
        <f>VLOOKUP($B3383,'[3]Rotoma level Monthly'!$C$2:$N$538,11,FALSE)</f>
        <v>#N/A</v>
      </c>
      <c r="AM3383" s="20">
        <v>3.5362756988184896</v>
      </c>
      <c r="AN3383" s="21">
        <v>190.45000000000002</v>
      </c>
    </row>
    <row r="3384" spans="1:40" x14ac:dyDescent="0.25">
      <c r="A3384" t="s">
        <v>102</v>
      </c>
      <c r="B3384" s="15">
        <v>40483</v>
      </c>
      <c r="C3384" s="16" t="s">
        <v>73</v>
      </c>
      <c r="D3384" s="17">
        <v>2011</v>
      </c>
      <c r="E3384" s="18" t="str">
        <f t="shared" si="805"/>
        <v>Tikitapu 2010/11</v>
      </c>
      <c r="F3384" s="18" t="s">
        <v>72</v>
      </c>
      <c r="G3384" s="19">
        <v>1.8</v>
      </c>
      <c r="H3384" s="20">
        <v>6.059999942779541</v>
      </c>
      <c r="I3384" s="21">
        <v>150.00001</v>
      </c>
      <c r="J3384" s="19">
        <v>5.0107694701365002</v>
      </c>
      <c r="K3384" s="19">
        <v>2.3344183456472201</v>
      </c>
      <c r="L3384" s="19">
        <v>0.50000001999999999</v>
      </c>
      <c r="M3384" s="19">
        <v>3</v>
      </c>
      <c r="N3384" s="19">
        <v>7.9000000999999997</v>
      </c>
      <c r="O3384" s="19">
        <v>0.69999999000000002</v>
      </c>
      <c r="Q3384" s="19">
        <f t="shared" si="810"/>
        <v>2.8683921629623974</v>
      </c>
      <c r="R3384" s="19">
        <f t="shared" si="813"/>
        <v>3.3400659910328994</v>
      </c>
      <c r="S3384" s="19">
        <f t="shared" si="811"/>
        <v>2.9400347769060233</v>
      </c>
      <c r="T3384" s="19">
        <f t="shared" si="806"/>
        <v>2.2617209141920465</v>
      </c>
      <c r="U3384" s="23">
        <f t="shared" si="812"/>
        <v>2.8525534612733416</v>
      </c>
      <c r="V3384" s="24">
        <f t="shared" si="814"/>
        <v>2.9439806788545368</v>
      </c>
      <c r="W3384" s="24">
        <f t="shared" si="814"/>
        <v>3.6315068537843098</v>
      </c>
      <c r="X3384" s="24">
        <f t="shared" si="814"/>
        <v>3.1589751228173681</v>
      </c>
      <c r="Y3384" s="24">
        <f t="shared" si="814"/>
        <v>2.2736292280022283</v>
      </c>
      <c r="Z3384" s="24">
        <f t="shared" si="814"/>
        <v>2.9559118047800332</v>
      </c>
      <c r="AA3384" s="20">
        <v>1.53</v>
      </c>
      <c r="AB3384" s="20">
        <v>1.67</v>
      </c>
      <c r="AC3384" s="17">
        <v>314.20166051864902</v>
      </c>
      <c r="AD3384" s="17">
        <f t="shared" si="807"/>
        <v>313.86383412404837</v>
      </c>
      <c r="AE3384" s="21">
        <v>54.474999999999902</v>
      </c>
      <c r="AF3384" s="21">
        <v>149.67291666666671</v>
      </c>
      <c r="AG3384" s="19">
        <v>3.4192361111111103</v>
      </c>
      <c r="AH3384" s="21">
        <v>258.8</v>
      </c>
      <c r="AI3384" s="22">
        <v>1.1808333333333314</v>
      </c>
      <c r="AJ3384" s="21">
        <v>1471.025000000003</v>
      </c>
      <c r="AK3384" s="21" t="e">
        <f>VLOOKUP($B3384,'[3]Rotoma level Monthly'!$C$2:$N$538,10,FALSE)</f>
        <v>#N/A</v>
      </c>
      <c r="AL3384" s="21" t="e">
        <f>VLOOKUP($B3384,'[3]Rotoma level Monthly'!$C$2:$N$538,11,FALSE)</f>
        <v>#N/A</v>
      </c>
      <c r="AM3384" s="20">
        <v>3.5153863619009278</v>
      </c>
      <c r="AN3384" s="21">
        <v>193.18333333333337</v>
      </c>
    </row>
    <row r="3385" spans="1:40" x14ac:dyDescent="0.25">
      <c r="A3385" t="s">
        <v>102</v>
      </c>
      <c r="B3385" s="15">
        <v>40513</v>
      </c>
      <c r="C3385" s="16" t="s">
        <v>73</v>
      </c>
      <c r="D3385" s="17">
        <v>2011</v>
      </c>
      <c r="E3385" s="18" t="str">
        <f t="shared" si="805"/>
        <v>Tikitapu 2010/11</v>
      </c>
      <c r="F3385" s="18" t="s">
        <v>72</v>
      </c>
      <c r="G3385" s="19">
        <v>1.4</v>
      </c>
      <c r="H3385" s="20">
        <v>6.6100001335144043</v>
      </c>
      <c r="I3385" s="21">
        <v>150.00001</v>
      </c>
      <c r="J3385" s="19">
        <v>5.0107694701365002</v>
      </c>
      <c r="K3385" s="19">
        <v>1.3574182479472197</v>
      </c>
      <c r="L3385" s="19">
        <v>2.0000001000000003</v>
      </c>
      <c r="M3385" s="19">
        <v>8.0000004000000011</v>
      </c>
      <c r="N3385" s="19">
        <v>7</v>
      </c>
      <c r="O3385" s="19">
        <v>0.72000003000000001</v>
      </c>
      <c r="Q3385" s="19">
        <f t="shared" si="810"/>
        <v>2.5911652106227248</v>
      </c>
      <c r="R3385" s="19">
        <f t="shared" si="813"/>
        <v>3.2235228901030282</v>
      </c>
      <c r="S3385" s="19">
        <f t="shared" si="811"/>
        <v>2.9400347769060233</v>
      </c>
      <c r="T3385" s="19">
        <f t="shared" si="806"/>
        <v>2.2617209141920465</v>
      </c>
      <c r="U3385" s="23">
        <f t="shared" si="812"/>
        <v>2.7541109479559558</v>
      </c>
      <c r="V3385" s="24">
        <f t="shared" si="814"/>
        <v>2.9261327580480301</v>
      </c>
      <c r="W3385" s="24">
        <f t="shared" si="814"/>
        <v>3.5791778994891521</v>
      </c>
      <c r="X3385" s="24">
        <f t="shared" si="814"/>
        <v>3.1343767661636739</v>
      </c>
      <c r="Y3385" s="24">
        <f t="shared" si="814"/>
        <v>2.2738566052433677</v>
      </c>
      <c r="Z3385" s="24">
        <f t="shared" si="814"/>
        <v>2.9344552142471101</v>
      </c>
      <c r="AA3385" s="20">
        <v>2.64</v>
      </c>
      <c r="AB3385" s="20">
        <v>2.0633333333333299</v>
      </c>
      <c r="AC3385" s="17">
        <v>314.176982862903</v>
      </c>
      <c r="AD3385" s="17">
        <f t="shared" si="807"/>
        <v>313.86757934219196</v>
      </c>
      <c r="AE3385" s="21">
        <v>108</v>
      </c>
      <c r="AF3385" s="21">
        <v>151.92473118279571</v>
      </c>
      <c r="AG3385" s="19">
        <v>3.9889784946236562</v>
      </c>
      <c r="AH3385" s="21">
        <v>188.8</v>
      </c>
      <c r="AI3385" s="22">
        <v>1.4933333333333301</v>
      </c>
      <c r="AJ3385" s="21">
        <v>1490.000000000003</v>
      </c>
      <c r="AK3385" s="21" t="e">
        <f>VLOOKUP($B3385,'[3]Rotoma level Monthly'!$C$2:$N$538,10,FALSE)</f>
        <v>#N/A</v>
      </c>
      <c r="AL3385" s="21" t="e">
        <f>VLOOKUP($B3385,'[3]Rotoma level Monthly'!$C$2:$N$538,11,FALSE)</f>
        <v>#N/A</v>
      </c>
      <c r="AM3385" s="20">
        <v>3.4399925029684657</v>
      </c>
      <c r="AN3385" s="21">
        <v>187.50833333333333</v>
      </c>
    </row>
    <row r="3386" spans="1:40" x14ac:dyDescent="0.25">
      <c r="A3386" t="s">
        <v>102</v>
      </c>
      <c r="B3386" s="15">
        <v>40544</v>
      </c>
      <c r="C3386" s="16" t="s">
        <v>73</v>
      </c>
      <c r="D3386" s="17">
        <v>2011</v>
      </c>
      <c r="E3386" s="18" t="str">
        <f t="shared" si="805"/>
        <v>Tikitapu 2010/11</v>
      </c>
      <c r="F3386" s="18" t="s">
        <v>72</v>
      </c>
      <c r="G3386" s="19">
        <v>0.89999998000000003</v>
      </c>
      <c r="H3386" s="20">
        <v>8.3999996185302734</v>
      </c>
      <c r="I3386" s="21">
        <v>170</v>
      </c>
      <c r="J3386" s="19">
        <v>5.0107694701365002</v>
      </c>
      <c r="K3386" s="19">
        <v>1.3574182479472197</v>
      </c>
      <c r="L3386" s="19">
        <v>6.0000000999999994</v>
      </c>
      <c r="M3386" s="19">
        <v>12</v>
      </c>
      <c r="N3386" s="19">
        <v>7.1999997999999996</v>
      </c>
      <c r="O3386" s="19">
        <v>0.56000000000000005</v>
      </c>
      <c r="Q3386" s="19">
        <f t="shared" si="810"/>
        <v>2.1037759494623742</v>
      </c>
      <c r="R3386" s="19">
        <f t="shared" si="813"/>
        <v>2.8907043585042187</v>
      </c>
      <c r="S3386" s="19">
        <f t="shared" si="811"/>
        <v>3.1036512533486049</v>
      </c>
      <c r="T3386" s="19">
        <f t="shared" si="806"/>
        <v>2.2617209141920465</v>
      </c>
      <c r="U3386" s="23">
        <f t="shared" si="812"/>
        <v>2.5899631188768111</v>
      </c>
      <c r="V3386" s="24">
        <f t="shared" si="814"/>
        <v>2.8124425316069832</v>
      </c>
      <c r="W3386" s="24">
        <f t="shared" si="814"/>
        <v>3.4750818885629648</v>
      </c>
      <c r="X3386" s="24">
        <f t="shared" si="814"/>
        <v>3.119430694512396</v>
      </c>
      <c r="Y3386" s="24">
        <f t="shared" si="814"/>
        <v>2.2548165420713793</v>
      </c>
      <c r="Z3386" s="24">
        <f t="shared" si="814"/>
        <v>2.8758494549880762</v>
      </c>
      <c r="AA3386" s="20">
        <v>1.98</v>
      </c>
      <c r="AB3386" s="20">
        <v>-0.17333333333333301</v>
      </c>
      <c r="AC3386" s="17">
        <v>314.27087197580602</v>
      </c>
      <c r="AD3386" s="17">
        <f t="shared" si="807"/>
        <v>313.88886571865243</v>
      </c>
      <c r="AE3386" s="21">
        <v>430</v>
      </c>
      <c r="AF3386" s="21">
        <v>143.91263440860214</v>
      </c>
      <c r="AG3386" s="19">
        <v>4.0196908602150545</v>
      </c>
      <c r="AH3386" s="21">
        <v>238.3</v>
      </c>
      <c r="AI3386" s="22">
        <v>1.4933333333333301</v>
      </c>
      <c r="AJ3386" s="21">
        <v>1518.500000000003</v>
      </c>
      <c r="AK3386" s="21" t="e">
        <f>VLOOKUP($B3386,'[3]Rotoma level Monthly'!$C$2:$N$538,10,FALSE)</f>
        <v>#N/A</v>
      </c>
      <c r="AL3386" s="21" t="e">
        <f>VLOOKUP($B3386,'[3]Rotoma level Monthly'!$C$2:$N$538,11,FALSE)</f>
        <v>#N/A</v>
      </c>
      <c r="AM3386" s="20">
        <v>3.4586136947247383</v>
      </c>
      <c r="AN3386" s="21">
        <v>188.02499999999998</v>
      </c>
    </row>
    <row r="3387" spans="1:40" x14ac:dyDescent="0.25">
      <c r="A3387" t="s">
        <v>102</v>
      </c>
      <c r="B3387" s="15">
        <v>40575</v>
      </c>
      <c r="C3387" s="16" t="s">
        <v>73</v>
      </c>
      <c r="D3387" s="17">
        <v>2011</v>
      </c>
      <c r="E3387" s="18" t="str">
        <f t="shared" si="805"/>
        <v>Tikitapu 2010/11</v>
      </c>
      <c r="F3387" s="18" t="s">
        <v>72</v>
      </c>
      <c r="G3387" s="19">
        <v>0.80000000999999998</v>
      </c>
      <c r="H3387" s="20">
        <v>10.649999618530273</v>
      </c>
      <c r="I3387" s="21">
        <v>153</v>
      </c>
      <c r="J3387" s="19">
        <v>5.0107694701365002</v>
      </c>
      <c r="K3387" s="19">
        <v>2.3344183456472201</v>
      </c>
      <c r="L3387" s="19">
        <v>4.0000002000000006</v>
      </c>
      <c r="M3387" s="19">
        <v>15</v>
      </c>
      <c r="N3387" s="19">
        <v>7.0999999000000003</v>
      </c>
      <c r="O3387" s="19">
        <v>0.47</v>
      </c>
      <c r="Q3387" s="19">
        <f t="shared" si="810"/>
        <v>1.9738485807483865</v>
      </c>
      <c r="R3387" s="19">
        <f t="shared" si="813"/>
        <v>2.5393161719717487</v>
      </c>
      <c r="S3387" s="19">
        <f t="shared" si="811"/>
        <v>2.9659212067609722</v>
      </c>
      <c r="T3387" s="19">
        <f t="shared" si="806"/>
        <v>2.2617209141920465</v>
      </c>
      <c r="U3387" s="23">
        <f t="shared" si="812"/>
        <v>2.4352017184182886</v>
      </c>
      <c r="V3387" s="24">
        <f t="shared" si="814"/>
        <v>2.6879250244397723</v>
      </c>
      <c r="W3387" s="24">
        <f t="shared" si="814"/>
        <v>3.2837653761509338</v>
      </c>
      <c r="X3387" s="24">
        <f t="shared" si="814"/>
        <v>3.0918955166802782</v>
      </c>
      <c r="Y3387" s="24">
        <f t="shared" si="814"/>
        <v>2.2550439193125187</v>
      </c>
      <c r="Z3387" s="24">
        <f t="shared" si="814"/>
        <v>2.7980355212960215</v>
      </c>
      <c r="AA3387" s="20">
        <v>1.97</v>
      </c>
      <c r="AB3387" s="20">
        <v>0.22166666666666601</v>
      </c>
      <c r="AC3387" s="17">
        <v>314.54166555059498</v>
      </c>
      <c r="AD3387" s="17">
        <f t="shared" si="807"/>
        <v>313.9478180227311</v>
      </c>
      <c r="AE3387" s="21">
        <v>106.76</v>
      </c>
      <c r="AF3387" s="21">
        <v>189.83779761904771</v>
      </c>
      <c r="AG3387" s="19">
        <v>2.6720238095238096</v>
      </c>
      <c r="AH3387" s="21">
        <v>211</v>
      </c>
      <c r="AI3387" s="22">
        <v>1.4933333333333301</v>
      </c>
      <c r="AJ3387" s="21">
        <v>1809.5000000000027</v>
      </c>
      <c r="AK3387" s="21" t="e">
        <f>VLOOKUP($B3387,'[3]Rotoma level Monthly'!$C$2:$N$538,10,FALSE)</f>
        <v>#N/A</v>
      </c>
      <c r="AL3387" s="21" t="e">
        <f>VLOOKUP($B3387,'[3]Rotoma level Monthly'!$C$2:$N$538,11,FALSE)</f>
        <v>#N/A</v>
      </c>
      <c r="AM3387" s="20">
        <v>3.4874891427534127</v>
      </c>
      <c r="AN3387" s="21">
        <v>188.39166666666668</v>
      </c>
    </row>
    <row r="3388" spans="1:40" x14ac:dyDescent="0.25">
      <c r="A3388" t="s">
        <v>102</v>
      </c>
      <c r="B3388" s="15">
        <v>40603</v>
      </c>
      <c r="C3388" s="16" t="s">
        <v>73</v>
      </c>
      <c r="D3388" s="17">
        <v>2011</v>
      </c>
      <c r="E3388" s="18" t="str">
        <f t="shared" si="805"/>
        <v>Tikitapu 2010/11</v>
      </c>
      <c r="F3388" s="18" t="s">
        <v>72</v>
      </c>
      <c r="G3388" s="19">
        <v>1.4</v>
      </c>
      <c r="H3388" s="20">
        <v>10.399999618530273</v>
      </c>
      <c r="I3388" s="21">
        <v>153</v>
      </c>
      <c r="J3388" s="19">
        <v>4.0337692747364997</v>
      </c>
      <c r="K3388" s="19">
        <v>1.3574182479472197</v>
      </c>
      <c r="L3388" s="19">
        <v>1</v>
      </c>
      <c r="M3388" s="19">
        <v>3</v>
      </c>
      <c r="N3388" s="19">
        <v>6.8000002000000004</v>
      </c>
      <c r="O3388" s="19">
        <v>0.51999998000000003</v>
      </c>
      <c r="Q3388" s="19">
        <f t="shared" si="810"/>
        <v>2.5911652106227248</v>
      </c>
      <c r="R3388" s="19">
        <f t="shared" si="813"/>
        <v>2.575715845093371</v>
      </c>
      <c r="S3388" s="19">
        <f t="shared" si="811"/>
        <v>2.9659212067609722</v>
      </c>
      <c r="T3388" s="19">
        <f t="shared" si="806"/>
        <v>1.9866762765858017</v>
      </c>
      <c r="U3388" s="23">
        <f t="shared" si="812"/>
        <v>2.5298696347657175</v>
      </c>
      <c r="V3388" s="24">
        <f t="shared" si="814"/>
        <v>2.702095428244919</v>
      </c>
      <c r="W3388" s="24">
        <f t="shared" si="814"/>
        <v>3.2015170535003477</v>
      </c>
      <c r="X3388" s="24">
        <f t="shared" si="814"/>
        <v>3.084332285358395</v>
      </c>
      <c r="Y3388" s="24">
        <f t="shared" si="814"/>
        <v>2.2559323391876149</v>
      </c>
      <c r="Z3388" s="24">
        <f t="shared" si="814"/>
        <v>2.7827743521667396</v>
      </c>
      <c r="AA3388" s="20">
        <v>2.13</v>
      </c>
      <c r="AB3388" s="20">
        <v>0.52166666666666595</v>
      </c>
      <c r="AC3388" s="17">
        <v>314.551389112903</v>
      </c>
      <c r="AD3388" s="17">
        <f t="shared" si="807"/>
        <v>314.01034434299726</v>
      </c>
      <c r="AE3388" s="21">
        <v>206.36000000000101</v>
      </c>
      <c r="AF3388" s="21">
        <v>157.09543010752697</v>
      </c>
      <c r="AG3388" s="19">
        <v>3.2391801075268805</v>
      </c>
      <c r="AH3388" s="21">
        <v>223.1</v>
      </c>
      <c r="AI3388" s="22">
        <v>1.4933333333333301</v>
      </c>
      <c r="AJ3388" s="21">
        <v>1855.7600000000027</v>
      </c>
      <c r="AK3388" s="21" t="e">
        <f>VLOOKUP($B3388,'[3]Rotoma level Monthly'!$C$2:$N$538,10,FALSE)</f>
        <v>#N/A</v>
      </c>
      <c r="AL3388" s="21" t="e">
        <f>VLOOKUP($B3388,'[3]Rotoma level Monthly'!$C$2:$N$538,11,FALSE)</f>
        <v>#N/A</v>
      </c>
      <c r="AM3388" s="20">
        <v>3.4800548669597617</v>
      </c>
      <c r="AN3388" s="21">
        <v>187.14166666666665</v>
      </c>
    </row>
    <row r="3389" spans="1:40" x14ac:dyDescent="0.25">
      <c r="A3389" t="s">
        <v>102</v>
      </c>
      <c r="B3389" s="15">
        <v>40634</v>
      </c>
      <c r="C3389" s="16" t="s">
        <v>73</v>
      </c>
      <c r="D3389" s="17">
        <v>2011</v>
      </c>
      <c r="E3389" s="18" t="str">
        <f t="shared" si="805"/>
        <v>Tikitapu 2010/11</v>
      </c>
      <c r="F3389" s="18" t="s">
        <v>72</v>
      </c>
      <c r="G3389" s="19">
        <v>1.7</v>
      </c>
      <c r="H3389" s="20">
        <v>10.800000190734863</v>
      </c>
      <c r="I3389" s="21">
        <v>153</v>
      </c>
      <c r="J3389" s="19">
        <v>6.9647693724364999</v>
      </c>
      <c r="K3389" s="19">
        <v>1.3574182479472197</v>
      </c>
      <c r="L3389" s="19">
        <v>0.50000001999999999</v>
      </c>
      <c r="M3389" s="19">
        <v>2.0000001000000003</v>
      </c>
      <c r="N3389" s="19">
        <v>7</v>
      </c>
      <c r="O3389" s="19">
        <v>0.69999999000000002</v>
      </c>
      <c r="Q3389" s="19">
        <f t="shared" si="810"/>
        <v>2.8053402603008157</v>
      </c>
      <c r="R3389" s="19">
        <f t="shared" si="813"/>
        <v>2.5177376447296052</v>
      </c>
      <c r="S3389" s="19">
        <f t="shared" si="811"/>
        <v>2.9659212067609722</v>
      </c>
      <c r="T3389" s="19">
        <f t="shared" si="806"/>
        <v>2.6792876808237982</v>
      </c>
      <c r="U3389" s="23">
        <f t="shared" si="812"/>
        <v>2.7420716981537976</v>
      </c>
      <c r="V3389" s="24">
        <f t="shared" si="814"/>
        <v>2.7341137528565729</v>
      </c>
      <c r="W3389" s="24">
        <f t="shared" si="814"/>
        <v>3.1393552890666441</v>
      </c>
      <c r="X3389" s="24">
        <f t="shared" si="814"/>
        <v>3.0624721104568082</v>
      </c>
      <c r="Y3389" s="24">
        <f t="shared" si="814"/>
        <v>2.3145383760825449</v>
      </c>
      <c r="Z3389" s="24">
        <f t="shared" si="814"/>
        <v>2.7994642462177333</v>
      </c>
      <c r="AA3389" s="20">
        <v>2.4300000000000002</v>
      </c>
      <c r="AB3389" s="20">
        <v>1.165</v>
      </c>
      <c r="AC3389" s="17">
        <v>314.60689791666698</v>
      </c>
      <c r="AD3389" s="17">
        <f t="shared" si="807"/>
        <v>314.09487513081734</v>
      </c>
      <c r="AE3389" s="21">
        <v>140.88999999999999</v>
      </c>
      <c r="AF3389" s="21">
        <v>165.31527777777777</v>
      </c>
      <c r="AG3389" s="19">
        <v>3.256875</v>
      </c>
      <c r="AH3389" s="21">
        <v>160.80000000000001</v>
      </c>
      <c r="AI3389" s="22">
        <v>1.4933333333333301</v>
      </c>
      <c r="AJ3389" s="21">
        <v>2041.6200000000038</v>
      </c>
      <c r="AK3389" s="21" t="e">
        <f>VLOOKUP($B3389,'[3]Rotoma level Monthly'!$C$2:$N$538,10,FALSE)</f>
        <v>#N/A</v>
      </c>
      <c r="AL3389" s="21" t="e">
        <f>VLOOKUP($B3389,'[3]Rotoma level Monthly'!$C$2:$N$538,11,FALSE)</f>
        <v>#N/A</v>
      </c>
      <c r="AM3389" s="20">
        <v>3.4624361393611949</v>
      </c>
      <c r="AN3389" s="21">
        <v>183.76666666666665</v>
      </c>
    </row>
    <row r="3390" spans="1:40" x14ac:dyDescent="0.25">
      <c r="A3390" t="s">
        <v>102</v>
      </c>
      <c r="B3390" s="15">
        <v>40664</v>
      </c>
      <c r="C3390" s="16" t="s">
        <v>73</v>
      </c>
      <c r="D3390" s="17">
        <v>2011</v>
      </c>
      <c r="E3390" s="18" t="str">
        <f t="shared" si="805"/>
        <v>Tikitapu 2010/11</v>
      </c>
      <c r="F3390" s="18" t="s">
        <v>72</v>
      </c>
      <c r="G3390" s="19">
        <v>1.4</v>
      </c>
      <c r="H3390" s="20">
        <v>9.3000001907348633</v>
      </c>
      <c r="I3390" s="21">
        <v>156</v>
      </c>
      <c r="J3390" s="19">
        <v>5.0107694701365002</v>
      </c>
      <c r="K3390" s="19">
        <v>11.127418247947219</v>
      </c>
      <c r="L3390" s="19">
        <v>11</v>
      </c>
      <c r="M3390" s="19">
        <v>7.0000002000000006</v>
      </c>
      <c r="N3390" s="19">
        <v>6.1999997999999996</v>
      </c>
      <c r="O3390" s="19">
        <v>0.57999997999999997</v>
      </c>
      <c r="Q3390" s="19">
        <f t="shared" si="810"/>
        <v>2.5911652106227248</v>
      </c>
      <c r="R3390" s="19">
        <f t="shared" si="813"/>
        <v>2.7431481023742013</v>
      </c>
      <c r="S3390" s="19">
        <f t="shared" si="811"/>
        <v>2.9913050410469295</v>
      </c>
      <c r="T3390" s="19">
        <f t="shared" si="806"/>
        <v>2.2617209141920465</v>
      </c>
      <c r="U3390" s="23">
        <f t="shared" si="812"/>
        <v>2.6468348170589757</v>
      </c>
      <c r="V3390" s="24">
        <f t="shared" si="814"/>
        <v>2.74828415666172</v>
      </c>
      <c r="W3390" s="24">
        <f t="shared" si="814"/>
        <v>3.1063380235089402</v>
      </c>
      <c r="X3390" s="24">
        <f t="shared" si="814"/>
        <v>3.0512043059727643</v>
      </c>
      <c r="Y3390" s="24">
        <f t="shared" si="814"/>
        <v>2.3383471824248283</v>
      </c>
      <c r="Z3390" s="24">
        <f t="shared" si="814"/>
        <v>2.8110434171420629</v>
      </c>
      <c r="AA3390" s="20">
        <v>0.32</v>
      </c>
      <c r="AB3390" s="20">
        <v>1.34</v>
      </c>
      <c r="AC3390" s="17">
        <v>314.89021337365602</v>
      </c>
      <c r="AD3390" s="17">
        <f t="shared" si="807"/>
        <v>314.22000344436282</v>
      </c>
      <c r="AE3390" s="21">
        <v>233.5</v>
      </c>
      <c r="AF3390" s="21">
        <v>161.71774193548387</v>
      </c>
      <c r="AG3390" s="19">
        <v>3.6981182795698935</v>
      </c>
      <c r="AH3390" s="21">
        <v>164.5</v>
      </c>
      <c r="AI3390" s="22">
        <v>1.4933333333333301</v>
      </c>
      <c r="AJ3390" s="21">
        <v>2134.5100000000039</v>
      </c>
      <c r="AK3390" s="21" t="e">
        <f>VLOOKUP($B3390,'[3]Rotoma level Monthly'!$C$2:$N$538,10,FALSE)</f>
        <v>#N/A</v>
      </c>
      <c r="AL3390" s="21" t="e">
        <f>VLOOKUP($B3390,'[3]Rotoma level Monthly'!$C$2:$N$538,11,FALSE)</f>
        <v>#N/A</v>
      </c>
      <c r="AM3390" s="20">
        <v>3.4978875282500836</v>
      </c>
      <c r="AN3390" s="21">
        <v>186.77499999999998</v>
      </c>
    </row>
    <row r="3391" spans="1:40" x14ac:dyDescent="0.25">
      <c r="A3391" t="s">
        <v>102</v>
      </c>
      <c r="B3391" s="15">
        <v>40695</v>
      </c>
      <c r="C3391" s="16" t="s">
        <v>73</v>
      </c>
      <c r="D3391" s="17">
        <v>2011</v>
      </c>
      <c r="E3391" s="18" t="str">
        <f t="shared" si="805"/>
        <v>Tikitapu 2010/11</v>
      </c>
      <c r="F3391" s="18" t="s">
        <v>72</v>
      </c>
      <c r="G3391" s="19">
        <v>2.2000000000000002</v>
      </c>
      <c r="H3391" s="20">
        <v>7.3000001907348633</v>
      </c>
      <c r="I3391" s="21">
        <v>156</v>
      </c>
      <c r="J3391" s="19">
        <v>5.0107694701365002</v>
      </c>
      <c r="K3391" s="19">
        <v>1.3574182479472197</v>
      </c>
      <c r="L3391" s="19">
        <v>2.0000001000000003</v>
      </c>
      <c r="M3391" s="19">
        <v>4.0000002000000006</v>
      </c>
      <c r="N3391" s="19">
        <v>6.8000002000000004</v>
      </c>
      <c r="O3391" s="19">
        <v>0.94999999000000002</v>
      </c>
      <c r="Q3391" s="19">
        <f t="shared" si="810"/>
        <v>3.0897536092884041</v>
      </c>
      <c r="R3391" s="19">
        <f t="shared" si="813"/>
        <v>3.0878287070616675</v>
      </c>
      <c r="S3391" s="19">
        <f t="shared" si="811"/>
        <v>2.9913050410469295</v>
      </c>
      <c r="T3391" s="19">
        <f t="shared" si="806"/>
        <v>2.2617209141920465</v>
      </c>
      <c r="U3391" s="23">
        <f t="shared" si="812"/>
        <v>2.8576520678972619</v>
      </c>
      <c r="V3391" s="24">
        <f t="shared" si="814"/>
        <v>2.7719852690773519</v>
      </c>
      <c r="W3391" s="24">
        <f t="shared" si="814"/>
        <v>3.0533187034823168</v>
      </c>
      <c r="X3391" s="24">
        <f t="shared" si="814"/>
        <v>3.0241380354809593</v>
      </c>
      <c r="Y3391" s="24">
        <f t="shared" si="814"/>
        <v>2.3385745596659673</v>
      </c>
      <c r="Z3391" s="24">
        <f t="shared" si="814"/>
        <v>2.7970041419266489</v>
      </c>
      <c r="AA3391" s="20">
        <v>0.11</v>
      </c>
      <c r="AB3391" s="20">
        <v>0.15833333333333299</v>
      </c>
      <c r="AC3391" s="17">
        <v>315.24262986111103</v>
      </c>
      <c r="AD3391" s="17">
        <f t="shared" si="807"/>
        <v>314.37734283915074</v>
      </c>
      <c r="AE3391" s="21">
        <v>149</v>
      </c>
      <c r="AF3391" s="21">
        <v>148.48541666666674</v>
      </c>
      <c r="AG3391" s="19">
        <v>3.2034027777777774</v>
      </c>
      <c r="AH3391" s="21">
        <v>96</v>
      </c>
      <c r="AI3391" s="22">
        <v>1.404166666666665</v>
      </c>
      <c r="AJ3391" s="21">
        <v>2087.4700000000048</v>
      </c>
      <c r="AK3391" s="21" t="e">
        <f>VLOOKUP($B3391,'[3]Rotoma level Monthly'!$C$2:$N$538,10,FALSE)</f>
        <v>#N/A</v>
      </c>
      <c r="AL3391" s="21" t="e">
        <f>VLOOKUP($B3391,'[3]Rotoma level Monthly'!$C$2:$N$538,11,FALSE)</f>
        <v>#N/A</v>
      </c>
      <c r="AM3391" s="20">
        <v>3.5748252522644202</v>
      </c>
      <c r="AN3391" s="21">
        <v>186.6333333333333</v>
      </c>
    </row>
    <row r="3392" spans="1:40" x14ac:dyDescent="0.25">
      <c r="A3392" t="s">
        <v>102</v>
      </c>
      <c r="B3392" s="15">
        <v>40725</v>
      </c>
      <c r="C3392" s="16" t="s">
        <v>74</v>
      </c>
      <c r="D3392" s="17">
        <v>2012</v>
      </c>
      <c r="E3392" s="18" t="str">
        <f t="shared" si="805"/>
        <v>Tikitapu 2011/12</v>
      </c>
      <c r="F3392" s="18" t="s">
        <v>72</v>
      </c>
      <c r="G3392" s="19">
        <v>3.2</v>
      </c>
      <c r="H3392" s="20">
        <v>7.8499999046325684</v>
      </c>
      <c r="I3392" s="21">
        <v>160</v>
      </c>
      <c r="J3392" s="19">
        <v>5.9877691770364994</v>
      </c>
      <c r="K3392" s="19">
        <v>1.3574182479472197</v>
      </c>
      <c r="L3392" s="19">
        <v>2.0000001000000003</v>
      </c>
      <c r="M3392" s="19">
        <v>2.0000001000000003</v>
      </c>
      <c r="N3392" s="19">
        <v>6.1999997999999996</v>
      </c>
      <c r="O3392" s="19">
        <v>0.75</v>
      </c>
      <c r="Q3392" s="19">
        <f t="shared" si="810"/>
        <v>3.5030809449325613</v>
      </c>
      <c r="R3392" s="19">
        <f t="shared" si="813"/>
        <v>2.9866534729536567</v>
      </c>
      <c r="S3392" s="19">
        <f t="shared" si="811"/>
        <v>3.0244011477943329</v>
      </c>
      <c r="T3392" s="19">
        <f t="shared" si="806"/>
        <v>2.4876139470018783</v>
      </c>
      <c r="U3392" s="23">
        <f t="shared" si="812"/>
        <v>3.0004373781706075</v>
      </c>
      <c r="V3392" s="24">
        <f t="shared" si="814"/>
        <v>2.7946780459861507</v>
      </c>
      <c r="W3392" s="24">
        <f t="shared" si="814"/>
        <v>3.0018015418150372</v>
      </c>
      <c r="X3392" s="24">
        <f t="shared" si="814"/>
        <v>3.0065702097346243</v>
      </c>
      <c r="Y3392" s="24">
        <f t="shared" si="814"/>
        <v>2.3383589158947986</v>
      </c>
      <c r="Z3392" s="24">
        <f t="shared" si="814"/>
        <v>2.7853521783576531</v>
      </c>
      <c r="AA3392" s="20">
        <v>1.1299999999999999</v>
      </c>
      <c r="AB3392" s="20">
        <v>0.18833333333333299</v>
      </c>
      <c r="AC3392" s="17">
        <v>315.40060114247302</v>
      </c>
      <c r="AD3392" s="17">
        <f t="shared" si="807"/>
        <v>314.52483213863923</v>
      </c>
      <c r="AE3392" s="21">
        <v>121.461</v>
      </c>
      <c r="AF3392" s="21">
        <v>206.84072580645164</v>
      </c>
      <c r="AG3392" s="19">
        <v>3.9659274193548391</v>
      </c>
      <c r="AH3392" s="21">
        <v>152.9</v>
      </c>
      <c r="AI3392" s="22">
        <v>1.2524999999999999</v>
      </c>
      <c r="AJ3392" s="21">
        <v>2044.765000000004</v>
      </c>
      <c r="AK3392" s="21" t="e">
        <f>VLOOKUP($B3392,'[3]Rotoma level Monthly'!$C$2:$N$538,10,FALSE)</f>
        <v>#N/A</v>
      </c>
      <c r="AL3392" s="21" t="e">
        <f>VLOOKUP($B3392,'[3]Rotoma level Monthly'!$C$2:$N$538,11,FALSE)</f>
        <v>#N/A</v>
      </c>
      <c r="AM3392" s="20">
        <v>3.5650277985607173</v>
      </c>
      <c r="AN3392" s="21">
        <v>185.10833333333332</v>
      </c>
    </row>
    <row r="3393" spans="1:40" x14ac:dyDescent="0.25">
      <c r="A3393" t="s">
        <v>102</v>
      </c>
      <c r="B3393" s="15">
        <v>40756</v>
      </c>
      <c r="C3393" s="16" t="s">
        <v>74</v>
      </c>
      <c r="D3393" s="17">
        <v>2012</v>
      </c>
      <c r="E3393" s="18" t="str">
        <f t="shared" si="805"/>
        <v>Tikitapu 2011/12</v>
      </c>
      <c r="F3393" s="18" t="s">
        <v>72</v>
      </c>
      <c r="G3393" s="19">
        <v>2.5999998999999998</v>
      </c>
      <c r="H3393" s="20">
        <v>7.9000000953674316</v>
      </c>
      <c r="I3393" s="21">
        <v>165.99999</v>
      </c>
      <c r="J3393" s="19">
        <v>6.9647693724364999</v>
      </c>
      <c r="K3393" s="19">
        <v>3.3114182479472198</v>
      </c>
      <c r="L3393" s="19">
        <v>0.50000001999999999</v>
      </c>
      <c r="M3393" s="19">
        <v>3</v>
      </c>
      <c r="N3393" s="19">
        <v>6.6999997999999996</v>
      </c>
      <c r="O3393" s="19">
        <v>0.62</v>
      </c>
      <c r="Q3393" s="19">
        <f t="shared" si="810"/>
        <v>3.2740322614186468</v>
      </c>
      <c r="R3393" s="19">
        <f t="shared" si="813"/>
        <v>2.9777266524590327</v>
      </c>
      <c r="S3393" s="19">
        <f t="shared" si="811"/>
        <v>3.0725252662519851</v>
      </c>
      <c r="T3393" s="19">
        <f t="shared" si="806"/>
        <v>2.6792876808237982</v>
      </c>
      <c r="U3393" s="23">
        <f t="shared" si="812"/>
        <v>3.0008929652383656</v>
      </c>
      <c r="V3393" s="24">
        <f t="shared" si="814"/>
        <v>2.7929270244544129</v>
      </c>
      <c r="W3393" s="24">
        <f t="shared" si="814"/>
        <v>2.961930912052916</v>
      </c>
      <c r="X3393" s="24">
        <f t="shared" si="814"/>
        <v>3.0008186015977008</v>
      </c>
      <c r="Y3393" s="24">
        <f t="shared" si="814"/>
        <v>2.3460438276317901</v>
      </c>
      <c r="Z3393" s="24">
        <f t="shared" si="814"/>
        <v>2.7754300914342056</v>
      </c>
      <c r="AA3393" s="20">
        <v>0.24</v>
      </c>
      <c r="AB3393" s="20">
        <v>0.193333333333333</v>
      </c>
      <c r="AC3393" s="17">
        <v>315.371733870968</v>
      </c>
      <c r="AD3393" s="17">
        <f t="shared" si="807"/>
        <v>314.64555539083432</v>
      </c>
      <c r="AE3393" s="21">
        <v>57.454999999999899</v>
      </c>
      <c r="AF3393" s="21">
        <v>194.58333333333334</v>
      </c>
      <c r="AG3393" s="19">
        <v>2.9935483870967747</v>
      </c>
      <c r="AH3393" s="21">
        <v>200.9</v>
      </c>
      <c r="AI3393" s="22">
        <v>0.84333333333333305</v>
      </c>
      <c r="AJ3393" s="21">
        <v>2115.7360000000035</v>
      </c>
      <c r="AK3393" s="21" t="e">
        <f>VLOOKUP($B3393,'[3]Rotoma level Monthly'!$C$2:$N$538,10,FALSE)</f>
        <v>#N/A</v>
      </c>
      <c r="AL3393" s="21" t="e">
        <f>VLOOKUP($B3393,'[3]Rotoma level Monthly'!$C$2:$N$538,11,FALSE)</f>
        <v>#N/A</v>
      </c>
      <c r="AM3393" s="20">
        <v>3.6532166426467394</v>
      </c>
      <c r="AN3393" s="21">
        <v>190.59166666666667</v>
      </c>
    </row>
    <row r="3394" spans="1:40" x14ac:dyDescent="0.25">
      <c r="A3394" t="s">
        <v>102</v>
      </c>
      <c r="B3394" s="15">
        <v>40787</v>
      </c>
      <c r="C3394" s="16" t="s">
        <v>74</v>
      </c>
      <c r="D3394" s="17">
        <v>2012</v>
      </c>
      <c r="E3394" s="18" t="str">
        <f t="shared" si="805"/>
        <v>Tikitapu 2011/12</v>
      </c>
      <c r="F3394" s="18" t="s">
        <v>72</v>
      </c>
      <c r="G3394" s="19">
        <v>1.9</v>
      </c>
      <c r="H3394" s="20">
        <v>9.1000003814697266</v>
      </c>
      <c r="I3394" s="21">
        <v>154</v>
      </c>
      <c r="J3394" s="19">
        <v>4.0337692747364997</v>
      </c>
      <c r="K3394" s="19">
        <v>5.2654181502472195</v>
      </c>
      <c r="L3394" s="19">
        <v>0.50000001999999999</v>
      </c>
      <c r="M3394" s="19">
        <v>6.0000000999999994</v>
      </c>
      <c r="N3394" s="19">
        <v>6.5</v>
      </c>
      <c r="O3394" s="19">
        <v>0.50999998999999996</v>
      </c>
      <c r="Q3394" s="19">
        <f t="shared" si="810"/>
        <v>2.9280341464201856</v>
      </c>
      <c r="R3394" s="19">
        <f t="shared" si="813"/>
        <v>2.7750283877427955</v>
      </c>
      <c r="S3394" s="19">
        <f t="shared" si="811"/>
        <v>2.9744373697177537</v>
      </c>
      <c r="T3394" s="19">
        <f t="shared" si="806"/>
        <v>1.9866762765858017</v>
      </c>
      <c r="U3394" s="23">
        <f t="shared" si="812"/>
        <v>2.6660440451166343</v>
      </c>
      <c r="V3394" s="24">
        <f t="shared" si="814"/>
        <v>2.7753641446990382</v>
      </c>
      <c r="W3394" s="24">
        <f t="shared" si="814"/>
        <v>2.9175620149904922</v>
      </c>
      <c r="X3394" s="24">
        <f t="shared" si="814"/>
        <v>2.9966549534246525</v>
      </c>
      <c r="Y3394" s="24">
        <f t="shared" si="814"/>
        <v>2.3042990217637835</v>
      </c>
      <c r="Z3394" s="24">
        <f t="shared" si="814"/>
        <v>2.7484700337194918</v>
      </c>
      <c r="AA3394" s="20">
        <v>1.1000000000000001</v>
      </c>
      <c r="AB3394" s="20">
        <v>0.32</v>
      </c>
      <c r="AC3394" s="17">
        <v>315.30045069444401</v>
      </c>
      <c r="AD3394" s="17">
        <f t="shared" si="807"/>
        <v>314.73685807018495</v>
      </c>
      <c r="AE3394" s="21">
        <v>65.760999999999996</v>
      </c>
      <c r="AF3394" s="21">
        <v>193.54097222222225</v>
      </c>
      <c r="AG3394" s="19">
        <v>3.3280555555555549</v>
      </c>
      <c r="AH3394" s="21">
        <v>230.7</v>
      </c>
      <c r="AI3394" s="22">
        <v>0.42083333333333295</v>
      </c>
      <c r="AJ3394" s="21">
        <v>1857.8760000000018</v>
      </c>
      <c r="AK3394" s="21" t="e">
        <f>VLOOKUP($B3394,'[3]Rotoma level Monthly'!$C$2:$N$538,10,FALSE)</f>
        <v>#N/A</v>
      </c>
      <c r="AL3394" s="21" t="e">
        <f>VLOOKUP($B3394,'[3]Rotoma level Monthly'!$C$2:$N$538,11,FALSE)</f>
        <v>#N/A</v>
      </c>
      <c r="AM3394" s="20">
        <v>3.6286870727542655</v>
      </c>
      <c r="AN3394" s="21">
        <v>197.64166666666665</v>
      </c>
    </row>
    <row r="3395" spans="1:40" x14ac:dyDescent="0.25">
      <c r="A3395" t="s">
        <v>102</v>
      </c>
      <c r="B3395" s="15">
        <v>40817</v>
      </c>
      <c r="C3395" s="16" t="s">
        <v>74</v>
      </c>
      <c r="D3395" s="17">
        <v>2012</v>
      </c>
      <c r="E3395" s="18" t="str">
        <f t="shared" ref="E3395:E3458" si="815">CONCATENATE(A3395," ",C3395)</f>
        <v>Tikitapu 2011/12</v>
      </c>
      <c r="F3395" s="18" t="s">
        <v>72</v>
      </c>
      <c r="G3395" s="19">
        <v>2.2000000000000002</v>
      </c>
      <c r="H3395" s="20">
        <v>8.1999998092651367</v>
      </c>
      <c r="I3395" s="21">
        <v>155</v>
      </c>
      <c r="J3395" s="19">
        <v>5.0107694701365002</v>
      </c>
      <c r="K3395" s="19">
        <v>1.3574182479472197</v>
      </c>
      <c r="L3395" s="19">
        <v>0.50000001999999999</v>
      </c>
      <c r="M3395" s="19">
        <v>3</v>
      </c>
      <c r="N3395" s="19">
        <v>7.8000002000000004</v>
      </c>
      <c r="O3395" s="19">
        <v>0.55000000999999998</v>
      </c>
      <c r="Q3395" s="19">
        <f t="shared" si="810"/>
        <v>3.0897536092884041</v>
      </c>
      <c r="R3395" s="19">
        <f t="shared" si="813"/>
        <v>2.9250385513466277</v>
      </c>
      <c r="S3395" s="19">
        <f t="shared" si="811"/>
        <v>2.982898411492577</v>
      </c>
      <c r="T3395" s="19">
        <f t="shared" si="806"/>
        <v>2.2617209141920465</v>
      </c>
      <c r="U3395" s="23">
        <f t="shared" si="812"/>
        <v>2.8148528715799142</v>
      </c>
      <c r="V3395" s="24">
        <f t="shared" si="814"/>
        <v>2.784125596390862</v>
      </c>
      <c r="W3395" s="24">
        <f t="shared" si="814"/>
        <v>2.8818738979477376</v>
      </c>
      <c r="X3395" s="24">
        <f t="shared" si="814"/>
        <v>2.9931963920661726</v>
      </c>
      <c r="Y3395" s="24">
        <f t="shared" si="814"/>
        <v>2.3042990217637835</v>
      </c>
      <c r="Z3395" s="24">
        <f t="shared" si="814"/>
        <v>2.7408737270421395</v>
      </c>
      <c r="AA3395" s="20">
        <v>0.71</v>
      </c>
      <c r="AB3395" s="20">
        <v>0.52333333333333298</v>
      </c>
      <c r="AC3395" s="17">
        <v>315.51714280914001</v>
      </c>
      <c r="AD3395" s="17">
        <f t="shared" si="807"/>
        <v>314.83935330744288</v>
      </c>
      <c r="AE3395" s="21">
        <v>174</v>
      </c>
      <c r="AF3395" s="21">
        <v>133.22991071428569</v>
      </c>
      <c r="AG3395" s="19">
        <v>3.8747023809523808</v>
      </c>
      <c r="AH3395" s="21">
        <v>169.6</v>
      </c>
      <c r="AI3395" s="22">
        <v>0.42083333333333295</v>
      </c>
      <c r="AJ3395" s="21">
        <v>1736.5270000000007</v>
      </c>
      <c r="AK3395" s="21" t="e">
        <f>VLOOKUP($B3395,'[3]Rotoma level Monthly'!$C$2:$N$538,10,FALSE)</f>
        <v>#N/A</v>
      </c>
      <c r="AL3395" s="21" t="e">
        <f>VLOOKUP($B3395,'[3]Rotoma level Monthly'!$C$2:$N$538,11,FALSE)</f>
        <v>#N/A</v>
      </c>
      <c r="AM3395" s="20">
        <v>3.4953928518091826</v>
      </c>
      <c r="AN3395" s="21">
        <v>191.28333333333333</v>
      </c>
    </row>
    <row r="3396" spans="1:40" x14ac:dyDescent="0.25">
      <c r="A3396" t="s">
        <v>102</v>
      </c>
      <c r="B3396" s="15">
        <v>40848</v>
      </c>
      <c r="C3396" s="16" t="s">
        <v>74</v>
      </c>
      <c r="D3396" s="17">
        <v>2012</v>
      </c>
      <c r="E3396" s="18" t="str">
        <f t="shared" si="815"/>
        <v>Tikitapu 2011/12</v>
      </c>
      <c r="F3396" s="18" t="s">
        <v>72</v>
      </c>
      <c r="G3396" s="19">
        <v>1.7</v>
      </c>
      <c r="H3396" s="20">
        <v>7.0999999046325684</v>
      </c>
      <c r="I3396" s="21">
        <v>163</v>
      </c>
      <c r="J3396" s="19">
        <v>5.9877691770364994</v>
      </c>
      <c r="K3396" s="19">
        <v>1.3574182479472197</v>
      </c>
      <c r="L3396" s="19">
        <v>2.0000001000000003</v>
      </c>
      <c r="M3396" s="19">
        <v>2.0000001000000003</v>
      </c>
      <c r="N3396" s="19">
        <v>6.6999997999999996</v>
      </c>
      <c r="O3396" s="19">
        <v>1.1000000000000001</v>
      </c>
      <c r="Q3396" s="19">
        <f t="shared" si="810"/>
        <v>2.8053402603008157</v>
      </c>
      <c r="R3396" s="19">
        <f t="shared" si="813"/>
        <v>3.1260816689877444</v>
      </c>
      <c r="S3396" s="19">
        <f t="shared" si="811"/>
        <v>3.0486846892559121</v>
      </c>
      <c r="T3396" s="19">
        <f t="shared" si="806"/>
        <v>2.4876139470018783</v>
      </c>
      <c r="U3396" s="23">
        <f t="shared" si="812"/>
        <v>2.8669301413865877</v>
      </c>
      <c r="V3396" s="24">
        <f t="shared" si="814"/>
        <v>2.7788712711690642</v>
      </c>
      <c r="W3396" s="24">
        <f t="shared" si="814"/>
        <v>2.8640418711106412</v>
      </c>
      <c r="X3396" s="24">
        <f t="shared" si="814"/>
        <v>3.0022505514286641</v>
      </c>
      <c r="Y3396" s="24">
        <f t="shared" si="814"/>
        <v>2.3231234411646029</v>
      </c>
      <c r="Z3396" s="24">
        <f t="shared" si="814"/>
        <v>2.7420717837182433</v>
      </c>
      <c r="AA3396" s="20">
        <v>1.2</v>
      </c>
      <c r="AB3396" s="20">
        <v>0.74833333333333296</v>
      </c>
      <c r="AC3396" s="17">
        <v>315.64207430555598</v>
      </c>
      <c r="AD3396" s="17">
        <f t="shared" si="807"/>
        <v>314.95938778968514</v>
      </c>
      <c r="AE3396" s="21">
        <v>52.499000000000002</v>
      </c>
      <c r="AF3396" s="21">
        <v>214.86736111111111</v>
      </c>
      <c r="AG3396" s="19">
        <v>4.8864583333333345</v>
      </c>
      <c r="AH3396" s="21">
        <v>257.8</v>
      </c>
      <c r="AI3396" s="22">
        <v>0.42083333333333295</v>
      </c>
      <c r="AJ3396" s="21">
        <v>1847.6620000000009</v>
      </c>
      <c r="AK3396" s="21" t="e">
        <f>VLOOKUP($B3396,'[3]Rotoma level Monthly'!$C$2:$N$538,10,FALSE)</f>
        <v>#N/A</v>
      </c>
      <c r="AL3396" s="21" t="e">
        <f>VLOOKUP($B3396,'[3]Rotoma level Monthly'!$C$2:$N$538,11,FALSE)</f>
        <v>#N/A</v>
      </c>
      <c r="AM3396" s="20">
        <v>3.4716449319423108</v>
      </c>
      <c r="AN3396" s="21">
        <v>191.20000000000002</v>
      </c>
    </row>
    <row r="3397" spans="1:40" x14ac:dyDescent="0.25">
      <c r="A3397" t="s">
        <v>102</v>
      </c>
      <c r="B3397" s="15">
        <v>40878</v>
      </c>
      <c r="C3397" s="16" t="s">
        <v>74</v>
      </c>
      <c r="D3397" s="17">
        <v>2012</v>
      </c>
      <c r="E3397" s="18" t="str">
        <f t="shared" si="815"/>
        <v>Tikitapu 2011/12</v>
      </c>
      <c r="F3397" s="18" t="s">
        <v>72</v>
      </c>
      <c r="G3397" s="19">
        <v>1.6</v>
      </c>
      <c r="H3397" s="20">
        <v>5.9000000953674316</v>
      </c>
      <c r="I3397" s="21">
        <v>184</v>
      </c>
      <c r="J3397" s="19">
        <v>5.9877691770364994</v>
      </c>
      <c r="K3397" s="19">
        <v>3.3114182479472198</v>
      </c>
      <c r="L3397" s="19">
        <v>3</v>
      </c>
      <c r="M3397" s="19">
        <v>4.9999998999999997</v>
      </c>
      <c r="N3397" s="19">
        <v>7.3000002000000004</v>
      </c>
      <c r="O3397" s="19">
        <v>0.72000003000000001</v>
      </c>
      <c r="Q3397" s="19">
        <f t="shared" si="810"/>
        <v>2.7384647559460493</v>
      </c>
      <c r="R3397" s="19">
        <f t="shared" si="813"/>
        <v>3.3755901562484789</v>
      </c>
      <c r="S3397" s="19">
        <f t="shared" si="811"/>
        <v>3.2071016472587037</v>
      </c>
      <c r="T3397" s="19">
        <f t="shared" si="806"/>
        <v>2.4876139470018783</v>
      </c>
      <c r="U3397" s="23">
        <f t="shared" si="812"/>
        <v>2.9521926266137779</v>
      </c>
      <c r="V3397" s="24">
        <f t="shared" si="814"/>
        <v>2.7911462332793415</v>
      </c>
      <c r="W3397" s="24">
        <f t="shared" si="814"/>
        <v>2.8767141432894294</v>
      </c>
      <c r="X3397" s="24">
        <f t="shared" si="814"/>
        <v>3.0245061239580537</v>
      </c>
      <c r="Y3397" s="24">
        <f t="shared" si="814"/>
        <v>2.3419478605654223</v>
      </c>
      <c r="Z3397" s="24">
        <f t="shared" si="814"/>
        <v>2.758578590273062</v>
      </c>
      <c r="AA3397" s="20">
        <v>2.23</v>
      </c>
      <c r="AB3397" s="20">
        <v>1.1016666666666599</v>
      </c>
      <c r="AC3397" s="17">
        <v>315.67245463709702</v>
      </c>
      <c r="AD3397" s="17">
        <f t="shared" si="807"/>
        <v>315.08401043753463</v>
      </c>
      <c r="AE3397" s="21">
        <v>351.87899999999797</v>
      </c>
      <c r="AF3397" s="21">
        <v>90.649193548387103</v>
      </c>
      <c r="AG3397" s="19">
        <v>4.0885080645161285</v>
      </c>
      <c r="AH3397" s="21">
        <v>165.1</v>
      </c>
      <c r="AI3397" s="22">
        <v>0.42083333333333295</v>
      </c>
      <c r="AJ3397" s="21">
        <v>1845.6860000000011</v>
      </c>
      <c r="AK3397" s="21" t="e">
        <f>VLOOKUP($B3397,'[3]Rotoma level Monthly'!$C$2:$N$538,10,FALSE)</f>
        <v>#N/A</v>
      </c>
      <c r="AL3397" s="21" t="e">
        <f>VLOOKUP($B3397,'[3]Rotoma level Monthly'!$C$2:$N$538,11,FALSE)</f>
        <v>#N/A</v>
      </c>
      <c r="AM3397" s="20">
        <v>3.5939134504608301</v>
      </c>
      <c r="AN3397" s="21">
        <v>189.22500000000002</v>
      </c>
    </row>
    <row r="3398" spans="1:40" x14ac:dyDescent="0.25">
      <c r="A3398" t="s">
        <v>102</v>
      </c>
      <c r="B3398" s="15">
        <v>40909</v>
      </c>
      <c r="C3398" s="16" t="s">
        <v>74</v>
      </c>
      <c r="D3398" s="17">
        <v>2012</v>
      </c>
      <c r="E3398" s="18" t="str">
        <f t="shared" si="815"/>
        <v>Tikitapu 2011/12</v>
      </c>
      <c r="F3398" s="18" t="s">
        <v>72</v>
      </c>
      <c r="G3398" s="19">
        <v>2</v>
      </c>
      <c r="H3398" s="20">
        <v>5.1999998092651367</v>
      </c>
      <c r="I3398" s="21">
        <v>172.00001</v>
      </c>
      <c r="J3398" s="19">
        <v>5.9877691770364994</v>
      </c>
      <c r="K3398" s="19">
        <v>3.3114182479472198</v>
      </c>
      <c r="L3398" s="19">
        <v>3</v>
      </c>
      <c r="M3398" s="19">
        <v>4.9999998999999997</v>
      </c>
      <c r="N3398" s="19">
        <v>7.0999999000000003</v>
      </c>
      <c r="O3398" s="19">
        <v>0.60000001999999997</v>
      </c>
      <c r="Q3398" s="19">
        <f t="shared" si="810"/>
        <v>2.9846161889865122</v>
      </c>
      <c r="R3398" s="19">
        <f t="shared" si="813"/>
        <v>3.5411414109643093</v>
      </c>
      <c r="S3398" s="19">
        <f t="shared" si="811"/>
        <v>3.1189407011932544</v>
      </c>
      <c r="T3398" s="19">
        <f t="shared" si="806"/>
        <v>2.4876139470018783</v>
      </c>
      <c r="U3398" s="23">
        <f t="shared" si="812"/>
        <v>3.0330780620364886</v>
      </c>
      <c r="V3398" s="24">
        <f t="shared" si="814"/>
        <v>2.8645495865730193</v>
      </c>
      <c r="W3398" s="24">
        <f t="shared" si="814"/>
        <v>2.9309172309944369</v>
      </c>
      <c r="X3398" s="24">
        <f t="shared" si="814"/>
        <v>3.025780244611775</v>
      </c>
      <c r="Y3398" s="24">
        <f t="shared" si="814"/>
        <v>2.3607722799662416</v>
      </c>
      <c r="Z3398" s="24">
        <f t="shared" si="814"/>
        <v>2.7955048355363683</v>
      </c>
      <c r="AA3398" s="20">
        <v>0.95</v>
      </c>
      <c r="AB3398" s="20">
        <v>1.8683333333333301</v>
      </c>
      <c r="AC3398" s="17">
        <v>315.999647513441</v>
      </c>
      <c r="AD3398" s="17">
        <f t="shared" si="807"/>
        <v>315.22807506567091</v>
      </c>
      <c r="AE3398" s="21">
        <v>120.357</v>
      </c>
      <c r="AF3398" s="21">
        <v>186.47715053763451</v>
      </c>
      <c r="AG3398" s="19">
        <v>4.0812499999999998</v>
      </c>
      <c r="AH3398" s="21">
        <v>234.5</v>
      </c>
      <c r="AI3398" s="22">
        <v>0.52249999999999952</v>
      </c>
      <c r="AJ3398" s="21">
        <v>2089.5649999999991</v>
      </c>
      <c r="AK3398" s="21" t="e">
        <f>VLOOKUP($B3398,'[3]Rotoma level Monthly'!$C$2:$N$538,10,FALSE)</f>
        <v>#N/A</v>
      </c>
      <c r="AL3398" s="21" t="e">
        <f>VLOOKUP($B3398,'[3]Rotoma level Monthly'!$C$2:$N$538,11,FALSE)</f>
        <v>#N/A</v>
      </c>
      <c r="AM3398" s="20">
        <v>3.6022075812852026</v>
      </c>
      <c r="AN3398" s="21">
        <v>188.9083333333333</v>
      </c>
    </row>
    <row r="3399" spans="1:40" x14ac:dyDescent="0.25">
      <c r="A3399" t="s">
        <v>102</v>
      </c>
      <c r="B3399" s="15">
        <v>40940</v>
      </c>
      <c r="C3399" s="16" t="s">
        <v>74</v>
      </c>
      <c r="D3399" s="17">
        <v>2012</v>
      </c>
      <c r="E3399" s="18" t="str">
        <f t="shared" si="815"/>
        <v>Tikitapu 2011/12</v>
      </c>
      <c r="F3399" s="18" t="s">
        <v>72</v>
      </c>
      <c r="G3399" s="19">
        <v>1.3</v>
      </c>
      <c r="H3399" s="20">
        <v>7.5500001907348633</v>
      </c>
      <c r="I3399" s="21">
        <v>162</v>
      </c>
      <c r="J3399" s="19">
        <v>5.0107694701365002</v>
      </c>
      <c r="K3399" s="19">
        <v>1.3574182479472197</v>
      </c>
      <c r="L3399" s="19">
        <v>3</v>
      </c>
      <c r="M3399" s="19">
        <v>6.0000000999999994</v>
      </c>
      <c r="N3399" s="19">
        <v>7.0999999000000003</v>
      </c>
      <c r="O3399" s="19">
        <v>0.57999997999999997</v>
      </c>
      <c r="Q3399" s="19">
        <f t="shared" si="810"/>
        <v>2.5094161148593654</v>
      </c>
      <c r="R3399" s="19">
        <f t="shared" si="813"/>
        <v>3.0411401361030044</v>
      </c>
      <c r="S3399" s="19">
        <f t="shared" si="811"/>
        <v>3.0406401937733185</v>
      </c>
      <c r="T3399" s="19">
        <f t="shared" ref="T3399:T3462" si="816">0.218+2.92*LOG($J3399,10)</f>
        <v>2.2617209141920465</v>
      </c>
      <c r="U3399" s="23">
        <f t="shared" si="812"/>
        <v>2.7132293397319338</v>
      </c>
      <c r="V3399" s="24">
        <f t="shared" si="814"/>
        <v>2.9091802144156009</v>
      </c>
      <c r="W3399" s="24">
        <f t="shared" si="814"/>
        <v>2.972735894672041</v>
      </c>
      <c r="X3399" s="24">
        <f t="shared" si="814"/>
        <v>3.0320068268628035</v>
      </c>
      <c r="Y3399" s="24">
        <f t="shared" si="814"/>
        <v>2.3607722799662416</v>
      </c>
      <c r="Z3399" s="24">
        <f t="shared" si="814"/>
        <v>2.8186738039791721</v>
      </c>
      <c r="AA3399" s="20">
        <v>0.21</v>
      </c>
      <c r="AB3399" s="20">
        <v>1.58666666666666</v>
      </c>
      <c r="AC3399" s="17">
        <v>315.92114655172401</v>
      </c>
      <c r="AD3399" s="17">
        <f t="shared" si="807"/>
        <v>315.34303181576496</v>
      </c>
      <c r="AE3399" s="21">
        <v>122.396</v>
      </c>
      <c r="AF3399" s="21">
        <v>160.4066091954023</v>
      </c>
      <c r="AG3399" s="19">
        <v>3.0179597701149428</v>
      </c>
      <c r="AH3399" s="21">
        <v>179.4</v>
      </c>
      <c r="AI3399" s="22">
        <v>0.63583333333333303</v>
      </c>
      <c r="AJ3399" s="21">
        <v>1779.9219999999991</v>
      </c>
      <c r="AK3399" s="21" t="e">
        <f>VLOOKUP($B3399,'[3]Rotoma level Monthly'!$C$2:$N$538,10,FALSE)</f>
        <v>#N/A</v>
      </c>
      <c r="AL3399" s="21" t="e">
        <f>VLOOKUP($B3399,'[3]Rotoma level Monthly'!$C$2:$N$538,11,FALSE)</f>
        <v>#N/A</v>
      </c>
      <c r="AM3399" s="20">
        <v>3.6073375096006139</v>
      </c>
      <c r="AN3399" s="21">
        <v>186.27499999999998</v>
      </c>
    </row>
    <row r="3400" spans="1:40" x14ac:dyDescent="0.25">
      <c r="A3400" t="s">
        <v>102</v>
      </c>
      <c r="B3400" s="15">
        <v>41000</v>
      </c>
      <c r="C3400" s="16" t="s">
        <v>74</v>
      </c>
      <c r="D3400" s="17">
        <v>2012</v>
      </c>
      <c r="E3400" s="18" t="str">
        <f t="shared" si="815"/>
        <v>Tikitapu 2011/12</v>
      </c>
      <c r="F3400" s="18" t="s">
        <v>72</v>
      </c>
      <c r="G3400" s="19">
        <v>1.6</v>
      </c>
      <c r="H3400" s="20">
        <v>8.0900001525878906</v>
      </c>
      <c r="I3400" s="21">
        <v>158.00001</v>
      </c>
      <c r="J3400" s="19">
        <v>5.0107694701365002</v>
      </c>
      <c r="K3400" s="19">
        <v>1.3574182479472197</v>
      </c>
      <c r="L3400" s="19">
        <v>0.50000001999999999</v>
      </c>
      <c r="M3400" s="19">
        <v>1</v>
      </c>
      <c r="N3400" s="19">
        <v>6.6999997999999996</v>
      </c>
      <c r="O3400" s="19">
        <v>0.5</v>
      </c>
      <c r="Q3400" s="19">
        <f t="shared" si="810"/>
        <v>2.7384647559460493</v>
      </c>
      <c r="R3400" s="19">
        <f t="shared" si="813"/>
        <v>2.9441875305615208</v>
      </c>
      <c r="S3400" s="19">
        <f t="shared" si="811"/>
        <v>3.007957914468657</v>
      </c>
      <c r="T3400" s="19">
        <f t="shared" si="816"/>
        <v>2.2617209141920465</v>
      </c>
      <c r="U3400" s="23">
        <f t="shared" si="812"/>
        <v>2.7380827787920685</v>
      </c>
      <c r="V3400" s="24">
        <f t="shared" si="814"/>
        <v>2.9214551765258778</v>
      </c>
      <c r="W3400" s="24">
        <f t="shared" si="814"/>
        <v>3.0034418684610533</v>
      </c>
      <c r="X3400" s="24">
        <f t="shared" si="814"/>
        <v>3.0355098858384433</v>
      </c>
      <c r="Y3400" s="24">
        <f t="shared" si="814"/>
        <v>2.3836926664334288</v>
      </c>
      <c r="Z3400" s="24">
        <f t="shared" si="814"/>
        <v>2.836024899314701</v>
      </c>
      <c r="AA3400" s="20">
        <v>-0.51</v>
      </c>
      <c r="AB3400" s="20">
        <v>0.86</v>
      </c>
      <c r="AC3400" s="17">
        <v>315.855019097222</v>
      </c>
      <c r="AD3400" s="17">
        <f t="shared" si="807"/>
        <v>315.45166764779157</v>
      </c>
      <c r="AE3400" s="21">
        <v>70.5</v>
      </c>
      <c r="AF3400" s="21">
        <v>171.23194444444454</v>
      </c>
      <c r="AG3400" s="19">
        <v>3.0491666666666672</v>
      </c>
      <c r="AH3400" s="21">
        <v>191.6</v>
      </c>
      <c r="AI3400" s="22">
        <v>0.80416666666666647</v>
      </c>
      <c r="AJ3400" s="21">
        <v>1718.8309999999979</v>
      </c>
      <c r="AK3400" s="21" t="e">
        <f>VLOOKUP($B3400,'[3]Rotoma level Monthly'!$C$2:$N$538,10,FALSE)</f>
        <v>#N/A</v>
      </c>
      <c r="AL3400" s="21" t="e">
        <f>VLOOKUP($B3400,'[3]Rotoma level Monthly'!$C$2:$N$538,11,FALSE)</f>
        <v>#N/A</v>
      </c>
      <c r="AM3400" s="20">
        <v>3.7098718235208437</v>
      </c>
      <c r="AN3400" s="21">
        <v>188.22499999999999</v>
      </c>
    </row>
    <row r="3401" spans="1:40" x14ac:dyDescent="0.25">
      <c r="A3401" t="s">
        <v>102</v>
      </c>
      <c r="B3401" s="15">
        <v>41030</v>
      </c>
      <c r="C3401" s="16" t="s">
        <v>74</v>
      </c>
      <c r="D3401" s="17">
        <v>2012</v>
      </c>
      <c r="E3401" s="18" t="str">
        <f t="shared" si="815"/>
        <v>Tikitapu 2011/12</v>
      </c>
      <c r="F3401" s="18" t="s">
        <v>72</v>
      </c>
      <c r="G3401" s="19">
        <v>1.7</v>
      </c>
      <c r="I3401" s="21">
        <v>150.00001</v>
      </c>
      <c r="J3401" s="19">
        <v>5.0107694701365002</v>
      </c>
      <c r="K3401" s="19">
        <v>1.3574182479472197</v>
      </c>
      <c r="L3401" s="19">
        <v>0.50000001999999999</v>
      </c>
      <c r="M3401" s="19">
        <v>1</v>
      </c>
      <c r="N3401" s="19">
        <v>6.6999997999999996</v>
      </c>
      <c r="O3401" s="19">
        <v>0.69999999000000002</v>
      </c>
      <c r="Q3401" s="19">
        <f t="shared" si="810"/>
        <v>2.8053402603008157</v>
      </c>
      <c r="S3401" s="19">
        <f t="shared" si="811"/>
        <v>2.9400347769060233</v>
      </c>
      <c r="T3401" s="19">
        <f t="shared" si="816"/>
        <v>2.2617209141920465</v>
      </c>
      <c r="U3401" s="23">
        <f t="shared" si="812"/>
        <v>2.6690319837996288</v>
      </c>
      <c r="V3401" s="24">
        <f t="shared" si="814"/>
        <v>2.9214551765258778</v>
      </c>
      <c r="W3401" s="24">
        <f t="shared" si="814"/>
        <v>3.0475967978911851</v>
      </c>
      <c r="X3401" s="24">
        <f t="shared" si="814"/>
        <v>3.0333526833505311</v>
      </c>
      <c r="Y3401" s="24">
        <f t="shared" si="814"/>
        <v>2.3488954358807832</v>
      </c>
      <c r="Z3401" s="24">
        <f t="shared" si="814"/>
        <v>2.8299382564518543</v>
      </c>
      <c r="AA3401" s="20">
        <v>-0.15</v>
      </c>
      <c r="AB3401" s="20">
        <v>0.57999999999999996</v>
      </c>
      <c r="AC3401" s="17">
        <v>315.83994254032302</v>
      </c>
      <c r="AD3401" s="17">
        <f t="shared" si="807"/>
        <v>315.55442136642961</v>
      </c>
      <c r="AE3401" s="21">
        <v>139.5</v>
      </c>
      <c r="AF3401" s="21">
        <v>172.49596774193549</v>
      </c>
      <c r="AG3401" s="19">
        <v>3.0857526881720423</v>
      </c>
      <c r="AH3401" s="21">
        <v>204.1</v>
      </c>
      <c r="AI3401" s="22">
        <v>0.66416666666666646</v>
      </c>
      <c r="AJ3401" s="21">
        <v>1648.440999999998</v>
      </c>
      <c r="AK3401" s="21" t="e">
        <f>VLOOKUP($B3401,'[3]Rotoma level Monthly'!$C$2:$N$538,10,FALSE)</f>
        <v>#N/A</v>
      </c>
      <c r="AL3401" s="21" t="e">
        <f>VLOOKUP($B3401,'[3]Rotoma level Monthly'!$C$2:$N$538,11,FALSE)</f>
        <v>#N/A</v>
      </c>
      <c r="AM3401" s="20">
        <v>3.6925627957430653</v>
      </c>
      <c r="AN3401" s="21">
        <v>191.52500000000001</v>
      </c>
    </row>
    <row r="3402" spans="1:40" x14ac:dyDescent="0.25">
      <c r="A3402" t="s">
        <v>102</v>
      </c>
      <c r="B3402" s="15">
        <v>41061</v>
      </c>
      <c r="C3402" s="16" t="s">
        <v>74</v>
      </c>
      <c r="D3402" s="17">
        <v>2012</v>
      </c>
      <c r="E3402" s="18" t="str">
        <f t="shared" si="815"/>
        <v>Tikitapu 2011/12</v>
      </c>
      <c r="F3402" s="18" t="s">
        <v>72</v>
      </c>
      <c r="G3402" s="19">
        <v>2</v>
      </c>
      <c r="H3402" s="20">
        <v>6.5999999046325684</v>
      </c>
      <c r="I3402" s="21">
        <v>152</v>
      </c>
      <c r="J3402" s="19">
        <v>16.734770251736499</v>
      </c>
      <c r="K3402" s="19">
        <v>1.3574182479472197</v>
      </c>
      <c r="L3402" s="19">
        <v>2.0000001000000003</v>
      </c>
      <c r="M3402" s="19">
        <v>3</v>
      </c>
      <c r="N3402" s="19">
        <v>6.6999997999999996</v>
      </c>
      <c r="O3402" s="19">
        <v>0.85000001999999997</v>
      </c>
      <c r="Q3402" s="19">
        <f t="shared" si="810"/>
        <v>2.9846161889865122</v>
      </c>
      <c r="R3402" s="19">
        <f t="shared" ref="R3402:R3405" si="817">5.56+2.6*LOG(((1/$H3402)-(1/40)),10)</f>
        <v>3.2255706233886312</v>
      </c>
      <c r="S3402" s="19">
        <f t="shared" si="811"/>
        <v>2.9573491997137649</v>
      </c>
      <c r="T3402" s="19">
        <f t="shared" si="816"/>
        <v>3.790969682830323</v>
      </c>
      <c r="U3402" s="23">
        <f t="shared" si="812"/>
        <v>3.2396264237298076</v>
      </c>
      <c r="V3402" s="24">
        <f t="shared" si="814"/>
        <v>2.9542427580561941</v>
      </c>
      <c r="W3402" s="24">
        <f t="shared" si="814"/>
        <v>3.0914533907106789</v>
      </c>
      <c r="X3402" s="24">
        <f t="shared" si="814"/>
        <v>3.0305230299061012</v>
      </c>
      <c r="Y3402" s="24">
        <f t="shared" si="814"/>
        <v>2.476332833267306</v>
      </c>
      <c r="Z3402" s="24">
        <f t="shared" si="814"/>
        <v>2.8793375570077568</v>
      </c>
      <c r="AA3402" s="20">
        <v>-0.95</v>
      </c>
      <c r="AB3402" s="20">
        <v>0.133333333333333</v>
      </c>
      <c r="AC3402" s="17">
        <v>315.82774409722202</v>
      </c>
      <c r="AD3402" s="17">
        <f t="shared" si="807"/>
        <v>315.63254892672677</v>
      </c>
      <c r="AE3402" s="21">
        <v>70</v>
      </c>
      <c r="AF3402" s="21">
        <v>181.88194444444443</v>
      </c>
      <c r="AG3402" s="19">
        <v>3.1832638888888889</v>
      </c>
      <c r="AH3402" s="21">
        <v>112.6</v>
      </c>
      <c r="AI3402" s="22">
        <v>0.66416666666666646</v>
      </c>
      <c r="AJ3402" s="21">
        <v>1554.440999999998</v>
      </c>
      <c r="AK3402" s="21" t="e">
        <f>VLOOKUP($B3402,'[3]Rotoma level Monthly'!$C$2:$N$538,10,FALSE)</f>
        <v>#N/A</v>
      </c>
      <c r="AL3402" s="21" t="e">
        <f>VLOOKUP($B3402,'[3]Rotoma level Monthly'!$C$2:$N$538,11,FALSE)</f>
        <v>#N/A</v>
      </c>
      <c r="AM3402" s="20">
        <v>3.6415323297932449</v>
      </c>
      <c r="AN3402" s="21">
        <v>192.90833333333333</v>
      </c>
    </row>
    <row r="3403" spans="1:40" x14ac:dyDescent="0.25">
      <c r="A3403" t="s">
        <v>102</v>
      </c>
      <c r="B3403" s="15">
        <v>41091</v>
      </c>
      <c r="C3403" s="16" t="s">
        <v>75</v>
      </c>
      <c r="D3403" s="17">
        <v>2013</v>
      </c>
      <c r="E3403" s="18" t="str">
        <f t="shared" si="815"/>
        <v>Tikitapu 2012/13</v>
      </c>
      <c r="F3403" s="18" t="s">
        <v>72</v>
      </c>
      <c r="G3403" s="19">
        <v>2.5999998999999998</v>
      </c>
      <c r="H3403" s="20">
        <v>8.1999998092651367</v>
      </c>
      <c r="I3403" s="21">
        <v>141</v>
      </c>
      <c r="J3403" s="19">
        <v>5.0107694701365002</v>
      </c>
      <c r="K3403" s="19">
        <v>1.3574182479472197</v>
      </c>
      <c r="L3403" s="19">
        <v>4.0000002000000006</v>
      </c>
      <c r="M3403" s="19">
        <v>4.0000002000000006</v>
      </c>
      <c r="N3403" s="19">
        <v>7</v>
      </c>
      <c r="O3403" s="19">
        <v>0.60000001999999997</v>
      </c>
      <c r="Q3403" s="19">
        <f t="shared" si="810"/>
        <v>3.2740322614186468</v>
      </c>
      <c r="R3403" s="19">
        <f t="shared" si="817"/>
        <v>2.9250385513466277</v>
      </c>
      <c r="S3403" s="19">
        <f t="shared" si="811"/>
        <v>2.8591495290926923</v>
      </c>
      <c r="T3403" s="19">
        <f t="shared" si="816"/>
        <v>2.2617209141920465</v>
      </c>
      <c r="U3403" s="23">
        <f t="shared" si="812"/>
        <v>2.8299853140125033</v>
      </c>
      <c r="V3403" s="24">
        <f t="shared" si="814"/>
        <v>2.9695993124003803</v>
      </c>
      <c r="W3403" s="24">
        <f t="shared" si="814"/>
        <v>3.0766542856456751</v>
      </c>
      <c r="X3403" s="24">
        <f t="shared" si="814"/>
        <v>3.0195100705765814</v>
      </c>
      <c r="Y3403" s="24">
        <f t="shared" si="814"/>
        <v>2.476332833267306</v>
      </c>
      <c r="Z3403" s="24">
        <f t="shared" si="814"/>
        <v>2.8770319941840263</v>
      </c>
      <c r="AA3403" s="20">
        <v>-0.13</v>
      </c>
      <c r="AB3403" s="20">
        <v>0.125</v>
      </c>
      <c r="AC3403" s="17">
        <v>315.80584845430099</v>
      </c>
      <c r="AD3403" s="17">
        <f t="shared" si="807"/>
        <v>315.67948380949264</v>
      </c>
      <c r="AE3403" s="21">
        <v>204</v>
      </c>
      <c r="AF3403" s="21">
        <v>144.46841397849468</v>
      </c>
      <c r="AG3403" s="19">
        <v>2.8352822580645154</v>
      </c>
      <c r="AH3403" s="21">
        <v>146.1</v>
      </c>
      <c r="AI3403" s="22">
        <v>0.66416666666666646</v>
      </c>
      <c r="AJ3403" s="21">
        <v>1475.440999999998</v>
      </c>
      <c r="AK3403" s="21" t="e">
        <f>VLOOKUP($B3403,'[3]Rotoma level Monthly'!$C$2:$N$538,10,FALSE)</f>
        <v>#N/A</v>
      </c>
      <c r="AL3403" s="21" t="e">
        <f>VLOOKUP($B3403,'[3]Rotoma level Monthly'!$C$2:$N$538,11,FALSE)</f>
        <v>#N/A</v>
      </c>
      <c r="AM3403" s="20">
        <v>3.6398540890525037</v>
      </c>
      <c r="AN3403" s="21">
        <v>192.34166666666667</v>
      </c>
    </row>
    <row r="3404" spans="1:40" x14ac:dyDescent="0.25">
      <c r="A3404" t="s">
        <v>102</v>
      </c>
      <c r="B3404" s="15">
        <v>41122</v>
      </c>
      <c r="C3404" s="16" t="s">
        <v>75</v>
      </c>
      <c r="D3404" s="17">
        <v>2013</v>
      </c>
      <c r="E3404" s="18" t="str">
        <f t="shared" si="815"/>
        <v>Tikitapu 2012/13</v>
      </c>
      <c r="F3404" s="18" t="s">
        <v>72</v>
      </c>
      <c r="G3404" s="19">
        <v>3.3</v>
      </c>
      <c r="H3404" s="20">
        <v>7.0999999046325684</v>
      </c>
      <c r="I3404" s="21">
        <v>157.00001</v>
      </c>
      <c r="J3404" s="19">
        <v>5.0107694701365002</v>
      </c>
      <c r="K3404" s="19">
        <v>1.3574182479472197</v>
      </c>
      <c r="L3404" s="19">
        <v>0.50000001999999999</v>
      </c>
      <c r="M3404" s="19">
        <v>1</v>
      </c>
      <c r="N3404" s="19">
        <v>7.1499996000000001</v>
      </c>
      <c r="O3404" s="19">
        <v>0.75</v>
      </c>
      <c r="Q3404" s="19">
        <f t="shared" si="810"/>
        <v>3.5370254072898342</v>
      </c>
      <c r="R3404" s="19">
        <f t="shared" si="817"/>
        <v>3.1260816689877444</v>
      </c>
      <c r="S3404" s="19">
        <f t="shared" si="811"/>
        <v>2.9996580370146178</v>
      </c>
      <c r="T3404" s="19">
        <f t="shared" si="816"/>
        <v>2.2617209141920465</v>
      </c>
      <c r="U3404" s="23">
        <f t="shared" si="812"/>
        <v>2.9811215068710606</v>
      </c>
      <c r="V3404" s="24">
        <f t="shared" si="814"/>
        <v>2.9724280175968203</v>
      </c>
      <c r="W3404" s="24">
        <f t="shared" si="814"/>
        <v>3.0893295761942285</v>
      </c>
      <c r="X3404" s="24">
        <f t="shared" si="814"/>
        <v>3.0174481446782715</v>
      </c>
      <c r="Y3404" s="24">
        <f t="shared" si="814"/>
        <v>2.4575084138664867</v>
      </c>
      <c r="Z3404" s="24">
        <f t="shared" si="814"/>
        <v>2.8754223382423976</v>
      </c>
      <c r="AA3404" s="20">
        <v>-0.46</v>
      </c>
      <c r="AB3404" s="20">
        <v>0.105</v>
      </c>
      <c r="AC3404" s="17">
        <v>316.15850739247298</v>
      </c>
      <c r="AD3404" s="17">
        <f t="shared" si="807"/>
        <v>315.74264266365924</v>
      </c>
      <c r="AE3404" s="21">
        <v>115.027999999999</v>
      </c>
      <c r="AF3404" s="21">
        <v>155.39381720430106</v>
      </c>
      <c r="AG3404" s="19">
        <v>2.4018817204301079</v>
      </c>
      <c r="AH3404" s="21">
        <v>168.7</v>
      </c>
      <c r="AI3404" s="22">
        <v>0.66416666666666646</v>
      </c>
      <c r="AJ3404" s="21">
        <v>1557.9799999999977</v>
      </c>
      <c r="AK3404" s="21" t="e">
        <f>VLOOKUP($B3404,'[3]Rotoma level Monthly'!$C$2:$N$538,10,FALSE)</f>
        <v>#N/A</v>
      </c>
      <c r="AL3404" s="21" t="e">
        <f>VLOOKUP($B3404,'[3]Rotoma level Monthly'!$C$2:$N$538,11,FALSE)</f>
        <v>#N/A</v>
      </c>
      <c r="AM3404" s="20">
        <v>3.5456336589449768</v>
      </c>
      <c r="AN3404" s="21">
        <v>189.6583333333333</v>
      </c>
    </row>
    <row r="3405" spans="1:40" x14ac:dyDescent="0.25">
      <c r="A3405" t="s">
        <v>102</v>
      </c>
      <c r="B3405" s="15">
        <v>41153</v>
      </c>
      <c r="C3405" s="16" t="s">
        <v>75</v>
      </c>
      <c r="D3405" s="17">
        <v>2013</v>
      </c>
      <c r="E3405" s="18" t="str">
        <f t="shared" si="815"/>
        <v>Tikitapu 2012/13</v>
      </c>
      <c r="F3405" s="18" t="s">
        <v>72</v>
      </c>
      <c r="G3405" s="19">
        <v>2.5</v>
      </c>
      <c r="H3405" s="20">
        <v>7.6500000953674316</v>
      </c>
      <c r="I3405" s="21">
        <v>143.99999</v>
      </c>
      <c r="J3405" s="19">
        <v>4.0337692747364997</v>
      </c>
      <c r="K3405" s="19">
        <v>0.86891824794721972</v>
      </c>
      <c r="L3405" s="19">
        <v>2.0000001000000003</v>
      </c>
      <c r="M3405" s="19">
        <v>3</v>
      </c>
      <c r="N3405" s="19">
        <v>7.1999997999999996</v>
      </c>
      <c r="O3405" s="19">
        <v>0.60000001999999997</v>
      </c>
      <c r="Q3405" s="19">
        <f t="shared" si="810"/>
        <v>3.2307676220269759</v>
      </c>
      <c r="R3405" s="19">
        <f t="shared" si="817"/>
        <v>3.0227974147548418</v>
      </c>
      <c r="S3405" s="19">
        <f t="shared" si="811"/>
        <v>2.886671010427087</v>
      </c>
      <c r="T3405" s="19">
        <f t="shared" si="816"/>
        <v>1.9866762765858017</v>
      </c>
      <c r="U3405" s="23">
        <f t="shared" si="812"/>
        <v>2.7817280809486769</v>
      </c>
      <c r="V3405" s="24">
        <f t="shared" si="814"/>
        <v>2.9688226309808474</v>
      </c>
      <c r="W3405" s="24">
        <f t="shared" si="814"/>
        <v>3.0934269182211209</v>
      </c>
      <c r="X3405" s="24">
        <f t="shared" si="814"/>
        <v>3.0019602900261972</v>
      </c>
      <c r="Y3405" s="24">
        <f t="shared" si="814"/>
        <v>2.3997907968466534</v>
      </c>
      <c r="Z3405" s="24">
        <f t="shared" si="814"/>
        <v>2.8571585978849234</v>
      </c>
      <c r="AA3405" s="20">
        <v>0.21</v>
      </c>
      <c r="AB3405" s="20">
        <v>-3.8333333333333199E-2</v>
      </c>
      <c r="AC3405" s="17">
        <v>316.25994062500001</v>
      </c>
      <c r="AD3405" s="17">
        <f t="shared" si="807"/>
        <v>315.81665989316195</v>
      </c>
      <c r="AE3405" s="21">
        <v>123.647999999999</v>
      </c>
      <c r="AF3405" s="21">
        <v>171.68611111111113</v>
      </c>
      <c r="AG3405" s="19">
        <v>4.1988888888888898</v>
      </c>
      <c r="AH3405" s="21">
        <v>170.2</v>
      </c>
      <c r="AI3405" s="22">
        <v>0.66416666666666646</v>
      </c>
      <c r="AJ3405" s="21">
        <v>1615.5529999999967</v>
      </c>
      <c r="AK3405" s="21" t="e">
        <f>VLOOKUP($B3405,'[3]Rotoma level Monthly'!$C$2:$N$538,10,FALSE)</f>
        <v>#N/A</v>
      </c>
      <c r="AL3405" s="21" t="e">
        <f>VLOOKUP($B3405,'[3]Rotoma level Monthly'!$C$2:$N$538,11,FALSE)</f>
        <v>#N/A</v>
      </c>
      <c r="AM3405" s="20">
        <v>3.4963281033894211</v>
      </c>
      <c r="AN3405" s="21">
        <v>184.61666666666665</v>
      </c>
    </row>
    <row r="3406" spans="1:40" x14ac:dyDescent="0.25">
      <c r="A3406" t="s">
        <v>102</v>
      </c>
      <c r="B3406" s="15">
        <v>41183</v>
      </c>
      <c r="C3406" s="16" t="s">
        <v>75</v>
      </c>
      <c r="D3406" s="17">
        <v>2013</v>
      </c>
      <c r="E3406" s="18" t="str">
        <f t="shared" si="815"/>
        <v>Tikitapu 2012/13</v>
      </c>
      <c r="F3406" s="18" t="s">
        <v>72</v>
      </c>
      <c r="G3406" s="19">
        <v>2.2000000000000002</v>
      </c>
      <c r="I3406" s="21">
        <v>150.00001</v>
      </c>
      <c r="J3406" s="19">
        <v>5.0107694701365002</v>
      </c>
      <c r="K3406" s="19">
        <v>1.3574182479472197</v>
      </c>
      <c r="L3406" s="19">
        <v>0.50000001999999999</v>
      </c>
      <c r="M3406" s="19">
        <v>1</v>
      </c>
      <c r="N3406" s="19">
        <v>7.4000000999999997</v>
      </c>
      <c r="O3406" s="19">
        <v>0.74000001000000004</v>
      </c>
      <c r="Q3406" s="19">
        <f t="shared" si="810"/>
        <v>3.0897536092884041</v>
      </c>
      <c r="S3406" s="19">
        <f t="shared" si="811"/>
        <v>2.9400347769060233</v>
      </c>
      <c r="T3406" s="19">
        <f t="shared" si="816"/>
        <v>2.2617209141920465</v>
      </c>
      <c r="U3406" s="23">
        <f t="shared" si="812"/>
        <v>2.7638364334621581</v>
      </c>
      <c r="V3406" s="24">
        <f t="shared" si="814"/>
        <v>2.982299252886532</v>
      </c>
      <c r="W3406" s="24">
        <f t="shared" si="814"/>
        <v>3.125266771268953</v>
      </c>
      <c r="X3406" s="24">
        <f t="shared" si="814"/>
        <v>2.9990934072918862</v>
      </c>
      <c r="Y3406" s="24">
        <f t="shared" si="814"/>
        <v>2.4227111833138406</v>
      </c>
      <c r="Z3406" s="24">
        <f t="shared" si="814"/>
        <v>2.8653079635803835</v>
      </c>
      <c r="AA3406" s="20">
        <v>0.23</v>
      </c>
      <c r="AB3406" s="20">
        <v>-2.4999999999999901E-2</v>
      </c>
      <c r="AC3406" s="17">
        <v>316.284902217742</v>
      </c>
      <c r="AD3406" s="17">
        <f t="shared" si="807"/>
        <v>315.89869752010344</v>
      </c>
      <c r="AE3406" s="21">
        <v>76.607999999999905</v>
      </c>
      <c r="AF3406" s="21">
        <v>213.64314516129036</v>
      </c>
      <c r="AG3406" s="19">
        <v>4.61122311827957</v>
      </c>
      <c r="AH3406" s="21">
        <v>236</v>
      </c>
      <c r="AI3406" s="22">
        <v>0.66416666666666646</v>
      </c>
      <c r="AJ3406" s="21">
        <v>1673.4399999999957</v>
      </c>
      <c r="AK3406" s="21" t="e">
        <f>VLOOKUP($B3406,'[3]Rotoma level Monthly'!$C$2:$N$538,10,FALSE)</f>
        <v>#N/A</v>
      </c>
      <c r="AL3406" s="21" t="e">
        <f>VLOOKUP($B3406,'[3]Rotoma level Monthly'!$C$2:$N$538,11,FALSE)</f>
        <v>#N/A</v>
      </c>
      <c r="AM3406" s="20">
        <v>3.5688975478338656</v>
      </c>
      <c r="AN3406" s="21">
        <v>190.14999999999998</v>
      </c>
    </row>
    <row r="3407" spans="1:40" x14ac:dyDescent="0.25">
      <c r="A3407" t="s">
        <v>102</v>
      </c>
      <c r="B3407" s="15">
        <v>41214</v>
      </c>
      <c r="C3407" s="16" t="s">
        <v>75</v>
      </c>
      <c r="D3407" s="17">
        <v>2013</v>
      </c>
      <c r="E3407" s="18" t="str">
        <f t="shared" si="815"/>
        <v>Tikitapu 2012/13</v>
      </c>
      <c r="F3407" s="18" t="s">
        <v>72</v>
      </c>
      <c r="G3407" s="19">
        <v>1.25</v>
      </c>
      <c r="H3407" s="20">
        <v>8.75</v>
      </c>
      <c r="I3407" s="21">
        <v>146</v>
      </c>
      <c r="J3407" s="19">
        <v>5.0107694701365002</v>
      </c>
      <c r="K3407" s="19">
        <v>1.3574182479472197</v>
      </c>
      <c r="L3407" s="19">
        <v>0.50000001999999999</v>
      </c>
      <c r="M3407" s="19">
        <v>1</v>
      </c>
      <c r="N3407" s="19">
        <v>7.1999997999999996</v>
      </c>
      <c r="O3407" s="19">
        <v>0.55000000999999998</v>
      </c>
      <c r="Q3407" s="19">
        <f t="shared" si="810"/>
        <v>2.4661514330404635</v>
      </c>
      <c r="R3407" s="19">
        <f t="shared" ref="R3407:R3410" si="818">5.56+2.6*LOG(((1/$H3407)-(1/40)),10)</f>
        <v>2.832033141057527</v>
      </c>
      <c r="S3407" s="19">
        <f t="shared" si="811"/>
        <v>2.9047020959111554</v>
      </c>
      <c r="T3407" s="19">
        <f t="shared" si="816"/>
        <v>2.2617209141920465</v>
      </c>
      <c r="U3407" s="23">
        <f t="shared" si="812"/>
        <v>2.6161518960502983</v>
      </c>
      <c r="V3407" s="24">
        <f t="shared" si="814"/>
        <v>2.9303324048658701</v>
      </c>
      <c r="W3407" s="24">
        <f t="shared" si="814"/>
        <v>3.1159662302400428</v>
      </c>
      <c r="X3407" s="24">
        <f t="shared" si="814"/>
        <v>2.992577047660101</v>
      </c>
      <c r="Y3407" s="24">
        <f t="shared" si="814"/>
        <v>2.4227111833138406</v>
      </c>
      <c r="Z3407" s="24">
        <f t="shared" si="814"/>
        <v>2.8487495489529153</v>
      </c>
      <c r="AA3407" s="20">
        <v>0.37</v>
      </c>
      <c r="AB3407" s="20">
        <v>-0.12166666666666601</v>
      </c>
      <c r="AC3407" s="17">
        <v>316.14563888888898</v>
      </c>
      <c r="AD3407" s="17">
        <f t="shared" si="807"/>
        <v>315.95107219341588</v>
      </c>
      <c r="AE3407" s="21">
        <v>24.913</v>
      </c>
      <c r="AF3407" s="21">
        <v>195.62916666666663</v>
      </c>
      <c r="AG3407" s="19">
        <v>4.0034722222222214</v>
      </c>
      <c r="AH3407" s="21">
        <v>251.2</v>
      </c>
      <c r="AI3407" s="22">
        <v>0.35666666666666647</v>
      </c>
      <c r="AJ3407" s="21">
        <v>1576.0479999999957</v>
      </c>
      <c r="AK3407" s="21" t="e">
        <f>VLOOKUP($B3407,'[3]Rotoma level Monthly'!$C$2:$N$538,10,FALSE)</f>
        <v>#N/A</v>
      </c>
      <c r="AL3407" s="21" t="e">
        <f>VLOOKUP($B3407,'[3]Rotoma level Monthly'!$C$2:$N$538,11,FALSE)</f>
        <v>#N/A</v>
      </c>
      <c r="AM3407" s="20">
        <v>3.6302742759444642</v>
      </c>
      <c r="AN3407" s="21">
        <v>189.6</v>
      </c>
    </row>
    <row r="3408" spans="1:40" x14ac:dyDescent="0.25">
      <c r="A3408" t="s">
        <v>102</v>
      </c>
      <c r="B3408" s="15">
        <v>41244</v>
      </c>
      <c r="C3408" s="16" t="s">
        <v>75</v>
      </c>
      <c r="D3408" s="17">
        <v>2013</v>
      </c>
      <c r="E3408" s="18" t="str">
        <f t="shared" si="815"/>
        <v>Tikitapu 2012/13</v>
      </c>
      <c r="F3408" s="18" t="s">
        <v>72</v>
      </c>
      <c r="G3408" s="19">
        <v>1</v>
      </c>
      <c r="H3408" s="20">
        <v>7</v>
      </c>
      <c r="I3408" s="21">
        <v>150.00001</v>
      </c>
      <c r="J3408" s="19">
        <v>5.0107694701365002</v>
      </c>
      <c r="K3408" s="19">
        <v>0.86891824794721972</v>
      </c>
      <c r="L3408" s="19">
        <v>0.50000001999999999</v>
      </c>
      <c r="M3408" s="19">
        <v>1</v>
      </c>
      <c r="N3408" s="19">
        <v>7.3000002000000004</v>
      </c>
      <c r="O3408" s="19">
        <v>0.60000001999999997</v>
      </c>
      <c r="Q3408" s="19">
        <f t="shared" si="810"/>
        <v>2.2200000000000002</v>
      </c>
      <c r="R3408" s="19">
        <f t="shared" si="818"/>
        <v>3.1455253621927373</v>
      </c>
      <c r="S3408" s="19">
        <f t="shared" si="811"/>
        <v>2.9400347769060233</v>
      </c>
      <c r="T3408" s="19">
        <f t="shared" si="816"/>
        <v>2.2617209141920465</v>
      </c>
      <c r="U3408" s="23">
        <f t="shared" si="812"/>
        <v>2.6418202633227019</v>
      </c>
      <c r="V3408" s="24">
        <f t="shared" si="814"/>
        <v>2.8815540498408025</v>
      </c>
      <c r="W3408" s="24">
        <f t="shared" si="814"/>
        <v>3.1179105995605418</v>
      </c>
      <c r="X3408" s="24">
        <f t="shared" si="814"/>
        <v>2.9835228882976104</v>
      </c>
      <c r="Y3408" s="24">
        <f t="shared" si="814"/>
        <v>2.4038867639130213</v>
      </c>
      <c r="Z3408" s="24">
        <f t="shared" si="814"/>
        <v>2.8299903924475918</v>
      </c>
      <c r="AA3408" s="20">
        <v>-0.69</v>
      </c>
      <c r="AB3408" s="20">
        <v>-7.8333333333333199E-2</v>
      </c>
      <c r="AC3408" s="17">
        <v>315.99446841397901</v>
      </c>
      <c r="AD3408" s="17">
        <f t="shared" si="807"/>
        <v>315.98043836911779</v>
      </c>
      <c r="AE3408" s="21">
        <v>107.92400000000001</v>
      </c>
      <c r="AF3408" s="21">
        <v>142.06317204301072</v>
      </c>
      <c r="AG3408" s="19">
        <v>3.6795026881720427</v>
      </c>
      <c r="AH3408" s="21">
        <v>196.3</v>
      </c>
      <c r="AI3408" s="22">
        <v>0.12916666666666649</v>
      </c>
      <c r="AJ3408" s="21">
        <v>1548.4619999999959</v>
      </c>
      <c r="AK3408" s="21" t="e">
        <f>VLOOKUP($B3408,'[3]Rotoma level Monthly'!$C$2:$N$538,10,FALSE)</f>
        <v>#N/A</v>
      </c>
      <c r="AL3408" s="21" t="e">
        <f>VLOOKUP($B3408,'[3]Rotoma level Monthly'!$C$2:$N$538,11,FALSE)</f>
        <v>#N/A</v>
      </c>
      <c r="AM3408" s="20">
        <v>3.5566921000185387</v>
      </c>
      <c r="AN3408" s="21">
        <v>192.20000000000002</v>
      </c>
    </row>
    <row r="3409" spans="1:40" x14ac:dyDescent="0.25">
      <c r="A3409" t="s">
        <v>102</v>
      </c>
      <c r="B3409" s="15">
        <v>41275</v>
      </c>
      <c r="C3409" s="16" t="s">
        <v>75</v>
      </c>
      <c r="D3409" s="17">
        <v>2013</v>
      </c>
      <c r="E3409" s="18" t="str">
        <f t="shared" si="815"/>
        <v>Tikitapu 2012/13</v>
      </c>
      <c r="F3409" s="18" t="s">
        <v>72</v>
      </c>
      <c r="G3409" s="19">
        <v>1.2</v>
      </c>
      <c r="H3409" s="20">
        <v>5.1999998092651367</v>
      </c>
      <c r="I3409" s="21">
        <v>183</v>
      </c>
      <c r="J3409" s="19">
        <v>5.9877691770364994</v>
      </c>
      <c r="K3409" s="19">
        <v>2.3344183456472201</v>
      </c>
      <c r="L3409" s="19">
        <v>3</v>
      </c>
      <c r="M3409" s="19">
        <v>4.0000002000000006</v>
      </c>
      <c r="N3409" s="19">
        <v>7.0999999000000003</v>
      </c>
      <c r="O3409" s="19">
        <v>0.69999999000000002</v>
      </c>
      <c r="Q3409" s="19">
        <f t="shared" si="810"/>
        <v>2.4211203649609674</v>
      </c>
      <c r="R3409" s="19">
        <f t="shared" si="818"/>
        <v>3.5411414109643093</v>
      </c>
      <c r="S3409" s="19">
        <f t="shared" si="811"/>
        <v>3.199977780088592</v>
      </c>
      <c r="T3409" s="19">
        <f t="shared" si="816"/>
        <v>2.4876139470018783</v>
      </c>
      <c r="U3409" s="23">
        <f t="shared" si="812"/>
        <v>2.9124633757539371</v>
      </c>
      <c r="V3409" s="24">
        <f t="shared" si="814"/>
        <v>2.8551086839253794</v>
      </c>
      <c r="W3409" s="24">
        <f t="shared" si="814"/>
        <v>3.1344657250321246</v>
      </c>
      <c r="X3409" s="24">
        <f t="shared" si="814"/>
        <v>2.9829292327001014</v>
      </c>
      <c r="Y3409" s="24">
        <f t="shared" si="814"/>
        <v>2.4038867639130213</v>
      </c>
      <c r="Z3409" s="24">
        <f t="shared" si="814"/>
        <v>2.8266796215426049</v>
      </c>
      <c r="AA3409" s="20">
        <v>-0.08</v>
      </c>
      <c r="AB3409" s="20">
        <v>0.9</v>
      </c>
      <c r="AC3409" s="17">
        <v>315.83806149193498</v>
      </c>
      <c r="AD3409" s="17">
        <f t="shared" si="807"/>
        <v>315.99423894035425</v>
      </c>
      <c r="AE3409" s="21">
        <v>0</v>
      </c>
      <c r="AF3409" s="21">
        <v>182.4146505376344</v>
      </c>
      <c r="AG3409" s="19">
        <v>3.9255712365591386</v>
      </c>
      <c r="AH3409" s="21">
        <v>300.60000000000002</v>
      </c>
      <c r="AI3409" s="22">
        <v>0.12916666666666649</v>
      </c>
      <c r="AJ3409" s="21">
        <v>1304.506999999998</v>
      </c>
      <c r="AK3409" s="21" t="e">
        <f>VLOOKUP($B3409,'[3]Rotoma level Monthly'!$C$2:$N$538,10,FALSE)</f>
        <v>#N/A</v>
      </c>
      <c r="AL3409" s="21" t="e">
        <f>VLOOKUP($B3409,'[3]Rotoma level Monthly'!$C$2:$N$538,11,FALSE)</f>
        <v>#N/A</v>
      </c>
      <c r="AM3409" s="20">
        <v>3.5226083186565318</v>
      </c>
      <c r="AN3409" s="21">
        <v>197.70833333333334</v>
      </c>
    </row>
    <row r="3410" spans="1:40" x14ac:dyDescent="0.25">
      <c r="A3410" t="s">
        <v>102</v>
      </c>
      <c r="B3410" s="15">
        <v>41306</v>
      </c>
      <c r="C3410" s="16" t="s">
        <v>75</v>
      </c>
      <c r="D3410" s="17">
        <v>2013</v>
      </c>
      <c r="E3410" s="18" t="str">
        <f t="shared" si="815"/>
        <v>Tikitapu 2012/13</v>
      </c>
      <c r="F3410" s="18" t="s">
        <v>72</v>
      </c>
      <c r="G3410" s="19">
        <v>0.40000001000000002</v>
      </c>
      <c r="H3410" s="20">
        <v>9.6999998092651367</v>
      </c>
      <c r="I3410" s="21">
        <v>153</v>
      </c>
      <c r="J3410" s="19">
        <v>5.9877691770364994</v>
      </c>
      <c r="K3410" s="19">
        <v>1.3574182479472197</v>
      </c>
      <c r="L3410" s="19">
        <v>3</v>
      </c>
      <c r="M3410" s="19">
        <v>3</v>
      </c>
      <c r="N3410" s="19">
        <v>7</v>
      </c>
      <c r="O3410" s="19">
        <v>0.60000001999999997</v>
      </c>
      <c r="Q3410" s="19">
        <f t="shared" si="810"/>
        <v>1.209232405550724</v>
      </c>
      <c r="R3410" s="19">
        <f t="shared" si="818"/>
        <v>2.6807883768722389</v>
      </c>
      <c r="S3410" s="19">
        <f t="shared" si="811"/>
        <v>2.9659212067609722</v>
      </c>
      <c r="T3410" s="19">
        <f t="shared" si="816"/>
        <v>2.4876139470018783</v>
      </c>
      <c r="U3410" s="23">
        <f t="shared" si="812"/>
        <v>2.335888984046453</v>
      </c>
      <c r="V3410" s="24">
        <f t="shared" si="814"/>
        <v>2.7071600353057299</v>
      </c>
      <c r="W3410" s="24">
        <f t="shared" si="814"/>
        <v>3.0484304216229181</v>
      </c>
      <c r="X3410" s="24">
        <f t="shared" si="814"/>
        <v>2.9701776081640774</v>
      </c>
      <c r="Y3410" s="24">
        <f t="shared" si="814"/>
        <v>2.4038867639130213</v>
      </c>
      <c r="Z3410" s="24">
        <f t="shared" si="814"/>
        <v>2.7685805317101022</v>
      </c>
      <c r="AA3410" s="20">
        <v>-0.34</v>
      </c>
      <c r="AB3410" s="20">
        <v>0.80333333333333301</v>
      </c>
      <c r="AC3410" s="17">
        <v>315.62780691964298</v>
      </c>
      <c r="AD3410" s="17">
        <f t="shared" ref="AD3410:AD3473" si="819">AVERAGE(AC3399:AC3410)</f>
        <v>315.96325222420444</v>
      </c>
      <c r="AE3410" s="21">
        <v>21.957000000000001</v>
      </c>
      <c r="AF3410" s="21">
        <v>162.0386904761904</v>
      </c>
      <c r="AG3410" s="19">
        <v>3.2712723214285724</v>
      </c>
      <c r="AH3410" s="21">
        <v>274.8</v>
      </c>
      <c r="AI3410" s="22">
        <v>0.12916666666666649</v>
      </c>
      <c r="AJ3410" s="21">
        <v>1184.1499999999978</v>
      </c>
      <c r="AK3410" s="21" t="e">
        <f>VLOOKUP($B3410,'[3]Rotoma level Monthly'!$C$2:$N$538,10,FALSE)</f>
        <v>#N/A</v>
      </c>
      <c r="AL3410" s="21" t="e">
        <f>VLOOKUP($B3410,'[3]Rotoma level Monthly'!$C$2:$N$538,11,FALSE)</f>
        <v>#N/A</v>
      </c>
      <c r="AM3410" s="20">
        <v>3.5096350883697931</v>
      </c>
      <c r="AN3410" s="21">
        <v>205.65833333333333</v>
      </c>
    </row>
    <row r="3411" spans="1:40" x14ac:dyDescent="0.25">
      <c r="A3411" t="s">
        <v>102</v>
      </c>
      <c r="B3411" s="15">
        <v>41334</v>
      </c>
      <c r="C3411" s="16" t="s">
        <v>75</v>
      </c>
      <c r="D3411" s="17">
        <v>2013</v>
      </c>
      <c r="E3411" s="18" t="str">
        <f t="shared" si="815"/>
        <v>Tikitapu 2012/13</v>
      </c>
      <c r="F3411" s="18" t="s">
        <v>72</v>
      </c>
      <c r="G3411" s="19">
        <v>0.40000001000000002</v>
      </c>
      <c r="I3411" s="21">
        <v>136.99999</v>
      </c>
      <c r="J3411" s="19">
        <v>3.0567693724365004</v>
      </c>
      <c r="K3411" s="19">
        <v>3.3114182479472198</v>
      </c>
      <c r="L3411" s="19">
        <v>1</v>
      </c>
      <c r="M3411" s="19">
        <v>6.0000000999999994</v>
      </c>
      <c r="N3411" s="19">
        <v>6.5999999000000003</v>
      </c>
      <c r="O3411" s="19">
        <v>0.40000001000000002</v>
      </c>
      <c r="Q3411" s="19">
        <f t="shared" si="810"/>
        <v>1.209232405550724</v>
      </c>
      <c r="S3411" s="19">
        <f t="shared" si="811"/>
        <v>2.8215288117227959</v>
      </c>
      <c r="T3411" s="19">
        <f t="shared" si="816"/>
        <v>1.6349670058936703</v>
      </c>
      <c r="U3411" s="23">
        <f t="shared" si="812"/>
        <v>1.8885760743890634</v>
      </c>
      <c r="V3411" s="24">
        <f t="shared" si="814"/>
        <v>2.5988113928633427</v>
      </c>
      <c r="W3411" s="24">
        <f t="shared" si="814"/>
        <v>3.0492404533473532</v>
      </c>
      <c r="X3411" s="24">
        <f t="shared" si="814"/>
        <v>2.9519183263265334</v>
      </c>
      <c r="Y3411" s="24">
        <f t="shared" si="814"/>
        <v>2.3516572715548234</v>
      </c>
      <c r="Z3411" s="24">
        <f t="shared" si="814"/>
        <v>2.6998594262648634</v>
      </c>
      <c r="AA3411" s="20">
        <v>1.07</v>
      </c>
      <c r="AB3411" s="20">
        <v>0.79833333333333301</v>
      </c>
      <c r="AC3411" s="17">
        <v>315.37813104838699</v>
      </c>
      <c r="AD3411" s="17">
        <f t="shared" si="819"/>
        <v>315.91800093225964</v>
      </c>
      <c r="AE3411" s="21">
        <v>52.922000000000097</v>
      </c>
      <c r="AF3411" s="21">
        <v>160.92741935483875</v>
      </c>
      <c r="AG3411" s="19">
        <v>2.9531720430107526</v>
      </c>
      <c r="AH3411" s="21">
        <v>252.5</v>
      </c>
      <c r="AI3411" s="22">
        <v>0.12916666666666649</v>
      </c>
      <c r="AJ3411" s="21">
        <v>1083.7109999999982</v>
      </c>
      <c r="AK3411" s="21" t="e">
        <f>VLOOKUP($B3411,'[3]Rotoma level Monthly'!$C$2:$N$538,10,FALSE)</f>
        <v>#N/A</v>
      </c>
      <c r="AL3411" s="21" t="e">
        <f>VLOOKUP($B3411,'[3]Rotoma level Monthly'!$C$2:$N$538,11,FALSE)</f>
        <v>#N/A</v>
      </c>
      <c r="AM3411" s="20">
        <v>3.530744467645929</v>
      </c>
      <c r="AN3411" s="21">
        <v>208.72500000000002</v>
      </c>
    </row>
    <row r="3412" spans="1:40" x14ac:dyDescent="0.25">
      <c r="A3412" t="s">
        <v>102</v>
      </c>
      <c r="B3412" s="15">
        <v>41365</v>
      </c>
      <c r="C3412" s="16" t="s">
        <v>75</v>
      </c>
      <c r="D3412" s="17">
        <v>2013</v>
      </c>
      <c r="E3412" s="18" t="str">
        <f t="shared" si="815"/>
        <v>Tikitapu 2012/13</v>
      </c>
      <c r="F3412" s="18" t="s">
        <v>72</v>
      </c>
      <c r="G3412" s="19">
        <v>1</v>
      </c>
      <c r="H3412" s="20">
        <v>9.5</v>
      </c>
      <c r="I3412" s="21">
        <v>147</v>
      </c>
      <c r="J3412" s="19">
        <v>5.0107694701365002</v>
      </c>
      <c r="K3412" s="19">
        <v>2.3344183456472201</v>
      </c>
      <c r="L3412" s="19">
        <v>4.0000002000000006</v>
      </c>
      <c r="M3412" s="19">
        <v>4.9999998999999997</v>
      </c>
      <c r="N3412" s="19">
        <v>6.8000002000000004</v>
      </c>
      <c r="O3412" s="19">
        <v>0.64999998000000003</v>
      </c>
      <c r="Q3412" s="19">
        <f t="shared" si="810"/>
        <v>2.2200000000000002</v>
      </c>
      <c r="R3412" s="19">
        <f t="shared" ref="R3412:R3437" si="820">5.56+2.6*LOG(((1/$H3412)-(1/40)),10)</f>
        <v>2.7117422310979364</v>
      </c>
      <c r="S3412" s="19">
        <f t="shared" si="811"/>
        <v>2.9136251775920097</v>
      </c>
      <c r="T3412" s="19">
        <f t="shared" si="816"/>
        <v>2.2617209141920465</v>
      </c>
      <c r="U3412" s="23">
        <f t="shared" si="812"/>
        <v>2.5267720807204985</v>
      </c>
      <c r="V3412" s="24">
        <f t="shared" si="814"/>
        <v>2.5556059965345055</v>
      </c>
      <c r="W3412" s="24">
        <f t="shared" si="814"/>
        <v>3.0234131978513989</v>
      </c>
      <c r="X3412" s="24">
        <f t="shared" si="814"/>
        <v>2.9440572649201466</v>
      </c>
      <c r="Y3412" s="24">
        <f t="shared" si="814"/>
        <v>2.3516572715548234</v>
      </c>
      <c r="Z3412" s="24">
        <f t="shared" si="814"/>
        <v>2.6822502014255658</v>
      </c>
      <c r="AA3412" s="20">
        <v>0.15</v>
      </c>
      <c r="AB3412" s="20">
        <v>0.70499999999999996</v>
      </c>
      <c r="AC3412" s="17">
        <v>315.31474340277799</v>
      </c>
      <c r="AD3412" s="17">
        <f t="shared" si="819"/>
        <v>315.87297795772264</v>
      </c>
      <c r="AE3412" s="21">
        <v>184.100999999999</v>
      </c>
      <c r="AF3412" s="21">
        <v>180.06944444444454</v>
      </c>
      <c r="AG3412" s="19">
        <v>3.3755347222222216</v>
      </c>
      <c r="AH3412" s="21">
        <v>172.2</v>
      </c>
      <c r="AI3412" s="22">
        <v>0.12916666666666649</v>
      </c>
      <c r="AJ3412" s="21">
        <v>1006.9999999999981</v>
      </c>
      <c r="AK3412" s="21" t="e">
        <f>VLOOKUP($B3412,'[3]Rotoma level Monthly'!$C$2:$N$538,10,FALSE)</f>
        <v>#N/A</v>
      </c>
      <c r="AL3412" s="21" t="e">
        <f>VLOOKUP($B3412,'[3]Rotoma level Monthly'!$C$2:$N$538,11,FALSE)</f>
        <v>#N/A</v>
      </c>
      <c r="AM3412" s="20">
        <v>3.4332041450652837</v>
      </c>
      <c r="AN3412" s="21">
        <v>207.10833333333335</v>
      </c>
    </row>
    <row r="3413" spans="1:40" x14ac:dyDescent="0.25">
      <c r="A3413" t="s">
        <v>102</v>
      </c>
      <c r="B3413" s="15">
        <v>41395</v>
      </c>
      <c r="C3413" s="16" t="s">
        <v>75</v>
      </c>
      <c r="D3413" s="17">
        <v>2013</v>
      </c>
      <c r="E3413" s="18" t="str">
        <f t="shared" si="815"/>
        <v>Tikitapu 2012/13</v>
      </c>
      <c r="F3413" s="18" t="s">
        <v>72</v>
      </c>
      <c r="G3413" s="19">
        <v>1.2</v>
      </c>
      <c r="H3413" s="20">
        <v>11.050000190734863</v>
      </c>
      <c r="I3413" s="21">
        <v>143.99999</v>
      </c>
      <c r="J3413" s="19">
        <v>5.0107694701365002</v>
      </c>
      <c r="K3413" s="19">
        <v>1.3574182479472197</v>
      </c>
      <c r="L3413" s="19">
        <v>1</v>
      </c>
      <c r="M3413" s="19">
        <v>4.9999998999999997</v>
      </c>
      <c r="N3413" s="19">
        <v>7.0999999000000003</v>
      </c>
      <c r="O3413" s="19">
        <v>0.40000001000000002</v>
      </c>
      <c r="Q3413" s="19">
        <f t="shared" si="810"/>
        <v>2.4211203649609674</v>
      </c>
      <c r="R3413" s="19">
        <f t="shared" si="820"/>
        <v>2.4821883497273109</v>
      </c>
      <c r="S3413" s="19">
        <f t="shared" si="811"/>
        <v>2.886671010427087</v>
      </c>
      <c r="T3413" s="19">
        <f t="shared" si="816"/>
        <v>2.2617209141920465</v>
      </c>
      <c r="U3413" s="23">
        <f t="shared" si="812"/>
        <v>2.5129251598268532</v>
      </c>
      <c r="V3413" s="24">
        <f t="shared" si="814"/>
        <v>2.5235876719228512</v>
      </c>
      <c r="W3413" s="24">
        <f t="shared" si="814"/>
        <v>2.9692907130389905</v>
      </c>
      <c r="X3413" s="24">
        <f t="shared" si="814"/>
        <v>2.939610284380235</v>
      </c>
      <c r="Y3413" s="24">
        <f t="shared" si="814"/>
        <v>2.3516572715548234</v>
      </c>
      <c r="Z3413" s="24">
        <f t="shared" si="814"/>
        <v>2.6692412994278345</v>
      </c>
      <c r="AA3413" s="20">
        <v>0.95</v>
      </c>
      <c r="AB3413" s="20">
        <v>0.663333333333333</v>
      </c>
      <c r="AC3413" s="17">
        <v>315.39867439516098</v>
      </c>
      <c r="AD3413" s="17">
        <f t="shared" si="819"/>
        <v>315.83620561229242</v>
      </c>
      <c r="AE3413" s="21">
        <v>131.023</v>
      </c>
      <c r="AF3413" s="21">
        <v>159.38844086021507</v>
      </c>
      <c r="AG3413" s="19">
        <v>2.7360080645161289</v>
      </c>
      <c r="AH3413" s="21">
        <v>173</v>
      </c>
      <c r="AI3413" s="22">
        <v>0.12916666666666649</v>
      </c>
      <c r="AJ3413" s="21">
        <v>1120.6009999999972</v>
      </c>
      <c r="AK3413" s="21" t="e">
        <f>VLOOKUP($B3413,'[3]Rotoma level Monthly'!$C$2:$N$538,10,FALSE)</f>
        <v>#N/A</v>
      </c>
      <c r="AL3413" s="21" t="e">
        <f>VLOOKUP($B3413,'[3]Rotoma level Monthly'!$C$2:$N$538,11,FALSE)</f>
        <v>#N/A</v>
      </c>
      <c r="AM3413" s="20">
        <v>3.4604014830282472</v>
      </c>
      <c r="AN3413" s="21">
        <v>204.51666666666665</v>
      </c>
    </row>
    <row r="3414" spans="1:40" x14ac:dyDescent="0.25">
      <c r="A3414" t="s">
        <v>102</v>
      </c>
      <c r="B3414" s="15">
        <v>41426</v>
      </c>
      <c r="C3414" s="16" t="s">
        <v>75</v>
      </c>
      <c r="D3414" s="17">
        <v>2013</v>
      </c>
      <c r="E3414" s="18" t="str">
        <f t="shared" si="815"/>
        <v>Tikitapu 2012/13</v>
      </c>
      <c r="F3414" s="18" t="s">
        <v>72</v>
      </c>
      <c r="G3414" s="19">
        <v>8.6000004000000008</v>
      </c>
      <c r="H3414" s="20">
        <v>6.9499998092651367</v>
      </c>
      <c r="I3414" s="21">
        <v>416.00000999999997</v>
      </c>
      <c r="J3414" s="19">
        <v>5.9877691770364994</v>
      </c>
      <c r="K3414" s="19">
        <v>0.86891824794721972</v>
      </c>
      <c r="L3414" s="19">
        <v>236</v>
      </c>
      <c r="M3414" s="19">
        <v>27.000000999999997</v>
      </c>
      <c r="N3414" s="19">
        <v>7</v>
      </c>
      <c r="O3414" s="19">
        <v>0.89999998000000003</v>
      </c>
      <c r="Q3414" s="19">
        <f t="shared" si="810"/>
        <v>4.5936261174660089</v>
      </c>
      <c r="R3414" s="19">
        <f t="shared" si="820"/>
        <v>3.1553293740545132</v>
      </c>
      <c r="S3414" s="19">
        <f t="shared" si="811"/>
        <v>4.2734709566102058</v>
      </c>
      <c r="T3414" s="19">
        <f t="shared" si="816"/>
        <v>2.4876139470018783</v>
      </c>
      <c r="U3414" s="23">
        <f t="shared" si="812"/>
        <v>3.6275100987831514</v>
      </c>
      <c r="V3414" s="24">
        <f t="shared" si="814"/>
        <v>2.6576718326294766</v>
      </c>
      <c r="W3414" s="24">
        <f t="shared" si="814"/>
        <v>2.962266588105579</v>
      </c>
      <c r="X3414" s="24">
        <f t="shared" si="814"/>
        <v>3.0492870974549384</v>
      </c>
      <c r="Y3414" s="24">
        <f t="shared" si="814"/>
        <v>2.2430442935691199</v>
      </c>
      <c r="Z3414" s="24">
        <f t="shared" si="814"/>
        <v>2.7015649390156131</v>
      </c>
      <c r="AA3414" s="20">
        <v>1.5</v>
      </c>
      <c r="AB3414" s="20">
        <v>0.46666666666666601</v>
      </c>
      <c r="AC3414" s="17">
        <v>315.43665104166701</v>
      </c>
      <c r="AD3414" s="17">
        <f t="shared" si="819"/>
        <v>315.80361452432953</v>
      </c>
      <c r="AE3414" s="21">
        <v>131.976</v>
      </c>
      <c r="AF3414" s="21">
        <v>166.49305555555557</v>
      </c>
      <c r="AG3414" s="19">
        <v>3.1627708333333331</v>
      </c>
      <c r="AH3414" s="21">
        <v>122.5</v>
      </c>
      <c r="AI3414" s="22">
        <v>0.295833333333333</v>
      </c>
      <c r="AJ3414" s="21">
        <v>1112.1239999999971</v>
      </c>
      <c r="AK3414" s="21" t="e">
        <f>VLOOKUP($B3414,'[3]Rotoma level Monthly'!$C$2:$N$538,10,FALSE)</f>
        <v>#N/A</v>
      </c>
      <c r="AL3414" s="21" t="e">
        <f>VLOOKUP($B3414,'[3]Rotoma level Monthly'!$C$2:$N$538,11,FALSE)</f>
        <v>#N/A</v>
      </c>
      <c r="AM3414" s="20">
        <v>3.4312560977235873</v>
      </c>
      <c r="AN3414" s="21">
        <v>205.34166666666667</v>
      </c>
    </row>
    <row r="3415" spans="1:40" x14ac:dyDescent="0.25">
      <c r="A3415" t="s">
        <v>102</v>
      </c>
      <c r="B3415" s="15">
        <v>41456</v>
      </c>
      <c r="C3415" s="16" t="s">
        <v>76</v>
      </c>
      <c r="D3415" s="17">
        <v>2014</v>
      </c>
      <c r="E3415" s="18" t="str">
        <f t="shared" si="815"/>
        <v>Tikitapu 2013/14</v>
      </c>
      <c r="F3415" s="18" t="s">
        <v>72</v>
      </c>
      <c r="G3415" s="19">
        <v>2.2999999999999998</v>
      </c>
      <c r="H3415" s="20">
        <v>7.1999998092651367</v>
      </c>
      <c r="I3415" s="21">
        <v>149</v>
      </c>
      <c r="J3415" s="19">
        <v>5.9877691770364994</v>
      </c>
      <c r="K3415" s="19">
        <v>3.3114182479472198</v>
      </c>
      <c r="L3415" s="19">
        <v>2.0000001000000003</v>
      </c>
      <c r="M3415" s="19">
        <v>3</v>
      </c>
      <c r="N3415" s="19">
        <v>7.3499999000000003</v>
      </c>
      <c r="O3415" s="19">
        <v>1.2</v>
      </c>
      <c r="Q3415" s="19">
        <f t="shared" si="810"/>
        <v>3.138788703484686</v>
      </c>
      <c r="R3415" s="19">
        <f t="shared" si="820"/>
        <v>3.1068515619552368</v>
      </c>
      <c r="S3415" s="19">
        <f t="shared" si="811"/>
        <v>2.9312906679209445</v>
      </c>
      <c r="T3415" s="19">
        <f t="shared" si="816"/>
        <v>2.4876139470018783</v>
      </c>
      <c r="U3415" s="23">
        <f t="shared" si="812"/>
        <v>2.916136220090686</v>
      </c>
      <c r="V3415" s="24">
        <f t="shared" si="814"/>
        <v>2.6464015361349795</v>
      </c>
      <c r="W3415" s="24">
        <f t="shared" si="814"/>
        <v>2.9804478891664394</v>
      </c>
      <c r="X3415" s="24">
        <f t="shared" si="814"/>
        <v>3.0552988590239596</v>
      </c>
      <c r="Y3415" s="24">
        <f t="shared" si="814"/>
        <v>2.2618687129699393</v>
      </c>
      <c r="Z3415" s="24">
        <f t="shared" si="814"/>
        <v>2.7087441811887949</v>
      </c>
      <c r="AA3415" s="20">
        <v>0.87</v>
      </c>
      <c r="AB3415" s="20">
        <v>0.40666666666666601</v>
      </c>
      <c r="AC3415" s="17">
        <v>315.407118615591</v>
      </c>
      <c r="AD3415" s="17">
        <f t="shared" si="819"/>
        <v>315.77038703777038</v>
      </c>
      <c r="AE3415" s="21">
        <v>45.261000000000003</v>
      </c>
      <c r="AF3415" s="21">
        <v>176.27016129032262</v>
      </c>
      <c r="AG3415" s="19">
        <v>2.4181317204301083</v>
      </c>
      <c r="AH3415" s="21">
        <v>172.1</v>
      </c>
      <c r="AI3415" s="22">
        <v>0.43666666666666598</v>
      </c>
      <c r="AJ3415" s="21">
        <v>1174.0999999999972</v>
      </c>
      <c r="AK3415" s="21" t="e">
        <f>VLOOKUP($B3415,'[3]Rotoma level Monthly'!$C$2:$N$538,10,FALSE)</f>
        <v>#N/A</v>
      </c>
      <c r="AL3415" s="21" t="e">
        <f>VLOOKUP($B3415,'[3]Rotoma level Monthly'!$C$2:$N$538,11,FALSE)</f>
        <v>#N/A</v>
      </c>
      <c r="AM3415" s="20">
        <v>3.4295483430939577</v>
      </c>
      <c r="AN3415" s="21">
        <v>207.50833333333333</v>
      </c>
    </row>
    <row r="3416" spans="1:40" x14ac:dyDescent="0.25">
      <c r="A3416" t="s">
        <v>102</v>
      </c>
      <c r="B3416" s="15">
        <v>41487</v>
      </c>
      <c r="C3416" s="16" t="s">
        <v>76</v>
      </c>
      <c r="D3416" s="17">
        <v>2014</v>
      </c>
      <c r="E3416" s="18" t="str">
        <f t="shared" si="815"/>
        <v>Tikitapu 2013/14</v>
      </c>
      <c r="F3416" s="18" t="s">
        <v>72</v>
      </c>
      <c r="G3416" s="19">
        <v>2.8</v>
      </c>
      <c r="H3416" s="20">
        <v>7.4499998092651367</v>
      </c>
      <c r="I3416" s="21">
        <v>127</v>
      </c>
      <c r="J3416" s="19">
        <v>4.0337692747364997</v>
      </c>
      <c r="K3416" s="19">
        <v>1.3574182479472197</v>
      </c>
      <c r="L3416" s="19">
        <v>2.0000001000000003</v>
      </c>
      <c r="M3416" s="19">
        <v>1</v>
      </c>
      <c r="N3416" s="19">
        <v>7.0999999000000003</v>
      </c>
      <c r="O3416" s="19">
        <v>1.2</v>
      </c>
      <c r="Q3416" s="19">
        <f t="shared" si="810"/>
        <v>3.3557813996092367</v>
      </c>
      <c r="R3416" s="19">
        <f t="shared" si="820"/>
        <v>3.0596703304782062</v>
      </c>
      <c r="S3416" s="19">
        <f t="shared" si="811"/>
        <v>2.7224492000774299</v>
      </c>
      <c r="T3416" s="19">
        <f t="shared" si="816"/>
        <v>1.9866762765858017</v>
      </c>
      <c r="U3416" s="23">
        <f t="shared" si="812"/>
        <v>2.7811443016876689</v>
      </c>
      <c r="V3416" s="24">
        <f t="shared" si="814"/>
        <v>2.6312978688282631</v>
      </c>
      <c r="W3416" s="24">
        <f t="shared" si="814"/>
        <v>2.9738067553154854</v>
      </c>
      <c r="X3416" s="24">
        <f t="shared" si="814"/>
        <v>3.0321981226125274</v>
      </c>
      <c r="Y3416" s="24">
        <f t="shared" si="814"/>
        <v>2.2389483265027521</v>
      </c>
      <c r="Z3416" s="24">
        <f t="shared" si="814"/>
        <v>2.6920794140901787</v>
      </c>
      <c r="AA3416" s="20">
        <v>-0.01</v>
      </c>
      <c r="AB3416" s="20">
        <v>0.42666666666666597</v>
      </c>
      <c r="AC3416" s="17">
        <v>315.32174932795698</v>
      </c>
      <c r="AD3416" s="17">
        <f t="shared" si="819"/>
        <v>315.70065719906074</v>
      </c>
      <c r="AE3416" s="21">
        <v>101.535</v>
      </c>
      <c r="AF3416" s="21">
        <v>162.86290322580649</v>
      </c>
      <c r="AG3416" s="19">
        <v>3.2832930107526876</v>
      </c>
      <c r="AH3416" s="21">
        <v>141.5</v>
      </c>
      <c r="AI3416" s="22">
        <v>0.44666666666666599</v>
      </c>
      <c r="AJ3416" s="21">
        <v>1015.360999999997</v>
      </c>
      <c r="AK3416" s="21" t="e">
        <f>VLOOKUP($B3416,'[3]Rotoma level Monthly'!$C$2:$N$538,10,FALSE)</f>
        <v>#N/A</v>
      </c>
      <c r="AL3416" s="21" t="e">
        <f>VLOOKUP($B3416,'[3]Rotoma level Monthly'!$C$2:$N$538,11,FALSE)</f>
        <v>#N/A</v>
      </c>
      <c r="AM3416" s="20">
        <v>3.3947857982910907</v>
      </c>
      <c r="AN3416" s="21">
        <v>205.24166666666667</v>
      </c>
    </row>
    <row r="3417" spans="1:40" x14ac:dyDescent="0.25">
      <c r="A3417" t="s">
        <v>102</v>
      </c>
      <c r="B3417" s="15">
        <v>41518</v>
      </c>
      <c r="C3417" s="16" t="s">
        <v>76</v>
      </c>
      <c r="D3417" s="17">
        <v>2014</v>
      </c>
      <c r="E3417" s="18" t="str">
        <f t="shared" si="815"/>
        <v>Tikitapu 2013/14</v>
      </c>
      <c r="F3417" s="18" t="s">
        <v>72</v>
      </c>
      <c r="G3417" s="19">
        <v>2.4000001000000002</v>
      </c>
      <c r="H3417" s="20">
        <v>7.4000000953674316</v>
      </c>
      <c r="I3417" s="21">
        <v>153</v>
      </c>
      <c r="J3417" s="19">
        <v>5.0107694701365002</v>
      </c>
      <c r="K3417" s="19">
        <v>0.86891824794721972</v>
      </c>
      <c r="L3417" s="19">
        <v>1</v>
      </c>
      <c r="M3417" s="19">
        <v>1</v>
      </c>
      <c r="N3417" s="19">
        <v>6.9000000999999997</v>
      </c>
      <c r="O3417" s="19">
        <v>0.55000000999999998</v>
      </c>
      <c r="Q3417" s="19">
        <f t="shared" si="810"/>
        <v>3.1857365999103111</v>
      </c>
      <c r="R3417" s="19">
        <f t="shared" si="820"/>
        <v>3.069007293568049</v>
      </c>
      <c r="S3417" s="19">
        <f t="shared" si="811"/>
        <v>2.9659212067609722</v>
      </c>
      <c r="T3417" s="19">
        <f t="shared" si="816"/>
        <v>2.2617209141920465</v>
      </c>
      <c r="U3417" s="23">
        <f t="shared" si="812"/>
        <v>2.8705965036078447</v>
      </c>
      <c r="V3417" s="24">
        <f t="shared" si="814"/>
        <v>2.6275452836518745</v>
      </c>
      <c r="W3417" s="24">
        <f t="shared" si="814"/>
        <v>2.9784277431968063</v>
      </c>
      <c r="X3417" s="24">
        <f t="shared" si="814"/>
        <v>3.0388023056403513</v>
      </c>
      <c r="Y3417" s="24">
        <f t="shared" si="814"/>
        <v>2.2618687129699389</v>
      </c>
      <c r="Z3417" s="24">
        <f t="shared" si="814"/>
        <v>2.6994851159784425</v>
      </c>
      <c r="AA3417" s="20">
        <v>0.33</v>
      </c>
      <c r="AB3417" s="20">
        <v>0.68833333333333302</v>
      </c>
      <c r="AC3417" s="17">
        <v>315.34829652777802</v>
      </c>
      <c r="AD3417" s="17">
        <f t="shared" si="819"/>
        <v>315.62468685762559</v>
      </c>
      <c r="AE3417" s="21">
        <v>174.093999999999</v>
      </c>
      <c r="AF3417" s="21">
        <v>179.15277777777774</v>
      </c>
      <c r="AG3417" s="19">
        <v>4.4142083333333346</v>
      </c>
      <c r="AH3417" s="21">
        <v>153.9</v>
      </c>
      <c r="AI3417" s="22">
        <v>0.5649999999999995</v>
      </c>
      <c r="AJ3417" s="21">
        <v>1001.867999999998</v>
      </c>
      <c r="AK3417" s="21" t="e">
        <f>VLOOKUP($B3417,'[3]Rotoma level Monthly'!$C$2:$N$538,10,FALSE)</f>
        <v>#N/A</v>
      </c>
      <c r="AL3417" s="21" t="e">
        <f>VLOOKUP($B3417,'[3]Rotoma level Monthly'!$C$2:$N$538,11,FALSE)</f>
        <v>#N/A</v>
      </c>
      <c r="AM3417" s="20">
        <v>3.468236739151306</v>
      </c>
      <c r="AN3417" s="21">
        <v>203.88333333333335</v>
      </c>
    </row>
    <row r="3418" spans="1:40" x14ac:dyDescent="0.25">
      <c r="A3418" t="s">
        <v>102</v>
      </c>
      <c r="B3418" s="15">
        <v>41548</v>
      </c>
      <c r="C3418" s="16" t="s">
        <v>76</v>
      </c>
      <c r="D3418" s="17">
        <v>2014</v>
      </c>
      <c r="E3418" s="18" t="str">
        <f t="shared" si="815"/>
        <v>Tikitapu 2013/14</v>
      </c>
      <c r="F3418" s="18" t="s">
        <v>72</v>
      </c>
      <c r="G3418" s="19">
        <v>2.0999998999999998</v>
      </c>
      <c r="H3418" s="20">
        <v>7.8000001907348633</v>
      </c>
      <c r="I3418" s="21">
        <v>163</v>
      </c>
      <c r="J3418" s="19">
        <v>4.0337692747364997</v>
      </c>
      <c r="K3418" s="19">
        <v>0.86891824794721972</v>
      </c>
      <c r="L3418" s="19">
        <v>8.0000004000000011</v>
      </c>
      <c r="M3418" s="19">
        <v>1</v>
      </c>
      <c r="N3418" s="19">
        <v>7</v>
      </c>
      <c r="O3418" s="19">
        <v>0.85000001999999997</v>
      </c>
      <c r="Q3418" s="19">
        <f t="shared" si="810"/>
        <v>3.038436956095202</v>
      </c>
      <c r="R3418" s="19">
        <f t="shared" si="820"/>
        <v>2.9956232876609614</v>
      </c>
      <c r="S3418" s="19">
        <f t="shared" si="811"/>
        <v>3.0486846892559121</v>
      </c>
      <c r="T3418" s="19">
        <f t="shared" si="816"/>
        <v>1.9866762765858017</v>
      </c>
      <c r="U3418" s="23">
        <f t="shared" si="812"/>
        <v>2.7673553023994697</v>
      </c>
      <c r="V3418" s="24">
        <f t="shared" si="814"/>
        <v>2.6232688958857739</v>
      </c>
      <c r="W3418" s="24">
        <f t="shared" si="814"/>
        <v>2.9799909745117295</v>
      </c>
      <c r="X3418" s="24">
        <f t="shared" si="814"/>
        <v>3.0478564650028424</v>
      </c>
      <c r="Y3418" s="24">
        <f t="shared" si="814"/>
        <v>2.2389483265027517</v>
      </c>
      <c r="Z3418" s="24">
        <f t="shared" si="814"/>
        <v>2.6997783550565519</v>
      </c>
      <c r="AA3418" s="20">
        <v>-0.18</v>
      </c>
      <c r="AB3418" s="20">
        <v>0.51166666666666605</v>
      </c>
      <c r="AC3418" s="17">
        <v>315.36562298387099</v>
      </c>
      <c r="AD3418" s="17">
        <f t="shared" si="819"/>
        <v>315.5480802548031</v>
      </c>
      <c r="AE3418" s="21">
        <v>52.768000000000001</v>
      </c>
      <c r="AF3418" s="21">
        <v>222.1572580645161</v>
      </c>
      <c r="AG3418" s="19">
        <v>4.388427130002988</v>
      </c>
      <c r="AH3418" s="21">
        <v>259.7</v>
      </c>
      <c r="AI3418" s="22">
        <v>0.58749999999999947</v>
      </c>
      <c r="AJ3418" s="21">
        <v>1052.313999999998</v>
      </c>
      <c r="AK3418" s="21" t="e">
        <f>VLOOKUP($B3418,'[3]Rotoma level Monthly'!$C$2:$N$538,10,FALSE)</f>
        <v>#N/A</v>
      </c>
      <c r="AL3418" s="21" t="e">
        <f>VLOOKUP($B3418,'[3]Rotoma level Monthly'!$C$2:$N$538,11,FALSE)</f>
        <v>#N/A</v>
      </c>
      <c r="AM3418" s="20">
        <v>3.4861800261883427</v>
      </c>
      <c r="AN3418" s="21">
        <v>205.85833333333332</v>
      </c>
    </row>
    <row r="3419" spans="1:40" x14ac:dyDescent="0.25">
      <c r="A3419" t="s">
        <v>102</v>
      </c>
      <c r="B3419" s="15">
        <v>41579</v>
      </c>
      <c r="C3419" s="16" t="s">
        <v>76</v>
      </c>
      <c r="D3419" s="17">
        <v>2014</v>
      </c>
      <c r="E3419" s="18" t="str">
        <f t="shared" si="815"/>
        <v>Tikitapu 2013/14</v>
      </c>
      <c r="F3419" s="18" t="s">
        <v>72</v>
      </c>
      <c r="G3419" s="19">
        <v>1.4</v>
      </c>
      <c r="H3419" s="20">
        <v>6.0999999046325684</v>
      </c>
      <c r="I3419" s="21">
        <v>152</v>
      </c>
      <c r="J3419" s="19">
        <v>4.0337692747364997</v>
      </c>
      <c r="K3419" s="19">
        <v>0.86891824794721972</v>
      </c>
      <c r="L3419" s="19">
        <v>2.0000001000000003</v>
      </c>
      <c r="M3419" s="19">
        <v>1</v>
      </c>
      <c r="N3419" s="19">
        <v>6.6999997999999996</v>
      </c>
      <c r="O3419" s="19">
        <v>0.64999998000000003</v>
      </c>
      <c r="Q3419" s="19">
        <f t="shared" si="810"/>
        <v>2.5911652106227248</v>
      </c>
      <c r="R3419" s="19">
        <f t="shared" si="820"/>
        <v>3.3313056876772658</v>
      </c>
      <c r="S3419" s="19">
        <f t="shared" si="811"/>
        <v>2.9573491997137649</v>
      </c>
      <c r="T3419" s="19">
        <f t="shared" si="816"/>
        <v>1.9866762765858017</v>
      </c>
      <c r="U3419" s="23">
        <f t="shared" si="812"/>
        <v>2.7166240936498895</v>
      </c>
      <c r="V3419" s="24">
        <f t="shared" si="814"/>
        <v>2.6336867106842958</v>
      </c>
      <c r="W3419" s="24">
        <f t="shared" si="814"/>
        <v>3.0253793878407964</v>
      </c>
      <c r="X3419" s="24">
        <f t="shared" si="814"/>
        <v>3.0522437236530595</v>
      </c>
      <c r="Y3419" s="24">
        <f t="shared" si="814"/>
        <v>2.2160279400355645</v>
      </c>
      <c r="Z3419" s="24">
        <f t="shared" si="814"/>
        <v>2.7081510381898517</v>
      </c>
      <c r="AA3419" s="20">
        <v>0.82</v>
      </c>
      <c r="AB3419" s="20">
        <v>0.55500000000000005</v>
      </c>
      <c r="AC3419" s="17">
        <v>315.33162256944399</v>
      </c>
      <c r="AD3419" s="17">
        <f t="shared" si="819"/>
        <v>315.48024556151591</v>
      </c>
      <c r="AE3419" s="21">
        <v>100.819</v>
      </c>
      <c r="AF3419" s="21">
        <v>164.53472222222231</v>
      </c>
      <c r="AG3419" s="19">
        <v>3.5759236111111106</v>
      </c>
      <c r="AH3419" s="21">
        <v>269</v>
      </c>
      <c r="AI3419" s="22">
        <v>0.60916666666666652</v>
      </c>
      <c r="AJ3419" s="21">
        <v>1028.4739999999981</v>
      </c>
      <c r="AK3419" s="21" t="e">
        <f>VLOOKUP($B3419,'[3]Rotoma level Monthly'!$C$2:$N$538,10,FALSE)</f>
        <v>#N/A</v>
      </c>
      <c r="AL3419" s="21" t="e">
        <f>VLOOKUP($B3419,'[3]Rotoma level Monthly'!$C$2:$N$538,11,FALSE)</f>
        <v>#N/A</v>
      </c>
      <c r="AM3419" s="20">
        <v>3.4676136938319608</v>
      </c>
      <c r="AN3419" s="21">
        <v>207.34166666666667</v>
      </c>
    </row>
    <row r="3420" spans="1:40" x14ac:dyDescent="0.25">
      <c r="A3420" t="s">
        <v>102</v>
      </c>
      <c r="B3420" s="15">
        <v>41609</v>
      </c>
      <c r="C3420" s="16" t="s">
        <v>76</v>
      </c>
      <c r="D3420" s="17">
        <v>2014</v>
      </c>
      <c r="E3420" s="18" t="str">
        <f t="shared" si="815"/>
        <v>Tikitapu 2013/14</v>
      </c>
      <c r="F3420" s="18" t="s">
        <v>72</v>
      </c>
      <c r="G3420" s="19">
        <v>2</v>
      </c>
      <c r="H3420" s="20">
        <v>5.0999999046325684</v>
      </c>
      <c r="I3420" s="21">
        <v>143.99999</v>
      </c>
      <c r="J3420" s="19">
        <v>2.0797692747365</v>
      </c>
      <c r="K3420" s="19">
        <v>1.3574182479472197</v>
      </c>
      <c r="L3420" s="19">
        <v>1</v>
      </c>
      <c r="M3420" s="19">
        <v>1</v>
      </c>
      <c r="N3420" s="19">
        <v>7.4000000999999997</v>
      </c>
      <c r="O3420" s="19">
        <v>0.80000000999999998</v>
      </c>
      <c r="Q3420" s="19">
        <f t="shared" si="810"/>
        <v>2.9846161889865122</v>
      </c>
      <c r="R3420" s="19">
        <f t="shared" si="820"/>
        <v>3.5663076989869085</v>
      </c>
      <c r="S3420" s="19">
        <f t="shared" si="811"/>
        <v>2.886671010427087</v>
      </c>
      <c r="T3420" s="19">
        <f t="shared" si="816"/>
        <v>1.1466042611014622</v>
      </c>
      <c r="U3420" s="23">
        <f t="shared" si="812"/>
        <v>2.6460497898754922</v>
      </c>
      <c r="V3420" s="24">
        <f t="shared" si="814"/>
        <v>2.697404726433172</v>
      </c>
      <c r="W3420" s="24">
        <f t="shared" si="814"/>
        <v>3.063632327549358</v>
      </c>
      <c r="X3420" s="24">
        <f t="shared" si="814"/>
        <v>3.0477967431131479</v>
      </c>
      <c r="Y3420" s="24">
        <f t="shared" si="814"/>
        <v>2.1231015522780159</v>
      </c>
      <c r="Z3420" s="24">
        <f t="shared" si="814"/>
        <v>2.7085034987359173</v>
      </c>
      <c r="AA3420" s="20">
        <v>-0.02</v>
      </c>
      <c r="AB3420" s="20">
        <v>0.30166666666666597</v>
      </c>
      <c r="AC3420" s="17">
        <v>315.30291229838701</v>
      </c>
      <c r="AD3420" s="17">
        <f t="shared" si="819"/>
        <v>315.4226158852166</v>
      </c>
      <c r="AE3420" s="21">
        <v>136.858</v>
      </c>
      <c r="AF3420" s="21">
        <v>177.29166666666671</v>
      </c>
      <c r="AG3420" s="19">
        <v>3.9578897849462376</v>
      </c>
      <c r="AH3420" s="21">
        <v>223.5</v>
      </c>
      <c r="AI3420" s="22">
        <v>0.60916666666666652</v>
      </c>
      <c r="AJ3420" s="21">
        <v>1104.3799999999981</v>
      </c>
      <c r="AK3420" s="21" t="e">
        <f>VLOOKUP($B3420,'[3]Rotoma level Monthly'!$C$2:$N$538,10,FALSE)</f>
        <v>#N/A</v>
      </c>
      <c r="AL3420" s="21" t="e">
        <f>VLOOKUP($B3420,'[3]Rotoma level Monthly'!$C$2:$N$538,11,FALSE)</f>
        <v>#N/A</v>
      </c>
      <c r="AM3420" s="20">
        <v>3.4319846429060346</v>
      </c>
      <c r="AN3420" s="21">
        <v>209.60833333333335</v>
      </c>
    </row>
    <row r="3421" spans="1:40" x14ac:dyDescent="0.25">
      <c r="A3421" t="s">
        <v>102</v>
      </c>
      <c r="B3421" s="15">
        <v>41640</v>
      </c>
      <c r="C3421" s="16" t="s">
        <v>76</v>
      </c>
      <c r="D3421" s="17">
        <v>2014</v>
      </c>
      <c r="E3421" s="18" t="str">
        <f t="shared" si="815"/>
        <v>Tikitapu 2013/14</v>
      </c>
      <c r="F3421" s="18" t="s">
        <v>72</v>
      </c>
      <c r="G3421" s="19">
        <v>1.3</v>
      </c>
      <c r="H3421" s="20">
        <v>6.3499999046325684</v>
      </c>
      <c r="I3421" s="21">
        <v>165.99999</v>
      </c>
      <c r="J3421" s="19">
        <v>5.9877691770364994</v>
      </c>
      <c r="K3421" s="19">
        <v>1.3574182479472197</v>
      </c>
      <c r="L3421" s="19">
        <v>2.0000001000000003</v>
      </c>
      <c r="M3421" s="19">
        <v>1</v>
      </c>
      <c r="N3421" s="19">
        <v>7.8000002000000004</v>
      </c>
      <c r="O3421" s="19">
        <v>0.80000000999999998</v>
      </c>
      <c r="Q3421" s="19">
        <f t="shared" si="810"/>
        <v>2.5094161148593654</v>
      </c>
      <c r="R3421" s="19">
        <f t="shared" si="820"/>
        <v>3.2775935352026839</v>
      </c>
      <c r="S3421" s="19">
        <f t="shared" si="811"/>
        <v>3.0725252662519851</v>
      </c>
      <c r="T3421" s="19">
        <f t="shared" si="816"/>
        <v>2.4876139470018783</v>
      </c>
      <c r="U3421" s="23">
        <f t="shared" si="812"/>
        <v>2.836787215828978</v>
      </c>
      <c r="V3421" s="24">
        <f t="shared" si="814"/>
        <v>2.7047627055913721</v>
      </c>
      <c r="W3421" s="24">
        <f t="shared" si="814"/>
        <v>3.0396734297528467</v>
      </c>
      <c r="X3421" s="24">
        <f t="shared" si="814"/>
        <v>3.0371757002934303</v>
      </c>
      <c r="Y3421" s="24">
        <f t="shared" si="814"/>
        <v>2.1231015522780159</v>
      </c>
      <c r="Z3421" s="24">
        <f t="shared" si="814"/>
        <v>2.7021971520755041</v>
      </c>
      <c r="AA3421" s="20">
        <v>1.23</v>
      </c>
      <c r="AB3421" s="20">
        <v>0.14833333333333301</v>
      </c>
      <c r="AC3421" s="17">
        <v>315.16164321864102</v>
      </c>
      <c r="AD3421" s="17">
        <f t="shared" si="819"/>
        <v>315.36624769577548</v>
      </c>
      <c r="AE3421" s="21">
        <v>55.888000000000098</v>
      </c>
      <c r="AF3421" s="21">
        <v>200.79301075268822</v>
      </c>
      <c r="AG3421" s="19">
        <v>4.293293010752687</v>
      </c>
      <c r="AH3421" s="21">
        <v>300.7</v>
      </c>
      <c r="AI3421" s="22">
        <v>0.53333333333333299</v>
      </c>
      <c r="AJ3421" s="21">
        <v>1133.313999999998</v>
      </c>
      <c r="AK3421" s="21" t="e">
        <f>VLOOKUP($B3421,'[3]Rotoma level Monthly'!$C$2:$N$538,10,FALSE)</f>
        <v>#N/A</v>
      </c>
      <c r="AL3421" s="21" t="e">
        <f>VLOOKUP($B3421,'[3]Rotoma level Monthly'!$C$2:$N$538,11,FALSE)</f>
        <v>#N/A</v>
      </c>
      <c r="AM3421" s="20">
        <v>3.4551835676372176</v>
      </c>
      <c r="AN3421" s="21">
        <v>209.61666666666665</v>
      </c>
    </row>
    <row r="3422" spans="1:40" x14ac:dyDescent="0.25">
      <c r="A3422" t="s">
        <v>102</v>
      </c>
      <c r="B3422" s="15">
        <v>41671</v>
      </c>
      <c r="C3422" s="16" t="s">
        <v>76</v>
      </c>
      <c r="D3422" s="17">
        <v>2014</v>
      </c>
      <c r="E3422" s="18" t="str">
        <f t="shared" si="815"/>
        <v>Tikitapu 2013/14</v>
      </c>
      <c r="F3422" s="18" t="s">
        <v>72</v>
      </c>
      <c r="G3422" s="19">
        <v>1.1000000000000001</v>
      </c>
      <c r="H3422" s="20">
        <v>7.4000000953674316</v>
      </c>
      <c r="I3422" s="21">
        <v>157.00001</v>
      </c>
      <c r="J3422" s="19">
        <v>4.0337692747364997</v>
      </c>
      <c r="K3422" s="19">
        <v>0.86891824794721972</v>
      </c>
      <c r="L3422" s="19">
        <v>1</v>
      </c>
      <c r="M3422" s="19">
        <v>1</v>
      </c>
      <c r="N3422" s="19">
        <v>7.3000002000000004</v>
      </c>
      <c r="O3422" s="19">
        <v>0.64999998000000003</v>
      </c>
      <c r="Q3422" s="19">
        <f t="shared" si="810"/>
        <v>2.3251374203018917</v>
      </c>
      <c r="R3422" s="19">
        <f t="shared" si="820"/>
        <v>3.069007293568049</v>
      </c>
      <c r="S3422" s="19">
        <f t="shared" si="811"/>
        <v>2.9996580370146178</v>
      </c>
      <c r="T3422" s="19">
        <f t="shared" si="816"/>
        <v>1.9866762765858017</v>
      </c>
      <c r="U3422" s="23">
        <f t="shared" si="812"/>
        <v>2.5951197568675903</v>
      </c>
      <c r="V3422" s="24">
        <f t="shared" si="814"/>
        <v>2.7977547901539688</v>
      </c>
      <c r="W3422" s="24">
        <f t="shared" si="814"/>
        <v>3.0749660585433745</v>
      </c>
      <c r="X3422" s="24">
        <f t="shared" si="814"/>
        <v>3.0399871028145675</v>
      </c>
      <c r="Y3422" s="24">
        <f t="shared" si="814"/>
        <v>2.0813567464100093</v>
      </c>
      <c r="Z3422" s="24">
        <f t="shared" si="814"/>
        <v>2.7237997164772652</v>
      </c>
      <c r="AA3422" s="20">
        <v>-0.13</v>
      </c>
      <c r="AB3422" s="20">
        <v>0.20333333333333301</v>
      </c>
      <c r="AC3422" s="17">
        <v>314.961996039513</v>
      </c>
      <c r="AD3422" s="17">
        <f t="shared" si="819"/>
        <v>315.31076345576457</v>
      </c>
      <c r="AE3422" s="21">
        <v>22.193999999999999</v>
      </c>
      <c r="AF3422" s="21">
        <v>167.75297619047615</v>
      </c>
      <c r="AG3422" s="19">
        <v>3.6429985119047621</v>
      </c>
      <c r="AH3422" s="21">
        <v>216.3</v>
      </c>
      <c r="AI3422" s="22">
        <v>0.48916666666666603</v>
      </c>
      <c r="AJ3422" s="21">
        <v>1189.2019999999982</v>
      </c>
      <c r="AK3422" s="21" t="e">
        <f>VLOOKUP($B3422,'[3]Rotoma level Monthly'!$C$2:$N$538,10,FALSE)</f>
        <v>#N/A</v>
      </c>
      <c r="AL3422" s="21" t="e">
        <f>VLOOKUP($B3422,'[3]Rotoma level Monthly'!$C$2:$N$538,11,FALSE)</f>
        <v>#N/A</v>
      </c>
      <c r="AM3422" s="20">
        <v>3.4858270488200134</v>
      </c>
      <c r="AN3422" s="21">
        <v>204.7416666666667</v>
      </c>
    </row>
    <row r="3423" spans="1:40" x14ac:dyDescent="0.25">
      <c r="A3423" t="s">
        <v>102</v>
      </c>
      <c r="B3423" s="15">
        <v>41699</v>
      </c>
      <c r="C3423" s="16" t="s">
        <v>76</v>
      </c>
      <c r="D3423" s="17">
        <v>2014</v>
      </c>
      <c r="E3423" s="18" t="str">
        <f t="shared" si="815"/>
        <v>Tikitapu 2013/14</v>
      </c>
      <c r="F3423" s="18" t="s">
        <v>72</v>
      </c>
      <c r="G3423" s="19">
        <v>1.4</v>
      </c>
      <c r="H3423" s="20">
        <v>6.9000000953674316</v>
      </c>
      <c r="I3423" s="21">
        <v>158.99999</v>
      </c>
      <c r="J3423" s="19">
        <v>4.0337692747364997</v>
      </c>
      <c r="K3423" s="19">
        <v>0.86891824794721972</v>
      </c>
      <c r="L3423" s="19">
        <v>0.50000001999999999</v>
      </c>
      <c r="M3423" s="19">
        <v>1</v>
      </c>
      <c r="N3423" s="19">
        <v>7.3000002000000004</v>
      </c>
      <c r="O3423" s="19">
        <v>0.69999999000000002</v>
      </c>
      <c r="Q3423" s="19">
        <f t="shared" ref="Q3423:Q3486" si="821">2.22+2.54*LOG($G3423,10)</f>
        <v>2.5911652106227248</v>
      </c>
      <c r="R3423" s="19">
        <f t="shared" si="820"/>
        <v>3.1651891515873474</v>
      </c>
      <c r="S3423" s="19">
        <f t="shared" ref="S3423:S3486" si="822">-3.61+3.01*LOG($I3423)</f>
        <v>3.0162052619890596</v>
      </c>
      <c r="T3423" s="19">
        <f t="shared" si="816"/>
        <v>1.9866762765858017</v>
      </c>
      <c r="U3423" s="23">
        <f t="shared" ref="U3423:U3486" si="823">AVERAGE(Q3423:T3423)</f>
        <v>2.6898089751962333</v>
      </c>
      <c r="V3423" s="24">
        <f t="shared" si="814"/>
        <v>2.9129158572433025</v>
      </c>
      <c r="W3423" s="24">
        <f t="shared" si="814"/>
        <v>3.0824846496303722</v>
      </c>
      <c r="X3423" s="24">
        <f t="shared" si="814"/>
        <v>3.0562101403367556</v>
      </c>
      <c r="Y3423" s="24">
        <f t="shared" si="814"/>
        <v>2.1106658523010204</v>
      </c>
      <c r="Z3423" s="24">
        <f t="shared" si="814"/>
        <v>2.7905691248778628</v>
      </c>
      <c r="AA3423" s="20">
        <v>-1.24</v>
      </c>
      <c r="AB3423" s="20">
        <v>-3.8333333333333199E-2</v>
      </c>
      <c r="AC3423" s="17">
        <v>314.825928427419</v>
      </c>
      <c r="AD3423" s="17">
        <f t="shared" si="819"/>
        <v>315.26474657068394</v>
      </c>
      <c r="AE3423" s="21">
        <v>39.867000000000097</v>
      </c>
      <c r="AF3423" s="21">
        <v>175.43682795698922</v>
      </c>
      <c r="AG3423" s="19">
        <v>3.2731922043010746</v>
      </c>
      <c r="AH3423" s="21">
        <v>274.5</v>
      </c>
      <c r="AI3423" s="22">
        <v>0.44666666666666599</v>
      </c>
      <c r="AJ3423" s="21">
        <v>1189.4389999999983</v>
      </c>
      <c r="AK3423" s="21" t="e">
        <f>VLOOKUP($B3423,'[3]Rotoma level Monthly'!$C$2:$N$538,10,FALSE)</f>
        <v>#N/A</v>
      </c>
      <c r="AL3423" s="21" t="e">
        <f>VLOOKUP($B3423,'[3]Rotoma level Monthly'!$C$2:$N$538,11,FALSE)</f>
        <v>#N/A</v>
      </c>
      <c r="AM3423" s="20">
        <v>3.5168042313596959</v>
      </c>
      <c r="AN3423" s="21">
        <v>206.57500000000002</v>
      </c>
    </row>
    <row r="3424" spans="1:40" x14ac:dyDescent="0.25">
      <c r="A3424" t="s">
        <v>102</v>
      </c>
      <c r="B3424" s="15">
        <v>41730</v>
      </c>
      <c r="C3424" s="16" t="s">
        <v>76</v>
      </c>
      <c r="D3424" s="17">
        <v>2014</v>
      </c>
      <c r="E3424" s="18" t="str">
        <f t="shared" si="815"/>
        <v>Tikitapu 2013/14</v>
      </c>
      <c r="F3424" s="18" t="s">
        <v>72</v>
      </c>
      <c r="G3424" s="19">
        <v>1.9</v>
      </c>
      <c r="H3424" s="20">
        <v>6.6999998092651367</v>
      </c>
      <c r="I3424" s="21">
        <v>157.00001</v>
      </c>
      <c r="J3424" s="19">
        <v>5.0107694701365002</v>
      </c>
      <c r="K3424" s="19">
        <v>1.3574182479472197</v>
      </c>
      <c r="L3424" s="19">
        <v>1</v>
      </c>
      <c r="M3424" s="19">
        <v>1</v>
      </c>
      <c r="N3424" s="19">
        <v>7.0999999000000003</v>
      </c>
      <c r="O3424" s="19">
        <v>1</v>
      </c>
      <c r="Q3424" s="19">
        <f t="shared" si="821"/>
        <v>2.9280341464201856</v>
      </c>
      <c r="R3424" s="19">
        <f t="shared" si="820"/>
        <v>3.2052045812541499</v>
      </c>
      <c r="S3424" s="19">
        <f t="shared" si="822"/>
        <v>2.9996580370146178</v>
      </c>
      <c r="T3424" s="19">
        <f t="shared" si="816"/>
        <v>2.2617209141920465</v>
      </c>
      <c r="U3424" s="23">
        <f t="shared" si="823"/>
        <v>2.8486544197202499</v>
      </c>
      <c r="V3424" s="24">
        <f t="shared" si="814"/>
        <v>2.9719187027783183</v>
      </c>
      <c r="W3424" s="24">
        <f t="shared" si="814"/>
        <v>3.12360651214339</v>
      </c>
      <c r="X3424" s="24">
        <f t="shared" si="814"/>
        <v>3.0633795452886403</v>
      </c>
      <c r="Y3424" s="24">
        <f t="shared" si="814"/>
        <v>2.1106658523010204</v>
      </c>
      <c r="Z3424" s="24">
        <f t="shared" si="814"/>
        <v>2.8173926531278419</v>
      </c>
      <c r="AA3424" s="20">
        <v>0.88</v>
      </c>
      <c r="AB3424" s="20">
        <v>7.0000000000000007E-2</v>
      </c>
      <c r="AC3424" s="17">
        <v>314.85202361111101</v>
      </c>
      <c r="AD3424" s="17">
        <f t="shared" si="819"/>
        <v>315.22618658804504</v>
      </c>
      <c r="AE3424" s="21">
        <v>186.43900000000201</v>
      </c>
      <c r="AF3424" s="21">
        <v>169.04166666666666</v>
      </c>
      <c r="AG3424" s="19">
        <v>3.1716180555555558</v>
      </c>
      <c r="AH3424" s="21">
        <v>177</v>
      </c>
      <c r="AI3424" s="22">
        <v>0.41666666666666596</v>
      </c>
      <c r="AJ3424" s="21">
        <v>1176.3839999999984</v>
      </c>
      <c r="AK3424" s="21" t="e">
        <f>VLOOKUP($B3424,'[3]Rotoma level Monthly'!$C$2:$N$538,10,FALSE)</f>
        <v>#N/A</v>
      </c>
      <c r="AL3424" s="21" t="e">
        <f>VLOOKUP($B3424,'[3]Rotoma level Monthly'!$C$2:$N$538,11,FALSE)</f>
        <v>#N/A</v>
      </c>
      <c r="AM3424" s="20">
        <v>3.5434725781338892</v>
      </c>
      <c r="AN3424" s="21">
        <v>206.97499999999999</v>
      </c>
    </row>
    <row r="3425" spans="1:40" x14ac:dyDescent="0.25">
      <c r="A3425" t="s">
        <v>102</v>
      </c>
      <c r="B3425" s="15">
        <v>41760</v>
      </c>
      <c r="C3425" s="16" t="s">
        <v>76</v>
      </c>
      <c r="D3425" s="17">
        <v>2014</v>
      </c>
      <c r="E3425" s="18" t="str">
        <f t="shared" si="815"/>
        <v>Tikitapu 2013/14</v>
      </c>
      <c r="F3425" s="18" t="s">
        <v>72</v>
      </c>
      <c r="G3425" s="19">
        <v>2.2999999999999998</v>
      </c>
      <c r="H3425" s="20">
        <v>5.5999999046325684</v>
      </c>
      <c r="I3425" s="21">
        <v>178</v>
      </c>
      <c r="J3425" s="19">
        <v>5.9877691770364994</v>
      </c>
      <c r="K3425" s="19">
        <v>0.86891824794721972</v>
      </c>
      <c r="L3425" s="19">
        <v>0.50000001999999999</v>
      </c>
      <c r="M3425" s="19">
        <v>4.0000002000000006</v>
      </c>
      <c r="N3425" s="19">
        <v>6.8000002000000004</v>
      </c>
      <c r="O3425" s="19">
        <v>1.4</v>
      </c>
      <c r="Q3425" s="19">
        <f t="shared" si="821"/>
        <v>3.138788703484686</v>
      </c>
      <c r="R3425" s="19">
        <f t="shared" si="820"/>
        <v>3.4444071253771273</v>
      </c>
      <c r="S3425" s="19">
        <f t="shared" si="822"/>
        <v>3.1637642069497711</v>
      </c>
      <c r="T3425" s="19">
        <f t="shared" si="816"/>
        <v>2.4876139470018783</v>
      </c>
      <c r="U3425" s="23">
        <f t="shared" si="823"/>
        <v>3.0586434957033655</v>
      </c>
      <c r="V3425" s="24">
        <f t="shared" si="814"/>
        <v>3.0317243976552954</v>
      </c>
      <c r="W3425" s="24">
        <f t="shared" si="814"/>
        <v>3.2037914101142082</v>
      </c>
      <c r="X3425" s="24">
        <f t="shared" si="814"/>
        <v>3.0864706449988639</v>
      </c>
      <c r="Y3425" s="24">
        <f t="shared" si="814"/>
        <v>2.1294902717018398</v>
      </c>
      <c r="Z3425" s="24">
        <f t="shared" si="814"/>
        <v>2.8628691811175515</v>
      </c>
      <c r="AA3425" s="20">
        <v>0.56000000000000005</v>
      </c>
      <c r="AB3425" s="20">
        <v>0.101666666666666</v>
      </c>
      <c r="AC3425" s="17">
        <v>314.86225033602199</v>
      </c>
      <c r="AD3425" s="17">
        <f t="shared" si="819"/>
        <v>315.1814845831168</v>
      </c>
      <c r="AE3425" s="21">
        <v>86.739000000000303</v>
      </c>
      <c r="AF3425" s="21">
        <v>188.76344086021507</v>
      </c>
      <c r="AG3425" s="19">
        <v>2.8245362903225799</v>
      </c>
      <c r="AH3425" s="21">
        <v>206.6</v>
      </c>
      <c r="AI3425" s="22">
        <v>0.35416666666666596</v>
      </c>
      <c r="AJ3425" s="21">
        <v>1178.7220000000013</v>
      </c>
      <c r="AK3425" s="21" t="e">
        <f>VLOOKUP($B3425,'[3]Rotoma level Monthly'!$C$2:$N$538,10,FALSE)</f>
        <v>#N/A</v>
      </c>
      <c r="AL3425" s="21" t="e">
        <f>VLOOKUP($B3425,'[3]Rotoma level Monthly'!$C$2:$N$538,11,FALSE)</f>
        <v>#N/A</v>
      </c>
      <c r="AM3425" s="20">
        <v>3.5264795225783341</v>
      </c>
      <c r="AN3425" s="21">
        <v>209.77499999999998</v>
      </c>
    </row>
    <row r="3426" spans="1:40" x14ac:dyDescent="0.25">
      <c r="A3426" t="s">
        <v>102</v>
      </c>
      <c r="B3426" s="15">
        <v>41791</v>
      </c>
      <c r="C3426" s="16" t="s">
        <v>76</v>
      </c>
      <c r="D3426" s="17">
        <v>2014</v>
      </c>
      <c r="E3426" s="18" t="str">
        <f t="shared" si="815"/>
        <v>Tikitapu 2013/14</v>
      </c>
      <c r="F3426" s="18" t="s">
        <v>72</v>
      </c>
      <c r="G3426" s="19">
        <v>3.0999998999999998</v>
      </c>
      <c r="H3426" s="20">
        <v>6.1999998092651367</v>
      </c>
      <c r="I3426" s="21">
        <v>165.99999</v>
      </c>
      <c r="J3426" s="19">
        <v>5.0107694701365002</v>
      </c>
      <c r="K3426" s="19">
        <v>3.3114182479472198</v>
      </c>
      <c r="L3426" s="19">
        <v>0.50000001999999999</v>
      </c>
      <c r="M3426" s="19">
        <v>3</v>
      </c>
      <c r="N3426" s="19">
        <v>6.6999997999999996</v>
      </c>
      <c r="O3426" s="19">
        <v>0.60000001999999997</v>
      </c>
      <c r="Q3426" s="19">
        <f t="shared" si="821"/>
        <v>3.4680586667549234</v>
      </c>
      <c r="R3426" s="19">
        <f t="shared" si="820"/>
        <v>3.3096090916829706</v>
      </c>
      <c r="S3426" s="19">
        <f t="shared" si="822"/>
        <v>3.0725252662519851</v>
      </c>
      <c r="T3426" s="19">
        <f t="shared" si="816"/>
        <v>2.2617209141920465</v>
      </c>
      <c r="U3426" s="23">
        <f t="shared" si="823"/>
        <v>3.0279784847204816</v>
      </c>
      <c r="V3426" s="24">
        <f t="shared" si="814"/>
        <v>2.9379271100960374</v>
      </c>
      <c r="W3426" s="24">
        <f t="shared" si="814"/>
        <v>3.2166480532499135</v>
      </c>
      <c r="X3426" s="24">
        <f t="shared" si="814"/>
        <v>2.9863918374690126</v>
      </c>
      <c r="Y3426" s="24">
        <f t="shared" si="814"/>
        <v>2.1106658523010204</v>
      </c>
      <c r="Z3426" s="24">
        <f t="shared" si="814"/>
        <v>2.812908213278996</v>
      </c>
      <c r="AA3426" s="20">
        <v>-0.05</v>
      </c>
      <c r="AB3426" s="20">
        <v>-0.53999999999999904</v>
      </c>
      <c r="AC3426" s="17">
        <v>314.88884930555599</v>
      </c>
      <c r="AD3426" s="17">
        <f t="shared" si="819"/>
        <v>315.13583443844084</v>
      </c>
      <c r="AE3426" s="21">
        <v>95.712000000000401</v>
      </c>
      <c r="AF3426" s="21">
        <v>162.85416666666663</v>
      </c>
      <c r="AG3426" s="19">
        <v>3.2182638888888904</v>
      </c>
      <c r="AH3426" s="21">
        <v>108.3</v>
      </c>
      <c r="AI3426" s="22">
        <v>0.2524999999999995</v>
      </c>
      <c r="AJ3426" s="21">
        <v>1134.4380000000015</v>
      </c>
      <c r="AK3426" s="21" t="e">
        <f>VLOOKUP($B3426,'[3]Rotoma level Monthly'!$C$2:$N$538,10,FALSE)</f>
        <v>#N/A</v>
      </c>
      <c r="AL3426" s="21" t="e">
        <f>VLOOKUP($B3426,'[3]Rotoma level Monthly'!$C$2:$N$538,11,FALSE)</f>
        <v>#N/A</v>
      </c>
      <c r="AM3426" s="20">
        <v>3.5338568747288712</v>
      </c>
      <c r="AN3426" s="21">
        <v>208.59166666666667</v>
      </c>
    </row>
    <row r="3427" spans="1:40" x14ac:dyDescent="0.25">
      <c r="A3427" t="s">
        <v>102</v>
      </c>
      <c r="B3427" s="15">
        <v>41821</v>
      </c>
      <c r="C3427" s="16" t="s">
        <v>77</v>
      </c>
      <c r="D3427" s="17">
        <v>2015</v>
      </c>
      <c r="E3427" s="18" t="str">
        <f t="shared" si="815"/>
        <v>Tikitapu 2014/15</v>
      </c>
      <c r="F3427" s="18" t="s">
        <v>72</v>
      </c>
      <c r="G3427" s="19">
        <v>2.5999998999999998</v>
      </c>
      <c r="H3427" s="20">
        <v>6.2</v>
      </c>
      <c r="I3427" s="21">
        <v>167</v>
      </c>
      <c r="J3427" s="19">
        <v>5.0107694701365002</v>
      </c>
      <c r="K3427" s="19">
        <v>0.86891827114972475</v>
      </c>
      <c r="L3427" s="19">
        <v>0.50000001999999999</v>
      </c>
      <c r="M3427" s="19">
        <v>1</v>
      </c>
      <c r="N3427" s="19">
        <v>7.1999997999999996</v>
      </c>
      <c r="O3427" s="19">
        <v>1.1000000000000001</v>
      </c>
      <c r="Q3427" s="19">
        <f t="shared" si="821"/>
        <v>3.2740322614186468</v>
      </c>
      <c r="R3427" s="19">
        <f t="shared" si="820"/>
        <v>3.3096090505737399</v>
      </c>
      <c r="S3427" s="19">
        <f t="shared" si="822"/>
        <v>3.0803765781542256</v>
      </c>
      <c r="T3427" s="19">
        <f t="shared" si="816"/>
        <v>2.2617209141920465</v>
      </c>
      <c r="U3427" s="23">
        <f t="shared" si="823"/>
        <v>2.9814347010846647</v>
      </c>
      <c r="V3427" s="24">
        <f t="shared" si="814"/>
        <v>2.949197406590534</v>
      </c>
      <c r="W3427" s="24">
        <f t="shared" si="814"/>
        <v>3.2335445106347884</v>
      </c>
      <c r="X3427" s="24">
        <f t="shared" si="814"/>
        <v>2.9988156633217855</v>
      </c>
      <c r="Y3427" s="24">
        <f t="shared" si="814"/>
        <v>2.0918414329002015</v>
      </c>
      <c r="Z3427" s="24">
        <f t="shared" si="814"/>
        <v>2.8183497533618271</v>
      </c>
      <c r="AA3427" s="20">
        <v>-0.26</v>
      </c>
      <c r="AB3427" s="20">
        <v>-0.45999999999999902</v>
      </c>
      <c r="AC3427" s="17">
        <v>314.96117573924698</v>
      </c>
      <c r="AD3427" s="17">
        <f t="shared" si="819"/>
        <v>315.09867253207887</v>
      </c>
      <c r="AE3427" s="21">
        <v>57.327500000000001</v>
      </c>
      <c r="AF3427" s="21">
        <v>170.16129032258061</v>
      </c>
      <c r="AG3427" s="19">
        <v>3.4709744623655916</v>
      </c>
      <c r="AH3427" s="21">
        <v>172.2</v>
      </c>
      <c r="AI3427" s="22">
        <v>0.17583333333333301</v>
      </c>
      <c r="AJ3427" s="21">
        <v>1098.1740000000018</v>
      </c>
      <c r="AK3427" s="21" t="e">
        <f>VLOOKUP($B3427,'[3]Rotoma level Monthly'!$C$2:$N$538,10,FALSE)</f>
        <v>#N/A</v>
      </c>
      <c r="AL3427" s="21" t="e">
        <f>VLOOKUP($B3427,'[3]Rotoma level Monthly'!$C$2:$N$538,11,FALSE)</f>
        <v>#N/A</v>
      </c>
      <c r="AM3427" s="20">
        <v>3.5384812960251679</v>
      </c>
      <c r="AN3427" s="21">
        <v>208.6</v>
      </c>
    </row>
    <row r="3428" spans="1:40" x14ac:dyDescent="0.25">
      <c r="A3428" t="s">
        <v>102</v>
      </c>
      <c r="B3428" s="15">
        <v>41852</v>
      </c>
      <c r="C3428" s="16" t="s">
        <v>77</v>
      </c>
      <c r="D3428" s="17">
        <v>2015</v>
      </c>
      <c r="E3428" s="18" t="str">
        <f t="shared" si="815"/>
        <v>Tikitapu 2014/15</v>
      </c>
      <c r="F3428" s="18" t="s">
        <v>72</v>
      </c>
      <c r="G3428" s="19">
        <v>2</v>
      </c>
      <c r="H3428" s="20">
        <v>7.6</v>
      </c>
      <c r="I3428" s="21">
        <v>168</v>
      </c>
      <c r="J3428" s="19">
        <v>6.9647693724364999</v>
      </c>
      <c r="K3428" s="19">
        <v>0.86891827114972475</v>
      </c>
      <c r="L3428" s="19">
        <v>0.50000001999999999</v>
      </c>
      <c r="M3428" s="19">
        <v>1</v>
      </c>
      <c r="N3428" s="19">
        <v>7.3000002000000004</v>
      </c>
      <c r="O3428" s="19">
        <v>0.55000000999999998</v>
      </c>
      <c r="Q3428" s="19">
        <f t="shared" si="821"/>
        <v>2.9846161889865122</v>
      </c>
      <c r="R3428" s="19">
        <f t="shared" si="820"/>
        <v>3.031945709154432</v>
      </c>
      <c r="S3428" s="19">
        <f t="shared" si="822"/>
        <v>3.0881809379948471</v>
      </c>
      <c r="T3428" s="19">
        <f t="shared" si="816"/>
        <v>2.6792876808237982</v>
      </c>
      <c r="U3428" s="23">
        <f t="shared" si="823"/>
        <v>2.9460076292398973</v>
      </c>
      <c r="V3428" s="24">
        <f t="shared" si="814"/>
        <v>2.9182669723719741</v>
      </c>
      <c r="W3428" s="24">
        <f t="shared" si="814"/>
        <v>3.2312341255244745</v>
      </c>
      <c r="X3428" s="24">
        <f t="shared" si="814"/>
        <v>3.0292933081482372</v>
      </c>
      <c r="Y3428" s="24">
        <f t="shared" si="814"/>
        <v>2.1495590499200343</v>
      </c>
      <c r="Z3428" s="24">
        <f t="shared" si="814"/>
        <v>2.8320883639911796</v>
      </c>
      <c r="AA3428" s="20">
        <v>-1.1000000000000001</v>
      </c>
      <c r="AB3428" s="20">
        <v>-0.65</v>
      </c>
      <c r="AC3428" s="17">
        <v>314.89057594086</v>
      </c>
      <c r="AD3428" s="17">
        <f t="shared" si="819"/>
        <v>315.06274141648743</v>
      </c>
      <c r="AE3428" s="21">
        <v>200.89550000000199</v>
      </c>
      <c r="AF3428" s="21">
        <v>171.64650537634409</v>
      </c>
      <c r="AG3428" s="19">
        <v>3.8057459677419332</v>
      </c>
      <c r="AH3428" s="21">
        <v>188.2</v>
      </c>
      <c r="AI3428" s="22">
        <v>0.1249999999999995</v>
      </c>
      <c r="AJ3428" s="21">
        <v>1110.2405000000019</v>
      </c>
      <c r="AK3428" s="21" t="e">
        <f>VLOOKUP($B3428,'[3]Rotoma level Monthly'!$C$2:$N$538,10,FALSE)</f>
        <v>#N/A</v>
      </c>
      <c r="AL3428" s="21" t="e">
        <f>VLOOKUP($B3428,'[3]Rotoma level Monthly'!$C$2:$N$538,11,FALSE)</f>
        <v>#N/A</v>
      </c>
      <c r="AM3428" s="20">
        <v>3.6262181911864579</v>
      </c>
      <c r="AN3428" s="21">
        <v>212.49166666666665</v>
      </c>
    </row>
    <row r="3429" spans="1:40" x14ac:dyDescent="0.25">
      <c r="A3429" t="s">
        <v>102</v>
      </c>
      <c r="B3429" s="15">
        <v>41883</v>
      </c>
      <c r="C3429" s="16" t="s">
        <v>77</v>
      </c>
      <c r="D3429" s="17">
        <v>2015</v>
      </c>
      <c r="E3429" s="18" t="str">
        <f t="shared" si="815"/>
        <v>Tikitapu 2014/15</v>
      </c>
      <c r="F3429" s="18" t="s">
        <v>72</v>
      </c>
      <c r="G3429" s="19">
        <v>2.0999998999999998</v>
      </c>
      <c r="H3429" s="20">
        <v>7.05</v>
      </c>
      <c r="I3429" s="21">
        <v>161</v>
      </c>
      <c r="J3429" s="19">
        <v>5.0107694701365002</v>
      </c>
      <c r="K3429" s="19">
        <v>0.86891827114972475</v>
      </c>
      <c r="L3429" s="19">
        <v>0.50000001999999999</v>
      </c>
      <c r="M3429" s="19">
        <v>1</v>
      </c>
      <c r="N3429" s="19">
        <v>7.4000000999999997</v>
      </c>
      <c r="O3429" s="19">
        <v>0.69999999000000002</v>
      </c>
      <c r="Q3429" s="19">
        <f t="shared" si="821"/>
        <v>3.038436956095202</v>
      </c>
      <c r="R3429" s="19">
        <f t="shared" si="820"/>
        <v>3.1357764075877359</v>
      </c>
      <c r="S3429" s="19">
        <f t="shared" si="822"/>
        <v>3.0325458868558663</v>
      </c>
      <c r="T3429" s="19">
        <f t="shared" si="816"/>
        <v>2.2617209141920465</v>
      </c>
      <c r="U3429" s="23">
        <f t="shared" si="823"/>
        <v>2.8671200411827127</v>
      </c>
      <c r="V3429" s="24">
        <f t="shared" si="814"/>
        <v>2.9059920020540475</v>
      </c>
      <c r="W3429" s="24">
        <f t="shared" si="814"/>
        <v>3.2367982183594481</v>
      </c>
      <c r="X3429" s="24">
        <f t="shared" si="814"/>
        <v>3.0348453648228113</v>
      </c>
      <c r="Y3429" s="24">
        <f t="shared" si="814"/>
        <v>2.1495590499200343</v>
      </c>
      <c r="Z3429" s="24">
        <f t="shared" si="814"/>
        <v>2.8317986587890851</v>
      </c>
      <c r="AA3429" s="20">
        <v>-0.8</v>
      </c>
      <c r="AB3429" s="20">
        <v>-0.61166666666666603</v>
      </c>
      <c r="AC3429" s="17">
        <v>314.92119048039098</v>
      </c>
      <c r="AD3429" s="17">
        <f t="shared" si="819"/>
        <v>315.02714924587184</v>
      </c>
      <c r="AE3429" s="21">
        <v>142.21100000000101</v>
      </c>
      <c r="AF3429" s="21">
        <v>158.51388888888889</v>
      </c>
      <c r="AG3429" s="19">
        <v>3.9926275584795321</v>
      </c>
      <c r="AH3429" s="21">
        <v>163.6</v>
      </c>
      <c r="AI3429" s="22">
        <v>8.5833333333333012E-2</v>
      </c>
      <c r="AJ3429" s="21">
        <v>1209.6010000000038</v>
      </c>
      <c r="AK3429" s="21" t="e">
        <f>VLOOKUP($B3429,'[3]Rotoma level Monthly'!$C$2:$N$538,10,FALSE)</f>
        <v>#N/A</v>
      </c>
      <c r="AL3429" s="21" t="e">
        <f>VLOOKUP($B3429,'[3]Rotoma level Monthly'!$C$2:$N$538,11,FALSE)</f>
        <v>#N/A</v>
      </c>
      <c r="AM3429" s="20">
        <v>3.6697559376022286</v>
      </c>
      <c r="AN3429" s="21">
        <v>213.29999999999995</v>
      </c>
    </row>
    <row r="3430" spans="1:40" x14ac:dyDescent="0.25">
      <c r="A3430" t="s">
        <v>102</v>
      </c>
      <c r="B3430" s="15">
        <v>41913</v>
      </c>
      <c r="C3430" s="16" t="s">
        <v>77</v>
      </c>
      <c r="D3430" s="17">
        <v>2015</v>
      </c>
      <c r="E3430" s="18" t="str">
        <f t="shared" si="815"/>
        <v>Tikitapu 2014/15</v>
      </c>
      <c r="F3430" s="18" t="s">
        <v>72</v>
      </c>
      <c r="G3430" s="19">
        <v>1.3</v>
      </c>
      <c r="H3430" s="20">
        <v>7</v>
      </c>
      <c r="I3430" s="21">
        <v>164</v>
      </c>
      <c r="J3430" s="19">
        <v>5.9877691770364994</v>
      </c>
      <c r="K3430" s="19">
        <v>0.86891827114972475</v>
      </c>
      <c r="L3430" s="19">
        <v>0.50000001999999999</v>
      </c>
      <c r="M3430" s="19">
        <v>1</v>
      </c>
      <c r="N3430" s="19">
        <v>7.4000000999999997</v>
      </c>
      <c r="O3430" s="19">
        <v>0.69999999000000002</v>
      </c>
      <c r="Q3430" s="19">
        <f t="shared" si="821"/>
        <v>2.5094161148593654</v>
      </c>
      <c r="R3430" s="19">
        <f t="shared" si="820"/>
        <v>3.1455253621927373</v>
      </c>
      <c r="S3430" s="19">
        <f t="shared" si="822"/>
        <v>3.0566799826235704</v>
      </c>
      <c r="T3430" s="19">
        <f t="shared" si="816"/>
        <v>2.4876139470018783</v>
      </c>
      <c r="U3430" s="23">
        <f t="shared" si="823"/>
        <v>2.799808851669388</v>
      </c>
      <c r="V3430" s="24">
        <f t="shared" si="814"/>
        <v>2.8619069319510615</v>
      </c>
      <c r="W3430" s="24">
        <f t="shared" si="814"/>
        <v>3.2492900579037625</v>
      </c>
      <c r="X3430" s="24">
        <f t="shared" si="814"/>
        <v>3.0355116392701169</v>
      </c>
      <c r="Y3430" s="24">
        <f t="shared" si="814"/>
        <v>2.1913038557880404</v>
      </c>
      <c r="Z3430" s="24">
        <f t="shared" si="814"/>
        <v>2.834503121228245</v>
      </c>
      <c r="AA3430" s="20">
        <v>-0.78</v>
      </c>
      <c r="AB3430" s="20">
        <v>-0.70499999999999996</v>
      </c>
      <c r="AC3430" s="17">
        <v>314.89565216159298</v>
      </c>
      <c r="AD3430" s="17">
        <f t="shared" si="819"/>
        <v>314.98798501068194</v>
      </c>
      <c r="AE3430" s="21">
        <v>96.184697298122003</v>
      </c>
      <c r="AF3430" s="21">
        <v>184.60488505747119</v>
      </c>
      <c r="AG3430" s="19">
        <v>4.4454813218390807</v>
      </c>
      <c r="AH3430" s="21">
        <v>192</v>
      </c>
      <c r="AI3430" s="22">
        <v>1.5833333333333401E-2</v>
      </c>
      <c r="AJ3430" s="21">
        <v>1177.7180000000058</v>
      </c>
      <c r="AK3430" s="21" t="e">
        <f>VLOOKUP($B3430,'[3]Rotoma level Monthly'!$C$2:$N$538,10,FALSE)</f>
        <v>#N/A</v>
      </c>
      <c r="AL3430" s="21" t="e">
        <f>VLOOKUP($B3430,'[3]Rotoma level Monthly'!$C$2:$N$538,11,FALSE)</f>
        <v>#N/A</v>
      </c>
      <c r="AM3430" s="20">
        <v>3.6346242063644119</v>
      </c>
      <c r="AN3430" s="21">
        <v>207.6583333333333</v>
      </c>
    </row>
    <row r="3431" spans="1:40" x14ac:dyDescent="0.25">
      <c r="A3431" t="s">
        <v>102</v>
      </c>
      <c r="B3431" s="15">
        <v>41944</v>
      </c>
      <c r="C3431" s="16" t="s">
        <v>77</v>
      </c>
      <c r="D3431" s="17">
        <v>2015</v>
      </c>
      <c r="E3431" s="18" t="str">
        <f t="shared" si="815"/>
        <v>Tikitapu 2014/15</v>
      </c>
      <c r="F3431" s="18" t="s">
        <v>72</v>
      </c>
      <c r="G3431" s="19">
        <v>1.8</v>
      </c>
      <c r="H3431" s="20">
        <v>4.75</v>
      </c>
      <c r="I3431" s="21">
        <v>187.00001</v>
      </c>
      <c r="J3431" s="19">
        <v>18.688768297736498</v>
      </c>
      <c r="K3431" s="19">
        <v>1.3574182479472197</v>
      </c>
      <c r="L3431" s="19">
        <v>1</v>
      </c>
      <c r="M3431" s="19">
        <v>1</v>
      </c>
      <c r="N3431" s="19">
        <v>7.0999999000000003</v>
      </c>
      <c r="O3431" s="19">
        <v>0.80000000999999998</v>
      </c>
      <c r="Q3431" s="19">
        <f t="shared" si="821"/>
        <v>2.8683921629623974</v>
      </c>
      <c r="R3431" s="19">
        <f t="shared" si="820"/>
        <v>3.65785435297393</v>
      </c>
      <c r="S3431" s="19">
        <f t="shared" si="822"/>
        <v>3.228243305580015</v>
      </c>
      <c r="T3431" s="19">
        <f t="shared" si="816"/>
        <v>3.9310155847324522</v>
      </c>
      <c r="U3431" s="23">
        <f t="shared" si="823"/>
        <v>3.4213763515621984</v>
      </c>
      <c r="V3431" s="24">
        <f t="shared" ref="V3431:Z3481" si="824">AVERAGE(Q3420:Q3431)</f>
        <v>2.8850091779793678</v>
      </c>
      <c r="W3431" s="24">
        <f t="shared" si="824"/>
        <v>3.2765024466784847</v>
      </c>
      <c r="X3431" s="24">
        <f t="shared" si="824"/>
        <v>3.0580861480923041</v>
      </c>
      <c r="Y3431" s="24">
        <f t="shared" si="824"/>
        <v>2.3533321314669284</v>
      </c>
      <c r="Z3431" s="24">
        <f t="shared" si="824"/>
        <v>2.8932324760542714</v>
      </c>
      <c r="AA3431" s="20">
        <v>-1.05</v>
      </c>
      <c r="AB3431" s="20">
        <v>-0.67333333333333301</v>
      </c>
      <c r="AC3431" s="17">
        <v>314.79547597297602</v>
      </c>
      <c r="AD3431" s="17">
        <f t="shared" si="819"/>
        <v>314.94330612764298</v>
      </c>
      <c r="AE3431" s="21">
        <v>63.751302701877499</v>
      </c>
      <c r="AF3431" s="21">
        <v>226.5347222222222</v>
      </c>
      <c r="AG3431" s="19">
        <v>4.8066944444444468</v>
      </c>
      <c r="AH3431" s="21">
        <v>234.6</v>
      </c>
      <c r="AI3431" s="22">
        <v>-0.24916666666666612</v>
      </c>
      <c r="AJ3431" s="21">
        <v>1221.134697298128</v>
      </c>
      <c r="AK3431" s="21" t="e">
        <f>VLOOKUP($B3431,'[3]Rotoma level Monthly'!$C$2:$N$538,10,FALSE)</f>
        <v>#N/A</v>
      </c>
      <c r="AL3431" s="21" t="e">
        <f>VLOOKUP($B3431,'[3]Rotoma level Monthly'!$C$2:$N$538,11,FALSE)</f>
        <v>#N/A</v>
      </c>
      <c r="AM3431" s="20">
        <v>3.6393787223507537</v>
      </c>
      <c r="AN3431" s="21">
        <v>204.79166666666663</v>
      </c>
    </row>
    <row r="3432" spans="1:40" x14ac:dyDescent="0.25">
      <c r="A3432" t="s">
        <v>102</v>
      </c>
      <c r="B3432" s="15">
        <v>41974</v>
      </c>
      <c r="C3432" s="16" t="s">
        <v>77</v>
      </c>
      <c r="D3432" s="17">
        <v>2015</v>
      </c>
      <c r="E3432" s="18" t="str">
        <f t="shared" si="815"/>
        <v>Tikitapu 2014/15</v>
      </c>
      <c r="F3432" s="18" t="s">
        <v>72</v>
      </c>
      <c r="G3432" s="19">
        <v>2</v>
      </c>
      <c r="H3432" s="20">
        <v>4.2</v>
      </c>
      <c r="I3432" s="21">
        <v>178</v>
      </c>
      <c r="J3432" s="19">
        <v>4.0337692747364997</v>
      </c>
      <c r="K3432" s="19">
        <v>0.86891827114972475</v>
      </c>
      <c r="L3432" s="19">
        <v>2.0000001000000003</v>
      </c>
      <c r="M3432" s="19">
        <v>3</v>
      </c>
      <c r="N3432" s="19">
        <v>7.4000000999999997</v>
      </c>
      <c r="O3432" s="19">
        <v>0.69999999000000002</v>
      </c>
      <c r="Q3432" s="19">
        <f t="shared" si="821"/>
        <v>2.9846161889865122</v>
      </c>
      <c r="R3432" s="19">
        <f t="shared" si="820"/>
        <v>3.8142917367868296</v>
      </c>
      <c r="S3432" s="19">
        <f t="shared" si="822"/>
        <v>3.1637642069497711</v>
      </c>
      <c r="T3432" s="19">
        <f t="shared" si="816"/>
        <v>1.9866762765858017</v>
      </c>
      <c r="U3432" s="23">
        <f t="shared" si="823"/>
        <v>2.987337102327229</v>
      </c>
      <c r="V3432" s="24">
        <f t="shared" si="824"/>
        <v>2.8850091779793678</v>
      </c>
      <c r="W3432" s="24">
        <f t="shared" si="824"/>
        <v>3.2971677831618109</v>
      </c>
      <c r="X3432" s="24">
        <f t="shared" si="824"/>
        <v>3.0811772478025277</v>
      </c>
      <c r="Y3432" s="24">
        <f t="shared" si="824"/>
        <v>2.4233381327572898</v>
      </c>
      <c r="Z3432" s="24">
        <f t="shared" si="824"/>
        <v>2.9216730854252497</v>
      </c>
      <c r="AA3432" s="20">
        <v>-0.64</v>
      </c>
      <c r="AB3432" s="20">
        <v>-0.77166666666666595</v>
      </c>
      <c r="AC3432" s="17">
        <v>314.68636452843901</v>
      </c>
      <c r="AD3432" s="17">
        <f t="shared" si="819"/>
        <v>314.891927146814</v>
      </c>
      <c r="AE3432" s="21">
        <v>122.09502304146</v>
      </c>
      <c r="AF3432" s="21">
        <v>162.54704301075265</v>
      </c>
      <c r="AG3432" s="19">
        <v>3.6496303763440872</v>
      </c>
      <c r="AH3432" s="21">
        <v>201.5</v>
      </c>
      <c r="AI3432" s="22">
        <v>-0.499999999999999</v>
      </c>
      <c r="AJ3432" s="21">
        <v>1184.0670000000055</v>
      </c>
      <c r="AK3432" s="21" t="e">
        <f>VLOOKUP($B3432,'[3]Rotoma level Monthly'!$C$2:$N$538,10,FALSE)</f>
        <v>#N/A</v>
      </c>
      <c r="AL3432" s="21" t="e">
        <f>VLOOKUP($B3432,'[3]Rotoma level Monthly'!$C$2:$N$538,11,FALSE)</f>
        <v>#N/A</v>
      </c>
      <c r="AM3432" s="20">
        <v>3.7419429584618644</v>
      </c>
      <c r="AN3432" s="21">
        <v>202.95833333333334</v>
      </c>
    </row>
    <row r="3433" spans="1:40" x14ac:dyDescent="0.25">
      <c r="A3433" t="s">
        <v>102</v>
      </c>
      <c r="B3433" s="15">
        <v>42005</v>
      </c>
      <c r="C3433" s="16" t="s">
        <v>77</v>
      </c>
      <c r="D3433" s="17">
        <v>2015</v>
      </c>
      <c r="E3433" s="18" t="str">
        <f t="shared" si="815"/>
        <v>Tikitapu 2014/15</v>
      </c>
      <c r="F3433" s="18" t="s">
        <v>72</v>
      </c>
      <c r="G3433" s="19">
        <v>1.2</v>
      </c>
      <c r="H3433" s="20">
        <v>5.4499997999999996</v>
      </c>
      <c r="I3433" s="21">
        <v>176</v>
      </c>
      <c r="J3433" s="19">
        <v>4.0337692747364997</v>
      </c>
      <c r="L3433" s="19">
        <v>1</v>
      </c>
      <c r="M3433" s="19">
        <v>1</v>
      </c>
      <c r="N3433" s="19">
        <v>7</v>
      </c>
      <c r="O3433" s="19">
        <v>0.85000001999999997</v>
      </c>
      <c r="Q3433" s="19">
        <f t="shared" si="821"/>
        <v>2.4211203649609674</v>
      </c>
      <c r="R3433" s="19">
        <f t="shared" si="820"/>
        <v>3.4799780990482794</v>
      </c>
      <c r="S3433" s="19">
        <f t="shared" si="822"/>
        <v>3.1489931301205911</v>
      </c>
      <c r="T3433" s="19">
        <f t="shared" si="816"/>
        <v>1.9866762765858017</v>
      </c>
      <c r="U3433" s="23">
        <f t="shared" si="823"/>
        <v>2.7591919676789098</v>
      </c>
      <c r="V3433" s="24">
        <f t="shared" si="824"/>
        <v>2.8776511988211682</v>
      </c>
      <c r="W3433" s="24">
        <f t="shared" si="824"/>
        <v>3.3140331634822768</v>
      </c>
      <c r="X3433" s="24">
        <f t="shared" si="824"/>
        <v>3.0875495697915785</v>
      </c>
      <c r="Y3433" s="24">
        <f t="shared" si="824"/>
        <v>2.3815933268892833</v>
      </c>
      <c r="Z3433" s="24">
        <f t="shared" si="824"/>
        <v>2.9152068147460763</v>
      </c>
      <c r="AA3433" s="20">
        <v>-0.74</v>
      </c>
      <c r="AB3433" s="20">
        <v>3.3333333333333298E-2</v>
      </c>
      <c r="AC3433" s="17">
        <v>314.55241610405398</v>
      </c>
      <c r="AD3433" s="17">
        <f t="shared" si="819"/>
        <v>314.8411582205984</v>
      </c>
      <c r="AE3433" s="21">
        <v>33.459618191098798</v>
      </c>
      <c r="AF3433" s="21">
        <v>171.12231182795688</v>
      </c>
      <c r="AG3433" s="19">
        <v>3.1606586021505372</v>
      </c>
      <c r="AH3433" s="21">
        <v>327.5</v>
      </c>
      <c r="AI3433" s="22">
        <v>-0.499999999999999</v>
      </c>
      <c r="AJ3433" s="21">
        <v>1169.3040230414656</v>
      </c>
      <c r="AK3433" s="21" t="e">
        <f>VLOOKUP($B3433,'[3]Rotoma level Monthly'!$C$2:$N$538,10,FALSE)</f>
        <v>#N/A</v>
      </c>
      <c r="AL3433" s="21" t="e">
        <f>VLOOKUP($B3433,'[3]Rotoma level Monthly'!$C$2:$N$538,11,FALSE)</f>
        <v>#N/A</v>
      </c>
      <c r="AM3433" s="20">
        <v>3.7162546744116853</v>
      </c>
      <c r="AN3433" s="21">
        <v>205.19166666666663</v>
      </c>
    </row>
    <row r="3434" spans="1:40" x14ac:dyDescent="0.25">
      <c r="A3434" t="s">
        <v>102</v>
      </c>
      <c r="B3434" s="15">
        <v>42036</v>
      </c>
      <c r="C3434" s="16" t="s">
        <v>77</v>
      </c>
      <c r="D3434" s="17">
        <v>2015</v>
      </c>
      <c r="E3434" s="18" t="str">
        <f t="shared" si="815"/>
        <v>Tikitapu 2014/15</v>
      </c>
      <c r="F3434" s="18" t="s">
        <v>72</v>
      </c>
      <c r="G3434" s="19">
        <v>0.60000001999999997</v>
      </c>
      <c r="H3434" s="20">
        <v>7.1500000999999997</v>
      </c>
      <c r="I3434" s="21">
        <v>301.99998999999997</v>
      </c>
      <c r="J3434" s="19">
        <v>5.0107694701365002</v>
      </c>
      <c r="L3434" s="19">
        <v>93.999997000000008</v>
      </c>
      <c r="M3434" s="19">
        <v>3</v>
      </c>
      <c r="N3434" s="19">
        <v>6.9000000999999997</v>
      </c>
      <c r="O3434" s="19">
        <v>0.64999998000000003</v>
      </c>
      <c r="Q3434" s="19">
        <f t="shared" si="821"/>
        <v>1.6565042127447205</v>
      </c>
      <c r="R3434" s="19">
        <f t="shared" si="820"/>
        <v>3.1164402667637021</v>
      </c>
      <c r="S3434" s="19">
        <f t="shared" si="822"/>
        <v>3.85482085501538</v>
      </c>
      <c r="T3434" s="19">
        <f t="shared" si="816"/>
        <v>2.2617209141920465</v>
      </c>
      <c r="U3434" s="23">
        <f t="shared" si="823"/>
        <v>2.7223715621789624</v>
      </c>
      <c r="V3434" s="24">
        <f t="shared" si="824"/>
        <v>2.82193176485807</v>
      </c>
      <c r="W3434" s="24">
        <f t="shared" si="824"/>
        <v>3.3179859112485821</v>
      </c>
      <c r="X3434" s="24">
        <f t="shared" si="824"/>
        <v>3.1588131379583086</v>
      </c>
      <c r="Y3434" s="24">
        <f t="shared" si="824"/>
        <v>2.4045137133564705</v>
      </c>
      <c r="Z3434" s="24">
        <f t="shared" si="824"/>
        <v>2.9258111318553577</v>
      </c>
      <c r="AA3434" s="20">
        <v>0.04</v>
      </c>
      <c r="AB3434" s="20">
        <v>4.1666666666666699E-2</v>
      </c>
      <c r="AC3434" s="17">
        <v>314.34762178564</v>
      </c>
      <c r="AD3434" s="17">
        <f t="shared" si="819"/>
        <v>314.78996036610897</v>
      </c>
      <c r="AE3434" s="21">
        <v>62.456500519820104</v>
      </c>
      <c r="AF3434" s="21">
        <v>165.18601190476184</v>
      </c>
      <c r="AG3434" s="19">
        <v>3.2568898809523819</v>
      </c>
      <c r="AH3434" s="21">
        <v>222</v>
      </c>
      <c r="AI3434" s="22">
        <v>-0.499999999999999</v>
      </c>
      <c r="AJ3434" s="21">
        <v>1146.8756412325642</v>
      </c>
      <c r="AK3434" s="21" t="e">
        <f>VLOOKUP($B3434,'[3]Rotoma level Monthly'!$C$2:$N$538,10,FALSE)</f>
        <v>#N/A</v>
      </c>
      <c r="AL3434" s="21" t="e">
        <f>VLOOKUP($B3434,'[3]Rotoma level Monthly'!$C$2:$N$538,11,FALSE)</f>
        <v>#N/A</v>
      </c>
      <c r="AM3434" s="20">
        <v>3.621868473694839</v>
      </c>
      <c r="AN3434" s="21">
        <v>205.66666666666666</v>
      </c>
    </row>
    <row r="3435" spans="1:40" x14ac:dyDescent="0.25">
      <c r="A3435" t="s">
        <v>102</v>
      </c>
      <c r="B3435" s="15">
        <v>42064</v>
      </c>
      <c r="C3435" s="16" t="s">
        <v>77</v>
      </c>
      <c r="D3435" s="17">
        <v>2015</v>
      </c>
      <c r="E3435" s="18" t="str">
        <f t="shared" si="815"/>
        <v>Tikitapu 2014/15</v>
      </c>
      <c r="F3435" s="18" t="s">
        <v>72</v>
      </c>
      <c r="G3435" s="19">
        <v>1.2</v>
      </c>
      <c r="H3435" s="20">
        <v>8.4499998000000005</v>
      </c>
      <c r="I3435" s="21">
        <v>165.00001</v>
      </c>
      <c r="J3435" s="19">
        <v>4.0337692747364997</v>
      </c>
      <c r="L3435" s="19">
        <v>2.0000001000000003</v>
      </c>
      <c r="M3435" s="19">
        <v>1</v>
      </c>
      <c r="N3435" s="19">
        <v>7.1999997999999996</v>
      </c>
      <c r="O3435" s="19">
        <v>0.55000000999999998</v>
      </c>
      <c r="Q3435" s="19">
        <f t="shared" si="821"/>
        <v>2.4211203649609674</v>
      </c>
      <c r="R3435" s="19">
        <f t="shared" si="820"/>
        <v>2.8822149584702541</v>
      </c>
      <c r="S3435" s="19">
        <f t="shared" si="822"/>
        <v>3.0646267513096972</v>
      </c>
      <c r="T3435" s="19">
        <f t="shared" si="816"/>
        <v>1.9866762765858017</v>
      </c>
      <c r="U3435" s="23">
        <f t="shared" si="823"/>
        <v>2.5886595878316805</v>
      </c>
      <c r="V3435" s="24">
        <f t="shared" si="824"/>
        <v>2.8077613610529237</v>
      </c>
      <c r="W3435" s="24">
        <f t="shared" si="824"/>
        <v>3.2944047284888249</v>
      </c>
      <c r="X3435" s="24">
        <f t="shared" si="824"/>
        <v>3.1628482620683616</v>
      </c>
      <c r="Y3435" s="24">
        <f t="shared" si="824"/>
        <v>2.40451371335647</v>
      </c>
      <c r="Z3435" s="24">
        <f t="shared" si="824"/>
        <v>2.9173820162416448</v>
      </c>
      <c r="AA3435" s="20">
        <v>-1.03</v>
      </c>
      <c r="AB3435" s="20">
        <v>-0.184999999999999</v>
      </c>
      <c r="AC3435" s="17">
        <v>314.23799747422902</v>
      </c>
      <c r="AD3435" s="17">
        <f t="shared" si="819"/>
        <v>314.74096612000977</v>
      </c>
      <c r="AE3435" s="21">
        <v>59.027000000000001</v>
      </c>
      <c r="AF3435" s="21">
        <v>159.32123655913981</v>
      </c>
      <c r="AG3435" s="19">
        <v>2.9181048387096764</v>
      </c>
      <c r="AH3435" s="21">
        <v>206.3</v>
      </c>
      <c r="AI3435" s="22">
        <v>-0.499999999999999</v>
      </c>
      <c r="AJ3435" s="21">
        <v>1187.1381417523844</v>
      </c>
      <c r="AK3435" s="21" t="e">
        <f>VLOOKUP($B3435,'[3]Rotoma level Monthly'!$C$2:$N$538,10,FALSE)</f>
        <v>#N/A</v>
      </c>
      <c r="AL3435" s="21" t="e">
        <f>VLOOKUP($B3435,'[3]Rotoma level Monthly'!$C$2:$N$538,11,FALSE)</f>
        <v>#N/A</v>
      </c>
      <c r="AM3435" s="20">
        <v>3.5896927544488069</v>
      </c>
      <c r="AN3435" s="21">
        <v>199.98333333333335</v>
      </c>
    </row>
    <row r="3436" spans="1:40" x14ac:dyDescent="0.25">
      <c r="A3436" t="s">
        <v>102</v>
      </c>
      <c r="B3436" s="15">
        <v>42095</v>
      </c>
      <c r="C3436" s="16" t="s">
        <v>77</v>
      </c>
      <c r="D3436" s="17">
        <v>2015</v>
      </c>
      <c r="E3436" s="18" t="str">
        <f t="shared" si="815"/>
        <v>Tikitapu 2014/15</v>
      </c>
      <c r="F3436" s="18" t="s">
        <v>72</v>
      </c>
      <c r="G3436" s="19">
        <v>1.5</v>
      </c>
      <c r="H3436" s="20">
        <v>8.1000004000000008</v>
      </c>
      <c r="I3436" s="21">
        <v>165.99999</v>
      </c>
      <c r="J3436" s="19">
        <v>4.0337692747364997</v>
      </c>
      <c r="L3436" s="19">
        <v>1</v>
      </c>
      <c r="M3436" s="19">
        <v>1</v>
      </c>
      <c r="N3436" s="19">
        <v>7.5</v>
      </c>
      <c r="O3436" s="19">
        <v>0.60000001999999997</v>
      </c>
      <c r="Q3436" s="19">
        <f t="shared" si="821"/>
        <v>2.6672717980014307</v>
      </c>
      <c r="R3436" s="19">
        <f t="shared" si="820"/>
        <v>2.9424386794913966</v>
      </c>
      <c r="S3436" s="19">
        <f t="shared" si="822"/>
        <v>3.0725252662519851</v>
      </c>
      <c r="T3436" s="19">
        <f t="shared" si="816"/>
        <v>1.9866762765858017</v>
      </c>
      <c r="U3436" s="23">
        <f t="shared" si="823"/>
        <v>2.6672280050826536</v>
      </c>
      <c r="V3436" s="24">
        <f t="shared" si="824"/>
        <v>2.786031165351361</v>
      </c>
      <c r="W3436" s="24">
        <f t="shared" si="824"/>
        <v>3.2725075700085946</v>
      </c>
      <c r="X3436" s="24">
        <f t="shared" si="824"/>
        <v>3.1689205311714752</v>
      </c>
      <c r="Y3436" s="24">
        <f t="shared" si="824"/>
        <v>2.3815933268892828</v>
      </c>
      <c r="Z3436" s="24">
        <f t="shared" si="824"/>
        <v>2.9022631483551784</v>
      </c>
      <c r="AA3436" s="20">
        <v>-0.22</v>
      </c>
      <c r="AB3436" s="20">
        <v>-0.19166666666666601</v>
      </c>
      <c r="AC3436" s="17">
        <v>314.09221320006998</v>
      </c>
      <c r="AD3436" s="17">
        <f t="shared" si="819"/>
        <v>314.6776485857564</v>
      </c>
      <c r="AE3436" s="21">
        <v>129.94800000000001</v>
      </c>
      <c r="AF3436" s="21">
        <v>159.13194444444437</v>
      </c>
      <c r="AG3436" s="19">
        <v>3.1295833333333336</v>
      </c>
      <c r="AH3436" s="21">
        <v>164.6</v>
      </c>
      <c r="AI3436" s="22">
        <v>-0.499999999999999</v>
      </c>
      <c r="AJ3436" s="21">
        <v>1206.2981417523843</v>
      </c>
      <c r="AK3436" s="21" t="e">
        <f>VLOOKUP($B3436,'[3]Rotoma level Monthly'!$C$2:$N$538,10,FALSE)</f>
        <v>#N/A</v>
      </c>
      <c r="AL3436" s="21" t="e">
        <f>VLOOKUP($B3436,'[3]Rotoma level Monthly'!$C$2:$N$538,11,FALSE)</f>
        <v>#N/A</v>
      </c>
      <c r="AM3436" s="20">
        <v>3.5601021406495241</v>
      </c>
      <c r="AN3436" s="21">
        <v>198.95000000000002</v>
      </c>
    </row>
    <row r="3437" spans="1:40" x14ac:dyDescent="0.25">
      <c r="A3437" t="s">
        <v>102</v>
      </c>
      <c r="B3437" s="15">
        <v>42125</v>
      </c>
      <c r="C3437" s="16" t="s">
        <v>77</v>
      </c>
      <c r="D3437" s="17">
        <v>2015</v>
      </c>
      <c r="E3437" s="18" t="str">
        <f t="shared" si="815"/>
        <v>Tikitapu 2014/15</v>
      </c>
      <c r="F3437" s="18" t="s">
        <v>72</v>
      </c>
      <c r="G3437" s="19">
        <v>2.0999998999999998</v>
      </c>
      <c r="H3437" s="20">
        <v>6.8000002000000004</v>
      </c>
      <c r="I3437" s="21">
        <v>109</v>
      </c>
      <c r="J3437" s="19">
        <v>5.9877691770364994</v>
      </c>
      <c r="L3437" s="19">
        <v>0.50000001999999999</v>
      </c>
      <c r="M3437" s="19">
        <v>3</v>
      </c>
      <c r="N3437" s="19">
        <v>7.3000002000000004</v>
      </c>
      <c r="O3437" s="19">
        <v>0.64999998000000003</v>
      </c>
      <c r="Q3437" s="19">
        <f t="shared" si="821"/>
        <v>3.038436956095202</v>
      </c>
      <c r="R3437" s="19">
        <f t="shared" si="820"/>
        <v>3.1850798271286207</v>
      </c>
      <c r="S3437" s="19">
        <f t="shared" si="822"/>
        <v>2.5226537588012774</v>
      </c>
      <c r="T3437" s="19">
        <f t="shared" si="816"/>
        <v>2.4876139470018783</v>
      </c>
      <c r="U3437" s="23">
        <f t="shared" si="823"/>
        <v>2.8084461222567443</v>
      </c>
      <c r="V3437" s="24">
        <f t="shared" si="824"/>
        <v>2.7776685197355704</v>
      </c>
      <c r="W3437" s="24">
        <f t="shared" si="824"/>
        <v>3.2508969618212187</v>
      </c>
      <c r="X3437" s="24">
        <f t="shared" si="824"/>
        <v>3.1154946604924341</v>
      </c>
      <c r="Y3437" s="24">
        <f t="shared" si="824"/>
        <v>2.3815933268892833</v>
      </c>
      <c r="Z3437" s="24">
        <f t="shared" si="824"/>
        <v>2.8814133672346269</v>
      </c>
      <c r="AA3437" s="20">
        <v>-1.24</v>
      </c>
      <c r="AB3437" s="20">
        <v>-0.53500000000000003</v>
      </c>
      <c r="AC3437" s="17">
        <v>314.05071347177301</v>
      </c>
      <c r="AD3437" s="17">
        <f t="shared" si="819"/>
        <v>314.61002051373566</v>
      </c>
      <c r="AE3437" s="21">
        <v>110.80800000000001</v>
      </c>
      <c r="AF3437" s="21">
        <v>164.6774193548388</v>
      </c>
      <c r="AG3437" s="19">
        <v>2.9121575268817192</v>
      </c>
      <c r="AH3437" s="21">
        <v>177.1</v>
      </c>
      <c r="AI3437" s="22">
        <v>-0.53749999999999953</v>
      </c>
      <c r="AJ3437" s="21">
        <v>1149.8071417523822</v>
      </c>
      <c r="AK3437" s="21" t="e">
        <f>VLOOKUP($B3437,'[3]Rotoma level Monthly'!$C$2:$N$538,10,FALSE)</f>
        <v>#N/A</v>
      </c>
      <c r="AL3437" s="21" t="e">
        <f>VLOOKUP($B3437,'[3]Rotoma level Monthly'!$C$2:$N$538,11,FALSE)</f>
        <v>#N/A</v>
      </c>
      <c r="AM3437" s="20">
        <v>3.5565992471310057</v>
      </c>
      <c r="AN3437" s="21">
        <v>196.49166666666665</v>
      </c>
    </row>
    <row r="3438" spans="1:40" x14ac:dyDescent="0.25">
      <c r="A3438" t="s">
        <v>102</v>
      </c>
      <c r="B3438" s="15">
        <v>42156</v>
      </c>
      <c r="C3438" s="16" t="s">
        <v>77</v>
      </c>
      <c r="D3438" s="17">
        <v>2015</v>
      </c>
      <c r="E3438" s="18" t="str">
        <f t="shared" si="815"/>
        <v>Tikitapu 2014/15</v>
      </c>
      <c r="F3438" s="18" t="s">
        <v>72</v>
      </c>
      <c r="G3438" s="19">
        <v>4.5999999000000003</v>
      </c>
      <c r="I3438" s="21">
        <v>129.89999</v>
      </c>
      <c r="J3438" s="19">
        <v>5.9877691770364994</v>
      </c>
      <c r="L3438" s="19">
        <v>1.5</v>
      </c>
      <c r="M3438" s="19">
        <v>4.0000002000000006</v>
      </c>
      <c r="N3438" s="19">
        <v>7.4000000999999997</v>
      </c>
      <c r="O3438" s="19">
        <v>1.2</v>
      </c>
      <c r="Q3438" s="19">
        <f t="shared" si="821"/>
        <v>3.9034048684905898</v>
      </c>
      <c r="S3438" s="19">
        <f t="shared" si="822"/>
        <v>2.7519634440965235</v>
      </c>
      <c r="T3438" s="19">
        <f t="shared" si="816"/>
        <v>2.4876139470018783</v>
      </c>
      <c r="U3438" s="23">
        <f t="shared" si="823"/>
        <v>3.0476607531963302</v>
      </c>
      <c r="V3438" s="24">
        <f t="shared" si="824"/>
        <v>2.8139473698802093</v>
      </c>
      <c r="W3438" s="24">
        <f t="shared" si="824"/>
        <v>3.2455594954701508</v>
      </c>
      <c r="X3438" s="24">
        <f t="shared" si="824"/>
        <v>3.0887811753128127</v>
      </c>
      <c r="Y3438" s="24">
        <f t="shared" si="824"/>
        <v>2.4004177462901031</v>
      </c>
      <c r="Z3438" s="24">
        <f t="shared" si="824"/>
        <v>2.8830535562742807</v>
      </c>
      <c r="AA3438" s="20">
        <v>-1.1100000000000001</v>
      </c>
      <c r="AB3438" s="20">
        <v>-1.105</v>
      </c>
      <c r="AC3438" s="17">
        <v>314.06963334459198</v>
      </c>
      <c r="AD3438" s="17">
        <f t="shared" si="819"/>
        <v>314.54175251698871</v>
      </c>
      <c r="AE3438" s="21">
        <v>107.40600000000001</v>
      </c>
      <c r="AF3438" s="21">
        <v>194.96527777777771</v>
      </c>
      <c r="AG3438" s="19">
        <v>4.225938888888888</v>
      </c>
      <c r="AH3438" s="21">
        <v>115.2</v>
      </c>
      <c r="AI3438" s="22">
        <v>-0.57333333333333303</v>
      </c>
      <c r="AJ3438" s="21">
        <v>1173.876141752382</v>
      </c>
      <c r="AK3438" s="21" t="e">
        <f>VLOOKUP($B3438,'[3]Rotoma level Monthly'!$C$2:$N$538,10,FALSE)</f>
        <v>#N/A</v>
      </c>
      <c r="AL3438" s="21" t="e">
        <f>VLOOKUP($B3438,'[3]Rotoma level Monthly'!$C$2:$N$538,11,FALSE)</f>
        <v>#N/A</v>
      </c>
      <c r="AM3438" s="20">
        <v>3.5639010168442677</v>
      </c>
      <c r="AN3438" s="21">
        <v>197.06666666666663</v>
      </c>
    </row>
    <row r="3439" spans="1:40" x14ac:dyDescent="0.25">
      <c r="A3439" t="s">
        <v>102</v>
      </c>
      <c r="B3439" s="15">
        <v>42186</v>
      </c>
      <c r="C3439" s="16" t="s">
        <v>78</v>
      </c>
      <c r="D3439" s="17">
        <v>2016</v>
      </c>
      <c r="E3439" s="18" t="str">
        <f t="shared" si="815"/>
        <v>Tikitapu 2015/16</v>
      </c>
      <c r="F3439" s="18" t="s">
        <v>72</v>
      </c>
      <c r="G3439" s="19">
        <v>4.5999999999999996</v>
      </c>
      <c r="H3439" s="20">
        <v>5</v>
      </c>
      <c r="I3439" s="21">
        <v>178</v>
      </c>
      <c r="J3439" s="19">
        <v>6.9647692747365006</v>
      </c>
      <c r="K3439" s="19">
        <v>1.3574182479472197</v>
      </c>
      <c r="L3439" s="19">
        <v>1.5</v>
      </c>
      <c r="M3439" s="19">
        <v>3</v>
      </c>
      <c r="N3439" s="19">
        <v>7.5250000000000004</v>
      </c>
      <c r="O3439" s="19">
        <v>0.73499999999999999</v>
      </c>
      <c r="Q3439" s="19">
        <f t="shared" si="821"/>
        <v>3.9034048924711984</v>
      </c>
      <c r="R3439" s="19">
        <f t="shared" ref="R3439:R3502" si="825">5.56+2.6*LOG(((1/$H3439)-(1/40)),10)</f>
        <v>3.5918989265843653</v>
      </c>
      <c r="S3439" s="19">
        <f t="shared" si="822"/>
        <v>3.1637642069497711</v>
      </c>
      <c r="T3439" s="19">
        <f t="shared" si="816"/>
        <v>2.6792876630346569</v>
      </c>
      <c r="U3439" s="23">
        <f t="shared" si="823"/>
        <v>3.3345889222599978</v>
      </c>
      <c r="V3439" s="24">
        <f t="shared" si="824"/>
        <v>2.8663950891345888</v>
      </c>
      <c r="W3439" s="24">
        <f t="shared" si="824"/>
        <v>3.2712222114711165</v>
      </c>
      <c r="X3439" s="24">
        <f t="shared" si="824"/>
        <v>3.0957301443791079</v>
      </c>
      <c r="Y3439" s="24">
        <f t="shared" si="824"/>
        <v>2.4352149753603203</v>
      </c>
      <c r="Z3439" s="24">
        <f t="shared" si="824"/>
        <v>2.9124830747055586</v>
      </c>
      <c r="AA3439" s="20">
        <v>-1.45</v>
      </c>
      <c r="AB3439" s="20">
        <v>-1.02833333333333</v>
      </c>
      <c r="AC3439" s="17">
        <v>313.99861222550601</v>
      </c>
      <c r="AD3439" s="17">
        <f t="shared" si="819"/>
        <v>314.4615388908436</v>
      </c>
      <c r="AE3439" s="21">
        <v>153.09</v>
      </c>
      <c r="AF3439" s="21">
        <v>166.81451612903228</v>
      </c>
      <c r="AG3439" s="19">
        <v>3.2360846774193557</v>
      </c>
      <c r="AH3439" s="21">
        <v>148.30000000000001</v>
      </c>
      <c r="AI3439" s="22">
        <v>-0.63083333333333302</v>
      </c>
      <c r="AJ3439" s="21">
        <v>1185.5701417523815</v>
      </c>
      <c r="AK3439" s="21" t="e">
        <f>VLOOKUP($B3439,'[3]Rotoma level Monthly'!$C$2:$N$538,10,FALSE)</f>
        <v>#N/A</v>
      </c>
      <c r="AL3439" s="21" t="e">
        <f>VLOOKUP($B3439,'[3]Rotoma level Monthly'!$C$2:$N$538,11,FALSE)</f>
        <v>#N/A</v>
      </c>
      <c r="AM3439" s="20">
        <v>3.6478739335109349</v>
      </c>
      <c r="AN3439" s="21">
        <v>195.07500000000002</v>
      </c>
    </row>
    <row r="3440" spans="1:40" x14ac:dyDescent="0.25">
      <c r="A3440" t="s">
        <v>102</v>
      </c>
      <c r="B3440" s="15">
        <v>42217</v>
      </c>
      <c r="C3440" s="16" t="s">
        <v>78</v>
      </c>
      <c r="D3440" s="17">
        <v>2016</v>
      </c>
      <c r="E3440" s="18" t="str">
        <f t="shared" si="815"/>
        <v>Tikitapu 2015/16</v>
      </c>
      <c r="F3440" s="18" t="s">
        <v>72</v>
      </c>
      <c r="G3440" s="19">
        <v>4.3</v>
      </c>
      <c r="H3440" s="20">
        <v>5</v>
      </c>
      <c r="I3440" s="21">
        <v>191</v>
      </c>
      <c r="J3440" s="19">
        <v>5.9877692747365003</v>
      </c>
      <c r="K3440" s="19">
        <v>1.3574182479472197</v>
      </c>
      <c r="L3440" s="19">
        <v>2</v>
      </c>
      <c r="M3440" s="19">
        <v>2</v>
      </c>
      <c r="N3440" s="19">
        <v>7.74</v>
      </c>
      <c r="O3440" s="19">
        <v>0.68200000000000005</v>
      </c>
      <c r="Q3440" s="19">
        <f t="shared" si="821"/>
        <v>3.8290098771721497</v>
      </c>
      <c r="R3440" s="19">
        <f t="shared" si="825"/>
        <v>3.5918989265843653</v>
      </c>
      <c r="S3440" s="19">
        <f t="shared" si="822"/>
        <v>3.2559104354156596</v>
      </c>
      <c r="T3440" s="19">
        <f t="shared" si="816"/>
        <v>2.4876139676936027</v>
      </c>
      <c r="U3440" s="23">
        <f t="shared" si="823"/>
        <v>3.2911083017164442</v>
      </c>
      <c r="V3440" s="24">
        <f t="shared" si="824"/>
        <v>2.9367612298167249</v>
      </c>
      <c r="W3440" s="24">
        <f t="shared" si="824"/>
        <v>3.3221270494192923</v>
      </c>
      <c r="X3440" s="24">
        <f t="shared" si="824"/>
        <v>3.1097076024975085</v>
      </c>
      <c r="Y3440" s="24">
        <f t="shared" si="824"/>
        <v>2.4192421659328036</v>
      </c>
      <c r="Z3440" s="24">
        <f t="shared" si="824"/>
        <v>2.9412414640786042</v>
      </c>
      <c r="AA3440" s="20">
        <v>-1.93</v>
      </c>
      <c r="AB3440" s="20">
        <v>-1.0549999999999999</v>
      </c>
      <c r="AC3440" s="17">
        <v>314.03165422950502</v>
      </c>
      <c r="AD3440" s="17">
        <f t="shared" si="819"/>
        <v>314.38996208156402</v>
      </c>
      <c r="AE3440" s="21">
        <v>159.13849999999999</v>
      </c>
      <c r="AF3440" s="21">
        <v>164.69086021505373</v>
      </c>
      <c r="AG3440" s="19">
        <v>3.0041263440860191</v>
      </c>
      <c r="AH3440" s="21">
        <v>152.30000000000001</v>
      </c>
      <c r="AI3440" s="22">
        <v>-0.64249999999999952</v>
      </c>
      <c r="AJ3440" s="21">
        <v>1281.3326417523813</v>
      </c>
      <c r="AK3440" s="21" t="e">
        <f>VLOOKUP($B3440,'[3]Rotoma level Monthly'!$C$2:$N$538,10,FALSE)</f>
        <v>#N/A</v>
      </c>
      <c r="AL3440" s="21" t="e">
        <f>VLOOKUP($B3440,'[3]Rotoma level Monthly'!$C$2:$N$538,11,FALSE)</f>
        <v>#N/A</v>
      </c>
      <c r="AM3440" s="20">
        <v>3.628299784765415</v>
      </c>
      <c r="AN3440" s="21">
        <v>192.08333333333334</v>
      </c>
    </row>
    <row r="3441" spans="1:40" x14ac:dyDescent="0.25">
      <c r="A3441" t="s">
        <v>102</v>
      </c>
      <c r="B3441" s="15">
        <v>42248</v>
      </c>
      <c r="C3441" s="16" t="s">
        <v>78</v>
      </c>
      <c r="D3441" s="17">
        <v>2016</v>
      </c>
      <c r="E3441" s="18" t="str">
        <f t="shared" si="815"/>
        <v>Tikitapu 2015/16</v>
      </c>
      <c r="F3441" s="18" t="s">
        <v>72</v>
      </c>
      <c r="G3441" s="19">
        <v>3.2</v>
      </c>
      <c r="H3441" s="20">
        <v>5.45</v>
      </c>
      <c r="I3441" s="21">
        <v>185</v>
      </c>
      <c r="J3441" s="19">
        <v>6.9647692747365006</v>
      </c>
      <c r="K3441" s="19">
        <v>1.3574182479472197</v>
      </c>
      <c r="L3441" s="19">
        <v>2</v>
      </c>
      <c r="M3441" s="19">
        <v>3</v>
      </c>
      <c r="N3441" s="19">
        <v>7.33</v>
      </c>
      <c r="O3441" s="19">
        <v>1.03</v>
      </c>
      <c r="Q3441" s="19">
        <f t="shared" si="821"/>
        <v>3.5030809449325613</v>
      </c>
      <c r="R3441" s="19">
        <f t="shared" si="825"/>
        <v>3.4799780510745917</v>
      </c>
      <c r="S3441" s="19">
        <f t="shared" si="822"/>
        <v>3.2141869024930707</v>
      </c>
      <c r="T3441" s="19">
        <f t="shared" si="816"/>
        <v>2.6792876630346569</v>
      </c>
      <c r="U3441" s="23">
        <f t="shared" si="823"/>
        <v>3.2191333903837203</v>
      </c>
      <c r="V3441" s="24">
        <f t="shared" si="824"/>
        <v>2.9754815622198385</v>
      </c>
      <c r="W3441" s="24">
        <f t="shared" si="824"/>
        <v>3.3534181079180971</v>
      </c>
      <c r="X3441" s="24">
        <f t="shared" si="824"/>
        <v>3.1248443538006092</v>
      </c>
      <c r="Y3441" s="24">
        <f t="shared" si="824"/>
        <v>2.4540393950030217</v>
      </c>
      <c r="Z3441" s="24">
        <f t="shared" si="824"/>
        <v>2.9705759098453544</v>
      </c>
      <c r="AA3441" s="20">
        <v>-1.81</v>
      </c>
      <c r="AB3441" s="20">
        <v>-1.29</v>
      </c>
      <c r="AC3441" s="17">
        <v>314.06993303724698</v>
      </c>
      <c r="AD3441" s="17">
        <f t="shared" si="819"/>
        <v>314.31902396130204</v>
      </c>
      <c r="AE3441" s="21">
        <v>183.16900000000101</v>
      </c>
      <c r="AF3441" s="21">
        <v>175.76388888888886</v>
      </c>
      <c r="AG3441" s="19">
        <v>3.5814930555555557</v>
      </c>
      <c r="AH3441" s="21">
        <v>158.4</v>
      </c>
      <c r="AI3441" s="22">
        <v>-0.68916666666666648</v>
      </c>
      <c r="AJ3441" s="21">
        <v>1239.5756417523794</v>
      </c>
      <c r="AK3441" s="21" t="e">
        <f>VLOOKUP($B3441,'[3]Rotoma level Monthly'!$C$2:$N$538,10,FALSE)</f>
        <v>#N/A</v>
      </c>
      <c r="AL3441" s="21" t="e">
        <f>VLOOKUP($B3441,'[3]Rotoma level Monthly'!$C$2:$N$538,11,FALSE)</f>
        <v>#N/A</v>
      </c>
      <c r="AM3441" s="20">
        <v>3.5614981494607552</v>
      </c>
      <c r="AN3441" s="21">
        <v>191.64999999999998</v>
      </c>
    </row>
    <row r="3442" spans="1:40" x14ac:dyDescent="0.25">
      <c r="A3442" t="s">
        <v>102</v>
      </c>
      <c r="B3442" s="15">
        <v>42278</v>
      </c>
      <c r="C3442" s="16" t="s">
        <v>78</v>
      </c>
      <c r="D3442" s="17">
        <v>2016</v>
      </c>
      <c r="E3442" s="18" t="str">
        <f t="shared" si="815"/>
        <v>Tikitapu 2015/16</v>
      </c>
      <c r="F3442" s="18" t="s">
        <v>72</v>
      </c>
      <c r="G3442" s="19">
        <v>2.1</v>
      </c>
      <c r="H3442" s="20">
        <v>5.45</v>
      </c>
      <c r="I3442" s="21">
        <v>209</v>
      </c>
      <c r="J3442" s="19">
        <v>5.9877692747365003</v>
      </c>
      <c r="K3442" s="19">
        <v>1.3574182479472197</v>
      </c>
      <c r="L3442" s="19">
        <v>19</v>
      </c>
      <c r="M3442" s="19">
        <v>6</v>
      </c>
      <c r="N3442" s="19">
        <v>4.46</v>
      </c>
      <c r="O3442" s="19">
        <v>0.64600000000000002</v>
      </c>
      <c r="Q3442" s="19">
        <f t="shared" si="821"/>
        <v>3.0384370086241552</v>
      </c>
      <c r="R3442" s="19">
        <f t="shared" si="825"/>
        <v>3.4799780510745917</v>
      </c>
      <c r="S3442" s="19">
        <f t="shared" si="822"/>
        <v>3.3736403211942725</v>
      </c>
      <c r="T3442" s="19">
        <f t="shared" si="816"/>
        <v>2.4876139676936027</v>
      </c>
      <c r="U3442" s="23">
        <f t="shared" si="823"/>
        <v>3.0949173371466556</v>
      </c>
      <c r="V3442" s="24">
        <f t="shared" si="824"/>
        <v>3.0195666367002381</v>
      </c>
      <c r="W3442" s="24">
        <f t="shared" si="824"/>
        <v>3.3838228978164469</v>
      </c>
      <c r="X3442" s="24">
        <f t="shared" si="824"/>
        <v>3.151257715348168</v>
      </c>
      <c r="Y3442" s="24">
        <f t="shared" si="824"/>
        <v>2.4540393967273317</v>
      </c>
      <c r="Z3442" s="24">
        <f t="shared" si="824"/>
        <v>2.995168283635127</v>
      </c>
      <c r="AA3442" s="20">
        <v>-1.96</v>
      </c>
      <c r="AB3442" s="20">
        <v>-1.3099999999999901</v>
      </c>
      <c r="AC3442" s="17">
        <v>314.04241884682898</v>
      </c>
      <c r="AD3442" s="17">
        <f t="shared" si="819"/>
        <v>314.24792118507173</v>
      </c>
      <c r="AE3442" s="21">
        <v>32.591999999999999</v>
      </c>
      <c r="AF3442" s="21">
        <v>217.38772928526251</v>
      </c>
      <c r="AG3442" s="19">
        <v>4.0597939059139794</v>
      </c>
      <c r="AI3442" s="22">
        <v>-0.72249999999999948</v>
      </c>
      <c r="AJ3442" s="21">
        <v>1280.5336417523793</v>
      </c>
      <c r="AK3442" s="21" t="e">
        <f>VLOOKUP($B3442,'[3]Rotoma level Monthly'!$C$2:$N$538,10,FALSE)</f>
        <v>#N/A</v>
      </c>
      <c r="AL3442" s="21" t="e">
        <f>VLOOKUP($B3442,'[3]Rotoma level Monthly'!$C$2:$N$538,11,FALSE)</f>
        <v>#N/A</v>
      </c>
      <c r="AM3442" s="20">
        <v>3.5272369408837569</v>
      </c>
    </row>
    <row r="3443" spans="1:40" x14ac:dyDescent="0.25">
      <c r="A3443" t="s">
        <v>102</v>
      </c>
      <c r="B3443" s="15">
        <v>42309</v>
      </c>
      <c r="C3443" s="16" t="s">
        <v>78</v>
      </c>
      <c r="D3443" s="17">
        <v>2016</v>
      </c>
      <c r="E3443" s="18" t="str">
        <f t="shared" si="815"/>
        <v>Tikitapu 2015/16</v>
      </c>
      <c r="F3443" s="18" t="s">
        <v>72</v>
      </c>
      <c r="G3443" s="19">
        <v>2.2000000000000002</v>
      </c>
      <c r="H3443" s="20">
        <v>5.2</v>
      </c>
      <c r="I3443" s="21">
        <v>175</v>
      </c>
      <c r="J3443" s="19">
        <v>5.0107692747365</v>
      </c>
      <c r="K3443" s="19">
        <v>1.3574182479472197</v>
      </c>
      <c r="L3443" s="19">
        <v>2</v>
      </c>
      <c r="M3443" s="19">
        <v>2</v>
      </c>
      <c r="N3443" s="19">
        <v>7.12</v>
      </c>
      <c r="O3443" s="19">
        <v>0.76100000000000001</v>
      </c>
      <c r="Q3443" s="19">
        <f t="shared" si="821"/>
        <v>3.0897536092884041</v>
      </c>
      <c r="R3443" s="19">
        <f t="shared" si="825"/>
        <v>3.5411413633579301</v>
      </c>
      <c r="S3443" s="19">
        <f t="shared" si="822"/>
        <v>3.1415445265457458</v>
      </c>
      <c r="T3443" s="19">
        <f t="shared" si="816"/>
        <v>2.2617208647396541</v>
      </c>
      <c r="U3443" s="23">
        <f t="shared" si="823"/>
        <v>3.0085400909829336</v>
      </c>
      <c r="V3443" s="24">
        <f t="shared" si="824"/>
        <v>3.0380134238940717</v>
      </c>
      <c r="W3443" s="24">
        <f t="shared" si="824"/>
        <v>3.3732126260331752</v>
      </c>
      <c r="X3443" s="24">
        <f t="shared" si="824"/>
        <v>3.144032817095312</v>
      </c>
      <c r="Y3443" s="24">
        <f t="shared" si="824"/>
        <v>2.3149315033945985</v>
      </c>
      <c r="Z3443" s="24">
        <f t="shared" si="824"/>
        <v>2.9607652619201885</v>
      </c>
      <c r="AA3443" s="20">
        <v>-0.6</v>
      </c>
      <c r="AB3443" s="20">
        <v>-1.4766666666666599</v>
      </c>
      <c r="AC3443" s="17">
        <v>313.912353296638</v>
      </c>
      <c r="AD3443" s="17">
        <f t="shared" si="819"/>
        <v>314.17432762871022</v>
      </c>
      <c r="AE3443" s="21">
        <v>105.85899999999999</v>
      </c>
      <c r="AF3443" s="21">
        <v>204.09722222222223</v>
      </c>
      <c r="AG3443" s="19">
        <v>4.211652925000001</v>
      </c>
      <c r="AH3443" s="21">
        <v>256.60000000000002</v>
      </c>
      <c r="AI3443" s="22">
        <v>-0.89999999999999791</v>
      </c>
      <c r="AJ3443" s="21">
        <v>1216.9409444542575</v>
      </c>
      <c r="AK3443" s="21" t="e">
        <f>VLOOKUP($B3443,'[3]Rotoma level Monthly'!$C$2:$N$538,10,FALSE)</f>
        <v>#N/A</v>
      </c>
      <c r="AL3443" s="21" t="e">
        <f>VLOOKUP($B3443,'[3]Rotoma level Monthly'!$C$2:$N$538,11,FALSE)</f>
        <v>#N/A</v>
      </c>
      <c r="AM3443" s="20">
        <v>3.4950963228899981</v>
      </c>
      <c r="AN3443" s="21">
        <v>197.0333333333333</v>
      </c>
    </row>
    <row r="3444" spans="1:40" x14ac:dyDescent="0.25">
      <c r="A3444" t="s">
        <v>102</v>
      </c>
      <c r="B3444" s="15">
        <v>42339</v>
      </c>
      <c r="C3444" s="16" t="s">
        <v>78</v>
      </c>
      <c r="D3444" s="17">
        <v>2016</v>
      </c>
      <c r="E3444" s="18" t="str">
        <f t="shared" si="815"/>
        <v>Tikitapu 2015/16</v>
      </c>
      <c r="F3444" s="18" t="s">
        <v>72</v>
      </c>
      <c r="G3444" s="19">
        <v>1.4</v>
      </c>
      <c r="H3444" s="20">
        <v>6.35</v>
      </c>
      <c r="I3444" s="21">
        <v>198</v>
      </c>
      <c r="J3444" s="19">
        <v>5.9877692747365003</v>
      </c>
      <c r="K3444" s="19">
        <v>1.3574182479472197</v>
      </c>
      <c r="L3444" s="19">
        <v>2</v>
      </c>
      <c r="M3444" s="19">
        <v>2</v>
      </c>
      <c r="N3444" s="19">
        <v>7.27</v>
      </c>
      <c r="O3444" s="19">
        <v>0.76</v>
      </c>
      <c r="Q3444" s="19">
        <f t="shared" si="821"/>
        <v>2.5911652106227248</v>
      </c>
      <c r="R3444" s="19">
        <f t="shared" si="825"/>
        <v>3.2775935150441495</v>
      </c>
      <c r="S3444" s="19">
        <f t="shared" si="822"/>
        <v>3.3029622226872077</v>
      </c>
      <c r="T3444" s="19">
        <f t="shared" si="816"/>
        <v>2.4876139676936027</v>
      </c>
      <c r="U3444" s="23">
        <f t="shared" si="823"/>
        <v>2.9148337290119213</v>
      </c>
      <c r="V3444" s="24">
        <f t="shared" si="824"/>
        <v>3.0052258423637563</v>
      </c>
      <c r="W3444" s="24">
        <f t="shared" si="824"/>
        <v>3.3244218786020228</v>
      </c>
      <c r="X3444" s="24">
        <f t="shared" si="824"/>
        <v>3.1556326517400985</v>
      </c>
      <c r="Y3444" s="24">
        <f t="shared" si="824"/>
        <v>2.3566763109869151</v>
      </c>
      <c r="Z3444" s="24">
        <f t="shared" si="824"/>
        <v>2.9547233141439126</v>
      </c>
      <c r="AA3444" s="20">
        <v>-1</v>
      </c>
      <c r="AB3444" s="20">
        <v>-1.4583333333333299</v>
      </c>
      <c r="AC3444" s="17">
        <v>313.776393440449</v>
      </c>
      <c r="AD3444" s="17">
        <f t="shared" si="819"/>
        <v>314.09849670471101</v>
      </c>
      <c r="AE3444" s="21">
        <v>45.260710000000003</v>
      </c>
      <c r="AF3444" s="21">
        <v>186.60618279569897</v>
      </c>
      <c r="AG3444" s="19">
        <v>3.9188219086021499</v>
      </c>
      <c r="AH3444" s="21">
        <v>253.1</v>
      </c>
      <c r="AI3444" s="22">
        <v>-1.041666666666665</v>
      </c>
      <c r="AJ3444" s="21">
        <v>1259.0486417523798</v>
      </c>
      <c r="AK3444" s="21" t="e">
        <f>VLOOKUP($B3444,'[3]Rotoma level Monthly'!$C$2:$N$538,10,FALSE)</f>
        <v>#N/A</v>
      </c>
      <c r="AL3444" s="21" t="e">
        <f>VLOOKUP($B3444,'[3]Rotoma level Monthly'!$C$2:$N$538,11,FALSE)</f>
        <v>#N/A</v>
      </c>
      <c r="AM3444" s="20">
        <v>3.4455095296029614</v>
      </c>
      <c r="AN3444" s="21">
        <v>198.57499999999996</v>
      </c>
    </row>
    <row r="3445" spans="1:40" x14ac:dyDescent="0.25">
      <c r="A3445" t="s">
        <v>102</v>
      </c>
      <c r="B3445" s="15">
        <v>42370</v>
      </c>
      <c r="C3445" s="16" t="s">
        <v>78</v>
      </c>
      <c r="D3445" s="17">
        <v>2016</v>
      </c>
      <c r="E3445" s="18" t="str">
        <f t="shared" si="815"/>
        <v>Tikitapu 2015/16</v>
      </c>
      <c r="F3445" s="18" t="s">
        <v>72</v>
      </c>
      <c r="G3445" s="19">
        <v>1.4</v>
      </c>
      <c r="H3445" s="20">
        <v>5.7</v>
      </c>
      <c r="I3445" s="21">
        <v>183</v>
      </c>
      <c r="J3445" s="19">
        <v>5.9877692747365003</v>
      </c>
      <c r="K3445" s="19">
        <v>1.3574182479472197</v>
      </c>
      <c r="L3445" s="19">
        <v>2</v>
      </c>
      <c r="M3445" s="19">
        <v>2</v>
      </c>
      <c r="N3445" s="19">
        <v>7.3</v>
      </c>
      <c r="O3445" s="19">
        <v>0.85599999999999998</v>
      </c>
      <c r="Q3445" s="19">
        <f t="shared" si="821"/>
        <v>2.5911652106227248</v>
      </c>
      <c r="R3445" s="19">
        <f t="shared" si="825"/>
        <v>3.4211341099100232</v>
      </c>
      <c r="S3445" s="19">
        <f t="shared" si="822"/>
        <v>3.199977780088592</v>
      </c>
      <c r="T3445" s="19">
        <f t="shared" si="816"/>
        <v>2.4876139676936027</v>
      </c>
      <c r="U3445" s="23">
        <f t="shared" si="823"/>
        <v>2.9249727670787355</v>
      </c>
      <c r="V3445" s="24">
        <f t="shared" si="824"/>
        <v>3.0193962461689026</v>
      </c>
      <c r="W3445" s="24">
        <f t="shared" si="824"/>
        <v>3.3190724250439989</v>
      </c>
      <c r="X3445" s="24">
        <f t="shared" si="824"/>
        <v>3.1598813725707657</v>
      </c>
      <c r="Y3445" s="24">
        <f t="shared" si="824"/>
        <v>2.3984211185792317</v>
      </c>
      <c r="Z3445" s="24">
        <f t="shared" si="824"/>
        <v>2.968538380760565</v>
      </c>
      <c r="AA3445" s="20">
        <v>-1.91</v>
      </c>
      <c r="AB3445" s="20">
        <v>-1.04666666666666</v>
      </c>
      <c r="AC3445" s="17">
        <v>313.69987259050299</v>
      </c>
      <c r="AD3445" s="17">
        <f t="shared" si="819"/>
        <v>314.02745141191508</v>
      </c>
      <c r="AE3445" s="21">
        <v>134.50847999999999</v>
      </c>
      <c r="AF3445" s="21">
        <v>154.36155913978484</v>
      </c>
      <c r="AG3445" s="19">
        <v>3.8225000000000016</v>
      </c>
      <c r="AH3445" s="21">
        <v>210.7</v>
      </c>
      <c r="AI3445" s="22">
        <v>-1.05083333333333</v>
      </c>
      <c r="AJ3445" s="21">
        <v>1182.21432871092</v>
      </c>
      <c r="AK3445" s="21" t="e">
        <f>VLOOKUP($B3445,'[3]Rotoma level Monthly'!$C$2:$N$538,10,FALSE)</f>
        <v>#N/A</v>
      </c>
      <c r="AL3445" s="21" t="e">
        <f>VLOOKUP($B3445,'[3]Rotoma level Monthly'!$C$2:$N$538,11,FALSE)</f>
        <v>#N/A</v>
      </c>
      <c r="AM3445" s="20">
        <v>3.4679421572911333</v>
      </c>
      <c r="AN3445" s="21">
        <v>199.34166666666667</v>
      </c>
    </row>
    <row r="3446" spans="1:40" x14ac:dyDescent="0.25">
      <c r="A3446" t="s">
        <v>102</v>
      </c>
      <c r="B3446" s="15">
        <v>42401</v>
      </c>
      <c r="C3446" s="16" t="s">
        <v>78</v>
      </c>
      <c r="D3446" s="17">
        <v>2016</v>
      </c>
      <c r="E3446" s="18" t="str">
        <f t="shared" si="815"/>
        <v>Tikitapu 2015/16</v>
      </c>
      <c r="F3446" s="18" t="s">
        <v>72</v>
      </c>
      <c r="G3446" s="19">
        <v>0.9</v>
      </c>
      <c r="H3446" s="20">
        <v>5.25</v>
      </c>
      <c r="I3446" s="21">
        <v>183</v>
      </c>
      <c r="J3446" s="19">
        <v>5.9877692747365003</v>
      </c>
      <c r="K3446" s="19">
        <v>1.3574182479472197</v>
      </c>
      <c r="L3446" s="19">
        <v>4</v>
      </c>
      <c r="M3446" s="19">
        <v>4</v>
      </c>
      <c r="N3446" s="19">
        <v>7.14</v>
      </c>
      <c r="O3446" s="19">
        <v>0.72299999999999998</v>
      </c>
      <c r="Q3446" s="19">
        <f t="shared" si="821"/>
        <v>2.1037759739758854</v>
      </c>
      <c r="R3446" s="19">
        <f t="shared" si="825"/>
        <v>3.5287123368997544</v>
      </c>
      <c r="S3446" s="19">
        <f t="shared" si="822"/>
        <v>3.199977780088592</v>
      </c>
      <c r="T3446" s="19">
        <f t="shared" si="816"/>
        <v>2.4876139676936027</v>
      </c>
      <c r="U3446" s="23">
        <f t="shared" si="823"/>
        <v>2.8300200146644587</v>
      </c>
      <c r="V3446" s="24">
        <f t="shared" si="824"/>
        <v>3.0566688929381662</v>
      </c>
      <c r="W3446" s="24">
        <f t="shared" si="824"/>
        <v>3.3565517041472761</v>
      </c>
      <c r="X3446" s="24">
        <f t="shared" si="824"/>
        <v>3.1053111163268667</v>
      </c>
      <c r="Y3446" s="24">
        <f t="shared" si="824"/>
        <v>2.4172455397043615</v>
      </c>
      <c r="Z3446" s="24">
        <f t="shared" si="824"/>
        <v>2.977509085134356</v>
      </c>
      <c r="AA3446" s="20">
        <v>-1.77</v>
      </c>
      <c r="AB3446" s="20">
        <v>-1.1583333333333301</v>
      </c>
      <c r="AC3446" s="17">
        <v>313.74452368259398</v>
      </c>
      <c r="AD3446" s="17">
        <f t="shared" si="819"/>
        <v>313.97719323666121</v>
      </c>
      <c r="AE3446" s="21">
        <v>147.47473049999999</v>
      </c>
      <c r="AF3446" s="21">
        <v>144.94971264367811</v>
      </c>
      <c r="AG3446" s="19">
        <v>3.4419181034482764</v>
      </c>
      <c r="AH3446" s="21">
        <v>171.1</v>
      </c>
      <c r="AI3446" s="22">
        <v>-1.08</v>
      </c>
      <c r="AJ3446" s="21">
        <v>1283.2631905198211</v>
      </c>
      <c r="AK3446" s="21" t="e">
        <f>VLOOKUP($B3446,'[3]Rotoma level Monthly'!$C$2:$N$538,10,FALSE)</f>
        <v>#N/A</v>
      </c>
      <c r="AL3446" s="21" t="e">
        <f>VLOOKUP($B3446,'[3]Rotoma level Monthly'!$C$2:$N$538,11,FALSE)</f>
        <v>#N/A</v>
      </c>
      <c r="AM3446" s="20">
        <v>3.5230956071119217</v>
      </c>
      <c r="AN3446" s="21">
        <v>186.30833333333331</v>
      </c>
    </row>
    <row r="3447" spans="1:40" x14ac:dyDescent="0.25">
      <c r="A3447" t="s">
        <v>102</v>
      </c>
      <c r="B3447" s="15">
        <v>42430</v>
      </c>
      <c r="C3447" s="16" t="s">
        <v>78</v>
      </c>
      <c r="D3447" s="17">
        <v>2016</v>
      </c>
      <c r="E3447" s="18" t="str">
        <f t="shared" si="815"/>
        <v>Tikitapu 2015/16</v>
      </c>
      <c r="F3447" s="18" t="s">
        <v>72</v>
      </c>
      <c r="G3447" s="19">
        <v>1.1000000000000001</v>
      </c>
      <c r="H3447" s="20">
        <v>7.05</v>
      </c>
      <c r="I3447" s="21">
        <v>162</v>
      </c>
      <c r="J3447" s="19">
        <v>5.0107692747365</v>
      </c>
      <c r="K3447" s="19">
        <v>1.3574182479472197</v>
      </c>
      <c r="L3447" s="19">
        <v>2</v>
      </c>
      <c r="M3447" s="19">
        <v>2</v>
      </c>
      <c r="N3447" s="19">
        <v>7.29</v>
      </c>
      <c r="O3447" s="19">
        <v>0.67400000000000004</v>
      </c>
      <c r="Q3447" s="19">
        <f t="shared" si="821"/>
        <v>2.3251374203018917</v>
      </c>
      <c r="R3447" s="19">
        <f t="shared" si="825"/>
        <v>3.1357764075877359</v>
      </c>
      <c r="S3447" s="19">
        <f t="shared" si="822"/>
        <v>3.0406401937733185</v>
      </c>
      <c r="T3447" s="19">
        <f t="shared" si="816"/>
        <v>2.2617208647396541</v>
      </c>
      <c r="U3447" s="23">
        <f t="shared" si="823"/>
        <v>2.6908187216006501</v>
      </c>
      <c r="V3447" s="24">
        <f t="shared" si="824"/>
        <v>3.0486703142165772</v>
      </c>
      <c r="W3447" s="24">
        <f t="shared" si="824"/>
        <v>3.3796027449761383</v>
      </c>
      <c r="X3447" s="24">
        <f t="shared" si="824"/>
        <v>3.1033122365321684</v>
      </c>
      <c r="Y3447" s="24">
        <f t="shared" si="824"/>
        <v>2.4401659220505159</v>
      </c>
      <c r="Z3447" s="24">
        <f t="shared" si="824"/>
        <v>2.9860223462817701</v>
      </c>
      <c r="AA3447" s="20">
        <v>-0.4</v>
      </c>
      <c r="AB3447" s="20">
        <v>-1.0916666666666599</v>
      </c>
      <c r="AC3447" s="17">
        <v>313.79343185180301</v>
      </c>
      <c r="AD3447" s="17">
        <f t="shared" si="819"/>
        <v>313.94014610145905</v>
      </c>
      <c r="AE3447" s="21">
        <v>166.72928999999999</v>
      </c>
      <c r="AF3447" s="21">
        <v>156.83467741935488</v>
      </c>
      <c r="AG3447" s="19">
        <v>3.2158736559139776</v>
      </c>
      <c r="AH3447" s="21">
        <v>171.6</v>
      </c>
      <c r="AI3447" s="22">
        <v>-1.0983333333333301</v>
      </c>
      <c r="AJ3447" s="21">
        <v>1368.2814205000011</v>
      </c>
      <c r="AK3447" s="21">
        <f>VLOOKUP($B3447,'[3]Rotoma level Monthly'!$C$2:$N$538,10,FALSE)</f>
        <v>1283.2631905198211</v>
      </c>
      <c r="AL3447" s="21">
        <f>VLOOKUP($B3447,'[3]Rotoma level Monthly'!$C$2:$N$538,11,FALSE)</f>
        <v>1220.4665616213695</v>
      </c>
      <c r="AM3447" s="20">
        <v>3.5385146256532458</v>
      </c>
      <c r="AN3447" s="21">
        <v>182.10833333333335</v>
      </c>
    </row>
    <row r="3448" spans="1:40" x14ac:dyDescent="0.25">
      <c r="A3448" t="s">
        <v>102</v>
      </c>
      <c r="B3448" s="15">
        <v>42461</v>
      </c>
      <c r="C3448" s="16" t="s">
        <v>78</v>
      </c>
      <c r="D3448" s="17">
        <v>2016</v>
      </c>
      <c r="E3448" s="18" t="str">
        <f t="shared" si="815"/>
        <v>Tikitapu 2015/16</v>
      </c>
      <c r="F3448" s="18" t="s">
        <v>72</v>
      </c>
      <c r="G3448" s="19">
        <v>2.2000000000000002</v>
      </c>
      <c r="H3448" s="20">
        <v>8.25</v>
      </c>
      <c r="I3448" s="21">
        <v>169</v>
      </c>
      <c r="J3448" s="19">
        <v>4.0337692747364997</v>
      </c>
      <c r="K3448" s="19">
        <v>1.3574182479472197</v>
      </c>
      <c r="L3448" s="19">
        <v>1</v>
      </c>
      <c r="M3448" s="19">
        <v>6</v>
      </c>
      <c r="N3448" s="19">
        <v>6.85</v>
      </c>
      <c r="O3448" s="19">
        <v>0.61599999999999999</v>
      </c>
      <c r="Q3448" s="19">
        <f t="shared" si="821"/>
        <v>3.0897536092884041</v>
      </c>
      <c r="R3448" s="19">
        <f t="shared" si="825"/>
        <v>2.9163974533502777</v>
      </c>
      <c r="S3448" s="19">
        <f t="shared" si="822"/>
        <v>3.0959389808871571</v>
      </c>
      <c r="T3448" s="19">
        <f t="shared" si="816"/>
        <v>1.9866762765858017</v>
      </c>
      <c r="U3448" s="23">
        <f t="shared" si="823"/>
        <v>2.7721915800279104</v>
      </c>
      <c r="V3448" s="24">
        <f t="shared" si="824"/>
        <v>3.0838771318238241</v>
      </c>
      <c r="W3448" s="24">
        <f t="shared" si="824"/>
        <v>3.377235360781492</v>
      </c>
      <c r="X3448" s="24">
        <f t="shared" si="824"/>
        <v>3.1052633794184321</v>
      </c>
      <c r="Y3448" s="24">
        <f t="shared" si="824"/>
        <v>2.4401659220505159</v>
      </c>
      <c r="Z3448" s="24">
        <f t="shared" si="824"/>
        <v>2.994769310860542</v>
      </c>
      <c r="AA3448" s="20">
        <v>-1.84</v>
      </c>
      <c r="AB3448" s="20">
        <v>-1.26833333333333</v>
      </c>
      <c r="AC3448" s="17">
        <v>313.87494918735098</v>
      </c>
      <c r="AD3448" s="17">
        <f t="shared" si="819"/>
        <v>313.92204076706582</v>
      </c>
      <c r="AE3448" s="21">
        <v>80.3840000000001</v>
      </c>
      <c r="AF3448" s="21">
        <v>172.0486111111112</v>
      </c>
      <c r="AG3448" s="19">
        <v>2.3990625000000003</v>
      </c>
      <c r="AH3448" s="21">
        <v>166.6</v>
      </c>
      <c r="AI3448" s="22">
        <v>-1.131666666666665</v>
      </c>
      <c r="AJ3448" s="21">
        <v>1475.9837105000011</v>
      </c>
      <c r="AK3448" s="21" t="e">
        <f>VLOOKUP($B3448,'[3]Rotoma level Monthly'!$C$2:$N$538,10,FALSE)</f>
        <v>#N/A</v>
      </c>
      <c r="AL3448" s="21" t="e">
        <f>VLOOKUP($B3448,'[3]Rotoma level Monthly'!$C$2:$N$538,11,FALSE)</f>
        <v>#N/A</v>
      </c>
      <c r="AM3448" s="20">
        <v>3.5633286937536042</v>
      </c>
      <c r="AN3448" s="21">
        <v>178.79999999999998</v>
      </c>
    </row>
    <row r="3449" spans="1:40" x14ac:dyDescent="0.25">
      <c r="A3449" t="s">
        <v>102</v>
      </c>
      <c r="B3449" s="15">
        <v>42491</v>
      </c>
      <c r="C3449" s="16" t="s">
        <v>78</v>
      </c>
      <c r="D3449" s="17">
        <v>2016</v>
      </c>
      <c r="E3449" s="18" t="str">
        <f t="shared" si="815"/>
        <v>Tikitapu 2015/16</v>
      </c>
      <c r="F3449" s="18" t="s">
        <v>72</v>
      </c>
      <c r="G3449" s="19">
        <v>1.9</v>
      </c>
      <c r="H3449" s="20">
        <v>10.5</v>
      </c>
      <c r="I3449" s="21">
        <v>175</v>
      </c>
      <c r="J3449" s="19">
        <v>5.0107692747365</v>
      </c>
      <c r="K3449" s="19">
        <v>1.3574182479472197</v>
      </c>
      <c r="L3449" s="19">
        <v>1</v>
      </c>
      <c r="M3449" s="19">
        <v>8</v>
      </c>
      <c r="N3449" s="19">
        <v>7.21</v>
      </c>
      <c r="O3449" s="19">
        <v>0.6</v>
      </c>
      <c r="Q3449" s="19">
        <f t="shared" si="821"/>
        <v>2.9280341464201856</v>
      </c>
      <c r="R3449" s="19">
        <f t="shared" si="825"/>
        <v>2.5610890865086824</v>
      </c>
      <c r="S3449" s="19">
        <f t="shared" si="822"/>
        <v>3.1415445265457458</v>
      </c>
      <c r="T3449" s="19">
        <f t="shared" si="816"/>
        <v>2.2617208647396541</v>
      </c>
      <c r="U3449" s="23">
        <f t="shared" si="823"/>
        <v>2.7230971560535671</v>
      </c>
      <c r="V3449" s="24">
        <f t="shared" si="824"/>
        <v>3.07467689768424</v>
      </c>
      <c r="W3449" s="24">
        <f t="shared" si="824"/>
        <v>3.3205089298160426</v>
      </c>
      <c r="X3449" s="24">
        <f t="shared" si="824"/>
        <v>3.1568376100638038</v>
      </c>
      <c r="Y3449" s="24">
        <f t="shared" si="824"/>
        <v>2.4213414985286641</v>
      </c>
      <c r="Z3449" s="24">
        <f t="shared" si="824"/>
        <v>2.987656897010277</v>
      </c>
      <c r="AA3449" s="20">
        <v>0.4</v>
      </c>
      <c r="AB3449" s="20">
        <v>-1.02666666666666</v>
      </c>
      <c r="AC3449" s="17">
        <v>313.77803115191199</v>
      </c>
      <c r="AD3449" s="17">
        <f t="shared" si="819"/>
        <v>313.89931724041077</v>
      </c>
      <c r="AE3449" s="21">
        <v>132.096</v>
      </c>
      <c r="AF3449" s="21">
        <v>204.46236559139777</v>
      </c>
      <c r="AG3449" s="19">
        <v>3.3755779569892468</v>
      </c>
      <c r="AH3449" s="21">
        <v>118.6</v>
      </c>
      <c r="AI3449" s="22">
        <v>-1.131666666666665</v>
      </c>
      <c r="AJ3449" s="21">
        <v>1426.4197105000012</v>
      </c>
      <c r="AK3449" s="21" t="e">
        <f>VLOOKUP($B3449,'[3]Rotoma level Monthly'!$C$2:$N$538,10,FALSE)</f>
        <v>#N/A</v>
      </c>
      <c r="AL3449" s="21" t="e">
        <f>VLOOKUP($B3449,'[3]Rotoma level Monthly'!$C$2:$N$538,11,FALSE)</f>
        <v>#N/A</v>
      </c>
      <c r="AM3449" s="20">
        <v>3.5024519576424935</v>
      </c>
      <c r="AN3449" s="21">
        <v>174.96666666666667</v>
      </c>
    </row>
    <row r="3450" spans="1:40" x14ac:dyDescent="0.25">
      <c r="A3450" t="s">
        <v>102</v>
      </c>
      <c r="B3450" s="15">
        <v>42522</v>
      </c>
      <c r="C3450" s="16" t="s">
        <v>78</v>
      </c>
      <c r="D3450" s="17">
        <v>2016</v>
      </c>
      <c r="E3450" s="18" t="str">
        <f t="shared" si="815"/>
        <v>Tikitapu 2015/16</v>
      </c>
      <c r="F3450" s="18" t="s">
        <v>72</v>
      </c>
      <c r="G3450" s="19">
        <v>1.7</v>
      </c>
      <c r="H3450" s="20">
        <v>8.5</v>
      </c>
      <c r="I3450" s="21">
        <v>168.9</v>
      </c>
      <c r="J3450" s="19">
        <v>5.3322022747365008</v>
      </c>
      <c r="K3450" s="19">
        <v>0</v>
      </c>
      <c r="L3450" s="19">
        <v>2</v>
      </c>
      <c r="M3450" s="19">
        <v>2</v>
      </c>
      <c r="N3450" s="19">
        <v>6.83</v>
      </c>
      <c r="O3450" s="19">
        <v>0.60399999999999998</v>
      </c>
      <c r="Q3450" s="19">
        <f t="shared" si="821"/>
        <v>2.8053402603008157</v>
      </c>
      <c r="R3450" s="19">
        <f t="shared" si="825"/>
        <v>2.8737622555430979</v>
      </c>
      <c r="S3450" s="19">
        <f t="shared" si="822"/>
        <v>3.0951652452087361</v>
      </c>
      <c r="T3450" s="19">
        <f t="shared" si="816"/>
        <v>2.3405673182046995</v>
      </c>
      <c r="U3450" s="23">
        <f t="shared" si="823"/>
        <v>2.7787087698143376</v>
      </c>
      <c r="V3450" s="24">
        <f t="shared" si="824"/>
        <v>2.9831715136684256</v>
      </c>
      <c r="W3450" s="24">
        <f t="shared" si="824"/>
        <v>3.2832800402932971</v>
      </c>
      <c r="X3450" s="24">
        <f t="shared" si="824"/>
        <v>3.1854377601564887</v>
      </c>
      <c r="Y3450" s="24">
        <f t="shared" si="824"/>
        <v>2.4090876127955658</v>
      </c>
      <c r="Z3450" s="24">
        <f t="shared" si="824"/>
        <v>2.9652442317284446</v>
      </c>
      <c r="AA3450" s="20">
        <v>0.69</v>
      </c>
      <c r="AB3450" s="20">
        <v>0.15</v>
      </c>
      <c r="AC3450" s="17">
        <v>313.81925576246499</v>
      </c>
      <c r="AD3450" s="17">
        <f t="shared" si="819"/>
        <v>313.87845244190015</v>
      </c>
      <c r="AE3450" s="21">
        <v>174.08</v>
      </c>
      <c r="AF3450" s="21">
        <v>167.61111111111111</v>
      </c>
      <c r="AG3450" s="19">
        <v>3.2871597222222224</v>
      </c>
      <c r="AH3450" s="21">
        <v>121.1</v>
      </c>
      <c r="AI3450" s="22">
        <v>-1.1249999999999951</v>
      </c>
      <c r="AJ3450" s="21">
        <v>1447.707710500001</v>
      </c>
      <c r="AK3450" s="21" t="e">
        <f>VLOOKUP($B3450,'[3]Rotoma level Monthly'!$C$2:$N$538,10,FALSE)</f>
        <v>#N/A</v>
      </c>
      <c r="AL3450" s="21" t="e">
        <f>VLOOKUP($B3450,'[3]Rotoma level Monthly'!$C$2:$N$538,11,FALSE)</f>
        <v>#N/A</v>
      </c>
      <c r="AM3450" s="20">
        <v>3.541070326818121</v>
      </c>
      <c r="AN3450" s="21">
        <v>170.29999999999998</v>
      </c>
    </row>
    <row r="3451" spans="1:40" x14ac:dyDescent="0.25">
      <c r="A3451" t="s">
        <v>102</v>
      </c>
      <c r="B3451" s="15">
        <v>42552</v>
      </c>
      <c r="C3451" s="16" t="s">
        <v>79</v>
      </c>
      <c r="D3451" s="17">
        <v>2017</v>
      </c>
      <c r="E3451" s="18" t="str">
        <f t="shared" si="815"/>
        <v>Tikitapu 2016/17</v>
      </c>
      <c r="F3451" s="18" t="s">
        <v>72</v>
      </c>
      <c r="G3451" s="19">
        <v>2.7</v>
      </c>
      <c r="H3451" s="20">
        <v>8.6</v>
      </c>
      <c r="I3451" s="21">
        <v>159</v>
      </c>
      <c r="J3451" s="19">
        <v>6.9647692747365006</v>
      </c>
      <c r="K3451" s="19">
        <v>0.5367382479472198</v>
      </c>
      <c r="L3451" s="19">
        <v>5</v>
      </c>
      <c r="M3451" s="19">
        <v>2</v>
      </c>
      <c r="N3451" s="19">
        <v>7.2549999999999999</v>
      </c>
      <c r="O3451" s="19">
        <v>0.69699999999999995</v>
      </c>
      <c r="Q3451" s="19">
        <f t="shared" si="821"/>
        <v>3.3156639609638279</v>
      </c>
      <c r="R3451" s="19">
        <f t="shared" si="825"/>
        <v>2.8569651343043803</v>
      </c>
      <c r="S3451" s="19">
        <f t="shared" si="822"/>
        <v>3.016205344204558</v>
      </c>
      <c r="T3451" s="19">
        <f t="shared" si="816"/>
        <v>2.6792876630346569</v>
      </c>
      <c r="U3451" s="23">
        <f t="shared" si="823"/>
        <v>2.9670305256268557</v>
      </c>
      <c r="V3451" s="24">
        <f t="shared" si="824"/>
        <v>2.9341931027094774</v>
      </c>
      <c r="W3451" s="24">
        <f t="shared" si="824"/>
        <v>3.2220355576032986</v>
      </c>
      <c r="X3451" s="24">
        <f t="shared" si="824"/>
        <v>3.1731411882610545</v>
      </c>
      <c r="Y3451" s="24">
        <f t="shared" si="824"/>
        <v>2.4090876127955658</v>
      </c>
      <c r="Z3451" s="24">
        <f t="shared" si="824"/>
        <v>2.9346143653423487</v>
      </c>
      <c r="AA3451" s="20">
        <v>0.47</v>
      </c>
      <c r="AB3451" s="20">
        <v>0.20333333333333301</v>
      </c>
      <c r="AC3451" s="17">
        <v>314.04521075145902</v>
      </c>
      <c r="AD3451" s="17">
        <f t="shared" si="819"/>
        <v>313.88233565239619</v>
      </c>
      <c r="AE3451" s="21">
        <v>153.34199999999899</v>
      </c>
      <c r="AF3451" s="21">
        <v>184.64381720430111</v>
      </c>
      <c r="AG3451" s="19">
        <v>4.1435473118279571</v>
      </c>
      <c r="AH3451" s="21">
        <v>150.1</v>
      </c>
      <c r="AI3451" s="22">
        <v>-1.1249999999999951</v>
      </c>
      <c r="AJ3451" s="21">
        <v>1514.381710500001</v>
      </c>
      <c r="AK3451" s="21" t="e">
        <f>VLOOKUP($B3451,'[3]Rotoma level Monthly'!$C$2:$N$538,10,FALSE)</f>
        <v>#N/A</v>
      </c>
      <c r="AL3451" s="21" t="e">
        <f>VLOOKUP($B3451,'[3]Rotoma level Monthly'!$C$2:$N$538,11,FALSE)</f>
        <v>#N/A</v>
      </c>
      <c r="AM3451" s="20">
        <v>3.4628387295958984</v>
      </c>
      <c r="AN3451" s="21">
        <v>173.20833333333329</v>
      </c>
    </row>
    <row r="3452" spans="1:40" x14ac:dyDescent="0.25">
      <c r="A3452" t="s">
        <v>102</v>
      </c>
      <c r="B3452" s="15">
        <v>42583</v>
      </c>
      <c r="C3452" s="16" t="s">
        <v>79</v>
      </c>
      <c r="D3452" s="17">
        <v>2017</v>
      </c>
      <c r="E3452" s="18" t="str">
        <f t="shared" si="815"/>
        <v>Tikitapu 2016/17</v>
      </c>
      <c r="F3452" s="18" t="s">
        <v>72</v>
      </c>
      <c r="G3452" s="19">
        <v>2</v>
      </c>
      <c r="H3452" s="20">
        <v>8.3000000000000007</v>
      </c>
      <c r="I3452" s="21">
        <v>175</v>
      </c>
      <c r="J3452" s="19">
        <v>5.9877692747365003</v>
      </c>
      <c r="K3452" s="19">
        <v>1.3574182479472197</v>
      </c>
      <c r="L3452" s="19">
        <v>0</v>
      </c>
      <c r="M3452" s="19">
        <v>2</v>
      </c>
      <c r="N3452" s="19">
        <v>7.39</v>
      </c>
      <c r="O3452" s="19">
        <v>0.70399999999999996</v>
      </c>
      <c r="Q3452" s="19">
        <f t="shared" si="821"/>
        <v>2.9846161889865122</v>
      </c>
      <c r="R3452" s="19">
        <f t="shared" si="825"/>
        <v>2.9077950641356591</v>
      </c>
      <c r="S3452" s="19">
        <f t="shared" si="822"/>
        <v>3.1415445265457458</v>
      </c>
      <c r="T3452" s="19">
        <f t="shared" si="816"/>
        <v>2.4876139676936027</v>
      </c>
      <c r="U3452" s="23">
        <f t="shared" si="823"/>
        <v>2.8803924368403799</v>
      </c>
      <c r="V3452" s="24">
        <f t="shared" si="824"/>
        <v>2.8638269620273413</v>
      </c>
      <c r="W3452" s="24">
        <f t="shared" si="824"/>
        <v>3.1650269023992395</v>
      </c>
      <c r="X3452" s="24">
        <f t="shared" si="824"/>
        <v>3.1636106958552284</v>
      </c>
      <c r="Y3452" s="24">
        <f t="shared" si="824"/>
        <v>2.4090876127955658</v>
      </c>
      <c r="Z3452" s="24">
        <f t="shared" si="824"/>
        <v>2.9003880432693436</v>
      </c>
      <c r="AA3452" s="20">
        <v>0.56000000000000005</v>
      </c>
      <c r="AB3452" s="20">
        <v>0.33333333333333298</v>
      </c>
      <c r="AC3452" s="17">
        <v>314.11581606128999</v>
      </c>
      <c r="AD3452" s="17">
        <f t="shared" si="819"/>
        <v>313.88934913837829</v>
      </c>
      <c r="AE3452" s="21">
        <v>94.162999999999798</v>
      </c>
      <c r="AF3452" s="21">
        <v>180.57123655913975</v>
      </c>
      <c r="AG3452" s="19">
        <v>3.0704172912446235</v>
      </c>
      <c r="AH3452" s="21">
        <v>166.3</v>
      </c>
      <c r="AI3452" s="22">
        <v>-1.1249999999999951</v>
      </c>
      <c r="AJ3452" s="21">
        <v>1514.6337104999998</v>
      </c>
      <c r="AK3452" s="21" t="e">
        <f>VLOOKUP($B3452,'[3]Rotoma level Monthly'!$C$2:$N$538,10,FALSE)</f>
        <v>#N/A</v>
      </c>
      <c r="AL3452" s="21" t="e">
        <f>VLOOKUP($B3452,'[3]Rotoma level Monthly'!$C$2:$N$538,11,FALSE)</f>
        <v>#N/A</v>
      </c>
      <c r="AM3452" s="20">
        <v>3.5384606157966156</v>
      </c>
      <c r="AN3452" s="21">
        <v>174.70833333333329</v>
      </c>
    </row>
    <row r="3453" spans="1:40" x14ac:dyDescent="0.25">
      <c r="A3453" t="s">
        <v>102</v>
      </c>
      <c r="B3453" s="15">
        <v>42614</v>
      </c>
      <c r="C3453" s="16" t="s">
        <v>79</v>
      </c>
      <c r="D3453" s="17">
        <v>2017</v>
      </c>
      <c r="E3453" s="18" t="str">
        <f t="shared" si="815"/>
        <v>Tikitapu 2016/17</v>
      </c>
      <c r="F3453" s="18" t="s">
        <v>72</v>
      </c>
      <c r="G3453" s="19">
        <v>1</v>
      </c>
      <c r="H3453" s="20">
        <v>10.3</v>
      </c>
      <c r="I3453" s="21">
        <v>189</v>
      </c>
      <c r="J3453" s="19">
        <v>5.0107692747365</v>
      </c>
      <c r="K3453" s="19">
        <v>0</v>
      </c>
      <c r="L3453" s="19">
        <v>10</v>
      </c>
      <c r="M3453" s="19">
        <v>6</v>
      </c>
      <c r="N3453" s="19">
        <v>7.22</v>
      </c>
      <c r="O3453" s="19">
        <v>0.746</v>
      </c>
      <c r="Q3453" s="19">
        <f t="shared" si="821"/>
        <v>2.2200000000000002</v>
      </c>
      <c r="R3453" s="19">
        <f t="shared" si="825"/>
        <v>2.5904340065386018</v>
      </c>
      <c r="S3453" s="19">
        <f t="shared" si="822"/>
        <v>3.2421500305614646</v>
      </c>
      <c r="T3453" s="19">
        <f t="shared" si="816"/>
        <v>2.2617208647396541</v>
      </c>
      <c r="U3453" s="23">
        <f t="shared" si="823"/>
        <v>2.5785762254599303</v>
      </c>
      <c r="V3453" s="24">
        <f t="shared" si="824"/>
        <v>2.7569035499496279</v>
      </c>
      <c r="W3453" s="24">
        <f t="shared" si="824"/>
        <v>3.0908982320212406</v>
      </c>
      <c r="X3453" s="24">
        <f t="shared" si="824"/>
        <v>3.1659409565275944</v>
      </c>
      <c r="Y3453" s="24">
        <f t="shared" si="824"/>
        <v>2.3742903796043158</v>
      </c>
      <c r="Z3453" s="24">
        <f t="shared" si="824"/>
        <v>2.8470082795256952</v>
      </c>
      <c r="AA3453" s="20">
        <v>1.28</v>
      </c>
      <c r="AB3453" s="20">
        <v>0.45500000000000002</v>
      </c>
      <c r="AC3453" s="17">
        <v>314.11827228511299</v>
      </c>
      <c r="AD3453" s="17">
        <f t="shared" si="819"/>
        <v>313.8933774090338</v>
      </c>
      <c r="AE3453" s="21">
        <v>132.665999999999</v>
      </c>
      <c r="AF3453" s="21">
        <v>163.91666666666666</v>
      </c>
      <c r="AG3453" s="19">
        <v>3.6925678979972205</v>
      </c>
      <c r="AH3453" s="21">
        <v>97.5</v>
      </c>
      <c r="AI3453" s="22">
        <v>-1.0691666666666599</v>
      </c>
      <c r="AJ3453" s="21">
        <v>1449.6582104999998</v>
      </c>
      <c r="AK3453" s="21" t="e">
        <f>VLOOKUP($B3453,'[3]Rotoma level Monthly'!$C$2:$N$538,10,FALSE)</f>
        <v>#N/A</v>
      </c>
      <c r="AL3453" s="21" t="e">
        <f>VLOOKUP($B3453,'[3]Rotoma level Monthly'!$C$2:$N$538,11,FALSE)</f>
        <v>#N/A</v>
      </c>
      <c r="AM3453" s="20">
        <v>3.5439848613931662</v>
      </c>
      <c r="AN3453" s="21">
        <v>170.14166666666662</v>
      </c>
    </row>
    <row r="3454" spans="1:40" x14ac:dyDescent="0.25">
      <c r="A3454" t="s">
        <v>102</v>
      </c>
      <c r="B3454" s="15">
        <v>42644</v>
      </c>
      <c r="C3454" s="16" t="s">
        <v>79</v>
      </c>
      <c r="D3454" s="17">
        <v>2017</v>
      </c>
      <c r="E3454" s="18" t="str">
        <f t="shared" si="815"/>
        <v>Tikitapu 2016/17</v>
      </c>
      <c r="F3454" s="18" t="s">
        <v>72</v>
      </c>
      <c r="G3454" s="19">
        <v>0.8</v>
      </c>
      <c r="H3454" s="20">
        <v>10.55</v>
      </c>
      <c r="I3454" s="21">
        <v>158</v>
      </c>
      <c r="J3454" s="19">
        <v>4.0337692747364997</v>
      </c>
      <c r="K3454" s="19">
        <v>2.3344182479472195</v>
      </c>
      <c r="L3454" s="19">
        <v>1</v>
      </c>
      <c r="M3454" s="19">
        <v>6</v>
      </c>
      <c r="N3454" s="19">
        <v>7.14</v>
      </c>
      <c r="O3454" s="19">
        <v>0.61899999999999999</v>
      </c>
      <c r="Q3454" s="19">
        <f t="shared" si="821"/>
        <v>1.9738485669595369</v>
      </c>
      <c r="R3454" s="19">
        <f t="shared" si="825"/>
        <v>2.5538094052197606</v>
      </c>
      <c r="S3454" s="19">
        <f t="shared" si="822"/>
        <v>3.0079578317328122</v>
      </c>
      <c r="T3454" s="19">
        <f t="shared" si="816"/>
        <v>1.9866762765858017</v>
      </c>
      <c r="U3454" s="23">
        <f t="shared" si="823"/>
        <v>2.3805730201244781</v>
      </c>
      <c r="V3454" s="24">
        <f t="shared" si="824"/>
        <v>2.6681878464775761</v>
      </c>
      <c r="W3454" s="24">
        <f t="shared" si="824"/>
        <v>3.0137175115333381</v>
      </c>
      <c r="X3454" s="24">
        <f t="shared" si="824"/>
        <v>3.1354674157391393</v>
      </c>
      <c r="Y3454" s="24">
        <f t="shared" si="824"/>
        <v>2.3325455720119987</v>
      </c>
      <c r="Z3454" s="24">
        <f t="shared" si="824"/>
        <v>2.7874795864405133</v>
      </c>
      <c r="AA3454" s="20">
        <v>-0.42</v>
      </c>
      <c r="AB3454" s="20">
        <v>0.45833333333333298</v>
      </c>
      <c r="AC3454" s="17">
        <v>314.23518944632201</v>
      </c>
      <c r="AD3454" s="17">
        <f t="shared" si="819"/>
        <v>313.90944162565825</v>
      </c>
      <c r="AE3454" s="21">
        <v>118.807</v>
      </c>
      <c r="AF3454" s="21">
        <v>193.92591714105001</v>
      </c>
      <c r="AG3454" s="19">
        <v>4.0829756975083793</v>
      </c>
      <c r="AH3454" s="21">
        <v>176.6</v>
      </c>
      <c r="AI3454" s="22">
        <v>-1.03666666666666</v>
      </c>
      <c r="AJ3454" s="21">
        <v>1399.155210499998</v>
      </c>
      <c r="AK3454" s="21" t="e">
        <f>VLOOKUP($B3454,'[3]Rotoma level Monthly'!$C$2:$N$538,10,FALSE)</f>
        <v>#N/A</v>
      </c>
      <c r="AL3454" s="21" t="e">
        <f>VLOOKUP($B3454,'[3]Rotoma level Monthly'!$C$2:$N$538,11,FALSE)</f>
        <v>#N/A</v>
      </c>
      <c r="AM3454" s="20">
        <v>3.5532410982633049</v>
      </c>
      <c r="AN3454" s="21">
        <v>171.6583333333333</v>
      </c>
    </row>
    <row r="3455" spans="1:40" x14ac:dyDescent="0.25">
      <c r="A3455" t="s">
        <v>102</v>
      </c>
      <c r="B3455" s="15">
        <v>42675</v>
      </c>
      <c r="C3455" s="16" t="s">
        <v>79</v>
      </c>
      <c r="D3455" s="17">
        <v>2017</v>
      </c>
      <c r="E3455" s="18" t="str">
        <f t="shared" si="815"/>
        <v>Tikitapu 2016/17</v>
      </c>
      <c r="F3455" s="18" t="s">
        <v>72</v>
      </c>
      <c r="G3455" s="19">
        <v>0.7</v>
      </c>
      <c r="H3455" s="20">
        <v>10.199999999999999</v>
      </c>
      <c r="I3455" s="21">
        <v>168</v>
      </c>
      <c r="J3455" s="19">
        <v>5.9877692747365003</v>
      </c>
      <c r="K3455" s="19">
        <v>0</v>
      </c>
      <c r="L3455" s="19">
        <v>3</v>
      </c>
      <c r="M3455" s="19">
        <v>2</v>
      </c>
      <c r="N3455" s="19">
        <v>7.24</v>
      </c>
      <c r="O3455" s="19">
        <v>0.751</v>
      </c>
      <c r="Q3455" s="19">
        <f t="shared" si="821"/>
        <v>1.8265490216362126</v>
      </c>
      <c r="R3455" s="19">
        <f t="shared" si="825"/>
        <v>2.6052458625645758</v>
      </c>
      <c r="S3455" s="19">
        <f t="shared" si="822"/>
        <v>3.0881809379948471</v>
      </c>
      <c r="T3455" s="19">
        <f t="shared" si="816"/>
        <v>2.4876139676936027</v>
      </c>
      <c r="U3455" s="23">
        <f t="shared" si="823"/>
        <v>2.5018974474723095</v>
      </c>
      <c r="V3455" s="24">
        <f t="shared" si="824"/>
        <v>2.56292079750656</v>
      </c>
      <c r="W3455" s="24">
        <f t="shared" si="824"/>
        <v>2.9357262198005585</v>
      </c>
      <c r="X3455" s="24">
        <f t="shared" si="824"/>
        <v>3.1310204500265648</v>
      </c>
      <c r="Y3455" s="24">
        <f t="shared" si="824"/>
        <v>2.351369997258161</v>
      </c>
      <c r="Z3455" s="24">
        <f t="shared" si="824"/>
        <v>2.7452593661479612</v>
      </c>
      <c r="AA3455" s="20">
        <v>-0.15</v>
      </c>
      <c r="AB3455" s="20">
        <v>0.40500000000000003</v>
      </c>
      <c r="AC3455" s="17">
        <v>314.23822141348398</v>
      </c>
      <c r="AD3455" s="17">
        <f t="shared" si="819"/>
        <v>313.93659730206213</v>
      </c>
      <c r="AE3455" s="21">
        <v>132.75599999999901</v>
      </c>
      <c r="AF3455" s="21">
        <v>212.04861111111114</v>
      </c>
      <c r="AG3455" s="19">
        <v>4.9822515389055546</v>
      </c>
      <c r="AH3455" s="21">
        <v>205.1</v>
      </c>
      <c r="AI3455" s="22">
        <v>-0.43833333333333002</v>
      </c>
      <c r="AJ3455" s="21">
        <v>1485.3702104999979</v>
      </c>
      <c r="AK3455" s="21" t="e">
        <f>VLOOKUP($B3455,'[3]Rotoma level Monthly'!$C$2:$N$538,10,FALSE)</f>
        <v>#N/A</v>
      </c>
      <c r="AL3455" s="21" t="e">
        <f>VLOOKUP($B3455,'[3]Rotoma level Monthly'!$C$2:$N$538,11,FALSE)</f>
        <v>#N/A</v>
      </c>
      <c r="AM3455" s="20">
        <v>3.5551729142295052</v>
      </c>
      <c r="AN3455" s="21">
        <v>167.36666666666665</v>
      </c>
    </row>
    <row r="3456" spans="1:40" x14ac:dyDescent="0.25">
      <c r="A3456" t="s">
        <v>102</v>
      </c>
      <c r="B3456" s="15">
        <v>42705</v>
      </c>
      <c r="C3456" s="16" t="s">
        <v>79</v>
      </c>
      <c r="D3456" s="17">
        <v>2017</v>
      </c>
      <c r="E3456" s="18" t="str">
        <f t="shared" si="815"/>
        <v>Tikitapu 2016/17</v>
      </c>
      <c r="F3456" s="18" t="s">
        <v>72</v>
      </c>
      <c r="G3456" s="19">
        <v>0.4</v>
      </c>
      <c r="H3456" s="20">
        <v>11</v>
      </c>
      <c r="I3456" s="21">
        <v>165</v>
      </c>
      <c r="J3456" s="19">
        <v>4.0337692747364997</v>
      </c>
      <c r="K3456" s="19">
        <v>0</v>
      </c>
      <c r="L3456" s="19">
        <v>2</v>
      </c>
      <c r="M3456" s="19">
        <v>4</v>
      </c>
      <c r="N3456" s="19">
        <v>7.51</v>
      </c>
      <c r="O3456" s="19">
        <v>0.50700000000000001</v>
      </c>
      <c r="Q3456" s="19">
        <f t="shared" si="821"/>
        <v>1.2092323779730247</v>
      </c>
      <c r="R3456" s="19">
        <f t="shared" si="825"/>
        <v>2.4892578356731985</v>
      </c>
      <c r="S3456" s="19">
        <f t="shared" si="822"/>
        <v>3.0646266720838571</v>
      </c>
      <c r="T3456" s="19">
        <f t="shared" si="816"/>
        <v>1.9866762765858017</v>
      </c>
      <c r="U3456" s="23">
        <f t="shared" si="823"/>
        <v>2.1874482905789705</v>
      </c>
      <c r="V3456" s="24">
        <f t="shared" si="824"/>
        <v>2.4477597281190846</v>
      </c>
      <c r="W3456" s="24">
        <f t="shared" si="824"/>
        <v>2.870031579852979</v>
      </c>
      <c r="X3456" s="24">
        <f t="shared" si="824"/>
        <v>3.111159154142952</v>
      </c>
      <c r="Y3456" s="24">
        <f t="shared" si="824"/>
        <v>2.309625189665844</v>
      </c>
      <c r="Z3456" s="24">
        <f t="shared" si="824"/>
        <v>2.6846439129452158</v>
      </c>
      <c r="AA3456" s="20">
        <v>0.18</v>
      </c>
      <c r="AB3456" s="20">
        <v>0.32</v>
      </c>
      <c r="AC3456" s="17">
        <v>314.16008040988697</v>
      </c>
      <c r="AD3456" s="17">
        <f t="shared" si="819"/>
        <v>313.96857121618194</v>
      </c>
      <c r="AE3456" s="21">
        <v>48.052500000000101</v>
      </c>
      <c r="AF3456" s="21">
        <v>186.20967741935479</v>
      </c>
      <c r="AG3456" s="19">
        <v>4.0305062689193552</v>
      </c>
      <c r="AH3456" s="21">
        <v>227.2</v>
      </c>
      <c r="AI3456" s="22">
        <v>0.1766666666666665</v>
      </c>
      <c r="AJ3456" s="21">
        <v>1512.267210499997</v>
      </c>
      <c r="AK3456" s="21" t="e">
        <f>VLOOKUP($B3456,'[3]Rotoma level Monthly'!$C$2:$N$538,10,FALSE)</f>
        <v>#N/A</v>
      </c>
      <c r="AL3456" s="21" t="e">
        <f>VLOOKUP($B3456,'[3]Rotoma level Monthly'!$C$2:$N$538,11,FALSE)</f>
        <v>#N/A</v>
      </c>
      <c r="AM3456" s="20">
        <v>3.6193894653883008</v>
      </c>
      <c r="AN3456" s="21">
        <v>165.20833333333331</v>
      </c>
    </row>
    <row r="3457" spans="1:40" x14ac:dyDescent="0.25">
      <c r="A3457" t="s">
        <v>102</v>
      </c>
      <c r="B3457" s="15">
        <v>42736</v>
      </c>
      <c r="C3457" s="16" t="s">
        <v>79</v>
      </c>
      <c r="D3457" s="17">
        <v>2017</v>
      </c>
      <c r="E3457" s="18" t="str">
        <f t="shared" si="815"/>
        <v>Tikitapu 2016/17</v>
      </c>
      <c r="F3457" s="18" t="s">
        <v>72</v>
      </c>
      <c r="G3457" s="19">
        <v>0.6</v>
      </c>
      <c r="H3457" s="20">
        <v>10.3</v>
      </c>
      <c r="I3457" s="21">
        <v>173</v>
      </c>
      <c r="J3457" s="19">
        <v>4.0337692747364997</v>
      </c>
      <c r="K3457" s="19">
        <v>1.3574182479472197</v>
      </c>
      <c r="L3457" s="19">
        <v>0</v>
      </c>
      <c r="M3457" s="19">
        <v>6</v>
      </c>
      <c r="N3457" s="19">
        <v>7.18</v>
      </c>
      <c r="O3457" s="19">
        <v>0.49399999999999999</v>
      </c>
      <c r="Q3457" s="19">
        <f t="shared" si="821"/>
        <v>1.656504175974455</v>
      </c>
      <c r="R3457" s="19">
        <f t="shared" si="825"/>
        <v>2.5904340065386018</v>
      </c>
      <c r="S3457" s="19">
        <f t="shared" si="822"/>
        <v>3.126518770417674</v>
      </c>
      <c r="T3457" s="19">
        <f t="shared" si="816"/>
        <v>1.9866762765858017</v>
      </c>
      <c r="U3457" s="23">
        <f t="shared" si="823"/>
        <v>2.3400333073791333</v>
      </c>
      <c r="V3457" s="24">
        <f t="shared" si="824"/>
        <v>2.3698713085650622</v>
      </c>
      <c r="W3457" s="24">
        <f t="shared" si="824"/>
        <v>2.8008065712386938</v>
      </c>
      <c r="X3457" s="24">
        <f t="shared" si="824"/>
        <v>3.1050375700037094</v>
      </c>
      <c r="Y3457" s="24">
        <f t="shared" si="824"/>
        <v>2.2678803820735274</v>
      </c>
      <c r="Z3457" s="24">
        <f t="shared" si="824"/>
        <v>2.635898957970249</v>
      </c>
      <c r="AA3457" s="20">
        <v>0.15</v>
      </c>
      <c r="AB3457" s="20">
        <v>-1.19166666666666</v>
      </c>
      <c r="AC3457" s="17">
        <v>314.01353393098901</v>
      </c>
      <c r="AD3457" s="17">
        <f t="shared" si="819"/>
        <v>313.99470966122249</v>
      </c>
      <c r="AE3457" s="21">
        <v>48.497500000000002</v>
      </c>
      <c r="AF3457" s="21">
        <v>214.83870967741939</v>
      </c>
      <c r="AG3457" s="19">
        <v>4.7050231440833317</v>
      </c>
      <c r="AH3457" s="21">
        <v>255</v>
      </c>
      <c r="AI3457" s="22">
        <v>0.1766666666666665</v>
      </c>
      <c r="AJ3457" s="21">
        <v>1515.059000499997</v>
      </c>
      <c r="AK3457" s="21" t="e">
        <f>VLOOKUP($B3457,'[3]Rotoma level Monthly'!$C$2:$N$538,10,FALSE)</f>
        <v>#N/A</v>
      </c>
      <c r="AL3457" s="21" t="e">
        <f>VLOOKUP($B3457,'[3]Rotoma level Monthly'!$C$2:$N$538,11,FALSE)</f>
        <v>#N/A</v>
      </c>
      <c r="AM3457" s="20">
        <v>3.6286964954147352</v>
      </c>
      <c r="AN3457" s="21">
        <v>168.9</v>
      </c>
    </row>
    <row r="3458" spans="1:40" x14ac:dyDescent="0.25">
      <c r="A3458" t="s">
        <v>102</v>
      </c>
      <c r="B3458" s="15">
        <v>42767</v>
      </c>
      <c r="C3458" s="16" t="s">
        <v>79</v>
      </c>
      <c r="D3458" s="17">
        <v>2017</v>
      </c>
      <c r="E3458" s="18" t="str">
        <f t="shared" si="815"/>
        <v>Tikitapu 2016/17</v>
      </c>
      <c r="F3458" s="18" t="s">
        <v>72</v>
      </c>
      <c r="G3458" s="19">
        <v>0.8</v>
      </c>
      <c r="H3458" s="20">
        <v>12.6</v>
      </c>
      <c r="I3458" s="21">
        <v>239</v>
      </c>
      <c r="J3458" s="19">
        <v>4.0337692747364997</v>
      </c>
      <c r="K3458" s="19">
        <v>1.0772146479472198</v>
      </c>
      <c r="L3458" s="19">
        <v>75</v>
      </c>
      <c r="M3458" s="19">
        <v>3.484</v>
      </c>
      <c r="N3458" s="19">
        <v>7.38</v>
      </c>
      <c r="O3458" s="19">
        <v>0.58899999999999997</v>
      </c>
      <c r="Q3458" s="19">
        <f t="shared" si="821"/>
        <v>1.9738485669595369</v>
      </c>
      <c r="R3458" s="19">
        <f t="shared" si="825"/>
        <v>2.2718320685746427</v>
      </c>
      <c r="S3458" s="19">
        <f t="shared" si="822"/>
        <v>3.5489776818538936</v>
      </c>
      <c r="T3458" s="19">
        <f t="shared" si="816"/>
        <v>1.9866762765858017</v>
      </c>
      <c r="U3458" s="23">
        <f t="shared" si="823"/>
        <v>2.4453336484934689</v>
      </c>
      <c r="V3458" s="24">
        <f t="shared" si="824"/>
        <v>2.3590440246470332</v>
      </c>
      <c r="W3458" s="24">
        <f t="shared" si="824"/>
        <v>2.6960665488782674</v>
      </c>
      <c r="X3458" s="24">
        <f t="shared" si="824"/>
        <v>3.1341208951508173</v>
      </c>
      <c r="Y3458" s="24">
        <f t="shared" si="824"/>
        <v>2.2261355744812108</v>
      </c>
      <c r="Z3458" s="24">
        <f t="shared" si="824"/>
        <v>2.6038417607893329</v>
      </c>
      <c r="AA3458" s="20">
        <v>-0.22</v>
      </c>
      <c r="AB3458" s="20">
        <v>-0.90666666666666595</v>
      </c>
      <c r="AC3458" s="17">
        <v>313.94155319139901</v>
      </c>
      <c r="AD3458" s="17">
        <f t="shared" si="819"/>
        <v>314.01112878695625</v>
      </c>
      <c r="AE3458" s="21">
        <v>226.15150000000099</v>
      </c>
      <c r="AF3458" s="21">
        <v>189.9702380952381</v>
      </c>
      <c r="AG3458" s="19">
        <v>3.1260920938601191</v>
      </c>
      <c r="AH3458" s="21">
        <v>168.3</v>
      </c>
      <c r="AI3458" s="22">
        <v>0.1766666666666665</v>
      </c>
      <c r="AJ3458" s="21">
        <v>1429.0480204999967</v>
      </c>
      <c r="AK3458" s="21" t="e">
        <f>VLOOKUP($B3458,'[3]Rotoma level Monthly'!$C$2:$N$538,10,FALSE)</f>
        <v>#N/A</v>
      </c>
      <c r="AL3458" s="21" t="e">
        <f>VLOOKUP($B3458,'[3]Rotoma level Monthly'!$C$2:$N$538,11,FALSE)</f>
        <v>#N/A</v>
      </c>
      <c r="AM3458" s="20">
        <v>3.7022400907550126</v>
      </c>
      <c r="AN3458" s="21">
        <v>168.66666666666666</v>
      </c>
    </row>
    <row r="3459" spans="1:40" x14ac:dyDescent="0.25">
      <c r="A3459" t="s">
        <v>102</v>
      </c>
      <c r="B3459" s="15">
        <v>42795</v>
      </c>
      <c r="C3459" s="16" t="s">
        <v>79</v>
      </c>
      <c r="D3459" s="17">
        <v>2017</v>
      </c>
      <c r="E3459" s="18" t="str">
        <f t="shared" ref="E3459:E3522" si="826">CONCATENATE(A3459," ",C3459)</f>
        <v>Tikitapu 2016/17</v>
      </c>
      <c r="F3459" s="18" t="s">
        <v>72</v>
      </c>
      <c r="G3459" s="19">
        <v>1.4</v>
      </c>
      <c r="H3459" s="20">
        <v>10.55</v>
      </c>
      <c r="I3459" s="21">
        <v>160</v>
      </c>
      <c r="J3459" s="19">
        <v>4.0337692747364997</v>
      </c>
      <c r="K3459" s="19">
        <v>0</v>
      </c>
      <c r="L3459" s="19">
        <v>0</v>
      </c>
      <c r="N3459" s="19">
        <v>7.53</v>
      </c>
      <c r="O3459" s="19">
        <v>0.55700000000000005</v>
      </c>
      <c r="Q3459" s="19">
        <f t="shared" si="821"/>
        <v>2.5911652106227248</v>
      </c>
      <c r="R3459" s="19">
        <f t="shared" si="825"/>
        <v>2.5538094052197606</v>
      </c>
      <c r="S3459" s="19">
        <f t="shared" si="822"/>
        <v>3.0244011477943329</v>
      </c>
      <c r="T3459" s="19">
        <f t="shared" si="816"/>
        <v>1.9866762765858017</v>
      </c>
      <c r="U3459" s="23">
        <f t="shared" si="823"/>
        <v>2.5390130100556552</v>
      </c>
      <c r="V3459" s="24">
        <f t="shared" si="824"/>
        <v>2.3812130071737694</v>
      </c>
      <c r="W3459" s="24">
        <f t="shared" si="824"/>
        <v>2.6475692986809363</v>
      </c>
      <c r="X3459" s="24">
        <f t="shared" si="824"/>
        <v>3.1327676413192354</v>
      </c>
      <c r="Y3459" s="24">
        <f t="shared" si="824"/>
        <v>2.203215192135056</v>
      </c>
      <c r="Z3459" s="24">
        <f t="shared" si="824"/>
        <v>2.5911912848272496</v>
      </c>
      <c r="AA3459" s="20">
        <v>0.55000000000000004</v>
      </c>
      <c r="AB3459" s="20">
        <v>-0.51333333333333298</v>
      </c>
      <c r="AC3459" s="17">
        <v>314.12007309546198</v>
      </c>
      <c r="AD3459" s="17">
        <f t="shared" si="819"/>
        <v>314.03834889059442</v>
      </c>
      <c r="AE3459" s="21">
        <v>388.58699999999698</v>
      </c>
      <c r="AF3459" s="21">
        <v>168.77688172043017</v>
      </c>
      <c r="AG3459" s="19">
        <v>3.5699955166290329</v>
      </c>
      <c r="AH3459" s="21">
        <v>183.9</v>
      </c>
      <c r="AI3459" s="22">
        <v>0.1766666666666665</v>
      </c>
      <c r="AJ3459" s="21">
        <v>1507.7247899999979</v>
      </c>
      <c r="AK3459" s="21" t="e">
        <f>VLOOKUP($B3459,'[3]Rotoma level Monthly'!$C$2:$N$538,10,FALSE)</f>
        <v>#N/A</v>
      </c>
      <c r="AL3459" s="21" t="e">
        <f>VLOOKUP($B3459,'[3]Rotoma level Monthly'!$C$2:$N$538,11,FALSE)</f>
        <v>#N/A</v>
      </c>
      <c r="AM3459" s="20">
        <v>3.6759212566226651</v>
      </c>
      <c r="AN3459" s="21">
        <v>169.69166666666669</v>
      </c>
    </row>
    <row r="3460" spans="1:40" x14ac:dyDescent="0.25">
      <c r="A3460" t="s">
        <v>102</v>
      </c>
      <c r="B3460" s="15">
        <v>42826</v>
      </c>
      <c r="C3460" s="16" t="s">
        <v>79</v>
      </c>
      <c r="D3460" s="17">
        <v>2017</v>
      </c>
      <c r="E3460" s="18" t="str">
        <f t="shared" si="826"/>
        <v>Tikitapu 2016/17</v>
      </c>
      <c r="F3460" s="18" t="s">
        <v>72</v>
      </c>
      <c r="G3460" s="19">
        <v>2.4</v>
      </c>
      <c r="H3460" s="20">
        <v>7.35</v>
      </c>
      <c r="I3460" s="21">
        <v>156</v>
      </c>
      <c r="J3460" s="19">
        <v>5.0107692747365</v>
      </c>
      <c r="K3460" s="19">
        <v>1.3574182479472197</v>
      </c>
      <c r="L3460" s="19">
        <v>1</v>
      </c>
      <c r="M3460" s="19">
        <v>1</v>
      </c>
      <c r="N3460" s="19">
        <v>7.19</v>
      </c>
      <c r="O3460" s="19">
        <v>0.41699999999999998</v>
      </c>
      <c r="Q3460" s="19">
        <f t="shared" si="821"/>
        <v>3.1857365539474793</v>
      </c>
      <c r="R3460" s="19">
        <f t="shared" si="825"/>
        <v>3.0783932235172324</v>
      </c>
      <c r="S3460" s="19">
        <f t="shared" si="822"/>
        <v>2.9913050410469295</v>
      </c>
      <c r="T3460" s="19">
        <f t="shared" si="816"/>
        <v>2.2617208647396541</v>
      </c>
      <c r="U3460" s="23">
        <f t="shared" si="823"/>
        <v>2.8792889208128241</v>
      </c>
      <c r="V3460" s="24">
        <f t="shared" si="824"/>
        <v>2.3892115858953589</v>
      </c>
      <c r="W3460" s="24">
        <f t="shared" si="824"/>
        <v>2.6610689461948493</v>
      </c>
      <c r="X3460" s="24">
        <f t="shared" si="824"/>
        <v>3.1240481463325498</v>
      </c>
      <c r="Y3460" s="24">
        <f t="shared" si="824"/>
        <v>2.2261355744812108</v>
      </c>
      <c r="Z3460" s="24">
        <f t="shared" si="824"/>
        <v>2.6001160632259928</v>
      </c>
      <c r="AA3460" s="20">
        <v>-0.44</v>
      </c>
      <c r="AB3460" s="20">
        <v>-0.25999999999999901</v>
      </c>
      <c r="AC3460" s="17">
        <v>314.56617612494603</v>
      </c>
      <c r="AD3460" s="17">
        <f t="shared" si="819"/>
        <v>314.09595113539405</v>
      </c>
      <c r="AE3460" s="21">
        <v>329.31500000000301</v>
      </c>
      <c r="AF3460" s="21">
        <v>158.05555555555557</v>
      </c>
      <c r="AG3460" s="19">
        <v>2.873029318505556</v>
      </c>
      <c r="AH3460" s="21">
        <v>166.9</v>
      </c>
      <c r="AI3460" s="22">
        <v>0.1766666666666665</v>
      </c>
      <c r="AJ3460" s="21">
        <v>1729.582499999995</v>
      </c>
      <c r="AK3460" s="21" t="e">
        <f>VLOOKUP($B3460,'[3]Rotoma level Monthly'!$C$2:$N$538,10,FALSE)</f>
        <v>#N/A</v>
      </c>
      <c r="AL3460" s="21" t="e">
        <f>VLOOKUP($B3460,'[3]Rotoma level Monthly'!$C$2:$N$538,11,FALSE)</f>
        <v>#N/A</v>
      </c>
      <c r="AM3460" s="20">
        <v>3.705431411682254</v>
      </c>
      <c r="AN3460" s="21">
        <v>169.71666666666667</v>
      </c>
    </row>
    <row r="3461" spans="1:40" x14ac:dyDescent="0.25">
      <c r="A3461" t="s">
        <v>102</v>
      </c>
      <c r="B3461" s="15">
        <v>42856</v>
      </c>
      <c r="C3461" s="16" t="s">
        <v>79</v>
      </c>
      <c r="D3461" s="17">
        <v>2017</v>
      </c>
      <c r="E3461" s="18" t="str">
        <f t="shared" si="826"/>
        <v>Tikitapu 2016/17</v>
      </c>
      <c r="F3461" s="18" t="s">
        <v>72</v>
      </c>
      <c r="G3461" s="19">
        <v>2.4</v>
      </c>
      <c r="H3461" s="20">
        <v>6</v>
      </c>
      <c r="I3461" s="21">
        <v>171</v>
      </c>
      <c r="J3461" s="19">
        <v>5.0107692747365</v>
      </c>
      <c r="K3461" s="19">
        <v>1.3574182479472197</v>
      </c>
      <c r="L3461" s="19">
        <v>6</v>
      </c>
      <c r="M3461" s="19">
        <v>1</v>
      </c>
      <c r="N3461" s="19">
        <v>6.68</v>
      </c>
      <c r="O3461" s="19">
        <v>0.93899999999999995</v>
      </c>
      <c r="Q3461" s="19">
        <f t="shared" si="821"/>
        <v>3.1857365539474793</v>
      </c>
      <c r="R3461" s="19">
        <f t="shared" si="825"/>
        <v>3.3532959558596875</v>
      </c>
      <c r="S3461" s="19">
        <f t="shared" si="822"/>
        <v>3.1113182922803824</v>
      </c>
      <c r="T3461" s="19">
        <f t="shared" si="816"/>
        <v>2.2617208647396541</v>
      </c>
      <c r="U3461" s="23">
        <f t="shared" si="823"/>
        <v>2.978017916706801</v>
      </c>
      <c r="V3461" s="24">
        <f t="shared" si="824"/>
        <v>2.4106867865226338</v>
      </c>
      <c r="W3461" s="24">
        <f t="shared" si="824"/>
        <v>2.7270861853074333</v>
      </c>
      <c r="X3461" s="24">
        <f t="shared" si="824"/>
        <v>3.1215292934771028</v>
      </c>
      <c r="Y3461" s="24">
        <f t="shared" si="824"/>
        <v>2.2261355744812108</v>
      </c>
      <c r="Z3461" s="24">
        <f t="shared" si="824"/>
        <v>2.6213594599470951</v>
      </c>
      <c r="AA3461" s="20">
        <v>0.17</v>
      </c>
      <c r="AB3461" s="20">
        <v>-0.13166666666666599</v>
      </c>
      <c r="AC3461" s="17">
        <v>314.801047149429</v>
      </c>
      <c r="AD3461" s="17">
        <f t="shared" si="819"/>
        <v>314.18120246852044</v>
      </c>
      <c r="AE3461" s="21">
        <v>185.622999999999</v>
      </c>
      <c r="AF3461" s="21">
        <v>163.78360215053755</v>
      </c>
      <c r="AG3461" s="19">
        <v>3.4500276254543016</v>
      </c>
      <c r="AH3461" s="21">
        <v>146.30000000000001</v>
      </c>
      <c r="AI3461" s="22">
        <v>0.1766666666666665</v>
      </c>
      <c r="AJ3461" s="21">
        <v>1978.5134999999982</v>
      </c>
      <c r="AK3461" s="21" t="e">
        <f>VLOOKUP($B3461,'[3]Rotoma level Monthly'!$C$2:$N$538,10,FALSE)</f>
        <v>#N/A</v>
      </c>
      <c r="AL3461" s="21" t="e">
        <f>VLOOKUP($B3461,'[3]Rotoma level Monthly'!$C$2:$N$538,11,FALSE)</f>
        <v>#N/A</v>
      </c>
      <c r="AM3461" s="20">
        <v>3.7449286465577174</v>
      </c>
      <c r="AN3461" s="21">
        <v>172.02500000000001</v>
      </c>
    </row>
    <row r="3462" spans="1:40" x14ac:dyDescent="0.25">
      <c r="A3462" t="s">
        <v>102</v>
      </c>
      <c r="B3462" s="15">
        <v>42887</v>
      </c>
      <c r="C3462" s="16" t="s">
        <v>79</v>
      </c>
      <c r="D3462" s="17">
        <v>2017</v>
      </c>
      <c r="E3462" s="18" t="str">
        <f t="shared" si="826"/>
        <v>Tikitapu 2016/17</v>
      </c>
      <c r="F3462" s="18" t="s">
        <v>72</v>
      </c>
      <c r="G3462" s="19">
        <v>2.9</v>
      </c>
      <c r="H3462" s="20">
        <v>7.6</v>
      </c>
      <c r="I3462" s="21">
        <v>181</v>
      </c>
      <c r="J3462" s="19">
        <v>5.0107692747365</v>
      </c>
      <c r="K3462" s="19">
        <v>2.3344182479472195</v>
      </c>
      <c r="L3462" s="19">
        <v>5</v>
      </c>
      <c r="M3462" s="19">
        <v>1</v>
      </c>
      <c r="N3462" s="19">
        <v>7.04</v>
      </c>
      <c r="O3462" s="19">
        <v>0.65600000000000003</v>
      </c>
      <c r="Q3462" s="19">
        <f t="shared" si="821"/>
        <v>3.3944909146633488</v>
      </c>
      <c r="R3462" s="19">
        <f t="shared" si="825"/>
        <v>3.031945709154432</v>
      </c>
      <c r="S3462" s="19">
        <f t="shared" si="822"/>
        <v>3.1856125103562447</v>
      </c>
      <c r="T3462" s="19">
        <f t="shared" si="816"/>
        <v>2.2617208647396541</v>
      </c>
      <c r="U3462" s="23">
        <f t="shared" si="823"/>
        <v>2.96844249972842</v>
      </c>
      <c r="V3462" s="24">
        <f t="shared" si="824"/>
        <v>2.4597826743861781</v>
      </c>
      <c r="W3462" s="24">
        <f t="shared" si="824"/>
        <v>2.7402681397750448</v>
      </c>
      <c r="X3462" s="24">
        <f t="shared" si="824"/>
        <v>3.1290665655727281</v>
      </c>
      <c r="Y3462" s="24">
        <f t="shared" si="824"/>
        <v>2.2195650366924577</v>
      </c>
      <c r="Z3462" s="24">
        <f t="shared" si="824"/>
        <v>2.6371706041066023</v>
      </c>
      <c r="AA3462" s="20">
        <v>-0.95</v>
      </c>
      <c r="AB3462" s="20">
        <v>0.21833333333333299</v>
      </c>
      <c r="AC3462" s="17">
        <v>314.89886175458298</v>
      </c>
      <c r="AD3462" s="17">
        <f t="shared" si="819"/>
        <v>314.27116963453028</v>
      </c>
      <c r="AE3462" s="21">
        <v>86.071000000000296</v>
      </c>
      <c r="AF3462" s="21">
        <v>172.93749999999994</v>
      </c>
      <c r="AG3462" s="19">
        <v>2.6933310161916659</v>
      </c>
      <c r="AH3462" s="21">
        <v>157.30000000000001</v>
      </c>
      <c r="AI3462" s="22">
        <v>0.21083333333333298</v>
      </c>
      <c r="AJ3462" s="21">
        <v>2032.0404999999971</v>
      </c>
      <c r="AK3462" s="21" t="e">
        <f>VLOOKUP($B3462,'[3]Rotoma level Monthly'!$C$2:$N$538,10,FALSE)</f>
        <v>#N/A</v>
      </c>
      <c r="AL3462" s="21" t="e">
        <f>VLOOKUP($B3462,'[3]Rotoma level Monthly'!$C$2:$N$538,11,FALSE)</f>
        <v>#N/A</v>
      </c>
      <c r="AM3462" s="20">
        <v>3.7511327855964716</v>
      </c>
      <c r="AN3462" s="21">
        <v>175.04166666666666</v>
      </c>
    </row>
    <row r="3463" spans="1:40" x14ac:dyDescent="0.25">
      <c r="A3463" t="s">
        <v>102</v>
      </c>
      <c r="B3463" s="15">
        <v>42917</v>
      </c>
      <c r="C3463" s="16" t="s">
        <v>80</v>
      </c>
      <c r="D3463" s="17">
        <v>2018</v>
      </c>
      <c r="E3463" s="18" t="str">
        <f t="shared" si="826"/>
        <v>Tikitapu 2017/18</v>
      </c>
      <c r="F3463" s="18" t="s">
        <v>72</v>
      </c>
      <c r="G3463" s="19">
        <v>3.3</v>
      </c>
      <c r="H3463" s="20">
        <v>8.35</v>
      </c>
      <c r="I3463" s="21">
        <v>146</v>
      </c>
      <c r="J3463" s="19">
        <v>5.9877692747365003</v>
      </c>
      <c r="K3463" s="19">
        <v>1.3574182479472197</v>
      </c>
      <c r="L3463" s="19">
        <v>1.5</v>
      </c>
      <c r="M3463" s="19">
        <v>1</v>
      </c>
      <c r="N3463" s="19">
        <v>7.0449999999999999</v>
      </c>
      <c r="O3463" s="19">
        <v>0.67900000000000005</v>
      </c>
      <c r="Q3463" s="19">
        <f t="shared" si="821"/>
        <v>3.5370254072898342</v>
      </c>
      <c r="R3463" s="19">
        <f t="shared" si="825"/>
        <v>2.8992308436087044</v>
      </c>
      <c r="S3463" s="19">
        <f t="shared" si="822"/>
        <v>2.9047020959111554</v>
      </c>
      <c r="T3463" s="19">
        <f t="shared" ref="T3463:T3526" si="827">0.218+2.92*LOG($J3463,10)</f>
        <v>2.4876139676936027</v>
      </c>
      <c r="U3463" s="23">
        <f t="shared" si="823"/>
        <v>2.9571430786258244</v>
      </c>
      <c r="V3463" s="24">
        <f t="shared" si="824"/>
        <v>2.4782294615800118</v>
      </c>
      <c r="W3463" s="24">
        <f t="shared" si="824"/>
        <v>2.7437902822170712</v>
      </c>
      <c r="X3463" s="24">
        <f t="shared" si="824"/>
        <v>3.119774628214945</v>
      </c>
      <c r="Y3463" s="24">
        <f t="shared" si="824"/>
        <v>2.2035922287473695</v>
      </c>
      <c r="Z3463" s="24">
        <f t="shared" si="824"/>
        <v>2.63634665018985</v>
      </c>
      <c r="AA3463" s="20">
        <v>0.87</v>
      </c>
      <c r="AB3463" s="20">
        <v>0.21333333333333299</v>
      </c>
      <c r="AC3463" s="17">
        <v>315.05479383813503</v>
      </c>
      <c r="AD3463" s="17">
        <f t="shared" si="819"/>
        <v>314.35530155841997</v>
      </c>
      <c r="AE3463" s="21">
        <v>194.39599999999999</v>
      </c>
      <c r="AF3463" s="21">
        <v>166.2029569892473</v>
      </c>
      <c r="AG3463" s="19">
        <v>3.2429360784408594</v>
      </c>
      <c r="AH3463" s="21">
        <v>108.7</v>
      </c>
      <c r="AI3463" s="22">
        <v>0.21583333333333299</v>
      </c>
      <c r="AJ3463" s="21">
        <v>1944.0314999999971</v>
      </c>
      <c r="AK3463" s="21" t="e">
        <f>VLOOKUP($B3463,'[3]Rotoma level Monthly'!$C$2:$N$538,10,FALSE)</f>
        <v>#N/A</v>
      </c>
      <c r="AL3463" s="21" t="e">
        <f>VLOOKUP($B3463,'[3]Rotoma level Monthly'!$C$2:$N$538,11,FALSE)</f>
        <v>#N/A</v>
      </c>
      <c r="AM3463" s="20">
        <v>3.7016470600939253</v>
      </c>
      <c r="AN3463" s="21">
        <v>171.59166666666667</v>
      </c>
    </row>
    <row r="3464" spans="1:40" x14ac:dyDescent="0.25">
      <c r="A3464" t="s">
        <v>102</v>
      </c>
      <c r="B3464" s="15">
        <v>42948</v>
      </c>
      <c r="C3464" s="16" t="s">
        <v>80</v>
      </c>
      <c r="D3464" s="17">
        <v>2018</v>
      </c>
      <c r="E3464" s="18" t="str">
        <f t="shared" si="826"/>
        <v>Tikitapu 2017/18</v>
      </c>
      <c r="F3464" s="18" t="s">
        <v>72</v>
      </c>
      <c r="G3464" s="19">
        <v>5.6</v>
      </c>
      <c r="H3464" s="20">
        <v>7.5</v>
      </c>
      <c r="I3464" s="21">
        <v>165</v>
      </c>
      <c r="J3464" s="19">
        <v>5.9877692747365003</v>
      </c>
      <c r="K3464" s="19">
        <v>0</v>
      </c>
      <c r="L3464" s="19">
        <v>3</v>
      </c>
      <c r="M3464" s="19">
        <v>-1</v>
      </c>
      <c r="N3464" s="19">
        <v>7.32</v>
      </c>
      <c r="O3464" s="19">
        <v>0.629</v>
      </c>
      <c r="Q3464" s="19">
        <f t="shared" si="821"/>
        <v>4.1203975885957487</v>
      </c>
      <c r="R3464" s="19">
        <f t="shared" si="825"/>
        <v>3.0503814762739512</v>
      </c>
      <c r="S3464" s="19">
        <f t="shared" si="822"/>
        <v>3.0646266720838571</v>
      </c>
      <c r="T3464" s="19">
        <f t="shared" si="827"/>
        <v>2.4876139676936027</v>
      </c>
      <c r="U3464" s="23">
        <f t="shared" si="823"/>
        <v>3.1807549261617902</v>
      </c>
      <c r="V3464" s="24">
        <f t="shared" si="824"/>
        <v>2.5728779115474487</v>
      </c>
      <c r="W3464" s="24">
        <f t="shared" si="824"/>
        <v>2.7556724832285955</v>
      </c>
      <c r="X3464" s="24">
        <f t="shared" si="824"/>
        <v>3.1133648070097872</v>
      </c>
      <c r="Y3464" s="24">
        <f t="shared" si="824"/>
        <v>2.2035922287473695</v>
      </c>
      <c r="Z3464" s="24">
        <f t="shared" si="824"/>
        <v>2.6613768576333006</v>
      </c>
      <c r="AA3464" s="20">
        <v>0.37</v>
      </c>
      <c r="AB3464" s="20">
        <v>0.36666666666666597</v>
      </c>
      <c r="AC3464" s="17">
        <v>315.18700173261902</v>
      </c>
      <c r="AD3464" s="17">
        <f t="shared" si="819"/>
        <v>314.44456703103072</v>
      </c>
      <c r="AE3464" s="21">
        <v>208.99349999999899</v>
      </c>
      <c r="AF3464" s="21">
        <v>153.48118279569889</v>
      </c>
      <c r="AG3464" s="19">
        <v>3.004037482470431</v>
      </c>
      <c r="AH3464" s="21">
        <v>124</v>
      </c>
      <c r="AI3464" s="22">
        <v>0.21583333333333299</v>
      </c>
      <c r="AJ3464" s="21">
        <v>1985.0854999999981</v>
      </c>
      <c r="AK3464" s="21" t="e">
        <f>VLOOKUP($B3464,'[3]Rotoma level Monthly'!$C$2:$N$538,10,FALSE)</f>
        <v>#N/A</v>
      </c>
      <c r="AL3464" s="21" t="e">
        <f>VLOOKUP($B3464,'[3]Rotoma level Monthly'!$C$2:$N$538,11,FALSE)</f>
        <v>#N/A</v>
      </c>
      <c r="AM3464" s="20">
        <v>3.6265961239783331</v>
      </c>
      <c r="AN3464" s="21">
        <v>168.06666666666669</v>
      </c>
    </row>
    <row r="3465" spans="1:40" x14ac:dyDescent="0.25">
      <c r="A3465" t="s">
        <v>102</v>
      </c>
      <c r="B3465" s="15">
        <v>42979</v>
      </c>
      <c r="C3465" s="16" t="s">
        <v>80</v>
      </c>
      <c r="D3465" s="17">
        <v>2018</v>
      </c>
      <c r="E3465" s="18" t="str">
        <f t="shared" si="826"/>
        <v>Tikitapu 2017/18</v>
      </c>
      <c r="F3465" s="18" t="s">
        <v>72</v>
      </c>
      <c r="G3465" s="19">
        <v>2</v>
      </c>
      <c r="H3465" s="20">
        <v>8.4</v>
      </c>
      <c r="I3465" s="21">
        <v>169</v>
      </c>
      <c r="J3465" s="19">
        <v>5.9877692747365003</v>
      </c>
      <c r="K3465" s="19">
        <v>1.3574182479472197</v>
      </c>
      <c r="L3465" s="19">
        <v>1</v>
      </c>
      <c r="M3465" s="19">
        <v>2</v>
      </c>
      <c r="N3465" s="19">
        <v>7.56</v>
      </c>
      <c r="O3465" s="19">
        <v>0.76500000000000001</v>
      </c>
      <c r="Q3465" s="19">
        <f t="shared" si="821"/>
        <v>2.9846161889865122</v>
      </c>
      <c r="R3465" s="19">
        <f t="shared" si="825"/>
        <v>2.8907042935942551</v>
      </c>
      <c r="S3465" s="19">
        <f t="shared" si="822"/>
        <v>3.0959389808871571</v>
      </c>
      <c r="T3465" s="19">
        <f t="shared" si="827"/>
        <v>2.4876139676936027</v>
      </c>
      <c r="U3465" s="23">
        <f t="shared" si="823"/>
        <v>2.8647183577903816</v>
      </c>
      <c r="V3465" s="24">
        <f t="shared" si="824"/>
        <v>2.636595927296324</v>
      </c>
      <c r="W3465" s="24">
        <f t="shared" si="824"/>
        <v>2.7806950071499004</v>
      </c>
      <c r="X3465" s="24">
        <f t="shared" si="824"/>
        <v>3.1011805528702614</v>
      </c>
      <c r="Y3465" s="24">
        <f t="shared" si="824"/>
        <v>2.2224166539935317</v>
      </c>
      <c r="Z3465" s="24">
        <f t="shared" si="824"/>
        <v>2.6852220353275045</v>
      </c>
      <c r="AA3465" s="20">
        <v>0.63</v>
      </c>
      <c r="AB3465" s="20">
        <v>0.293333333333333</v>
      </c>
      <c r="AC3465" s="17">
        <v>315.421096302715</v>
      </c>
      <c r="AD3465" s="17">
        <f t="shared" si="819"/>
        <v>314.55313569916416</v>
      </c>
      <c r="AE3465" s="21">
        <v>133.227</v>
      </c>
      <c r="AF3465" s="21">
        <v>197.59722222222229</v>
      </c>
      <c r="AG3465" s="19">
        <v>3.9451458299250004</v>
      </c>
      <c r="AH3465" s="21">
        <v>132.5</v>
      </c>
      <c r="AI3465" s="22">
        <v>0.21583333333333299</v>
      </c>
      <c r="AJ3465" s="21">
        <v>2099.9159999999974</v>
      </c>
      <c r="AK3465" s="21" t="e">
        <f>VLOOKUP($B3465,'[3]Rotoma level Monthly'!$C$2:$N$538,10,FALSE)</f>
        <v>#N/A</v>
      </c>
      <c r="AL3465" s="21" t="e">
        <f>VLOOKUP($B3465,'[3]Rotoma level Monthly'!$C$2:$N$538,11,FALSE)</f>
        <v>#N/A</v>
      </c>
      <c r="AM3465" s="20">
        <v>3.6210644732471504</v>
      </c>
      <c r="AN3465" s="21">
        <v>170.98333333333335</v>
      </c>
    </row>
    <row r="3466" spans="1:40" x14ac:dyDescent="0.25">
      <c r="A3466" t="s">
        <v>102</v>
      </c>
      <c r="B3466" s="15">
        <v>43009</v>
      </c>
      <c r="C3466" s="16" t="s">
        <v>80</v>
      </c>
      <c r="D3466" s="17">
        <v>2018</v>
      </c>
      <c r="E3466" s="18" t="str">
        <f t="shared" si="826"/>
        <v>Tikitapu 2017/18</v>
      </c>
      <c r="F3466" s="18" t="s">
        <v>72</v>
      </c>
      <c r="G3466" s="19">
        <v>2.1</v>
      </c>
      <c r="H3466" s="20">
        <v>7.55</v>
      </c>
      <c r="I3466" s="21">
        <v>173</v>
      </c>
      <c r="J3466" s="19">
        <v>6.9647692747365006</v>
      </c>
      <c r="K3466" s="19">
        <v>0</v>
      </c>
      <c r="L3466" s="19">
        <v>3</v>
      </c>
      <c r="M3466" s="19">
        <v>4</v>
      </c>
      <c r="N3466" s="19">
        <v>7.6</v>
      </c>
      <c r="O3466" s="19">
        <v>0.79800000000000004</v>
      </c>
      <c r="Q3466" s="19">
        <f t="shared" si="821"/>
        <v>3.0384370086241552</v>
      </c>
      <c r="R3466" s="19">
        <f t="shared" si="825"/>
        <v>3.0411401712660169</v>
      </c>
      <c r="S3466" s="19">
        <f t="shared" si="822"/>
        <v>3.126518770417674</v>
      </c>
      <c r="T3466" s="19">
        <f t="shared" si="827"/>
        <v>2.6792876630346569</v>
      </c>
      <c r="U3466" s="23">
        <f t="shared" si="823"/>
        <v>2.9713459033356258</v>
      </c>
      <c r="V3466" s="24">
        <f t="shared" si="824"/>
        <v>2.7253116307683758</v>
      </c>
      <c r="W3466" s="24">
        <f t="shared" si="824"/>
        <v>2.8213059043204218</v>
      </c>
      <c r="X3466" s="24">
        <f t="shared" si="824"/>
        <v>3.1110606310940003</v>
      </c>
      <c r="Y3466" s="24">
        <f t="shared" si="824"/>
        <v>2.2801342695309361</v>
      </c>
      <c r="Z3466" s="24">
        <f t="shared" si="824"/>
        <v>2.7344531089284332</v>
      </c>
      <c r="AA3466" s="20">
        <v>0.89</v>
      </c>
      <c r="AB3466" s="20">
        <v>0.35499999999999998</v>
      </c>
      <c r="AC3466" s="17">
        <v>315.557359709823</v>
      </c>
      <c r="AD3466" s="17">
        <f t="shared" si="819"/>
        <v>314.66331655445589</v>
      </c>
      <c r="AE3466" s="21">
        <v>98.180499999999995</v>
      </c>
      <c r="AF3466" s="21">
        <v>172.65456989247306</v>
      </c>
      <c r="AG3466" s="19">
        <v>4.113481179241937</v>
      </c>
      <c r="AH3466" s="21">
        <v>174.6</v>
      </c>
      <c r="AI3466" s="22">
        <v>0.21583333333333299</v>
      </c>
      <c r="AJ3466" s="21">
        <v>2100.476999999998</v>
      </c>
      <c r="AK3466" s="21" t="e">
        <f>VLOOKUP($B3466,'[3]Rotoma level Monthly'!$C$2:$N$538,10,FALSE)</f>
        <v>#N/A</v>
      </c>
      <c r="AL3466" s="21" t="e">
        <f>VLOOKUP($B3466,'[3]Rotoma level Monthly'!$C$2:$N$538,11,FALSE)</f>
        <v>#N/A</v>
      </c>
      <c r="AM3466" s="20">
        <v>3.6421126342411321</v>
      </c>
      <c r="AN3466" s="21">
        <v>170.81666666666669</v>
      </c>
    </row>
    <row r="3467" spans="1:40" x14ac:dyDescent="0.25">
      <c r="A3467" t="s">
        <v>102</v>
      </c>
      <c r="B3467" s="15">
        <v>43040</v>
      </c>
      <c r="C3467" s="16" t="s">
        <v>80</v>
      </c>
      <c r="D3467" s="17">
        <v>2018</v>
      </c>
      <c r="E3467" s="18" t="str">
        <f t="shared" si="826"/>
        <v>Tikitapu 2017/18</v>
      </c>
      <c r="F3467" s="18" t="s">
        <v>72</v>
      </c>
      <c r="G3467" s="19">
        <v>0.9</v>
      </c>
      <c r="H3467" s="20">
        <v>10</v>
      </c>
      <c r="I3467" s="21">
        <v>181</v>
      </c>
      <c r="J3467" s="19">
        <v>5.0107692747365</v>
      </c>
      <c r="K3467" s="19">
        <v>0</v>
      </c>
      <c r="L3467" s="19">
        <v>1</v>
      </c>
      <c r="M3467" s="19">
        <v>1</v>
      </c>
      <c r="N3467" s="19">
        <v>7.32</v>
      </c>
      <c r="O3467" s="19">
        <v>0.76900000000000002</v>
      </c>
      <c r="Q3467" s="19">
        <f t="shared" si="821"/>
        <v>2.1037759739758854</v>
      </c>
      <c r="R3467" s="19">
        <f t="shared" si="825"/>
        <v>2.6351592848184202</v>
      </c>
      <c r="S3467" s="19">
        <f t="shared" si="822"/>
        <v>3.1856125103562447</v>
      </c>
      <c r="T3467" s="19">
        <f t="shared" si="827"/>
        <v>2.2617208647396541</v>
      </c>
      <c r="U3467" s="23">
        <f t="shared" si="823"/>
        <v>2.5465671584725511</v>
      </c>
      <c r="V3467" s="24">
        <f t="shared" si="824"/>
        <v>2.7484138767966821</v>
      </c>
      <c r="W3467" s="24">
        <f t="shared" si="824"/>
        <v>2.8237986895082421</v>
      </c>
      <c r="X3467" s="24">
        <f t="shared" si="824"/>
        <v>3.1191799287907833</v>
      </c>
      <c r="Y3467" s="24">
        <f t="shared" si="824"/>
        <v>2.2613098442847739</v>
      </c>
      <c r="Z3467" s="24">
        <f t="shared" si="824"/>
        <v>2.7381755848451199</v>
      </c>
      <c r="AA3467" s="20">
        <v>1.08</v>
      </c>
      <c r="AB3467" s="20">
        <v>0.48166666666666602</v>
      </c>
      <c r="AC3467" s="17">
        <v>315.59448072262899</v>
      </c>
      <c r="AD3467" s="17">
        <f t="shared" si="819"/>
        <v>314.77633816355132</v>
      </c>
      <c r="AE3467" s="21">
        <v>75.331999999999994</v>
      </c>
      <c r="AF3467" s="21">
        <v>154.47557471264378</v>
      </c>
      <c r="AG3467" s="19">
        <v>3.9573786683563221</v>
      </c>
      <c r="AH3467" s="21">
        <v>170.9</v>
      </c>
      <c r="AI3467" s="22">
        <v>0.21583333333333299</v>
      </c>
      <c r="AJ3467" s="21">
        <v>2079.8504999999982</v>
      </c>
      <c r="AK3467" s="21" t="e">
        <f>VLOOKUP($B3467,'[3]Rotoma level Monthly'!$C$2:$N$538,10,FALSE)</f>
        <v>#N/A</v>
      </c>
      <c r="AL3467" s="21" t="e">
        <f>VLOOKUP($B3467,'[3]Rotoma level Monthly'!$C$2:$N$538,11,FALSE)</f>
        <v>#N/A</v>
      </c>
      <c r="AM3467" s="20">
        <v>3.644654757718929</v>
      </c>
      <c r="AN3467" s="21">
        <v>167.96666666666667</v>
      </c>
    </row>
    <row r="3468" spans="1:40" x14ac:dyDescent="0.25">
      <c r="A3468" t="s">
        <v>102</v>
      </c>
      <c r="B3468" s="15">
        <v>43070</v>
      </c>
      <c r="C3468" s="16" t="s">
        <v>80</v>
      </c>
      <c r="D3468" s="17">
        <v>2018</v>
      </c>
      <c r="E3468" s="18" t="str">
        <f t="shared" si="826"/>
        <v>Tikitapu 2017/18</v>
      </c>
      <c r="F3468" s="18" t="s">
        <v>72</v>
      </c>
      <c r="G3468" s="19">
        <v>0.8</v>
      </c>
      <c r="H3468" s="20">
        <v>10.3</v>
      </c>
      <c r="I3468" s="21">
        <v>169</v>
      </c>
      <c r="J3468" s="19">
        <v>8.9187692747364995</v>
      </c>
      <c r="K3468" s="19">
        <v>2.3344182479472195</v>
      </c>
      <c r="L3468" s="19">
        <v>2</v>
      </c>
      <c r="M3468" s="19">
        <v>2</v>
      </c>
      <c r="N3468" s="19">
        <v>7.19</v>
      </c>
      <c r="O3468" s="19">
        <v>0.70199999999999996</v>
      </c>
      <c r="Q3468" s="19">
        <f t="shared" si="821"/>
        <v>1.9738485669595369</v>
      </c>
      <c r="R3468" s="19">
        <f t="shared" si="825"/>
        <v>2.5904340065386018</v>
      </c>
      <c r="S3468" s="19">
        <f t="shared" si="822"/>
        <v>3.0959389808871571</v>
      </c>
      <c r="T3468" s="19">
        <f t="shared" si="827"/>
        <v>2.992890392774171</v>
      </c>
      <c r="U3468" s="23">
        <f t="shared" si="823"/>
        <v>2.6632779867898666</v>
      </c>
      <c r="V3468" s="24">
        <f t="shared" si="824"/>
        <v>2.8121318925455578</v>
      </c>
      <c r="W3468" s="24">
        <f t="shared" si="824"/>
        <v>2.8322300370803593</v>
      </c>
      <c r="X3468" s="24">
        <f t="shared" si="824"/>
        <v>3.1217892878577254</v>
      </c>
      <c r="Y3468" s="24">
        <f t="shared" si="824"/>
        <v>2.3451610206338049</v>
      </c>
      <c r="Z3468" s="24">
        <f t="shared" si="824"/>
        <v>2.7778280595293618</v>
      </c>
      <c r="AA3468" s="20">
        <v>-0.23</v>
      </c>
      <c r="AB3468" s="20">
        <v>0.60166666666666602</v>
      </c>
      <c r="AC3468" s="17">
        <v>315.46102580459097</v>
      </c>
      <c r="AD3468" s="17">
        <f t="shared" si="819"/>
        <v>314.8847502797766</v>
      </c>
      <c r="AE3468" s="21">
        <v>33.085000000000001</v>
      </c>
      <c r="AF3468" s="21">
        <v>171.78763440860217</v>
      </c>
      <c r="AG3468" s="19">
        <v>3.6415613767822586</v>
      </c>
      <c r="AH3468" s="21">
        <v>284.39999999999998</v>
      </c>
      <c r="AI3468" s="22">
        <v>0.21583333333333299</v>
      </c>
      <c r="AJ3468" s="21">
        <v>2022.4264999999991</v>
      </c>
      <c r="AK3468" s="21" t="e">
        <f>VLOOKUP($B3468,'[3]Rotoma level Monthly'!$C$2:$N$538,10,FALSE)</f>
        <v>#N/A</v>
      </c>
      <c r="AL3468" s="21" t="e">
        <f>VLOOKUP($B3468,'[3]Rotoma level Monthly'!$C$2:$N$538,11,FALSE)</f>
        <v>#N/A</v>
      </c>
      <c r="AM3468" s="20">
        <v>3.5592486851731593</v>
      </c>
      <c r="AN3468" s="21">
        <v>172.73333333333335</v>
      </c>
    </row>
    <row r="3469" spans="1:40" x14ac:dyDescent="0.25">
      <c r="A3469" t="s">
        <v>102</v>
      </c>
      <c r="B3469" s="15">
        <v>43101</v>
      </c>
      <c r="C3469" s="16" t="s">
        <v>80</v>
      </c>
      <c r="D3469" s="17">
        <v>2018</v>
      </c>
      <c r="E3469" s="18" t="str">
        <f t="shared" si="826"/>
        <v>Tikitapu 2017/18</v>
      </c>
      <c r="F3469" s="18" t="s">
        <v>72</v>
      </c>
      <c r="G3469" s="19">
        <v>1.6</v>
      </c>
      <c r="H3469" s="20">
        <v>8.15</v>
      </c>
      <c r="I3469" s="21">
        <v>179</v>
      </c>
      <c r="J3469" s="19">
        <v>6.9647692747365006</v>
      </c>
      <c r="K3469" s="19">
        <v>0</v>
      </c>
      <c r="L3469" s="19">
        <v>1</v>
      </c>
      <c r="M3469" s="19">
        <v>3</v>
      </c>
      <c r="N3469" s="19">
        <v>7.04</v>
      </c>
      <c r="O3469" s="19">
        <v>0.86</v>
      </c>
      <c r="Q3469" s="19">
        <f t="shared" si="821"/>
        <v>2.7384647559460493</v>
      </c>
      <c r="R3469" s="19">
        <f t="shared" si="825"/>
        <v>2.9337187751689187</v>
      </c>
      <c r="S3469" s="19">
        <f t="shared" si="822"/>
        <v>3.1710876232494782</v>
      </c>
      <c r="T3469" s="19">
        <f t="shared" si="827"/>
        <v>2.6792876630346569</v>
      </c>
      <c r="U3469" s="23">
        <f t="shared" si="823"/>
        <v>2.8806397043497758</v>
      </c>
      <c r="V3469" s="24">
        <f t="shared" si="824"/>
        <v>2.9022952742098576</v>
      </c>
      <c r="W3469" s="24">
        <f t="shared" si="824"/>
        <v>2.8608371011328853</v>
      </c>
      <c r="X3469" s="24">
        <f t="shared" si="824"/>
        <v>3.1255033589270425</v>
      </c>
      <c r="Y3469" s="24">
        <f t="shared" si="824"/>
        <v>2.4028786361712098</v>
      </c>
      <c r="Z3469" s="24">
        <f t="shared" si="824"/>
        <v>2.8228785926102486</v>
      </c>
      <c r="AA3469" s="20">
        <v>0.9</v>
      </c>
      <c r="AB3469" s="20">
        <v>0.391666666666666</v>
      </c>
      <c r="AC3469" s="17">
        <v>315.55624467496602</v>
      </c>
      <c r="AD3469" s="17">
        <f t="shared" si="819"/>
        <v>315.01330950844135</v>
      </c>
      <c r="AE3469" s="21">
        <v>249.627999999998</v>
      </c>
      <c r="AF3469" s="21">
        <v>131.35080645161287</v>
      </c>
      <c r="AG3469" s="19">
        <v>3.6823573743575255</v>
      </c>
      <c r="AH3469" s="21">
        <v>158</v>
      </c>
      <c r="AI3469" s="22">
        <v>0.25583333333333302</v>
      </c>
      <c r="AJ3469" s="21">
        <v>2007.4589999999994</v>
      </c>
      <c r="AK3469" s="21" t="e">
        <f>VLOOKUP($B3469,'[3]Rotoma level Monthly'!$C$2:$N$538,10,FALSE)</f>
        <v>#N/A</v>
      </c>
      <c r="AL3469" s="21" t="e">
        <f>VLOOKUP($B3469,'[3]Rotoma level Monthly'!$C$2:$N$538,11,FALSE)</f>
        <v>#N/A</v>
      </c>
      <c r="AM3469" s="20">
        <v>3.5268366108284006</v>
      </c>
      <c r="AN3469" s="21">
        <v>164.65</v>
      </c>
    </row>
    <row r="3470" spans="1:40" x14ac:dyDescent="0.25">
      <c r="A3470" t="s">
        <v>102</v>
      </c>
      <c r="B3470" s="15">
        <v>43132</v>
      </c>
      <c r="C3470" s="16" t="s">
        <v>80</v>
      </c>
      <c r="D3470" s="17">
        <v>2018</v>
      </c>
      <c r="E3470" s="18" t="str">
        <f t="shared" si="826"/>
        <v>Tikitapu 2017/18</v>
      </c>
      <c r="F3470" s="18" t="s">
        <v>72</v>
      </c>
      <c r="G3470" s="19">
        <v>1.7</v>
      </c>
      <c r="H3470" s="20">
        <v>9.65</v>
      </c>
      <c r="I3470" s="21">
        <v>154</v>
      </c>
      <c r="J3470" s="19">
        <v>5.0107692747365</v>
      </c>
      <c r="K3470" s="19">
        <v>0</v>
      </c>
      <c r="L3470" s="19">
        <v>2</v>
      </c>
      <c r="N3470" s="19">
        <v>7.12</v>
      </c>
      <c r="O3470" s="19">
        <v>0.53700000000000003</v>
      </c>
      <c r="Q3470" s="19">
        <f t="shared" si="821"/>
        <v>2.8053402603008157</v>
      </c>
      <c r="R3470" s="19">
        <f t="shared" si="825"/>
        <v>2.688485615922755</v>
      </c>
      <c r="S3470" s="19">
        <f t="shared" si="822"/>
        <v>2.9744373697177537</v>
      </c>
      <c r="T3470" s="19">
        <f t="shared" si="827"/>
        <v>2.2617208647396541</v>
      </c>
      <c r="U3470" s="23">
        <f t="shared" si="823"/>
        <v>2.6824960276702448</v>
      </c>
      <c r="V3470" s="24">
        <f t="shared" si="824"/>
        <v>2.971586248654964</v>
      </c>
      <c r="W3470" s="24">
        <f t="shared" si="824"/>
        <v>2.8955582300785614</v>
      </c>
      <c r="X3470" s="24">
        <f t="shared" si="824"/>
        <v>3.0776249995823641</v>
      </c>
      <c r="Y3470" s="24">
        <f t="shared" si="824"/>
        <v>2.4257990185173637</v>
      </c>
      <c r="Z3470" s="24">
        <f t="shared" si="824"/>
        <v>2.8426421242083131</v>
      </c>
      <c r="AA3470" s="20">
        <v>-0.55000000000000004</v>
      </c>
      <c r="AB3470" s="20">
        <v>0.206666666666666</v>
      </c>
      <c r="AC3470" s="17">
        <v>315.69406006697</v>
      </c>
      <c r="AD3470" s="17">
        <f t="shared" si="819"/>
        <v>315.15935174807231</v>
      </c>
      <c r="AE3470" s="21">
        <v>243.43199999999899</v>
      </c>
      <c r="AF3470" s="21">
        <v>156.40625000000003</v>
      </c>
      <c r="AG3470" s="19">
        <v>3.507714944059523</v>
      </c>
      <c r="AH3470" s="21">
        <v>135.6</v>
      </c>
      <c r="AI3470" s="22">
        <v>0.25583333333333302</v>
      </c>
      <c r="AJ3470" s="21">
        <v>2208.5894999999973</v>
      </c>
      <c r="AK3470" s="21" t="e">
        <f>VLOOKUP($B3470,'[3]Rotoma level Monthly'!$C$2:$N$538,10,FALSE)</f>
        <v>#N/A</v>
      </c>
      <c r="AL3470" s="21" t="e">
        <f>VLOOKUP($B3470,'[3]Rotoma level Monthly'!$C$2:$N$538,11,FALSE)</f>
        <v>#N/A</v>
      </c>
      <c r="AM3470" s="20">
        <v>3.4416144633512502</v>
      </c>
      <c r="AN3470" s="21">
        <v>161.92499999999998</v>
      </c>
    </row>
    <row r="3471" spans="1:40" x14ac:dyDescent="0.25">
      <c r="A3471" t="s">
        <v>102</v>
      </c>
      <c r="B3471" s="15">
        <v>43160</v>
      </c>
      <c r="C3471" s="16" t="s">
        <v>80</v>
      </c>
      <c r="D3471" s="17">
        <v>2018</v>
      </c>
      <c r="E3471" s="18" t="str">
        <f t="shared" si="826"/>
        <v>Tikitapu 2017/18</v>
      </c>
      <c r="F3471" s="18" t="s">
        <v>72</v>
      </c>
      <c r="G3471" s="19">
        <v>2.4</v>
      </c>
      <c r="H3471" s="20">
        <v>6.85</v>
      </c>
      <c r="I3471" s="21">
        <v>170</v>
      </c>
      <c r="J3471" s="19">
        <v>5.0107692747365</v>
      </c>
      <c r="K3471" s="19">
        <v>1.3574182479472197</v>
      </c>
      <c r="L3471" s="19">
        <v>0</v>
      </c>
      <c r="M3471" s="19">
        <v>-2</v>
      </c>
      <c r="N3471" s="19">
        <v>7.17</v>
      </c>
      <c r="O3471" s="19">
        <v>0.61399999999999999</v>
      </c>
      <c r="Q3471" s="19">
        <f t="shared" si="821"/>
        <v>3.1857365539474793</v>
      </c>
      <c r="R3471" s="19">
        <f t="shared" si="825"/>
        <v>3.1751057217930505</v>
      </c>
      <c r="S3471" s="19">
        <f t="shared" si="822"/>
        <v>3.1036512533486049</v>
      </c>
      <c r="T3471" s="19">
        <f t="shared" si="827"/>
        <v>2.2617208647396541</v>
      </c>
      <c r="U3471" s="23">
        <f t="shared" si="823"/>
        <v>2.9315535984571972</v>
      </c>
      <c r="V3471" s="24">
        <f t="shared" si="824"/>
        <v>3.0211338605986935</v>
      </c>
      <c r="W3471" s="24">
        <f t="shared" si="824"/>
        <v>2.9473329231263361</v>
      </c>
      <c r="X3471" s="24">
        <f t="shared" si="824"/>
        <v>3.0842291750452198</v>
      </c>
      <c r="Y3471" s="24">
        <f t="shared" si="824"/>
        <v>2.4487194008635185</v>
      </c>
      <c r="Z3471" s="24">
        <f t="shared" si="824"/>
        <v>2.8753538399084415</v>
      </c>
      <c r="AA3471" s="20">
        <v>1.07</v>
      </c>
      <c r="AB3471" s="20">
        <v>0.171666666666666</v>
      </c>
      <c r="AC3471" s="17">
        <v>315.68441448335699</v>
      </c>
      <c r="AD3471" s="17">
        <f t="shared" si="819"/>
        <v>315.28971353039691</v>
      </c>
      <c r="AE3471" s="21">
        <v>73.680000000000007</v>
      </c>
      <c r="AF3471" s="21">
        <v>143.80314009661831</v>
      </c>
      <c r="AG3471" s="19">
        <v>3.1756226824416673</v>
      </c>
      <c r="AH3471" s="21">
        <v>191.1</v>
      </c>
      <c r="AI3471" s="22">
        <v>0.25583333333333302</v>
      </c>
      <c r="AJ3471" s="21">
        <v>2225.8699999999949</v>
      </c>
      <c r="AK3471" s="21" t="e">
        <f>VLOOKUP($B3471,'[3]Rotoma level Monthly'!$C$2:$N$538,10,FALSE)</f>
        <v>#N/A</v>
      </c>
      <c r="AL3471" s="21" t="e">
        <f>VLOOKUP($B3471,'[3]Rotoma level Monthly'!$C$2:$N$538,11,FALSE)</f>
        <v>#N/A</v>
      </c>
      <c r="AM3471" s="20">
        <v>3.4734163675345342</v>
      </c>
      <c r="AN3471" s="21">
        <v>162.52499999999998</v>
      </c>
    </row>
    <row r="3472" spans="1:40" x14ac:dyDescent="0.25">
      <c r="A3472" t="s">
        <v>102</v>
      </c>
      <c r="B3472" s="15">
        <v>43191</v>
      </c>
      <c r="C3472" s="16" t="s">
        <v>80</v>
      </c>
      <c r="D3472" s="17">
        <v>2018</v>
      </c>
      <c r="E3472" s="18" t="str">
        <f t="shared" si="826"/>
        <v>Tikitapu 2017/18</v>
      </c>
      <c r="F3472" s="18" t="s">
        <v>72</v>
      </c>
      <c r="G3472" s="19">
        <v>4.0999999999999996</v>
      </c>
      <c r="H3472" s="20">
        <v>6</v>
      </c>
      <c r="I3472" s="21">
        <v>163</v>
      </c>
      <c r="J3472" s="19">
        <v>5.9877692747365003</v>
      </c>
      <c r="K3472" s="19">
        <v>1.3574182479472197</v>
      </c>
      <c r="L3472" s="19">
        <v>0</v>
      </c>
      <c r="N3472" s="19">
        <v>7.01</v>
      </c>
      <c r="O3472" s="19">
        <v>0.71</v>
      </c>
      <c r="Q3472" s="19">
        <f t="shared" si="821"/>
        <v>3.7764709960681282</v>
      </c>
      <c r="R3472" s="19">
        <f t="shared" si="825"/>
        <v>3.3532959558596875</v>
      </c>
      <c r="S3472" s="19">
        <f t="shared" si="822"/>
        <v>3.0486846892559121</v>
      </c>
      <c r="T3472" s="19">
        <f t="shared" si="827"/>
        <v>2.4876139676936027</v>
      </c>
      <c r="U3472" s="23">
        <f t="shared" si="823"/>
        <v>3.1665164022193326</v>
      </c>
      <c r="V3472" s="24">
        <f t="shared" si="824"/>
        <v>3.0703617307754141</v>
      </c>
      <c r="W3472" s="24">
        <f t="shared" si="824"/>
        <v>2.9702414841548728</v>
      </c>
      <c r="X3472" s="24">
        <f t="shared" si="824"/>
        <v>3.0890108123959688</v>
      </c>
      <c r="Y3472" s="24">
        <f t="shared" si="824"/>
        <v>2.4675438261096807</v>
      </c>
      <c r="Z3472" s="24">
        <f t="shared" si="824"/>
        <v>2.8992894633589841</v>
      </c>
      <c r="AA3472" s="20">
        <v>0.52</v>
      </c>
      <c r="AB3472" s="20">
        <v>0.32833333333333298</v>
      </c>
      <c r="AC3472" s="17">
        <v>315.58768783670399</v>
      </c>
      <c r="AD3472" s="17">
        <f t="shared" si="819"/>
        <v>315.37483950637676</v>
      </c>
      <c r="AE3472" s="21">
        <v>285.34800000000098</v>
      </c>
      <c r="AF3472" s="21">
        <v>187.6875</v>
      </c>
      <c r="AG3472" s="19">
        <v>3.8429714472972223</v>
      </c>
      <c r="AH3472" s="21">
        <v>147.30000000000001</v>
      </c>
      <c r="AI3472" s="22">
        <v>0.31083333333333296</v>
      </c>
      <c r="AJ3472" s="21">
        <v>1910.9629999999981</v>
      </c>
      <c r="AK3472" s="21" t="e">
        <f>VLOOKUP($B3472,'[3]Rotoma level Monthly'!$C$2:$N$538,10,FALSE)</f>
        <v>#N/A</v>
      </c>
      <c r="AL3472" s="21" t="e">
        <f>VLOOKUP($B3472,'[3]Rotoma level Monthly'!$C$2:$N$538,11,FALSE)</f>
        <v>#N/A</v>
      </c>
      <c r="AM3472" s="20">
        <v>3.4405519646855875</v>
      </c>
      <c r="AN3472" s="21">
        <v>160.89166666666662</v>
      </c>
    </row>
    <row r="3473" spans="1:40" x14ac:dyDescent="0.25">
      <c r="A3473" t="s">
        <v>102</v>
      </c>
      <c r="B3473" s="15">
        <v>43221</v>
      </c>
      <c r="C3473" s="16" t="s">
        <v>80</v>
      </c>
      <c r="D3473" s="17">
        <v>2018</v>
      </c>
      <c r="E3473" s="18" t="str">
        <f t="shared" si="826"/>
        <v>Tikitapu 2017/18</v>
      </c>
      <c r="F3473" s="18" t="s">
        <v>72</v>
      </c>
      <c r="G3473" s="19">
        <v>3.6</v>
      </c>
      <c r="H3473" s="20">
        <v>5.0999999999999996</v>
      </c>
      <c r="I3473" s="21">
        <v>163</v>
      </c>
      <c r="J3473" s="19">
        <v>5.0107692747365</v>
      </c>
      <c r="K3473" s="19">
        <v>0</v>
      </c>
      <c r="L3473" s="19">
        <v>1</v>
      </c>
      <c r="M3473" s="19">
        <v>2</v>
      </c>
      <c r="N3473" s="19">
        <v>6.8</v>
      </c>
      <c r="O3473" s="19">
        <v>0.70699999999999996</v>
      </c>
      <c r="Q3473" s="19">
        <f t="shared" si="821"/>
        <v>3.6330083519489094</v>
      </c>
      <c r="R3473" s="19">
        <f t="shared" si="825"/>
        <v>3.5663076747865308</v>
      </c>
      <c r="S3473" s="19">
        <f t="shared" si="822"/>
        <v>3.0486846892559121</v>
      </c>
      <c r="T3473" s="19">
        <f t="shared" si="827"/>
        <v>2.2617208647396541</v>
      </c>
      <c r="U3473" s="23">
        <f t="shared" si="823"/>
        <v>3.1274303951827518</v>
      </c>
      <c r="V3473" s="24">
        <f t="shared" si="824"/>
        <v>3.1076343806088667</v>
      </c>
      <c r="W3473" s="24">
        <f t="shared" si="824"/>
        <v>2.98799246073211</v>
      </c>
      <c r="X3473" s="24">
        <f t="shared" si="824"/>
        <v>3.083791345477263</v>
      </c>
      <c r="Y3473" s="24">
        <f t="shared" si="824"/>
        <v>2.4675438261096807</v>
      </c>
      <c r="Z3473" s="24">
        <f t="shared" si="824"/>
        <v>2.9117405032319801</v>
      </c>
      <c r="AA3473" s="20">
        <v>0.32</v>
      </c>
      <c r="AB3473" s="20">
        <v>0.40666666666666601</v>
      </c>
      <c r="AC3473" s="17">
        <v>315.77129124856799</v>
      </c>
      <c r="AD3473" s="17">
        <f t="shared" si="819"/>
        <v>315.45569318130498</v>
      </c>
      <c r="AE3473" s="21">
        <v>134.67599999999999</v>
      </c>
      <c r="AF3473" s="21">
        <v>185.36290322580646</v>
      </c>
      <c r="AG3473" s="19">
        <v>3.2972154989435483</v>
      </c>
      <c r="AI3473" s="22">
        <v>0.34166666666666645</v>
      </c>
      <c r="AJ3473" s="21">
        <v>1866.9959999999965</v>
      </c>
      <c r="AK3473" s="21" t="e">
        <f>VLOOKUP($B3473,'[3]Rotoma level Monthly'!$C$2:$N$538,10,FALSE)</f>
        <v>#N/A</v>
      </c>
      <c r="AL3473" s="21" t="e">
        <f>VLOOKUP($B3473,'[3]Rotoma level Monthly'!$C$2:$N$538,11,FALSE)</f>
        <v>#N/A</v>
      </c>
      <c r="AM3473" s="20">
        <v>3.5213804754182267</v>
      </c>
    </row>
    <row r="3474" spans="1:40" x14ac:dyDescent="0.25">
      <c r="A3474" t="s">
        <v>102</v>
      </c>
      <c r="B3474" s="15">
        <v>43252</v>
      </c>
      <c r="C3474" s="16" t="s">
        <v>80</v>
      </c>
      <c r="D3474" s="17">
        <v>2018</v>
      </c>
      <c r="E3474" s="18" t="str">
        <f t="shared" si="826"/>
        <v>Tikitapu 2017/18</v>
      </c>
      <c r="F3474" s="18" t="s">
        <v>72</v>
      </c>
      <c r="G3474" s="19">
        <v>6.6</v>
      </c>
      <c r="H3474" s="20">
        <v>4.5</v>
      </c>
      <c r="I3474" s="21">
        <v>164</v>
      </c>
      <c r="J3474" s="19">
        <v>5.0107692747365</v>
      </c>
      <c r="K3474" s="19">
        <v>0</v>
      </c>
      <c r="L3474" s="19">
        <v>1</v>
      </c>
      <c r="M3474" s="19">
        <v>1</v>
      </c>
      <c r="N3474" s="19">
        <v>6.48</v>
      </c>
      <c r="O3474" s="19">
        <v>1.1100000000000001</v>
      </c>
      <c r="Q3474" s="19">
        <f t="shared" si="821"/>
        <v>4.3016415962763457</v>
      </c>
      <c r="R3474" s="19">
        <f t="shared" si="825"/>
        <v>3.7268852046746486</v>
      </c>
      <c r="S3474" s="19">
        <f t="shared" si="822"/>
        <v>3.0566799826235704</v>
      </c>
      <c r="T3474" s="19">
        <f t="shared" si="827"/>
        <v>2.2617208647396541</v>
      </c>
      <c r="U3474" s="23">
        <f t="shared" si="823"/>
        <v>3.3367319120785548</v>
      </c>
      <c r="V3474" s="24">
        <f t="shared" si="824"/>
        <v>3.1832302707432834</v>
      </c>
      <c r="W3474" s="24">
        <f t="shared" si="824"/>
        <v>3.0459040853587953</v>
      </c>
      <c r="X3474" s="24">
        <f t="shared" si="824"/>
        <v>3.0730469681662065</v>
      </c>
      <c r="Y3474" s="24">
        <f t="shared" si="824"/>
        <v>2.4675438261096807</v>
      </c>
      <c r="Z3474" s="24">
        <f t="shared" si="824"/>
        <v>2.9424312875944914</v>
      </c>
      <c r="AA3474" s="20">
        <v>-0.46</v>
      </c>
      <c r="AB3474" s="20">
        <v>-0.51666666666666605</v>
      </c>
      <c r="AC3474" s="17">
        <v>315.820866074398</v>
      </c>
      <c r="AD3474" s="17">
        <f t="shared" ref="AD3474:AD3537" si="828">AVERAGE(AC3463:AC3474)</f>
        <v>315.53252687462293</v>
      </c>
      <c r="AE3474" s="21">
        <v>151.73099999999999</v>
      </c>
      <c r="AF3474" s="21">
        <v>171.04166666666669</v>
      </c>
      <c r="AG3474" s="19">
        <v>3.1774089478722218</v>
      </c>
      <c r="AH3474" s="21">
        <v>121.6</v>
      </c>
      <c r="AI3474" s="22">
        <v>0.34166666666666645</v>
      </c>
      <c r="AJ3474" s="21">
        <v>1816.0489999999972</v>
      </c>
      <c r="AK3474" s="21" t="e">
        <f>VLOOKUP($B3474,'[3]Rotoma level Monthly'!$C$2:$N$538,10,FALSE)</f>
        <v>#N/A</v>
      </c>
      <c r="AL3474" s="21" t="e">
        <f>VLOOKUP($B3474,'[3]Rotoma level Monthly'!$C$2:$N$538,11,FALSE)</f>
        <v>#N/A</v>
      </c>
      <c r="AM3474" s="20">
        <v>3.508646131542331</v>
      </c>
      <c r="AN3474" s="21">
        <v>158.83333333333331</v>
      </c>
    </row>
    <row r="3475" spans="1:40" x14ac:dyDescent="0.25">
      <c r="A3475" t="s">
        <v>102</v>
      </c>
      <c r="B3475" s="15">
        <v>43282</v>
      </c>
      <c r="C3475" s="16" t="s">
        <v>81</v>
      </c>
      <c r="D3475" s="17">
        <v>2019</v>
      </c>
      <c r="E3475" s="18" t="str">
        <f t="shared" si="826"/>
        <v>Tikitapu 2018/19</v>
      </c>
      <c r="F3475" s="18" t="s">
        <v>72</v>
      </c>
      <c r="G3475" s="19">
        <v>6.3</v>
      </c>
      <c r="H3475" s="20">
        <v>4</v>
      </c>
      <c r="I3475" s="21">
        <v>174</v>
      </c>
      <c r="J3475" s="19">
        <v>5.0107692747365</v>
      </c>
      <c r="K3475" s="19">
        <v>0</v>
      </c>
      <c r="L3475" s="19">
        <v>1</v>
      </c>
      <c r="N3475" s="19">
        <v>6.8849999999999998</v>
      </c>
      <c r="O3475" s="19">
        <v>0.90600000000000003</v>
      </c>
      <c r="Q3475" s="19">
        <f t="shared" si="821"/>
        <v>4.2503249956120968</v>
      </c>
      <c r="R3475" s="19">
        <f t="shared" si="825"/>
        <v>3.8756745470895422</v>
      </c>
      <c r="S3475" s="19">
        <f t="shared" si="822"/>
        <v>3.1340532373306256</v>
      </c>
      <c r="T3475" s="19">
        <f t="shared" si="827"/>
        <v>2.2617208647396541</v>
      </c>
      <c r="U3475" s="23">
        <f t="shared" si="823"/>
        <v>3.3804434111929798</v>
      </c>
      <c r="V3475" s="24">
        <f t="shared" si="824"/>
        <v>3.2426719031034721</v>
      </c>
      <c r="W3475" s="24">
        <f t="shared" si="824"/>
        <v>3.1272743939821983</v>
      </c>
      <c r="X3475" s="24">
        <f t="shared" si="824"/>
        <v>3.0921595632844951</v>
      </c>
      <c r="Y3475" s="24">
        <f t="shared" si="824"/>
        <v>2.448719400863518</v>
      </c>
      <c r="Z3475" s="24">
        <f t="shared" si="824"/>
        <v>2.9777063153084207</v>
      </c>
      <c r="AA3475" s="20">
        <v>0.2</v>
      </c>
      <c r="AB3475" s="20">
        <v>-0.478333333333333</v>
      </c>
      <c r="AC3475" s="17">
        <v>315.82266995125298</v>
      </c>
      <c r="AD3475" s="17">
        <f t="shared" si="828"/>
        <v>315.5965165507161</v>
      </c>
      <c r="AE3475" s="21">
        <v>98.460500000000394</v>
      </c>
      <c r="AF3475" s="21">
        <v>169.07930107526883</v>
      </c>
      <c r="AG3475" s="19">
        <v>3.1260797464032262</v>
      </c>
      <c r="AI3475" s="22">
        <v>0.34166666666666645</v>
      </c>
      <c r="AJ3475" s="21">
        <v>1881.7089999999969</v>
      </c>
      <c r="AK3475" s="21" t="e">
        <f>VLOOKUP($B3475,'[3]Rotoma level Monthly'!$C$2:$N$538,10,FALSE)</f>
        <v>#N/A</v>
      </c>
      <c r="AL3475" s="21" t="e">
        <f>VLOOKUP($B3475,'[3]Rotoma level Monthly'!$C$2:$N$538,11,FALSE)</f>
        <v>#N/A</v>
      </c>
      <c r="AM3475" s="20">
        <v>3.5489859591823767</v>
      </c>
    </row>
    <row r="3476" spans="1:40" x14ac:dyDescent="0.25">
      <c r="A3476" t="s">
        <v>102</v>
      </c>
      <c r="B3476" s="15">
        <v>43313</v>
      </c>
      <c r="C3476" s="16" t="s">
        <v>81</v>
      </c>
      <c r="D3476" s="17">
        <v>2019</v>
      </c>
      <c r="E3476" s="18" t="str">
        <f t="shared" si="826"/>
        <v>Tikitapu 2018/19</v>
      </c>
      <c r="F3476" s="18" t="s">
        <v>72</v>
      </c>
      <c r="G3476" s="19">
        <v>3.5</v>
      </c>
      <c r="H3476" s="20">
        <v>4.4000000000000004</v>
      </c>
      <c r="I3476" s="21">
        <v>165</v>
      </c>
      <c r="J3476" s="19">
        <v>6.9647692747365006</v>
      </c>
      <c r="K3476" s="19">
        <v>0</v>
      </c>
      <c r="L3476" s="19">
        <v>3</v>
      </c>
      <c r="M3476" s="19">
        <v>4</v>
      </c>
      <c r="N3476" s="19">
        <v>6.54</v>
      </c>
      <c r="O3476" s="19">
        <v>1.18</v>
      </c>
      <c r="Q3476" s="19">
        <f t="shared" si="821"/>
        <v>3.6019328326497</v>
      </c>
      <c r="R3476" s="19">
        <f t="shared" si="825"/>
        <v>3.7554370584126855</v>
      </c>
      <c r="S3476" s="19">
        <f t="shared" si="822"/>
        <v>3.0646266720838571</v>
      </c>
      <c r="T3476" s="19">
        <f t="shared" si="827"/>
        <v>2.6792876630346569</v>
      </c>
      <c r="U3476" s="23">
        <f t="shared" si="823"/>
        <v>3.2753210565452249</v>
      </c>
      <c r="V3476" s="24">
        <f t="shared" si="824"/>
        <v>3.1994665067746344</v>
      </c>
      <c r="W3476" s="24">
        <f t="shared" si="824"/>
        <v>3.1860290258270929</v>
      </c>
      <c r="X3476" s="24">
        <f t="shared" si="824"/>
        <v>3.0921595632844951</v>
      </c>
      <c r="Y3476" s="24">
        <f t="shared" si="824"/>
        <v>2.4646922088086058</v>
      </c>
      <c r="Z3476" s="24">
        <f t="shared" si="824"/>
        <v>2.9855868261737069</v>
      </c>
      <c r="AA3476" s="20">
        <v>-0.65</v>
      </c>
      <c r="AB3476" s="20">
        <v>-0.38166666666666599</v>
      </c>
      <c r="AC3476" s="17">
        <v>315.91357671033302</v>
      </c>
      <c r="AD3476" s="17">
        <f t="shared" si="828"/>
        <v>315.65706446552559</v>
      </c>
      <c r="AE3476" s="21">
        <v>134.545500000001</v>
      </c>
      <c r="AF3476" s="21">
        <v>175.72172619047618</v>
      </c>
      <c r="AG3476" s="19">
        <v>3.0162367698809516</v>
      </c>
      <c r="AH3476" s="21">
        <v>130.69999999999999</v>
      </c>
      <c r="AI3476" s="22">
        <v>0.31083333333333296</v>
      </c>
      <c r="AJ3476" s="21">
        <v>1785.7734999999975</v>
      </c>
      <c r="AK3476" s="21" t="e">
        <f>VLOOKUP($B3476,'[3]Rotoma level Monthly'!$C$2:$N$538,10,FALSE)</f>
        <v>#N/A</v>
      </c>
      <c r="AL3476" s="21" t="e">
        <f>VLOOKUP($B3476,'[3]Rotoma level Monthly'!$C$2:$N$538,11,FALSE)</f>
        <v>#N/A</v>
      </c>
      <c r="AM3476" s="20">
        <v>3.5392479315125738</v>
      </c>
      <c r="AN3476" s="21">
        <v>156.61666666666665</v>
      </c>
    </row>
    <row r="3477" spans="1:40" x14ac:dyDescent="0.25">
      <c r="A3477" t="s">
        <v>102</v>
      </c>
      <c r="B3477" s="15">
        <v>43344</v>
      </c>
      <c r="C3477" s="16" t="s">
        <v>81</v>
      </c>
      <c r="D3477" s="17">
        <v>2019</v>
      </c>
      <c r="E3477" s="18" t="str">
        <f t="shared" si="826"/>
        <v>Tikitapu 2018/19</v>
      </c>
      <c r="F3477" s="18" t="s">
        <v>72</v>
      </c>
      <c r="G3477" s="19">
        <v>8.4</v>
      </c>
      <c r="H3477" s="20">
        <v>4.95</v>
      </c>
      <c r="I3477" s="21">
        <v>170</v>
      </c>
      <c r="J3477" s="19">
        <v>5.0107692747365</v>
      </c>
      <c r="K3477" s="19">
        <v>0</v>
      </c>
      <c r="L3477" s="19">
        <v>2</v>
      </c>
      <c r="M3477" s="19">
        <v>3</v>
      </c>
      <c r="N3477" s="19">
        <v>6.78</v>
      </c>
      <c r="O3477" s="19">
        <v>1.23</v>
      </c>
      <c r="Q3477" s="19">
        <f t="shared" si="821"/>
        <v>4.5676693865971796</v>
      </c>
      <c r="R3477" s="19">
        <f t="shared" si="825"/>
        <v>3.6048593633069803</v>
      </c>
      <c r="S3477" s="19">
        <f t="shared" si="822"/>
        <v>3.1036512533486049</v>
      </c>
      <c r="T3477" s="19">
        <f t="shared" si="827"/>
        <v>2.2617208647396541</v>
      </c>
      <c r="U3477" s="23">
        <f t="shared" si="823"/>
        <v>3.3844752169981049</v>
      </c>
      <c r="V3477" s="24">
        <f t="shared" si="824"/>
        <v>3.3313876065755235</v>
      </c>
      <c r="W3477" s="24">
        <f t="shared" si="824"/>
        <v>3.2455419483031527</v>
      </c>
      <c r="X3477" s="24">
        <f t="shared" si="824"/>
        <v>3.0928022526562824</v>
      </c>
      <c r="Y3477" s="24">
        <f t="shared" si="824"/>
        <v>2.4458677835624436</v>
      </c>
      <c r="Z3477" s="24">
        <f t="shared" si="824"/>
        <v>3.0288998977743504</v>
      </c>
      <c r="AA3477" s="20">
        <v>-1.04</v>
      </c>
      <c r="AB3477" s="20">
        <v>-0.45333333333333298</v>
      </c>
      <c r="AC3477" s="17">
        <v>315.95358849108402</v>
      </c>
      <c r="AD3477" s="17">
        <f t="shared" si="828"/>
        <v>315.7014388145563</v>
      </c>
      <c r="AE3477" s="21">
        <v>65.541500000000099</v>
      </c>
      <c r="AF3477" s="21">
        <v>194.90972222222217</v>
      </c>
      <c r="AG3477" s="19">
        <v>3.8858418176305549</v>
      </c>
      <c r="AH3477" s="21">
        <v>193.9</v>
      </c>
      <c r="AI3477" s="22">
        <v>0.26749999999999952</v>
      </c>
      <c r="AJ3477" s="21">
        <v>1711.3254999999995</v>
      </c>
      <c r="AK3477" s="21" t="e">
        <f>VLOOKUP($B3477,'[3]Rotoma level Monthly'!$C$2:$N$538,10,FALSE)</f>
        <v>#N/A</v>
      </c>
      <c r="AL3477" s="21" t="e">
        <f>VLOOKUP($B3477,'[3]Rotoma level Monthly'!$C$2:$N$538,11,FALSE)</f>
        <v>#N/A</v>
      </c>
      <c r="AM3477" s="20">
        <v>3.5402645387967842</v>
      </c>
      <c r="AN3477" s="21">
        <v>163.71666666666667</v>
      </c>
    </row>
    <row r="3478" spans="1:40" x14ac:dyDescent="0.25">
      <c r="A3478" t="s">
        <v>102</v>
      </c>
      <c r="B3478" s="15">
        <v>43374</v>
      </c>
      <c r="C3478" s="16" t="s">
        <v>81</v>
      </c>
      <c r="D3478" s="17">
        <v>2019</v>
      </c>
      <c r="E3478" s="18" t="str">
        <f t="shared" si="826"/>
        <v>Tikitapu 2018/19</v>
      </c>
      <c r="F3478" s="18" t="s">
        <v>72</v>
      </c>
      <c r="G3478" s="19">
        <v>1.4</v>
      </c>
      <c r="H3478" s="20">
        <v>5.5</v>
      </c>
      <c r="I3478" s="21">
        <v>195</v>
      </c>
      <c r="J3478" s="19">
        <v>3.0567692747365003</v>
      </c>
      <c r="K3478" s="19">
        <v>0</v>
      </c>
      <c r="L3478" s="19">
        <v>0</v>
      </c>
      <c r="M3478" s="19">
        <v>1</v>
      </c>
      <c r="N3478" s="19">
        <v>6.92</v>
      </c>
      <c r="O3478" s="19">
        <v>0.83499999999999996</v>
      </c>
      <c r="Q3478" s="19">
        <f t="shared" si="821"/>
        <v>2.5911652106227248</v>
      </c>
      <c r="R3478" s="19">
        <f t="shared" si="825"/>
        <v>3.4680306770527762</v>
      </c>
      <c r="S3478" s="19">
        <f t="shared" si="822"/>
        <v>3.283004180201178</v>
      </c>
      <c r="T3478" s="19">
        <f t="shared" si="827"/>
        <v>1.6349669653615742</v>
      </c>
      <c r="U3478" s="23">
        <f t="shared" si="823"/>
        <v>2.7442917583095632</v>
      </c>
      <c r="V3478" s="24">
        <f t="shared" si="824"/>
        <v>3.2941149567420713</v>
      </c>
      <c r="W3478" s="24">
        <f t="shared" si="824"/>
        <v>3.2811161571187157</v>
      </c>
      <c r="X3478" s="24">
        <f t="shared" si="824"/>
        <v>3.1058427034715748</v>
      </c>
      <c r="Y3478" s="24">
        <f t="shared" si="824"/>
        <v>2.3588410587563535</v>
      </c>
      <c r="Z3478" s="24">
        <f t="shared" si="824"/>
        <v>3.009978719022179</v>
      </c>
      <c r="AA3478" s="20">
        <v>0.28999999999999998</v>
      </c>
      <c r="AB3478" s="20">
        <v>-0.40500000000000003</v>
      </c>
      <c r="AC3478" s="17">
        <v>315.85145155309101</v>
      </c>
      <c r="AD3478" s="17">
        <f t="shared" si="828"/>
        <v>315.72594646816202</v>
      </c>
      <c r="AE3478" s="21">
        <v>94.728710079275501</v>
      </c>
      <c r="AF3478" s="21">
        <v>201.88844086021507</v>
      </c>
      <c r="AG3478" s="19">
        <v>3.4534849133844094</v>
      </c>
      <c r="AH3478" s="21">
        <v>229.6</v>
      </c>
      <c r="AI3478" s="22">
        <v>0.18916666666666598</v>
      </c>
      <c r="AJ3478" s="21">
        <v>1643.6399999999992</v>
      </c>
      <c r="AK3478" s="21" t="e">
        <f>VLOOKUP($B3478,'[3]Rotoma level Monthly'!$C$2:$N$538,10,FALSE)</f>
        <v>#N/A</v>
      </c>
      <c r="AL3478" s="21" t="e">
        <f>VLOOKUP($B3478,'[3]Rotoma level Monthly'!$C$2:$N$538,11,FALSE)</f>
        <v>#N/A</v>
      </c>
      <c r="AM3478" s="20">
        <v>3.535322537772247</v>
      </c>
      <c r="AN3478" s="21">
        <v>172.51666666666665</v>
      </c>
    </row>
    <row r="3479" spans="1:40" x14ac:dyDescent="0.25">
      <c r="A3479" t="s">
        <v>102</v>
      </c>
      <c r="B3479" s="15">
        <v>43405</v>
      </c>
      <c r="C3479" s="16" t="s">
        <v>81</v>
      </c>
      <c r="D3479" s="17">
        <v>2019</v>
      </c>
      <c r="E3479" s="18" t="str">
        <f t="shared" si="826"/>
        <v>Tikitapu 2018/19</v>
      </c>
      <c r="F3479" s="18" t="s">
        <v>72</v>
      </c>
      <c r="G3479" s="19">
        <v>2.2000000000000002</v>
      </c>
      <c r="H3479" s="20">
        <v>4.45</v>
      </c>
      <c r="I3479" s="21">
        <v>192</v>
      </c>
      <c r="J3479" s="19">
        <v>5.0107692747365</v>
      </c>
      <c r="K3479" s="19">
        <v>1.3574182479472197</v>
      </c>
      <c r="L3479" s="19">
        <v>1</v>
      </c>
      <c r="M3479" s="19">
        <v>2</v>
      </c>
      <c r="N3479" s="19">
        <v>7.33</v>
      </c>
      <c r="O3479" s="19">
        <v>0.85299999999999998</v>
      </c>
      <c r="Q3479" s="19">
        <f t="shared" si="821"/>
        <v>3.0897536092884041</v>
      </c>
      <c r="R3479" s="19">
        <f t="shared" si="825"/>
        <v>3.7410909671679167</v>
      </c>
      <c r="S3479" s="19">
        <f t="shared" si="822"/>
        <v>3.2627366983976844</v>
      </c>
      <c r="T3479" s="19">
        <f t="shared" si="827"/>
        <v>2.2617208647396541</v>
      </c>
      <c r="U3479" s="23">
        <f t="shared" si="823"/>
        <v>3.0888255348984148</v>
      </c>
      <c r="V3479" s="24">
        <f t="shared" si="824"/>
        <v>3.3762797596847811</v>
      </c>
      <c r="W3479" s="24">
        <f t="shared" si="824"/>
        <v>3.3732771306478408</v>
      </c>
      <c r="X3479" s="24">
        <f t="shared" si="824"/>
        <v>3.1122697191416946</v>
      </c>
      <c r="Y3479" s="24">
        <f t="shared" si="824"/>
        <v>2.3588410587563535</v>
      </c>
      <c r="Z3479" s="24">
        <f t="shared" si="824"/>
        <v>3.0551669170576674</v>
      </c>
      <c r="AA3479" s="20">
        <v>-0.08</v>
      </c>
      <c r="AB3479" s="20">
        <v>-0.28999999999999998</v>
      </c>
      <c r="AC3479" s="17">
        <v>315.79321365983799</v>
      </c>
      <c r="AD3479" s="17">
        <f t="shared" si="828"/>
        <v>315.74250754626274</v>
      </c>
      <c r="AE3479" s="21">
        <v>123.733861834655</v>
      </c>
      <c r="AF3479" s="21">
        <v>163.74305555555551</v>
      </c>
      <c r="AG3479" s="19">
        <v>3.5600270030972223</v>
      </c>
      <c r="AH3479" s="21">
        <v>196.2</v>
      </c>
      <c r="AI3479" s="22">
        <v>-5.9166666666666978E-2</v>
      </c>
      <c r="AJ3479" s="21">
        <v>1640.188210079275</v>
      </c>
      <c r="AK3479" s="21" t="e">
        <f>VLOOKUP($B3479,'[3]Rotoma level Monthly'!$C$2:$N$538,10,FALSE)</f>
        <v>#N/A</v>
      </c>
      <c r="AL3479" s="21" t="e">
        <f>VLOOKUP($B3479,'[3]Rotoma level Monthly'!$C$2:$N$538,11,FALSE)</f>
        <v>#N/A</v>
      </c>
      <c r="AM3479" s="20">
        <v>3.4803228489507863</v>
      </c>
      <c r="AN3479" s="21">
        <v>177.82499999999996</v>
      </c>
    </row>
    <row r="3480" spans="1:40" x14ac:dyDescent="0.25">
      <c r="A3480" t="s">
        <v>102</v>
      </c>
      <c r="B3480" s="15">
        <v>43435</v>
      </c>
      <c r="C3480" s="16" t="s">
        <v>81</v>
      </c>
      <c r="D3480" s="17">
        <v>2019</v>
      </c>
      <c r="E3480" s="18" t="str">
        <f t="shared" si="826"/>
        <v>Tikitapu 2018/19</v>
      </c>
      <c r="F3480" s="18" t="s">
        <v>72</v>
      </c>
      <c r="G3480" s="19">
        <v>1.1000000000000001</v>
      </c>
      <c r="H3480" s="20">
        <v>5.4</v>
      </c>
      <c r="I3480" s="21">
        <v>179</v>
      </c>
      <c r="J3480" s="19">
        <v>5.0107692747365</v>
      </c>
      <c r="K3480" s="19">
        <v>1.3574182479472197</v>
      </c>
      <c r="L3480" s="19">
        <v>1</v>
      </c>
      <c r="M3480" s="19">
        <v>3</v>
      </c>
      <c r="N3480" s="19">
        <v>6.99</v>
      </c>
      <c r="O3480" s="19">
        <v>0.92700000000000005</v>
      </c>
      <c r="Q3480" s="19">
        <f t="shared" si="821"/>
        <v>2.3251374203018917</v>
      </c>
      <c r="R3480" s="19">
        <f t="shared" si="825"/>
        <v>3.4920181038687983</v>
      </c>
      <c r="S3480" s="19">
        <f t="shared" si="822"/>
        <v>3.1710876232494782</v>
      </c>
      <c r="T3480" s="19">
        <f t="shared" si="827"/>
        <v>2.2617208647396541</v>
      </c>
      <c r="U3480" s="23">
        <f t="shared" si="823"/>
        <v>2.8124910030399559</v>
      </c>
      <c r="V3480" s="24">
        <f t="shared" si="824"/>
        <v>3.4055538307966438</v>
      </c>
      <c r="W3480" s="24">
        <f t="shared" si="824"/>
        <v>3.4484091387586902</v>
      </c>
      <c r="X3480" s="24">
        <f t="shared" si="824"/>
        <v>3.118532106005222</v>
      </c>
      <c r="Y3480" s="24">
        <f t="shared" si="824"/>
        <v>2.2979102647534773</v>
      </c>
      <c r="Z3480" s="24">
        <f t="shared" si="824"/>
        <v>3.0676013350785087</v>
      </c>
      <c r="AA3480" s="20">
        <v>0.85</v>
      </c>
      <c r="AB3480" s="20">
        <v>-7.1666666666666601E-2</v>
      </c>
      <c r="AC3480" s="17">
        <v>315.89719619892497</v>
      </c>
      <c r="AD3480" s="17">
        <f t="shared" si="828"/>
        <v>315.7788550791239</v>
      </c>
      <c r="AE3480" s="21">
        <v>231.283125707816</v>
      </c>
      <c r="AF3480" s="21">
        <v>153.91522988505747</v>
      </c>
      <c r="AG3480" s="19">
        <v>3.7456138217959749</v>
      </c>
      <c r="AH3480" s="21">
        <v>204.6</v>
      </c>
      <c r="AI3480" s="22">
        <v>-0.18083333333333329</v>
      </c>
      <c r="AJ3480" s="21">
        <v>1688.5900719139302</v>
      </c>
      <c r="AK3480" s="21" t="e">
        <f>VLOOKUP($B3480,'[3]Rotoma level Monthly'!$C$2:$N$538,10,FALSE)</f>
        <v>#N/A</v>
      </c>
      <c r="AL3480" s="21" t="e">
        <f>VLOOKUP($B3480,'[3]Rotoma level Monthly'!$C$2:$N$538,11,FALSE)</f>
        <v>#N/A</v>
      </c>
      <c r="AM3480" s="20">
        <v>3.4472102101791946</v>
      </c>
      <c r="AN3480" s="21">
        <v>180.32500000000002</v>
      </c>
    </row>
    <row r="3481" spans="1:40" x14ac:dyDescent="0.25">
      <c r="A3481" t="s">
        <v>102</v>
      </c>
      <c r="B3481" s="15">
        <v>43466</v>
      </c>
      <c r="C3481" s="16" t="s">
        <v>81</v>
      </c>
      <c r="D3481" s="17">
        <v>2019</v>
      </c>
      <c r="E3481" s="18" t="str">
        <f t="shared" si="826"/>
        <v>Tikitapu 2018/19</v>
      </c>
      <c r="F3481" s="18" t="s">
        <v>72</v>
      </c>
      <c r="G3481" s="19">
        <v>1.6</v>
      </c>
      <c r="H3481" s="20">
        <v>5.7</v>
      </c>
      <c r="I3481" s="21">
        <v>170</v>
      </c>
      <c r="J3481" s="19">
        <v>6.0366192747365002</v>
      </c>
      <c r="K3481" s="19">
        <v>1.3574182479472197</v>
      </c>
      <c r="L3481" s="19">
        <v>1</v>
      </c>
      <c r="M3481" s="19">
        <v>5</v>
      </c>
      <c r="N3481" s="19">
        <v>6.94</v>
      </c>
      <c r="O3481" s="19">
        <v>0.94299999999999995</v>
      </c>
      <c r="Q3481" s="19">
        <f t="shared" si="821"/>
        <v>2.7384647559460493</v>
      </c>
      <c r="R3481" s="19">
        <f t="shared" si="825"/>
        <v>3.4211341099100232</v>
      </c>
      <c r="S3481" s="19">
        <f t="shared" si="822"/>
        <v>3.1036512533486049</v>
      </c>
      <c r="T3481" s="19">
        <f t="shared" si="827"/>
        <v>2.4979178553378083</v>
      </c>
      <c r="U3481" s="23">
        <f t="shared" si="823"/>
        <v>2.9402919936356215</v>
      </c>
      <c r="V3481" s="24">
        <f t="shared" si="824"/>
        <v>3.4055538307966438</v>
      </c>
      <c r="W3481" s="24">
        <f t="shared" si="824"/>
        <v>3.4890270833204498</v>
      </c>
      <c r="X3481" s="24">
        <f t="shared" si="824"/>
        <v>3.1129124085134823</v>
      </c>
      <c r="Y3481" s="24">
        <f t="shared" si="824"/>
        <v>2.2827961141120729</v>
      </c>
      <c r="Z3481" s="24">
        <f t="shared" si="824"/>
        <v>3.0725723591856617</v>
      </c>
      <c r="AA3481" s="20">
        <v>-0.03</v>
      </c>
      <c r="AB3481" s="20">
        <v>0.45166666666666599</v>
      </c>
      <c r="AC3481" s="17">
        <v>315.869057694388</v>
      </c>
      <c r="AD3481" s="17">
        <f t="shared" si="828"/>
        <v>315.80492283074238</v>
      </c>
      <c r="AE3481" s="21">
        <v>61.279733750804901</v>
      </c>
      <c r="AF3481" s="21">
        <v>199.34139784946237</v>
      </c>
      <c r="AG3481" s="19">
        <v>4.1269646021693545</v>
      </c>
      <c r="AH3481" s="21">
        <v>294.60000000000002</v>
      </c>
      <c r="AI3481" s="22">
        <v>-0.18083333333333329</v>
      </c>
      <c r="AJ3481" s="21">
        <v>1886.7881976217461</v>
      </c>
      <c r="AK3481" s="21" t="e">
        <f>VLOOKUP($B3481,'[3]Rotoma level Monthly'!$C$2:$N$538,10,FALSE)</f>
        <v>#N/A</v>
      </c>
      <c r="AL3481" s="21" t="e">
        <f>VLOOKUP($B3481,'[3]Rotoma level Monthly'!$C$2:$N$538,11,FALSE)</f>
        <v>#N/A</v>
      </c>
      <c r="AM3481" s="20">
        <v>3.4558812472636711</v>
      </c>
      <c r="AN3481" s="21">
        <v>190.63333333333333</v>
      </c>
    </row>
    <row r="3482" spans="1:40" x14ac:dyDescent="0.25">
      <c r="A3482" t="s">
        <v>102</v>
      </c>
      <c r="B3482" s="15">
        <v>43497</v>
      </c>
      <c r="C3482" s="16" t="s">
        <v>81</v>
      </c>
      <c r="D3482" s="17">
        <v>2019</v>
      </c>
      <c r="E3482" s="18" t="str">
        <f t="shared" si="826"/>
        <v>Tikitapu 2018/19</v>
      </c>
      <c r="F3482" s="18" t="s">
        <v>72</v>
      </c>
      <c r="G3482" s="19">
        <v>0.9</v>
      </c>
      <c r="H3482" s="20">
        <v>6.25</v>
      </c>
      <c r="I3482" s="21">
        <v>164</v>
      </c>
      <c r="J3482" s="19">
        <v>4.6297392747365</v>
      </c>
      <c r="K3482" s="19">
        <v>1.3574182479472197</v>
      </c>
      <c r="L3482" s="19">
        <v>1.56</v>
      </c>
      <c r="M3482" s="19">
        <v>3</v>
      </c>
      <c r="N3482" s="19">
        <v>7.04</v>
      </c>
      <c r="O3482" s="19">
        <v>0.86499999999999999</v>
      </c>
      <c r="Q3482" s="19">
        <f t="shared" si="821"/>
        <v>2.1037759739758854</v>
      </c>
      <c r="R3482" s="19">
        <f t="shared" si="825"/>
        <v>3.2988677980870156</v>
      </c>
      <c r="S3482" s="19">
        <f t="shared" si="822"/>
        <v>3.0566799826235704</v>
      </c>
      <c r="T3482" s="19">
        <f t="shared" si="827"/>
        <v>2.1614250800756629</v>
      </c>
      <c r="U3482" s="23">
        <f t="shared" si="823"/>
        <v>2.6551872086905335</v>
      </c>
      <c r="V3482" s="24">
        <f t="shared" ref="V3482:Z3515" si="829">AVERAGE(Q3471:Q3482)</f>
        <v>3.3470901402695663</v>
      </c>
      <c r="W3482" s="24">
        <f t="shared" si="829"/>
        <v>3.5398922651674716</v>
      </c>
      <c r="X3482" s="24">
        <f t="shared" si="829"/>
        <v>3.1197659595889671</v>
      </c>
      <c r="Y3482" s="24">
        <f t="shared" si="829"/>
        <v>2.2744381320567402</v>
      </c>
      <c r="Z3482" s="24">
        <f t="shared" si="829"/>
        <v>3.0702966242706862</v>
      </c>
      <c r="AA3482" s="20">
        <v>-1.23</v>
      </c>
      <c r="AB3482" s="20">
        <v>0.185</v>
      </c>
      <c r="AC3482" s="17">
        <v>315.64084996621602</v>
      </c>
      <c r="AD3482" s="17">
        <f t="shared" si="828"/>
        <v>315.8004886556796</v>
      </c>
      <c r="AE3482" s="21">
        <v>22.823529411764699</v>
      </c>
      <c r="AF3482" s="21">
        <v>169.82142857142858</v>
      </c>
      <c r="AG3482" s="19">
        <v>3.7381431846011899</v>
      </c>
      <c r="AH3482" s="21">
        <v>248.8</v>
      </c>
      <c r="AI3482" s="22">
        <v>-0.18083333333333329</v>
      </c>
      <c r="AJ3482" s="21">
        <v>1698.439931372553</v>
      </c>
      <c r="AK3482" s="21" t="e">
        <f>VLOOKUP($B3482,'[3]Rotoma level Monthly'!$C$2:$N$538,10,FALSE)</f>
        <v>#N/A</v>
      </c>
      <c r="AL3482" s="21" t="e">
        <f>VLOOKUP($B3482,'[3]Rotoma level Monthly'!$C$2:$N$538,11,FALSE)</f>
        <v>#N/A</v>
      </c>
      <c r="AM3482" s="20">
        <v>3.4929318495813235</v>
      </c>
      <c r="AN3482" s="21">
        <v>187.66666666666666</v>
      </c>
    </row>
    <row r="3483" spans="1:40" x14ac:dyDescent="0.25">
      <c r="A3483" t="s">
        <v>102</v>
      </c>
      <c r="B3483" s="15">
        <v>43525</v>
      </c>
      <c r="C3483" s="16" t="s">
        <v>81</v>
      </c>
      <c r="D3483" s="17">
        <v>2019</v>
      </c>
      <c r="E3483" s="18" t="str">
        <f t="shared" si="826"/>
        <v>Tikitapu 2018/19</v>
      </c>
      <c r="F3483" s="18" t="s">
        <v>72</v>
      </c>
      <c r="G3483" s="19">
        <v>1.2</v>
      </c>
      <c r="H3483" s="20">
        <v>7.95</v>
      </c>
      <c r="I3483" s="21">
        <v>181.7</v>
      </c>
      <c r="J3483" s="19">
        <v>4.2291692747365008</v>
      </c>
      <c r="K3483" s="19">
        <v>0.86891824794721972</v>
      </c>
      <c r="L3483" s="19">
        <v>0.63100000000000001</v>
      </c>
      <c r="M3483" s="19">
        <v>4.8999999999999995</v>
      </c>
      <c r="N3483" s="19">
        <v>7.12</v>
      </c>
      <c r="O3483" s="19">
        <v>0.76500000000000001</v>
      </c>
      <c r="Q3483" s="19">
        <f t="shared" si="821"/>
        <v>2.4211203649609674</v>
      </c>
      <c r="R3483" s="19">
        <f t="shared" si="825"/>
        <v>2.9688423760630491</v>
      </c>
      <c r="S3483" s="19">
        <f t="shared" si="822"/>
        <v>3.190658331197183</v>
      </c>
      <c r="T3483" s="19">
        <f t="shared" si="827"/>
        <v>2.0466647996143279</v>
      </c>
      <c r="U3483" s="23">
        <f t="shared" si="823"/>
        <v>2.6568214679588817</v>
      </c>
      <c r="V3483" s="24">
        <f t="shared" si="829"/>
        <v>3.2833721245206906</v>
      </c>
      <c r="W3483" s="24">
        <f t="shared" si="829"/>
        <v>3.5227036530233047</v>
      </c>
      <c r="X3483" s="24">
        <f t="shared" si="829"/>
        <v>3.1270165494096815</v>
      </c>
      <c r="Y3483" s="24">
        <f t="shared" si="829"/>
        <v>2.2565167932962962</v>
      </c>
      <c r="Z3483" s="24">
        <f t="shared" si="829"/>
        <v>3.0474022800624936</v>
      </c>
      <c r="AA3483" s="20">
        <v>-0.61</v>
      </c>
      <c r="AB3483" s="20">
        <v>-2.1666666666666601E-2</v>
      </c>
      <c r="AC3483" s="17">
        <v>315.45451661636798</v>
      </c>
      <c r="AD3483" s="17">
        <f t="shared" si="828"/>
        <v>315.78133050009717</v>
      </c>
      <c r="AE3483" s="21">
        <v>41.843137254901997</v>
      </c>
      <c r="AF3483" s="21">
        <v>147.40591397849465</v>
      </c>
      <c r="AG3483" s="19">
        <v>2.9732676198924728</v>
      </c>
      <c r="AH3483" s="21">
        <v>190.7</v>
      </c>
      <c r="AI3483" s="22">
        <v>-0.18083333333333329</v>
      </c>
      <c r="AJ3483" s="21">
        <v>1477.8314607843186</v>
      </c>
      <c r="AK3483" s="21" t="e">
        <f>VLOOKUP($B3483,'[3]Rotoma level Monthly'!$C$2:$N$538,10,FALSE)</f>
        <v>#N/A</v>
      </c>
      <c r="AL3483" s="21" t="e">
        <f>VLOOKUP($B3483,'[3]Rotoma level Monthly'!$C$2:$N$538,11,FALSE)</f>
        <v>#N/A</v>
      </c>
      <c r="AM3483" s="20">
        <v>3.5121342029597948</v>
      </c>
      <c r="AN3483" s="21">
        <v>190.39166666666665</v>
      </c>
    </row>
    <row r="3484" spans="1:40" x14ac:dyDescent="0.25">
      <c r="A3484" t="s">
        <v>102</v>
      </c>
      <c r="B3484" s="15">
        <v>43556</v>
      </c>
      <c r="C3484" s="16" t="s">
        <v>81</v>
      </c>
      <c r="D3484" s="17">
        <v>2019</v>
      </c>
      <c r="E3484" s="18" t="str">
        <f t="shared" si="826"/>
        <v>Tikitapu 2018/19</v>
      </c>
      <c r="F3484" s="18" t="s">
        <v>72</v>
      </c>
      <c r="G3484" s="19">
        <v>1.7</v>
      </c>
      <c r="H3484" s="20">
        <v>8.4</v>
      </c>
      <c r="I3484" s="21">
        <v>190.8</v>
      </c>
      <c r="J3484" s="19">
        <v>6.5739692747365002</v>
      </c>
      <c r="K3484" s="19">
        <v>1.5528182479472197</v>
      </c>
      <c r="L3484" s="19">
        <v>0.94330000000000003</v>
      </c>
      <c r="M3484" s="19">
        <v>4.8</v>
      </c>
      <c r="N3484" s="19">
        <v>7.17</v>
      </c>
      <c r="O3484" s="19">
        <v>1.01</v>
      </c>
      <c r="Q3484" s="19">
        <f t="shared" si="821"/>
        <v>2.8053402603008157</v>
      </c>
      <c r="R3484" s="19">
        <f t="shared" si="825"/>
        <v>2.8907042935942551</v>
      </c>
      <c r="S3484" s="19">
        <f t="shared" si="822"/>
        <v>3.2545408948079095</v>
      </c>
      <c r="T3484" s="19">
        <f t="shared" si="827"/>
        <v>2.6060567962685397</v>
      </c>
      <c r="U3484" s="23">
        <f t="shared" si="823"/>
        <v>2.8891605612428801</v>
      </c>
      <c r="V3484" s="24">
        <f t="shared" si="829"/>
        <v>3.2024445632067482</v>
      </c>
      <c r="W3484" s="24">
        <f t="shared" si="829"/>
        <v>3.4841543478345187</v>
      </c>
      <c r="X3484" s="24">
        <f t="shared" si="829"/>
        <v>3.1441712332056819</v>
      </c>
      <c r="Y3484" s="24">
        <f t="shared" si="829"/>
        <v>2.2663870290108741</v>
      </c>
      <c r="Z3484" s="24">
        <f t="shared" si="829"/>
        <v>3.0242892933144563</v>
      </c>
      <c r="AA3484" s="20">
        <v>0</v>
      </c>
      <c r="AB3484" s="20">
        <v>-0.16999999999999901</v>
      </c>
      <c r="AC3484" s="17">
        <v>315.38509600694402</v>
      </c>
      <c r="AD3484" s="17">
        <f t="shared" si="828"/>
        <v>315.76444784761719</v>
      </c>
      <c r="AE3484" s="21">
        <v>78.598122299767397</v>
      </c>
      <c r="AF3484" s="21">
        <v>179.52083333333334</v>
      </c>
      <c r="AG3484" s="19">
        <v>3.3328140403305553</v>
      </c>
      <c r="AI3484" s="22">
        <v>-0.22999999999999948</v>
      </c>
      <c r="AJ3484" s="21">
        <v>1445.9945980392208</v>
      </c>
      <c r="AK3484" s="21" t="e">
        <f>VLOOKUP($B3484,'[3]Rotoma level Monthly'!$C$2:$N$538,10,FALSE)</f>
        <v>#N/A</v>
      </c>
      <c r="AL3484" s="21" t="e">
        <f>VLOOKUP($B3484,'[3]Rotoma level Monthly'!$C$2:$N$538,11,FALSE)</f>
        <v>#N/A</v>
      </c>
      <c r="AM3484" s="20">
        <v>3.4952712810806958</v>
      </c>
    </row>
    <row r="3485" spans="1:40" x14ac:dyDescent="0.25">
      <c r="A3485" t="s">
        <v>102</v>
      </c>
      <c r="B3485" s="15">
        <v>43586</v>
      </c>
      <c r="C3485" s="16" t="s">
        <v>81</v>
      </c>
      <c r="D3485" s="17">
        <v>2019</v>
      </c>
      <c r="E3485" s="18" t="str">
        <f t="shared" si="826"/>
        <v>Tikitapu 2018/19</v>
      </c>
      <c r="F3485" s="18" t="s">
        <v>72</v>
      </c>
      <c r="G3485" s="19">
        <v>2.2000000000000002</v>
      </c>
      <c r="H3485" s="20">
        <v>8.5</v>
      </c>
      <c r="I3485" s="21">
        <v>171.9</v>
      </c>
      <c r="J3485" s="19">
        <v>2.8613692747365</v>
      </c>
      <c r="K3485" s="19">
        <v>3.3114182479472198</v>
      </c>
      <c r="L3485" s="19">
        <v>1.2</v>
      </c>
      <c r="M3485" s="19">
        <v>3.1</v>
      </c>
      <c r="N3485" s="19">
        <v>6.73</v>
      </c>
      <c r="O3485" s="19">
        <v>0.60499999999999998</v>
      </c>
      <c r="Q3485" s="19">
        <f t="shared" si="821"/>
        <v>3.0897536092884041</v>
      </c>
      <c r="R3485" s="19">
        <f t="shared" si="825"/>
        <v>2.8737622555430979</v>
      </c>
      <c r="S3485" s="19">
        <f t="shared" si="822"/>
        <v>3.1181803888280277</v>
      </c>
      <c r="T3485" s="19">
        <f t="shared" si="827"/>
        <v>1.5511958154672152</v>
      </c>
      <c r="U3485" s="23">
        <f t="shared" si="823"/>
        <v>2.6582230172816863</v>
      </c>
      <c r="V3485" s="24">
        <f t="shared" si="829"/>
        <v>3.1571733346517052</v>
      </c>
      <c r="W3485" s="24">
        <f t="shared" si="829"/>
        <v>3.4264422295642327</v>
      </c>
      <c r="X3485" s="24">
        <f t="shared" si="829"/>
        <v>3.1499625415033581</v>
      </c>
      <c r="Y3485" s="24">
        <f t="shared" si="829"/>
        <v>2.207176608238171</v>
      </c>
      <c r="Z3485" s="24">
        <f t="shared" si="829"/>
        <v>2.9851886784893669</v>
      </c>
      <c r="AA3485" s="20">
        <v>-0.77</v>
      </c>
      <c r="AB3485" s="20">
        <v>-0.478333333333333</v>
      </c>
      <c r="AC3485" s="17">
        <v>315.269030745968</v>
      </c>
      <c r="AD3485" s="17">
        <f t="shared" si="828"/>
        <v>315.72259280573388</v>
      </c>
      <c r="AE3485" s="21">
        <v>79.956416464891007</v>
      </c>
      <c r="AF3485" s="21">
        <v>179.22222222222223</v>
      </c>
      <c r="AG3485" s="19">
        <v>3.0820223738805557</v>
      </c>
      <c r="AH3485" s="21">
        <v>165</v>
      </c>
      <c r="AI3485" s="22">
        <v>-0.33583333333333298</v>
      </c>
      <c r="AJ3485" s="21">
        <v>1239.244720338987</v>
      </c>
      <c r="AK3485" s="21" t="e">
        <f>VLOOKUP($B3485,'[3]Rotoma level Monthly'!$C$2:$N$538,10,FALSE)</f>
        <v>#N/A</v>
      </c>
      <c r="AL3485" s="21" t="e">
        <f>VLOOKUP($B3485,'[3]Rotoma level Monthly'!$C$2:$N$538,11,FALSE)</f>
        <v>#N/A</v>
      </c>
      <c r="AM3485" s="20">
        <v>3.4527581638334737</v>
      </c>
      <c r="AN3485" s="21">
        <v>192.84166666666667</v>
      </c>
    </row>
    <row r="3486" spans="1:40" x14ac:dyDescent="0.25">
      <c r="A3486" t="s">
        <v>102</v>
      </c>
      <c r="B3486" s="15">
        <v>43617</v>
      </c>
      <c r="C3486" s="16" t="s">
        <v>81</v>
      </c>
      <c r="D3486" s="17">
        <v>2019</v>
      </c>
      <c r="E3486" s="18" t="str">
        <f t="shared" si="826"/>
        <v>Tikitapu 2018/19</v>
      </c>
      <c r="F3486" s="18" t="s">
        <v>72</v>
      </c>
      <c r="G3486" s="19">
        <v>3.2</v>
      </c>
      <c r="H3486" s="20">
        <v>7.5</v>
      </c>
      <c r="I3486" s="21">
        <v>168</v>
      </c>
      <c r="J3486" s="19">
        <v>5.0107692747365</v>
      </c>
      <c r="K3486" s="19">
        <v>1.3574182479472197</v>
      </c>
      <c r="L3486" s="19">
        <v>0</v>
      </c>
      <c r="M3486" s="19">
        <v>1</v>
      </c>
      <c r="N3486" s="19">
        <v>6.63</v>
      </c>
      <c r="O3486" s="19">
        <v>0.57399999999999995</v>
      </c>
      <c r="Q3486" s="19">
        <f t="shared" si="821"/>
        <v>3.5030809449325613</v>
      </c>
      <c r="R3486" s="19">
        <f t="shared" si="825"/>
        <v>3.0503814762739512</v>
      </c>
      <c r="S3486" s="19">
        <f t="shared" si="822"/>
        <v>3.0881809379948471</v>
      </c>
      <c r="T3486" s="19">
        <f t="shared" si="827"/>
        <v>2.2617208647396541</v>
      </c>
      <c r="U3486" s="23">
        <f t="shared" si="823"/>
        <v>2.9758410559852537</v>
      </c>
      <c r="V3486" s="24">
        <f t="shared" si="829"/>
        <v>3.0906266137063905</v>
      </c>
      <c r="W3486" s="24">
        <f t="shared" si="829"/>
        <v>3.3700669188641741</v>
      </c>
      <c r="X3486" s="24">
        <f t="shared" si="829"/>
        <v>3.1525876211176311</v>
      </c>
      <c r="Y3486" s="24">
        <f t="shared" si="829"/>
        <v>2.2071766082381714</v>
      </c>
      <c r="Z3486" s="24">
        <f t="shared" si="829"/>
        <v>2.9551144404815921</v>
      </c>
      <c r="AA3486" s="20">
        <v>-0.95</v>
      </c>
      <c r="AB3486" s="20">
        <v>-0.26333333333333298</v>
      </c>
      <c r="AC3486" s="17">
        <v>315.20124270833298</v>
      </c>
      <c r="AD3486" s="17">
        <f t="shared" si="828"/>
        <v>315.67095752522846</v>
      </c>
      <c r="AE3486" s="21">
        <v>79.967301715573896</v>
      </c>
      <c r="AF3486" s="21">
        <v>196.90972222222217</v>
      </c>
      <c r="AG3486" s="19">
        <v>2.8415910469277765</v>
      </c>
      <c r="AH3486" s="21">
        <v>158.6</v>
      </c>
      <c r="AI3486" s="22">
        <v>-0.27666666666666651</v>
      </c>
      <c r="AJ3486" s="21">
        <v>1184.525136803878</v>
      </c>
      <c r="AK3486" s="21" t="e">
        <f>VLOOKUP($B3486,'[3]Rotoma level Monthly'!$C$2:$N$538,10,FALSE)</f>
        <v>#N/A</v>
      </c>
      <c r="AL3486" s="21" t="e">
        <f>VLOOKUP($B3486,'[3]Rotoma level Monthly'!$C$2:$N$538,11,FALSE)</f>
        <v>#N/A</v>
      </c>
      <c r="AM3486" s="20">
        <v>3.4348254034115571</v>
      </c>
      <c r="AN3486" s="21">
        <v>190.13333333333333</v>
      </c>
    </row>
    <row r="3487" spans="1:40" x14ac:dyDescent="0.25">
      <c r="A3487" t="s">
        <v>102</v>
      </c>
      <c r="B3487" s="15">
        <v>43647</v>
      </c>
      <c r="C3487" s="16" t="s">
        <v>82</v>
      </c>
      <c r="D3487" s="17">
        <v>2020</v>
      </c>
      <c r="E3487" s="18" t="str">
        <f t="shared" si="826"/>
        <v>Tikitapu 2019/20</v>
      </c>
      <c r="F3487" s="18" t="s">
        <v>72</v>
      </c>
      <c r="G3487" s="19">
        <v>3.3</v>
      </c>
      <c r="H3487" s="20">
        <v>7.55</v>
      </c>
      <c r="I3487" s="21">
        <v>157</v>
      </c>
      <c r="J3487" s="19">
        <v>4.0337692747364997</v>
      </c>
      <c r="K3487" s="19">
        <v>1.3574182479472197</v>
      </c>
      <c r="L3487" s="19">
        <v>2.5</v>
      </c>
      <c r="M3487" s="19">
        <v>-1</v>
      </c>
      <c r="N3487" s="19">
        <v>6.8550000000000004</v>
      </c>
      <c r="O3487" s="19">
        <v>0.60399999999999998</v>
      </c>
      <c r="Q3487" s="19">
        <f t="shared" ref="Q3487:Q3513" si="830">2.22+2.54*LOG($G3487,10)</f>
        <v>3.5370254072898342</v>
      </c>
      <c r="R3487" s="19">
        <f t="shared" si="825"/>
        <v>3.0411401712660169</v>
      </c>
      <c r="S3487" s="19">
        <f t="shared" ref="S3487:S3515" si="831">-3.61+3.01*LOG($I3487)</f>
        <v>2.9996579537517927</v>
      </c>
      <c r="T3487" s="19">
        <f t="shared" si="827"/>
        <v>1.9866762765858017</v>
      </c>
      <c r="U3487" s="23">
        <f t="shared" ref="U3487:U3513" si="832">AVERAGE(Q3487:T3487)</f>
        <v>2.8911249522233615</v>
      </c>
      <c r="V3487" s="24">
        <f t="shared" si="829"/>
        <v>3.0311849813462017</v>
      </c>
      <c r="W3487" s="24">
        <f t="shared" si="829"/>
        <v>3.3005223875455467</v>
      </c>
      <c r="X3487" s="24">
        <f t="shared" si="829"/>
        <v>3.1413880141527284</v>
      </c>
      <c r="Y3487" s="24">
        <f t="shared" si="829"/>
        <v>2.1842562258920171</v>
      </c>
      <c r="Z3487" s="24">
        <f t="shared" si="829"/>
        <v>2.914337902234124</v>
      </c>
      <c r="AA3487" s="20">
        <v>-0.53</v>
      </c>
      <c r="AB3487" s="20">
        <v>-0.24333333333333301</v>
      </c>
      <c r="AC3487" s="17">
        <v>315.29873493503601</v>
      </c>
      <c r="AD3487" s="17">
        <f t="shared" si="828"/>
        <v>315.62729627387699</v>
      </c>
      <c r="AE3487" s="21">
        <v>208.843161856964</v>
      </c>
      <c r="AF3487" s="21">
        <v>166.16935483870978</v>
      </c>
      <c r="AG3487" s="19">
        <v>3.2972154989435492</v>
      </c>
      <c r="AH3487" s="21">
        <v>119.5</v>
      </c>
      <c r="AI3487" s="22">
        <v>-0.25333333333333297</v>
      </c>
      <c r="AJ3487" s="21">
        <v>1112.761438519452</v>
      </c>
      <c r="AK3487" s="21" t="e">
        <f>VLOOKUP($B3487,'[3]Rotoma level Monthly'!$C$2:$N$538,10,FALSE)</f>
        <v>#N/A</v>
      </c>
      <c r="AL3487" s="21" t="e">
        <f>VLOOKUP($B3487,'[3]Rotoma level Monthly'!$C$2:$N$538,11,FALSE)</f>
        <v>#N/A</v>
      </c>
      <c r="AM3487" s="20">
        <v>3.406840578332853</v>
      </c>
      <c r="AN3487" s="21">
        <v>187.81666666666663</v>
      </c>
    </row>
    <row r="3488" spans="1:40" x14ac:dyDescent="0.25">
      <c r="A3488" t="s">
        <v>102</v>
      </c>
      <c r="B3488" s="15">
        <v>43709</v>
      </c>
      <c r="C3488" s="16" t="s">
        <v>82</v>
      </c>
      <c r="D3488" s="17">
        <v>2020</v>
      </c>
      <c r="E3488" s="18" t="str">
        <f t="shared" si="826"/>
        <v>Tikitapu 2019/20</v>
      </c>
      <c r="F3488" s="18" t="s">
        <v>72</v>
      </c>
      <c r="G3488" s="19">
        <v>1.1000000000000001</v>
      </c>
      <c r="H3488" s="20">
        <v>7.9</v>
      </c>
      <c r="I3488" s="21">
        <v>160</v>
      </c>
      <c r="J3488" s="19">
        <v>5.0107692747365</v>
      </c>
      <c r="K3488" s="19">
        <v>2.3344182479472195</v>
      </c>
      <c r="L3488" s="19">
        <v>1</v>
      </c>
      <c r="M3488" s="19">
        <v>2</v>
      </c>
      <c r="N3488" s="19">
        <v>6.72</v>
      </c>
      <c r="O3488" s="19">
        <v>0.46400000000000002</v>
      </c>
      <c r="Q3488" s="19">
        <f t="shared" si="830"/>
        <v>2.3251374203018917</v>
      </c>
      <c r="R3488" s="19">
        <f t="shared" si="825"/>
        <v>2.977726669444817</v>
      </c>
      <c r="S3488" s="19">
        <f t="shared" si="831"/>
        <v>3.0244011477943329</v>
      </c>
      <c r="T3488" s="19">
        <f t="shared" si="827"/>
        <v>2.2617208647396541</v>
      </c>
      <c r="U3488" s="23">
        <f t="shared" si="832"/>
        <v>2.647246525570174</v>
      </c>
      <c r="V3488" s="24">
        <f t="shared" si="829"/>
        <v>2.924785363650551</v>
      </c>
      <c r="W3488" s="24">
        <f t="shared" si="829"/>
        <v>3.2357131884648918</v>
      </c>
      <c r="X3488" s="24">
        <f t="shared" si="829"/>
        <v>3.1380358871286016</v>
      </c>
      <c r="Y3488" s="24">
        <f t="shared" si="829"/>
        <v>2.1494589927007666</v>
      </c>
      <c r="Z3488" s="24">
        <f t="shared" si="829"/>
        <v>2.8619983579862023</v>
      </c>
      <c r="AA3488" s="20">
        <v>-1.28</v>
      </c>
      <c r="AB3488" s="20">
        <v>-0.39833333333333298</v>
      </c>
      <c r="AC3488" s="17">
        <v>315.30990636574103</v>
      </c>
      <c r="AD3488" s="17">
        <f t="shared" si="828"/>
        <v>315.57699041182764</v>
      </c>
      <c r="AE3488" s="21">
        <v>125.904944846104</v>
      </c>
      <c r="AF3488" s="21">
        <v>193.85296934865897</v>
      </c>
      <c r="AG3488" s="19">
        <v>4.3530672589042148</v>
      </c>
      <c r="AH3488" s="21">
        <v>178.1</v>
      </c>
      <c r="AI3488" s="22">
        <v>-0.206666666666666</v>
      </c>
      <c r="AJ3488" s="21">
        <v>1216.7993531995016</v>
      </c>
      <c r="AK3488" s="21" t="e">
        <f>VLOOKUP($B3488,'[3]Rotoma level Monthly'!$C$2:$N$538,10,FALSE)</f>
        <v>#N/A</v>
      </c>
      <c r="AL3488" s="21" t="e">
        <f>VLOOKUP($B3488,'[3]Rotoma level Monthly'!$C$2:$N$538,11,FALSE)</f>
        <v>#N/A</v>
      </c>
      <c r="AM3488" s="20">
        <v>3.5232853284740471</v>
      </c>
      <c r="AN3488" s="21">
        <v>196.21666666666667</v>
      </c>
    </row>
    <row r="3489" spans="1:40" x14ac:dyDescent="0.25">
      <c r="A3489" t="s">
        <v>102</v>
      </c>
      <c r="B3489" s="15">
        <v>43739</v>
      </c>
      <c r="C3489" s="16" t="s">
        <v>82</v>
      </c>
      <c r="D3489" s="17">
        <v>2020</v>
      </c>
      <c r="E3489" s="18" t="str">
        <f t="shared" si="826"/>
        <v>Tikitapu 2019/20</v>
      </c>
      <c r="F3489" s="18" t="s">
        <v>72</v>
      </c>
      <c r="G3489" s="19">
        <v>1.6</v>
      </c>
      <c r="H3489" s="20">
        <v>8.4</v>
      </c>
      <c r="I3489" s="21">
        <v>159</v>
      </c>
      <c r="J3489" s="19">
        <v>4</v>
      </c>
      <c r="K3489" s="19">
        <v>2</v>
      </c>
      <c r="L3489" s="19">
        <v>0</v>
      </c>
      <c r="M3489" s="19">
        <v>2</v>
      </c>
      <c r="N3489" s="19">
        <v>6.88</v>
      </c>
      <c r="O3489" s="19">
        <v>0.84299999999999997</v>
      </c>
      <c r="Q3489" s="19">
        <f t="shared" si="830"/>
        <v>2.7384647559460493</v>
      </c>
      <c r="R3489" s="19">
        <f t="shared" si="825"/>
        <v>2.8907042935942551</v>
      </c>
      <c r="S3489" s="19">
        <f t="shared" si="831"/>
        <v>3.016205344204558</v>
      </c>
      <c r="T3489" s="19">
        <f t="shared" si="827"/>
        <v>1.9760151746776498</v>
      </c>
      <c r="U3489" s="23">
        <f t="shared" si="832"/>
        <v>2.6553473921056283</v>
      </c>
      <c r="V3489" s="24">
        <f t="shared" si="829"/>
        <v>2.7723516444296235</v>
      </c>
      <c r="W3489" s="24">
        <f t="shared" si="829"/>
        <v>3.1762002659888311</v>
      </c>
      <c r="X3489" s="24">
        <f t="shared" si="829"/>
        <v>3.130748728033264</v>
      </c>
      <c r="Y3489" s="24">
        <f t="shared" si="829"/>
        <v>2.1256501851955996</v>
      </c>
      <c r="Z3489" s="24">
        <f t="shared" si="829"/>
        <v>2.801237705911829</v>
      </c>
      <c r="AA3489" s="20">
        <v>-0.54</v>
      </c>
      <c r="AB3489" s="20">
        <v>-0.47499999999999998</v>
      </c>
      <c r="AC3489" s="17">
        <v>315.32485735887099</v>
      </c>
      <c r="AD3489" s="17">
        <f t="shared" si="828"/>
        <v>315.52459615080988</v>
      </c>
      <c r="AE3489" s="21">
        <v>137.41368078175901</v>
      </c>
      <c r="AF3489" s="21">
        <v>204.52956989247312</v>
      </c>
      <c r="AG3489" s="19">
        <v>4.6808221285725802</v>
      </c>
      <c r="AH3489" s="21">
        <v>209.8</v>
      </c>
      <c r="AI3489" s="22">
        <v>-0.206666666666666</v>
      </c>
      <c r="AJ3489" s="21">
        <v>1277.1627980456053</v>
      </c>
      <c r="AK3489" s="21" t="e">
        <f>VLOOKUP($B3489,'[3]Rotoma level Monthly'!$C$2:$N$538,10,FALSE)</f>
        <v>#N/A</v>
      </c>
      <c r="AL3489" s="21" t="e">
        <f>VLOOKUP($B3489,'[3]Rotoma level Monthly'!$C$2:$N$538,11,FALSE)</f>
        <v>#N/A</v>
      </c>
      <c r="AM3489" s="20">
        <v>3.5622207819135183</v>
      </c>
      <c r="AN3489" s="21">
        <v>197.54166666666666</v>
      </c>
    </row>
    <row r="3490" spans="1:40" x14ac:dyDescent="0.25">
      <c r="A3490" t="s">
        <v>102</v>
      </c>
      <c r="B3490" s="15">
        <v>43770</v>
      </c>
      <c r="C3490" s="16" t="s">
        <v>82</v>
      </c>
      <c r="D3490" s="17">
        <v>2020</v>
      </c>
      <c r="E3490" s="18" t="str">
        <f t="shared" si="826"/>
        <v>Tikitapu 2019/20</v>
      </c>
      <c r="F3490" s="18" t="s">
        <v>72</v>
      </c>
      <c r="G3490" s="19">
        <v>2.1</v>
      </c>
      <c r="H3490" s="20">
        <v>7.85</v>
      </c>
      <c r="I3490" s="21">
        <v>155</v>
      </c>
      <c r="J3490" s="19">
        <v>2</v>
      </c>
      <c r="K3490" s="19">
        <v>1</v>
      </c>
      <c r="L3490" s="19">
        <v>0</v>
      </c>
      <c r="M3490" s="19">
        <v>3</v>
      </c>
      <c r="N3490" s="19">
        <v>6.94</v>
      </c>
      <c r="O3490" s="19">
        <v>0.81499999999999995</v>
      </c>
      <c r="Q3490" s="19">
        <f t="shared" si="830"/>
        <v>3.0384370086241552</v>
      </c>
      <c r="R3490" s="19">
        <f t="shared" si="825"/>
        <v>2.9866534558862674</v>
      </c>
      <c r="S3490" s="19">
        <f t="shared" si="831"/>
        <v>2.982898411492577</v>
      </c>
      <c r="T3490" s="19">
        <f t="shared" si="827"/>
        <v>1.097007587338825</v>
      </c>
      <c r="U3490" s="23">
        <f t="shared" si="832"/>
        <v>2.5262491158354559</v>
      </c>
      <c r="V3490" s="24">
        <f t="shared" si="829"/>
        <v>2.809624294263076</v>
      </c>
      <c r="W3490" s="24">
        <f t="shared" si="829"/>
        <v>3.1360854975582888</v>
      </c>
      <c r="X3490" s="24">
        <f t="shared" si="829"/>
        <v>3.1057399139742135</v>
      </c>
      <c r="Y3490" s="24">
        <f t="shared" si="829"/>
        <v>2.0808202370270372</v>
      </c>
      <c r="Z3490" s="24">
        <f t="shared" si="829"/>
        <v>2.7830674857056539</v>
      </c>
      <c r="AA3490" s="20">
        <v>-0.99</v>
      </c>
      <c r="AB3490" s="20">
        <v>-0.78166666666666595</v>
      </c>
      <c r="AC3490" s="17">
        <v>315.29632552083302</v>
      </c>
      <c r="AD3490" s="17">
        <f t="shared" si="828"/>
        <v>315.47833564812169</v>
      </c>
      <c r="AE3490" s="21">
        <v>72.566775244299805</v>
      </c>
      <c r="AF3490" s="21">
        <v>188.48611111111114</v>
      </c>
      <c r="AG3490" s="19">
        <v>4.0801874964750002</v>
      </c>
      <c r="AI3490" s="22">
        <v>-0.206666666666666</v>
      </c>
      <c r="AJ3490" s="21">
        <v>1319.8477687480888</v>
      </c>
      <c r="AK3490" s="21" t="e">
        <f>VLOOKUP($B3490,'[3]Rotoma level Monthly'!$C$2:$N$538,10,FALSE)</f>
        <v>#N/A</v>
      </c>
      <c r="AL3490" s="21" t="e">
        <f>VLOOKUP($B3490,'[3]Rotoma level Monthly'!$C$2:$N$538,11,FALSE)</f>
        <v>#N/A</v>
      </c>
      <c r="AM3490" s="20">
        <v>3.6644988831791996</v>
      </c>
    </row>
    <row r="3491" spans="1:40" x14ac:dyDescent="0.25">
      <c r="A3491" t="s">
        <v>102</v>
      </c>
      <c r="B3491" s="15">
        <v>43800</v>
      </c>
      <c r="C3491" s="16" t="s">
        <v>82</v>
      </c>
      <c r="D3491" s="17">
        <v>2020</v>
      </c>
      <c r="E3491" s="18" t="str">
        <f t="shared" si="826"/>
        <v>Tikitapu 2019/20</v>
      </c>
      <c r="F3491" s="18" t="s">
        <v>72</v>
      </c>
      <c r="G3491" s="19">
        <v>1.2</v>
      </c>
      <c r="H3491" s="20">
        <v>7.7</v>
      </c>
      <c r="I3491" s="21">
        <v>172</v>
      </c>
      <c r="J3491" s="19">
        <v>3</v>
      </c>
      <c r="K3491" s="19">
        <v>1</v>
      </c>
      <c r="L3491" s="19">
        <v>1</v>
      </c>
      <c r="M3491" s="19">
        <v>5</v>
      </c>
      <c r="N3491" s="19">
        <v>6.88</v>
      </c>
      <c r="O3491" s="19">
        <v>0.879</v>
      </c>
      <c r="Q3491" s="19">
        <f t="shared" si="830"/>
        <v>2.4211203649609674</v>
      </c>
      <c r="R3491" s="19">
        <f t="shared" si="825"/>
        <v>3.0136946951597121</v>
      </c>
      <c r="S3491" s="19">
        <f t="shared" si="831"/>
        <v>3.1189406251917213</v>
      </c>
      <c r="T3491" s="19">
        <f t="shared" si="827"/>
        <v>1.6111940637814142</v>
      </c>
      <c r="U3491" s="23">
        <f t="shared" si="832"/>
        <v>2.5412374372734536</v>
      </c>
      <c r="V3491" s="24">
        <f t="shared" si="829"/>
        <v>2.7539048572357898</v>
      </c>
      <c r="W3491" s="24">
        <f t="shared" si="829"/>
        <v>3.0754691415576048</v>
      </c>
      <c r="X3491" s="24">
        <f t="shared" si="829"/>
        <v>3.0937569078737166</v>
      </c>
      <c r="Y3491" s="24">
        <f t="shared" si="829"/>
        <v>2.0266096702805174</v>
      </c>
      <c r="Z3491" s="24">
        <f t="shared" si="829"/>
        <v>2.7374351442369069</v>
      </c>
      <c r="AA3491" s="20">
        <v>-0.6</v>
      </c>
      <c r="AB3491" s="20">
        <v>-0.72333333333333305</v>
      </c>
      <c r="AC3491" s="17">
        <v>315.25864919354802</v>
      </c>
      <c r="AD3491" s="17">
        <f t="shared" si="828"/>
        <v>315.43378860926424</v>
      </c>
      <c r="AE3491" s="21">
        <v>194.15839709112899</v>
      </c>
      <c r="AF3491" s="21">
        <v>176.50537634408605</v>
      </c>
      <c r="AG3491" s="19">
        <v>4.6939598227069901</v>
      </c>
      <c r="AH3491" s="21">
        <v>277.7</v>
      </c>
      <c r="AI3491" s="22">
        <v>-0.25333333333333297</v>
      </c>
      <c r="AJ3491" s="21">
        <v>1268.6806821577336</v>
      </c>
      <c r="AK3491" s="21" t="e">
        <f>VLOOKUP($B3491,'[3]Rotoma level Monthly'!$C$2:$N$538,10,FALSE)</f>
        <v>#N/A</v>
      </c>
      <c r="AL3491" s="21" t="e">
        <f>VLOOKUP($B3491,'[3]Rotoma level Monthly'!$C$2:$N$538,11,FALSE)</f>
        <v>#N/A</v>
      </c>
      <c r="AM3491" s="20">
        <v>3.7078455909606807</v>
      </c>
      <c r="AN3491" s="21">
        <v>201.54999999999998</v>
      </c>
    </row>
    <row r="3492" spans="1:40" x14ac:dyDescent="0.25">
      <c r="A3492" t="s">
        <v>102</v>
      </c>
      <c r="B3492" s="15">
        <v>43831</v>
      </c>
      <c r="C3492" s="16" t="s">
        <v>82</v>
      </c>
      <c r="D3492" s="17">
        <v>2020</v>
      </c>
      <c r="E3492" s="18" t="str">
        <f t="shared" si="826"/>
        <v>Tikitapu 2019/20</v>
      </c>
      <c r="F3492" s="18" t="s">
        <v>72</v>
      </c>
      <c r="G3492" s="19">
        <v>0.8</v>
      </c>
      <c r="H3492" s="20">
        <v>6.8250000000000002</v>
      </c>
      <c r="I3492" s="21">
        <v>170</v>
      </c>
      <c r="J3492" s="19">
        <v>5</v>
      </c>
      <c r="K3492" s="19">
        <v>1</v>
      </c>
      <c r="L3492" s="19">
        <v>2</v>
      </c>
      <c r="M3492" s="19">
        <v>6</v>
      </c>
      <c r="N3492" s="19">
        <v>6.84</v>
      </c>
      <c r="O3492" s="19">
        <v>0.89900000000000002</v>
      </c>
      <c r="Q3492" s="19">
        <f t="shared" si="830"/>
        <v>1.9738485669595369</v>
      </c>
      <c r="R3492" s="19">
        <f t="shared" si="825"/>
        <v>3.1800855396888643</v>
      </c>
      <c r="S3492" s="19">
        <f t="shared" si="831"/>
        <v>3.1036512533486049</v>
      </c>
      <c r="T3492" s="19">
        <f t="shared" si="827"/>
        <v>2.2589924126611747</v>
      </c>
      <c r="U3492" s="23">
        <f t="shared" si="832"/>
        <v>2.6291444431645452</v>
      </c>
      <c r="V3492" s="24">
        <f t="shared" si="829"/>
        <v>2.7246307861239267</v>
      </c>
      <c r="W3492" s="24">
        <f t="shared" si="829"/>
        <v>3.0494747612092774</v>
      </c>
      <c r="X3492" s="24">
        <f t="shared" si="829"/>
        <v>3.0881372103819769</v>
      </c>
      <c r="Y3492" s="24">
        <f t="shared" si="829"/>
        <v>2.0263822992739775</v>
      </c>
      <c r="Z3492" s="24">
        <f t="shared" si="829"/>
        <v>2.7221562642472903</v>
      </c>
      <c r="AA3492" s="20"/>
      <c r="AB3492" s="20"/>
      <c r="AC3492" s="17">
        <v>315.10756093190003</v>
      </c>
      <c r="AD3492" s="17">
        <f t="shared" si="828"/>
        <v>315.36798567034549</v>
      </c>
      <c r="AE3492" s="21">
        <v>13.1511627906977</v>
      </c>
      <c r="AF3492" s="21">
        <v>198.17204301075262</v>
      </c>
      <c r="AG3492" s="19">
        <v>4.1079495185537649</v>
      </c>
      <c r="AH3492" s="21">
        <v>335.8</v>
      </c>
      <c r="AI3492" s="22">
        <v>-0.26333333333333298</v>
      </c>
      <c r="AJ3492" s="21">
        <v>1231.5559535410468</v>
      </c>
      <c r="AK3492" s="21" t="e">
        <f>VLOOKUP($B3492,'[3]Rotoma level Monthly'!$C$2:$N$538,10,FALSE)</f>
        <v>#N/A</v>
      </c>
      <c r="AL3492" s="21" t="e">
        <f>VLOOKUP($B3492,'[3]Rotoma level Monthly'!$C$2:$N$538,11,FALSE)</f>
        <v>#N/A</v>
      </c>
      <c r="AM3492" s="20">
        <v>3.7868744243699317</v>
      </c>
      <c r="AN3492" s="21">
        <v>213.18333333333331</v>
      </c>
    </row>
    <row r="3493" spans="1:40" x14ac:dyDescent="0.25">
      <c r="A3493" t="s">
        <v>102</v>
      </c>
      <c r="B3493" s="15">
        <v>43862</v>
      </c>
      <c r="C3493" s="16" t="s">
        <v>82</v>
      </c>
      <c r="D3493" s="17">
        <v>2020</v>
      </c>
      <c r="E3493" s="18" t="str">
        <f t="shared" si="826"/>
        <v>Tikitapu 2019/20</v>
      </c>
      <c r="F3493" s="18" t="s">
        <v>72</v>
      </c>
      <c r="G3493" s="19">
        <v>1.7</v>
      </c>
      <c r="H3493" s="20">
        <v>5.2</v>
      </c>
      <c r="I3493" s="21">
        <v>160.89999999999998</v>
      </c>
      <c r="J3493" s="19">
        <v>4.7</v>
      </c>
      <c r="K3493" s="19">
        <v>1</v>
      </c>
      <c r="L3493" s="19">
        <v>1</v>
      </c>
      <c r="M3493" s="19">
        <v>0.8</v>
      </c>
      <c r="N3493" s="19">
        <v>7.03</v>
      </c>
      <c r="O3493" s="19">
        <v>0.85499999999999998</v>
      </c>
      <c r="Q3493" s="19">
        <f t="shared" si="830"/>
        <v>2.8053402603008157</v>
      </c>
      <c r="R3493" s="19">
        <f t="shared" si="825"/>
        <v>3.5411413633579301</v>
      </c>
      <c r="S3493" s="19">
        <f t="shared" si="831"/>
        <v>3.031733692738078</v>
      </c>
      <c r="T3493" s="19">
        <f t="shared" si="827"/>
        <v>2.1805257451722948</v>
      </c>
      <c r="U3493" s="23">
        <f t="shared" si="832"/>
        <v>2.8896852653922798</v>
      </c>
      <c r="V3493" s="24">
        <f t="shared" si="829"/>
        <v>2.7302037448201566</v>
      </c>
      <c r="W3493" s="24">
        <f t="shared" si="829"/>
        <v>3.0594753656632694</v>
      </c>
      <c r="X3493" s="24">
        <f t="shared" si="829"/>
        <v>3.0821440803311</v>
      </c>
      <c r="Y3493" s="24">
        <f t="shared" si="829"/>
        <v>1.9999329567601851</v>
      </c>
      <c r="Z3493" s="24">
        <f t="shared" si="829"/>
        <v>2.7179390368936773</v>
      </c>
      <c r="AA3493" s="20"/>
      <c r="AB3493" s="20"/>
      <c r="AC3493" s="17">
        <v>314.87465846503801</v>
      </c>
      <c r="AD3493" s="17">
        <f t="shared" si="828"/>
        <v>315.28511906789964</v>
      </c>
      <c r="AE3493" s="21">
        <v>6.5755813953488298</v>
      </c>
      <c r="AF3493" s="21">
        <v>175.86206896551727</v>
      </c>
      <c r="AG3493" s="19">
        <v>3.6029589687902295</v>
      </c>
      <c r="AH3493" s="21">
        <v>283.3</v>
      </c>
      <c r="AI3493" s="22">
        <v>-0.33083333333333298</v>
      </c>
      <c r="AJ3493" s="21">
        <v>1183.4273825809396</v>
      </c>
      <c r="AK3493" s="21" t="e">
        <f>VLOOKUP($B3493,'[3]Rotoma level Monthly'!$C$2:$N$538,10,FALSE)</f>
        <v>#N/A</v>
      </c>
      <c r="AL3493" s="21" t="e">
        <f>VLOOKUP($B3493,'[3]Rotoma level Monthly'!$C$2:$N$538,11,FALSE)</f>
        <v>#N/A</v>
      </c>
      <c r="AM3493" s="20">
        <v>3.785289834068633</v>
      </c>
      <c r="AN3493" s="21">
        <v>219.74166666666667</v>
      </c>
    </row>
    <row r="3494" spans="1:40" x14ac:dyDescent="0.25">
      <c r="A3494" t="s">
        <v>102</v>
      </c>
      <c r="B3494" s="15">
        <v>43983</v>
      </c>
      <c r="C3494" s="16" t="s">
        <v>82</v>
      </c>
      <c r="D3494" s="17">
        <v>2020</v>
      </c>
      <c r="E3494" s="18" t="str">
        <f t="shared" si="826"/>
        <v>Tikitapu 2019/20</v>
      </c>
      <c r="F3494" s="18" t="s">
        <v>72</v>
      </c>
      <c r="G3494" s="19">
        <v>3.4</v>
      </c>
      <c r="H3494" s="20">
        <v>6.1</v>
      </c>
      <c r="I3494" s="21">
        <v>171.8</v>
      </c>
      <c r="J3494" s="19">
        <v>4.5</v>
      </c>
      <c r="K3494" s="19">
        <v>0.8</v>
      </c>
      <c r="L3494" s="19">
        <v>0.8</v>
      </c>
      <c r="M3494" s="19">
        <v>3.3</v>
      </c>
      <c r="N3494" s="19">
        <v>6.58</v>
      </c>
      <c r="O3494" s="19">
        <v>0.80500000000000005</v>
      </c>
      <c r="Q3494" s="19">
        <f t="shared" si="830"/>
        <v>3.5699564492873277</v>
      </c>
      <c r="R3494" s="19">
        <f t="shared" si="825"/>
        <v>3.3313056668473169</v>
      </c>
      <c r="S3494" s="19">
        <f t="shared" si="831"/>
        <v>3.1174197100806231</v>
      </c>
      <c r="T3494" s="19">
        <f t="shared" si="827"/>
        <v>2.1253805402240036</v>
      </c>
      <c r="U3494" s="23">
        <f t="shared" si="832"/>
        <v>3.0360155916098179</v>
      </c>
      <c r="V3494" s="24">
        <f t="shared" si="829"/>
        <v>2.8523854510961102</v>
      </c>
      <c r="W3494" s="24">
        <f t="shared" si="829"/>
        <v>3.0621785213932937</v>
      </c>
      <c r="X3494" s="24">
        <f t="shared" si="829"/>
        <v>3.0872057242858553</v>
      </c>
      <c r="Y3494" s="24">
        <f t="shared" si="829"/>
        <v>1.99692924510588</v>
      </c>
      <c r="Z3494" s="24">
        <f t="shared" si="829"/>
        <v>2.7496747354702848</v>
      </c>
      <c r="AA3494" s="20"/>
      <c r="AB3494" s="20"/>
      <c r="AC3494" s="17">
        <v>314.49346116340399</v>
      </c>
      <c r="AD3494" s="17">
        <f t="shared" si="828"/>
        <v>315.18950333433196</v>
      </c>
      <c r="AE3494" s="21">
        <v>185.69897475667199</v>
      </c>
      <c r="AF3494" s="21">
        <v>149.72916666666666</v>
      </c>
      <c r="AG3494" s="19">
        <v>3.516442126591667</v>
      </c>
      <c r="AH3494" s="21">
        <v>112.2</v>
      </c>
      <c r="AI3494" s="22">
        <v>-0.43666666666666648</v>
      </c>
      <c r="AJ3494" s="21">
        <v>1156.6745374115164</v>
      </c>
      <c r="AK3494" s="21" t="e">
        <f>VLOOKUP($B3494,'[3]Rotoma level Monthly'!$C$2:$N$538,10,FALSE)</f>
        <v>#N/A</v>
      </c>
      <c r="AL3494" s="21" t="e">
        <f>VLOOKUP($B3494,'[3]Rotoma level Monthly'!$C$2:$N$538,11,FALSE)</f>
        <v>#N/A</v>
      </c>
      <c r="AM3494" s="20">
        <v>3.7880773978291811</v>
      </c>
      <c r="AN3494" s="21">
        <v>206.39166666666665</v>
      </c>
    </row>
    <row r="3495" spans="1:40" x14ac:dyDescent="0.25">
      <c r="A3495" t="s">
        <v>102</v>
      </c>
      <c r="B3495" s="15">
        <v>44013</v>
      </c>
      <c r="C3495" s="16" t="s">
        <v>83</v>
      </c>
      <c r="D3495" s="17">
        <v>2021</v>
      </c>
      <c r="E3495" s="18" t="str">
        <f t="shared" si="826"/>
        <v>Tikitapu 2020/21</v>
      </c>
      <c r="F3495" s="18" t="s">
        <v>72</v>
      </c>
      <c r="G3495" s="19">
        <v>4.5999999999999996</v>
      </c>
      <c r="H3495" s="20">
        <v>4.45</v>
      </c>
      <c r="I3495" s="21">
        <v>164.20000000000002</v>
      </c>
      <c r="J3495" s="19">
        <v>4.8</v>
      </c>
      <c r="K3495" s="19">
        <v>1.2</v>
      </c>
      <c r="L3495" s="19">
        <v>1.85</v>
      </c>
      <c r="M3495" s="19">
        <v>6.8</v>
      </c>
      <c r="N3495" s="19">
        <v>7.41</v>
      </c>
      <c r="O3495" s="19">
        <v>0.97</v>
      </c>
      <c r="Q3495" s="19">
        <f t="shared" si="830"/>
        <v>3.9034048924711984</v>
      </c>
      <c r="R3495" s="19">
        <f t="shared" si="825"/>
        <v>3.7410909671679167</v>
      </c>
      <c r="S3495" s="19">
        <f t="shared" si="831"/>
        <v>3.0582731898781002</v>
      </c>
      <c r="T3495" s="19">
        <f t="shared" si="827"/>
        <v>2.2072244131367147</v>
      </c>
      <c r="U3495" s="23">
        <f t="shared" si="832"/>
        <v>3.2274983656634824</v>
      </c>
      <c r="V3495" s="24">
        <f t="shared" si="829"/>
        <v>2.9759091617219631</v>
      </c>
      <c r="W3495" s="24">
        <f t="shared" si="829"/>
        <v>3.1265325706520333</v>
      </c>
      <c r="X3495" s="24">
        <f t="shared" si="829"/>
        <v>3.0761736291759316</v>
      </c>
      <c r="Y3495" s="24">
        <f t="shared" si="829"/>
        <v>2.0103092128994122</v>
      </c>
      <c r="Z3495" s="24">
        <f t="shared" si="829"/>
        <v>2.7972311436123349</v>
      </c>
      <c r="AA3495" s="20"/>
      <c r="AB3495" s="20"/>
      <c r="AC3495" s="17">
        <v>314.62044283862502</v>
      </c>
      <c r="AD3495" s="17">
        <f t="shared" si="828"/>
        <v>315.11999718618677</v>
      </c>
      <c r="AE3495" s="21">
        <v>142.96658097686401</v>
      </c>
      <c r="AF3495" s="21">
        <v>176.29704301075267</v>
      </c>
      <c r="AG3495" s="19">
        <v>3.2681742803306451</v>
      </c>
      <c r="AH3495" s="21">
        <v>129</v>
      </c>
      <c r="AI3495" s="22">
        <v>-0.47499999999999998</v>
      </c>
      <c r="AJ3495" s="21">
        <v>1262.4062104526145</v>
      </c>
      <c r="AK3495" s="21" t="e">
        <f>VLOOKUP($B3495,'[3]Rotoma level Monthly'!$C$2:$N$538,10,FALSE)</f>
        <v>#N/A</v>
      </c>
      <c r="AL3495" s="21" t="e">
        <f>VLOOKUP($B3495,'[3]Rotoma level Monthly'!$C$2:$N$538,11,FALSE)</f>
        <v>#N/A</v>
      </c>
      <c r="AM3495" s="20">
        <v>3.8443149878011726</v>
      </c>
      <c r="AN3495" s="21">
        <v>203.92499999999998</v>
      </c>
    </row>
    <row r="3496" spans="1:40" x14ac:dyDescent="0.25">
      <c r="A3496" t="s">
        <v>102</v>
      </c>
      <c r="B3496" s="15">
        <v>44044</v>
      </c>
      <c r="C3496" s="16" t="s">
        <v>83</v>
      </c>
      <c r="D3496" s="17">
        <v>2021</v>
      </c>
      <c r="E3496" s="18" t="str">
        <f t="shared" si="826"/>
        <v>Tikitapu 2020/21</v>
      </c>
      <c r="F3496" s="18" t="s">
        <v>72</v>
      </c>
      <c r="G3496" s="19">
        <v>5.0999999999999996</v>
      </c>
      <c r="H3496" s="20">
        <v>3.45</v>
      </c>
      <c r="I3496" s="21">
        <v>204.6</v>
      </c>
      <c r="J3496" s="19">
        <v>3.9</v>
      </c>
      <c r="K3496" s="19">
        <v>0.7</v>
      </c>
      <c r="L3496" s="19">
        <v>1.1000000000000001</v>
      </c>
      <c r="M3496" s="19">
        <v>4.3</v>
      </c>
      <c r="N3496" s="19">
        <v>6.72</v>
      </c>
      <c r="O3496" s="19">
        <v>1.0900000000000001</v>
      </c>
      <c r="Q3496" s="19">
        <f t="shared" si="830"/>
        <v>4.0172282472887586</v>
      </c>
      <c r="R3496" s="19">
        <f t="shared" si="825"/>
        <v>4.0598215667208706</v>
      </c>
      <c r="S3496" s="19">
        <f t="shared" si="831"/>
        <v>3.3458259444221849</v>
      </c>
      <c r="T3496" s="19">
        <f t="shared" si="827"/>
        <v>1.9439086525173772</v>
      </c>
      <c r="U3496" s="23">
        <f t="shared" si="832"/>
        <v>3.341696102737298</v>
      </c>
      <c r="V3496" s="24">
        <f t="shared" si="829"/>
        <v>3.0768998273042918</v>
      </c>
      <c r="W3496" s="24">
        <f t="shared" si="829"/>
        <v>3.2239590100792506</v>
      </c>
      <c r="X3496" s="24">
        <f t="shared" si="829"/>
        <v>3.0837807166437874</v>
      </c>
      <c r="Y3496" s="24">
        <f t="shared" si="829"/>
        <v>1.9551302009201479</v>
      </c>
      <c r="Z3496" s="24">
        <f t="shared" si="829"/>
        <v>2.8349424387368694</v>
      </c>
      <c r="AA3496" s="20"/>
      <c r="AB3496" s="20"/>
      <c r="AC3496" s="17">
        <v>314.63354366636099</v>
      </c>
      <c r="AD3496" s="17">
        <f t="shared" si="828"/>
        <v>315.05736782447144</v>
      </c>
      <c r="AE3496" s="21">
        <v>121.683022242093</v>
      </c>
      <c r="AF3496" s="21">
        <v>182.69489247311833</v>
      </c>
      <c r="AG3496" s="19">
        <v>3.4393100328709671</v>
      </c>
      <c r="AH3496" s="21">
        <v>167.8</v>
      </c>
      <c r="AI3496" s="22">
        <v>-0.59916666666666651</v>
      </c>
      <c r="AJ3496" s="21">
        <v>1196.5296295725143</v>
      </c>
      <c r="AK3496" s="21" t="e">
        <f>VLOOKUP($B3496,'[3]Rotoma level Monthly'!$C$2:$N$538,10,FALSE)</f>
        <v>#N/A</v>
      </c>
      <c r="AL3496" s="21" t="e">
        <f>VLOOKUP($B3496,'[3]Rotoma level Monthly'!$C$2:$N$538,11,FALSE)</f>
        <v>#N/A</v>
      </c>
      <c r="AM3496" s="20">
        <v>3.8418948862500972</v>
      </c>
      <c r="AN3496" s="21">
        <v>207.95000000000002</v>
      </c>
    </row>
    <row r="3497" spans="1:40" x14ac:dyDescent="0.25">
      <c r="A3497" t="s">
        <v>102</v>
      </c>
      <c r="B3497" s="15">
        <v>44075</v>
      </c>
      <c r="C3497" s="16" t="s">
        <v>83</v>
      </c>
      <c r="D3497" s="17">
        <v>2021</v>
      </c>
      <c r="E3497" s="18" t="str">
        <f t="shared" si="826"/>
        <v>Tikitapu 2020/21</v>
      </c>
      <c r="F3497" s="18" t="s">
        <v>72</v>
      </c>
      <c r="G3497" s="19">
        <v>5.2</v>
      </c>
      <c r="H3497" s="20">
        <v>3.2</v>
      </c>
      <c r="I3497" s="21">
        <v>182.2</v>
      </c>
      <c r="J3497" s="19">
        <v>4.5999999999999996</v>
      </c>
      <c r="K3497" s="19">
        <v>1.1000000000000001</v>
      </c>
      <c r="L3497" s="19">
        <v>1</v>
      </c>
      <c r="M3497" s="19">
        <v>2.4</v>
      </c>
      <c r="N3497" s="19">
        <v>6.75</v>
      </c>
      <c r="O3497" s="19">
        <v>1.03</v>
      </c>
      <c r="Q3497" s="19">
        <f t="shared" si="830"/>
        <v>4.0386484928323902</v>
      </c>
      <c r="R3497" s="19">
        <f t="shared" si="825"/>
        <v>4.1524584074666873</v>
      </c>
      <c r="S3497" s="19">
        <f t="shared" si="831"/>
        <v>3.1942506016373078</v>
      </c>
      <c r="T3497" s="19">
        <f t="shared" si="827"/>
        <v>2.1532528685101959</v>
      </c>
      <c r="U3497" s="23">
        <f t="shared" si="832"/>
        <v>3.3846525926116451</v>
      </c>
      <c r="V3497" s="24">
        <f t="shared" si="829"/>
        <v>3.1559744009329571</v>
      </c>
      <c r="W3497" s="24">
        <f t="shared" si="829"/>
        <v>3.3305170227395511</v>
      </c>
      <c r="X3497" s="24">
        <f t="shared" si="829"/>
        <v>3.0901199010445608</v>
      </c>
      <c r="Y3497" s="24">
        <f t="shared" si="829"/>
        <v>2.0053016220070634</v>
      </c>
      <c r="Z3497" s="24">
        <f t="shared" si="829"/>
        <v>2.8954782366810332</v>
      </c>
      <c r="AA3497" s="20"/>
      <c r="AB3497" s="20"/>
      <c r="AC3497" s="17">
        <v>314.58757158552299</v>
      </c>
      <c r="AD3497" s="17">
        <f t="shared" si="828"/>
        <v>315.00057956110112</v>
      </c>
      <c r="AE3497" s="21">
        <v>59.347826086956701</v>
      </c>
      <c r="AF3497" s="21">
        <v>219.06250000000006</v>
      </c>
      <c r="AG3497" s="19">
        <v>4.8522114155611105</v>
      </c>
      <c r="AH3497" s="21">
        <v>217.2</v>
      </c>
      <c r="AI3497" s="22">
        <v>-0.72333333333333305</v>
      </c>
      <c r="AJ3497" s="21">
        <v>1190.0118989915206</v>
      </c>
      <c r="AK3497" s="21" t="e">
        <f>VLOOKUP($B3497,'[3]Rotoma level Monthly'!$C$2:$N$538,10,FALSE)</f>
        <v>#N/A</v>
      </c>
      <c r="AL3497" s="21" t="e">
        <f>VLOOKUP($B3497,'[3]Rotoma level Monthly'!$C$2:$N$538,11,FALSE)</f>
        <v>#N/A</v>
      </c>
      <c r="AM3497" s="20">
        <v>3.7749675540697658</v>
      </c>
      <c r="AN3497" s="21">
        <v>211.46666666666661</v>
      </c>
    </row>
    <row r="3498" spans="1:40" x14ac:dyDescent="0.25">
      <c r="A3498" t="s">
        <v>102</v>
      </c>
      <c r="B3498" s="15">
        <v>44105</v>
      </c>
      <c r="C3498" s="16" t="s">
        <v>83</v>
      </c>
      <c r="D3498" s="17">
        <v>2021</v>
      </c>
      <c r="E3498" s="18" t="str">
        <f t="shared" si="826"/>
        <v>Tikitapu 2020/21</v>
      </c>
      <c r="F3498" s="18" t="s">
        <v>72</v>
      </c>
      <c r="G3498" s="19">
        <v>2.6</v>
      </c>
      <c r="H3498" s="20">
        <v>2.5</v>
      </c>
      <c r="I3498" s="21">
        <v>222</v>
      </c>
      <c r="J3498" s="19">
        <v>6</v>
      </c>
      <c r="K3498" s="19">
        <v>1</v>
      </c>
      <c r="L3498" s="19">
        <v>2</v>
      </c>
      <c r="M3498" s="19">
        <v>1</v>
      </c>
      <c r="N3498" s="19">
        <v>6.88</v>
      </c>
      <c r="O3498" s="19">
        <v>1.07</v>
      </c>
      <c r="Q3498" s="19">
        <f t="shared" si="830"/>
        <v>3.2740323038458774</v>
      </c>
      <c r="R3498" s="19">
        <f t="shared" si="825"/>
        <v>4.4524812960920688</v>
      </c>
      <c r="S3498" s="19">
        <f t="shared" si="831"/>
        <v>3.4525224530964223</v>
      </c>
      <c r="T3498" s="19">
        <f t="shared" si="827"/>
        <v>2.4902016511202389</v>
      </c>
      <c r="U3498" s="23">
        <f t="shared" si="832"/>
        <v>3.4173094260386518</v>
      </c>
      <c r="V3498" s="24">
        <f t="shared" si="829"/>
        <v>3.1368870141757337</v>
      </c>
      <c r="W3498" s="24">
        <f t="shared" si="829"/>
        <v>3.4473586743910603</v>
      </c>
      <c r="X3498" s="24">
        <f t="shared" si="829"/>
        <v>3.1204816939696918</v>
      </c>
      <c r="Y3498" s="24">
        <f t="shared" si="829"/>
        <v>2.024341687538779</v>
      </c>
      <c r="Z3498" s="24">
        <f t="shared" si="829"/>
        <v>2.9322672675188159</v>
      </c>
      <c r="AA3498" s="20"/>
      <c r="AB3498" s="20"/>
      <c r="AC3498" s="17">
        <v>314.51140411987302</v>
      </c>
      <c r="AD3498" s="17">
        <f t="shared" si="828"/>
        <v>314.94309301206277</v>
      </c>
      <c r="AE3498" s="21">
        <v>63.9600000000001</v>
      </c>
      <c r="AF3498" s="21">
        <v>143.62903225806451</v>
      </c>
      <c r="AG3498" s="19">
        <v>3.5976538200698922</v>
      </c>
      <c r="AH3498" s="21">
        <v>174.7</v>
      </c>
      <c r="AI3498" s="22">
        <v>-0.7524999999999995</v>
      </c>
      <c r="AJ3498" s="21">
        <v>1123.4547802323732</v>
      </c>
      <c r="AK3498" s="21" t="e">
        <f>VLOOKUP($B3498,'[3]Rotoma level Monthly'!$C$2:$N$538,10,FALSE)</f>
        <v>#N/A</v>
      </c>
      <c r="AL3498" s="21" t="e">
        <f>VLOOKUP($B3498,'[3]Rotoma level Monthly'!$C$2:$N$538,11,FALSE)</f>
        <v>#N/A</v>
      </c>
      <c r="AM3498" s="20">
        <v>3.816562900457841</v>
      </c>
      <c r="AN3498" s="21">
        <v>211.18333333333328</v>
      </c>
    </row>
    <row r="3499" spans="1:40" x14ac:dyDescent="0.25">
      <c r="A3499" t="s">
        <v>102</v>
      </c>
      <c r="B3499" s="15">
        <v>44136</v>
      </c>
      <c r="C3499" s="16" t="s">
        <v>83</v>
      </c>
      <c r="D3499" s="17">
        <v>2021</v>
      </c>
      <c r="E3499" s="18" t="str">
        <f t="shared" si="826"/>
        <v>Tikitapu 2020/21</v>
      </c>
      <c r="F3499" s="18" t="s">
        <v>72</v>
      </c>
      <c r="G3499" s="19">
        <v>1.4</v>
      </c>
      <c r="H3499" s="20">
        <v>3</v>
      </c>
      <c r="I3499" s="21">
        <v>210</v>
      </c>
      <c r="J3499" s="19">
        <v>4</v>
      </c>
      <c r="K3499" s="19">
        <v>2</v>
      </c>
      <c r="L3499" s="19">
        <v>13</v>
      </c>
      <c r="M3499" s="19">
        <v>21</v>
      </c>
      <c r="N3499" s="19">
        <v>6.07</v>
      </c>
      <c r="O3499" s="19">
        <v>0.81200000000000006</v>
      </c>
      <c r="Q3499" s="19">
        <f t="shared" si="830"/>
        <v>2.5911652106227248</v>
      </c>
      <c r="R3499" s="19">
        <f t="shared" si="825"/>
        <v>4.2314532428503622</v>
      </c>
      <c r="S3499" s="19">
        <f t="shared" si="831"/>
        <v>3.3798800771490964</v>
      </c>
      <c r="T3499" s="19">
        <f t="shared" si="827"/>
        <v>1.9760151746776498</v>
      </c>
      <c r="U3499" s="23">
        <f t="shared" si="832"/>
        <v>3.0446284263249583</v>
      </c>
      <c r="V3499" s="24">
        <f t="shared" si="829"/>
        <v>3.0580653311201416</v>
      </c>
      <c r="W3499" s="24">
        <f t="shared" si="829"/>
        <v>3.546551430356423</v>
      </c>
      <c r="X3499" s="24">
        <f t="shared" si="829"/>
        <v>3.152166870919467</v>
      </c>
      <c r="Y3499" s="24">
        <f t="shared" si="829"/>
        <v>2.0234532623797659</v>
      </c>
      <c r="Z3499" s="24">
        <f t="shared" si="829"/>
        <v>2.9450592236939488</v>
      </c>
      <c r="AA3499" s="20"/>
      <c r="AB3499" s="20"/>
      <c r="AC3499" s="17">
        <v>314.54144288194402</v>
      </c>
      <c r="AD3499" s="17">
        <f t="shared" si="828"/>
        <v>314.87998534097176</v>
      </c>
      <c r="AE3499" s="21">
        <v>189.69306122448901</v>
      </c>
      <c r="AF3499" s="21">
        <v>174.94444444444449</v>
      </c>
      <c r="AG3499" s="19">
        <v>4.3656327122777778</v>
      </c>
      <c r="AH3499" s="21">
        <v>228.1</v>
      </c>
      <c r="AI3499" s="22">
        <v>-0.72333333333333305</v>
      </c>
      <c r="AJ3499" s="21">
        <v>1050.0010994506142</v>
      </c>
      <c r="AK3499" s="21" t="e">
        <f>VLOOKUP($B3499,'[3]Rotoma level Monthly'!$C$2:$N$538,10,FALSE)</f>
        <v>#N/A</v>
      </c>
      <c r="AL3499" s="21" t="e">
        <f>VLOOKUP($B3499,'[3]Rotoma level Monthly'!$C$2:$N$538,11,FALSE)</f>
        <v>#N/A</v>
      </c>
      <c r="AM3499" s="20">
        <v>3.7262988747492831</v>
      </c>
      <c r="AN3499" s="21">
        <v>212.70833333333329</v>
      </c>
    </row>
    <row r="3500" spans="1:40" x14ac:dyDescent="0.25">
      <c r="A3500" t="s">
        <v>102</v>
      </c>
      <c r="B3500" s="15">
        <v>44166</v>
      </c>
      <c r="C3500" s="16" t="s">
        <v>83</v>
      </c>
      <c r="D3500" s="17">
        <v>2021</v>
      </c>
      <c r="E3500" s="18" t="str">
        <f t="shared" si="826"/>
        <v>Tikitapu 2020/21</v>
      </c>
      <c r="F3500" s="18" t="s">
        <v>72</v>
      </c>
      <c r="G3500" s="19">
        <v>2.2999999999999998</v>
      </c>
      <c r="H3500" s="20">
        <v>2.7</v>
      </c>
      <c r="I3500" s="21">
        <v>203</v>
      </c>
      <c r="J3500" s="19">
        <v>7</v>
      </c>
      <c r="K3500" s="19">
        <v>1</v>
      </c>
      <c r="L3500" s="19">
        <v>3</v>
      </c>
      <c r="M3500" s="19">
        <v>2</v>
      </c>
      <c r="N3500" s="19">
        <v>6.84</v>
      </c>
      <c r="O3500" s="19">
        <v>1.23</v>
      </c>
      <c r="Q3500" s="19">
        <f t="shared" si="830"/>
        <v>3.138788703484686</v>
      </c>
      <c r="R3500" s="19">
        <f t="shared" si="825"/>
        <v>4.359541198436518</v>
      </c>
      <c r="S3500" s="19">
        <f t="shared" si="831"/>
        <v>3.3355630741187707</v>
      </c>
      <c r="T3500" s="19">
        <f t="shared" si="827"/>
        <v>2.6856862768416296</v>
      </c>
      <c r="U3500" s="23">
        <f t="shared" si="832"/>
        <v>3.379894813220401</v>
      </c>
      <c r="V3500" s="24">
        <f t="shared" si="829"/>
        <v>3.1258696047187073</v>
      </c>
      <c r="W3500" s="24">
        <f t="shared" si="829"/>
        <v>3.6617026411057307</v>
      </c>
      <c r="X3500" s="24">
        <f t="shared" si="829"/>
        <v>3.1780970314465038</v>
      </c>
      <c r="Y3500" s="24">
        <f t="shared" si="829"/>
        <v>2.0587837133882636</v>
      </c>
      <c r="Z3500" s="24">
        <f t="shared" si="829"/>
        <v>3.0061132476648016</v>
      </c>
      <c r="AA3500" s="20"/>
      <c r="AB3500" s="20"/>
      <c r="AC3500" s="17">
        <v>314.47627021729397</v>
      </c>
      <c r="AD3500" s="17">
        <f t="shared" si="828"/>
        <v>314.81051566193452</v>
      </c>
      <c r="AE3500" s="21">
        <v>63.240816326530698</v>
      </c>
      <c r="AF3500" s="21">
        <v>190.10080645161287</v>
      </c>
      <c r="AG3500" s="19">
        <v>4.4007818062338719</v>
      </c>
      <c r="AH3500" s="21">
        <v>320.8</v>
      </c>
      <c r="AI3500" s="22">
        <v>0</v>
      </c>
      <c r="AJ3500" s="21">
        <v>1167.1273854308033</v>
      </c>
      <c r="AK3500" s="21" t="e">
        <f>VLOOKUP($B3500,'[3]Rotoma level Monthly'!$C$2:$N$538,10,FALSE)</f>
        <v>#N/A</v>
      </c>
      <c r="AL3500" s="21" t="e">
        <f>VLOOKUP($B3500,'[3]Rotoma level Monthly'!$C$2:$N$538,11,FALSE)</f>
        <v>#N/A</v>
      </c>
      <c r="AM3500" s="20">
        <v>3.7500859760661811</v>
      </c>
      <c r="AN3500" s="21">
        <v>216.30000000000004</v>
      </c>
    </row>
    <row r="3501" spans="1:40" x14ac:dyDescent="0.25">
      <c r="A3501" t="s">
        <v>102</v>
      </c>
      <c r="B3501" s="15">
        <v>44197</v>
      </c>
      <c r="C3501" s="16" t="s">
        <v>83</v>
      </c>
      <c r="D3501" s="17">
        <v>2021</v>
      </c>
      <c r="E3501" s="18" t="str">
        <f t="shared" si="826"/>
        <v>Tikitapu 2020/21</v>
      </c>
      <c r="F3501" s="18" t="s">
        <v>72</v>
      </c>
      <c r="G3501" s="19">
        <v>2.4</v>
      </c>
      <c r="H3501" s="20">
        <v>2.5499999999999998</v>
      </c>
      <c r="I3501" s="21">
        <v>194.89999999999998</v>
      </c>
      <c r="J3501" s="19">
        <v>6</v>
      </c>
      <c r="K3501" s="19">
        <v>0</v>
      </c>
      <c r="L3501" s="19">
        <v>2</v>
      </c>
      <c r="M3501" s="19">
        <v>1</v>
      </c>
      <c r="N3501" s="19">
        <v>6.94</v>
      </c>
      <c r="O3501" s="19">
        <v>1.4</v>
      </c>
      <c r="Q3501" s="19">
        <f t="shared" si="830"/>
        <v>3.1857365539474793</v>
      </c>
      <c r="R3501" s="19">
        <f t="shared" si="825"/>
        <v>4.428614290711276</v>
      </c>
      <c r="S3501" s="19">
        <f t="shared" si="831"/>
        <v>3.2823336357440405</v>
      </c>
      <c r="T3501" s="19">
        <f t="shared" si="827"/>
        <v>2.4902016511202389</v>
      </c>
      <c r="U3501" s="23">
        <f t="shared" si="832"/>
        <v>3.3467215328807587</v>
      </c>
      <c r="V3501" s="24">
        <f t="shared" si="829"/>
        <v>3.1631422545521599</v>
      </c>
      <c r="W3501" s="24">
        <f t="shared" si="829"/>
        <v>3.7898618075321493</v>
      </c>
      <c r="X3501" s="24">
        <f t="shared" si="829"/>
        <v>3.2002743890747936</v>
      </c>
      <c r="Y3501" s="24">
        <f t="shared" si="829"/>
        <v>2.1016325864251462</v>
      </c>
      <c r="Z3501" s="24">
        <f t="shared" si="829"/>
        <v>3.0637277593960621</v>
      </c>
      <c r="AA3501" s="20"/>
      <c r="AB3501" s="20"/>
      <c r="AC3501" s="17">
        <v>314.35821807795702</v>
      </c>
      <c r="AD3501" s="17">
        <f t="shared" si="828"/>
        <v>314.72996238852505</v>
      </c>
      <c r="AE3501" s="21">
        <v>76.187755102041095</v>
      </c>
      <c r="AF3501" s="21">
        <v>186.68010752688173</v>
      </c>
      <c r="AG3501" s="19">
        <v>3.9700037301424747</v>
      </c>
      <c r="AH3501" s="21">
        <v>301</v>
      </c>
      <c r="AI3501" s="22">
        <v>0</v>
      </c>
      <c r="AJ3501" s="21">
        <v>1036.2098046662052</v>
      </c>
      <c r="AK3501" s="21" t="e">
        <f>VLOOKUP($B3501,'[3]Rotoma level Monthly'!$C$2:$N$538,10,FALSE)</f>
        <v>#N/A</v>
      </c>
      <c r="AL3501" s="21" t="e">
        <f>VLOOKUP($B3501,'[3]Rotoma level Monthly'!$C$2:$N$538,11,FALSE)</f>
        <v>#N/A</v>
      </c>
      <c r="AM3501" s="20">
        <v>3.725654474693421</v>
      </c>
      <c r="AN3501" s="21">
        <v>213.4</v>
      </c>
    </row>
    <row r="3502" spans="1:40" x14ac:dyDescent="0.25">
      <c r="A3502" t="s">
        <v>102</v>
      </c>
      <c r="B3502" s="15">
        <v>44228</v>
      </c>
      <c r="C3502" s="16" t="s">
        <v>83</v>
      </c>
      <c r="D3502" s="17">
        <v>2021</v>
      </c>
      <c r="E3502" s="18" t="str">
        <f t="shared" si="826"/>
        <v>Tikitapu 2020/21</v>
      </c>
      <c r="F3502" s="18" t="s">
        <v>72</v>
      </c>
      <c r="G3502" s="19">
        <v>2.4</v>
      </c>
      <c r="H3502" s="20">
        <v>2.95</v>
      </c>
      <c r="I3502" s="21">
        <v>203</v>
      </c>
      <c r="J3502" s="19">
        <v>6</v>
      </c>
      <c r="K3502" s="19">
        <v>1</v>
      </c>
      <c r="L3502" s="19">
        <v>3</v>
      </c>
      <c r="M3502" s="19">
        <v>4</v>
      </c>
      <c r="N3502" s="19">
        <v>6.99</v>
      </c>
      <c r="O3502" s="19">
        <v>1.22</v>
      </c>
      <c r="Q3502" s="19">
        <f t="shared" si="830"/>
        <v>3.1857365539474793</v>
      </c>
      <c r="R3502" s="19">
        <f t="shared" si="825"/>
        <v>4.2519561330239757</v>
      </c>
      <c r="S3502" s="19">
        <f t="shared" si="831"/>
        <v>3.3355630741187707</v>
      </c>
      <c r="T3502" s="19">
        <f t="shared" si="827"/>
        <v>2.4902016511202389</v>
      </c>
      <c r="U3502" s="23">
        <f t="shared" si="832"/>
        <v>3.3158643530526164</v>
      </c>
      <c r="V3502" s="24">
        <f t="shared" si="829"/>
        <v>3.1754172166624368</v>
      </c>
      <c r="W3502" s="24">
        <f t="shared" si="829"/>
        <v>3.8953036972936244</v>
      </c>
      <c r="X3502" s="24">
        <f t="shared" si="829"/>
        <v>3.2296631109603102</v>
      </c>
      <c r="Y3502" s="24">
        <f t="shared" si="829"/>
        <v>2.2177320917402636</v>
      </c>
      <c r="Z3502" s="24">
        <f t="shared" si="829"/>
        <v>3.1295290291641589</v>
      </c>
      <c r="AA3502" s="20"/>
      <c r="AB3502" s="20"/>
      <c r="AC3502" s="17">
        <v>314.15395758928599</v>
      </c>
      <c r="AD3502" s="17">
        <f t="shared" si="828"/>
        <v>314.63476506089609</v>
      </c>
      <c r="AE3502" s="21">
        <v>59.382870389534901</v>
      </c>
      <c r="AF3502" s="21">
        <v>141.44345238095244</v>
      </c>
      <c r="AG3502" s="19">
        <v>3.5766137535238101</v>
      </c>
      <c r="AH3502" s="21">
        <v>259.3</v>
      </c>
      <c r="AI3502" s="22">
        <v>0</v>
      </c>
      <c r="AJ3502" s="21">
        <v>1099.2463969775483</v>
      </c>
      <c r="AK3502" s="21" t="e">
        <f>VLOOKUP($B3502,'[3]Rotoma level Monthly'!$C$2:$N$538,10,FALSE)</f>
        <v>#N/A</v>
      </c>
      <c r="AL3502" s="21" t="e">
        <f>VLOOKUP($B3502,'[3]Rotoma level Monthly'!$C$2:$N$538,11,FALSE)</f>
        <v>#N/A</v>
      </c>
      <c r="AM3502" s="20">
        <v>3.7141589923258138</v>
      </c>
      <c r="AN3502" s="21">
        <v>211.4</v>
      </c>
    </row>
    <row r="3503" spans="1:40" x14ac:dyDescent="0.25">
      <c r="A3503" t="s">
        <v>102</v>
      </c>
      <c r="B3503" s="15">
        <v>44256</v>
      </c>
      <c r="C3503" s="16" t="s">
        <v>83</v>
      </c>
      <c r="D3503" s="17">
        <v>2021</v>
      </c>
      <c r="E3503" s="18" t="str">
        <f t="shared" si="826"/>
        <v>Tikitapu 2020/21</v>
      </c>
      <c r="F3503" s="18" t="s">
        <v>72</v>
      </c>
      <c r="G3503" s="19">
        <v>1</v>
      </c>
      <c r="H3503" s="20">
        <v>3.5</v>
      </c>
      <c r="I3503" s="21">
        <v>218.9</v>
      </c>
      <c r="J3503" s="19">
        <v>5.8999999999999995</v>
      </c>
      <c r="K3503" s="19">
        <v>1.2</v>
      </c>
      <c r="L3503" s="19">
        <v>3.7</v>
      </c>
      <c r="M3503" s="19">
        <v>4.7</v>
      </c>
      <c r="N3503" s="19">
        <v>6.85</v>
      </c>
      <c r="O3503" s="19">
        <v>1.3</v>
      </c>
      <c r="Q3503" s="19">
        <f t="shared" si="830"/>
        <v>2.2200000000000002</v>
      </c>
      <c r="R3503" s="19">
        <f t="shared" ref="R3503:R3514" si="833">5.56+2.6*LOG(((1/$H3503)-(1/40)),10)</f>
        <v>4.0420285548234149</v>
      </c>
      <c r="S3503" s="19">
        <f t="shared" si="831"/>
        <v>3.4341397423194739</v>
      </c>
      <c r="T3503" s="19">
        <f t="shared" si="827"/>
        <v>2.4688878739950604</v>
      </c>
      <c r="U3503" s="23">
        <f t="shared" si="832"/>
        <v>3.041264042784487</v>
      </c>
      <c r="V3503" s="24">
        <f t="shared" si="829"/>
        <v>3.1586571862490227</v>
      </c>
      <c r="W3503" s="24">
        <f t="shared" si="829"/>
        <v>3.9809981855989331</v>
      </c>
      <c r="X3503" s="24">
        <f t="shared" si="829"/>
        <v>3.2559297040542892</v>
      </c>
      <c r="Y3503" s="24">
        <f t="shared" si="829"/>
        <v>2.2892065759247346</v>
      </c>
      <c r="Z3503" s="24">
        <f t="shared" si="829"/>
        <v>3.1711979129567447</v>
      </c>
      <c r="AA3503" s="20"/>
      <c r="AB3503" s="20"/>
      <c r="AC3503" s="17">
        <v>314.00009643817202</v>
      </c>
      <c r="AD3503" s="17">
        <f t="shared" si="828"/>
        <v>314.52988566461477</v>
      </c>
      <c r="AE3503" s="21">
        <v>131.894523326572</v>
      </c>
      <c r="AF3503" s="21">
        <v>145.83333333333331</v>
      </c>
      <c r="AG3503" s="19">
        <v>3.4099230854650537</v>
      </c>
      <c r="AH3503" s="21">
        <v>217</v>
      </c>
      <c r="AI3503" s="22">
        <v>0</v>
      </c>
      <c r="AJ3503" s="21">
        <v>1152.0536859717345</v>
      </c>
      <c r="AK3503" s="21" t="e">
        <f>VLOOKUP($B3503,'[3]Rotoma level Monthly'!$C$2:$N$538,10,FALSE)</f>
        <v>#N/A</v>
      </c>
      <c r="AL3503" s="21" t="e">
        <f>VLOOKUP($B3503,'[3]Rotoma level Monthly'!$C$2:$N$538,11,FALSE)</f>
        <v>#N/A</v>
      </c>
      <c r="AM3503" s="20">
        <v>3.7119635577202783</v>
      </c>
      <c r="AN3503" s="21">
        <v>210.02500000000001</v>
      </c>
    </row>
    <row r="3504" spans="1:40" x14ac:dyDescent="0.25">
      <c r="A3504" t="s">
        <v>102</v>
      </c>
      <c r="B3504" s="15">
        <v>44287</v>
      </c>
      <c r="C3504" s="16" t="s">
        <v>83</v>
      </c>
      <c r="D3504" s="17">
        <v>2021</v>
      </c>
      <c r="E3504" s="18" t="str">
        <f t="shared" si="826"/>
        <v>Tikitapu 2020/21</v>
      </c>
      <c r="F3504" s="18" t="s">
        <v>72</v>
      </c>
      <c r="G3504" s="19">
        <v>1.6</v>
      </c>
      <c r="H3504" s="20">
        <v>5.0999999999999996</v>
      </c>
      <c r="I3504" s="21">
        <v>204.8</v>
      </c>
      <c r="J3504" s="19">
        <v>5.7</v>
      </c>
      <c r="K3504" s="19">
        <v>1.5</v>
      </c>
      <c r="L3504" s="19">
        <v>0</v>
      </c>
      <c r="M3504" s="19">
        <v>5.1000000000000005</v>
      </c>
      <c r="N3504" s="19">
        <v>6.74</v>
      </c>
      <c r="O3504" s="19">
        <v>1.1100000000000001</v>
      </c>
      <c r="Q3504" s="19">
        <f t="shared" si="830"/>
        <v>2.7384647559460493</v>
      </c>
      <c r="R3504" s="19">
        <f t="shared" si="833"/>
        <v>3.5663076747865308</v>
      </c>
      <c r="S3504" s="19">
        <f t="shared" si="831"/>
        <v>3.3471031564344176</v>
      </c>
      <c r="T3504" s="19">
        <f t="shared" si="827"/>
        <v>2.4251545785636748</v>
      </c>
      <c r="U3504" s="23">
        <f t="shared" si="832"/>
        <v>3.0192575414326681</v>
      </c>
      <c r="V3504" s="24">
        <f t="shared" si="829"/>
        <v>3.2223752019978988</v>
      </c>
      <c r="W3504" s="24">
        <f t="shared" si="829"/>
        <v>4.0131833635237388</v>
      </c>
      <c r="X3504" s="24">
        <f t="shared" si="829"/>
        <v>3.2762173626447737</v>
      </c>
      <c r="Y3504" s="24">
        <f t="shared" si="829"/>
        <v>2.3030534230832767</v>
      </c>
      <c r="Z3504" s="24">
        <f t="shared" si="829"/>
        <v>3.2037073378124226</v>
      </c>
      <c r="AA3504" s="20"/>
      <c r="AB3504" s="20"/>
      <c r="AC3504" s="17">
        <v>313.90777494213</v>
      </c>
      <c r="AD3504" s="17">
        <f t="shared" si="828"/>
        <v>314.42990349880057</v>
      </c>
      <c r="AE3504" s="21">
        <v>84.640973630831596</v>
      </c>
      <c r="AF3504" s="21">
        <v>184.99305555555563</v>
      </c>
      <c r="AG3504" s="19">
        <v>3.2474305527500014</v>
      </c>
      <c r="AH3504" s="21">
        <v>194.1</v>
      </c>
      <c r="AI3504" s="22">
        <v>0</v>
      </c>
      <c r="AJ3504" s="21">
        <v>1200.2819836388173</v>
      </c>
      <c r="AK3504" s="21" t="e">
        <f>VLOOKUP($B3504,'[3]Rotoma level Monthly'!$C$2:$N$538,10,FALSE)</f>
        <v>#N/A</v>
      </c>
      <c r="AL3504" s="21" t="e">
        <f>VLOOKUP($B3504,'[3]Rotoma level Monthly'!$C$2:$N$538,11,FALSE)</f>
        <v>#N/A</v>
      </c>
      <c r="AM3504" s="20">
        <v>3.7046168208688002</v>
      </c>
      <c r="AN3504" s="21">
        <v>208.64999999999998</v>
      </c>
    </row>
    <row r="3505" spans="1:40" x14ac:dyDescent="0.25">
      <c r="A3505" t="s">
        <v>102</v>
      </c>
      <c r="B3505" s="15">
        <v>44317</v>
      </c>
      <c r="C3505" s="16" t="s">
        <v>83</v>
      </c>
      <c r="D3505" s="17">
        <v>2021</v>
      </c>
      <c r="E3505" s="18" t="str">
        <f t="shared" si="826"/>
        <v>Tikitapu 2020/21</v>
      </c>
      <c r="F3505" s="18" t="s">
        <v>72</v>
      </c>
      <c r="G3505" s="19">
        <v>1.9</v>
      </c>
      <c r="H3505" s="20">
        <v>7.7</v>
      </c>
      <c r="I3505" s="21">
        <v>195.39999999999998</v>
      </c>
      <c r="J3505" s="19">
        <v>5.5</v>
      </c>
      <c r="K3505" s="19">
        <v>1</v>
      </c>
      <c r="L3505" s="19">
        <v>4.7</v>
      </c>
      <c r="M3505" s="19">
        <v>4.3</v>
      </c>
      <c r="N3505" s="19">
        <v>6.8</v>
      </c>
      <c r="O3505" s="19">
        <v>0.72</v>
      </c>
      <c r="Q3505" s="19">
        <f t="shared" si="830"/>
        <v>2.9280341464201856</v>
      </c>
      <c r="R3505" s="19">
        <f t="shared" si="833"/>
        <v>3.0136946951597121</v>
      </c>
      <c r="S3505" s="19">
        <f t="shared" si="831"/>
        <v>3.2856829237420899</v>
      </c>
      <c r="T3505" s="19">
        <f t="shared" si="827"/>
        <v>2.3798590533231918</v>
      </c>
      <c r="U3505" s="23">
        <f t="shared" si="832"/>
        <v>2.901817704661295</v>
      </c>
      <c r="V3505" s="24">
        <f t="shared" si="829"/>
        <v>3.2325996925078466</v>
      </c>
      <c r="W3505" s="24">
        <f t="shared" si="829"/>
        <v>3.969229474507221</v>
      </c>
      <c r="X3505" s="24">
        <f t="shared" si="829"/>
        <v>3.2973797985617743</v>
      </c>
      <c r="Y3505" s="24">
        <f t="shared" si="829"/>
        <v>2.3196645320958509</v>
      </c>
      <c r="Z3505" s="24">
        <f t="shared" si="829"/>
        <v>3.2047183744181731</v>
      </c>
      <c r="AA3505" s="20"/>
      <c r="AB3505" s="20"/>
      <c r="AC3505" s="17">
        <v>313.78864902553801</v>
      </c>
      <c r="AD3505" s="17">
        <f t="shared" si="828"/>
        <v>314.33940271217563</v>
      </c>
      <c r="AE3505" s="21">
        <v>78.4575999999999</v>
      </c>
      <c r="AF3505" s="21">
        <v>165.23521505376348</v>
      </c>
      <c r="AG3505" s="19">
        <v>3.3774245789220432</v>
      </c>
      <c r="AH3505" s="21">
        <v>169</v>
      </c>
      <c r="AI3505" s="22">
        <v>0</v>
      </c>
      <c r="AJ3505" s="21">
        <v>1243.2265532070633</v>
      </c>
      <c r="AK3505" s="21" t="e">
        <f>VLOOKUP($B3505,'[3]Rotoma level Monthly'!$C$2:$N$538,10,FALSE)</f>
        <v>#N/A</v>
      </c>
      <c r="AL3505" s="21" t="e">
        <f>VLOOKUP($B3505,'[3]Rotoma level Monthly'!$C$2:$N$538,11,FALSE)</f>
        <v>#N/A</v>
      </c>
      <c r="AM3505" s="20">
        <v>3.7176267874213469</v>
      </c>
      <c r="AN3505" s="21">
        <v>207.51666666666665</v>
      </c>
    </row>
    <row r="3506" spans="1:40" x14ac:dyDescent="0.25">
      <c r="A3506" t="s">
        <v>102</v>
      </c>
      <c r="B3506" s="15">
        <v>44348</v>
      </c>
      <c r="C3506" s="16" t="s">
        <v>83</v>
      </c>
      <c r="D3506" s="17">
        <v>2021</v>
      </c>
      <c r="E3506" s="18" t="str">
        <f t="shared" si="826"/>
        <v>Tikitapu 2020/21</v>
      </c>
      <c r="F3506" s="18" t="s">
        <v>72</v>
      </c>
      <c r="G3506" s="19">
        <v>1.6</v>
      </c>
      <c r="H3506" s="20">
        <v>9.6999999999999993</v>
      </c>
      <c r="I3506" s="21">
        <v>169.6</v>
      </c>
      <c r="J3506" s="19">
        <v>3.5</v>
      </c>
      <c r="K3506" s="19">
        <v>0</v>
      </c>
      <c r="L3506" s="19">
        <v>1.6</v>
      </c>
      <c r="M3506" s="19">
        <v>3.7</v>
      </c>
      <c r="N3506" s="19">
        <v>6.64</v>
      </c>
      <c r="O3506" s="19">
        <v>0.46600000000000003</v>
      </c>
      <c r="Q3506" s="19">
        <f t="shared" si="830"/>
        <v>2.7384647559460493</v>
      </c>
      <c r="R3506" s="19">
        <f t="shared" si="833"/>
        <v>2.6807883475610543</v>
      </c>
      <c r="S3506" s="19">
        <f t="shared" si="831"/>
        <v>3.1005718022412911</v>
      </c>
      <c r="T3506" s="19">
        <f t="shared" si="827"/>
        <v>1.8066786895028046</v>
      </c>
      <c r="U3506" s="23">
        <f t="shared" si="832"/>
        <v>2.5816258988128</v>
      </c>
      <c r="V3506" s="24">
        <f t="shared" si="829"/>
        <v>3.1633087180627393</v>
      </c>
      <c r="W3506" s="24">
        <f t="shared" si="829"/>
        <v>3.9150196979000325</v>
      </c>
      <c r="X3506" s="24">
        <f t="shared" si="829"/>
        <v>3.2959758062418305</v>
      </c>
      <c r="Y3506" s="24">
        <f t="shared" si="829"/>
        <v>2.2931060445357514</v>
      </c>
      <c r="Z3506" s="24">
        <f t="shared" si="829"/>
        <v>3.1668525666850891</v>
      </c>
      <c r="AA3506" s="20"/>
      <c r="AB3506" s="20"/>
      <c r="AC3506" s="17">
        <v>313.81448912037001</v>
      </c>
      <c r="AD3506" s="17">
        <f t="shared" si="828"/>
        <v>314.28282170858944</v>
      </c>
      <c r="AE3506" s="21">
        <v>157.87199999999899</v>
      </c>
      <c r="AF3506" s="21">
        <v>165.09722222222223</v>
      </c>
      <c r="AG3506" s="19">
        <v>3.2549328675583329</v>
      </c>
      <c r="AH3506" s="21">
        <v>127</v>
      </c>
      <c r="AI3506" s="22">
        <v>0</v>
      </c>
      <c r="AJ3506" s="21">
        <v>1257.1540040625853</v>
      </c>
      <c r="AK3506" s="21" t="e">
        <f>VLOOKUP($B3506,'[3]Rotoma level Monthly'!$C$2:$N$538,10,FALSE)</f>
        <v>#N/A</v>
      </c>
      <c r="AL3506" s="21" t="e">
        <f>VLOOKUP($B3506,'[3]Rotoma level Monthly'!$C$2:$N$538,11,FALSE)</f>
        <v>#N/A</v>
      </c>
      <c r="AM3506" s="20">
        <v>3.7518001578949431</v>
      </c>
      <c r="AN3506" s="21">
        <v>208.75</v>
      </c>
    </row>
    <row r="3507" spans="1:40" x14ac:dyDescent="0.25">
      <c r="A3507" t="s">
        <v>102</v>
      </c>
      <c r="B3507" s="15">
        <v>44378</v>
      </c>
      <c r="C3507" s="16" t="s">
        <v>84</v>
      </c>
      <c r="D3507" s="17">
        <v>2022</v>
      </c>
      <c r="E3507" s="18" t="str">
        <f t="shared" si="826"/>
        <v>Tikitapu 2021/22</v>
      </c>
      <c r="F3507" s="18" t="s">
        <v>72</v>
      </c>
      <c r="G3507" s="19">
        <v>3.7</v>
      </c>
      <c r="H3507" s="20">
        <v>11.05</v>
      </c>
      <c r="I3507" s="21">
        <v>195.5</v>
      </c>
      <c r="J3507" s="19">
        <v>4.5</v>
      </c>
      <c r="K3507" s="19">
        <v>1.3</v>
      </c>
      <c r="L3507" s="19">
        <v>3.9</v>
      </c>
      <c r="M3507" s="19">
        <v>1</v>
      </c>
      <c r="N3507" s="19">
        <v>6.81</v>
      </c>
      <c r="O3507" s="19">
        <v>0.54300000000000004</v>
      </c>
      <c r="Q3507" s="19">
        <f t="shared" si="830"/>
        <v>3.6632323791301675</v>
      </c>
      <c r="R3507" s="19">
        <f t="shared" si="833"/>
        <v>2.4821883766573438</v>
      </c>
      <c r="S3507" s="19">
        <f t="shared" si="831"/>
        <v>3.2863517528129749</v>
      </c>
      <c r="T3507" s="19">
        <f t="shared" si="827"/>
        <v>2.1253805402240036</v>
      </c>
      <c r="U3507" s="23">
        <f t="shared" si="832"/>
        <v>2.8892882622061227</v>
      </c>
      <c r="V3507" s="24">
        <f t="shared" si="829"/>
        <v>3.1432943419509871</v>
      </c>
      <c r="W3507" s="24">
        <f t="shared" si="829"/>
        <v>3.8101111486908184</v>
      </c>
      <c r="X3507" s="24">
        <f t="shared" si="829"/>
        <v>3.31498235315307</v>
      </c>
      <c r="Y3507" s="24">
        <f t="shared" si="829"/>
        <v>2.2862857217930252</v>
      </c>
      <c r="Z3507" s="24">
        <f t="shared" si="829"/>
        <v>3.1386683913969757</v>
      </c>
      <c r="AA3507" s="20"/>
      <c r="AB3507" s="20"/>
      <c r="AC3507" s="17">
        <v>313.88659475806497</v>
      </c>
      <c r="AD3507" s="17">
        <f t="shared" si="828"/>
        <v>314.22166770187607</v>
      </c>
      <c r="AE3507" s="21">
        <v>123.364723144104</v>
      </c>
      <c r="AF3507" s="21">
        <v>176.2836021505376</v>
      </c>
      <c r="AG3507" s="19">
        <v>3.5627352119758053</v>
      </c>
      <c r="AH3507" s="21">
        <v>157.69999999999999</v>
      </c>
      <c r="AI3507" s="22">
        <v>0</v>
      </c>
      <c r="AJ3507" s="21">
        <v>1229.3270293059118</v>
      </c>
      <c r="AK3507" s="21" t="e">
        <f>VLOOKUP($B3507,'[3]Rotoma level Monthly'!$C$2:$N$538,10,FALSE)</f>
        <v>#N/A</v>
      </c>
      <c r="AL3507" s="21" t="e">
        <f>VLOOKUP($B3507,'[3]Rotoma level Monthly'!$C$2:$N$538,11,FALSE)</f>
        <v>#N/A</v>
      </c>
      <c r="AM3507" s="20">
        <v>3.730007719642165</v>
      </c>
      <c r="AN3507" s="21">
        <v>211.14166666666665</v>
      </c>
    </row>
    <row r="3508" spans="1:40" x14ac:dyDescent="0.25">
      <c r="A3508" t="s">
        <v>102</v>
      </c>
      <c r="B3508" s="15">
        <v>44440</v>
      </c>
      <c r="C3508" s="16" t="s">
        <v>84</v>
      </c>
      <c r="D3508" s="17">
        <v>2022</v>
      </c>
      <c r="E3508" s="18" t="str">
        <f t="shared" si="826"/>
        <v>Tikitapu 2021/22</v>
      </c>
      <c r="F3508" s="18" t="s">
        <v>72</v>
      </c>
      <c r="G3508" s="19">
        <v>1.2</v>
      </c>
      <c r="H3508" s="20">
        <v>13.7</v>
      </c>
      <c r="I3508" s="21">
        <v>173.2</v>
      </c>
      <c r="J3508" s="19">
        <v>2.6</v>
      </c>
      <c r="K3508" s="19">
        <v>1.2</v>
      </c>
      <c r="L3508" s="19">
        <v>1.7</v>
      </c>
      <c r="M3508" s="19">
        <v>2.2000000000000002</v>
      </c>
      <c r="N3508" s="19">
        <v>6.81</v>
      </c>
      <c r="O3508" s="19">
        <v>0.83299999999999996</v>
      </c>
      <c r="Q3508" s="19">
        <f t="shared" si="830"/>
        <v>2.4211203649609674</v>
      </c>
      <c r="R3508" s="19">
        <f t="shared" si="833"/>
        <v>2.1310554940140105</v>
      </c>
      <c r="S3508" s="19">
        <f t="shared" si="831"/>
        <v>3.1280291419207962</v>
      </c>
      <c r="T3508" s="19">
        <f t="shared" si="827"/>
        <v>1.4297221760747882</v>
      </c>
      <c r="U3508" s="23">
        <f t="shared" si="832"/>
        <v>2.2774817942426409</v>
      </c>
      <c r="V3508" s="24">
        <f t="shared" si="829"/>
        <v>3.0102853517570041</v>
      </c>
      <c r="W3508" s="24">
        <f t="shared" si="829"/>
        <v>3.6493806426319133</v>
      </c>
      <c r="X3508" s="24">
        <f t="shared" si="829"/>
        <v>3.2968326196112883</v>
      </c>
      <c r="Y3508" s="24">
        <f t="shared" si="829"/>
        <v>2.2434368487561427</v>
      </c>
      <c r="Z3508" s="24">
        <f t="shared" si="829"/>
        <v>3.0499838656890872</v>
      </c>
      <c r="AA3508" s="20"/>
      <c r="AB3508" s="20"/>
      <c r="AC3508" s="17">
        <v>313.93716718749999</v>
      </c>
      <c r="AD3508" s="17">
        <f t="shared" si="828"/>
        <v>314.16363632863766</v>
      </c>
      <c r="AE3508" s="21">
        <v>178.86026200873201</v>
      </c>
      <c r="AF3508" s="21">
        <v>197.31944444444446</v>
      </c>
      <c r="AG3508" s="19">
        <v>4.0798302433888889</v>
      </c>
      <c r="AH3508" s="21">
        <v>185.2</v>
      </c>
      <c r="AI3508" s="22">
        <v>0</v>
      </c>
      <c r="AJ3508" s="21">
        <v>1183.1120182266916</v>
      </c>
      <c r="AK3508" s="21" t="e">
        <f>VLOOKUP($B3508,'[3]Rotoma level Monthly'!$C$2:$N$538,10,FALSE)</f>
        <v>#N/A</v>
      </c>
      <c r="AL3508" s="21" t="e">
        <f>VLOOKUP($B3508,'[3]Rotoma level Monthly'!$C$2:$N$538,11,FALSE)</f>
        <v>#N/A</v>
      </c>
      <c r="AM3508" s="20">
        <v>3.7520364059034996</v>
      </c>
      <c r="AN3508" s="21">
        <v>208.23333333333332</v>
      </c>
    </row>
    <row r="3509" spans="1:40" x14ac:dyDescent="0.25">
      <c r="A3509" t="s">
        <v>102</v>
      </c>
      <c r="B3509" s="15">
        <v>44470</v>
      </c>
      <c r="C3509" s="16" t="s">
        <v>84</v>
      </c>
      <c r="D3509" s="17">
        <v>2022</v>
      </c>
      <c r="E3509" s="18" t="str">
        <f t="shared" si="826"/>
        <v>Tikitapu 2021/22</v>
      </c>
      <c r="F3509" s="18" t="s">
        <v>72</v>
      </c>
      <c r="G3509" s="19">
        <v>0.6</v>
      </c>
      <c r="H3509" s="20">
        <v>12.2</v>
      </c>
      <c r="I3509" s="21">
        <v>151.4</v>
      </c>
      <c r="J3509" s="19">
        <v>2.7</v>
      </c>
      <c r="K3509" s="19">
        <v>1.3</v>
      </c>
      <c r="L3509" s="19">
        <v>1</v>
      </c>
      <c r="M3509" s="19">
        <v>4.7</v>
      </c>
      <c r="N3509" s="19">
        <v>6.49</v>
      </c>
      <c r="O3509" s="19">
        <v>0.52200000000000002</v>
      </c>
      <c r="Q3509" s="19">
        <f t="shared" si="830"/>
        <v>1.656504175974455</v>
      </c>
      <c r="R3509" s="19">
        <f t="shared" si="833"/>
        <v>2.3246249321799506</v>
      </c>
      <c r="S3509" s="19">
        <f t="shared" si="831"/>
        <v>2.9521788842438021</v>
      </c>
      <c r="T3509" s="19">
        <f t="shared" si="827"/>
        <v>1.4775821913442428</v>
      </c>
      <c r="U3509" s="23">
        <f t="shared" si="832"/>
        <v>2.1027225459356127</v>
      </c>
      <c r="V3509" s="24">
        <f t="shared" si="829"/>
        <v>2.8117733253521764</v>
      </c>
      <c r="W3509" s="24">
        <f t="shared" si="829"/>
        <v>3.4970611863580188</v>
      </c>
      <c r="X3509" s="24">
        <f t="shared" si="829"/>
        <v>3.2766599764951621</v>
      </c>
      <c r="Y3509" s="24">
        <f t="shared" si="829"/>
        <v>2.1871309589923134</v>
      </c>
      <c r="Z3509" s="24">
        <f t="shared" si="829"/>
        <v>2.9431563617994176</v>
      </c>
      <c r="AA3509" s="20"/>
      <c r="AB3509" s="20"/>
      <c r="AC3509" s="17">
        <v>314.01965585797501</v>
      </c>
      <c r="AD3509" s="17">
        <f t="shared" si="828"/>
        <v>314.11631001800868</v>
      </c>
      <c r="AE3509" s="21">
        <v>130.87554585152799</v>
      </c>
      <c r="AF3509" s="21">
        <v>152.35887096774198</v>
      </c>
      <c r="AG3509" s="19">
        <v>3.9980077623763433</v>
      </c>
      <c r="AH3509" s="21">
        <v>190.7</v>
      </c>
      <c r="AI3509" s="22">
        <v>0</v>
      </c>
      <c r="AJ3509" s="21">
        <v>1302.6244541484671</v>
      </c>
      <c r="AK3509" s="21" t="e">
        <f>VLOOKUP($B3509,'[3]Rotoma level Monthly'!$C$2:$N$538,10,FALSE)</f>
        <v>#N/A</v>
      </c>
      <c r="AL3509" s="21" t="e">
        <f>VLOOKUP($B3509,'[3]Rotoma level Monthly'!$C$2:$N$538,11,FALSE)</f>
        <v>#N/A</v>
      </c>
      <c r="AM3509" s="20">
        <v>3.6876713082224817</v>
      </c>
      <c r="AN3509" s="21">
        <v>209.56666666666663</v>
      </c>
    </row>
    <row r="3510" spans="1:40" x14ac:dyDescent="0.25">
      <c r="A3510" t="s">
        <v>102</v>
      </c>
      <c r="B3510" s="15">
        <v>44501</v>
      </c>
      <c r="C3510" s="16" t="s">
        <v>84</v>
      </c>
      <c r="D3510" s="17">
        <v>2022</v>
      </c>
      <c r="E3510" s="18" t="str">
        <f t="shared" si="826"/>
        <v>Tikitapu 2021/22</v>
      </c>
      <c r="F3510" s="18" t="s">
        <v>72</v>
      </c>
      <c r="G3510" s="19">
        <v>0.6</v>
      </c>
      <c r="H3510" s="20">
        <v>11.5</v>
      </c>
      <c r="I3510" s="21">
        <v>174</v>
      </c>
      <c r="J3510" s="19">
        <v>3.7</v>
      </c>
      <c r="K3510" s="19">
        <v>1.5</v>
      </c>
      <c r="L3510" s="19">
        <v>1</v>
      </c>
      <c r="M3510" s="19">
        <v>2.4</v>
      </c>
      <c r="N3510" s="19">
        <v>6.64</v>
      </c>
      <c r="O3510" s="19">
        <v>0.68</v>
      </c>
      <c r="Q3510" s="19">
        <f t="shared" si="830"/>
        <v>1.656504175974455</v>
      </c>
      <c r="R3510" s="19">
        <f t="shared" si="833"/>
        <v>2.4194262736500334</v>
      </c>
      <c r="S3510" s="19">
        <f t="shared" si="831"/>
        <v>3.1340532373306256</v>
      </c>
      <c r="T3510" s="19">
        <f t="shared" si="827"/>
        <v>1.8771490342756252</v>
      </c>
      <c r="U3510" s="23">
        <f t="shared" si="832"/>
        <v>2.2717831803076849</v>
      </c>
      <c r="V3510" s="24">
        <f t="shared" si="829"/>
        <v>2.6769793146962244</v>
      </c>
      <c r="W3510" s="24">
        <f t="shared" si="829"/>
        <v>3.3276399344878489</v>
      </c>
      <c r="X3510" s="24">
        <f t="shared" si="829"/>
        <v>3.2501208751813455</v>
      </c>
      <c r="Y3510" s="24">
        <f t="shared" si="829"/>
        <v>2.136043240921929</v>
      </c>
      <c r="Z3510" s="24">
        <f t="shared" si="829"/>
        <v>2.847695841321837</v>
      </c>
      <c r="AA3510" s="20"/>
      <c r="AB3510" s="20"/>
      <c r="AC3510" s="17">
        <v>314.01168634259301</v>
      </c>
      <c r="AD3510" s="17">
        <f t="shared" si="828"/>
        <v>314.07466686990199</v>
      </c>
      <c r="AE3510" s="21">
        <v>57</v>
      </c>
      <c r="AF3510" s="21">
        <v>190.86769005847961</v>
      </c>
      <c r="AG3510" s="19">
        <v>4.0108741301714455</v>
      </c>
      <c r="AH3510" s="21">
        <v>228.7</v>
      </c>
      <c r="AI3510" s="22">
        <v>0</v>
      </c>
      <c r="AJ3510" s="21">
        <v>1369.539999999995</v>
      </c>
      <c r="AK3510" s="21" t="e">
        <f>VLOOKUP($B3510,'[3]Rotoma level Monthly'!$C$2:$N$538,10,FALSE)</f>
        <v>#N/A</v>
      </c>
      <c r="AL3510" s="21" t="e">
        <f>VLOOKUP($B3510,'[3]Rotoma level Monthly'!$C$2:$N$538,11,FALSE)</f>
        <v>#N/A</v>
      </c>
      <c r="AM3510" s="20">
        <v>3.7210341367480191</v>
      </c>
      <c r="AN3510" s="21">
        <v>209.61666666666665</v>
      </c>
    </row>
    <row r="3511" spans="1:40" x14ac:dyDescent="0.25">
      <c r="A3511" t="s">
        <v>102</v>
      </c>
      <c r="B3511" s="15">
        <v>44531</v>
      </c>
      <c r="C3511" s="16" t="s">
        <v>84</v>
      </c>
      <c r="D3511" s="17">
        <v>2022</v>
      </c>
      <c r="E3511" s="18" t="str">
        <f t="shared" si="826"/>
        <v>Tikitapu 2021/22</v>
      </c>
      <c r="F3511" s="18" t="s">
        <v>72</v>
      </c>
      <c r="G3511" s="19">
        <v>1.7</v>
      </c>
      <c r="H3511" s="20">
        <v>8.4</v>
      </c>
      <c r="I3511" s="21">
        <v>177.8</v>
      </c>
      <c r="J3511" s="19">
        <v>4</v>
      </c>
      <c r="K3511" s="19">
        <v>1.1000000000000001</v>
      </c>
      <c r="L3511" s="19">
        <v>0.5</v>
      </c>
      <c r="M3511" s="19">
        <v>1.6</v>
      </c>
      <c r="N3511" s="19">
        <v>6.74</v>
      </c>
      <c r="O3511" s="19">
        <v>0.57999999999999996</v>
      </c>
      <c r="Q3511" s="19">
        <f t="shared" si="830"/>
        <v>2.8053402603008157</v>
      </c>
      <c r="R3511" s="19">
        <f t="shared" si="833"/>
        <v>2.8907042935942551</v>
      </c>
      <c r="S3511" s="19">
        <f t="shared" si="831"/>
        <v>3.1622945874689266</v>
      </c>
      <c r="T3511" s="19">
        <f t="shared" si="827"/>
        <v>1.9760151746776498</v>
      </c>
      <c r="U3511" s="23">
        <f t="shared" si="832"/>
        <v>2.7085885790104118</v>
      </c>
      <c r="V3511" s="24">
        <f t="shared" si="829"/>
        <v>2.6948272355027325</v>
      </c>
      <c r="W3511" s="24">
        <f t="shared" si="829"/>
        <v>3.2159108553831732</v>
      </c>
      <c r="X3511" s="24">
        <f t="shared" si="829"/>
        <v>3.2319887510413317</v>
      </c>
      <c r="Y3511" s="24">
        <f t="shared" si="829"/>
        <v>2.136043240921929</v>
      </c>
      <c r="Z3511" s="24">
        <f t="shared" si="829"/>
        <v>2.8196925207122914</v>
      </c>
      <c r="AA3511" s="20"/>
      <c r="AB3511" s="20"/>
      <c r="AC3511" s="17">
        <v>314.01168634259301</v>
      </c>
      <c r="AD3511" s="17">
        <f t="shared" si="828"/>
        <v>314.03052049162272</v>
      </c>
      <c r="AE3511" s="21"/>
      <c r="AF3511" s="21"/>
      <c r="AG3511" s="19"/>
      <c r="AH3511" s="21">
        <v>240.7</v>
      </c>
    </row>
    <row r="3512" spans="1:40" x14ac:dyDescent="0.25">
      <c r="A3512" t="s">
        <v>102</v>
      </c>
      <c r="B3512" s="15">
        <v>44562</v>
      </c>
      <c r="C3512" s="16" t="s">
        <v>84</v>
      </c>
      <c r="D3512" s="17">
        <v>2022</v>
      </c>
      <c r="E3512" s="18" t="str">
        <f t="shared" si="826"/>
        <v>Tikitapu 2021/22</v>
      </c>
      <c r="F3512" s="18" t="s">
        <v>72</v>
      </c>
      <c r="G3512" s="19">
        <v>1.4</v>
      </c>
      <c r="H3512" s="20">
        <v>6.9</v>
      </c>
      <c r="I3512" s="21">
        <v>182.60000000000002</v>
      </c>
      <c r="J3512" s="19">
        <v>4.2</v>
      </c>
      <c r="K3512" s="19">
        <v>3.4</v>
      </c>
      <c r="L3512" s="19">
        <v>1.8</v>
      </c>
      <c r="M3512" s="19">
        <v>2</v>
      </c>
      <c r="N3512" s="19">
        <v>6.7</v>
      </c>
      <c r="O3512" s="19">
        <v>0.54300000000000004</v>
      </c>
      <c r="Q3512" s="19">
        <f t="shared" si="830"/>
        <v>2.5911652106227248</v>
      </c>
      <c r="R3512" s="19">
        <f t="shared" si="833"/>
        <v>3.1651891704473027</v>
      </c>
      <c r="S3512" s="19">
        <f t="shared" si="831"/>
        <v>3.1971173273268234</v>
      </c>
      <c r="T3512" s="19">
        <f t="shared" si="827"/>
        <v>2.0378879279618691</v>
      </c>
      <c r="U3512" s="23">
        <f t="shared" si="832"/>
        <v>2.7478399090896799</v>
      </c>
      <c r="V3512" s="24">
        <f t="shared" si="829"/>
        <v>2.6491919444309029</v>
      </c>
      <c r="W3512" s="24">
        <f t="shared" si="829"/>
        <v>3.1163815197174052</v>
      </c>
      <c r="X3512" s="24">
        <f t="shared" si="829"/>
        <v>3.2204516054753363</v>
      </c>
      <c r="Y3512" s="24">
        <f t="shared" si="829"/>
        <v>2.0820600451819486</v>
      </c>
      <c r="Z3512" s="24">
        <f t="shared" si="829"/>
        <v>2.7670212787013977</v>
      </c>
      <c r="AA3512" s="20"/>
      <c r="AB3512" s="20"/>
      <c r="AC3512" s="17">
        <v>314.01168634259301</v>
      </c>
      <c r="AD3512" s="17">
        <f t="shared" si="828"/>
        <v>313.99180516873099</v>
      </c>
      <c r="AE3512" s="21"/>
      <c r="AF3512" s="21"/>
      <c r="AG3512" s="19"/>
      <c r="AH3512" s="21">
        <v>336</v>
      </c>
    </row>
    <row r="3513" spans="1:40" x14ac:dyDescent="0.25">
      <c r="A3513" t="s">
        <v>102</v>
      </c>
      <c r="B3513" s="15">
        <v>44593</v>
      </c>
      <c r="C3513" s="16" t="s">
        <v>84</v>
      </c>
      <c r="D3513" s="17">
        <v>2022</v>
      </c>
      <c r="E3513" s="18" t="str">
        <f t="shared" si="826"/>
        <v>Tikitapu 2021/22</v>
      </c>
      <c r="F3513" s="18" t="s">
        <v>72</v>
      </c>
      <c r="G3513" s="19">
        <v>2.5</v>
      </c>
      <c r="H3513" s="20">
        <v>6.9</v>
      </c>
      <c r="I3513" s="21">
        <v>178.79999999999998</v>
      </c>
      <c r="J3513" s="19">
        <v>4.8999999999999995</v>
      </c>
      <c r="K3513" s="19">
        <v>2.5</v>
      </c>
      <c r="L3513" s="19">
        <v>6.8</v>
      </c>
      <c r="M3513" s="19">
        <v>6.7</v>
      </c>
      <c r="N3513" s="19">
        <v>6.7</v>
      </c>
      <c r="O3513" s="19">
        <v>0.52</v>
      </c>
      <c r="Q3513" s="19">
        <f t="shared" si="830"/>
        <v>3.2307676220269759</v>
      </c>
      <c r="R3513" s="19">
        <f t="shared" si="833"/>
        <v>3.1651891704473027</v>
      </c>
      <c r="S3513" s="19">
        <f t="shared" si="831"/>
        <v>3.1696262185242943</v>
      </c>
      <c r="T3513" s="19">
        <f t="shared" si="827"/>
        <v>2.2333725536832594</v>
      </c>
      <c r="U3513" s="23">
        <f t="shared" si="832"/>
        <v>2.9497388911704583</v>
      </c>
      <c r="V3513" s="24">
        <f t="shared" si="829"/>
        <v>2.6529445334375268</v>
      </c>
      <c r="W3513" s="24">
        <f t="shared" si="829"/>
        <v>3.0110960930287409</v>
      </c>
      <c r="X3513" s="24">
        <f t="shared" si="829"/>
        <v>3.2110593207070237</v>
      </c>
      <c r="Y3513" s="24">
        <f t="shared" si="829"/>
        <v>2.060657620395534</v>
      </c>
      <c r="Z3513" s="24">
        <f t="shared" si="829"/>
        <v>2.7339393918922066</v>
      </c>
      <c r="AA3513" s="20"/>
      <c r="AB3513" s="20"/>
      <c r="AC3513" s="17">
        <v>314.01168634259301</v>
      </c>
      <c r="AD3513" s="17">
        <f t="shared" si="828"/>
        <v>313.96292752411728</v>
      </c>
      <c r="AE3513" s="21"/>
      <c r="AF3513" s="21"/>
      <c r="AG3513" s="19"/>
      <c r="AH3513" s="21">
        <v>201.4</v>
      </c>
    </row>
    <row r="3514" spans="1:40" x14ac:dyDescent="0.25">
      <c r="A3514" t="s">
        <v>102</v>
      </c>
      <c r="B3514" s="15">
        <v>44621</v>
      </c>
      <c r="C3514" s="16" t="s">
        <v>84</v>
      </c>
      <c r="D3514" s="17">
        <v>2022</v>
      </c>
      <c r="E3514" s="18" t="str">
        <f t="shared" si="826"/>
        <v>Tikitapu 2021/22</v>
      </c>
      <c r="F3514" s="18" t="s">
        <v>72</v>
      </c>
      <c r="H3514" s="20">
        <v>9.6999999999999993</v>
      </c>
      <c r="I3514" s="21">
        <v>182.4</v>
      </c>
      <c r="J3514" s="19">
        <v>4</v>
      </c>
      <c r="K3514" s="19">
        <v>0.7</v>
      </c>
      <c r="L3514" s="19">
        <v>3.4</v>
      </c>
      <c r="M3514" s="19">
        <v>0.4</v>
      </c>
      <c r="N3514" s="19">
        <v>6.68</v>
      </c>
      <c r="O3514" s="19">
        <v>0.58699999999999997</v>
      </c>
      <c r="R3514" s="19">
        <f t="shared" si="833"/>
        <v>2.6807883475610543</v>
      </c>
      <c r="S3514" s="19">
        <f t="shared" si="831"/>
        <v>3.1956847503171155</v>
      </c>
      <c r="T3514" s="19">
        <f t="shared" si="827"/>
        <v>1.9760151746776498</v>
      </c>
      <c r="V3514" s="24">
        <f t="shared" si="829"/>
        <v>2.6045088952093494</v>
      </c>
      <c r="W3514" s="24">
        <f t="shared" si="829"/>
        <v>2.8801654442401632</v>
      </c>
      <c r="X3514" s="24">
        <f t="shared" si="829"/>
        <v>3.1994027937235523</v>
      </c>
      <c r="Y3514" s="24">
        <f t="shared" si="829"/>
        <v>2.0178087473586515</v>
      </c>
      <c r="Z3514" s="24">
        <f t="shared" si="829"/>
        <v>2.6810371226958054</v>
      </c>
      <c r="AA3514" s="20"/>
      <c r="AB3514" s="20"/>
      <c r="AC3514" s="17">
        <v>314.01168634259301</v>
      </c>
      <c r="AD3514" s="17">
        <f t="shared" si="828"/>
        <v>313.95107158689285</v>
      </c>
      <c r="AE3514" s="21"/>
      <c r="AF3514" s="21"/>
      <c r="AG3514" s="19"/>
      <c r="AH3514" s="21">
        <v>272.60000000000002</v>
      </c>
    </row>
    <row r="3515" spans="1:40" x14ac:dyDescent="0.25">
      <c r="A3515" t="s">
        <v>102</v>
      </c>
      <c r="B3515" s="15">
        <v>44652</v>
      </c>
      <c r="C3515" s="16" t="s">
        <v>84</v>
      </c>
      <c r="D3515" s="17">
        <v>2022</v>
      </c>
      <c r="E3515" s="18" t="str">
        <f t="shared" si="826"/>
        <v>Tikitapu 2021/22</v>
      </c>
      <c r="F3515" s="18" t="s">
        <v>72</v>
      </c>
      <c r="I3515" s="21">
        <v>170.5</v>
      </c>
      <c r="J3515" s="19">
        <v>3.3</v>
      </c>
      <c r="K3515" s="19">
        <v>1</v>
      </c>
      <c r="L3515" s="19">
        <v>1.2</v>
      </c>
      <c r="M3515" s="19">
        <v>6.5</v>
      </c>
      <c r="N3515" s="19">
        <v>6.66</v>
      </c>
      <c r="O3515" s="19">
        <v>0.66700000000000004</v>
      </c>
      <c r="S3515" s="19">
        <f t="shared" si="831"/>
        <v>3.1074903938188334</v>
      </c>
      <c r="T3515" s="19">
        <f t="shared" si="827"/>
        <v>1.7320607044434311</v>
      </c>
      <c r="X3515" s="24">
        <f t="shared" si="829"/>
        <v>3.1721820146818325</v>
      </c>
      <c r="Y3515" s="24">
        <f t="shared" si="829"/>
        <v>1.9564064832293493</v>
      </c>
      <c r="AA3515" s="20"/>
      <c r="AB3515" s="20"/>
      <c r="AC3515" s="17">
        <v>314.01168634259301</v>
      </c>
      <c r="AD3515" s="17">
        <f t="shared" si="828"/>
        <v>313.95203741226129</v>
      </c>
      <c r="AE3515" s="21"/>
      <c r="AF3515" s="21"/>
      <c r="AG3515" s="19"/>
    </row>
    <row r="3516" spans="1:40" x14ac:dyDescent="0.25">
      <c r="A3516" t="s">
        <v>103</v>
      </c>
      <c r="B3516" s="15">
        <v>36982</v>
      </c>
      <c r="C3516" s="16" t="s">
        <v>62</v>
      </c>
      <c r="D3516" s="17">
        <v>2001</v>
      </c>
      <c r="E3516" s="18" t="str">
        <f t="shared" si="826"/>
        <v>Rotoiti Okawa Bay 2000/01</v>
      </c>
      <c r="F3516" s="18" t="s">
        <v>61</v>
      </c>
      <c r="G3516" s="19">
        <v>13.9</v>
      </c>
      <c r="H3516" s="20">
        <v>1.95</v>
      </c>
      <c r="J3516" s="19">
        <v>27.000000999999997</v>
      </c>
      <c r="Q3516" s="19">
        <f t="shared" ref="Q3516:Q3550" si="834">2.22+2.54*LOG($G3516,10)</f>
        <v>5.1232575926454018</v>
      </c>
      <c r="R3516" s="19">
        <f t="shared" ref="R3516:R3579" si="835">5.56+2.6*LOG(((1/$H3516)-(1/40)),10)</f>
        <v>4.7494761518818889</v>
      </c>
      <c r="T3516" s="19">
        <f t="shared" si="827"/>
        <v>4.3975822383123848</v>
      </c>
      <c r="AA3516" s="20">
        <v>0.15</v>
      </c>
      <c r="AB3516" s="20">
        <v>0.85166666666666602</v>
      </c>
      <c r="AC3516" s="17">
        <v>314.37227289636201</v>
      </c>
      <c r="AE3516" s="21">
        <v>119</v>
      </c>
      <c r="AF3516" s="21">
        <v>150.64398293278299</v>
      </c>
      <c r="AG3516" s="19">
        <v>3.2526501036012396</v>
      </c>
      <c r="AH3516" s="21">
        <v>175.4</v>
      </c>
      <c r="AI3516" s="22">
        <v>0.66749999999999954</v>
      </c>
      <c r="AJ3516" s="21">
        <v>1363.5</v>
      </c>
      <c r="AK3516" s="21" t="e">
        <f>VLOOKUP($B3516,'[3]Rotoma level Monthly'!$C$2:$N$538,10,FALSE)</f>
        <v>#N/A</v>
      </c>
      <c r="AL3516" s="21" t="e">
        <f>VLOOKUP($B3516,'[3]Rotoma level Monthly'!$C$2:$N$538,11,FALSE)</f>
        <v>#N/A</v>
      </c>
      <c r="AM3516" s="20">
        <v>3.5667894735919679</v>
      </c>
      <c r="AN3516" s="21">
        <v>174.93333333333331</v>
      </c>
    </row>
    <row r="3517" spans="1:40" x14ac:dyDescent="0.25">
      <c r="A3517" t="s">
        <v>103</v>
      </c>
      <c r="B3517" s="15">
        <v>37043</v>
      </c>
      <c r="C3517" s="16" t="s">
        <v>62</v>
      </c>
      <c r="D3517" s="17">
        <v>2001</v>
      </c>
      <c r="E3517" s="18" t="str">
        <f t="shared" si="826"/>
        <v>Rotoiti Okawa Bay 2000/01</v>
      </c>
      <c r="F3517" s="18" t="s">
        <v>61</v>
      </c>
      <c r="G3517" s="19">
        <v>12.8</v>
      </c>
      <c r="H3517" s="20">
        <v>3.8299998999999998</v>
      </c>
      <c r="I3517" s="21">
        <v>283.99998999999997</v>
      </c>
      <c r="J3517" s="19">
        <v>21</v>
      </c>
      <c r="K3517" s="19">
        <v>3</v>
      </c>
      <c r="L3517" s="19">
        <v>1</v>
      </c>
      <c r="M3517" s="19">
        <v>7.0000002000000006</v>
      </c>
      <c r="N3517" s="19">
        <v>7.0999999000000003</v>
      </c>
      <c r="O3517" s="19">
        <v>1.9</v>
      </c>
      <c r="Q3517" s="19">
        <f t="shared" si="834"/>
        <v>5.0323133229055852</v>
      </c>
      <c r="R3517" s="19">
        <f t="shared" si="835"/>
        <v>3.9300333656130513</v>
      </c>
      <c r="S3517" s="19">
        <f t="shared" ref="S3517:S3529" si="836">-3.61+3.01*LOG($I3517)</f>
        <v>3.7744881575124842</v>
      </c>
      <c r="T3517" s="19">
        <f t="shared" si="827"/>
        <v>4.0788803406230434</v>
      </c>
      <c r="U3517" s="23">
        <f t="shared" ref="U3517:U3529" si="837">AVERAGE(Q3517:T3517)</f>
        <v>4.2039287966635408</v>
      </c>
      <c r="AA3517" s="20">
        <v>0.28000000000000003</v>
      </c>
      <c r="AB3517" s="20">
        <v>-0.125</v>
      </c>
      <c r="AC3517" s="17">
        <v>314.57575762500397</v>
      </c>
      <c r="AE3517" s="21">
        <v>31.5</v>
      </c>
      <c r="AF3517" s="21">
        <v>155.31336500975482</v>
      </c>
      <c r="AG3517" s="19">
        <v>2.3459306912407683</v>
      </c>
      <c r="AH3517" s="21">
        <v>142.5</v>
      </c>
      <c r="AI3517" s="22">
        <v>0.57999999999999952</v>
      </c>
      <c r="AJ3517" s="21">
        <v>1433.5</v>
      </c>
      <c r="AK3517" s="21" t="e">
        <f>VLOOKUP($B3517,'[3]Rotoma level Monthly'!$C$2:$N$538,10,FALSE)</f>
        <v>#N/A</v>
      </c>
      <c r="AL3517" s="21" t="e">
        <f>VLOOKUP($B3517,'[3]Rotoma level Monthly'!$C$2:$N$538,11,FALSE)</f>
        <v>#N/A</v>
      </c>
      <c r="AM3517" s="20">
        <v>3.6472953065515745</v>
      </c>
      <c r="AN3517" s="21">
        <v>175.45833333333334</v>
      </c>
    </row>
    <row r="3518" spans="1:40" x14ac:dyDescent="0.25">
      <c r="A3518" t="s">
        <v>103</v>
      </c>
      <c r="B3518" s="15">
        <v>37073</v>
      </c>
      <c r="C3518" s="16" t="s">
        <v>63</v>
      </c>
      <c r="D3518" s="17">
        <v>2002</v>
      </c>
      <c r="E3518" s="18" t="str">
        <f t="shared" si="826"/>
        <v>Rotoiti Okawa Bay 2001/02</v>
      </c>
      <c r="F3518" s="18" t="s">
        <v>61</v>
      </c>
      <c r="G3518" s="19">
        <v>9.3999995999999992</v>
      </c>
      <c r="H3518" s="20">
        <v>3.8</v>
      </c>
      <c r="I3518" s="21">
        <v>342</v>
      </c>
      <c r="J3518" s="19">
        <v>16.000001000000001</v>
      </c>
      <c r="Q3518" s="19">
        <f t="shared" si="834"/>
        <v>4.6917447012024684</v>
      </c>
      <c r="R3518" s="19">
        <f t="shared" si="835"/>
        <v>3.9398489547298219</v>
      </c>
      <c r="S3518" s="19">
        <f t="shared" si="836"/>
        <v>4.0174185792289663</v>
      </c>
      <c r="T3518" s="19">
        <f t="shared" si="827"/>
        <v>3.7340304286140404</v>
      </c>
      <c r="U3518" s="23">
        <f t="shared" si="837"/>
        <v>4.0957606659438239</v>
      </c>
      <c r="AA3518" s="20">
        <v>-0.33</v>
      </c>
      <c r="AB3518" s="20">
        <v>-0.228333333333333</v>
      </c>
      <c r="AC3518" s="17">
        <v>314.48597419523901</v>
      </c>
      <c r="AE3518" s="21">
        <v>66</v>
      </c>
      <c r="AF3518" s="21">
        <v>171.4967694774648</v>
      </c>
      <c r="AG3518" s="19">
        <v>2.5979351862899192</v>
      </c>
      <c r="AH3518" s="21">
        <v>151</v>
      </c>
      <c r="AI3518" s="22">
        <v>0.57999999999999952</v>
      </c>
      <c r="AJ3518" s="21">
        <v>1327.5</v>
      </c>
      <c r="AK3518" s="21" t="e">
        <f>VLOOKUP($B3518,'[3]Rotoma level Monthly'!$C$2:$N$538,10,FALSE)</f>
        <v>#N/A</v>
      </c>
      <c r="AL3518" s="21" t="e">
        <f>VLOOKUP($B3518,'[3]Rotoma level Monthly'!$C$2:$N$538,11,FALSE)</f>
        <v>#N/A</v>
      </c>
      <c r="AM3518" s="20">
        <v>3.5387640934272588</v>
      </c>
      <c r="AN3518" s="21">
        <v>179.25833333333333</v>
      </c>
    </row>
    <row r="3519" spans="1:40" x14ac:dyDescent="0.25">
      <c r="A3519" t="s">
        <v>103</v>
      </c>
      <c r="B3519" s="15">
        <v>37104</v>
      </c>
      <c r="C3519" s="16" t="s">
        <v>63</v>
      </c>
      <c r="D3519" s="17">
        <v>2002</v>
      </c>
      <c r="E3519" s="18" t="str">
        <f t="shared" si="826"/>
        <v>Rotoiti Okawa Bay 2001/02</v>
      </c>
      <c r="F3519" s="18" t="s">
        <v>61</v>
      </c>
      <c r="G3519" s="19">
        <v>7.4000000999999997</v>
      </c>
      <c r="H3519" s="20">
        <v>4.4000000999999997</v>
      </c>
      <c r="I3519" s="21">
        <v>280</v>
      </c>
      <c r="J3519" s="19">
        <v>23</v>
      </c>
      <c r="Q3519" s="19">
        <f t="shared" si="834"/>
        <v>4.4278485830235432</v>
      </c>
      <c r="R3519" s="19">
        <f t="shared" si="835"/>
        <v>3.7554370295780166</v>
      </c>
      <c r="S3519" s="19">
        <f t="shared" si="836"/>
        <v>3.7559456743400799</v>
      </c>
      <c r="T3519" s="19">
        <f t="shared" si="827"/>
        <v>4.1942452811713711</v>
      </c>
      <c r="U3519" s="23">
        <f t="shared" si="837"/>
        <v>4.0333691420282527</v>
      </c>
      <c r="AA3519" s="20">
        <v>-0.84</v>
      </c>
      <c r="AB3519" s="20">
        <v>-0.48</v>
      </c>
      <c r="AC3519" s="17">
        <v>314.42187133726702</v>
      </c>
      <c r="AE3519" s="21">
        <v>68.5</v>
      </c>
      <c r="AF3519" s="21">
        <v>171.57945134576451</v>
      </c>
      <c r="AG3519" s="19">
        <v>3.0907628463306969</v>
      </c>
      <c r="AH3519" s="21">
        <v>154.1</v>
      </c>
      <c r="AI3519" s="22">
        <v>0.57999999999999952</v>
      </c>
      <c r="AJ3519" s="21">
        <v>1254</v>
      </c>
      <c r="AK3519" s="21" t="e">
        <f>VLOOKUP($B3519,'[3]Rotoma level Monthly'!$C$2:$N$538,10,FALSE)</f>
        <v>#N/A</v>
      </c>
      <c r="AL3519" s="21" t="e">
        <f>VLOOKUP($B3519,'[3]Rotoma level Monthly'!$C$2:$N$538,11,FALSE)</f>
        <v>#N/A</v>
      </c>
      <c r="AM3519" s="20">
        <v>3.4360719752412172</v>
      </c>
      <c r="AN3519" s="21">
        <v>177.73333333333335</v>
      </c>
    </row>
    <row r="3520" spans="1:40" x14ac:dyDescent="0.25">
      <c r="A3520" t="s">
        <v>103</v>
      </c>
      <c r="B3520" s="15">
        <v>37135</v>
      </c>
      <c r="C3520" s="16" t="s">
        <v>63</v>
      </c>
      <c r="D3520" s="17">
        <v>2002</v>
      </c>
      <c r="E3520" s="18" t="str">
        <f t="shared" si="826"/>
        <v>Rotoiti Okawa Bay 2001/02</v>
      </c>
      <c r="F3520" s="18" t="s">
        <v>61</v>
      </c>
      <c r="G3520" s="19">
        <v>5.5</v>
      </c>
      <c r="H3520" s="20">
        <v>4.5999999000000003</v>
      </c>
      <c r="I3520" s="21">
        <v>368</v>
      </c>
      <c r="J3520" s="19">
        <v>37</v>
      </c>
      <c r="N3520" s="19">
        <v>7.3000002000000004</v>
      </c>
      <c r="Q3520" s="19">
        <f t="shared" si="834"/>
        <v>4.1005212313153798</v>
      </c>
      <c r="R3520" s="19">
        <f t="shared" si="835"/>
        <v>3.6988821691790665</v>
      </c>
      <c r="S3520" s="19">
        <f t="shared" si="836"/>
        <v>4.1132019342072876</v>
      </c>
      <c r="T3520" s="19">
        <f t="shared" si="827"/>
        <v>4.7971490342756242</v>
      </c>
      <c r="U3520" s="23">
        <f t="shared" si="837"/>
        <v>4.1774385922443393</v>
      </c>
      <c r="AA3520" s="20">
        <v>0.09</v>
      </c>
      <c r="AB3520" s="20">
        <v>-0.39</v>
      </c>
      <c r="AC3520" s="17">
        <v>314.45240080621699</v>
      </c>
      <c r="AE3520" s="21">
        <v>82.5</v>
      </c>
      <c r="AF3520" s="21">
        <v>165.84722222222041</v>
      </c>
      <c r="AG3520" s="19">
        <v>3.0261111882716496</v>
      </c>
      <c r="AH3520" s="21">
        <v>178.4</v>
      </c>
      <c r="AI3520" s="22">
        <v>0.57999999999999952</v>
      </c>
      <c r="AJ3520" s="21">
        <v>1195.5</v>
      </c>
      <c r="AK3520" s="21" t="e">
        <f>VLOOKUP($B3520,'[3]Rotoma level Monthly'!$C$2:$N$538,10,FALSE)</f>
        <v>#N/A</v>
      </c>
      <c r="AL3520" s="21" t="e">
        <f>VLOOKUP($B3520,'[3]Rotoma level Monthly'!$C$2:$N$538,11,FALSE)</f>
        <v>#N/A</v>
      </c>
      <c r="AM3520" s="20">
        <v>3.4194683620961697</v>
      </c>
      <c r="AN3520" s="21">
        <v>178.22499999999999</v>
      </c>
    </row>
    <row r="3521" spans="1:40" x14ac:dyDescent="0.25">
      <c r="A3521" t="s">
        <v>103</v>
      </c>
      <c r="B3521" s="15">
        <v>37165</v>
      </c>
      <c r="C3521" s="16" t="s">
        <v>63</v>
      </c>
      <c r="D3521" s="17">
        <v>2002</v>
      </c>
      <c r="E3521" s="18" t="str">
        <f t="shared" si="826"/>
        <v>Rotoiti Okawa Bay 2001/02</v>
      </c>
      <c r="F3521" s="18" t="s">
        <v>61</v>
      </c>
      <c r="G3521" s="19">
        <v>6.1999997999999996</v>
      </c>
      <c r="H3521" s="20">
        <v>3.2</v>
      </c>
      <c r="I3521" s="21">
        <v>238.00000040000003</v>
      </c>
      <c r="J3521" s="19">
        <v>24</v>
      </c>
      <c r="K3521" s="19">
        <v>9.9999997999999994</v>
      </c>
      <c r="L3521" s="19">
        <v>8.0000004000000011</v>
      </c>
      <c r="M3521" s="19">
        <v>3</v>
      </c>
      <c r="N3521" s="19">
        <v>7.4000000999999997</v>
      </c>
      <c r="O3521" s="19">
        <v>1.2</v>
      </c>
      <c r="Q3521" s="19">
        <f t="shared" si="834"/>
        <v>4.2326748557414362</v>
      </c>
      <c r="R3521" s="19">
        <f t="shared" si="835"/>
        <v>4.1524584074666873</v>
      </c>
      <c r="S3521" s="19">
        <f t="shared" si="836"/>
        <v>3.5434966429371193</v>
      </c>
      <c r="T3521" s="19">
        <f t="shared" si="827"/>
        <v>4.248216825797889</v>
      </c>
      <c r="U3521" s="23">
        <f t="shared" si="837"/>
        <v>4.0442116829857833</v>
      </c>
      <c r="AA3521" s="20">
        <v>-0.18</v>
      </c>
      <c r="AB3521" s="20">
        <v>-0.38333333333333303</v>
      </c>
      <c r="AC3521" s="17">
        <v>314.51455735850101</v>
      </c>
      <c r="AE3521" s="21">
        <v>175</v>
      </c>
      <c r="AF3521" s="21">
        <v>165.41724924265642</v>
      </c>
      <c r="AG3521" s="19">
        <v>4.1471930058325199</v>
      </c>
      <c r="AH3521" s="21">
        <v>153</v>
      </c>
      <c r="AI3521" s="22">
        <v>0.57999999999999952</v>
      </c>
      <c r="AJ3521" s="21">
        <v>1193.5</v>
      </c>
      <c r="AK3521" s="21" t="e">
        <f>VLOOKUP($B3521,'[3]Rotoma level Monthly'!$C$2:$N$538,10,FALSE)</f>
        <v>#N/A</v>
      </c>
      <c r="AL3521" s="21" t="e">
        <f>VLOOKUP($B3521,'[3]Rotoma level Monthly'!$C$2:$N$538,11,FALSE)</f>
        <v>#N/A</v>
      </c>
      <c r="AM3521" s="20">
        <v>3.3642544840883559</v>
      </c>
      <c r="AN3521" s="21">
        <v>172.92500000000004</v>
      </c>
    </row>
    <row r="3522" spans="1:40" x14ac:dyDescent="0.25">
      <c r="A3522" t="s">
        <v>103</v>
      </c>
      <c r="B3522" s="15">
        <v>37226</v>
      </c>
      <c r="C3522" s="16" t="s">
        <v>63</v>
      </c>
      <c r="D3522" s="17">
        <v>2002</v>
      </c>
      <c r="E3522" s="18" t="str">
        <f t="shared" si="826"/>
        <v>Rotoiti Okawa Bay 2001/02</v>
      </c>
      <c r="F3522" s="18" t="s">
        <v>61</v>
      </c>
      <c r="G3522" s="19">
        <v>6.4000000999999997</v>
      </c>
      <c r="H3522" s="20">
        <v>2.5999998999999998</v>
      </c>
      <c r="I3522" s="21">
        <v>339.5</v>
      </c>
      <c r="J3522" s="19">
        <v>26.000000999999997</v>
      </c>
      <c r="K3522" s="19">
        <v>7</v>
      </c>
      <c r="M3522" s="19">
        <v>12</v>
      </c>
      <c r="N3522" s="19">
        <v>7.2600002000000003</v>
      </c>
      <c r="O3522" s="19">
        <v>1.8</v>
      </c>
      <c r="Q3522" s="19">
        <f t="shared" si="834"/>
        <v>4.2676971511551356</v>
      </c>
      <c r="R3522" s="19">
        <f t="shared" si="835"/>
        <v>4.4051795299930276</v>
      </c>
      <c r="S3522" s="19">
        <f t="shared" si="836"/>
        <v>4.0078277336357253</v>
      </c>
      <c r="T3522" s="19">
        <f t="shared" si="827"/>
        <v>4.3497222248493976</v>
      </c>
      <c r="U3522" s="23">
        <f t="shared" si="837"/>
        <v>4.2576066599083218</v>
      </c>
      <c r="AA3522" s="20">
        <v>-1</v>
      </c>
      <c r="AB3522" s="20">
        <v>-0.27333333333333298</v>
      </c>
      <c r="AC3522" s="17">
        <v>314.76129344694101</v>
      </c>
      <c r="AE3522" s="21">
        <v>243.5</v>
      </c>
      <c r="AF3522" s="21">
        <v>151.0940161988579</v>
      </c>
      <c r="AG3522" s="19">
        <v>4.2388444364162208</v>
      </c>
      <c r="AH3522" s="21">
        <v>163.30000000000001</v>
      </c>
      <c r="AI3522" s="22">
        <v>-9.2500000000000054E-2</v>
      </c>
      <c r="AJ3522" s="21">
        <v>1349.5</v>
      </c>
      <c r="AK3522" s="21" t="e">
        <f>VLOOKUP($B3522,'[3]Rotoma level Monthly'!$C$2:$N$538,10,FALSE)</f>
        <v>#N/A</v>
      </c>
      <c r="AL3522" s="21" t="e">
        <f>VLOOKUP($B3522,'[3]Rotoma level Monthly'!$C$2:$N$538,11,FALSE)</f>
        <v>#N/A</v>
      </c>
      <c r="AM3522" s="20">
        <v>3.3286212929844781</v>
      </c>
      <c r="AN3522" s="21">
        <v>168.41666666666666</v>
      </c>
    </row>
    <row r="3523" spans="1:40" x14ac:dyDescent="0.25">
      <c r="A3523" t="s">
        <v>103</v>
      </c>
      <c r="B3523" s="15">
        <v>37257</v>
      </c>
      <c r="C3523" s="16" t="s">
        <v>63</v>
      </c>
      <c r="D3523" s="17">
        <v>2002</v>
      </c>
      <c r="E3523" s="18" t="str">
        <f t="shared" ref="E3523:E3586" si="838">CONCATENATE(A3523," ",C3523)</f>
        <v>Rotoiti Okawa Bay 2001/02</v>
      </c>
      <c r="F3523" s="18" t="s">
        <v>61</v>
      </c>
      <c r="G3523" s="19">
        <v>96.666666666666671</v>
      </c>
      <c r="H3523" s="20">
        <v>0.94333332000000014</v>
      </c>
      <c r="I3523" s="21">
        <v>946.00000000000011</v>
      </c>
      <c r="J3523" s="19">
        <v>46</v>
      </c>
      <c r="K3523" s="19">
        <v>4.9999998666666663</v>
      </c>
      <c r="L3523" s="19">
        <v>5.666666666666667</v>
      </c>
      <c r="M3523" s="19">
        <v>44.000000066666665</v>
      </c>
      <c r="N3523" s="19">
        <v>9.6333332000000009</v>
      </c>
      <c r="O3523" s="19">
        <v>17</v>
      </c>
      <c r="Q3523" s="19">
        <f t="shared" si="834"/>
        <v>7.2626029276754061</v>
      </c>
      <c r="R3523" s="19">
        <f t="shared" si="835"/>
        <v>5.5989220243273321</v>
      </c>
      <c r="S3523" s="19">
        <f t="shared" si="836"/>
        <v>5.3474323205693963</v>
      </c>
      <c r="T3523" s="19">
        <f t="shared" si="827"/>
        <v>5.0732528685101954</v>
      </c>
      <c r="U3523" s="23">
        <f t="shared" si="837"/>
        <v>5.8205525352705827</v>
      </c>
      <c r="AA3523" s="20">
        <v>0.28999999999999998</v>
      </c>
      <c r="AB3523" s="20">
        <v>0.92166666666666597</v>
      </c>
      <c r="AC3523" s="17">
        <v>314.82040026638703</v>
      </c>
      <c r="AE3523" s="21">
        <v>101</v>
      </c>
      <c r="AF3523" s="21">
        <v>167.39889718160234</v>
      </c>
      <c r="AG3523" s="19">
        <v>3.2064573334238693</v>
      </c>
      <c r="AH3523" s="21">
        <v>246.4</v>
      </c>
      <c r="AI3523" s="22">
        <v>-9.2500000000000054E-2</v>
      </c>
      <c r="AJ3523" s="21">
        <v>1430</v>
      </c>
      <c r="AK3523" s="21" t="e">
        <f>VLOOKUP($B3523,'[3]Rotoma level Monthly'!$C$2:$N$538,10,FALSE)</f>
        <v>#N/A</v>
      </c>
      <c r="AL3523" s="21" t="e">
        <f>VLOOKUP($B3523,'[3]Rotoma level Monthly'!$C$2:$N$538,11,FALSE)</f>
        <v>#N/A</v>
      </c>
      <c r="AM3523" s="20">
        <v>3.3805480869107218</v>
      </c>
      <c r="AN3523" s="21">
        <v>168.70000000000002</v>
      </c>
    </row>
    <row r="3524" spans="1:40" x14ac:dyDescent="0.25">
      <c r="A3524" t="s">
        <v>103</v>
      </c>
      <c r="B3524" s="15">
        <v>37288</v>
      </c>
      <c r="C3524" s="16" t="s">
        <v>63</v>
      </c>
      <c r="D3524" s="17">
        <v>2002</v>
      </c>
      <c r="E3524" s="18" t="str">
        <f t="shared" si="838"/>
        <v>Rotoiti Okawa Bay 2001/02</v>
      </c>
      <c r="F3524" s="18" t="s">
        <v>61</v>
      </c>
      <c r="G3524" s="19">
        <v>32.859999800000004</v>
      </c>
      <c r="H3524" s="20">
        <v>3.29</v>
      </c>
      <c r="I3524" s="21">
        <v>585.89998601999991</v>
      </c>
      <c r="J3524" s="19">
        <v>53.20000120000001</v>
      </c>
      <c r="K3524" s="19">
        <v>2.4000000600000009</v>
      </c>
      <c r="L3524" s="19">
        <v>0.50000001999999999</v>
      </c>
      <c r="M3524" s="19">
        <v>21.000000019999998</v>
      </c>
      <c r="N3524" s="19">
        <v>7.3600000400000001</v>
      </c>
      <c r="O3524" s="19">
        <v>3.7800000200000001</v>
      </c>
      <c r="Q3524" s="19">
        <f t="shared" si="834"/>
        <v>6.0723355933975824</v>
      </c>
      <c r="R3524" s="19">
        <f t="shared" si="835"/>
        <v>4.1183740875877302</v>
      </c>
      <c r="S3524" s="19">
        <f t="shared" si="836"/>
        <v>4.7211486978112536</v>
      </c>
      <c r="T3524" s="19">
        <f t="shared" si="827"/>
        <v>5.2576619949061998</v>
      </c>
      <c r="U3524" s="23">
        <f t="shared" si="837"/>
        <v>5.0423800934256917</v>
      </c>
      <c r="AA3524" s="20">
        <v>0.67</v>
      </c>
      <c r="AB3524" s="20">
        <v>0.93999999999999895</v>
      </c>
      <c r="AC3524" s="17">
        <v>314.706962347135</v>
      </c>
      <c r="AE3524" s="21">
        <v>54.5</v>
      </c>
      <c r="AF3524" s="21">
        <v>150.03382034632133</v>
      </c>
      <c r="AG3524" s="19">
        <v>4.019923714650175</v>
      </c>
      <c r="AH3524" s="21">
        <v>217.3</v>
      </c>
      <c r="AI3524" s="22">
        <v>-9.2500000000000054E-2</v>
      </c>
      <c r="AJ3524" s="21">
        <v>1507.5</v>
      </c>
      <c r="AK3524" s="21" t="e">
        <f>VLOOKUP($B3524,'[3]Rotoma level Monthly'!$C$2:$N$538,10,FALSE)</f>
        <v>#N/A</v>
      </c>
      <c r="AL3524" s="21" t="e">
        <f>VLOOKUP($B3524,'[3]Rotoma level Monthly'!$C$2:$N$538,11,FALSE)</f>
        <v>#N/A</v>
      </c>
      <c r="AM3524" s="20">
        <v>3.3242873131229564</v>
      </c>
      <c r="AN3524" s="21">
        <v>172.70000000000002</v>
      </c>
    </row>
    <row r="3525" spans="1:40" x14ac:dyDescent="0.25">
      <c r="A3525" t="s">
        <v>103</v>
      </c>
      <c r="B3525" s="15">
        <v>37316</v>
      </c>
      <c r="C3525" s="16" t="s">
        <v>63</v>
      </c>
      <c r="D3525" s="17">
        <v>2002</v>
      </c>
      <c r="E3525" s="18" t="str">
        <f t="shared" si="838"/>
        <v>Rotoiti Okawa Bay 2001/02</v>
      </c>
      <c r="F3525" s="18" t="s">
        <v>61</v>
      </c>
      <c r="G3525" s="19">
        <v>70.199996999999996</v>
      </c>
      <c r="H3525" s="20">
        <v>0.89999998000000003</v>
      </c>
      <c r="I3525" s="21">
        <v>1022.0000001000001</v>
      </c>
      <c r="J3525" s="19">
        <v>59</v>
      </c>
      <c r="K3525" s="19">
        <v>2.0000001000000003</v>
      </c>
      <c r="L3525" s="19">
        <v>2.0000001000000003</v>
      </c>
      <c r="M3525" s="19">
        <v>3</v>
      </c>
      <c r="N3525" s="19">
        <v>9.2700005000000001</v>
      </c>
      <c r="O3525" s="19">
        <v>16</v>
      </c>
      <c r="Q3525" s="19">
        <f t="shared" si="834"/>
        <v>6.909696217668337</v>
      </c>
      <c r="R3525" s="19">
        <f t="shared" si="835"/>
        <v>5.6532730929044552</v>
      </c>
      <c r="S3525" s="19">
        <f t="shared" si="836"/>
        <v>5.4484471964819772</v>
      </c>
      <c r="T3525" s="19">
        <f t="shared" si="827"/>
        <v>5.3888878739950608</v>
      </c>
      <c r="U3525" s="23">
        <f t="shared" si="837"/>
        <v>5.8500760952624571</v>
      </c>
      <c r="AA3525" s="20">
        <v>-0.45</v>
      </c>
      <c r="AB3525" s="20">
        <v>0.70999999999999897</v>
      </c>
      <c r="AC3525" s="17">
        <v>314.57326828348903</v>
      </c>
      <c r="AE3525" s="21">
        <v>64</v>
      </c>
      <c r="AF3525" s="21">
        <v>183.38844086022903</v>
      </c>
      <c r="AG3525" s="19">
        <v>3.3353603845916515</v>
      </c>
      <c r="AH3525" s="21">
        <v>236.6</v>
      </c>
      <c r="AI3525" s="22">
        <v>-9.2500000000000054E-2</v>
      </c>
      <c r="AJ3525" s="21">
        <v>1384.5</v>
      </c>
      <c r="AK3525" s="21" t="e">
        <f>VLOOKUP($B3525,'[3]Rotoma level Monthly'!$C$2:$N$538,10,FALSE)</f>
        <v>#N/A</v>
      </c>
      <c r="AL3525" s="21" t="e">
        <f>VLOOKUP($B3525,'[3]Rotoma level Monthly'!$C$2:$N$538,11,FALSE)</f>
        <v>#N/A</v>
      </c>
      <c r="AM3525" s="20">
        <v>3.4035359688284585</v>
      </c>
      <c r="AN3525" s="21">
        <v>174.45833333333334</v>
      </c>
    </row>
    <row r="3526" spans="1:40" x14ac:dyDescent="0.25">
      <c r="A3526" t="s">
        <v>103</v>
      </c>
      <c r="B3526" s="15">
        <v>37347</v>
      </c>
      <c r="C3526" s="16" t="s">
        <v>63</v>
      </c>
      <c r="D3526" s="17">
        <v>2002</v>
      </c>
      <c r="E3526" s="18" t="str">
        <f t="shared" si="838"/>
        <v>Rotoiti Okawa Bay 2001/02</v>
      </c>
      <c r="F3526" s="18" t="s">
        <v>61</v>
      </c>
      <c r="G3526" s="19">
        <v>19.700001</v>
      </c>
      <c r="H3526" s="20">
        <v>2.2999999999999998</v>
      </c>
      <c r="I3526" s="21">
        <v>507.00000010000002</v>
      </c>
      <c r="J3526" s="19">
        <v>25</v>
      </c>
      <c r="K3526" s="19">
        <v>2.0000001000000003</v>
      </c>
      <c r="L3526" s="19">
        <v>2.0000001000000003</v>
      </c>
      <c r="M3526" s="19">
        <v>14</v>
      </c>
      <c r="N3526" s="19">
        <v>7.6500000999999997</v>
      </c>
      <c r="O3526" s="19">
        <v>1.9</v>
      </c>
      <c r="Q3526" s="19">
        <f t="shared" si="834"/>
        <v>5.5079442704457744</v>
      </c>
      <c r="R3526" s="19">
        <f t="shared" si="835"/>
        <v>4.5526391594366178</v>
      </c>
      <c r="S3526" s="19">
        <f t="shared" si="836"/>
        <v>4.5320739578511766</v>
      </c>
      <c r="T3526" s="19">
        <f t="shared" si="827"/>
        <v>4.2999848253223494</v>
      </c>
      <c r="U3526" s="23">
        <f t="shared" si="837"/>
        <v>4.7231605532639795</v>
      </c>
      <c r="AA3526" s="20">
        <v>-0.22</v>
      </c>
      <c r="AB3526" s="20">
        <v>0.51499999999999901</v>
      </c>
      <c r="AC3526" s="17">
        <v>314.40170181802898</v>
      </c>
      <c r="AE3526" s="21">
        <v>135.5</v>
      </c>
      <c r="AF3526" s="21">
        <v>159.59549587952128</v>
      </c>
      <c r="AG3526" s="19">
        <v>2.8519871943646589</v>
      </c>
      <c r="AH3526" s="21">
        <v>180</v>
      </c>
      <c r="AI3526" s="22">
        <v>-9.2500000000000054E-2</v>
      </c>
      <c r="AJ3526" s="21">
        <v>1393.5</v>
      </c>
      <c r="AK3526" s="21" t="e">
        <f>VLOOKUP($B3526,'[3]Rotoma level Monthly'!$C$2:$N$538,10,FALSE)</f>
        <v>#N/A</v>
      </c>
      <c r="AL3526" s="21" t="e">
        <f>VLOOKUP($B3526,'[3]Rotoma level Monthly'!$C$2:$N$538,11,FALSE)</f>
        <v>#N/A</v>
      </c>
      <c r="AM3526" s="20">
        <v>3.4549132442701573</v>
      </c>
      <c r="AN3526" s="21">
        <v>174.84166666666667</v>
      </c>
    </row>
    <row r="3527" spans="1:40" x14ac:dyDescent="0.25">
      <c r="A3527" t="s">
        <v>103</v>
      </c>
      <c r="B3527" s="15">
        <v>37377</v>
      </c>
      <c r="C3527" s="16" t="s">
        <v>63</v>
      </c>
      <c r="D3527" s="17">
        <v>2002</v>
      </c>
      <c r="E3527" s="18" t="str">
        <f t="shared" si="838"/>
        <v>Rotoiti Okawa Bay 2001/02</v>
      </c>
      <c r="F3527" s="18" t="s">
        <v>61</v>
      </c>
      <c r="G3527" s="19">
        <v>35.200001</v>
      </c>
      <c r="H3527" s="20">
        <v>1.9</v>
      </c>
      <c r="I3527" s="21">
        <v>475.00001000000003</v>
      </c>
      <c r="J3527" s="19">
        <v>28.000001000000001</v>
      </c>
      <c r="K3527" s="19">
        <v>2.0000001000000003</v>
      </c>
      <c r="L3527" s="19">
        <v>1</v>
      </c>
      <c r="M3527" s="19">
        <v>4.0000002000000006</v>
      </c>
      <c r="N3527" s="19">
        <v>7.3600000999999997</v>
      </c>
      <c r="O3527" s="19">
        <v>2.2999999999999998</v>
      </c>
      <c r="Q3527" s="19">
        <f t="shared" si="834"/>
        <v>6.148218396572747</v>
      </c>
      <c r="R3527" s="19">
        <f t="shared" si="835"/>
        <v>4.7802895968265524</v>
      </c>
      <c r="S3527" s="19">
        <f t="shared" si="836"/>
        <v>4.446847792491404</v>
      </c>
      <c r="T3527" s="19">
        <f t="shared" ref="T3527:T3590" si="839">0.218+2.92*LOG($J3527,10)</f>
        <v>4.4437014968099895</v>
      </c>
      <c r="U3527" s="23">
        <f t="shared" si="837"/>
        <v>4.9547643206751735</v>
      </c>
      <c r="V3527" s="24">
        <f>AVERAGE(Q3516:Q3527)</f>
        <v>5.3147379036457325</v>
      </c>
      <c r="W3527" s="24">
        <f t="shared" ref="W3527:Z3542" si="840">AVERAGE(R3516:R3527)</f>
        <v>4.4445677974603539</v>
      </c>
      <c r="X3527" s="24">
        <f t="shared" si="840"/>
        <v>4.3371207897333512</v>
      </c>
      <c r="Y3527" s="24">
        <f t="shared" si="840"/>
        <v>4.5219429527656283</v>
      </c>
      <c r="Z3527" s="24">
        <f t="shared" si="840"/>
        <v>4.6548408306974496</v>
      </c>
      <c r="AA3527" s="20">
        <v>-1.32</v>
      </c>
      <c r="AB3527" s="20">
        <v>-5.6666666666666803E-2</v>
      </c>
      <c r="AC3527" s="17">
        <v>314.40170181802898</v>
      </c>
      <c r="AD3527" s="17">
        <f t="shared" si="828"/>
        <v>314.54068018321669</v>
      </c>
      <c r="AE3527" s="21">
        <v>82</v>
      </c>
      <c r="AF3527" s="21">
        <v>191.23631154499625</v>
      </c>
      <c r="AG3527" s="19">
        <v>3.7514200090546557</v>
      </c>
      <c r="AH3527" s="21">
        <v>117.3</v>
      </c>
      <c r="AI3527" s="22">
        <v>-9.2500000000000054E-2</v>
      </c>
      <c r="AJ3527" s="21">
        <v>1410</v>
      </c>
      <c r="AK3527" s="21" t="e">
        <f>VLOOKUP($B3527,'[3]Rotoma level Monthly'!$C$2:$N$538,10,FALSE)</f>
        <v>#N/A</v>
      </c>
      <c r="AL3527" s="21" t="e">
        <f>VLOOKUP($B3527,'[3]Rotoma level Monthly'!$C$2:$N$538,11,FALSE)</f>
        <v>#N/A</v>
      </c>
      <c r="AM3527" s="20">
        <v>3.4215246685004423</v>
      </c>
      <c r="AN3527" s="21">
        <v>175.38333333333333</v>
      </c>
    </row>
    <row r="3528" spans="1:40" x14ac:dyDescent="0.25">
      <c r="A3528" t="s">
        <v>103</v>
      </c>
      <c r="B3528" s="15">
        <v>37408</v>
      </c>
      <c r="C3528" s="16" t="s">
        <v>63</v>
      </c>
      <c r="D3528" s="17">
        <v>2002</v>
      </c>
      <c r="E3528" s="18" t="str">
        <f t="shared" si="838"/>
        <v>Rotoiti Okawa Bay 2001/02</v>
      </c>
      <c r="F3528" s="18" t="s">
        <v>61</v>
      </c>
      <c r="G3528" s="19">
        <v>17.100000000000001</v>
      </c>
      <c r="H3528" s="20">
        <v>2.5</v>
      </c>
      <c r="I3528" s="21">
        <v>367.99999020000001</v>
      </c>
      <c r="J3528" s="19">
        <v>24</v>
      </c>
      <c r="K3528" s="19">
        <v>4.9999998999999997</v>
      </c>
      <c r="L3528" s="19">
        <v>4.0000002000000006</v>
      </c>
      <c r="M3528" s="19">
        <v>2.0000001000000003</v>
      </c>
      <c r="N3528" s="19">
        <v>7.54</v>
      </c>
      <c r="O3528" s="19">
        <v>1.7</v>
      </c>
      <c r="Q3528" s="19">
        <f t="shared" si="834"/>
        <v>5.3518101203960704</v>
      </c>
      <c r="R3528" s="19">
        <f t="shared" si="835"/>
        <v>4.4524812960920688</v>
      </c>
      <c r="S3528" s="19">
        <f t="shared" si="836"/>
        <v>4.1132018993952801</v>
      </c>
      <c r="T3528" s="19">
        <f t="shared" si="839"/>
        <v>4.248216825797889</v>
      </c>
      <c r="U3528" s="23">
        <f t="shared" si="837"/>
        <v>4.5414275354203273</v>
      </c>
      <c r="V3528" s="24">
        <f>AVERAGE(Q3517:Q3528)</f>
        <v>5.3337839476249549</v>
      </c>
      <c r="W3528" s="24">
        <f t="shared" si="840"/>
        <v>4.4198182261445362</v>
      </c>
      <c r="X3528" s="24">
        <f t="shared" si="840"/>
        <v>4.3184608822051791</v>
      </c>
      <c r="Y3528" s="24">
        <f t="shared" si="840"/>
        <v>4.5094958350560876</v>
      </c>
      <c r="Z3528" s="24">
        <f t="shared" si="840"/>
        <v>4.645389722757689</v>
      </c>
      <c r="AA3528" s="20">
        <v>-0.54</v>
      </c>
      <c r="AB3528" s="20">
        <v>-0.49833333333333302</v>
      </c>
      <c r="AC3528" s="17">
        <v>314.40170181802898</v>
      </c>
      <c r="AD3528" s="17">
        <f t="shared" si="828"/>
        <v>314.54313259335555</v>
      </c>
      <c r="AE3528" s="21">
        <v>131</v>
      </c>
      <c r="AF3528" s="21">
        <v>186.89374999999561</v>
      </c>
      <c r="AG3528" s="19">
        <v>4.0735705933538968</v>
      </c>
      <c r="AH3528" s="21">
        <v>85</v>
      </c>
      <c r="AI3528" s="22">
        <v>-0.14416666666666655</v>
      </c>
      <c r="AJ3528" s="21">
        <v>1272.5</v>
      </c>
      <c r="AK3528" s="21" t="e">
        <f>VLOOKUP($B3528,'[3]Rotoma level Monthly'!$C$2:$N$538,10,FALSE)</f>
        <v>#N/A</v>
      </c>
      <c r="AL3528" s="21" t="e">
        <f>VLOOKUP($B3528,'[3]Rotoma level Monthly'!$C$2:$N$538,11,FALSE)</f>
        <v>#N/A</v>
      </c>
      <c r="AM3528" s="20">
        <v>3.3961716495818188</v>
      </c>
      <c r="AN3528" s="21">
        <v>170.59166666666667</v>
      </c>
    </row>
    <row r="3529" spans="1:40" x14ac:dyDescent="0.25">
      <c r="A3529" t="s">
        <v>103</v>
      </c>
      <c r="B3529" s="15">
        <v>37469</v>
      </c>
      <c r="C3529" s="16" t="s">
        <v>64</v>
      </c>
      <c r="D3529" s="17">
        <v>2003</v>
      </c>
      <c r="E3529" s="18" t="str">
        <f t="shared" si="838"/>
        <v>Rotoiti Okawa Bay 2002/03</v>
      </c>
      <c r="F3529" s="18" t="s">
        <v>61</v>
      </c>
      <c r="G3529" s="19">
        <v>19.799999</v>
      </c>
      <c r="H3529" s="20">
        <v>1.8</v>
      </c>
      <c r="I3529" s="21">
        <v>300.50001001999999</v>
      </c>
      <c r="J3529" s="19">
        <v>37</v>
      </c>
      <c r="K3529" s="19">
        <v>13</v>
      </c>
      <c r="L3529" s="19">
        <v>0.50000001999999999</v>
      </c>
      <c r="M3529" s="19">
        <v>2.0000001000000003</v>
      </c>
      <c r="N3529" s="19">
        <v>7.4699998000000001</v>
      </c>
      <c r="O3529" s="19">
        <v>2.5</v>
      </c>
      <c r="Q3529" s="19">
        <f t="shared" si="834"/>
        <v>5.5135295275517633</v>
      </c>
      <c r="R3529" s="19">
        <f t="shared" si="835"/>
        <v>4.8443002528491448</v>
      </c>
      <c r="S3529" s="19">
        <f t="shared" si="836"/>
        <v>3.8483119173683744</v>
      </c>
      <c r="T3529" s="19">
        <f t="shared" si="839"/>
        <v>4.7971490342756242</v>
      </c>
      <c r="U3529" s="23">
        <f t="shared" si="837"/>
        <v>4.7508226830112266</v>
      </c>
      <c r="V3529" s="24">
        <f t="shared" ref="V3529:Z3544" si="841">AVERAGE(Q3518:Q3529)</f>
        <v>5.3738852980121372</v>
      </c>
      <c r="W3529" s="24">
        <f t="shared" si="840"/>
        <v>4.49600713341421</v>
      </c>
      <c r="X3529" s="24">
        <f t="shared" si="840"/>
        <v>4.3246128621931703</v>
      </c>
      <c r="Y3529" s="24">
        <f t="shared" si="840"/>
        <v>4.5693515595271359</v>
      </c>
      <c r="Z3529" s="24">
        <f t="shared" si="840"/>
        <v>4.6909642132866631</v>
      </c>
      <c r="AA3529" s="20">
        <v>-1.42</v>
      </c>
      <c r="AB3529" s="20">
        <v>-0.71333333333333304</v>
      </c>
      <c r="AC3529" s="17">
        <v>314.49153713196398</v>
      </c>
      <c r="AD3529" s="17">
        <f t="shared" si="828"/>
        <v>314.53611421893555</v>
      </c>
      <c r="AE3529" s="21">
        <v>52.722000000000001</v>
      </c>
      <c r="AF3529" s="21">
        <v>181.40581965667192</v>
      </c>
      <c r="AG3529" s="19">
        <v>3.868514288352674</v>
      </c>
      <c r="AH3529" s="21">
        <v>179.2</v>
      </c>
      <c r="AI3529" s="22">
        <v>-0.25083333333333302</v>
      </c>
      <c r="AJ3529" s="21">
        <v>1409.5</v>
      </c>
      <c r="AK3529" s="21" t="e">
        <f>VLOOKUP($B3529,'[3]Rotoma level Monthly'!$C$2:$N$538,10,FALSE)</f>
        <v>#N/A</v>
      </c>
      <c r="AL3529" s="21" t="e">
        <f>VLOOKUP($B3529,'[3]Rotoma level Monthly'!$C$2:$N$538,11,FALSE)</f>
        <v>#N/A</v>
      </c>
      <c r="AM3529" s="20">
        <v>3.6363925327579985</v>
      </c>
      <c r="AN3529" s="21">
        <v>169.95</v>
      </c>
    </row>
    <row r="3530" spans="1:40" x14ac:dyDescent="0.25">
      <c r="A3530" t="s">
        <v>103</v>
      </c>
      <c r="B3530" s="15">
        <v>37530</v>
      </c>
      <c r="C3530" s="16" t="s">
        <v>64</v>
      </c>
      <c r="D3530" s="17">
        <v>2003</v>
      </c>
      <c r="E3530" s="18" t="str">
        <f t="shared" si="838"/>
        <v>Rotoiti Okawa Bay 2002/03</v>
      </c>
      <c r="F3530" s="18" t="s">
        <v>61</v>
      </c>
      <c r="G3530" s="19">
        <v>19.799999</v>
      </c>
      <c r="H3530" s="20">
        <v>2.5</v>
      </c>
      <c r="J3530" s="19">
        <v>44</v>
      </c>
      <c r="K3530" s="19">
        <v>11</v>
      </c>
      <c r="M3530" s="19">
        <v>2.0000001000000003</v>
      </c>
      <c r="N3530" s="19">
        <v>7.46</v>
      </c>
      <c r="O3530" s="19">
        <v>2.4000001000000002</v>
      </c>
      <c r="Q3530" s="19">
        <f t="shared" si="834"/>
        <v>5.5135295275517633</v>
      </c>
      <c r="R3530" s="19">
        <f t="shared" si="835"/>
        <v>4.4524812960920688</v>
      </c>
      <c r="T3530" s="19">
        <f t="shared" si="839"/>
        <v>5.0168818153396666</v>
      </c>
      <c r="V3530" s="24">
        <f t="shared" si="841"/>
        <v>5.4423673668745778</v>
      </c>
      <c r="W3530" s="24">
        <f t="shared" si="840"/>
        <v>4.5387264951943971</v>
      </c>
      <c r="X3530" s="24">
        <f t="shared" si="840"/>
        <v>4.3525396151899161</v>
      </c>
      <c r="Y3530" s="24">
        <f t="shared" si="840"/>
        <v>4.6762558417542719</v>
      </c>
      <c r="Z3530" s="24">
        <f t="shared" si="840"/>
        <v>4.7450736266814673</v>
      </c>
      <c r="AA3530" s="20">
        <v>-0.72</v>
      </c>
      <c r="AB3530" s="20">
        <v>-0.80333333333333301</v>
      </c>
      <c r="AC3530" s="17">
        <v>314.34304943008101</v>
      </c>
      <c r="AD3530" s="17">
        <f t="shared" si="828"/>
        <v>314.52420382183902</v>
      </c>
      <c r="AE3530" s="21">
        <v>47.5</v>
      </c>
      <c r="AF3530" s="21">
        <v>215.27688172043005</v>
      </c>
      <c r="AG3530" s="19">
        <v>4.6009409125214678</v>
      </c>
      <c r="AH3530" s="21">
        <v>268.8</v>
      </c>
      <c r="AI3530" s="22">
        <v>-0.32833333333333303</v>
      </c>
      <c r="AJ3530" s="21">
        <v>1528.5619999999999</v>
      </c>
      <c r="AK3530" s="21" t="e">
        <f>VLOOKUP($B3530,'[3]Rotoma level Monthly'!$C$2:$N$538,10,FALSE)</f>
        <v>#N/A</v>
      </c>
      <c r="AL3530" s="21" t="e">
        <f>VLOOKUP($B3530,'[3]Rotoma level Monthly'!$C$2:$N$538,11,FALSE)</f>
        <v>#N/A</v>
      </c>
      <c r="AM3530" s="20">
        <v>3.790581655594691</v>
      </c>
      <c r="AN3530" s="21">
        <v>179.17499999999998</v>
      </c>
    </row>
    <row r="3531" spans="1:40" x14ac:dyDescent="0.25">
      <c r="A3531" t="s">
        <v>103</v>
      </c>
      <c r="B3531" s="15">
        <v>37561</v>
      </c>
      <c r="C3531" s="16" t="s">
        <v>64</v>
      </c>
      <c r="D3531" s="17">
        <v>2003</v>
      </c>
      <c r="E3531" s="18" t="str">
        <f t="shared" si="838"/>
        <v>Rotoiti Okawa Bay 2002/03</v>
      </c>
      <c r="F3531" s="18" t="s">
        <v>61</v>
      </c>
      <c r="G3531" s="19">
        <v>13.8</v>
      </c>
      <c r="H3531" s="20">
        <v>2.5999998999999998</v>
      </c>
      <c r="I3531" s="21">
        <v>285.50000001999996</v>
      </c>
      <c r="J3531" s="19">
        <v>41.999999000000003</v>
      </c>
      <c r="K3531" s="19">
        <v>17.999998999999999</v>
      </c>
      <c r="L3531" s="19">
        <v>0.50000001999999999</v>
      </c>
      <c r="M3531" s="19">
        <v>7.0000002000000006</v>
      </c>
      <c r="N3531" s="19">
        <v>7.4000000999999997</v>
      </c>
      <c r="O3531" s="19">
        <v>2.4000001000000002</v>
      </c>
      <c r="Q3531" s="19">
        <f t="shared" si="834"/>
        <v>5.1152928794591404</v>
      </c>
      <c r="R3531" s="19">
        <f t="shared" si="835"/>
        <v>4.4051795299930276</v>
      </c>
      <c r="S3531" s="19">
        <f t="shared" ref="S3531:S3571" si="842">-3.61+3.01*LOG($I3531)</f>
        <v>3.7813743989629924</v>
      </c>
      <c r="T3531" s="19">
        <f t="shared" si="839"/>
        <v>4.9578878977680612</v>
      </c>
      <c r="U3531" s="23">
        <f t="shared" ref="U3531:U3550" si="843">AVERAGE(Q3531:T3531)</f>
        <v>4.5649336765458051</v>
      </c>
      <c r="V3531" s="24">
        <f t="shared" si="841"/>
        <v>5.4996543915775433</v>
      </c>
      <c r="W3531" s="24">
        <f t="shared" si="840"/>
        <v>4.5928717035623139</v>
      </c>
      <c r="X3531" s="24">
        <f t="shared" si="840"/>
        <v>4.3548513174283627</v>
      </c>
      <c r="Y3531" s="24">
        <f t="shared" si="840"/>
        <v>4.7398927264706625</v>
      </c>
      <c r="Z3531" s="24">
        <f t="shared" si="840"/>
        <v>4.7933976752739715</v>
      </c>
      <c r="AA3531" s="20">
        <v>-0.66</v>
      </c>
      <c r="AB3531" s="20">
        <v>-0.81166666666666598</v>
      </c>
      <c r="AC3531" s="17">
        <v>314.23595507510697</v>
      </c>
      <c r="AD3531" s="17">
        <f t="shared" si="828"/>
        <v>314.5087107999924</v>
      </c>
      <c r="AE3531" s="21">
        <v>47</v>
      </c>
      <c r="AF3531" s="21">
        <v>213.71388888888967</v>
      </c>
      <c r="AG3531" s="19">
        <v>4.4376105640707681</v>
      </c>
      <c r="AH3531" s="21">
        <v>210.7</v>
      </c>
      <c r="AI3531" s="22">
        <v>-0.32833333333333303</v>
      </c>
      <c r="AJ3531" s="21">
        <v>1401.0619999999999</v>
      </c>
      <c r="AK3531" s="21" t="e">
        <f>VLOOKUP($B3531,'[3]Rotoma level Monthly'!$C$2:$N$538,10,FALSE)</f>
        <v>#N/A</v>
      </c>
      <c r="AL3531" s="21" t="e">
        <f>VLOOKUP($B3531,'[3]Rotoma level Monthly'!$C$2:$N$538,11,FALSE)</f>
        <v>#N/A</v>
      </c>
      <c r="AM3531" s="20">
        <v>3.8283939811521024</v>
      </c>
      <c r="AN3531" s="21">
        <v>183.00833333333333</v>
      </c>
    </row>
    <row r="3532" spans="1:40" x14ac:dyDescent="0.25">
      <c r="A3532" t="s">
        <v>103</v>
      </c>
      <c r="B3532" s="15">
        <v>37591</v>
      </c>
      <c r="C3532" s="16" t="s">
        <v>64</v>
      </c>
      <c r="D3532" s="17">
        <v>2003</v>
      </c>
      <c r="E3532" s="18" t="str">
        <f t="shared" si="838"/>
        <v>Rotoiti Okawa Bay 2002/03</v>
      </c>
      <c r="F3532" s="18" t="s">
        <v>61</v>
      </c>
      <c r="G3532" s="19">
        <v>17.5</v>
      </c>
      <c r="H3532" s="20">
        <v>2</v>
      </c>
      <c r="I3532" s="21">
        <v>85</v>
      </c>
      <c r="J3532" s="19">
        <v>59.999998999999995</v>
      </c>
      <c r="K3532" s="19">
        <v>12</v>
      </c>
      <c r="L3532" s="19">
        <v>3</v>
      </c>
      <c r="M3532" s="19">
        <v>6.0000000999999994</v>
      </c>
      <c r="N3532" s="19">
        <v>7.1999997999999996</v>
      </c>
      <c r="O3532" s="19">
        <v>4.1999997999999996</v>
      </c>
      <c r="Q3532" s="19">
        <f t="shared" si="834"/>
        <v>5.3773166436631881</v>
      </c>
      <c r="R3532" s="19">
        <f t="shared" si="835"/>
        <v>4.7194033850246528</v>
      </c>
      <c r="S3532" s="19">
        <f t="shared" si="842"/>
        <v>2.1975509664000206</v>
      </c>
      <c r="T3532" s="19">
        <f t="shared" si="839"/>
        <v>5.4102016299845737</v>
      </c>
      <c r="U3532" s="23">
        <f t="shared" si="843"/>
        <v>4.4261181562681085</v>
      </c>
      <c r="V3532" s="24">
        <f t="shared" si="841"/>
        <v>5.6060540092731941</v>
      </c>
      <c r="W3532" s="24">
        <f t="shared" si="840"/>
        <v>4.6779151382161137</v>
      </c>
      <c r="X3532" s="24">
        <f t="shared" si="840"/>
        <v>4.1807012294458836</v>
      </c>
      <c r="Y3532" s="24">
        <f t="shared" si="840"/>
        <v>4.790980442779742</v>
      </c>
      <c r="Z3532" s="24">
        <f t="shared" si="840"/>
        <v>4.8160049083670424</v>
      </c>
      <c r="AA3532" s="20">
        <v>-1.1499999999999999</v>
      </c>
      <c r="AB3532" s="20">
        <v>-0.913333333333333</v>
      </c>
      <c r="AC3532" s="17">
        <v>314.13084264217599</v>
      </c>
      <c r="AD3532" s="17">
        <f t="shared" si="828"/>
        <v>314.48191428632231</v>
      </c>
      <c r="AE3532" s="21">
        <v>118.5</v>
      </c>
      <c r="AF3532" s="21">
        <v>189.78763440860493</v>
      </c>
      <c r="AG3532" s="19">
        <v>4.1771736067290215</v>
      </c>
      <c r="AH3532" s="21">
        <v>231.6</v>
      </c>
      <c r="AI3532" s="22">
        <v>-0.38583333333333303</v>
      </c>
      <c r="AJ3532" s="21">
        <v>1279.5619999999999</v>
      </c>
      <c r="AK3532" s="21" t="e">
        <f>VLOOKUP($B3532,'[3]Rotoma level Monthly'!$C$2:$N$538,10,FALSE)</f>
        <v>#N/A</v>
      </c>
      <c r="AL3532" s="21" t="e">
        <f>VLOOKUP($B3532,'[3]Rotoma level Monthly'!$C$2:$N$538,11,FALSE)</f>
        <v>#N/A</v>
      </c>
      <c r="AM3532" s="20">
        <v>3.8530170444484129</v>
      </c>
      <c r="AN3532" s="21">
        <v>188.70000000000002</v>
      </c>
    </row>
    <row r="3533" spans="1:40" x14ac:dyDescent="0.25">
      <c r="A3533" t="s">
        <v>103</v>
      </c>
      <c r="B3533" s="15">
        <v>37653</v>
      </c>
      <c r="C3533" s="16" t="s">
        <v>64</v>
      </c>
      <c r="D3533" s="17">
        <v>2003</v>
      </c>
      <c r="E3533" s="18" t="str">
        <f t="shared" si="838"/>
        <v>Rotoiti Okawa Bay 2002/03</v>
      </c>
      <c r="F3533" s="18" t="s">
        <v>61</v>
      </c>
      <c r="G3533" s="19">
        <v>85</v>
      </c>
      <c r="H3533" s="20">
        <v>2.6799998999999999</v>
      </c>
      <c r="I3533" s="21">
        <v>888.00001501999998</v>
      </c>
      <c r="J3533" s="19">
        <v>56</v>
      </c>
      <c r="K3533" s="19">
        <v>6.0000000500000006</v>
      </c>
      <c r="L3533" s="19">
        <v>0.50000001999999999</v>
      </c>
      <c r="M3533" s="19">
        <v>5.5</v>
      </c>
      <c r="N3533" s="19">
        <v>9.9000000999999997</v>
      </c>
      <c r="O3533" s="19">
        <v>11.75</v>
      </c>
      <c r="Q3533" s="19">
        <f t="shared" si="834"/>
        <v>7.120724071314303</v>
      </c>
      <c r="R3533" s="19">
        <f t="shared" si="835"/>
        <v>4.368541854424727</v>
      </c>
      <c r="S3533" s="19">
        <f t="shared" si="842"/>
        <v>5.2647230491045569</v>
      </c>
      <c r="T3533" s="19">
        <f t="shared" si="839"/>
        <v>5.3227090388581049</v>
      </c>
      <c r="U3533" s="23">
        <f t="shared" si="843"/>
        <v>5.5191745034254227</v>
      </c>
      <c r="V3533" s="24">
        <f t="shared" si="841"/>
        <v>5.8467247772375996</v>
      </c>
      <c r="W3533" s="24">
        <f t="shared" si="840"/>
        <v>4.6959220921292841</v>
      </c>
      <c r="X3533" s="24">
        <f t="shared" si="840"/>
        <v>4.3371763572792874</v>
      </c>
      <c r="Y3533" s="24">
        <f t="shared" si="840"/>
        <v>4.8805214605347595</v>
      </c>
      <c r="Z3533" s="24">
        <f t="shared" si="840"/>
        <v>4.9500924374979185</v>
      </c>
      <c r="AA3533" s="20">
        <v>-0.68</v>
      </c>
      <c r="AB3533" s="20">
        <v>-0.22166666666666601</v>
      </c>
      <c r="AC3533" s="17">
        <v>313.85493353737797</v>
      </c>
      <c r="AD3533" s="17">
        <f t="shared" si="828"/>
        <v>314.42694563456206</v>
      </c>
      <c r="AE3533" s="21">
        <v>19</v>
      </c>
      <c r="AF3533" s="21">
        <v>173.39062500000151</v>
      </c>
      <c r="AG3533" s="19">
        <v>3.4779148165232789</v>
      </c>
      <c r="AH3533" s="21">
        <v>204.7</v>
      </c>
      <c r="AI3533" s="22">
        <v>-0.37333333333333302</v>
      </c>
      <c r="AJ3533" s="21">
        <v>1125.5619999999999</v>
      </c>
      <c r="AK3533" s="21" t="e">
        <f>VLOOKUP($B3533,'[3]Rotoma level Monthly'!$C$2:$N$538,10,FALSE)</f>
        <v>#N/A</v>
      </c>
      <c r="AL3533" s="21" t="e">
        <f>VLOOKUP($B3533,'[3]Rotoma level Monthly'!$C$2:$N$538,11,FALSE)</f>
        <v>#N/A</v>
      </c>
      <c r="AM3533" s="20">
        <v>3.9244855107608658</v>
      </c>
      <c r="AN3533" s="21">
        <v>188.49999999999997</v>
      </c>
    </row>
    <row r="3534" spans="1:40" x14ac:dyDescent="0.25">
      <c r="A3534" t="s">
        <v>103</v>
      </c>
      <c r="B3534" s="15">
        <v>37681</v>
      </c>
      <c r="C3534" s="16" t="s">
        <v>64</v>
      </c>
      <c r="D3534" s="17">
        <v>2003</v>
      </c>
      <c r="E3534" s="18" t="str">
        <f t="shared" si="838"/>
        <v>Rotoiti Okawa Bay 2002/03</v>
      </c>
      <c r="F3534" s="18" t="s">
        <v>61</v>
      </c>
      <c r="G3534" s="19">
        <v>234</v>
      </c>
      <c r="H3534" s="20">
        <v>0.75</v>
      </c>
      <c r="I3534" s="21">
        <v>2990.5000000200002</v>
      </c>
      <c r="J3534" s="19">
        <v>96.000000999999997</v>
      </c>
      <c r="K3534" s="19">
        <v>4.9999998999999997</v>
      </c>
      <c r="L3534" s="19">
        <v>0.50000001999999999</v>
      </c>
      <c r="M3534" s="19">
        <v>17.999998999999999</v>
      </c>
      <c r="N3534" s="19">
        <v>10.199999999999999</v>
      </c>
      <c r="O3534" s="19">
        <v>28</v>
      </c>
      <c r="Q3534" s="19">
        <f t="shared" si="834"/>
        <v>8.2378082778217614</v>
      </c>
      <c r="R3534" s="19">
        <f t="shared" si="835"/>
        <v>5.8634678565401828</v>
      </c>
      <c r="S3534" s="19">
        <f t="shared" si="842"/>
        <v>6.8519888583206008</v>
      </c>
      <c r="T3534" s="19">
        <f t="shared" si="839"/>
        <v>6.0062320136853291</v>
      </c>
      <c r="U3534" s="23">
        <f t="shared" si="843"/>
        <v>6.739874251591969</v>
      </c>
      <c r="V3534" s="24">
        <f t="shared" si="841"/>
        <v>6.1775673711264858</v>
      </c>
      <c r="W3534" s="24">
        <f t="shared" si="840"/>
        <v>4.8174461193415468</v>
      </c>
      <c r="X3534" s="24">
        <f t="shared" si="840"/>
        <v>4.5957364595233674</v>
      </c>
      <c r="Y3534" s="24">
        <f t="shared" si="840"/>
        <v>5.018563942937754</v>
      </c>
      <c r="Z3534" s="24">
        <f t="shared" si="840"/>
        <v>5.1757531276509772</v>
      </c>
      <c r="AA3534" s="20">
        <v>-0.61</v>
      </c>
      <c r="AB3534" s="20">
        <v>-0.33833333333333299</v>
      </c>
      <c r="AC3534" s="17">
        <v>313.83199187388601</v>
      </c>
      <c r="AD3534" s="17">
        <f t="shared" si="828"/>
        <v>314.34950383680751</v>
      </c>
      <c r="AE3534" s="21">
        <v>148</v>
      </c>
      <c r="AF3534" s="21">
        <v>129.98456919425237</v>
      </c>
      <c r="AG3534" s="19">
        <v>3.0204532153170387</v>
      </c>
      <c r="AH3534" s="21">
        <v>165.5</v>
      </c>
      <c r="AI3534" s="22">
        <v>-0.418333333333333</v>
      </c>
      <c r="AJ3534" s="21">
        <v>1090.0619999999999</v>
      </c>
      <c r="AK3534" s="21" t="e">
        <f>VLOOKUP($B3534,'[3]Rotoma level Monthly'!$C$2:$N$538,10,FALSE)</f>
        <v>#N/A</v>
      </c>
      <c r="AL3534" s="21" t="e">
        <f>VLOOKUP($B3534,'[3]Rotoma level Monthly'!$C$2:$N$538,11,FALSE)</f>
        <v>#N/A</v>
      </c>
      <c r="AM3534" s="20">
        <v>3.8793181025836252</v>
      </c>
      <c r="AN3534" s="21">
        <v>182.57499999999996</v>
      </c>
    </row>
    <row r="3535" spans="1:40" x14ac:dyDescent="0.25">
      <c r="A3535" t="s">
        <v>103</v>
      </c>
      <c r="B3535" s="15">
        <v>37712</v>
      </c>
      <c r="C3535" s="16" t="s">
        <v>64</v>
      </c>
      <c r="D3535" s="17">
        <v>2003</v>
      </c>
      <c r="E3535" s="18" t="str">
        <f t="shared" si="838"/>
        <v>Rotoiti Okawa Bay 2002/03</v>
      </c>
      <c r="F3535" s="18" t="s">
        <v>61</v>
      </c>
      <c r="G3535" s="19">
        <v>107</v>
      </c>
      <c r="H3535" s="20">
        <v>1</v>
      </c>
      <c r="I3535" s="21">
        <v>900.49998001999995</v>
      </c>
      <c r="J3535" s="19">
        <v>57.999997999999998</v>
      </c>
      <c r="K3535" s="19">
        <v>2.0000001000000003</v>
      </c>
      <c r="L3535" s="19">
        <v>0.50000001999999999</v>
      </c>
      <c r="M3535" s="19">
        <v>7.0000002000000006</v>
      </c>
      <c r="N3535" s="19">
        <v>9.3000001999999995</v>
      </c>
      <c r="O3535" s="19">
        <v>17</v>
      </c>
      <c r="Q3535" s="19">
        <f t="shared" si="834"/>
        <v>7.3746347953204321</v>
      </c>
      <c r="R3535" s="19">
        <f t="shared" si="835"/>
        <v>5.5314120008161956</v>
      </c>
      <c r="S3535" s="19">
        <f t="shared" si="842"/>
        <v>5.2829959596338991</v>
      </c>
      <c r="T3535" s="19">
        <f t="shared" si="839"/>
        <v>5.3672096974748138</v>
      </c>
      <c r="U3535" s="23">
        <f t="shared" si="843"/>
        <v>5.8890631133113356</v>
      </c>
      <c r="V3535" s="24">
        <f t="shared" si="841"/>
        <v>6.1869033600969034</v>
      </c>
      <c r="W3535" s="24">
        <f t="shared" si="840"/>
        <v>4.8118202840489515</v>
      </c>
      <c r="X3535" s="24">
        <f t="shared" si="840"/>
        <v>4.5898786085292302</v>
      </c>
      <c r="Y3535" s="24">
        <f t="shared" si="840"/>
        <v>5.0430603453514715</v>
      </c>
      <c r="Z3535" s="24">
        <f t="shared" si="840"/>
        <v>5.1819813620183188</v>
      </c>
      <c r="AA3535" s="20">
        <v>-0.37</v>
      </c>
      <c r="AB3535" s="20">
        <v>-0.37</v>
      </c>
      <c r="AC3535" s="17">
        <v>313.96426754365302</v>
      </c>
      <c r="AD3535" s="17">
        <f t="shared" si="828"/>
        <v>314.27815944324635</v>
      </c>
      <c r="AE3535" s="21">
        <v>64</v>
      </c>
      <c r="AF3535" s="21">
        <v>148.8125000000089</v>
      </c>
      <c r="AG3535" s="19">
        <v>2.4255551697532329</v>
      </c>
      <c r="AH3535" s="21">
        <v>183.9</v>
      </c>
      <c r="AI3535" s="22">
        <v>-0.43416666666666648</v>
      </c>
      <c r="AJ3535" s="21">
        <v>1174.0619999999999</v>
      </c>
      <c r="AK3535" s="21" t="e">
        <f>VLOOKUP($B3535,'[3]Rotoma level Monthly'!$C$2:$N$538,10,FALSE)</f>
        <v>#N/A</v>
      </c>
      <c r="AL3535" s="21" t="e">
        <f>VLOOKUP($B3535,'[3]Rotoma level Monthly'!$C$2:$N$538,11,FALSE)</f>
        <v>#N/A</v>
      </c>
      <c r="AM3535" s="20">
        <v>3.8530758384774075</v>
      </c>
      <c r="AN3535" s="21">
        <v>182.89999999999998</v>
      </c>
    </row>
    <row r="3536" spans="1:40" x14ac:dyDescent="0.25">
      <c r="A3536" t="s">
        <v>103</v>
      </c>
      <c r="B3536" s="15">
        <v>37742</v>
      </c>
      <c r="C3536" s="16" t="s">
        <v>64</v>
      </c>
      <c r="D3536" s="17">
        <v>2003</v>
      </c>
      <c r="E3536" s="18" t="str">
        <f t="shared" si="838"/>
        <v>Rotoiti Okawa Bay 2002/03</v>
      </c>
      <c r="F3536" s="18" t="s">
        <v>61</v>
      </c>
      <c r="G3536" s="19">
        <v>37</v>
      </c>
      <c r="H3536" s="20">
        <v>1.71</v>
      </c>
      <c r="I3536" s="21">
        <v>550.50001001999988</v>
      </c>
      <c r="J3536" s="19">
        <v>41.999999000000003</v>
      </c>
      <c r="K3536" s="19">
        <v>2.0000001000000003</v>
      </c>
      <c r="L3536" s="19">
        <v>0.50000001999999999</v>
      </c>
      <c r="M3536" s="19">
        <v>6.0000000999999994</v>
      </c>
      <c r="N3536" s="19">
        <v>8.1999998000000005</v>
      </c>
      <c r="O3536" s="19">
        <v>5.8000002000000004</v>
      </c>
      <c r="Q3536" s="19">
        <f t="shared" si="834"/>
        <v>6.2032323791301671</v>
      </c>
      <c r="R3536" s="19">
        <f t="shared" si="835"/>
        <v>4.9048760880316848</v>
      </c>
      <c r="S3536" s="19">
        <f t="shared" si="842"/>
        <v>4.6396795669500452</v>
      </c>
      <c r="T3536" s="19">
        <f t="shared" si="839"/>
        <v>4.9578878977680612</v>
      </c>
      <c r="U3536" s="23">
        <f t="shared" si="843"/>
        <v>5.1764189829699898</v>
      </c>
      <c r="V3536" s="24">
        <f t="shared" si="841"/>
        <v>6.1978114255746215</v>
      </c>
      <c r="W3536" s="24">
        <f t="shared" si="840"/>
        <v>4.8773621174192821</v>
      </c>
      <c r="X3536" s="24">
        <f t="shared" si="840"/>
        <v>4.5824723239054839</v>
      </c>
      <c r="Y3536" s="24">
        <f t="shared" si="840"/>
        <v>5.0180791705899601</v>
      </c>
      <c r="Z3536" s="24">
        <f t="shared" si="840"/>
        <v>5.1941667156132549</v>
      </c>
      <c r="AA3536" s="20">
        <v>-0.61</v>
      </c>
      <c r="AB3536" s="20">
        <v>-0.57499999999999996</v>
      </c>
      <c r="AC3536" s="17">
        <v>313.924078549706</v>
      </c>
      <c r="AD3536" s="17">
        <f t="shared" si="828"/>
        <v>314.21291912679391</v>
      </c>
      <c r="AE3536" s="21">
        <v>103</v>
      </c>
      <c r="AF3536" s="21">
        <v>151.74059139785157</v>
      </c>
      <c r="AG3536" s="19">
        <v>2.8312481518817267</v>
      </c>
      <c r="AH3536" s="21">
        <v>142.5</v>
      </c>
      <c r="AI3536" s="22">
        <v>-0.53666666666666651</v>
      </c>
      <c r="AJ3536" s="21">
        <v>1102.5619999999999</v>
      </c>
      <c r="AK3536" s="21" t="e">
        <f>VLOOKUP($B3536,'[3]Rotoma level Monthly'!$C$2:$N$538,10,FALSE)</f>
        <v>#N/A</v>
      </c>
      <c r="AL3536" s="21" t="e">
        <f>VLOOKUP($B3536,'[3]Rotoma level Monthly'!$C$2:$N$538,11,FALSE)</f>
        <v>#N/A</v>
      </c>
      <c r="AM3536" s="20">
        <v>3.8175398364264552</v>
      </c>
      <c r="AN3536" s="21">
        <v>185</v>
      </c>
    </row>
    <row r="3537" spans="1:40" x14ac:dyDescent="0.25">
      <c r="A3537" t="s">
        <v>103</v>
      </c>
      <c r="B3537" s="15">
        <v>37773</v>
      </c>
      <c r="C3537" s="16" t="s">
        <v>64</v>
      </c>
      <c r="D3537" s="17">
        <v>2003</v>
      </c>
      <c r="E3537" s="18" t="str">
        <f t="shared" si="838"/>
        <v>Rotoiti Okawa Bay 2002/03</v>
      </c>
      <c r="F3537" s="18" t="s">
        <v>61</v>
      </c>
      <c r="G3537" s="19">
        <v>53</v>
      </c>
      <c r="H3537" s="20">
        <v>1.3200000999999999</v>
      </c>
      <c r="I3537" s="21">
        <v>696.99997999999994</v>
      </c>
      <c r="J3537" s="19">
        <v>45.000001999999995</v>
      </c>
      <c r="K3537" s="19">
        <v>3</v>
      </c>
      <c r="L3537" s="19">
        <v>1</v>
      </c>
      <c r="M3537" s="19">
        <v>8.0000004000000011</v>
      </c>
      <c r="N3537" s="19">
        <v>7.4000000999999997</v>
      </c>
      <c r="O3537" s="19">
        <v>9.3000001999999995</v>
      </c>
      <c r="Q3537" s="19">
        <f t="shared" si="834"/>
        <v>6.5996607087860042</v>
      </c>
      <c r="R3537" s="19">
        <f t="shared" si="835"/>
        <v>5.2086165230184962</v>
      </c>
      <c r="S3537" s="19">
        <f t="shared" si="842"/>
        <v>4.948130624564925</v>
      </c>
      <c r="T3537" s="19">
        <f t="shared" si="839"/>
        <v>5.0453805965857752</v>
      </c>
      <c r="U3537" s="23">
        <f t="shared" si="843"/>
        <v>5.4504471132388002</v>
      </c>
      <c r="V3537" s="24">
        <f t="shared" si="841"/>
        <v>6.1719751331677593</v>
      </c>
      <c r="W3537" s="24">
        <f t="shared" si="840"/>
        <v>4.8403074032621189</v>
      </c>
      <c r="X3537" s="24">
        <f t="shared" si="840"/>
        <v>4.5369889991857519</v>
      </c>
      <c r="Y3537" s="24">
        <f t="shared" si="840"/>
        <v>4.9894535641391862</v>
      </c>
      <c r="Z3537" s="24">
        <f t="shared" si="840"/>
        <v>5.1578368081565591</v>
      </c>
      <c r="AA3537" s="20">
        <v>-1.19</v>
      </c>
      <c r="AB3537" s="20">
        <v>-0.211666666666666</v>
      </c>
      <c r="AC3537" s="17">
        <v>313.99271234927699</v>
      </c>
      <c r="AD3537" s="17">
        <f t="shared" si="828"/>
        <v>314.16453946560961</v>
      </c>
      <c r="AE3537" s="21">
        <v>143</v>
      </c>
      <c r="AF3537" s="21">
        <v>146.36111111111657</v>
      </c>
      <c r="AG3537" s="19">
        <v>3.5092357060186155</v>
      </c>
      <c r="AH3537" s="21">
        <v>104</v>
      </c>
      <c r="AI3537" s="22">
        <v>-0.58250000000000002</v>
      </c>
      <c r="AJ3537" s="21">
        <v>1123.5619999999999</v>
      </c>
      <c r="AK3537" s="21" t="e">
        <f>VLOOKUP($B3537,'[3]Rotoma level Monthly'!$C$2:$N$538,10,FALSE)</f>
        <v>#N/A</v>
      </c>
      <c r="AL3537" s="21" t="e">
        <f>VLOOKUP($B3537,'[3]Rotoma level Monthly'!$C$2:$N$538,11,FALSE)</f>
        <v>#N/A</v>
      </c>
      <c r="AM3537" s="20">
        <v>3.7408588483287111</v>
      </c>
      <c r="AN3537" s="21">
        <v>186.58333333333334</v>
      </c>
    </row>
    <row r="3538" spans="1:40" x14ac:dyDescent="0.25">
      <c r="A3538" t="s">
        <v>103</v>
      </c>
      <c r="B3538" s="15">
        <v>37803</v>
      </c>
      <c r="C3538" s="16" t="s">
        <v>65</v>
      </c>
      <c r="D3538" s="17">
        <v>2004</v>
      </c>
      <c r="E3538" s="18" t="str">
        <f t="shared" si="838"/>
        <v>Rotoiti Okawa Bay 2003/04</v>
      </c>
      <c r="F3538" s="18" t="s">
        <v>61</v>
      </c>
      <c r="G3538" s="19">
        <v>20.100000000000001</v>
      </c>
      <c r="H3538" s="20">
        <v>1.7849999999999999</v>
      </c>
      <c r="I3538" s="21">
        <v>604.00000009999997</v>
      </c>
      <c r="J3538" s="19">
        <v>48</v>
      </c>
      <c r="K3538" s="19">
        <v>2.0000001000000003</v>
      </c>
      <c r="L3538" s="19">
        <v>2.0000001000000003</v>
      </c>
      <c r="M3538" s="19">
        <v>1</v>
      </c>
      <c r="N3538" s="19">
        <v>7.8000002000000004</v>
      </c>
      <c r="O3538" s="19">
        <v>7.4000000999999997</v>
      </c>
      <c r="Q3538" s="19">
        <f t="shared" si="834"/>
        <v>5.530117985848042</v>
      </c>
      <c r="R3538" s="19">
        <f t="shared" si="835"/>
        <v>4.8541926955765273</v>
      </c>
      <c r="S3538" s="19">
        <f t="shared" si="842"/>
        <v>4.7609211854660352</v>
      </c>
      <c r="T3538" s="19">
        <f t="shared" si="839"/>
        <v>5.1272244131367142</v>
      </c>
      <c r="U3538" s="23">
        <f t="shared" si="843"/>
        <v>5.0681140700068301</v>
      </c>
      <c r="V3538" s="24">
        <f t="shared" si="841"/>
        <v>6.1738229427846143</v>
      </c>
      <c r="W3538" s="24">
        <f t="shared" si="840"/>
        <v>4.8654368646071111</v>
      </c>
      <c r="X3538" s="24">
        <f t="shared" si="840"/>
        <v>4.5577932926052851</v>
      </c>
      <c r="Y3538" s="24">
        <f t="shared" si="840"/>
        <v>5.0583901964570499</v>
      </c>
      <c r="Z3538" s="24">
        <f t="shared" si="840"/>
        <v>5.1891962187695446</v>
      </c>
      <c r="AA3538" s="20">
        <v>0.34</v>
      </c>
      <c r="AB3538" s="20">
        <v>2.9999999999999801E-2</v>
      </c>
      <c r="AC3538" s="17">
        <v>313.99923584418798</v>
      </c>
      <c r="AD3538" s="17">
        <f t="shared" ref="AD3538:AD3601" si="844">AVERAGE(AC3527:AC3538)</f>
        <v>314.13100063445614</v>
      </c>
      <c r="AE3538" s="21">
        <v>28.5</v>
      </c>
      <c r="AF3538" s="21">
        <v>129.37500000000321</v>
      </c>
      <c r="AG3538" s="19">
        <v>2.5473772961470367</v>
      </c>
      <c r="AH3538" s="21">
        <v>143.80000000000001</v>
      </c>
      <c r="AI3538" s="22">
        <v>-0.47249999999999998</v>
      </c>
      <c r="AJ3538" s="21">
        <v>1135.5619999999999</v>
      </c>
      <c r="AK3538" s="21" t="e">
        <f>VLOOKUP($B3538,'[3]Rotoma level Monthly'!$C$2:$N$538,10,FALSE)</f>
        <v>#N/A</v>
      </c>
      <c r="AL3538" s="21" t="e">
        <f>VLOOKUP($B3538,'[3]Rotoma level Monthly'!$C$2:$N$538,11,FALSE)</f>
        <v>#N/A</v>
      </c>
      <c r="AM3538" s="20">
        <v>3.6938309410507704</v>
      </c>
      <c r="AN3538" s="21">
        <v>188.7166666666667</v>
      </c>
    </row>
    <row r="3539" spans="1:40" x14ac:dyDescent="0.25">
      <c r="A3539" t="s">
        <v>103</v>
      </c>
      <c r="B3539" s="15">
        <v>37834</v>
      </c>
      <c r="C3539" s="16" t="s">
        <v>65</v>
      </c>
      <c r="D3539" s="17">
        <v>2004</v>
      </c>
      <c r="E3539" s="18" t="str">
        <f t="shared" si="838"/>
        <v>Rotoiti Okawa Bay 2003/04</v>
      </c>
      <c r="F3539" s="18" t="s">
        <v>61</v>
      </c>
      <c r="G3539" s="19">
        <v>12.3</v>
      </c>
      <c r="H3539" s="20">
        <v>2.6949999</v>
      </c>
      <c r="I3539" s="21">
        <v>432.50001001999999</v>
      </c>
      <c r="J3539" s="19">
        <v>21</v>
      </c>
      <c r="K3539" s="19">
        <v>4.9999998999999997</v>
      </c>
      <c r="L3539" s="19">
        <v>0.50000001999999999</v>
      </c>
      <c r="M3539" s="19">
        <v>1</v>
      </c>
      <c r="N3539" s="19">
        <v>7.6999997999999996</v>
      </c>
      <c r="O3539" s="19">
        <v>2.8</v>
      </c>
      <c r="Q3539" s="19">
        <f t="shared" si="834"/>
        <v>4.9883589830560702</v>
      </c>
      <c r="R3539" s="19">
        <f t="shared" si="835"/>
        <v>4.3617855819601212</v>
      </c>
      <c r="S3539" s="19">
        <f t="shared" si="842"/>
        <v>4.3243182268058433</v>
      </c>
      <c r="T3539" s="19">
        <f t="shared" si="839"/>
        <v>4.0788803406230434</v>
      </c>
      <c r="U3539" s="23">
        <f t="shared" si="843"/>
        <v>4.4383357831112695</v>
      </c>
      <c r="V3539" s="24">
        <f t="shared" si="841"/>
        <v>6.0771679916582251</v>
      </c>
      <c r="W3539" s="24">
        <f t="shared" si="840"/>
        <v>4.8305615300349087</v>
      </c>
      <c r="X3539" s="24">
        <f t="shared" si="840"/>
        <v>4.5466542411793247</v>
      </c>
      <c r="Y3539" s="24">
        <f t="shared" si="840"/>
        <v>5.0279884334414708</v>
      </c>
      <c r="Z3539" s="24">
        <f t="shared" si="840"/>
        <v>5.1422481699000988</v>
      </c>
      <c r="AA3539" s="20">
        <v>-0.14000000000000001</v>
      </c>
      <c r="AB3539" s="20">
        <v>-0.125</v>
      </c>
      <c r="AC3539" s="17">
        <v>313.922679752612</v>
      </c>
      <c r="AD3539" s="17">
        <f t="shared" si="844"/>
        <v>314.09108212900475</v>
      </c>
      <c r="AE3539" s="21">
        <v>52</v>
      </c>
      <c r="AF3539" s="21">
        <v>122.89986559140273</v>
      </c>
      <c r="AG3539" s="19">
        <v>2.9426056600955284</v>
      </c>
      <c r="AH3539" s="21">
        <v>152.5</v>
      </c>
      <c r="AI3539" s="22">
        <v>-0.35416666666666652</v>
      </c>
      <c r="AJ3539" s="21">
        <v>1060.5619999999999</v>
      </c>
      <c r="AK3539" s="21" t="e">
        <f>VLOOKUP($B3539,'[3]Rotoma level Monthly'!$C$2:$N$538,10,FALSE)</f>
        <v>#N/A</v>
      </c>
      <c r="AL3539" s="21" t="e">
        <f>VLOOKUP($B3539,'[3]Rotoma level Monthly'!$C$2:$N$538,11,FALSE)</f>
        <v>#N/A</v>
      </c>
      <c r="AM3539" s="20">
        <v>3.5933668922054451</v>
      </c>
      <c r="AN3539" s="21">
        <v>186.49166666666667</v>
      </c>
    </row>
    <row r="3540" spans="1:40" x14ac:dyDescent="0.25">
      <c r="A3540" t="s">
        <v>103</v>
      </c>
      <c r="B3540" s="15">
        <v>37865</v>
      </c>
      <c r="C3540" s="16" t="s">
        <v>65</v>
      </c>
      <c r="D3540" s="17">
        <v>2004</v>
      </c>
      <c r="E3540" s="18" t="str">
        <f t="shared" si="838"/>
        <v>Rotoiti Okawa Bay 2003/04</v>
      </c>
      <c r="F3540" s="18" t="s">
        <v>61</v>
      </c>
      <c r="G3540" s="19">
        <v>12.9</v>
      </c>
      <c r="H3540" s="20">
        <v>2.9000001000000002</v>
      </c>
      <c r="I3540" s="21">
        <v>371.99999000000003</v>
      </c>
      <c r="J3540" s="19">
        <v>28.999998999999999</v>
      </c>
      <c r="K3540" s="19">
        <v>2.0000001000000003</v>
      </c>
      <c r="L3540" s="19">
        <v>1</v>
      </c>
      <c r="M3540" s="19">
        <v>0.50000001999999999</v>
      </c>
      <c r="N3540" s="19">
        <v>7.4000000999999997</v>
      </c>
      <c r="O3540" s="19">
        <v>2.8</v>
      </c>
      <c r="Q3540" s="19">
        <f t="shared" si="834"/>
        <v>5.0408978641600921</v>
      </c>
      <c r="R3540" s="19">
        <f t="shared" si="835"/>
        <v>4.2727813510288115</v>
      </c>
      <c r="S3540" s="19">
        <f t="shared" si="842"/>
        <v>4.1273342139040174</v>
      </c>
      <c r="T3540" s="19">
        <f t="shared" si="839"/>
        <v>4.4882021101359886</v>
      </c>
      <c r="U3540" s="23">
        <f t="shared" si="843"/>
        <v>4.4823038848072274</v>
      </c>
      <c r="V3540" s="24">
        <f t="shared" si="841"/>
        <v>6.0512586369718937</v>
      </c>
      <c r="W3540" s="24">
        <f t="shared" si="840"/>
        <v>4.8155865346129705</v>
      </c>
      <c r="X3540" s="24">
        <f t="shared" si="840"/>
        <v>4.5479389970437554</v>
      </c>
      <c r="Y3540" s="24">
        <f t="shared" si="840"/>
        <v>5.0479872071363125</v>
      </c>
      <c r="Z3540" s="24">
        <f t="shared" si="840"/>
        <v>5.1368732925716358</v>
      </c>
      <c r="AA3540" s="20">
        <v>-0.26</v>
      </c>
      <c r="AB3540" s="20">
        <v>-0.18</v>
      </c>
      <c r="AC3540" s="17">
        <v>313.973332638204</v>
      </c>
      <c r="AD3540" s="17">
        <f t="shared" si="844"/>
        <v>314.05538469735262</v>
      </c>
      <c r="AE3540" s="21">
        <v>222</v>
      </c>
      <c r="AF3540" s="21">
        <v>196.8845394736874</v>
      </c>
      <c r="AG3540" s="19">
        <v>4.3637373415503653</v>
      </c>
      <c r="AH3540" s="21">
        <v>139.80000000000001</v>
      </c>
      <c r="AI3540" s="22">
        <v>-0.293333333333333</v>
      </c>
      <c r="AJ3540" s="21">
        <v>1059.8400000000001</v>
      </c>
      <c r="AK3540" s="21" t="e">
        <f>VLOOKUP($B3540,'[3]Rotoma level Monthly'!$C$2:$N$538,10,FALSE)</f>
        <v>#N/A</v>
      </c>
      <c r="AL3540" s="21" t="e">
        <f>VLOOKUP($B3540,'[3]Rotoma level Monthly'!$C$2:$N$538,11,FALSE)</f>
        <v>#N/A</v>
      </c>
      <c r="AM3540" s="20">
        <v>3.5162078398506824</v>
      </c>
      <c r="AN3540" s="21">
        <v>183.70000000000005</v>
      </c>
    </row>
    <row r="3541" spans="1:40" x14ac:dyDescent="0.25">
      <c r="A3541" t="s">
        <v>103</v>
      </c>
      <c r="B3541" s="15">
        <v>37895</v>
      </c>
      <c r="C3541" s="16" t="s">
        <v>65</v>
      </c>
      <c r="D3541" s="17">
        <v>2004</v>
      </c>
      <c r="E3541" s="18" t="str">
        <f t="shared" si="838"/>
        <v>Rotoiti Okawa Bay 2003/04</v>
      </c>
      <c r="F3541" s="18" t="s">
        <v>61</v>
      </c>
      <c r="G3541" s="19">
        <v>7.1999997999999996</v>
      </c>
      <c r="H3541" s="20">
        <v>2.7</v>
      </c>
      <c r="I3541" s="21">
        <v>339</v>
      </c>
      <c r="J3541" s="19">
        <v>37.999999000000003</v>
      </c>
      <c r="K3541" s="19">
        <v>8.0000004000000011</v>
      </c>
      <c r="L3541" s="19">
        <v>22</v>
      </c>
      <c r="M3541" s="19">
        <v>4.0000002000000006</v>
      </c>
      <c r="N3541" s="19">
        <v>7.5999999000000003</v>
      </c>
      <c r="O3541" s="19">
        <v>2.0999998999999998</v>
      </c>
      <c r="Q3541" s="19">
        <f t="shared" si="834"/>
        <v>4.3976245102935323</v>
      </c>
      <c r="R3541" s="19">
        <f t="shared" si="835"/>
        <v>4.359541198436518</v>
      </c>
      <c r="S3541" s="19">
        <f t="shared" si="842"/>
        <v>4.0059010915912765</v>
      </c>
      <c r="T3541" s="19">
        <f t="shared" si="839"/>
        <v>4.8309680687489829</v>
      </c>
      <c r="U3541" s="23">
        <f t="shared" si="843"/>
        <v>4.3985087172675774</v>
      </c>
      <c r="V3541" s="24">
        <f t="shared" si="841"/>
        <v>5.9582665522003735</v>
      </c>
      <c r="W3541" s="24">
        <f t="shared" si="840"/>
        <v>4.7751899467452512</v>
      </c>
      <c r="X3541" s="24">
        <f t="shared" si="840"/>
        <v>4.5622652856094739</v>
      </c>
      <c r="Y3541" s="24">
        <f t="shared" si="840"/>
        <v>5.0508054600090926</v>
      </c>
      <c r="Z3541" s="24">
        <f t="shared" si="840"/>
        <v>5.1048447502313037</v>
      </c>
      <c r="AA3541" s="20">
        <v>-0.18</v>
      </c>
      <c r="AB3541" s="20">
        <v>-1.66666666666677E-3</v>
      </c>
      <c r="AC3541" s="17">
        <v>314.14554336429802</v>
      </c>
      <c r="AD3541" s="17">
        <f t="shared" si="844"/>
        <v>314.02655188338053</v>
      </c>
      <c r="AE3541" s="21">
        <v>117.5</v>
      </c>
      <c r="AF3541" s="21">
        <v>178.26915377504818</v>
      </c>
      <c r="AG3541" s="19">
        <v>4.0476127983588226</v>
      </c>
      <c r="AH3541" s="21">
        <v>206.1</v>
      </c>
      <c r="AI3541" s="22">
        <v>-0.23499999999999949</v>
      </c>
      <c r="AJ3541" s="21">
        <v>1064.5</v>
      </c>
      <c r="AK3541" s="21" t="e">
        <f>VLOOKUP($B3541,'[3]Rotoma level Monthly'!$C$2:$N$538,10,FALSE)</f>
        <v>#N/A</v>
      </c>
      <c r="AL3541" s="21" t="e">
        <f>VLOOKUP($B3541,'[3]Rotoma level Monthly'!$C$2:$N$538,11,FALSE)</f>
        <v>#N/A</v>
      </c>
      <c r="AM3541" s="20">
        <v>3.5383001832890479</v>
      </c>
      <c r="AN3541" s="21">
        <v>178.47499999999999</v>
      </c>
    </row>
    <row r="3542" spans="1:40" x14ac:dyDescent="0.25">
      <c r="A3542" t="s">
        <v>103</v>
      </c>
      <c r="B3542" s="15">
        <v>37926</v>
      </c>
      <c r="C3542" s="16" t="s">
        <v>65</v>
      </c>
      <c r="D3542" s="17">
        <v>2004</v>
      </c>
      <c r="E3542" s="18" t="str">
        <f t="shared" si="838"/>
        <v>Rotoiti Okawa Bay 2003/04</v>
      </c>
      <c r="F3542" s="18" t="s">
        <v>61</v>
      </c>
      <c r="G3542" s="19">
        <v>12.6</v>
      </c>
      <c r="H3542" s="20">
        <v>2.5899999</v>
      </c>
      <c r="I3542" s="21">
        <v>450.99999000000003</v>
      </c>
      <c r="J3542" s="19">
        <v>48</v>
      </c>
      <c r="K3542" s="19">
        <v>7.0000002000000006</v>
      </c>
      <c r="L3542" s="19">
        <v>1</v>
      </c>
      <c r="M3542" s="19">
        <v>0.50000001999999999</v>
      </c>
      <c r="N3542" s="19">
        <v>7.4000000999999997</v>
      </c>
      <c r="O3542" s="19">
        <v>2.5</v>
      </c>
      <c r="Q3542" s="19">
        <f t="shared" si="834"/>
        <v>5.0149411845986096</v>
      </c>
      <c r="R3542" s="19">
        <f t="shared" si="835"/>
        <v>4.4098327238668587</v>
      </c>
      <c r="S3542" s="19">
        <f t="shared" si="842"/>
        <v>4.379071362067597</v>
      </c>
      <c r="T3542" s="19">
        <f t="shared" si="839"/>
        <v>5.1272244131367142</v>
      </c>
      <c r="U3542" s="23">
        <f t="shared" si="843"/>
        <v>4.7327674209174448</v>
      </c>
      <c r="V3542" s="24">
        <f t="shared" si="841"/>
        <v>5.9167175236209459</v>
      </c>
      <c r="W3542" s="24">
        <f t="shared" si="840"/>
        <v>4.7716358990598167</v>
      </c>
      <c r="X3542" s="24">
        <f t="shared" si="840"/>
        <v>4.5469991253143176</v>
      </c>
      <c r="Y3542" s="24">
        <f t="shared" si="840"/>
        <v>5.0600006764921792</v>
      </c>
      <c r="Z3542" s="24">
        <f t="shared" si="840"/>
        <v>5.0738383061218153</v>
      </c>
      <c r="AA3542" s="20">
        <v>-0.41</v>
      </c>
      <c r="AB3542" s="20">
        <v>-0.30666666666666598</v>
      </c>
      <c r="AC3542" s="17">
        <v>314.15144006709397</v>
      </c>
      <c r="AD3542" s="17">
        <f t="shared" si="844"/>
        <v>314.01058443646497</v>
      </c>
      <c r="AE3542" s="21">
        <v>95</v>
      </c>
      <c r="AF3542" s="21">
        <v>218.20138888888897</v>
      </c>
      <c r="AG3542" s="19">
        <v>4.3430537422839519</v>
      </c>
      <c r="AH3542" s="21">
        <v>189.1</v>
      </c>
      <c r="AI3542" s="22">
        <v>-0.23499999999999949</v>
      </c>
      <c r="AJ3542" s="21">
        <v>1134.5</v>
      </c>
      <c r="AK3542" s="21" t="e">
        <f>VLOOKUP($B3542,'[3]Rotoma level Monthly'!$C$2:$N$538,10,FALSE)</f>
        <v>#N/A</v>
      </c>
      <c r="AL3542" s="21" t="e">
        <f>VLOOKUP($B3542,'[3]Rotoma level Monthly'!$C$2:$N$538,11,FALSE)</f>
        <v>#N/A</v>
      </c>
      <c r="AM3542" s="20">
        <v>3.4921895071088276</v>
      </c>
      <c r="AN3542" s="21">
        <v>176.67499999999998</v>
      </c>
    </row>
    <row r="3543" spans="1:40" x14ac:dyDescent="0.25">
      <c r="A3543" t="s">
        <v>103</v>
      </c>
      <c r="B3543" s="15">
        <v>37956</v>
      </c>
      <c r="C3543" s="16" t="s">
        <v>65</v>
      </c>
      <c r="D3543" s="17">
        <v>2004</v>
      </c>
      <c r="E3543" s="18" t="str">
        <f t="shared" si="838"/>
        <v>Rotoiti Okawa Bay 2003/04</v>
      </c>
      <c r="F3543" s="18" t="s">
        <v>61</v>
      </c>
      <c r="G3543" s="19">
        <v>29.1</v>
      </c>
      <c r="H3543" s="20">
        <v>1.74</v>
      </c>
      <c r="I3543" s="21">
        <v>456.00000010000002</v>
      </c>
      <c r="J3543" s="19">
        <v>45.000001999999995</v>
      </c>
      <c r="K3543" s="19">
        <v>4.9999998999999997</v>
      </c>
      <c r="L3543" s="19">
        <v>2.0000001000000003</v>
      </c>
      <c r="M3543" s="19">
        <v>9.9999997999999994</v>
      </c>
      <c r="N3543" s="19">
        <v>8.3000001999999995</v>
      </c>
      <c r="O3543" s="19">
        <v>7.1999997999999996</v>
      </c>
      <c r="Q3543" s="19">
        <f t="shared" si="834"/>
        <v>5.9382881920242045</v>
      </c>
      <c r="R3543" s="19">
        <f t="shared" si="835"/>
        <v>4.8843528878098583</v>
      </c>
      <c r="S3543" s="19">
        <f t="shared" si="842"/>
        <v>4.3934841767066217</v>
      </c>
      <c r="T3543" s="19">
        <f t="shared" si="839"/>
        <v>5.0453805965857752</v>
      </c>
      <c r="U3543" s="23">
        <f t="shared" si="843"/>
        <v>5.0653764632816154</v>
      </c>
      <c r="V3543" s="24">
        <f t="shared" si="841"/>
        <v>5.9853004663347003</v>
      </c>
      <c r="W3543" s="24">
        <f t="shared" si="841"/>
        <v>4.8115670122112197</v>
      </c>
      <c r="X3543" s="24">
        <f t="shared" si="841"/>
        <v>4.5980082734596204</v>
      </c>
      <c r="Y3543" s="24">
        <f t="shared" si="841"/>
        <v>5.0672917347269886</v>
      </c>
      <c r="Z3543" s="24">
        <f t="shared" si="841"/>
        <v>5.1155418716831331</v>
      </c>
      <c r="AA3543" s="20">
        <v>0.85</v>
      </c>
      <c r="AB3543" s="20">
        <v>3.3333333333333201E-2</v>
      </c>
      <c r="AC3543" s="17">
        <v>314.09459850824101</v>
      </c>
      <c r="AD3543" s="17">
        <f t="shared" si="844"/>
        <v>313.99880472255944</v>
      </c>
      <c r="AE3543" s="21">
        <v>218</v>
      </c>
      <c r="AF3543" s="21">
        <v>204.46550179211471</v>
      </c>
      <c r="AG3543" s="19">
        <v>3.9554719655194126</v>
      </c>
      <c r="AH3543" s="21">
        <v>217.3</v>
      </c>
      <c r="AI3543" s="22">
        <v>-0.21666666666666601</v>
      </c>
      <c r="AJ3543" s="21">
        <v>1182.5</v>
      </c>
      <c r="AK3543" s="21" t="e">
        <f>VLOOKUP($B3543,'[3]Rotoma level Monthly'!$C$2:$N$538,10,FALSE)</f>
        <v>#N/A</v>
      </c>
      <c r="AL3543" s="21" t="e">
        <f>VLOOKUP($B3543,'[3]Rotoma level Monthly'!$C$2:$N$538,11,FALSE)</f>
        <v>#N/A</v>
      </c>
      <c r="AM3543" s="20">
        <v>3.4843097719599263</v>
      </c>
      <c r="AN3543" s="21">
        <v>175.48333333333332</v>
      </c>
    </row>
    <row r="3544" spans="1:40" x14ac:dyDescent="0.25">
      <c r="A3544" t="s">
        <v>103</v>
      </c>
      <c r="B3544" s="15">
        <v>37987</v>
      </c>
      <c r="C3544" s="16" t="s">
        <v>65</v>
      </c>
      <c r="D3544" s="17">
        <v>2004</v>
      </c>
      <c r="E3544" s="18" t="str">
        <f t="shared" si="838"/>
        <v>Rotoiti Okawa Bay 2003/04</v>
      </c>
      <c r="F3544" s="18" t="s">
        <v>61</v>
      </c>
      <c r="G3544" s="19">
        <v>63.299999</v>
      </c>
      <c r="H3544" s="20">
        <v>0.97000003000000001</v>
      </c>
      <c r="I3544" s="21">
        <v>1210.50000002</v>
      </c>
      <c r="J3544" s="19">
        <v>45.000001999999995</v>
      </c>
      <c r="K3544" s="19">
        <v>3</v>
      </c>
      <c r="L3544" s="19">
        <v>0.50000001999999999</v>
      </c>
      <c r="M3544" s="19">
        <v>2.0000001000000003</v>
      </c>
      <c r="N3544" s="19">
        <v>9.6999998000000005</v>
      </c>
      <c r="O3544" s="19">
        <v>13</v>
      </c>
      <c r="Q3544" s="19">
        <f t="shared" si="834"/>
        <v>6.7955654060174151</v>
      </c>
      <c r="R3544" s="19">
        <f t="shared" si="835"/>
        <v>5.5666737109957376</v>
      </c>
      <c r="S3544" s="19">
        <f t="shared" si="842"/>
        <v>5.669724029292631</v>
      </c>
      <c r="T3544" s="19">
        <f t="shared" si="839"/>
        <v>5.0453805965857752</v>
      </c>
      <c r="U3544" s="23">
        <f t="shared" si="843"/>
        <v>5.7693359357228902</v>
      </c>
      <c r="V3544" s="24">
        <f t="shared" si="841"/>
        <v>6.1034878631975529</v>
      </c>
      <c r="W3544" s="24">
        <f t="shared" si="841"/>
        <v>4.8821728727088098</v>
      </c>
      <c r="X3544" s="24">
        <f t="shared" si="841"/>
        <v>4.8873560287006708</v>
      </c>
      <c r="Y3544" s="24">
        <f t="shared" si="841"/>
        <v>5.036889981943756</v>
      </c>
      <c r="Z3544" s="24">
        <f t="shared" si="841"/>
        <v>5.227476686637698</v>
      </c>
      <c r="AA3544" s="20">
        <v>-1.1100000000000001</v>
      </c>
      <c r="AB3544" s="20">
        <v>-0.97666666666666602</v>
      </c>
      <c r="AC3544" s="17">
        <v>313.97677124731098</v>
      </c>
      <c r="AD3544" s="17">
        <f t="shared" si="844"/>
        <v>313.98596543965397</v>
      </c>
      <c r="AE3544" s="21">
        <v>104.5</v>
      </c>
      <c r="AF3544" s="21">
        <v>168.66397849462277</v>
      </c>
      <c r="AG3544" s="19">
        <v>3.1927327681870334</v>
      </c>
      <c r="AH3544" s="21">
        <v>248.5</v>
      </c>
      <c r="AI3544" s="22">
        <v>-0.21666666666666601</v>
      </c>
      <c r="AJ3544" s="21">
        <v>1282</v>
      </c>
      <c r="AK3544" s="21" t="e">
        <f>VLOOKUP($B3544,'[3]Rotoma level Monthly'!$C$2:$N$538,10,FALSE)</f>
        <v>#N/A</v>
      </c>
      <c r="AL3544" s="21" t="e">
        <f>VLOOKUP($B3544,'[3]Rotoma level Monthly'!$C$2:$N$538,11,FALSE)</f>
        <v>#N/A</v>
      </c>
      <c r="AM3544" s="20">
        <v>3.4658346351924592</v>
      </c>
      <c r="AN3544" s="21">
        <v>174.80833333333331</v>
      </c>
    </row>
    <row r="3545" spans="1:40" x14ac:dyDescent="0.25">
      <c r="A3545" t="s">
        <v>103</v>
      </c>
      <c r="B3545" s="15">
        <v>38018</v>
      </c>
      <c r="C3545" s="16" t="s">
        <v>65</v>
      </c>
      <c r="D3545" s="17">
        <v>2004</v>
      </c>
      <c r="E3545" s="18" t="str">
        <f t="shared" si="838"/>
        <v>Rotoiti Okawa Bay 2003/04</v>
      </c>
      <c r="F3545" s="18" t="s">
        <v>61</v>
      </c>
      <c r="G3545" s="19">
        <v>7.0999999000000003</v>
      </c>
      <c r="H3545" s="20">
        <v>2.6099999</v>
      </c>
      <c r="I3545" s="21">
        <v>906.99997799999994</v>
      </c>
      <c r="J3545" s="19">
        <v>61.999999000000003</v>
      </c>
      <c r="K3545" s="19">
        <v>24</v>
      </c>
      <c r="L3545" s="19">
        <v>57.999997999999998</v>
      </c>
      <c r="M3545" s="19">
        <v>370</v>
      </c>
      <c r="N3545" s="19">
        <v>7</v>
      </c>
      <c r="O3545" s="19">
        <v>2.2000000000000002</v>
      </c>
      <c r="Q3545" s="19">
        <f t="shared" si="834"/>
        <v>4.3821961902097186</v>
      </c>
      <c r="R3545" s="19">
        <f t="shared" si="835"/>
        <v>4.4005429591517577</v>
      </c>
      <c r="S3545" s="19">
        <f t="shared" si="842"/>
        <v>5.2923979023430796</v>
      </c>
      <c r="T3545" s="19">
        <f t="shared" si="839"/>
        <v>5.4517837128810314</v>
      </c>
      <c r="U3545" s="23">
        <f t="shared" si="843"/>
        <v>4.8817301911463966</v>
      </c>
      <c r="V3545" s="24">
        <f t="shared" ref="V3545:Z3595" si="845">AVERAGE(Q3534:Q3545)</f>
        <v>5.8752772064388381</v>
      </c>
      <c r="W3545" s="24">
        <f t="shared" si="845"/>
        <v>4.884839631436062</v>
      </c>
      <c r="X3545" s="24">
        <f t="shared" si="845"/>
        <v>4.8896622664705482</v>
      </c>
      <c r="Y3545" s="24">
        <f t="shared" si="845"/>
        <v>5.0476462047790003</v>
      </c>
      <c r="Z3545" s="24">
        <f t="shared" si="845"/>
        <v>5.1743563272811128</v>
      </c>
      <c r="AA3545" s="20">
        <v>0.79</v>
      </c>
      <c r="AB3545" s="20">
        <v>-0.60833333333333295</v>
      </c>
      <c r="AC3545" s="17">
        <v>313.96244457728699</v>
      </c>
      <c r="AD3545" s="17">
        <f t="shared" si="844"/>
        <v>313.99492469297974</v>
      </c>
      <c r="AE3545" s="21">
        <v>293.5</v>
      </c>
      <c r="AF3545" s="21">
        <v>190.62068965517244</v>
      </c>
      <c r="AG3545" s="19">
        <v>5.1650688282962154</v>
      </c>
      <c r="AH3545" s="21">
        <v>155</v>
      </c>
      <c r="AI3545" s="22">
        <v>-0.25916666666666599</v>
      </c>
      <c r="AJ3545" s="21">
        <v>1314.5</v>
      </c>
      <c r="AK3545" s="21" t="e">
        <f>VLOOKUP($B3545,'[3]Rotoma level Monthly'!$C$2:$N$538,10,FALSE)</f>
        <v>#N/A</v>
      </c>
      <c r="AL3545" s="21" t="e">
        <f>VLOOKUP($B3545,'[3]Rotoma level Monthly'!$C$2:$N$538,11,FALSE)</f>
        <v>#N/A</v>
      </c>
      <c r="AM3545" s="20">
        <v>3.3880832193030042</v>
      </c>
      <c r="AN3545" s="21">
        <v>170.66666666666666</v>
      </c>
    </row>
    <row r="3546" spans="1:40" x14ac:dyDescent="0.25">
      <c r="A3546" t="s">
        <v>103</v>
      </c>
      <c r="B3546" s="15">
        <v>38047</v>
      </c>
      <c r="C3546" s="16" t="s">
        <v>65</v>
      </c>
      <c r="D3546" s="17">
        <v>2004</v>
      </c>
      <c r="E3546" s="18" t="str">
        <f t="shared" si="838"/>
        <v>Rotoiti Okawa Bay 2003/04</v>
      </c>
      <c r="F3546" s="18" t="s">
        <v>61</v>
      </c>
      <c r="G3546" s="19">
        <v>41.200001</v>
      </c>
      <c r="H3546" s="20">
        <v>1.28</v>
      </c>
      <c r="I3546" s="21">
        <v>755.00001000000009</v>
      </c>
      <c r="J3546" s="19">
        <v>39.999999000000003</v>
      </c>
      <c r="K3546" s="19">
        <v>3</v>
      </c>
      <c r="L3546" s="19">
        <v>1</v>
      </c>
      <c r="M3546" s="19">
        <v>21</v>
      </c>
      <c r="N3546" s="19">
        <v>7.8000002000000004</v>
      </c>
      <c r="O3546" s="19">
        <v>10.4</v>
      </c>
      <c r="Q3546" s="19">
        <f t="shared" si="834"/>
        <v>6.3218389554986274</v>
      </c>
      <c r="R3546" s="19">
        <f t="shared" si="835"/>
        <v>5.2445300079173656</v>
      </c>
      <c r="S3546" s="19">
        <f t="shared" si="842"/>
        <v>5.0526203417181126</v>
      </c>
      <c r="T3546" s="19">
        <f t="shared" si="839"/>
        <v>4.8960151429741519</v>
      </c>
      <c r="U3546" s="23">
        <f t="shared" si="843"/>
        <v>5.3787511120270644</v>
      </c>
      <c r="V3546" s="24">
        <f t="shared" si="845"/>
        <v>5.7156130962452423</v>
      </c>
      <c r="W3546" s="24">
        <f t="shared" si="845"/>
        <v>4.83326147738416</v>
      </c>
      <c r="X3546" s="24">
        <f t="shared" si="845"/>
        <v>4.739714890087007</v>
      </c>
      <c r="Y3546" s="24">
        <f t="shared" si="845"/>
        <v>4.9551281322197349</v>
      </c>
      <c r="Z3546" s="24">
        <f t="shared" si="845"/>
        <v>5.0609293989840367</v>
      </c>
      <c r="AA3546" s="20">
        <v>7.0000000000000007E-2</v>
      </c>
      <c r="AB3546" s="20">
        <v>-0.46333333333333299</v>
      </c>
      <c r="AC3546" s="17">
        <v>313.96645238770498</v>
      </c>
      <c r="AD3546" s="17">
        <f t="shared" si="844"/>
        <v>314.00612973579797</v>
      </c>
      <c r="AE3546" s="21">
        <v>13</v>
      </c>
      <c r="AF3546" s="21">
        <v>190.72715053763616</v>
      </c>
      <c r="AG3546" s="19">
        <v>3.3633303868483377</v>
      </c>
      <c r="AH3546" s="21">
        <v>273.2</v>
      </c>
      <c r="AI3546" s="22">
        <v>-0.25916666666666599</v>
      </c>
      <c r="AJ3546" s="21">
        <v>1589</v>
      </c>
      <c r="AK3546" s="21">
        <f>VLOOKUP($B3546,'[3]Rotoma level Monthly'!$C$2:$N$538,10,FALSE)</f>
        <v>1314.5</v>
      </c>
      <c r="AL3546" s="21">
        <f>VLOOKUP($B3546,'[3]Rotoma level Monthly'!$C$2:$N$538,11,FALSE)</f>
        <v>1143.6843333333334</v>
      </c>
      <c r="AM3546" s="20">
        <v>3.5286793869507487</v>
      </c>
      <c r="AN3546" s="21">
        <v>179.64166666666665</v>
      </c>
    </row>
    <row r="3547" spans="1:40" x14ac:dyDescent="0.25">
      <c r="A3547" t="s">
        <v>103</v>
      </c>
      <c r="B3547" s="15">
        <v>38078</v>
      </c>
      <c r="C3547" s="16" t="s">
        <v>65</v>
      </c>
      <c r="D3547" s="17">
        <v>2004</v>
      </c>
      <c r="E3547" s="18" t="str">
        <f t="shared" si="838"/>
        <v>Rotoiti Okawa Bay 2003/04</v>
      </c>
      <c r="F3547" s="18" t="s">
        <v>61</v>
      </c>
      <c r="G3547" s="19">
        <v>33.700001</v>
      </c>
      <c r="H3547" s="20">
        <v>1.4400001</v>
      </c>
      <c r="I3547" s="21">
        <v>599.99997999999994</v>
      </c>
      <c r="J3547" s="19">
        <v>27.000000999999997</v>
      </c>
      <c r="K3547" s="19">
        <v>2.0000001000000003</v>
      </c>
      <c r="L3547" s="19">
        <v>1</v>
      </c>
      <c r="M3547" s="19">
        <v>4.0000002000000006</v>
      </c>
      <c r="N3547" s="19">
        <v>8.8000001999999995</v>
      </c>
      <c r="O3547" s="19">
        <v>11</v>
      </c>
      <c r="Q3547" s="19">
        <f t="shared" si="834"/>
        <v>6.1001799809463737</v>
      </c>
      <c r="R3547" s="19">
        <f t="shared" si="835"/>
        <v>5.1068577273570979</v>
      </c>
      <c r="S3547" s="19">
        <f t="shared" si="842"/>
        <v>4.7522352200805535</v>
      </c>
      <c r="T3547" s="19">
        <f t="shared" si="839"/>
        <v>4.3975822383123848</v>
      </c>
      <c r="U3547" s="23">
        <f t="shared" si="843"/>
        <v>5.0892137916741023</v>
      </c>
      <c r="V3547" s="24">
        <f t="shared" si="845"/>
        <v>5.6094085283807376</v>
      </c>
      <c r="W3547" s="24">
        <f t="shared" si="845"/>
        <v>4.7978819545959022</v>
      </c>
      <c r="X3547" s="24">
        <f t="shared" si="845"/>
        <v>4.6954848284575617</v>
      </c>
      <c r="Y3547" s="24">
        <f t="shared" si="845"/>
        <v>4.8743258439561989</v>
      </c>
      <c r="Z3547" s="24">
        <f t="shared" si="845"/>
        <v>4.994275288847601</v>
      </c>
      <c r="AA3547" s="20">
        <v>-1.25</v>
      </c>
      <c r="AB3547" s="20">
        <v>-0.55166666666666597</v>
      </c>
      <c r="AC3547" s="17">
        <v>313.76326442428302</v>
      </c>
      <c r="AD3547" s="17">
        <f t="shared" si="844"/>
        <v>313.98937947585046</v>
      </c>
      <c r="AE3547" s="21">
        <v>32.5</v>
      </c>
      <c r="AF3547" s="21">
        <v>170.83881150286851</v>
      </c>
      <c r="AG3547" s="19">
        <v>2.8307140028512352</v>
      </c>
      <c r="AH3547" s="21">
        <v>160.80000000000001</v>
      </c>
      <c r="AI3547" s="22">
        <v>-0.25916666666666599</v>
      </c>
      <c r="AJ3547" s="21">
        <v>1454</v>
      </c>
      <c r="AK3547" s="21" t="e">
        <f>VLOOKUP($B3547,'[3]Rotoma level Monthly'!$C$2:$N$538,10,FALSE)</f>
        <v>#N/A</v>
      </c>
      <c r="AL3547" s="21" t="e">
        <f>VLOOKUP($B3547,'[3]Rotoma level Monthly'!$C$2:$N$538,11,FALSE)</f>
        <v>#N/A</v>
      </c>
      <c r="AM3547" s="20">
        <v>3.5572524845783566</v>
      </c>
      <c r="AN3547" s="21">
        <v>177.71666666666667</v>
      </c>
    </row>
    <row r="3548" spans="1:40" x14ac:dyDescent="0.25">
      <c r="A3548" t="s">
        <v>103</v>
      </c>
      <c r="B3548" s="15">
        <v>38108</v>
      </c>
      <c r="C3548" s="16" t="s">
        <v>65</v>
      </c>
      <c r="D3548" s="17">
        <v>2004</v>
      </c>
      <c r="E3548" s="18" t="str">
        <f t="shared" si="838"/>
        <v>Rotoiti Okawa Bay 2003/04</v>
      </c>
      <c r="F3548" s="18" t="s">
        <v>61</v>
      </c>
      <c r="G3548" s="19">
        <v>23.4</v>
      </c>
      <c r="H3548" s="20">
        <v>1.7</v>
      </c>
      <c r="I3548" s="21">
        <v>585.49998001999995</v>
      </c>
      <c r="J3548" s="19">
        <v>28.999998999999999</v>
      </c>
      <c r="K3548" s="19">
        <v>2.0000001000000003</v>
      </c>
      <c r="L3548" s="19">
        <v>0.50000001999999999</v>
      </c>
      <c r="M3548" s="19">
        <v>0.50000001999999999</v>
      </c>
      <c r="N3548" s="19">
        <v>7.8000002000000004</v>
      </c>
      <c r="O3548" s="19">
        <v>5.5</v>
      </c>
      <c r="Q3548" s="19">
        <f t="shared" si="834"/>
        <v>5.6978082778217622</v>
      </c>
      <c r="R3548" s="19">
        <f t="shared" si="835"/>
        <v>4.9117936392822044</v>
      </c>
      <c r="S3548" s="19">
        <f t="shared" si="842"/>
        <v>4.7202559226105461</v>
      </c>
      <c r="T3548" s="19">
        <f t="shared" si="839"/>
        <v>4.4882021101359886</v>
      </c>
      <c r="U3548" s="23">
        <f t="shared" si="843"/>
        <v>4.9545149874626251</v>
      </c>
      <c r="V3548" s="24">
        <f t="shared" si="845"/>
        <v>5.5672898532717037</v>
      </c>
      <c r="W3548" s="24">
        <f t="shared" si="845"/>
        <v>4.7984584172001119</v>
      </c>
      <c r="X3548" s="24">
        <f t="shared" si="845"/>
        <v>4.7021995247626025</v>
      </c>
      <c r="Y3548" s="24">
        <f t="shared" si="845"/>
        <v>4.8351853616535259</v>
      </c>
      <c r="Z3548" s="24">
        <f t="shared" si="845"/>
        <v>4.9757832892219866</v>
      </c>
      <c r="AA3548" s="20">
        <v>1.42</v>
      </c>
      <c r="AB3548" s="20">
        <v>-0.20499999999999999</v>
      </c>
      <c r="AC3548" s="17">
        <v>313.87295040799302</v>
      </c>
      <c r="AD3548" s="17">
        <f t="shared" si="844"/>
        <v>313.98511879737435</v>
      </c>
      <c r="AE3548" s="21">
        <v>122</v>
      </c>
      <c r="AF3548" s="21">
        <v>163.05852669308319</v>
      </c>
      <c r="AG3548" s="19">
        <v>3.7042517248114146</v>
      </c>
      <c r="AH3548" s="21">
        <v>150.30000000000001</v>
      </c>
      <c r="AI3548" s="22">
        <v>-0.20833333333333298</v>
      </c>
      <c r="AJ3548" s="21">
        <v>1422.5</v>
      </c>
      <c r="AK3548" s="21" t="e">
        <f>VLOOKUP($B3548,'[3]Rotoma level Monthly'!$C$2:$N$538,10,FALSE)</f>
        <v>#N/A</v>
      </c>
      <c r="AL3548" s="21" t="e">
        <f>VLOOKUP($B3548,'[3]Rotoma level Monthly'!$C$2:$N$538,11,FALSE)</f>
        <v>#N/A</v>
      </c>
      <c r="AM3548" s="20">
        <v>3.5910157206698567</v>
      </c>
      <c r="AN3548" s="21">
        <v>178.36666666666667</v>
      </c>
    </row>
    <row r="3549" spans="1:40" x14ac:dyDescent="0.25">
      <c r="A3549" t="s">
        <v>103</v>
      </c>
      <c r="B3549" s="15">
        <v>38139</v>
      </c>
      <c r="C3549" s="16" t="s">
        <v>65</v>
      </c>
      <c r="D3549" s="17">
        <v>2004</v>
      </c>
      <c r="E3549" s="18" t="str">
        <f t="shared" si="838"/>
        <v>Rotoiti Okawa Bay 2003/04</v>
      </c>
      <c r="F3549" s="18" t="s">
        <v>61</v>
      </c>
      <c r="G3549" s="19">
        <v>15.4</v>
      </c>
      <c r="H3549" s="20">
        <v>2.1400001</v>
      </c>
      <c r="I3549" s="21">
        <v>335.00000020000004</v>
      </c>
      <c r="J3549" s="19">
        <v>22</v>
      </c>
      <c r="K3549" s="19">
        <v>2.0000001000000003</v>
      </c>
      <c r="L3549" s="19">
        <v>4.0000002000000006</v>
      </c>
      <c r="M3549" s="19">
        <v>4.0000002000000006</v>
      </c>
      <c r="N3549" s="19">
        <v>7.3000002000000004</v>
      </c>
      <c r="O3549" s="19">
        <v>3.5</v>
      </c>
      <c r="Q3549" s="19">
        <f t="shared" si="834"/>
        <v>5.2363026309246159</v>
      </c>
      <c r="R3549" s="19">
        <f t="shared" si="835"/>
        <v>4.638837741124398</v>
      </c>
      <c r="S3549" s="19">
        <f t="shared" si="842"/>
        <v>3.9903848699613378</v>
      </c>
      <c r="T3549" s="19">
        <f t="shared" si="839"/>
        <v>4.1378742280008423</v>
      </c>
      <c r="U3549" s="23">
        <f t="shared" si="843"/>
        <v>4.5008498675027981</v>
      </c>
      <c r="V3549" s="24">
        <f t="shared" si="845"/>
        <v>5.4536766801165895</v>
      </c>
      <c r="W3549" s="24">
        <f t="shared" si="845"/>
        <v>4.750976852042271</v>
      </c>
      <c r="X3549" s="24">
        <f t="shared" si="845"/>
        <v>4.6223873785456373</v>
      </c>
      <c r="Y3549" s="24">
        <f t="shared" si="845"/>
        <v>4.759559830938116</v>
      </c>
      <c r="Z3549" s="24">
        <f t="shared" si="845"/>
        <v>4.8966501854106541</v>
      </c>
      <c r="AA3549" s="20">
        <v>-1.44</v>
      </c>
      <c r="AB3549" s="20">
        <v>-0.99</v>
      </c>
      <c r="AC3549" s="17">
        <v>313.94109511706199</v>
      </c>
      <c r="AD3549" s="17">
        <f t="shared" si="844"/>
        <v>313.98081736135651</v>
      </c>
      <c r="AE3549" s="21">
        <v>152.5</v>
      </c>
      <c r="AF3549" s="21">
        <v>183.86944444445231</v>
      </c>
      <c r="AG3549" s="19">
        <v>3.8186310757872985</v>
      </c>
      <c r="AH3549" s="21">
        <v>102.9</v>
      </c>
      <c r="AI3549" s="22">
        <v>-0.25583333333333297</v>
      </c>
      <c r="AJ3549" s="21">
        <v>1441.5</v>
      </c>
      <c r="AK3549" s="21" t="e">
        <f>VLOOKUP($B3549,'[3]Rotoma level Monthly'!$C$2:$N$538,10,FALSE)</f>
        <v>#N/A</v>
      </c>
      <c r="AL3549" s="21" t="e">
        <f>VLOOKUP($B3549,'[3]Rotoma level Monthly'!$C$2:$N$538,11,FALSE)</f>
        <v>#N/A</v>
      </c>
      <c r="AM3549" s="20">
        <v>3.6637660184139977</v>
      </c>
      <c r="AN3549" s="21">
        <v>178.27500000000001</v>
      </c>
    </row>
    <row r="3550" spans="1:40" x14ac:dyDescent="0.25">
      <c r="A3550" t="s">
        <v>103</v>
      </c>
      <c r="B3550" s="15">
        <v>38169</v>
      </c>
      <c r="C3550" s="16" t="s">
        <v>66</v>
      </c>
      <c r="D3550" s="17">
        <v>2005</v>
      </c>
      <c r="E3550" s="18" t="str">
        <f t="shared" si="838"/>
        <v>Rotoiti Okawa Bay 2004/05</v>
      </c>
      <c r="F3550" s="18" t="s">
        <v>61</v>
      </c>
      <c r="G3550" s="19">
        <v>18.5</v>
      </c>
      <c r="H3550" s="20">
        <v>2.1800001</v>
      </c>
      <c r="I3550" s="21">
        <v>365</v>
      </c>
      <c r="J3550" s="19">
        <v>28.000001000000001</v>
      </c>
      <c r="K3550" s="19">
        <v>2.0000001000000003</v>
      </c>
      <c r="L3550" s="19">
        <v>13</v>
      </c>
      <c r="M3550" s="19">
        <v>0.50000001999999999</v>
      </c>
      <c r="N3550" s="19">
        <v>7.3499999000000003</v>
      </c>
      <c r="O3550" s="19">
        <v>3.3</v>
      </c>
      <c r="Q3550" s="19">
        <f t="shared" si="834"/>
        <v>5.4386161901436552</v>
      </c>
      <c r="R3550" s="19">
        <f t="shared" si="835"/>
        <v>4.6167330481165596</v>
      </c>
      <c r="S3550" s="19">
        <f t="shared" si="842"/>
        <v>4.1025015220139878</v>
      </c>
      <c r="T3550" s="19">
        <f t="shared" si="839"/>
        <v>4.4437014968099895</v>
      </c>
      <c r="U3550" s="23">
        <f t="shared" si="843"/>
        <v>4.6503880642710484</v>
      </c>
      <c r="V3550" s="24">
        <f t="shared" si="845"/>
        <v>5.4460515304745556</v>
      </c>
      <c r="W3550" s="24">
        <f t="shared" si="845"/>
        <v>4.7311885480872737</v>
      </c>
      <c r="X3550" s="24">
        <f t="shared" si="845"/>
        <v>4.5675190732579667</v>
      </c>
      <c r="Y3550" s="24">
        <f t="shared" si="845"/>
        <v>4.7025995879108891</v>
      </c>
      <c r="Z3550" s="24">
        <f t="shared" si="845"/>
        <v>4.8618396849326722</v>
      </c>
      <c r="AA3550" s="20">
        <v>-0.66</v>
      </c>
      <c r="AB3550" s="20">
        <v>-1.13333333333333</v>
      </c>
      <c r="AC3550" s="17">
        <v>314.21124479924902</v>
      </c>
      <c r="AD3550" s="17">
        <f t="shared" si="844"/>
        <v>313.99848477427827</v>
      </c>
      <c r="AE3550" s="21">
        <v>209</v>
      </c>
      <c r="AF3550" s="21">
        <v>165.71908602151063</v>
      </c>
      <c r="AG3550" s="19">
        <v>3.3317869063621099</v>
      </c>
      <c r="AH3550" s="21">
        <v>140.4</v>
      </c>
      <c r="AI3550" s="22">
        <v>-0.38499999999999945</v>
      </c>
      <c r="AJ3550" s="21">
        <v>1451</v>
      </c>
      <c r="AK3550" s="21" t="e">
        <f>VLOOKUP($B3550,'[3]Rotoma level Monthly'!$C$2:$N$538,10,FALSE)</f>
        <v>#N/A</v>
      </c>
      <c r="AL3550" s="21" t="e">
        <f>VLOOKUP($B3550,'[3]Rotoma level Monthly'!$C$2:$N$538,11,FALSE)</f>
        <v>#N/A</v>
      </c>
      <c r="AM3550" s="20">
        <v>3.6895489658947214</v>
      </c>
      <c r="AN3550" s="21">
        <v>177.99166666666667</v>
      </c>
    </row>
    <row r="3551" spans="1:40" x14ac:dyDescent="0.25">
      <c r="A3551" t="s">
        <v>103</v>
      </c>
      <c r="B3551" s="15">
        <v>38200</v>
      </c>
      <c r="C3551" s="16" t="s">
        <v>66</v>
      </c>
      <c r="D3551" s="17">
        <v>2005</v>
      </c>
      <c r="E3551" s="18" t="str">
        <f t="shared" si="838"/>
        <v>Rotoiti Okawa Bay 2004/05</v>
      </c>
      <c r="F3551" s="18" t="s">
        <v>61</v>
      </c>
      <c r="H3551" s="20">
        <v>1.88</v>
      </c>
      <c r="I3551" s="21">
        <v>455</v>
      </c>
      <c r="J3551" s="19">
        <v>17.999998999999999</v>
      </c>
      <c r="K3551" s="19">
        <v>2.0000001000000003</v>
      </c>
      <c r="L3551" s="19">
        <v>1</v>
      </c>
      <c r="M3551" s="19">
        <v>2.0000001000000003</v>
      </c>
      <c r="N3551" s="19">
        <v>7.6599997999999996</v>
      </c>
      <c r="O3551" s="19">
        <v>3.5</v>
      </c>
      <c r="R3551" s="19">
        <f t="shared" si="835"/>
        <v>4.7928311335740803</v>
      </c>
      <c r="S3551" s="19">
        <f t="shared" si="842"/>
        <v>4.3906143039379089</v>
      </c>
      <c r="T3551" s="19">
        <f t="shared" si="839"/>
        <v>3.8833956444494353</v>
      </c>
      <c r="V3551" s="24">
        <f t="shared" si="845"/>
        <v>5.4876599438762375</v>
      </c>
      <c r="W3551" s="24">
        <f t="shared" si="845"/>
        <v>4.7671090107217706</v>
      </c>
      <c r="X3551" s="24">
        <f t="shared" si="845"/>
        <v>4.5730437463523055</v>
      </c>
      <c r="Y3551" s="24">
        <f t="shared" si="845"/>
        <v>4.6863091965630881</v>
      </c>
      <c r="Z3551" s="24">
        <f t="shared" si="845"/>
        <v>4.9003400396437087</v>
      </c>
      <c r="AA3551" s="20">
        <v>-0.72</v>
      </c>
      <c r="AB3551" s="20">
        <v>-0.82499999999999996</v>
      </c>
      <c r="AC3551" s="17">
        <v>314.432651745307</v>
      </c>
      <c r="AD3551" s="17">
        <f t="shared" si="844"/>
        <v>314.04098244033617</v>
      </c>
      <c r="AE3551" s="21">
        <v>73</v>
      </c>
      <c r="AF3551" s="21">
        <v>202.50000000000824</v>
      </c>
      <c r="AG3551" s="19">
        <v>3.6655899230886129</v>
      </c>
      <c r="AH3551" s="21">
        <v>170.5</v>
      </c>
      <c r="AI3551" s="22">
        <v>-0.50749999999999951</v>
      </c>
      <c r="AJ3551" s="21">
        <v>1631.5</v>
      </c>
      <c r="AK3551" s="21" t="e">
        <f>VLOOKUP($B3551,'[3]Rotoma level Monthly'!$C$2:$N$538,10,FALSE)</f>
        <v>#N/A</v>
      </c>
      <c r="AL3551" s="21" t="e">
        <f>VLOOKUP($B3551,'[3]Rotoma level Monthly'!$C$2:$N$538,11,FALSE)</f>
        <v>#N/A</v>
      </c>
      <c r="AM3551" s="20">
        <v>3.7549164334126441</v>
      </c>
      <c r="AN3551" s="21">
        <v>179.49166666666667</v>
      </c>
    </row>
    <row r="3552" spans="1:40" x14ac:dyDescent="0.25">
      <c r="A3552" t="s">
        <v>103</v>
      </c>
      <c r="B3552" s="15">
        <v>38261</v>
      </c>
      <c r="C3552" s="16" t="s">
        <v>66</v>
      </c>
      <c r="D3552" s="17">
        <v>2005</v>
      </c>
      <c r="E3552" s="18" t="str">
        <f t="shared" si="838"/>
        <v>Rotoiti Okawa Bay 2004/05</v>
      </c>
      <c r="F3552" s="18" t="s">
        <v>61</v>
      </c>
      <c r="G3552" s="19">
        <v>15.3999998</v>
      </c>
      <c r="H3552" s="20">
        <v>2.0575000499999998</v>
      </c>
      <c r="I3552" s="21">
        <v>459.99998502</v>
      </c>
      <c r="J3552" s="19">
        <v>27.000000999999997</v>
      </c>
      <c r="K3552" s="19">
        <v>1.75</v>
      </c>
      <c r="L3552" s="19">
        <v>0.50000001999999999</v>
      </c>
      <c r="M3552" s="19">
        <v>3.5</v>
      </c>
      <c r="N3552" s="19">
        <v>7.6050000000000004</v>
      </c>
      <c r="O3552" s="19">
        <v>2.75</v>
      </c>
      <c r="Q3552" s="19">
        <f t="shared" ref="Q3552:Q3615" si="846">2.22+2.54*LOG($G3552,10)</f>
        <v>5.2363026165985378</v>
      </c>
      <c r="R3552" s="19">
        <f t="shared" si="835"/>
        <v>4.685687850800563</v>
      </c>
      <c r="S3552" s="19">
        <f t="shared" si="842"/>
        <v>4.4049010307914251</v>
      </c>
      <c r="T3552" s="19">
        <f t="shared" si="839"/>
        <v>4.3975822383123848</v>
      </c>
      <c r="U3552" s="23">
        <f t="shared" ref="U3552:U3571" si="847">AVERAGE(Q3552:T3552)</f>
        <v>4.6811184341257279</v>
      </c>
      <c r="V3552" s="24">
        <f t="shared" si="845"/>
        <v>5.5054240122797315</v>
      </c>
      <c r="W3552" s="24">
        <f t="shared" si="845"/>
        <v>4.8015178857027498</v>
      </c>
      <c r="X3552" s="24">
        <f t="shared" si="845"/>
        <v>4.596174314426257</v>
      </c>
      <c r="Y3552" s="24">
        <f t="shared" si="845"/>
        <v>4.6787575405777879</v>
      </c>
      <c r="Z3552" s="24">
        <f t="shared" si="845"/>
        <v>4.9184140895817539</v>
      </c>
      <c r="AA3552" s="20">
        <v>-0.36</v>
      </c>
      <c r="AB3552" s="20">
        <v>-0.80333333333333301</v>
      </c>
      <c r="AC3552" s="17">
        <v>314.49776031667</v>
      </c>
      <c r="AD3552" s="17">
        <f t="shared" si="844"/>
        <v>314.08468474687498</v>
      </c>
      <c r="AE3552" s="21">
        <v>122</v>
      </c>
      <c r="AF3552" s="21">
        <v>184.15994623655919</v>
      </c>
      <c r="AG3552" s="19">
        <v>4.3271506309737147</v>
      </c>
      <c r="AH3552" s="21">
        <v>171.9</v>
      </c>
      <c r="AI3552" s="22">
        <v>-0.70583333333333298</v>
      </c>
      <c r="AJ3552" s="21">
        <v>1530.5</v>
      </c>
      <c r="AK3552" s="21" t="e">
        <f>VLOOKUP($B3552,'[3]Rotoma level Monthly'!$C$2:$N$538,10,FALSE)</f>
        <v>#N/A</v>
      </c>
      <c r="AL3552" s="21" t="e">
        <f>VLOOKUP($B3552,'[3]Rotoma level Monthly'!$C$2:$N$538,11,FALSE)</f>
        <v>#N/A</v>
      </c>
      <c r="AM3552" s="20">
        <v>3.8005795727892404</v>
      </c>
      <c r="AN3552" s="21">
        <v>178.03333333333333</v>
      </c>
    </row>
    <row r="3553" spans="1:40" x14ac:dyDescent="0.25">
      <c r="A3553" t="s">
        <v>103</v>
      </c>
      <c r="B3553" s="15">
        <v>38292</v>
      </c>
      <c r="C3553" s="16" t="s">
        <v>66</v>
      </c>
      <c r="D3553" s="17">
        <v>2005</v>
      </c>
      <c r="E3553" s="18" t="str">
        <f t="shared" si="838"/>
        <v>Rotoiti Okawa Bay 2004/05</v>
      </c>
      <c r="F3553" s="18" t="s">
        <v>61</v>
      </c>
      <c r="G3553" s="19">
        <v>5.8000002000000004</v>
      </c>
      <c r="H3553" s="20">
        <v>2.3299998999999998</v>
      </c>
      <c r="I3553" s="21">
        <v>305.99999009999999</v>
      </c>
      <c r="J3553" s="19">
        <v>24</v>
      </c>
      <c r="K3553" s="19">
        <v>2.0000001000000003</v>
      </c>
      <c r="L3553" s="19">
        <v>2.0000001000000003</v>
      </c>
      <c r="M3553" s="19">
        <v>0.50000001999999999</v>
      </c>
      <c r="N3553" s="19">
        <v>7.0999999000000003</v>
      </c>
      <c r="O3553" s="19">
        <v>2.7</v>
      </c>
      <c r="Q3553" s="19">
        <f t="shared" si="846"/>
        <v>4.1591071416880663</v>
      </c>
      <c r="R3553" s="19">
        <f t="shared" si="835"/>
        <v>4.5371072918677093</v>
      </c>
      <c r="S3553" s="19">
        <f t="shared" si="842"/>
        <v>3.8720214514169364</v>
      </c>
      <c r="T3553" s="19">
        <f t="shared" si="839"/>
        <v>4.248216825797889</v>
      </c>
      <c r="U3553" s="23">
        <f t="shared" si="847"/>
        <v>4.2041131776926504</v>
      </c>
      <c r="V3553" s="24">
        <f t="shared" si="845"/>
        <v>5.4837406151337813</v>
      </c>
      <c r="W3553" s="24">
        <f t="shared" si="845"/>
        <v>4.8163150601553495</v>
      </c>
      <c r="X3553" s="24">
        <f t="shared" si="845"/>
        <v>4.5850176777450615</v>
      </c>
      <c r="Y3553" s="24">
        <f t="shared" si="845"/>
        <v>4.6301949369985298</v>
      </c>
      <c r="Z3553" s="24">
        <f t="shared" si="845"/>
        <v>4.9007417678022147</v>
      </c>
      <c r="AA3553" s="20">
        <v>-0.92</v>
      </c>
      <c r="AB3553" s="20">
        <v>-0.73666666666666603</v>
      </c>
      <c r="AC3553" s="17">
        <v>314.49510927057901</v>
      </c>
      <c r="AD3553" s="17">
        <f t="shared" si="844"/>
        <v>314.1138152390651</v>
      </c>
      <c r="AE3553" s="21">
        <v>38</v>
      </c>
      <c r="AF3553" s="21">
        <v>169.26388888889269</v>
      </c>
      <c r="AG3553" s="19">
        <v>4.0503239539413265</v>
      </c>
      <c r="AH3553" s="21">
        <v>171.3</v>
      </c>
      <c r="AI3553" s="22">
        <v>-0.76999999999999957</v>
      </c>
      <c r="AJ3553" s="21">
        <v>1535</v>
      </c>
      <c r="AK3553" s="21" t="e">
        <f>VLOOKUP($B3553,'[3]Rotoma level Monthly'!$C$2:$N$538,10,FALSE)</f>
        <v>#N/A</v>
      </c>
      <c r="AL3553" s="21" t="e">
        <f>VLOOKUP($B3553,'[3]Rotoma level Monthly'!$C$2:$N$538,11,FALSE)</f>
        <v>#N/A</v>
      </c>
      <c r="AM3553" s="20">
        <v>3.8238743921738148</v>
      </c>
      <c r="AN3553" s="21">
        <v>176.55000000000004</v>
      </c>
    </row>
    <row r="3554" spans="1:40" x14ac:dyDescent="0.25">
      <c r="A3554" t="s">
        <v>103</v>
      </c>
      <c r="B3554" s="15">
        <v>38322</v>
      </c>
      <c r="C3554" s="16" t="s">
        <v>66</v>
      </c>
      <c r="D3554" s="17">
        <v>2005</v>
      </c>
      <c r="E3554" s="18" t="str">
        <f t="shared" si="838"/>
        <v>Rotoiti Okawa Bay 2004/05</v>
      </c>
      <c r="F3554" s="18" t="s">
        <v>61</v>
      </c>
      <c r="G3554" s="19">
        <v>12.8</v>
      </c>
      <c r="H3554" s="20">
        <v>2.1199998999999998</v>
      </c>
      <c r="I3554" s="21">
        <v>340.50000002000002</v>
      </c>
      <c r="J3554" s="19">
        <v>30.999998999999999</v>
      </c>
      <c r="K3554" s="19">
        <v>0.5</v>
      </c>
      <c r="L3554" s="19">
        <v>0.50000001999999999</v>
      </c>
      <c r="M3554" s="19">
        <v>14</v>
      </c>
      <c r="N3554" s="19">
        <v>7.4000000999999997</v>
      </c>
      <c r="O3554" s="19">
        <v>3</v>
      </c>
      <c r="Q3554" s="19">
        <f t="shared" si="846"/>
        <v>5.0323133229055852</v>
      </c>
      <c r="R3554" s="19">
        <f t="shared" si="835"/>
        <v>4.6500367632371908</v>
      </c>
      <c r="S3554" s="19">
        <f t="shared" si="842"/>
        <v>4.011672519985682</v>
      </c>
      <c r="T3554" s="19">
        <f t="shared" si="839"/>
        <v>4.5727761050883364</v>
      </c>
      <c r="U3554" s="23">
        <f t="shared" si="847"/>
        <v>4.5666996778041984</v>
      </c>
      <c r="V3554" s="24">
        <f t="shared" si="845"/>
        <v>5.4853199004344155</v>
      </c>
      <c r="W3554" s="24">
        <f t="shared" si="845"/>
        <v>4.8363320634362106</v>
      </c>
      <c r="X3554" s="24">
        <f t="shared" si="845"/>
        <v>4.5544011075715689</v>
      </c>
      <c r="Y3554" s="24">
        <f t="shared" si="845"/>
        <v>4.5839909113278319</v>
      </c>
      <c r="Z3554" s="24">
        <f t="shared" si="845"/>
        <v>4.8856447002464654</v>
      </c>
      <c r="AA3554" s="20">
        <v>-0.9</v>
      </c>
      <c r="AB3554" s="20">
        <v>-0.64666666666666595</v>
      </c>
      <c r="AC3554" s="17">
        <v>314.41393138803397</v>
      </c>
      <c r="AD3554" s="17">
        <f t="shared" si="844"/>
        <v>314.1356895158101</v>
      </c>
      <c r="AE3554" s="21">
        <v>193.5</v>
      </c>
      <c r="AF3554" s="21">
        <v>209.91263440860325</v>
      </c>
      <c r="AG3554" s="19">
        <v>5.0489912634409064</v>
      </c>
      <c r="AH3554" s="21">
        <v>182.6</v>
      </c>
      <c r="AI3554" s="22">
        <v>-0.76999999999999957</v>
      </c>
      <c r="AJ3554" s="21">
        <v>1478</v>
      </c>
      <c r="AK3554" s="21" t="e">
        <f>VLOOKUP($B3554,'[3]Rotoma level Monthly'!$C$2:$N$538,10,FALSE)</f>
        <v>#N/A</v>
      </c>
      <c r="AL3554" s="21" t="e">
        <f>VLOOKUP($B3554,'[3]Rotoma level Monthly'!$C$2:$N$538,11,FALSE)</f>
        <v>#N/A</v>
      </c>
      <c r="AM3554" s="20">
        <v>3.7994802431452626</v>
      </c>
      <c r="AN3554" s="21">
        <v>173.65833333333333</v>
      </c>
    </row>
    <row r="3555" spans="1:40" x14ac:dyDescent="0.25">
      <c r="A3555" t="s">
        <v>103</v>
      </c>
      <c r="B3555" s="15">
        <v>38353</v>
      </c>
      <c r="C3555" s="16" t="s">
        <v>66</v>
      </c>
      <c r="D3555" s="17">
        <v>2005</v>
      </c>
      <c r="E3555" s="18" t="str">
        <f t="shared" si="838"/>
        <v>Rotoiti Okawa Bay 2004/05</v>
      </c>
      <c r="F3555" s="18" t="s">
        <v>61</v>
      </c>
      <c r="G3555" s="19">
        <v>6.6999997999999996</v>
      </c>
      <c r="H3555" s="20">
        <v>2.3199999</v>
      </c>
      <c r="I3555" s="21">
        <v>284.00001010000005</v>
      </c>
      <c r="J3555" s="19">
        <v>17.999998999999999</v>
      </c>
      <c r="K3555" s="19">
        <v>0.5</v>
      </c>
      <c r="L3555" s="19">
        <v>2.0000001000000003</v>
      </c>
      <c r="M3555" s="19">
        <v>3</v>
      </c>
      <c r="N3555" s="19">
        <v>7</v>
      </c>
      <c r="O3555" s="19">
        <v>1.8</v>
      </c>
      <c r="Q3555" s="19">
        <f t="shared" si="846"/>
        <v>4.3182299659315024</v>
      </c>
      <c r="R3555" s="19">
        <f t="shared" si="835"/>
        <v>4.5422636382128001</v>
      </c>
      <c r="S3555" s="19">
        <f t="shared" si="842"/>
        <v>3.7744882500309722</v>
      </c>
      <c r="T3555" s="19">
        <f t="shared" si="839"/>
        <v>3.8833956444494353</v>
      </c>
      <c r="U3555" s="23">
        <f t="shared" si="847"/>
        <v>4.1295943746561772</v>
      </c>
      <c r="V3555" s="24">
        <f t="shared" si="845"/>
        <v>5.3380418798805334</v>
      </c>
      <c r="W3555" s="24">
        <f t="shared" si="845"/>
        <v>4.807824625969789</v>
      </c>
      <c r="X3555" s="24">
        <f t="shared" si="845"/>
        <v>4.502818113681931</v>
      </c>
      <c r="Y3555" s="24">
        <f t="shared" si="845"/>
        <v>4.4871588319831366</v>
      </c>
      <c r="Z3555" s="24">
        <f t="shared" si="845"/>
        <v>4.800573601280516</v>
      </c>
      <c r="AA3555" s="20">
        <v>0.2</v>
      </c>
      <c r="AB3555" s="20">
        <v>9.99999999999991E-3</v>
      </c>
      <c r="AC3555" s="17">
        <v>314.36943507373297</v>
      </c>
      <c r="AD3555" s="17">
        <f t="shared" si="844"/>
        <v>314.15859256293442</v>
      </c>
      <c r="AE3555" s="21">
        <v>35.5</v>
      </c>
      <c r="AF3555" s="21">
        <v>186.07930107526889</v>
      </c>
      <c r="AG3555" s="19">
        <v>3.7220547282464009</v>
      </c>
      <c r="AH3555" s="21">
        <v>290.89999999999998</v>
      </c>
      <c r="AI3555" s="22">
        <v>-0.69166666666666599</v>
      </c>
      <c r="AJ3555" s="21">
        <v>1453.5</v>
      </c>
      <c r="AK3555" s="21" t="e">
        <f>VLOOKUP($B3555,'[3]Rotoma level Monthly'!$C$2:$N$538,10,FALSE)</f>
        <v>#N/A</v>
      </c>
      <c r="AL3555" s="21" t="e">
        <f>VLOOKUP($B3555,'[3]Rotoma level Monthly'!$C$2:$N$538,11,FALSE)</f>
        <v>#N/A</v>
      </c>
      <c r="AM3555" s="20">
        <v>3.8906068513053871</v>
      </c>
      <c r="AN3555" s="21">
        <v>177.19166666666663</v>
      </c>
    </row>
    <row r="3556" spans="1:40" x14ac:dyDescent="0.25">
      <c r="A3556" t="s">
        <v>103</v>
      </c>
      <c r="B3556" s="15">
        <v>38384</v>
      </c>
      <c r="C3556" s="16" t="s">
        <v>66</v>
      </c>
      <c r="D3556" s="17">
        <v>2005</v>
      </c>
      <c r="E3556" s="18" t="str">
        <f t="shared" si="838"/>
        <v>Rotoiti Okawa Bay 2004/05</v>
      </c>
      <c r="F3556" s="18" t="s">
        <v>61</v>
      </c>
      <c r="G3556" s="19">
        <v>5.6999997999999996</v>
      </c>
      <c r="H3556" s="20">
        <v>2.29</v>
      </c>
      <c r="I3556" s="21">
        <v>260.99999000000003</v>
      </c>
      <c r="J3556" s="19">
        <v>21</v>
      </c>
      <c r="K3556" s="19">
        <v>0.5</v>
      </c>
      <c r="L3556" s="19">
        <v>1</v>
      </c>
      <c r="M3556" s="19">
        <v>3</v>
      </c>
      <c r="N3556" s="19">
        <v>7.6999997999999996</v>
      </c>
      <c r="O3556" s="19">
        <v>1.6</v>
      </c>
      <c r="Q3556" s="19">
        <f t="shared" si="846"/>
        <v>4.1399220947025839</v>
      </c>
      <c r="R3556" s="19">
        <f t="shared" si="835"/>
        <v>4.5578587527182011</v>
      </c>
      <c r="S3556" s="19">
        <f t="shared" si="842"/>
        <v>3.6640878770029226</v>
      </c>
      <c r="T3556" s="19">
        <f t="shared" si="839"/>
        <v>4.0788803406230434</v>
      </c>
      <c r="U3556" s="23">
        <f t="shared" si="847"/>
        <v>4.1101872662616872</v>
      </c>
      <c r="V3556" s="24">
        <f t="shared" si="845"/>
        <v>5.0966197606700936</v>
      </c>
      <c r="W3556" s="24">
        <f t="shared" si="845"/>
        <v>4.723756712779994</v>
      </c>
      <c r="X3556" s="24">
        <f t="shared" si="845"/>
        <v>4.3356817676577881</v>
      </c>
      <c r="Y3556" s="24">
        <f t="shared" si="845"/>
        <v>4.4066171439862432</v>
      </c>
      <c r="Z3556" s="24">
        <f t="shared" si="845"/>
        <v>4.6497419040567705</v>
      </c>
      <c r="AA3556" s="20">
        <v>-2.57</v>
      </c>
      <c r="AB3556" s="20">
        <v>-0.39500000000000002</v>
      </c>
      <c r="AC3556" s="17">
        <v>314.36943507373297</v>
      </c>
      <c r="AD3556" s="17">
        <f t="shared" si="844"/>
        <v>314.19131454846956</v>
      </c>
      <c r="AE3556" s="21">
        <v>53.5</v>
      </c>
      <c r="AF3556" s="21">
        <v>168.59226190476528</v>
      </c>
      <c r="AG3556" s="19">
        <v>3.3910403034447145</v>
      </c>
      <c r="AH3556" s="21">
        <v>186.7</v>
      </c>
      <c r="AI3556" s="22">
        <v>-0.69166666666666599</v>
      </c>
      <c r="AJ3556" s="21">
        <v>1384.5</v>
      </c>
      <c r="AK3556" s="21" t="e">
        <f>VLOOKUP($B3556,'[3]Rotoma level Monthly'!$C$2:$N$538,10,FALSE)</f>
        <v>#N/A</v>
      </c>
      <c r="AL3556" s="21" t="e">
        <f>VLOOKUP($B3556,'[3]Rotoma level Monthly'!$C$2:$N$538,11,FALSE)</f>
        <v>#N/A</v>
      </c>
      <c r="AM3556" s="20">
        <v>3.9347170146436667</v>
      </c>
      <c r="AN3556" s="21">
        <v>179.83333333333329</v>
      </c>
    </row>
    <row r="3557" spans="1:40" x14ac:dyDescent="0.25">
      <c r="A3557" t="s">
        <v>103</v>
      </c>
      <c r="B3557" s="15">
        <v>38412</v>
      </c>
      <c r="C3557" s="16" t="s">
        <v>66</v>
      </c>
      <c r="D3557" s="17">
        <v>2005</v>
      </c>
      <c r="E3557" s="18" t="str">
        <f t="shared" si="838"/>
        <v>Rotoiti Okawa Bay 2004/05</v>
      </c>
      <c r="F3557" s="18" t="s">
        <v>61</v>
      </c>
      <c r="G3557" s="19">
        <v>13.9</v>
      </c>
      <c r="H3557" s="20">
        <v>1.96</v>
      </c>
      <c r="I3557" s="21">
        <v>489.00000999999997</v>
      </c>
      <c r="J3557" s="19">
        <v>35</v>
      </c>
      <c r="K3557" s="19">
        <v>4.9999998999999997</v>
      </c>
      <c r="L3557" s="19">
        <v>1</v>
      </c>
      <c r="M3557" s="19">
        <v>1</v>
      </c>
      <c r="N3557" s="19">
        <v>7.5</v>
      </c>
      <c r="O3557" s="19">
        <v>3.2</v>
      </c>
      <c r="Q3557" s="19">
        <f t="shared" si="846"/>
        <v>5.1232575926454018</v>
      </c>
      <c r="R3557" s="19">
        <f t="shared" si="835"/>
        <v>4.7434035585104386</v>
      </c>
      <c r="S3557" s="19">
        <f t="shared" si="842"/>
        <v>4.4848196926947423</v>
      </c>
      <c r="T3557" s="19">
        <f t="shared" si="839"/>
        <v>4.7266786895028039</v>
      </c>
      <c r="U3557" s="23">
        <f t="shared" si="847"/>
        <v>4.7695398833383464</v>
      </c>
      <c r="V3557" s="24">
        <f t="shared" si="845"/>
        <v>5.1639889790733378</v>
      </c>
      <c r="W3557" s="24">
        <f t="shared" si="845"/>
        <v>4.7523284293932182</v>
      </c>
      <c r="X3557" s="24">
        <f t="shared" si="845"/>
        <v>4.2683835835204267</v>
      </c>
      <c r="Y3557" s="24">
        <f t="shared" si="845"/>
        <v>4.3461917253713906</v>
      </c>
      <c r="Z3557" s="24">
        <f t="shared" si="845"/>
        <v>4.6395427851651299</v>
      </c>
      <c r="AA3557" s="20">
        <v>7.0000000000000007E-2</v>
      </c>
      <c r="AB3557" s="20">
        <v>-0.34</v>
      </c>
      <c r="AC3557" s="17">
        <v>314.23415555158198</v>
      </c>
      <c r="AD3557" s="17">
        <f t="shared" si="844"/>
        <v>314.2139571296608</v>
      </c>
      <c r="AE3557" s="21">
        <v>148</v>
      </c>
      <c r="AF3557" s="21">
        <v>187.65013615417098</v>
      </c>
      <c r="AG3557" s="19">
        <v>3.1306054952390023</v>
      </c>
      <c r="AH3557" s="21">
        <v>208.4</v>
      </c>
      <c r="AI3557" s="22">
        <v>-0.64666666666666595</v>
      </c>
      <c r="AJ3557" s="21">
        <v>1144.5</v>
      </c>
      <c r="AK3557" s="21" t="e">
        <f>VLOOKUP($B3557,'[3]Rotoma level Monthly'!$C$2:$N$538,10,FALSE)</f>
        <v>#N/A</v>
      </c>
      <c r="AL3557" s="21" t="e">
        <f>VLOOKUP($B3557,'[3]Rotoma level Monthly'!$C$2:$N$538,11,FALSE)</f>
        <v>#N/A</v>
      </c>
      <c r="AM3557" s="20">
        <v>3.7868813042393756</v>
      </c>
      <c r="AN3557" s="21">
        <v>174.43333333333331</v>
      </c>
    </row>
    <row r="3558" spans="1:40" x14ac:dyDescent="0.25">
      <c r="A3558" t="s">
        <v>103</v>
      </c>
      <c r="B3558" s="15">
        <v>38443</v>
      </c>
      <c r="C3558" s="16" t="s">
        <v>66</v>
      </c>
      <c r="D3558" s="17">
        <v>2005</v>
      </c>
      <c r="E3558" s="18" t="str">
        <f t="shared" si="838"/>
        <v>Rotoiti Okawa Bay 2004/05</v>
      </c>
      <c r="F3558" s="18" t="s">
        <v>61</v>
      </c>
      <c r="G3558" s="19">
        <v>27.9</v>
      </c>
      <c r="H3558" s="20">
        <v>1.8200000999999999</v>
      </c>
      <c r="I3558" s="21">
        <v>447.00000999999997</v>
      </c>
      <c r="J3558" s="19">
        <v>33</v>
      </c>
      <c r="K3558" s="19">
        <v>2.0000001000000003</v>
      </c>
      <c r="L3558" s="19">
        <v>1</v>
      </c>
      <c r="M3558" s="19">
        <v>4.0000002000000006</v>
      </c>
      <c r="N3558" s="19">
        <v>7.9000000999999997</v>
      </c>
      <c r="O3558" s="19">
        <v>2.5</v>
      </c>
      <c r="Q3558" s="19">
        <f t="shared" si="846"/>
        <v>5.8918346763149376</v>
      </c>
      <c r="R3558" s="19">
        <f t="shared" si="835"/>
        <v>4.8312317513364409</v>
      </c>
      <c r="S3558" s="19">
        <f t="shared" si="842"/>
        <v>4.3674256738715656</v>
      </c>
      <c r="T3558" s="19">
        <f t="shared" si="839"/>
        <v>4.6520607044434303</v>
      </c>
      <c r="U3558" s="23">
        <f t="shared" si="847"/>
        <v>4.935638201491594</v>
      </c>
      <c r="V3558" s="24">
        <f t="shared" si="845"/>
        <v>5.1248976809657298</v>
      </c>
      <c r="W3558" s="24">
        <f t="shared" si="845"/>
        <v>4.7178869080114731</v>
      </c>
      <c r="X3558" s="24">
        <f t="shared" si="845"/>
        <v>4.2112840278665482</v>
      </c>
      <c r="Y3558" s="24">
        <f t="shared" si="845"/>
        <v>4.3258621888271636</v>
      </c>
      <c r="Z3558" s="24">
        <f t="shared" si="845"/>
        <v>4.5992597932982697</v>
      </c>
      <c r="AA3558" s="20">
        <v>-0.88</v>
      </c>
      <c r="AB3558" s="20">
        <v>-0.456666666666666</v>
      </c>
      <c r="AC3558" s="17">
        <v>314.22598237310598</v>
      </c>
      <c r="AD3558" s="17">
        <f t="shared" si="844"/>
        <v>314.2355846284442</v>
      </c>
      <c r="AE3558" s="21">
        <v>15</v>
      </c>
      <c r="AF3558" s="21">
        <v>181.41557017544025</v>
      </c>
      <c r="AG3558" s="19">
        <v>2.8411419358102017</v>
      </c>
      <c r="AH3558" s="21">
        <v>212.9</v>
      </c>
      <c r="AI3558" s="22">
        <v>-0.64666666666666595</v>
      </c>
      <c r="AJ3558" s="21">
        <v>1279.5</v>
      </c>
      <c r="AK3558" s="21" t="e">
        <f>VLOOKUP($B3558,'[3]Rotoma level Monthly'!$C$2:$N$538,10,FALSE)</f>
        <v>#N/A</v>
      </c>
      <c r="AL3558" s="21" t="e">
        <f>VLOOKUP($B3558,'[3]Rotoma level Monthly'!$C$2:$N$538,11,FALSE)</f>
        <v>#N/A</v>
      </c>
      <c r="AM3558" s="20">
        <v>3.7674875632719309</v>
      </c>
      <c r="AN3558" s="21">
        <v>178.77499999999998</v>
      </c>
    </row>
    <row r="3559" spans="1:40" x14ac:dyDescent="0.25">
      <c r="A3559" t="s">
        <v>103</v>
      </c>
      <c r="B3559" s="15">
        <v>38473</v>
      </c>
      <c r="C3559" s="16" t="s">
        <v>66</v>
      </c>
      <c r="D3559" s="17">
        <v>2005</v>
      </c>
      <c r="E3559" s="18" t="str">
        <f t="shared" si="838"/>
        <v>Rotoiti Okawa Bay 2004/05</v>
      </c>
      <c r="F3559" s="18" t="s">
        <v>61</v>
      </c>
      <c r="G3559" s="19">
        <v>7.5999999000000003</v>
      </c>
      <c r="H3559" s="20">
        <v>2.95</v>
      </c>
      <c r="I3559" s="21">
        <v>404.50001002000005</v>
      </c>
      <c r="J3559" s="19">
        <v>30.999998999999999</v>
      </c>
      <c r="K3559" s="19">
        <v>3</v>
      </c>
      <c r="L3559" s="19">
        <v>0.50000001999999999</v>
      </c>
      <c r="M3559" s="19">
        <v>9.9999997999999994</v>
      </c>
      <c r="N3559" s="19">
        <v>7.1999997999999996</v>
      </c>
      <c r="O3559" s="19">
        <v>2.0999998999999998</v>
      </c>
      <c r="Q3559" s="19">
        <f t="shared" si="846"/>
        <v>4.4572665098786315</v>
      </c>
      <c r="R3559" s="19">
        <f t="shared" si="835"/>
        <v>4.2519561330239757</v>
      </c>
      <c r="S3559" s="19">
        <f t="shared" si="842"/>
        <v>4.2368247954860827</v>
      </c>
      <c r="T3559" s="19">
        <f t="shared" si="839"/>
        <v>4.5727761050883364</v>
      </c>
      <c r="U3559" s="23">
        <f t="shared" si="847"/>
        <v>4.3797058858692566</v>
      </c>
      <c r="V3559" s="24">
        <f t="shared" si="845"/>
        <v>4.9755419108686612</v>
      </c>
      <c r="W3559" s="24">
        <f t="shared" si="845"/>
        <v>4.646645108483713</v>
      </c>
      <c r="X3559" s="24">
        <f t="shared" si="845"/>
        <v>4.1683331591503423</v>
      </c>
      <c r="Y3559" s="24">
        <f t="shared" si="845"/>
        <v>4.3404616777251599</v>
      </c>
      <c r="Z3559" s="24">
        <f t="shared" si="845"/>
        <v>4.5347590745887381</v>
      </c>
      <c r="AA3559" s="20">
        <v>-1.32</v>
      </c>
      <c r="AB3559" s="20">
        <v>-0.60833333333333295</v>
      </c>
      <c r="AC3559" s="17">
        <v>314.15683838369802</v>
      </c>
      <c r="AD3559" s="17">
        <f t="shared" si="844"/>
        <v>314.26838245839542</v>
      </c>
      <c r="AE3559" s="21">
        <v>151.5</v>
      </c>
      <c r="AF3559" s="21">
        <v>162.61827956988665</v>
      </c>
      <c r="AG3559" s="19">
        <v>3.0298086515032847</v>
      </c>
      <c r="AH3559" s="21">
        <v>123.9</v>
      </c>
      <c r="AI3559" s="22">
        <v>-0.64666666666666595</v>
      </c>
      <c r="AJ3559" s="21">
        <v>1262</v>
      </c>
      <c r="AK3559" s="21" t="e">
        <f>VLOOKUP($B3559,'[3]Rotoma level Monthly'!$C$2:$N$538,10,FALSE)</f>
        <v>#N/A</v>
      </c>
      <c r="AL3559" s="21" t="e">
        <f>VLOOKUP($B3559,'[3]Rotoma level Monthly'!$C$2:$N$538,11,FALSE)</f>
        <v>#N/A</v>
      </c>
      <c r="AM3559" s="20">
        <v>3.7683565576851783</v>
      </c>
      <c r="AN3559" s="21">
        <v>176.57500000000002</v>
      </c>
    </row>
    <row r="3560" spans="1:40" x14ac:dyDescent="0.25">
      <c r="A3560" t="s">
        <v>103</v>
      </c>
      <c r="B3560" s="15">
        <v>38504</v>
      </c>
      <c r="C3560" s="16" t="s">
        <v>66</v>
      </c>
      <c r="D3560" s="17">
        <v>2005</v>
      </c>
      <c r="E3560" s="18" t="str">
        <f t="shared" si="838"/>
        <v>Rotoiti Okawa Bay 2004/05</v>
      </c>
      <c r="F3560" s="18" t="s">
        <v>61</v>
      </c>
      <c r="G3560" s="19">
        <v>7.6999997999999996</v>
      </c>
      <c r="H3560" s="20">
        <v>3.1500001000000002</v>
      </c>
      <c r="I3560" s="21">
        <v>312.99999989999998</v>
      </c>
      <c r="J3560" s="19">
        <v>33</v>
      </c>
      <c r="K3560" s="19">
        <v>4.9999998999999997</v>
      </c>
      <c r="L3560" s="19">
        <v>4.9999998999999997</v>
      </c>
      <c r="M3560" s="19">
        <v>9.9999997999999994</v>
      </c>
      <c r="N3560" s="19">
        <v>7.3000002000000004</v>
      </c>
      <c r="O3560" s="19">
        <v>1.6</v>
      </c>
      <c r="Q3560" s="19">
        <f t="shared" si="846"/>
        <v>4.4716864132859477</v>
      </c>
      <c r="R3560" s="19">
        <f t="shared" si="835"/>
        <v>4.1717740234907694</v>
      </c>
      <c r="S3560" s="19">
        <f t="shared" si="842"/>
        <v>3.9015884555971652</v>
      </c>
      <c r="T3560" s="19">
        <f t="shared" si="839"/>
        <v>4.6520607044434303</v>
      </c>
      <c r="U3560" s="23">
        <f t="shared" si="847"/>
        <v>4.2992773992043283</v>
      </c>
      <c r="V3560" s="24">
        <f t="shared" si="845"/>
        <v>4.8640762868199507</v>
      </c>
      <c r="W3560" s="24">
        <f t="shared" si="845"/>
        <v>4.5849768071677603</v>
      </c>
      <c r="X3560" s="24">
        <f t="shared" si="845"/>
        <v>4.1001108702325615</v>
      </c>
      <c r="Y3560" s="24">
        <f t="shared" si="845"/>
        <v>4.3541165605841128</v>
      </c>
      <c r="Z3560" s="24">
        <f t="shared" si="845"/>
        <v>4.4751920211107103</v>
      </c>
      <c r="AA3560" s="20">
        <v>0.36</v>
      </c>
      <c r="AB3560" s="20">
        <v>0.59499999999999897</v>
      </c>
      <c r="AC3560" s="17">
        <v>314.23013702421798</v>
      </c>
      <c r="AD3560" s="17">
        <f t="shared" si="844"/>
        <v>314.29814800974754</v>
      </c>
      <c r="AE3560" s="21">
        <v>102</v>
      </c>
      <c r="AF3560" s="21">
        <v>176.37606576829151</v>
      </c>
      <c r="AG3560" s="19">
        <v>3.5461060500989605</v>
      </c>
      <c r="AH3560" s="21">
        <v>144.6</v>
      </c>
      <c r="AI3560" s="22">
        <v>-0.64666666666666595</v>
      </c>
      <c r="AJ3560" s="21">
        <v>1291.5</v>
      </c>
      <c r="AK3560" s="21" t="e">
        <f>VLOOKUP($B3560,'[3]Rotoma level Monthly'!$C$2:$N$538,10,FALSE)</f>
        <v>#N/A</v>
      </c>
      <c r="AL3560" s="21" t="e">
        <f>VLOOKUP($B3560,'[3]Rotoma level Monthly'!$C$2:$N$538,11,FALSE)</f>
        <v>#N/A</v>
      </c>
      <c r="AM3560" s="20">
        <v>3.7121529682428345</v>
      </c>
      <c r="AN3560" s="21">
        <v>180.05000000000004</v>
      </c>
    </row>
    <row r="3561" spans="1:40" x14ac:dyDescent="0.25">
      <c r="A3561" t="s">
        <v>103</v>
      </c>
      <c r="B3561" s="15">
        <v>38534</v>
      </c>
      <c r="C3561" s="16" t="s">
        <v>67</v>
      </c>
      <c r="D3561" s="17">
        <v>2006</v>
      </c>
      <c r="E3561" s="18" t="str">
        <f t="shared" si="838"/>
        <v>Rotoiti Okawa Bay 2005/06</v>
      </c>
      <c r="F3561" s="18" t="s">
        <v>61</v>
      </c>
      <c r="G3561" s="19">
        <v>9.6000004000000008</v>
      </c>
      <c r="H3561" s="20">
        <v>2.9100001</v>
      </c>
      <c r="I3561" s="21">
        <v>409.50001002000005</v>
      </c>
      <c r="J3561" s="19">
        <v>22</v>
      </c>
      <c r="K3561" s="19">
        <v>2.0000001000000003</v>
      </c>
      <c r="L3561" s="19">
        <v>0.50000001999999999</v>
      </c>
      <c r="M3561" s="19">
        <v>8.0000004000000011</v>
      </c>
      <c r="N3561" s="19">
        <v>7.3000002000000004</v>
      </c>
      <c r="O3561" s="19">
        <v>2.8</v>
      </c>
      <c r="Q3561" s="19">
        <f t="shared" si="846"/>
        <v>4.7149689778833359</v>
      </c>
      <c r="R3561" s="19">
        <f t="shared" si="835"/>
        <v>4.268589975990988</v>
      </c>
      <c r="S3561" s="19">
        <f t="shared" si="842"/>
        <v>4.2528842893366221</v>
      </c>
      <c r="T3561" s="19">
        <f t="shared" si="839"/>
        <v>4.1378742280008423</v>
      </c>
      <c r="U3561" s="23">
        <f t="shared" si="847"/>
        <v>4.3435793678029473</v>
      </c>
      <c r="V3561" s="24">
        <f t="shared" si="845"/>
        <v>4.8166823183616527</v>
      </c>
      <c r="W3561" s="24">
        <f t="shared" si="845"/>
        <v>4.5541228267399765</v>
      </c>
      <c r="X3561" s="24">
        <f t="shared" si="845"/>
        <v>4.1219858218471677</v>
      </c>
      <c r="Y3561" s="24">
        <f t="shared" si="845"/>
        <v>4.3541165605841128</v>
      </c>
      <c r="Z3561" s="24">
        <f t="shared" si="845"/>
        <v>4.4608947029561783</v>
      </c>
      <c r="AA3561" s="20">
        <v>0.14000000000000001</v>
      </c>
      <c r="AB3561" s="20">
        <v>0.40499999999999903</v>
      </c>
      <c r="AC3561" s="17">
        <v>314.28644292280302</v>
      </c>
      <c r="AD3561" s="17">
        <f t="shared" si="844"/>
        <v>314.32692699355931</v>
      </c>
      <c r="AE3561" s="21">
        <v>135</v>
      </c>
      <c r="AF3561" s="21">
        <v>159.0234153933319</v>
      </c>
      <c r="AG3561" s="19">
        <v>3.1789152579438738</v>
      </c>
      <c r="AH3561" s="21">
        <v>101.9</v>
      </c>
      <c r="AI3561" s="22">
        <v>-0.60833333333333295</v>
      </c>
      <c r="AJ3561" s="21">
        <v>1241</v>
      </c>
      <c r="AK3561" s="21" t="e">
        <f>VLOOKUP($B3561,'[3]Rotoma level Monthly'!$C$2:$N$538,10,FALSE)</f>
        <v>#N/A</v>
      </c>
      <c r="AL3561" s="21" t="e">
        <f>VLOOKUP($B3561,'[3]Rotoma level Monthly'!$C$2:$N$538,11,FALSE)</f>
        <v>#N/A</v>
      </c>
      <c r="AM3561" s="20">
        <v>3.6894425494354732</v>
      </c>
      <c r="AN3561" s="21">
        <v>176.8416666666667</v>
      </c>
    </row>
    <row r="3562" spans="1:40" x14ac:dyDescent="0.25">
      <c r="A3562" t="s">
        <v>103</v>
      </c>
      <c r="B3562" s="15">
        <v>38565</v>
      </c>
      <c r="C3562" s="16" t="s">
        <v>67</v>
      </c>
      <c r="D3562" s="17">
        <v>2006</v>
      </c>
      <c r="E3562" s="18" t="str">
        <f t="shared" si="838"/>
        <v>Rotoiti Okawa Bay 2005/06</v>
      </c>
      <c r="F3562" s="18" t="s">
        <v>61</v>
      </c>
      <c r="G3562" s="19">
        <v>11.2</v>
      </c>
      <c r="H3562" s="20">
        <v>2.0150001</v>
      </c>
      <c r="I3562" s="21">
        <v>513.00000899999998</v>
      </c>
      <c r="J3562" s="19">
        <v>33</v>
      </c>
      <c r="K3562" s="19">
        <v>4.0000002000000006</v>
      </c>
      <c r="L3562" s="19">
        <v>52.999999000000003</v>
      </c>
      <c r="M3562" s="19">
        <v>0.50000001999999999</v>
      </c>
      <c r="N3562" s="19">
        <v>8.5</v>
      </c>
      <c r="O3562" s="19">
        <v>2</v>
      </c>
      <c r="Q3562" s="19">
        <f t="shared" si="846"/>
        <v>4.8850137775822606</v>
      </c>
      <c r="R3562" s="19">
        <f t="shared" si="835"/>
        <v>4.7105203722208957</v>
      </c>
      <c r="S3562" s="19">
        <f t="shared" si="842"/>
        <v>4.5474532919203625</v>
      </c>
      <c r="T3562" s="19">
        <f t="shared" si="839"/>
        <v>4.6520607044434303</v>
      </c>
      <c r="U3562" s="23">
        <f t="shared" si="847"/>
        <v>4.6987620365417371</v>
      </c>
      <c r="V3562" s="24">
        <f t="shared" si="845"/>
        <v>4.766354826310617</v>
      </c>
      <c r="W3562" s="24">
        <f t="shared" si="845"/>
        <v>4.5619384370820049</v>
      </c>
      <c r="X3562" s="24">
        <f t="shared" si="845"/>
        <v>4.1590651360060322</v>
      </c>
      <c r="Y3562" s="24">
        <f t="shared" si="845"/>
        <v>4.3714798278869003</v>
      </c>
      <c r="Z3562" s="24">
        <f t="shared" si="845"/>
        <v>4.4652923367989681</v>
      </c>
      <c r="AA3562" s="20">
        <v>-0.65</v>
      </c>
      <c r="AB3562" s="20">
        <v>0.29833333333333301</v>
      </c>
      <c r="AC3562" s="17">
        <v>314.35320067531302</v>
      </c>
      <c r="AD3562" s="17">
        <f t="shared" si="844"/>
        <v>314.33875664989802</v>
      </c>
      <c r="AE3562" s="21">
        <v>113</v>
      </c>
      <c r="AF3562" s="21">
        <v>157.78512327090797</v>
      </c>
      <c r="AG3562" s="19">
        <v>2.3051482977718631</v>
      </c>
      <c r="AH3562" s="21">
        <v>187.5</v>
      </c>
      <c r="AI3562" s="22">
        <v>-0.456666666666666</v>
      </c>
      <c r="AJ3562" s="21">
        <v>1167</v>
      </c>
      <c r="AK3562" s="21" t="e">
        <f>VLOOKUP($B3562,'[3]Rotoma level Monthly'!$C$2:$N$538,10,FALSE)</f>
        <v>#N/A</v>
      </c>
      <c r="AL3562" s="21" t="e">
        <f>VLOOKUP($B3562,'[3]Rotoma level Monthly'!$C$2:$N$538,11,FALSE)</f>
        <v>#N/A</v>
      </c>
      <c r="AM3562" s="20">
        <v>3.6767032454006205</v>
      </c>
      <c r="AN3562" s="21">
        <v>178.25833333333335</v>
      </c>
    </row>
    <row r="3563" spans="1:40" x14ac:dyDescent="0.25">
      <c r="A3563" t="s">
        <v>103</v>
      </c>
      <c r="B3563" s="15">
        <v>38596</v>
      </c>
      <c r="C3563" s="16" t="s">
        <v>67</v>
      </c>
      <c r="D3563" s="17">
        <v>2006</v>
      </c>
      <c r="E3563" s="18" t="str">
        <f t="shared" si="838"/>
        <v>Rotoiti Okawa Bay 2005/06</v>
      </c>
      <c r="F3563" s="18" t="s">
        <v>61</v>
      </c>
      <c r="G3563" s="19">
        <v>3.9000001000000002</v>
      </c>
      <c r="H3563" s="20">
        <v>2.2999999999999998</v>
      </c>
      <c r="I3563" s="21">
        <v>280.00001040000001</v>
      </c>
      <c r="J3563" s="19">
        <v>25</v>
      </c>
      <c r="L3563" s="19">
        <v>8.0000004000000011</v>
      </c>
      <c r="N3563" s="19">
        <v>7.5</v>
      </c>
      <c r="O3563" s="19">
        <v>2.5999998999999998</v>
      </c>
      <c r="Q3563" s="19">
        <f t="shared" si="846"/>
        <v>3.7213041301321281</v>
      </c>
      <c r="R3563" s="19">
        <f t="shared" si="835"/>
        <v>4.5526391594366178</v>
      </c>
      <c r="S3563" s="19">
        <f t="shared" si="842"/>
        <v>3.7559457228942015</v>
      </c>
      <c r="T3563" s="19">
        <f t="shared" si="839"/>
        <v>4.2999848253223494</v>
      </c>
      <c r="U3563" s="23">
        <f t="shared" si="847"/>
        <v>4.0824684594463241</v>
      </c>
      <c r="V3563" s="24">
        <f t="shared" si="845"/>
        <v>4.6792672682957432</v>
      </c>
      <c r="W3563" s="24">
        <f t="shared" si="845"/>
        <v>4.5419224392372159</v>
      </c>
      <c r="X3563" s="24">
        <f t="shared" si="845"/>
        <v>4.1061760875857241</v>
      </c>
      <c r="Y3563" s="24">
        <f t="shared" si="845"/>
        <v>4.4061955929596426</v>
      </c>
      <c r="Z3563" s="24">
        <f t="shared" si="845"/>
        <v>4.4333903470195812</v>
      </c>
      <c r="AA3563" s="20">
        <v>0.33</v>
      </c>
      <c r="AB3563" s="20">
        <v>0.12166666666666601</v>
      </c>
      <c r="AC3563" s="17">
        <v>314.36449932703403</v>
      </c>
      <c r="AD3563" s="17">
        <f t="shared" si="844"/>
        <v>314.3330772817086</v>
      </c>
      <c r="AE3563" s="21">
        <v>108.5</v>
      </c>
      <c r="AF3563" s="21">
        <v>174.20833333333334</v>
      </c>
      <c r="AG3563" s="19">
        <v>3.2442361111111118</v>
      </c>
      <c r="AH3563" s="21">
        <v>144.30000000000001</v>
      </c>
      <c r="AI3563" s="22">
        <v>-0.39500000000000002</v>
      </c>
      <c r="AJ3563" s="21">
        <v>1207</v>
      </c>
      <c r="AK3563" s="21" t="e">
        <f>VLOOKUP($B3563,'[3]Rotoma level Monthly'!$C$2:$N$538,10,FALSE)</f>
        <v>#N/A</v>
      </c>
      <c r="AL3563" s="21" t="e">
        <f>VLOOKUP($B3563,'[3]Rotoma level Monthly'!$C$2:$N$538,11,FALSE)</f>
        <v>#N/A</v>
      </c>
      <c r="AM3563" s="20">
        <v>3.5633331099575578</v>
      </c>
      <c r="AN3563" s="21">
        <v>177.2416666666667</v>
      </c>
    </row>
    <row r="3564" spans="1:40" x14ac:dyDescent="0.25">
      <c r="A3564" t="s">
        <v>103</v>
      </c>
      <c r="B3564" s="15">
        <v>38626</v>
      </c>
      <c r="C3564" s="16" t="s">
        <v>67</v>
      </c>
      <c r="D3564" s="17">
        <v>2006</v>
      </c>
      <c r="E3564" s="18" t="str">
        <f t="shared" si="838"/>
        <v>Rotoiti Okawa Bay 2005/06</v>
      </c>
      <c r="F3564" s="18" t="s">
        <v>61</v>
      </c>
      <c r="G3564" s="19">
        <v>4.3000002000000004</v>
      </c>
      <c r="H3564" s="20">
        <v>2.5099999904632568</v>
      </c>
      <c r="I3564" s="21">
        <v>292.00000980000004</v>
      </c>
      <c r="J3564" s="19">
        <v>8.9999995999999989</v>
      </c>
      <c r="K3564" s="19">
        <v>2.0000001000000003</v>
      </c>
      <c r="L3564" s="19">
        <v>9.9999997999999994</v>
      </c>
      <c r="M3564" s="19">
        <v>1</v>
      </c>
      <c r="N3564" s="19">
        <v>7.5</v>
      </c>
      <c r="O3564" s="19">
        <v>2.2000000000000002</v>
      </c>
      <c r="Q3564" s="19">
        <f t="shared" si="846"/>
        <v>3.8290099284794969</v>
      </c>
      <c r="R3564" s="19">
        <f t="shared" si="835"/>
        <v>4.4476724963701324</v>
      </c>
      <c r="S3564" s="19">
        <f t="shared" si="842"/>
        <v>3.8108024267324043</v>
      </c>
      <c r="T3564" s="19">
        <f t="shared" si="839"/>
        <v>3.004388071201054</v>
      </c>
      <c r="U3564" s="23">
        <f t="shared" si="847"/>
        <v>3.7729682306957719</v>
      </c>
      <c r="V3564" s="24">
        <f t="shared" si="845"/>
        <v>4.5619928776191569</v>
      </c>
      <c r="W3564" s="24">
        <f t="shared" si="845"/>
        <v>4.5220878263680131</v>
      </c>
      <c r="X3564" s="24">
        <f t="shared" si="845"/>
        <v>4.0566678705808048</v>
      </c>
      <c r="Y3564" s="24">
        <f t="shared" si="845"/>
        <v>4.2900960790336979</v>
      </c>
      <c r="Z3564" s="24">
        <f t="shared" si="845"/>
        <v>4.3577111634004186</v>
      </c>
      <c r="AA3564" s="20">
        <v>1.07</v>
      </c>
      <c r="AB3564" s="20">
        <v>6.6666666666666499E-2</v>
      </c>
      <c r="AC3564" s="17">
        <v>314.48265333269802</v>
      </c>
      <c r="AD3564" s="17">
        <f t="shared" si="844"/>
        <v>314.3318183663776</v>
      </c>
      <c r="AE3564" s="21">
        <v>243</v>
      </c>
      <c r="AF3564" s="21">
        <v>163.92249103942657</v>
      </c>
      <c r="AG3564" s="19">
        <v>3.4815636200716855</v>
      </c>
      <c r="AH3564" s="21">
        <v>178.3</v>
      </c>
      <c r="AI3564" s="22">
        <v>-0.34</v>
      </c>
      <c r="AJ3564" s="21">
        <v>1215.5</v>
      </c>
      <c r="AK3564" s="21" t="e">
        <f>VLOOKUP($B3564,'[3]Rotoma level Monthly'!$C$2:$N$538,10,FALSE)</f>
        <v>#N/A</v>
      </c>
      <c r="AL3564" s="21" t="e">
        <f>VLOOKUP($B3564,'[3]Rotoma level Monthly'!$C$2:$N$538,11,FALSE)</f>
        <v>#N/A</v>
      </c>
      <c r="AM3564" s="20">
        <v>3.4846268899604471</v>
      </c>
      <c r="AN3564" s="21">
        <v>177.77500000000001</v>
      </c>
    </row>
    <row r="3565" spans="1:40" x14ac:dyDescent="0.25">
      <c r="A3565" t="s">
        <v>103</v>
      </c>
      <c r="B3565" s="15">
        <v>38657</v>
      </c>
      <c r="C3565" s="16" t="s">
        <v>67</v>
      </c>
      <c r="D3565" s="17">
        <v>2006</v>
      </c>
      <c r="E3565" s="18" t="str">
        <f t="shared" si="838"/>
        <v>Rotoiti Okawa Bay 2005/06</v>
      </c>
      <c r="F3565" s="18" t="s">
        <v>61</v>
      </c>
      <c r="G3565" s="19">
        <v>4</v>
      </c>
      <c r="H3565" s="20">
        <v>2.5</v>
      </c>
      <c r="I3565" s="21">
        <v>266.50000002000002</v>
      </c>
      <c r="J3565" s="19">
        <v>29.999998999999999</v>
      </c>
      <c r="K3565" s="19">
        <v>4.9999998999999997</v>
      </c>
      <c r="L3565" s="19">
        <v>0.50000001999999999</v>
      </c>
      <c r="M3565" s="19">
        <v>7.0000002000000006</v>
      </c>
      <c r="N3565" s="19">
        <v>7.3000002000000004</v>
      </c>
      <c r="O3565" s="19">
        <v>2</v>
      </c>
      <c r="Q3565" s="19">
        <f t="shared" si="846"/>
        <v>3.7492323779730246</v>
      </c>
      <c r="R3565" s="19">
        <f t="shared" si="835"/>
        <v>4.4524812960920688</v>
      </c>
      <c r="S3565" s="19">
        <f t="shared" si="842"/>
        <v>3.6913486123195027</v>
      </c>
      <c r="T3565" s="19">
        <f t="shared" si="839"/>
        <v>4.5311940215100837</v>
      </c>
      <c r="U3565" s="23">
        <f t="shared" si="847"/>
        <v>4.10606407697367</v>
      </c>
      <c r="V3565" s="24">
        <f t="shared" si="845"/>
        <v>4.5278366473095693</v>
      </c>
      <c r="W3565" s="24">
        <f t="shared" si="845"/>
        <v>4.5150356600533756</v>
      </c>
      <c r="X3565" s="24">
        <f t="shared" si="845"/>
        <v>4.0416118006560184</v>
      </c>
      <c r="Y3565" s="24">
        <f t="shared" si="845"/>
        <v>4.3136775120097139</v>
      </c>
      <c r="Z3565" s="24">
        <f t="shared" si="845"/>
        <v>4.3495404050071693</v>
      </c>
      <c r="AA3565" s="20">
        <v>-0.28000000000000003</v>
      </c>
      <c r="AB3565" s="20">
        <v>0.16166666666666599</v>
      </c>
      <c r="AC3565" s="17">
        <v>314.48402620036899</v>
      </c>
      <c r="AD3565" s="17">
        <f t="shared" si="844"/>
        <v>314.33089477719346</v>
      </c>
      <c r="AE3565" s="21">
        <v>38</v>
      </c>
      <c r="AF3565" s="21">
        <v>192.9652777777778</v>
      </c>
      <c r="AG3565" s="19">
        <v>4.0140972222222224</v>
      </c>
      <c r="AH3565" s="21">
        <v>225.1</v>
      </c>
      <c r="AI3565" s="22">
        <v>9.99999999999991E-3</v>
      </c>
      <c r="AJ3565" s="21">
        <v>1336.5</v>
      </c>
      <c r="AK3565" s="21" t="e">
        <f>VLOOKUP($B3565,'[3]Rotoma level Monthly'!$C$2:$N$538,10,FALSE)</f>
        <v>#N/A</v>
      </c>
      <c r="AL3565" s="21" t="e">
        <f>VLOOKUP($B3565,'[3]Rotoma level Monthly'!$C$2:$N$538,11,FALSE)</f>
        <v>#N/A</v>
      </c>
      <c r="AM3565" s="20">
        <v>3.4141613057186113</v>
      </c>
      <c r="AN3565" s="21">
        <v>182.25833333333333</v>
      </c>
    </row>
    <row r="3566" spans="1:40" x14ac:dyDescent="0.25">
      <c r="A3566" t="s">
        <v>103</v>
      </c>
      <c r="B3566" s="15">
        <v>38687</v>
      </c>
      <c r="C3566" s="16" t="s">
        <v>67</v>
      </c>
      <c r="D3566" s="17">
        <v>2006</v>
      </c>
      <c r="E3566" s="18" t="str">
        <f t="shared" si="838"/>
        <v>Rotoiti Okawa Bay 2005/06</v>
      </c>
      <c r="F3566" s="18" t="s">
        <v>61</v>
      </c>
      <c r="G3566" s="19">
        <v>5.5</v>
      </c>
      <c r="H3566" s="20">
        <v>1.7250000000000001</v>
      </c>
      <c r="I3566" s="21">
        <v>389.50000002000002</v>
      </c>
      <c r="J3566" s="19">
        <v>27.000000999999997</v>
      </c>
      <c r="K3566" s="19">
        <v>2.0000001000000003</v>
      </c>
      <c r="L3566" s="19">
        <v>0.50000001999999999</v>
      </c>
      <c r="M3566" s="19">
        <v>2.0000001000000003</v>
      </c>
      <c r="N3566" s="19">
        <v>7.3000002000000004</v>
      </c>
      <c r="O3566" s="19">
        <v>2.5</v>
      </c>
      <c r="Q3566" s="19">
        <f t="shared" si="846"/>
        <v>4.1005212313153798</v>
      </c>
      <c r="R3566" s="19">
        <f t="shared" si="835"/>
        <v>4.8945718824459119</v>
      </c>
      <c r="S3566" s="19">
        <f t="shared" si="842"/>
        <v>4.1874274607129589</v>
      </c>
      <c r="T3566" s="19">
        <f t="shared" si="839"/>
        <v>4.3975822383123848</v>
      </c>
      <c r="U3566" s="23">
        <f t="shared" si="847"/>
        <v>4.3950257031966586</v>
      </c>
      <c r="V3566" s="24">
        <f t="shared" si="845"/>
        <v>4.4501873063437181</v>
      </c>
      <c r="W3566" s="24">
        <f t="shared" si="845"/>
        <v>4.5354135866541023</v>
      </c>
      <c r="X3566" s="24">
        <f t="shared" si="845"/>
        <v>4.0562580457166248</v>
      </c>
      <c r="Y3566" s="24">
        <f t="shared" si="845"/>
        <v>4.2990780231117185</v>
      </c>
      <c r="Z3566" s="24">
        <f t="shared" si="845"/>
        <v>4.3352342404565416</v>
      </c>
      <c r="AA3566" s="20">
        <v>-0.08</v>
      </c>
      <c r="AB3566" s="20">
        <v>8.8333333333333194E-2</v>
      </c>
      <c r="AC3566" s="17">
        <v>314.44811836568499</v>
      </c>
      <c r="AD3566" s="17">
        <f t="shared" si="844"/>
        <v>314.33374369199765</v>
      </c>
      <c r="AE3566" s="21">
        <v>206</v>
      </c>
      <c r="AF3566" s="21">
        <v>176.65322580645162</v>
      </c>
      <c r="AG3566" s="19">
        <v>4.0546370967741936</v>
      </c>
      <c r="AH3566" s="21">
        <v>197.8</v>
      </c>
      <c r="AI3566" s="22">
        <v>6.6666666666666499E-2</v>
      </c>
      <c r="AJ3566" s="21">
        <v>1336.5</v>
      </c>
      <c r="AK3566" s="21" t="e">
        <f>VLOOKUP($B3566,'[3]Rotoma level Monthly'!$C$2:$N$538,10,FALSE)</f>
        <v>#N/A</v>
      </c>
      <c r="AL3566" s="21" t="e">
        <f>VLOOKUP($B3566,'[3]Rotoma level Monthly'!$C$2:$N$538,11,FALSE)</f>
        <v>#N/A</v>
      </c>
      <c r="AM3566" s="20">
        <v>3.4111424114086852</v>
      </c>
      <c r="AN3566" s="21">
        <v>183.52499999999998</v>
      </c>
    </row>
    <row r="3567" spans="1:40" x14ac:dyDescent="0.25">
      <c r="A3567" t="s">
        <v>103</v>
      </c>
      <c r="B3567" s="15">
        <v>38718</v>
      </c>
      <c r="C3567" s="16" t="s">
        <v>67</v>
      </c>
      <c r="D3567" s="17">
        <v>2006</v>
      </c>
      <c r="E3567" s="18" t="str">
        <f t="shared" si="838"/>
        <v>Rotoiti Okawa Bay 2005/06</v>
      </c>
      <c r="F3567" s="18" t="s">
        <v>61</v>
      </c>
      <c r="G3567" s="19">
        <v>12.6</v>
      </c>
      <c r="H3567" s="20">
        <v>1.87</v>
      </c>
      <c r="I3567" s="21">
        <v>439.00000010000002</v>
      </c>
      <c r="J3567" s="19">
        <v>41.999999000000003</v>
      </c>
      <c r="K3567" s="19">
        <v>8.0000004000000011</v>
      </c>
      <c r="L3567" s="19">
        <v>6.0000000999999994</v>
      </c>
      <c r="M3567" s="19">
        <v>9.9999997999999994</v>
      </c>
      <c r="N3567" s="19">
        <v>8.5</v>
      </c>
      <c r="O3567" s="19">
        <v>2.5999998999999998</v>
      </c>
      <c r="Q3567" s="19">
        <f t="shared" si="846"/>
        <v>5.0149411845986096</v>
      </c>
      <c r="R3567" s="19">
        <f t="shared" si="835"/>
        <v>4.7991495392639436</v>
      </c>
      <c r="S3567" s="19">
        <f t="shared" si="842"/>
        <v>4.34381820622656</v>
      </c>
      <c r="T3567" s="19">
        <f t="shared" si="839"/>
        <v>4.9578878977680612</v>
      </c>
      <c r="U3567" s="23">
        <f t="shared" si="847"/>
        <v>4.7789492069642936</v>
      </c>
      <c r="V3567" s="24">
        <f t="shared" si="845"/>
        <v>4.5082465745659777</v>
      </c>
      <c r="W3567" s="24">
        <f t="shared" si="845"/>
        <v>4.556820745075032</v>
      </c>
      <c r="X3567" s="24">
        <f t="shared" si="845"/>
        <v>4.1037022087329236</v>
      </c>
      <c r="Y3567" s="24">
        <f t="shared" si="845"/>
        <v>4.3886190442216035</v>
      </c>
      <c r="Z3567" s="24">
        <f t="shared" si="845"/>
        <v>4.3893471431488846</v>
      </c>
      <c r="AA3567" s="20">
        <v>1.28</v>
      </c>
      <c r="AB3567" s="20">
        <v>-0.32333333333333297</v>
      </c>
      <c r="AC3567" s="17">
        <v>314.39014364850698</v>
      </c>
      <c r="AD3567" s="17">
        <f t="shared" si="844"/>
        <v>314.3354694065622</v>
      </c>
      <c r="AE3567" s="21">
        <v>134.5</v>
      </c>
      <c r="AF3567" s="21">
        <v>180.93413978494624</v>
      </c>
      <c r="AG3567" s="19">
        <v>4.1580645161290324</v>
      </c>
      <c r="AH3567" s="21">
        <v>234.5</v>
      </c>
      <c r="AI3567" s="22">
        <v>6.6666666666666499E-2</v>
      </c>
      <c r="AJ3567" s="21">
        <v>1349</v>
      </c>
      <c r="AK3567" s="21" t="e">
        <f>VLOOKUP($B3567,'[3]Rotoma level Monthly'!$C$2:$N$538,10,FALSE)</f>
        <v>#N/A</v>
      </c>
      <c r="AL3567" s="21" t="e">
        <f>VLOOKUP($B3567,'[3]Rotoma level Monthly'!$C$2:$N$538,11,FALSE)</f>
        <v>#N/A</v>
      </c>
      <c r="AM3567" s="20">
        <v>3.3282795641864591</v>
      </c>
      <c r="AN3567" s="21">
        <v>178.82499999999996</v>
      </c>
    </row>
    <row r="3568" spans="1:40" x14ac:dyDescent="0.25">
      <c r="A3568" t="s">
        <v>103</v>
      </c>
      <c r="B3568" s="15">
        <v>38749</v>
      </c>
      <c r="C3568" s="16" t="s">
        <v>67</v>
      </c>
      <c r="D3568" s="17">
        <v>2006</v>
      </c>
      <c r="E3568" s="18" t="str">
        <f t="shared" si="838"/>
        <v>Rotoiti Okawa Bay 2005/06</v>
      </c>
      <c r="F3568" s="18" t="s">
        <v>61</v>
      </c>
      <c r="G3568" s="19">
        <v>12.9</v>
      </c>
      <c r="H3568" s="20">
        <v>1.9950000000000001</v>
      </c>
      <c r="I3568" s="21">
        <v>532.00000020000004</v>
      </c>
      <c r="J3568" s="19">
        <v>59</v>
      </c>
      <c r="K3568" s="19">
        <v>17.000001000000001</v>
      </c>
      <c r="L3568" s="19">
        <v>4.0000002000000006</v>
      </c>
      <c r="M3568" s="19">
        <v>0.50000001999999999</v>
      </c>
      <c r="N3568" s="19">
        <v>8</v>
      </c>
      <c r="O3568" s="19">
        <v>2.2000000000000002</v>
      </c>
      <c r="Q3568" s="19">
        <f t="shared" si="846"/>
        <v>5.0408978641600921</v>
      </c>
      <c r="R3568" s="19">
        <f t="shared" si="835"/>
        <v>4.722378398346053</v>
      </c>
      <c r="S3568" s="19">
        <f t="shared" si="842"/>
        <v>4.5949940136995338</v>
      </c>
      <c r="T3568" s="19">
        <f t="shared" si="839"/>
        <v>5.3888878739950608</v>
      </c>
      <c r="U3568" s="23">
        <f t="shared" si="847"/>
        <v>4.9367895375501849</v>
      </c>
      <c r="V3568" s="24">
        <f t="shared" si="845"/>
        <v>4.5833278886874371</v>
      </c>
      <c r="W3568" s="24">
        <f t="shared" si="845"/>
        <v>4.5705307155440194</v>
      </c>
      <c r="X3568" s="24">
        <f t="shared" si="845"/>
        <v>4.1812777201243083</v>
      </c>
      <c r="Y3568" s="24">
        <f t="shared" si="845"/>
        <v>4.4977863386692718</v>
      </c>
      <c r="Z3568" s="24">
        <f t="shared" si="845"/>
        <v>4.4582306657562585</v>
      </c>
      <c r="AA3568" s="20">
        <v>-0.01</v>
      </c>
      <c r="AB3568" s="20">
        <v>-0.20499999999999999</v>
      </c>
      <c r="AC3568" s="17">
        <v>314.669870385612</v>
      </c>
      <c r="AD3568" s="17">
        <f t="shared" si="844"/>
        <v>314.36050568255206</v>
      </c>
      <c r="AE3568" s="21">
        <v>184.5</v>
      </c>
      <c r="AF3568" s="21">
        <v>177.62648809523816</v>
      </c>
      <c r="AG3568" s="19">
        <v>3.1681547619047632</v>
      </c>
      <c r="AH3568" s="21">
        <v>253</v>
      </c>
      <c r="AI3568" s="22">
        <v>7.7499999999999847E-2</v>
      </c>
      <c r="AJ3568" s="21">
        <v>1448</v>
      </c>
      <c r="AK3568" s="21" t="e">
        <f>VLOOKUP($B3568,'[3]Rotoma level Monthly'!$C$2:$N$538,10,FALSE)</f>
        <v>#N/A</v>
      </c>
      <c r="AL3568" s="21" t="e">
        <f>VLOOKUP($B3568,'[3]Rotoma level Monthly'!$C$2:$N$538,11,FALSE)</f>
        <v>#N/A</v>
      </c>
      <c r="AM3568" s="20">
        <v>3.3646137131766789</v>
      </c>
      <c r="AN3568" s="21">
        <v>184.35</v>
      </c>
    </row>
    <row r="3569" spans="1:40" x14ac:dyDescent="0.25">
      <c r="A3569" t="s">
        <v>103</v>
      </c>
      <c r="B3569" s="15">
        <v>38777</v>
      </c>
      <c r="C3569" s="16" t="s">
        <v>67</v>
      </c>
      <c r="D3569" s="17">
        <v>2006</v>
      </c>
      <c r="E3569" s="18" t="str">
        <f t="shared" si="838"/>
        <v>Rotoiti Okawa Bay 2005/06</v>
      </c>
      <c r="F3569" s="18" t="s">
        <v>61</v>
      </c>
      <c r="G3569" s="19">
        <v>5.1999997999999996</v>
      </c>
      <c r="H3569" s="20">
        <v>2.5899999</v>
      </c>
      <c r="I3569" s="21">
        <v>382</v>
      </c>
      <c r="J3569" s="19">
        <v>44</v>
      </c>
      <c r="K3569" s="19">
        <v>3</v>
      </c>
      <c r="M3569" s="19">
        <v>3</v>
      </c>
      <c r="N3569" s="19">
        <v>7.6999997999999996</v>
      </c>
      <c r="O3569" s="19">
        <v>1.9</v>
      </c>
      <c r="Q3569" s="19">
        <f t="shared" si="846"/>
        <v>4.0386484504051587</v>
      </c>
      <c r="R3569" s="19">
        <f t="shared" si="835"/>
        <v>4.4098327238668587</v>
      </c>
      <c r="S3569" s="19">
        <f t="shared" si="842"/>
        <v>4.1620107223642435</v>
      </c>
      <c r="T3569" s="19">
        <f t="shared" si="839"/>
        <v>5.0168818153396666</v>
      </c>
      <c r="U3569" s="23">
        <f t="shared" si="847"/>
        <v>4.4068434279939819</v>
      </c>
      <c r="V3569" s="24">
        <f t="shared" si="845"/>
        <v>4.4929437935007499</v>
      </c>
      <c r="W3569" s="24">
        <f t="shared" si="845"/>
        <v>4.542733145990387</v>
      </c>
      <c r="X3569" s="24">
        <f t="shared" si="845"/>
        <v>4.1543769725967667</v>
      </c>
      <c r="Y3569" s="24">
        <f t="shared" si="845"/>
        <v>4.5219699324890099</v>
      </c>
      <c r="Z3569" s="24">
        <f t="shared" si="845"/>
        <v>4.4280059611442288</v>
      </c>
      <c r="AA3569" s="20">
        <v>1.39</v>
      </c>
      <c r="AB3569" s="20">
        <v>7.9999999999999793E-2</v>
      </c>
      <c r="AC3569" s="17">
        <v>314.65436409180302</v>
      </c>
      <c r="AD3569" s="17">
        <f t="shared" si="844"/>
        <v>314.39552306090383</v>
      </c>
      <c r="AE3569" s="21">
        <v>112</v>
      </c>
      <c r="AF3569" s="21">
        <v>175.30913978494621</v>
      </c>
      <c r="AG3569" s="19">
        <v>3.4807123655913967</v>
      </c>
      <c r="AH3569" s="21">
        <v>180.8</v>
      </c>
      <c r="AI3569" s="22">
        <v>8.4166666666666501E-2</v>
      </c>
      <c r="AJ3569" s="21">
        <v>1579</v>
      </c>
      <c r="AK3569" s="21" t="e">
        <f>VLOOKUP($B3569,'[3]Rotoma level Monthly'!$C$2:$N$538,10,FALSE)</f>
        <v>#N/A</v>
      </c>
      <c r="AL3569" s="21" t="e">
        <f>VLOOKUP($B3569,'[3]Rotoma level Monthly'!$C$2:$N$538,11,FALSE)</f>
        <v>#N/A</v>
      </c>
      <c r="AM3569" s="20">
        <v>3.3460399180483495</v>
      </c>
      <c r="AN3569" s="21">
        <v>182.04999999999998</v>
      </c>
    </row>
    <row r="3570" spans="1:40" x14ac:dyDescent="0.25">
      <c r="A3570" t="s">
        <v>103</v>
      </c>
      <c r="B3570" s="15">
        <v>38808</v>
      </c>
      <c r="C3570" s="16" t="s">
        <v>67</v>
      </c>
      <c r="D3570" s="17">
        <v>2006</v>
      </c>
      <c r="E3570" s="18" t="str">
        <f t="shared" si="838"/>
        <v>Rotoiti Okawa Bay 2005/06</v>
      </c>
      <c r="F3570" s="18" t="s">
        <v>61</v>
      </c>
      <c r="G3570" s="19">
        <v>7.9000000999999997</v>
      </c>
      <c r="H3570" s="20">
        <v>1.87</v>
      </c>
      <c r="I3570" s="21">
        <v>409.00000020000004</v>
      </c>
      <c r="J3570" s="19">
        <v>24</v>
      </c>
      <c r="K3570" s="19">
        <v>4.9999998999999997</v>
      </c>
      <c r="L3570" s="19">
        <v>4.0000002000000006</v>
      </c>
      <c r="M3570" s="19">
        <v>2.0000001000000003</v>
      </c>
      <c r="N3570" s="19">
        <v>7.5</v>
      </c>
      <c r="O3570" s="19">
        <v>1.9</v>
      </c>
      <c r="Q3570" s="19">
        <f t="shared" si="846"/>
        <v>4.4999728258411125</v>
      </c>
      <c r="R3570" s="19">
        <f t="shared" si="835"/>
        <v>4.7991495392639436</v>
      </c>
      <c r="S3570" s="19">
        <f t="shared" si="842"/>
        <v>4.2512871577413289</v>
      </c>
      <c r="T3570" s="19">
        <f t="shared" si="839"/>
        <v>4.248216825797889</v>
      </c>
      <c r="U3570" s="23">
        <f t="shared" si="847"/>
        <v>4.4496565871610683</v>
      </c>
      <c r="V3570" s="24">
        <f t="shared" si="845"/>
        <v>4.3769553059612649</v>
      </c>
      <c r="W3570" s="24">
        <f t="shared" si="845"/>
        <v>4.5400596283176791</v>
      </c>
      <c r="X3570" s="24">
        <f t="shared" si="845"/>
        <v>4.1446987629192469</v>
      </c>
      <c r="Y3570" s="24">
        <f t="shared" si="845"/>
        <v>4.4883162759352153</v>
      </c>
      <c r="Z3570" s="24">
        <f t="shared" si="845"/>
        <v>4.3875074932833513</v>
      </c>
      <c r="AA3570" s="20">
        <v>1.4</v>
      </c>
      <c r="AB3570" s="20">
        <v>0.37333333333333302</v>
      </c>
      <c r="AC3570" s="17">
        <v>314.74825934970698</v>
      </c>
      <c r="AD3570" s="17">
        <f t="shared" si="844"/>
        <v>314.43904614228722</v>
      </c>
      <c r="AE3570" s="21">
        <v>199</v>
      </c>
      <c r="AF3570" s="21">
        <v>165.16666666666663</v>
      </c>
      <c r="AG3570" s="19">
        <v>3.2061805555555565</v>
      </c>
      <c r="AH3570" s="21">
        <v>162.19999999999999</v>
      </c>
      <c r="AI3570" s="22">
        <v>0.10499999999999959</v>
      </c>
      <c r="AJ3570" s="21">
        <v>1543</v>
      </c>
      <c r="AK3570" s="21" t="e">
        <f>VLOOKUP($B3570,'[3]Rotoma level Monthly'!$C$2:$N$538,10,FALSE)</f>
        <v>#N/A</v>
      </c>
      <c r="AL3570" s="21" t="e">
        <f>VLOOKUP($B3570,'[3]Rotoma level Monthly'!$C$2:$N$538,11,FALSE)</f>
        <v>#N/A</v>
      </c>
      <c r="AM3570" s="20">
        <v>3.3752154905777161</v>
      </c>
      <c r="AN3570" s="21">
        <v>177.82499999999996</v>
      </c>
    </row>
    <row r="3571" spans="1:40" x14ac:dyDescent="0.25">
      <c r="A3571" t="s">
        <v>103</v>
      </c>
      <c r="B3571" s="15">
        <v>38838</v>
      </c>
      <c r="C3571" s="16" t="s">
        <v>67</v>
      </c>
      <c r="D3571" s="17">
        <v>2006</v>
      </c>
      <c r="E3571" s="18" t="str">
        <f t="shared" si="838"/>
        <v>Rotoiti Okawa Bay 2005/06</v>
      </c>
      <c r="F3571" s="18" t="s">
        <v>61</v>
      </c>
      <c r="G3571" s="19">
        <v>8</v>
      </c>
      <c r="H3571" s="20">
        <v>2.8599999</v>
      </c>
      <c r="I3571" s="21">
        <v>291.00000999999997</v>
      </c>
      <c r="J3571" s="19">
        <v>37.999999000000003</v>
      </c>
      <c r="K3571" s="19">
        <v>4.9999998999999997</v>
      </c>
      <c r="L3571" s="19">
        <v>4.9999998999999997</v>
      </c>
      <c r="M3571" s="19">
        <v>18.999998999999999</v>
      </c>
      <c r="N3571" s="19">
        <v>7.4000000999999997</v>
      </c>
      <c r="O3571" s="19">
        <v>1.4</v>
      </c>
      <c r="Q3571" s="19">
        <f t="shared" si="846"/>
        <v>4.5138485669595365</v>
      </c>
      <c r="R3571" s="19">
        <f t="shared" si="835"/>
        <v>4.2896813173831783</v>
      </c>
      <c r="S3571" s="19">
        <f t="shared" si="842"/>
        <v>3.8063179417694486</v>
      </c>
      <c r="T3571" s="19">
        <f t="shared" si="839"/>
        <v>4.8309680687489829</v>
      </c>
      <c r="U3571" s="23">
        <f t="shared" si="847"/>
        <v>4.3602039737152865</v>
      </c>
      <c r="V3571" s="24">
        <f t="shared" si="845"/>
        <v>4.3816704773846737</v>
      </c>
      <c r="W3571" s="24">
        <f t="shared" si="845"/>
        <v>4.5432033936809466</v>
      </c>
      <c r="X3571" s="24">
        <f t="shared" si="845"/>
        <v>4.1088231917761942</v>
      </c>
      <c r="Y3571" s="24">
        <f t="shared" si="845"/>
        <v>4.5098322729069364</v>
      </c>
      <c r="Z3571" s="24">
        <f t="shared" si="845"/>
        <v>4.3858823339371868</v>
      </c>
      <c r="AA3571" s="20">
        <v>-0.85</v>
      </c>
      <c r="AB3571" s="20">
        <v>0.38499999999999901</v>
      </c>
      <c r="AC3571" s="17">
        <v>314.926235095962</v>
      </c>
      <c r="AD3571" s="17">
        <f t="shared" si="844"/>
        <v>314.50316253497596</v>
      </c>
      <c r="AE3571" s="21">
        <v>184.5</v>
      </c>
      <c r="AF3571" s="21">
        <v>160.88037634408607</v>
      </c>
      <c r="AG3571" s="19">
        <v>2.997647849462366</v>
      </c>
      <c r="AH3571" s="21">
        <v>142</v>
      </c>
      <c r="AI3571" s="22">
        <v>0.141666666666666</v>
      </c>
      <c r="AJ3571" s="21">
        <v>1727</v>
      </c>
      <c r="AK3571" s="21" t="e">
        <f>VLOOKUP($B3571,'[3]Rotoma level Monthly'!$C$2:$N$538,10,FALSE)</f>
        <v>#N/A</v>
      </c>
      <c r="AL3571" s="21" t="e">
        <f>VLOOKUP($B3571,'[3]Rotoma level Monthly'!$C$2:$N$538,11,FALSE)</f>
        <v>#N/A</v>
      </c>
      <c r="AM3571" s="20">
        <v>3.405635375556495</v>
      </c>
      <c r="AN3571" s="21">
        <v>179.33333333333334</v>
      </c>
    </row>
    <row r="3572" spans="1:40" x14ac:dyDescent="0.25">
      <c r="A3572" t="s">
        <v>103</v>
      </c>
      <c r="B3572" s="15">
        <v>38869</v>
      </c>
      <c r="C3572" s="16" t="s">
        <v>67</v>
      </c>
      <c r="D3572" s="17">
        <v>2006</v>
      </c>
      <c r="E3572" s="18" t="str">
        <f t="shared" si="838"/>
        <v>Rotoiti Okawa Bay 2005/06</v>
      </c>
      <c r="F3572" s="18" t="s">
        <v>61</v>
      </c>
      <c r="G3572" s="19">
        <v>6.6999997999999996</v>
      </c>
      <c r="H3572" s="20">
        <v>3.4300001</v>
      </c>
      <c r="J3572" s="19">
        <v>35</v>
      </c>
      <c r="K3572" s="19">
        <v>3</v>
      </c>
      <c r="L3572" s="19">
        <v>6.0000000999999994</v>
      </c>
      <c r="M3572" s="19">
        <v>0.50000001999999999</v>
      </c>
      <c r="N3572" s="19">
        <v>7.1999997999999996</v>
      </c>
      <c r="O3572" s="19">
        <v>1.9</v>
      </c>
      <c r="Q3572" s="19">
        <f t="shared" si="846"/>
        <v>4.3182299659315024</v>
      </c>
      <c r="R3572" s="19">
        <f t="shared" si="835"/>
        <v>4.0670041713070457</v>
      </c>
      <c r="T3572" s="19">
        <f t="shared" si="839"/>
        <v>4.7266786895028039</v>
      </c>
      <c r="V3572" s="24">
        <f t="shared" si="845"/>
        <v>4.3688824401051365</v>
      </c>
      <c r="W3572" s="24">
        <f t="shared" si="845"/>
        <v>4.5344725726656359</v>
      </c>
      <c r="X3572" s="24">
        <f t="shared" si="845"/>
        <v>4.1276627132470152</v>
      </c>
      <c r="Y3572" s="24">
        <f t="shared" si="845"/>
        <v>4.5160504383285511</v>
      </c>
      <c r="Z3572" s="24">
        <f t="shared" si="845"/>
        <v>4.3937555098219923</v>
      </c>
      <c r="AA3572" s="20">
        <v>-0.54</v>
      </c>
      <c r="AB3572" s="20">
        <v>-0.31166666666666598</v>
      </c>
      <c r="AC3572" s="17">
        <v>315.08739038970799</v>
      </c>
      <c r="AD3572" s="17">
        <f t="shared" si="844"/>
        <v>314.57460031543343</v>
      </c>
      <c r="AE3572" s="21">
        <v>88.5</v>
      </c>
      <c r="AF3572" s="21">
        <v>180.75694444444446</v>
      </c>
      <c r="AG3572" s="19">
        <v>3.414861111111112</v>
      </c>
      <c r="AH3572" s="21">
        <v>161.69999999999999</v>
      </c>
      <c r="AI3572" s="22">
        <v>0.10499999999999959</v>
      </c>
      <c r="AJ3572" s="21">
        <v>1760</v>
      </c>
      <c r="AK3572" s="21" t="e">
        <f>VLOOKUP($B3572,'[3]Rotoma level Monthly'!$C$2:$N$538,10,FALSE)</f>
        <v>#N/A</v>
      </c>
      <c r="AL3572" s="21" t="e">
        <f>VLOOKUP($B3572,'[3]Rotoma level Monthly'!$C$2:$N$538,11,FALSE)</f>
        <v>#N/A</v>
      </c>
      <c r="AM3572" s="20">
        <v>3.4029553087197524</v>
      </c>
      <c r="AN3572" s="21">
        <v>180.75833333333333</v>
      </c>
    </row>
    <row r="3573" spans="1:40" x14ac:dyDescent="0.25">
      <c r="A3573" t="s">
        <v>103</v>
      </c>
      <c r="B3573" s="15">
        <v>38899</v>
      </c>
      <c r="C3573" s="16" t="s">
        <v>68</v>
      </c>
      <c r="D3573" s="17">
        <v>2007</v>
      </c>
      <c r="E3573" s="18" t="str">
        <f t="shared" si="838"/>
        <v>Rotoiti Okawa Bay 2006/07</v>
      </c>
      <c r="F3573" s="18" t="s">
        <v>61</v>
      </c>
      <c r="G3573" s="19">
        <v>8.6999998000000005</v>
      </c>
      <c r="H3573" s="20">
        <v>2.76</v>
      </c>
      <c r="I3573" s="21">
        <v>300.50001001999999</v>
      </c>
      <c r="J3573" s="19">
        <v>28.000001000000001</v>
      </c>
      <c r="K3573" s="19">
        <v>2.0000001000000003</v>
      </c>
      <c r="L3573" s="19">
        <v>0.50000001999999999</v>
      </c>
      <c r="M3573" s="19">
        <v>4.9999998999999997</v>
      </c>
      <c r="N3573" s="19">
        <v>7.5</v>
      </c>
      <c r="O3573" s="19">
        <v>1.5</v>
      </c>
      <c r="Q3573" s="19">
        <f t="shared" si="846"/>
        <v>4.6063788762924869</v>
      </c>
      <c r="R3573" s="19">
        <f t="shared" si="835"/>
        <v>4.3329055571819248</v>
      </c>
      <c r="S3573" s="19">
        <f t="shared" ref="S3573:S3636" si="848">-3.61+3.01*LOG($I3573)</f>
        <v>3.8483119173683744</v>
      </c>
      <c r="T3573" s="19">
        <f t="shared" si="839"/>
        <v>4.4437014968099895</v>
      </c>
      <c r="U3573" s="23">
        <f t="shared" ref="U3573:U3636" si="849">AVERAGE(Q3573:T3573)</f>
        <v>4.307824461913194</v>
      </c>
      <c r="V3573" s="24">
        <f t="shared" si="845"/>
        <v>4.3598332649725657</v>
      </c>
      <c r="W3573" s="24">
        <f t="shared" si="845"/>
        <v>4.5398322044315478</v>
      </c>
      <c r="X3573" s="24">
        <f t="shared" si="845"/>
        <v>4.0908834067044477</v>
      </c>
      <c r="Y3573" s="24">
        <f t="shared" si="845"/>
        <v>4.5415360440626458</v>
      </c>
      <c r="Z3573" s="24">
        <f t="shared" si="845"/>
        <v>4.3905050638320153</v>
      </c>
      <c r="AA3573" s="20">
        <v>-0.73</v>
      </c>
      <c r="AB3573" s="20">
        <v>-0.31833333333333302</v>
      </c>
      <c r="AC3573" s="17">
        <v>315.07053217538999</v>
      </c>
      <c r="AD3573" s="17">
        <f t="shared" si="844"/>
        <v>314.63994108648234</v>
      </c>
      <c r="AE3573" s="21">
        <v>98</v>
      </c>
      <c r="AF3573" s="21">
        <v>177.62096774193546</v>
      </c>
      <c r="AG3573" s="19">
        <v>3.0542338709677432</v>
      </c>
      <c r="AH3573" s="21">
        <v>140</v>
      </c>
      <c r="AI3573" s="22">
        <v>8.4166666666666501E-2</v>
      </c>
      <c r="AJ3573" s="21">
        <v>1746.5</v>
      </c>
      <c r="AK3573" s="21" t="e">
        <f>VLOOKUP($B3573,'[3]Rotoma level Monthly'!$C$2:$N$538,10,FALSE)</f>
        <v>#N/A</v>
      </c>
      <c r="AL3573" s="21" t="e">
        <f>VLOOKUP($B3573,'[3]Rotoma level Monthly'!$C$2:$N$538,11,FALSE)</f>
        <v>#N/A</v>
      </c>
      <c r="AM3573" s="20">
        <v>3.3920182304707649</v>
      </c>
      <c r="AN3573" s="21">
        <v>183.93333333333331</v>
      </c>
    </row>
    <row r="3574" spans="1:40" x14ac:dyDescent="0.25">
      <c r="A3574" t="s">
        <v>103</v>
      </c>
      <c r="B3574" s="15">
        <v>38930</v>
      </c>
      <c r="C3574" s="16" t="s">
        <v>68</v>
      </c>
      <c r="D3574" s="17">
        <v>2007</v>
      </c>
      <c r="E3574" s="18" t="str">
        <f t="shared" si="838"/>
        <v>Rotoiti Okawa Bay 2006/07</v>
      </c>
      <c r="F3574" s="18" t="s">
        <v>61</v>
      </c>
      <c r="G3574" s="19">
        <v>11.1</v>
      </c>
      <c r="H3574" s="20">
        <v>1.97</v>
      </c>
      <c r="I3574" s="21">
        <v>306.99999000000003</v>
      </c>
      <c r="J3574" s="19">
        <v>35</v>
      </c>
      <c r="K3574" s="19">
        <v>7.0000002000000006</v>
      </c>
      <c r="L3574" s="19">
        <v>1</v>
      </c>
      <c r="M3574" s="19">
        <v>0.50000001999999999</v>
      </c>
      <c r="N3574" s="19">
        <v>7.5</v>
      </c>
      <c r="O3574" s="19">
        <v>2.2000000000000002</v>
      </c>
      <c r="Q3574" s="19">
        <f t="shared" si="846"/>
        <v>4.8751203661181099</v>
      </c>
      <c r="R3574" s="19">
        <f t="shared" si="835"/>
        <v>4.7373602805972705</v>
      </c>
      <c r="S3574" s="19">
        <f t="shared" si="848"/>
        <v>3.8762864676056652</v>
      </c>
      <c r="T3574" s="19">
        <f t="shared" si="839"/>
        <v>4.7266786895028039</v>
      </c>
      <c r="U3574" s="23">
        <f t="shared" si="849"/>
        <v>4.5538614509559618</v>
      </c>
      <c r="V3574" s="24">
        <f t="shared" si="845"/>
        <v>4.3590088140172201</v>
      </c>
      <c r="W3574" s="24">
        <f t="shared" si="845"/>
        <v>4.5420688634629123</v>
      </c>
      <c r="X3574" s="24">
        <f t="shared" si="845"/>
        <v>4.0298682408576569</v>
      </c>
      <c r="Y3574" s="24">
        <f t="shared" si="845"/>
        <v>4.5477542094842605</v>
      </c>
      <c r="Z3574" s="24">
        <f t="shared" si="845"/>
        <v>4.3773322833242174</v>
      </c>
      <c r="AA3574" s="20">
        <v>-1.55</v>
      </c>
      <c r="AB3574" s="20">
        <v>-0.53333333333333299</v>
      </c>
      <c r="AC3574" s="17">
        <v>315.210063785427</v>
      </c>
      <c r="AD3574" s="17">
        <f t="shared" si="844"/>
        <v>314.71134634565857</v>
      </c>
      <c r="AE3574" s="21">
        <v>121</v>
      </c>
      <c r="AF3574" s="21">
        <v>184.48252688172039</v>
      </c>
      <c r="AG3574" s="19">
        <v>3.2007392473118288</v>
      </c>
      <c r="AH3574" s="21">
        <v>153.9</v>
      </c>
      <c r="AI3574" s="22">
        <v>7.3333333333333139E-2</v>
      </c>
      <c r="AJ3574" s="21">
        <v>1709.5</v>
      </c>
      <c r="AK3574" s="21" t="e">
        <f>VLOOKUP($B3574,'[3]Rotoma level Monthly'!$C$2:$N$538,10,FALSE)</f>
        <v>#N/A</v>
      </c>
      <c r="AL3574" s="21" t="e">
        <f>VLOOKUP($B3574,'[3]Rotoma level Monthly'!$C$2:$N$538,11,FALSE)</f>
        <v>#N/A</v>
      </c>
      <c r="AM3574" s="20">
        <v>3.3816281148894212</v>
      </c>
      <c r="AN3574" s="21">
        <v>181.13333333333333</v>
      </c>
    </row>
    <row r="3575" spans="1:40" x14ac:dyDescent="0.25">
      <c r="A3575" t="s">
        <v>103</v>
      </c>
      <c r="B3575" s="15">
        <v>38961</v>
      </c>
      <c r="C3575" s="16" t="s">
        <v>68</v>
      </c>
      <c r="D3575" s="17">
        <v>2007</v>
      </c>
      <c r="E3575" s="18" t="str">
        <f t="shared" si="838"/>
        <v>Rotoiti Okawa Bay 2006/07</v>
      </c>
      <c r="F3575" s="18" t="s">
        <v>61</v>
      </c>
      <c r="G3575" s="19">
        <v>3</v>
      </c>
      <c r="H3575" s="20">
        <v>2.8399999</v>
      </c>
      <c r="I3575" s="21">
        <v>397.0000101</v>
      </c>
      <c r="J3575" s="19">
        <v>28.999998999999999</v>
      </c>
      <c r="K3575" s="19">
        <v>4.9999998999999997</v>
      </c>
      <c r="L3575" s="19">
        <v>2.0000001000000003</v>
      </c>
      <c r="M3575" s="19">
        <v>4.0000002000000006</v>
      </c>
      <c r="N3575" s="19">
        <v>7.1999997999999996</v>
      </c>
      <c r="O3575" s="19">
        <v>2.5999998999999998</v>
      </c>
      <c r="Q3575" s="19">
        <f t="shared" si="846"/>
        <v>3.4318879869879426</v>
      </c>
      <c r="R3575" s="19">
        <f t="shared" si="835"/>
        <v>4.2982132150591834</v>
      </c>
      <c r="S3575" s="19">
        <f t="shared" si="848"/>
        <v>4.212359458613868</v>
      </c>
      <c r="T3575" s="19">
        <f t="shared" si="839"/>
        <v>4.4882021101359886</v>
      </c>
      <c r="U3575" s="23">
        <f t="shared" si="849"/>
        <v>4.1076656926992463</v>
      </c>
      <c r="V3575" s="24">
        <f t="shared" si="845"/>
        <v>4.3348908020885384</v>
      </c>
      <c r="W3575" s="24">
        <f t="shared" si="845"/>
        <v>4.5208667014314603</v>
      </c>
      <c r="X3575" s="24">
        <f t="shared" si="845"/>
        <v>4.0713603986503548</v>
      </c>
      <c r="Y3575" s="24">
        <f t="shared" si="845"/>
        <v>4.563438983218731</v>
      </c>
      <c r="Z3575" s="24">
        <f t="shared" si="845"/>
        <v>4.3796229408926655</v>
      </c>
      <c r="AA3575" s="20">
        <v>-0.62</v>
      </c>
      <c r="AB3575" s="20">
        <v>-0.62166666666666603</v>
      </c>
      <c r="AC3575" s="17">
        <v>315.18984123419102</v>
      </c>
      <c r="AD3575" s="17">
        <f t="shared" si="844"/>
        <v>314.78012483792162</v>
      </c>
      <c r="AE3575" s="21">
        <v>32</v>
      </c>
      <c r="AF3575" s="21">
        <v>185.50287356321832</v>
      </c>
      <c r="AG3575" s="19">
        <v>3.2134339080459786</v>
      </c>
      <c r="AH3575" s="21">
        <v>195.2</v>
      </c>
      <c r="AI3575" s="22">
        <v>-6.9166666666666737E-2</v>
      </c>
      <c r="AJ3575" s="21">
        <v>1717.5</v>
      </c>
      <c r="AK3575" s="21" t="e">
        <f>VLOOKUP($B3575,'[3]Rotoma level Monthly'!$C$2:$N$538,10,FALSE)</f>
        <v>#N/A</v>
      </c>
      <c r="AL3575" s="21" t="e">
        <f>VLOOKUP($B3575,'[3]Rotoma level Monthly'!$C$2:$N$538,11,FALSE)</f>
        <v>#N/A</v>
      </c>
      <c r="AM3575" s="20">
        <v>3.4562606940177516</v>
      </c>
      <c r="AN3575" s="21">
        <v>185.375</v>
      </c>
    </row>
    <row r="3576" spans="1:40" x14ac:dyDescent="0.25">
      <c r="A3576" t="s">
        <v>103</v>
      </c>
      <c r="B3576" s="15">
        <v>38991</v>
      </c>
      <c r="C3576" s="16" t="s">
        <v>68</v>
      </c>
      <c r="D3576" s="17">
        <v>2007</v>
      </c>
      <c r="E3576" s="18" t="str">
        <f t="shared" si="838"/>
        <v>Rotoiti Okawa Bay 2006/07</v>
      </c>
      <c r="F3576" s="18" t="s">
        <v>61</v>
      </c>
      <c r="G3576" s="19">
        <v>3.7</v>
      </c>
      <c r="H3576" s="20">
        <v>3.01</v>
      </c>
      <c r="I3576" s="21">
        <v>227.00001</v>
      </c>
      <c r="J3576" s="19">
        <v>26.000000999999997</v>
      </c>
      <c r="K3576" s="19">
        <v>3</v>
      </c>
      <c r="L3576" s="19">
        <v>3</v>
      </c>
      <c r="M3576" s="19">
        <v>4.0000002000000006</v>
      </c>
      <c r="N3576" s="19">
        <v>7.1999997999999996</v>
      </c>
      <c r="O3576" s="19">
        <v>1.4</v>
      </c>
      <c r="Q3576" s="19">
        <f t="shared" si="846"/>
        <v>3.6632323791301675</v>
      </c>
      <c r="R3576" s="19">
        <f t="shared" si="835"/>
        <v>4.2273903954233294</v>
      </c>
      <c r="S3576" s="19">
        <f t="shared" si="848"/>
        <v>3.4816378877383634</v>
      </c>
      <c r="T3576" s="19">
        <f t="shared" si="839"/>
        <v>4.3497222248493976</v>
      </c>
      <c r="U3576" s="23">
        <f t="shared" si="849"/>
        <v>3.9304957217853147</v>
      </c>
      <c r="V3576" s="24">
        <f t="shared" si="845"/>
        <v>4.3210760063094265</v>
      </c>
      <c r="W3576" s="24">
        <f t="shared" si="845"/>
        <v>4.502509859685893</v>
      </c>
      <c r="X3576" s="24">
        <f t="shared" si="845"/>
        <v>4.0414363496508958</v>
      </c>
      <c r="Y3576" s="24">
        <f t="shared" si="845"/>
        <v>4.6755501626894258</v>
      </c>
      <c r="Z3576" s="24">
        <f t="shared" si="845"/>
        <v>4.3939436219008066</v>
      </c>
      <c r="AA3576" s="20">
        <v>-1.55</v>
      </c>
      <c r="AB3576" s="20">
        <v>-0.85666666666666602</v>
      </c>
      <c r="AC3576" s="17">
        <v>315.08083667130597</v>
      </c>
      <c r="AD3576" s="17">
        <f t="shared" si="844"/>
        <v>314.82997344947222</v>
      </c>
      <c r="AE3576" s="21">
        <v>111</v>
      </c>
      <c r="AF3576" s="21">
        <v>207.3387096774193</v>
      </c>
      <c r="AG3576" s="19">
        <v>4.7618951612903215</v>
      </c>
      <c r="AH3576" s="21">
        <v>192.8</v>
      </c>
      <c r="AI3576" s="22">
        <v>-0.25833333333333297</v>
      </c>
      <c r="AJ3576" s="21">
        <v>1641</v>
      </c>
      <c r="AK3576" s="21" t="e">
        <f>VLOOKUP($B3576,'[3]Rotoma level Monthly'!$C$2:$N$538,10,FALSE)</f>
        <v>#N/A</v>
      </c>
      <c r="AL3576" s="21" t="e">
        <f>VLOOKUP($B3576,'[3]Rotoma level Monthly'!$C$2:$N$538,11,FALSE)</f>
        <v>#N/A</v>
      </c>
      <c r="AM3576" s="20">
        <v>3.4536938437623235</v>
      </c>
      <c r="AN3576" s="21">
        <v>186.58333333333337</v>
      </c>
    </row>
    <row r="3577" spans="1:40" x14ac:dyDescent="0.25">
      <c r="A3577" t="s">
        <v>103</v>
      </c>
      <c r="B3577" s="15">
        <v>39022</v>
      </c>
      <c r="C3577" s="16" t="s">
        <v>68</v>
      </c>
      <c r="D3577" s="17">
        <v>2007</v>
      </c>
      <c r="E3577" s="18" t="str">
        <f t="shared" si="838"/>
        <v>Rotoiti Okawa Bay 2006/07</v>
      </c>
      <c r="F3577" s="18" t="s">
        <v>61</v>
      </c>
      <c r="G3577" s="19">
        <v>5.0999999000000003</v>
      </c>
      <c r="H3577" s="20">
        <v>2.99</v>
      </c>
      <c r="I3577" s="21">
        <v>320.99999000000003</v>
      </c>
      <c r="J3577" s="19">
        <v>27.000000999999997</v>
      </c>
      <c r="K3577" s="19">
        <v>2.0000001000000003</v>
      </c>
      <c r="L3577" s="19">
        <v>1</v>
      </c>
      <c r="M3577" s="19">
        <v>6.0000000999999994</v>
      </c>
      <c r="N3577" s="19">
        <v>7.0999999000000003</v>
      </c>
      <c r="O3577" s="19">
        <v>1.5</v>
      </c>
      <c r="Q3577" s="19">
        <f t="shared" si="846"/>
        <v>4.0172282256591902</v>
      </c>
      <c r="R3577" s="19">
        <f t="shared" si="835"/>
        <v>4.2355285541510703</v>
      </c>
      <c r="S3577" s="19">
        <f t="shared" si="848"/>
        <v>3.9345801068151007</v>
      </c>
      <c r="T3577" s="19">
        <f t="shared" si="839"/>
        <v>4.3975822383123848</v>
      </c>
      <c r="U3577" s="23">
        <f t="shared" si="849"/>
        <v>4.1462297812344371</v>
      </c>
      <c r="V3577" s="24">
        <f t="shared" si="845"/>
        <v>4.3434089936166069</v>
      </c>
      <c r="W3577" s="24">
        <f t="shared" si="845"/>
        <v>4.4844304645241424</v>
      </c>
      <c r="X3577" s="24">
        <f t="shared" si="845"/>
        <v>4.0635483036959492</v>
      </c>
      <c r="Y3577" s="24">
        <f t="shared" si="845"/>
        <v>4.6644158474229513</v>
      </c>
      <c r="Z3577" s="24">
        <f t="shared" si="845"/>
        <v>4.3975950495608753</v>
      </c>
      <c r="AA3577" s="20">
        <v>-0.21</v>
      </c>
      <c r="AB3577" s="20">
        <v>-0.86666666666666603</v>
      </c>
      <c r="AC3577" s="17">
        <v>315.01677262141499</v>
      </c>
      <c r="AD3577" s="17">
        <f t="shared" si="844"/>
        <v>314.8743689845594</v>
      </c>
      <c r="AE3577" s="21">
        <v>113</v>
      </c>
      <c r="AF3577" s="21">
        <v>206.5833333333334</v>
      </c>
      <c r="AG3577" s="19">
        <v>4.9511805555555561</v>
      </c>
      <c r="AH3577" s="21">
        <v>185.1</v>
      </c>
      <c r="AI3577" s="22">
        <v>-0.3149999999999995</v>
      </c>
      <c r="AJ3577" s="21">
        <v>1509</v>
      </c>
      <c r="AK3577" s="21" t="e">
        <f>VLOOKUP($B3577,'[3]Rotoma level Monthly'!$C$2:$N$538,10,FALSE)</f>
        <v>#N/A</v>
      </c>
      <c r="AL3577" s="21" t="e">
        <f>VLOOKUP($B3577,'[3]Rotoma level Monthly'!$C$2:$N$538,11,FALSE)</f>
        <v>#N/A</v>
      </c>
      <c r="AM3577" s="20">
        <v>3.5603881388638752</v>
      </c>
      <c r="AN3577" s="21">
        <v>183.25</v>
      </c>
    </row>
    <row r="3578" spans="1:40" x14ac:dyDescent="0.25">
      <c r="A3578" t="s">
        <v>103</v>
      </c>
      <c r="B3578" s="15">
        <v>39052</v>
      </c>
      <c r="C3578" s="16" t="s">
        <v>68</v>
      </c>
      <c r="D3578" s="17">
        <v>2007</v>
      </c>
      <c r="E3578" s="18" t="str">
        <f t="shared" si="838"/>
        <v>Rotoiti Okawa Bay 2006/07</v>
      </c>
      <c r="F3578" s="18" t="s">
        <v>61</v>
      </c>
      <c r="G3578" s="19">
        <v>6</v>
      </c>
      <c r="H3578" s="20">
        <v>2.5999998999999998</v>
      </c>
      <c r="I3578" s="21">
        <v>331.99999020000001</v>
      </c>
      <c r="J3578" s="19">
        <v>25</v>
      </c>
      <c r="K3578" s="19">
        <v>8.0000004000000011</v>
      </c>
      <c r="L3578" s="19">
        <v>7.0000002000000006</v>
      </c>
      <c r="M3578" s="19">
        <v>4.0000002000000006</v>
      </c>
      <c r="N3578" s="19">
        <v>7.6999997999999996</v>
      </c>
      <c r="O3578" s="19">
        <v>2</v>
      </c>
      <c r="Q3578" s="19">
        <f t="shared" si="846"/>
        <v>4.1965041759744546</v>
      </c>
      <c r="R3578" s="19">
        <f t="shared" si="835"/>
        <v>4.4051795299930276</v>
      </c>
      <c r="S3578" s="19">
        <f t="shared" si="848"/>
        <v>3.9786255933623447</v>
      </c>
      <c r="T3578" s="19">
        <f t="shared" si="839"/>
        <v>4.2999848253223494</v>
      </c>
      <c r="U3578" s="23">
        <f t="shared" si="849"/>
        <v>4.2200735311630435</v>
      </c>
      <c r="V3578" s="24">
        <f t="shared" si="845"/>
        <v>4.3514075723381973</v>
      </c>
      <c r="W3578" s="24">
        <f t="shared" si="845"/>
        <v>4.443647768486402</v>
      </c>
      <c r="X3578" s="24">
        <f t="shared" si="845"/>
        <v>4.0445663157549845</v>
      </c>
      <c r="Y3578" s="24">
        <f t="shared" si="845"/>
        <v>4.6562827296737819</v>
      </c>
      <c r="Z3578" s="24">
        <f t="shared" si="845"/>
        <v>4.3816903066487294</v>
      </c>
      <c r="AA3578" s="20">
        <v>-0.43</v>
      </c>
      <c r="AB3578" s="20">
        <v>-0.84833333333333305</v>
      </c>
      <c r="AC3578" s="17">
        <v>314.87586997385301</v>
      </c>
      <c r="AD3578" s="17">
        <f t="shared" si="844"/>
        <v>314.91001495190676</v>
      </c>
      <c r="AE3578" s="21">
        <v>75.5</v>
      </c>
      <c r="AF3578" s="21">
        <v>201.2634408602151</v>
      </c>
      <c r="AG3578" s="19">
        <v>4.1117607526881725</v>
      </c>
      <c r="AH3578" s="21">
        <v>242.4</v>
      </c>
      <c r="AI3578" s="22">
        <v>-0.32083333333333297</v>
      </c>
      <c r="AJ3578" s="21">
        <v>1584</v>
      </c>
      <c r="AK3578" s="21" t="e">
        <f>VLOOKUP($B3578,'[3]Rotoma level Monthly'!$C$2:$N$538,10,FALSE)</f>
        <v>#N/A</v>
      </c>
      <c r="AL3578" s="21" t="e">
        <f>VLOOKUP($B3578,'[3]Rotoma level Monthly'!$C$2:$N$538,11,FALSE)</f>
        <v>#N/A</v>
      </c>
      <c r="AM3578" s="20">
        <v>3.6384784166416537</v>
      </c>
      <c r="AN3578" s="21">
        <v>186.96666666666667</v>
      </c>
    </row>
    <row r="3579" spans="1:40" x14ac:dyDescent="0.25">
      <c r="A3579" t="s">
        <v>103</v>
      </c>
      <c r="B3579" s="15">
        <v>39083</v>
      </c>
      <c r="C3579" s="16" t="s">
        <v>68</v>
      </c>
      <c r="D3579" s="17">
        <v>2007</v>
      </c>
      <c r="E3579" s="18" t="str">
        <f t="shared" si="838"/>
        <v>Rotoiti Okawa Bay 2006/07</v>
      </c>
      <c r="F3579" s="18" t="s">
        <v>61</v>
      </c>
      <c r="G3579" s="19">
        <v>6</v>
      </c>
      <c r="H3579" s="20">
        <v>2.2799999999999998</v>
      </c>
      <c r="I3579" s="21">
        <v>430.00001020000002</v>
      </c>
      <c r="J3579" s="19">
        <v>37</v>
      </c>
      <c r="K3579" s="19">
        <v>4.0000002000000006</v>
      </c>
      <c r="L3579" s="19">
        <v>7.0000002000000006</v>
      </c>
      <c r="M3579" s="19">
        <v>16.000001000000001</v>
      </c>
      <c r="N3579" s="19">
        <v>7.6999997999999996</v>
      </c>
      <c r="O3579" s="19">
        <v>2.2999999999999998</v>
      </c>
      <c r="Q3579" s="19">
        <f t="shared" si="846"/>
        <v>4.1965041759744546</v>
      </c>
      <c r="R3579" s="19">
        <f t="shared" si="835"/>
        <v>4.5630997989158733</v>
      </c>
      <c r="S3579" s="19">
        <f t="shared" si="848"/>
        <v>4.3167400823031805</v>
      </c>
      <c r="T3579" s="19">
        <f t="shared" si="839"/>
        <v>4.7971490342756242</v>
      </c>
      <c r="U3579" s="23">
        <f t="shared" si="849"/>
        <v>4.4683732728672831</v>
      </c>
      <c r="V3579" s="24">
        <f t="shared" si="845"/>
        <v>4.2832044882861835</v>
      </c>
      <c r="W3579" s="24">
        <f t="shared" si="845"/>
        <v>4.4239769567907299</v>
      </c>
      <c r="X3579" s="24">
        <f t="shared" si="845"/>
        <v>4.0421046681255861</v>
      </c>
      <c r="Y3579" s="24">
        <f t="shared" si="845"/>
        <v>4.6428878243827443</v>
      </c>
      <c r="Z3579" s="24">
        <f t="shared" si="845"/>
        <v>4.3534561308217281</v>
      </c>
      <c r="AA3579" s="20">
        <v>-0.69</v>
      </c>
      <c r="AB3579" s="20">
        <v>-5.00000000000001E-2</v>
      </c>
      <c r="AC3579" s="17">
        <v>314.86613343872801</v>
      </c>
      <c r="AD3579" s="17">
        <f t="shared" si="844"/>
        <v>314.94968076775848</v>
      </c>
      <c r="AE3579" s="21">
        <v>175.5</v>
      </c>
      <c r="AF3579" s="21">
        <v>168.0645161290322</v>
      </c>
      <c r="AG3579" s="19">
        <v>3.9665322580645164</v>
      </c>
      <c r="AH3579" s="21">
        <v>214</v>
      </c>
      <c r="AI3579" s="22">
        <v>-0.3149999999999995</v>
      </c>
      <c r="AJ3579" s="21">
        <v>1453.5</v>
      </c>
      <c r="AK3579" s="21" t="e">
        <f>VLOOKUP($B3579,'[3]Rotoma level Monthly'!$C$2:$N$538,10,FALSE)</f>
        <v>#N/A</v>
      </c>
      <c r="AL3579" s="21" t="e">
        <f>VLOOKUP($B3579,'[3]Rotoma level Monthly'!$C$2:$N$538,11,FALSE)</f>
        <v>#N/A</v>
      </c>
      <c r="AM3579" s="20">
        <v>3.6432387213011523</v>
      </c>
      <c r="AN3579" s="21">
        <v>185.25833333333335</v>
      </c>
    </row>
    <row r="3580" spans="1:40" x14ac:dyDescent="0.25">
      <c r="A3580" t="s">
        <v>103</v>
      </c>
      <c r="B3580" s="15">
        <v>39114</v>
      </c>
      <c r="C3580" s="16" t="s">
        <v>68</v>
      </c>
      <c r="D3580" s="17">
        <v>2007</v>
      </c>
      <c r="E3580" s="18" t="str">
        <f t="shared" si="838"/>
        <v>Rotoiti Okawa Bay 2006/07</v>
      </c>
      <c r="F3580" s="18" t="s">
        <v>61</v>
      </c>
      <c r="G3580" s="19">
        <v>5</v>
      </c>
      <c r="H3580" s="20">
        <v>3.2</v>
      </c>
      <c r="I3580" s="21">
        <v>307.50001001999999</v>
      </c>
      <c r="J3580" s="19">
        <v>33</v>
      </c>
      <c r="K3580" s="19">
        <v>4.9999998999999997</v>
      </c>
      <c r="L3580" s="19">
        <v>0.50000001999999999</v>
      </c>
      <c r="M3580" s="19">
        <v>6.0000000999999994</v>
      </c>
      <c r="N3580" s="19">
        <v>8.5</v>
      </c>
      <c r="O3580" s="19">
        <v>1.3</v>
      </c>
      <c r="Q3580" s="19">
        <f t="shared" si="846"/>
        <v>3.9953838110134878</v>
      </c>
      <c r="R3580" s="19">
        <f t="shared" ref="R3580:R3629" si="850">5.56+2.6*LOG(((1/$H3580)-(1/40)),10)</f>
        <v>4.1524584074666873</v>
      </c>
      <c r="S3580" s="19">
        <f t="shared" si="848"/>
        <v>3.8784138541318698</v>
      </c>
      <c r="T3580" s="19">
        <f t="shared" si="839"/>
        <v>4.6520607044434303</v>
      </c>
      <c r="U3580" s="23">
        <f t="shared" si="849"/>
        <v>4.1695791942638687</v>
      </c>
      <c r="V3580" s="24">
        <f t="shared" si="845"/>
        <v>4.1960783171906337</v>
      </c>
      <c r="W3580" s="24">
        <f t="shared" si="845"/>
        <v>4.3764836242174496</v>
      </c>
      <c r="X3580" s="24">
        <f t="shared" si="845"/>
        <v>3.9769610172557988</v>
      </c>
      <c r="Y3580" s="24">
        <f t="shared" si="845"/>
        <v>4.5814855602534417</v>
      </c>
      <c r="Z3580" s="24">
        <f t="shared" si="845"/>
        <v>4.2837097359775171</v>
      </c>
      <c r="AA3580" s="20">
        <v>-0.26</v>
      </c>
      <c r="AB3580" s="20">
        <v>1.49999999999998E-2</v>
      </c>
      <c r="AC3580" s="17">
        <v>314.74204480765002</v>
      </c>
      <c r="AD3580" s="17">
        <f t="shared" si="844"/>
        <v>314.95569530292829</v>
      </c>
      <c r="AE3580" s="21">
        <v>38</v>
      </c>
      <c r="AF3580" s="21">
        <v>167.53720238095238</v>
      </c>
      <c r="AG3580" s="19">
        <v>2.9465773809523816</v>
      </c>
      <c r="AH3580" s="21">
        <v>235.7</v>
      </c>
      <c r="AI3580" s="22">
        <v>-0.3149999999999995</v>
      </c>
      <c r="AJ3580" s="21">
        <v>1494.5</v>
      </c>
      <c r="AK3580" s="21" t="e">
        <f>VLOOKUP($B3580,'[3]Rotoma level Monthly'!$C$2:$N$538,10,FALSE)</f>
        <v>#N/A</v>
      </c>
      <c r="AL3580" s="21" t="e">
        <f>VLOOKUP($B3580,'[3]Rotoma level Monthly'!$C$2:$N$538,11,FALSE)</f>
        <v>#N/A</v>
      </c>
      <c r="AM3580" s="20">
        <v>3.6272776997957763</v>
      </c>
      <c r="AN3580" s="21">
        <v>183.81666666666663</v>
      </c>
    </row>
    <row r="3581" spans="1:40" x14ac:dyDescent="0.25">
      <c r="A3581" t="s">
        <v>103</v>
      </c>
      <c r="B3581" s="15">
        <v>39142</v>
      </c>
      <c r="C3581" s="16" t="s">
        <v>68</v>
      </c>
      <c r="D3581" s="17">
        <v>2007</v>
      </c>
      <c r="E3581" s="18" t="str">
        <f t="shared" si="838"/>
        <v>Rotoiti Okawa Bay 2006/07</v>
      </c>
      <c r="F3581" s="18" t="s">
        <v>61</v>
      </c>
      <c r="G3581" s="19">
        <v>7.4000000999999997</v>
      </c>
      <c r="H3581" s="20">
        <v>3.03</v>
      </c>
      <c r="I3581" s="21">
        <v>342.50001002000005</v>
      </c>
      <c r="J3581" s="19">
        <v>33</v>
      </c>
      <c r="K3581" s="19">
        <v>4.9999998999999997</v>
      </c>
      <c r="L3581" s="19">
        <v>0.50000001999999999</v>
      </c>
      <c r="M3581" s="19">
        <v>28.000001000000001</v>
      </c>
      <c r="N3581" s="19">
        <v>7.8000002000000004</v>
      </c>
      <c r="O3581" s="19">
        <v>1.5</v>
      </c>
      <c r="Q3581" s="19">
        <f t="shared" si="846"/>
        <v>4.4278485830235432</v>
      </c>
      <c r="R3581" s="19">
        <f t="shared" si="850"/>
        <v>4.2193017599313825</v>
      </c>
      <c r="S3581" s="19">
        <f t="shared" si="848"/>
        <v>4.0193283714871448</v>
      </c>
      <c r="T3581" s="19">
        <f t="shared" si="839"/>
        <v>4.6520607044434303</v>
      </c>
      <c r="U3581" s="23">
        <f t="shared" si="849"/>
        <v>4.329634854721375</v>
      </c>
      <c r="V3581" s="24">
        <f t="shared" si="845"/>
        <v>4.2285116615754994</v>
      </c>
      <c r="W3581" s="24">
        <f t="shared" si="845"/>
        <v>4.3606060438894936</v>
      </c>
      <c r="X3581" s="24">
        <f t="shared" si="845"/>
        <v>3.9639898944487895</v>
      </c>
      <c r="Y3581" s="24">
        <f t="shared" si="845"/>
        <v>4.5510838010120898</v>
      </c>
      <c r="Z3581" s="24">
        <f t="shared" si="845"/>
        <v>4.2766907747709162</v>
      </c>
      <c r="AA3581" s="20">
        <v>-0.09</v>
      </c>
      <c r="AB3581" s="20">
        <v>-5.5000000000000097E-2</v>
      </c>
      <c r="AC3581" s="17">
        <v>314.59273997073399</v>
      </c>
      <c r="AD3581" s="17">
        <f t="shared" si="844"/>
        <v>314.95055995950594</v>
      </c>
      <c r="AE3581" s="21">
        <v>160.5</v>
      </c>
      <c r="AF3581" s="21">
        <v>162.37903225806457</v>
      </c>
      <c r="AG3581" s="19">
        <v>3.7531586021505374</v>
      </c>
      <c r="AH3581" s="21">
        <v>172.5</v>
      </c>
      <c r="AI3581" s="22">
        <v>-0.3149999999999995</v>
      </c>
      <c r="AJ3581" s="21">
        <v>1348</v>
      </c>
      <c r="AK3581" s="21" t="e">
        <f>VLOOKUP($B3581,'[3]Rotoma level Monthly'!$C$2:$N$538,10,FALSE)</f>
        <v>#N/A</v>
      </c>
      <c r="AL3581" s="21" t="e">
        <f>VLOOKUP($B3581,'[3]Rotoma level Monthly'!$C$2:$N$538,11,FALSE)</f>
        <v>#N/A</v>
      </c>
      <c r="AM3581" s="20">
        <v>3.6088129180497446</v>
      </c>
      <c r="AN3581" s="21">
        <v>183.125</v>
      </c>
    </row>
    <row r="3582" spans="1:40" x14ac:dyDescent="0.25">
      <c r="A3582" t="s">
        <v>103</v>
      </c>
      <c r="B3582" s="15">
        <v>39173</v>
      </c>
      <c r="C3582" s="16" t="s">
        <v>68</v>
      </c>
      <c r="D3582" s="17">
        <v>2007</v>
      </c>
      <c r="E3582" s="18" t="str">
        <f t="shared" si="838"/>
        <v>Rotoiti Okawa Bay 2006/07</v>
      </c>
      <c r="F3582" s="18" t="s">
        <v>61</v>
      </c>
      <c r="G3582" s="19">
        <v>2.5999998999999998</v>
      </c>
      <c r="H3582" s="20">
        <v>3.74</v>
      </c>
      <c r="I3582" s="21">
        <v>339.99998999999997</v>
      </c>
      <c r="J3582" s="19">
        <v>24</v>
      </c>
      <c r="K3582" s="19">
        <v>3</v>
      </c>
      <c r="L3582" s="19">
        <v>1</v>
      </c>
      <c r="M3582" s="19">
        <v>2.0000001000000003</v>
      </c>
      <c r="N3582" s="19">
        <v>7.9000000999999997</v>
      </c>
      <c r="O3582" s="19">
        <v>1.1000000000000001</v>
      </c>
      <c r="Q3582" s="19">
        <f t="shared" si="846"/>
        <v>3.2740322614186468</v>
      </c>
      <c r="R3582" s="19">
        <f t="shared" si="850"/>
        <v>3.9596901362007229</v>
      </c>
      <c r="S3582" s="19">
        <f t="shared" si="848"/>
        <v>4.009751501849351</v>
      </c>
      <c r="T3582" s="19">
        <f t="shared" si="839"/>
        <v>4.248216825797889</v>
      </c>
      <c r="U3582" s="23">
        <f t="shared" si="849"/>
        <v>3.8729226813166528</v>
      </c>
      <c r="V3582" s="24">
        <f t="shared" si="845"/>
        <v>4.126349947873627</v>
      </c>
      <c r="W3582" s="24">
        <f t="shared" si="845"/>
        <v>4.2906510936342253</v>
      </c>
      <c r="X3582" s="24">
        <f t="shared" si="845"/>
        <v>3.9420321075495197</v>
      </c>
      <c r="Y3582" s="24">
        <f t="shared" si="845"/>
        <v>4.5510838010120898</v>
      </c>
      <c r="Z3582" s="24">
        <f t="shared" si="845"/>
        <v>4.2242604196941516</v>
      </c>
      <c r="AA3582" s="20">
        <v>-0.14000000000000001</v>
      </c>
      <c r="AB3582" s="20">
        <v>-0.25666666666666599</v>
      </c>
      <c r="AC3582" s="17">
        <v>314.550253340197</v>
      </c>
      <c r="AD3582" s="17">
        <f t="shared" si="844"/>
        <v>314.93405945871342</v>
      </c>
      <c r="AE3582" s="21">
        <v>55</v>
      </c>
      <c r="AF3582" s="21">
        <v>178.51388888888889</v>
      </c>
      <c r="AG3582" s="19">
        <v>2.430416666666666</v>
      </c>
      <c r="AH3582" s="21">
        <v>206.5</v>
      </c>
      <c r="AI3582" s="22">
        <v>-0.3149999999999995</v>
      </c>
      <c r="AJ3582" s="21">
        <v>1396.5</v>
      </c>
      <c r="AK3582" s="21" t="e">
        <f>VLOOKUP($B3582,'[3]Rotoma level Monthly'!$C$2:$N$538,10,FALSE)</f>
        <v>#N/A</v>
      </c>
      <c r="AL3582" s="21" t="e">
        <f>VLOOKUP($B3582,'[3]Rotoma level Monthly'!$C$2:$N$538,11,FALSE)</f>
        <v>#N/A</v>
      </c>
      <c r="AM3582" s="20">
        <v>3.6315167710963396</v>
      </c>
      <c r="AN3582" s="21">
        <v>186.81666666666669</v>
      </c>
    </row>
    <row r="3583" spans="1:40" x14ac:dyDescent="0.25">
      <c r="A3583" t="s">
        <v>103</v>
      </c>
      <c r="B3583" s="15">
        <v>39203</v>
      </c>
      <c r="C3583" s="16" t="s">
        <v>68</v>
      </c>
      <c r="D3583" s="17">
        <v>2007</v>
      </c>
      <c r="E3583" s="18" t="str">
        <f t="shared" si="838"/>
        <v>Rotoiti Okawa Bay 2006/07</v>
      </c>
      <c r="F3583" s="18" t="s">
        <v>61</v>
      </c>
      <c r="G3583" s="19">
        <v>3.5999998999999998</v>
      </c>
      <c r="H3583" s="20">
        <v>4.8499999000000003</v>
      </c>
      <c r="I3583" s="21">
        <v>327.49999002000004</v>
      </c>
      <c r="J3583" s="19">
        <v>22</v>
      </c>
      <c r="K3583" s="19">
        <v>7.0000002000000006</v>
      </c>
      <c r="L3583" s="19">
        <v>0.50000001999999999</v>
      </c>
      <c r="M3583" s="19">
        <v>8.9999995999999989</v>
      </c>
      <c r="N3583" s="19">
        <v>7.3000002000000004</v>
      </c>
      <c r="O3583" s="19">
        <v>0.60000001999999997</v>
      </c>
      <c r="Q3583" s="19">
        <f t="shared" si="846"/>
        <v>3.6330083213070212</v>
      </c>
      <c r="R3583" s="19">
        <f t="shared" si="850"/>
        <v>3.6311213850007897</v>
      </c>
      <c r="S3583" s="19">
        <f t="shared" si="848"/>
        <v>3.9607859861912043</v>
      </c>
      <c r="T3583" s="19">
        <f t="shared" si="839"/>
        <v>4.1378742280008423</v>
      </c>
      <c r="U3583" s="23">
        <f t="shared" si="849"/>
        <v>3.8406974801249643</v>
      </c>
      <c r="V3583" s="24">
        <f t="shared" si="845"/>
        <v>4.0529465940692511</v>
      </c>
      <c r="W3583" s="24">
        <f t="shared" si="845"/>
        <v>4.2357710992690256</v>
      </c>
      <c r="X3583" s="24">
        <f t="shared" si="845"/>
        <v>3.9560746570424068</v>
      </c>
      <c r="Y3583" s="24">
        <f t="shared" si="845"/>
        <v>4.4933259809497441</v>
      </c>
      <c r="Z3583" s="24">
        <f t="shared" si="845"/>
        <v>4.1770325566404862</v>
      </c>
      <c r="AA3583" s="20">
        <v>-0.15</v>
      </c>
      <c r="AB3583" s="20">
        <v>-0.23499999999999999</v>
      </c>
      <c r="AC3583" s="17">
        <v>314.44042414693598</v>
      </c>
      <c r="AD3583" s="17">
        <f t="shared" si="844"/>
        <v>314.8935752129612</v>
      </c>
      <c r="AE3583" s="21">
        <v>59</v>
      </c>
      <c r="AF3583" s="21">
        <v>179.16666666666669</v>
      </c>
      <c r="AG3583" s="19">
        <v>2.5378360215053766</v>
      </c>
      <c r="AH3583" s="21">
        <v>186.2</v>
      </c>
      <c r="AI3583" s="22">
        <v>-0.3149999999999995</v>
      </c>
      <c r="AJ3583" s="21">
        <v>1252.5</v>
      </c>
      <c r="AK3583" s="21" t="e">
        <f>VLOOKUP($B3583,'[3]Rotoma level Monthly'!$C$2:$N$538,10,FALSE)</f>
        <v>#N/A</v>
      </c>
      <c r="AL3583" s="21" t="e">
        <f>VLOOKUP($B3583,'[3]Rotoma level Monthly'!$C$2:$N$538,11,FALSE)</f>
        <v>#N/A</v>
      </c>
      <c r="AM3583" s="20">
        <v>3.566869780355598</v>
      </c>
      <c r="AN3583" s="21">
        <v>190.5</v>
      </c>
    </row>
    <row r="3584" spans="1:40" x14ac:dyDescent="0.25">
      <c r="A3584" t="s">
        <v>103</v>
      </c>
      <c r="B3584" s="15">
        <v>39234</v>
      </c>
      <c r="C3584" s="16" t="s">
        <v>68</v>
      </c>
      <c r="D3584" s="17">
        <v>2007</v>
      </c>
      <c r="E3584" s="18" t="str">
        <f t="shared" si="838"/>
        <v>Rotoiti Okawa Bay 2006/07</v>
      </c>
      <c r="F3584" s="18" t="s">
        <v>61</v>
      </c>
      <c r="G3584" s="19">
        <v>2.5999998999999998</v>
      </c>
      <c r="H3584" s="20">
        <v>4.6999997999999996</v>
      </c>
      <c r="I3584" s="21">
        <v>276.49999001999998</v>
      </c>
      <c r="J3584" s="19">
        <v>22</v>
      </c>
      <c r="K3584" s="19">
        <v>4.0000002000000006</v>
      </c>
      <c r="L3584" s="19">
        <v>0.50000001999999999</v>
      </c>
      <c r="M3584" s="19">
        <v>4.0000002000000006</v>
      </c>
      <c r="N3584" s="19">
        <v>7.1999997999999996</v>
      </c>
      <c r="O3584" s="19">
        <v>1.3</v>
      </c>
      <c r="Q3584" s="19">
        <f t="shared" si="846"/>
        <v>3.2740322614186468</v>
      </c>
      <c r="R3584" s="19">
        <f t="shared" si="850"/>
        <v>3.6714038803699132</v>
      </c>
      <c r="S3584" s="19">
        <f t="shared" si="848"/>
        <v>3.7395023110954848</v>
      </c>
      <c r="T3584" s="19">
        <f t="shared" si="839"/>
        <v>4.1378742280008423</v>
      </c>
      <c r="U3584" s="23">
        <f t="shared" si="849"/>
        <v>3.7057031702212218</v>
      </c>
      <c r="V3584" s="24">
        <f t="shared" si="845"/>
        <v>3.9659301186931795</v>
      </c>
      <c r="W3584" s="24">
        <f t="shared" si="845"/>
        <v>4.2028044083575979</v>
      </c>
      <c r="X3584" s="24">
        <f t="shared" si="845"/>
        <v>3.93802696154683</v>
      </c>
      <c r="Y3584" s="24">
        <f t="shared" si="845"/>
        <v>4.4442589424912473</v>
      </c>
      <c r="Z3584" s="24">
        <f t="shared" si="845"/>
        <v>4.1377551077722137</v>
      </c>
      <c r="AA3584" s="20">
        <v>0.6</v>
      </c>
      <c r="AB3584" s="20">
        <v>0.90666666666666595</v>
      </c>
      <c r="AC3584" s="17">
        <v>314.29867986631001</v>
      </c>
      <c r="AD3584" s="17">
        <f t="shared" si="844"/>
        <v>314.82784933601141</v>
      </c>
      <c r="AE3584" s="21">
        <v>113</v>
      </c>
      <c r="AF3584" s="21">
        <v>187.7777777777778</v>
      </c>
      <c r="AG3584" s="19">
        <v>3.9652083333333326</v>
      </c>
      <c r="AH3584" s="21">
        <v>106</v>
      </c>
      <c r="AI3584" s="22">
        <v>-0.28749999999999953</v>
      </c>
      <c r="AJ3584" s="21">
        <v>1127</v>
      </c>
      <c r="AK3584" s="21" t="e">
        <f>VLOOKUP($B3584,'[3]Rotoma level Monthly'!$C$2:$N$538,10,FALSE)</f>
        <v>#N/A</v>
      </c>
      <c r="AL3584" s="21" t="e">
        <f>VLOOKUP($B3584,'[3]Rotoma level Monthly'!$C$2:$N$538,11,FALSE)</f>
        <v>#N/A</v>
      </c>
      <c r="AM3584" s="20">
        <v>3.5285521280258494</v>
      </c>
      <c r="AN3584" s="21">
        <v>185.85833333333335</v>
      </c>
    </row>
    <row r="3585" spans="1:40" x14ac:dyDescent="0.25">
      <c r="A3585" t="s">
        <v>103</v>
      </c>
      <c r="B3585" s="15">
        <v>39264</v>
      </c>
      <c r="C3585" s="16" t="s">
        <v>69</v>
      </c>
      <c r="D3585" s="17">
        <v>2008</v>
      </c>
      <c r="E3585" s="18" t="str">
        <f t="shared" si="838"/>
        <v>Rotoiti Okawa Bay 2007/08</v>
      </c>
      <c r="F3585" s="18" t="s">
        <v>61</v>
      </c>
      <c r="G3585" s="19">
        <v>8.1000004000000008</v>
      </c>
      <c r="H3585" s="20">
        <v>4.4000000999999997</v>
      </c>
      <c r="I3585" s="21">
        <v>427</v>
      </c>
      <c r="J3585" s="19">
        <v>30.999998999999999</v>
      </c>
      <c r="K3585" s="19">
        <v>3</v>
      </c>
      <c r="L3585" s="19">
        <v>112</v>
      </c>
      <c r="M3585" s="19">
        <v>21</v>
      </c>
      <c r="N3585" s="19">
        <v>7.1999997999999996</v>
      </c>
      <c r="O3585" s="19">
        <v>1.2</v>
      </c>
      <c r="Q3585" s="19">
        <f t="shared" si="846"/>
        <v>4.527552002426237</v>
      </c>
      <c r="R3585" s="19">
        <f t="shared" si="850"/>
        <v>3.7554370295780166</v>
      </c>
      <c r="S3585" s="19">
        <f t="shared" si="848"/>
        <v>4.307587903825322</v>
      </c>
      <c r="T3585" s="19">
        <f t="shared" si="839"/>
        <v>4.5727761050883364</v>
      </c>
      <c r="U3585" s="23">
        <f t="shared" si="849"/>
        <v>4.2908382602294779</v>
      </c>
      <c r="V3585" s="24">
        <f t="shared" si="845"/>
        <v>3.9593612125376594</v>
      </c>
      <c r="W3585" s="24">
        <f t="shared" si="845"/>
        <v>4.1546820310572725</v>
      </c>
      <c r="X3585" s="24">
        <f t="shared" si="845"/>
        <v>3.9762999604182419</v>
      </c>
      <c r="Y3585" s="24">
        <f t="shared" si="845"/>
        <v>4.4550151598477763</v>
      </c>
      <c r="Z3585" s="24">
        <f t="shared" si="845"/>
        <v>4.1363395909652372</v>
      </c>
      <c r="AA3585" s="20">
        <v>-0.46</v>
      </c>
      <c r="AB3585" s="20">
        <v>0.59333333333333305</v>
      </c>
      <c r="AC3585" s="17">
        <v>314.353843874213</v>
      </c>
      <c r="AD3585" s="17">
        <f t="shared" si="844"/>
        <v>314.76812531091332</v>
      </c>
      <c r="AE3585" s="21">
        <v>216.5</v>
      </c>
      <c r="AF3585" s="21">
        <v>159.56989247311824</v>
      </c>
      <c r="AG3585" s="19">
        <v>3.4693548387096769</v>
      </c>
      <c r="AH3585" s="21">
        <v>93.5</v>
      </c>
      <c r="AI3585" s="22">
        <v>-0.24583333333333299</v>
      </c>
      <c r="AJ3585" s="21">
        <v>1151.5</v>
      </c>
      <c r="AK3585" s="21" t="e">
        <f>VLOOKUP($B3585,'[3]Rotoma level Monthly'!$C$2:$N$538,10,FALSE)</f>
        <v>#N/A</v>
      </c>
      <c r="AL3585" s="21" t="e">
        <f>VLOOKUP($B3585,'[3]Rotoma level Monthly'!$C$2:$N$538,11,FALSE)</f>
        <v>#N/A</v>
      </c>
      <c r="AM3585" s="20">
        <v>3.5744143965443675</v>
      </c>
      <c r="AN3585" s="21">
        <v>181.98333333333335</v>
      </c>
    </row>
    <row r="3586" spans="1:40" x14ac:dyDescent="0.25">
      <c r="A3586" t="s">
        <v>103</v>
      </c>
      <c r="B3586" s="15">
        <v>39295</v>
      </c>
      <c r="C3586" s="16" t="s">
        <v>69</v>
      </c>
      <c r="D3586" s="17">
        <v>2008</v>
      </c>
      <c r="E3586" s="18" t="str">
        <f t="shared" si="838"/>
        <v>Rotoiti Okawa Bay 2007/08</v>
      </c>
      <c r="F3586" s="18" t="s">
        <v>61</v>
      </c>
      <c r="G3586" s="19">
        <v>3.2</v>
      </c>
      <c r="H3586" s="20">
        <v>4.6999997999999996</v>
      </c>
      <c r="I3586" s="21">
        <v>340.00001000000003</v>
      </c>
      <c r="J3586" s="19">
        <v>39.999999000000003</v>
      </c>
      <c r="K3586" s="19">
        <v>8.0000004000000011</v>
      </c>
      <c r="L3586" s="19">
        <v>24</v>
      </c>
      <c r="M3586" s="19">
        <v>14</v>
      </c>
      <c r="N3586" s="19">
        <v>6.9899997999999997</v>
      </c>
      <c r="O3586" s="19">
        <v>0.83999997000000004</v>
      </c>
      <c r="Q3586" s="19">
        <f t="shared" si="846"/>
        <v>3.5030809449325613</v>
      </c>
      <c r="R3586" s="19">
        <f t="shared" si="850"/>
        <v>3.6714038803699132</v>
      </c>
      <c r="S3586" s="19">
        <f t="shared" si="848"/>
        <v>4.0097515787450231</v>
      </c>
      <c r="T3586" s="19">
        <f t="shared" si="839"/>
        <v>4.8960151429741519</v>
      </c>
      <c r="U3586" s="23">
        <f t="shared" si="849"/>
        <v>4.0200628867554125</v>
      </c>
      <c r="V3586" s="24">
        <f t="shared" si="845"/>
        <v>3.8450245941055292</v>
      </c>
      <c r="W3586" s="24">
        <f t="shared" si="845"/>
        <v>4.0658523310383261</v>
      </c>
      <c r="X3586" s="24">
        <f t="shared" si="845"/>
        <v>3.9874220530131885</v>
      </c>
      <c r="Y3586" s="24">
        <f t="shared" si="845"/>
        <v>4.4691265309703878</v>
      </c>
      <c r="Z3586" s="24">
        <f t="shared" si="845"/>
        <v>4.0918563772818581</v>
      </c>
      <c r="AA3586" s="20">
        <v>0.31</v>
      </c>
      <c r="AB3586" s="20">
        <v>0.32999999999999902</v>
      </c>
      <c r="AC3586" s="17">
        <v>314.43462985253001</v>
      </c>
      <c r="AD3586" s="17">
        <f t="shared" si="844"/>
        <v>314.70350581650524</v>
      </c>
      <c r="AE3586" s="21">
        <v>133.5</v>
      </c>
      <c r="AF3586" s="21">
        <v>205.45698924731184</v>
      </c>
      <c r="AG3586" s="19">
        <v>3.7325940860215066</v>
      </c>
      <c r="AH3586" s="21">
        <v>160.4</v>
      </c>
      <c r="AI3586" s="22">
        <v>-0.14500000000000005</v>
      </c>
      <c r="AJ3586" s="21">
        <v>1270</v>
      </c>
      <c r="AK3586" s="21" t="e">
        <f>VLOOKUP($B3586,'[3]Rotoma level Monthly'!$C$2:$N$538,10,FALSE)</f>
        <v>#N/A</v>
      </c>
      <c r="AL3586" s="21" t="e">
        <f>VLOOKUP($B3586,'[3]Rotoma level Monthly'!$C$2:$N$538,11,FALSE)</f>
        <v>#N/A</v>
      </c>
      <c r="AM3586" s="20">
        <v>3.6090078105228618</v>
      </c>
      <c r="AN3586" s="21">
        <v>182.52500000000001</v>
      </c>
    </row>
    <row r="3587" spans="1:40" x14ac:dyDescent="0.25">
      <c r="A3587" t="s">
        <v>103</v>
      </c>
      <c r="B3587" s="15">
        <v>39326</v>
      </c>
      <c r="C3587" s="16" t="s">
        <v>69</v>
      </c>
      <c r="D3587" s="17">
        <v>2008</v>
      </c>
      <c r="E3587" s="18" t="str">
        <f t="shared" ref="E3587:E3650" si="851">CONCATENATE(A3587," ",C3587)</f>
        <v>Rotoiti Okawa Bay 2007/08</v>
      </c>
      <c r="F3587" s="18" t="s">
        <v>61</v>
      </c>
      <c r="G3587" s="19">
        <v>4.5999999000000003</v>
      </c>
      <c r="H3587" s="20">
        <v>4</v>
      </c>
      <c r="I3587" s="21">
        <v>383.99999000000003</v>
      </c>
      <c r="J3587" s="19">
        <v>28.999998999999999</v>
      </c>
      <c r="K3587" s="19">
        <v>9.9999997999999994</v>
      </c>
      <c r="L3587" s="19">
        <v>1</v>
      </c>
      <c r="M3587" s="19">
        <v>12</v>
      </c>
      <c r="N3587" s="19">
        <v>7.4000000999999997</v>
      </c>
      <c r="O3587" s="19">
        <v>0.88999998999999996</v>
      </c>
      <c r="Q3587" s="19">
        <f t="shared" si="846"/>
        <v>3.9034048684905898</v>
      </c>
      <c r="R3587" s="19">
        <f t="shared" si="850"/>
        <v>3.8756745470895422</v>
      </c>
      <c r="S3587" s="19">
        <f t="shared" si="848"/>
        <v>4.1688369513039127</v>
      </c>
      <c r="T3587" s="19">
        <f t="shared" si="839"/>
        <v>4.4882021101359886</v>
      </c>
      <c r="U3587" s="23">
        <f t="shared" si="849"/>
        <v>4.1090296192550078</v>
      </c>
      <c r="V3587" s="24">
        <f t="shared" si="845"/>
        <v>3.8843176675640838</v>
      </c>
      <c r="W3587" s="24">
        <f t="shared" si="845"/>
        <v>4.0306407753741906</v>
      </c>
      <c r="X3587" s="24">
        <f t="shared" si="845"/>
        <v>3.983795177404025</v>
      </c>
      <c r="Y3587" s="24">
        <f t="shared" si="845"/>
        <v>4.4691265309703878</v>
      </c>
      <c r="Z3587" s="24">
        <f t="shared" si="845"/>
        <v>4.0919700378281716</v>
      </c>
      <c r="AA3587" s="20">
        <v>0.09</v>
      </c>
      <c r="AB3587" s="20">
        <v>0.13999999999999899</v>
      </c>
      <c r="AC3587" s="17">
        <v>314.39995953023703</v>
      </c>
      <c r="AD3587" s="17">
        <f t="shared" si="844"/>
        <v>314.63768234117578</v>
      </c>
      <c r="AE3587" s="21">
        <v>84.5</v>
      </c>
      <c r="AF3587" s="21">
        <v>155.01388888888894</v>
      </c>
      <c r="AG3587" s="19">
        <v>3.0348842592592584</v>
      </c>
      <c r="AH3587" s="21">
        <v>143.4</v>
      </c>
      <c r="AI3587" s="22">
        <v>-5.2500000000000102E-2</v>
      </c>
      <c r="AJ3587" s="21">
        <v>1282.5</v>
      </c>
      <c r="AK3587" s="21" t="e">
        <f>VLOOKUP($B3587,'[3]Rotoma level Monthly'!$C$2:$N$538,10,FALSE)</f>
        <v>#N/A</v>
      </c>
      <c r="AL3587" s="21" t="e">
        <f>VLOOKUP($B3587,'[3]Rotoma level Monthly'!$C$2:$N$538,11,FALSE)</f>
        <v>#N/A</v>
      </c>
      <c r="AM3587" s="20">
        <v>3.6533290470820017</v>
      </c>
      <c r="AN3587" s="21">
        <v>178.20833333333334</v>
      </c>
    </row>
    <row r="3588" spans="1:40" x14ac:dyDescent="0.25">
      <c r="A3588" t="s">
        <v>103</v>
      </c>
      <c r="B3588" s="15">
        <v>39356</v>
      </c>
      <c r="C3588" s="16" t="s">
        <v>69</v>
      </c>
      <c r="D3588" s="17">
        <v>2008</v>
      </c>
      <c r="E3588" s="18" t="str">
        <f t="shared" si="851"/>
        <v>Rotoiti Okawa Bay 2007/08</v>
      </c>
      <c r="F3588" s="18" t="s">
        <v>61</v>
      </c>
      <c r="G3588" s="19">
        <v>7.3000002000000004</v>
      </c>
      <c r="H3588" s="20">
        <v>2.5999998999999998</v>
      </c>
      <c r="I3588" s="21">
        <v>300.0000101</v>
      </c>
      <c r="J3588" s="19">
        <v>20</v>
      </c>
      <c r="K3588" s="19">
        <v>8.0000004000000011</v>
      </c>
      <c r="L3588" s="19">
        <v>2.0000001000000003</v>
      </c>
      <c r="M3588" s="19">
        <v>1</v>
      </c>
      <c r="N3588" s="19">
        <v>7</v>
      </c>
      <c r="O3588" s="19">
        <v>1.4</v>
      </c>
      <c r="Q3588" s="19">
        <f t="shared" si="846"/>
        <v>4.4128400949280939</v>
      </c>
      <c r="R3588" s="19">
        <f t="shared" si="850"/>
        <v>4.4051795299930276</v>
      </c>
      <c r="S3588" s="19">
        <f t="shared" si="848"/>
        <v>3.8461350207161389</v>
      </c>
      <c r="T3588" s="19">
        <f t="shared" si="839"/>
        <v>4.0170075873388251</v>
      </c>
      <c r="U3588" s="23">
        <f t="shared" si="849"/>
        <v>4.1702905582440213</v>
      </c>
      <c r="V3588" s="24">
        <f t="shared" si="845"/>
        <v>3.9467849772139103</v>
      </c>
      <c r="W3588" s="24">
        <f t="shared" si="845"/>
        <v>4.0454565365883317</v>
      </c>
      <c r="X3588" s="24">
        <f t="shared" si="845"/>
        <v>4.014169938485507</v>
      </c>
      <c r="Y3588" s="24">
        <f t="shared" si="845"/>
        <v>4.4414003111778415</v>
      </c>
      <c r="Z3588" s="24">
        <f t="shared" si="845"/>
        <v>4.111952940866396</v>
      </c>
      <c r="AA3588" s="20">
        <v>0.53</v>
      </c>
      <c r="AB3588" s="20">
        <v>0.141666666666666</v>
      </c>
      <c r="AC3588" s="17">
        <v>314.37808519808698</v>
      </c>
      <c r="AD3588" s="17">
        <f t="shared" si="844"/>
        <v>314.57911971840753</v>
      </c>
      <c r="AE3588" s="21">
        <v>81.5</v>
      </c>
      <c r="AF3588" s="21">
        <v>222.91666666666671</v>
      </c>
      <c r="AG3588" s="19">
        <v>5.3009408602150518</v>
      </c>
      <c r="AH3588" s="21">
        <v>241</v>
      </c>
      <c r="AI3588" s="22">
        <v>-1.7500000000000147E-2</v>
      </c>
      <c r="AJ3588" s="21">
        <v>1335</v>
      </c>
      <c r="AK3588" s="21" t="e">
        <f>VLOOKUP($B3588,'[3]Rotoma level Monthly'!$C$2:$N$538,10,FALSE)</f>
        <v>#N/A</v>
      </c>
      <c r="AL3588" s="21" t="e">
        <f>VLOOKUP($B3588,'[3]Rotoma level Monthly'!$C$2:$N$538,11,FALSE)</f>
        <v>#N/A</v>
      </c>
      <c r="AM3588" s="20">
        <v>3.6384499096831084</v>
      </c>
      <c r="AN3588" s="21">
        <v>182.22500000000002</v>
      </c>
    </row>
    <row r="3589" spans="1:40" x14ac:dyDescent="0.25">
      <c r="A3589" t="s">
        <v>103</v>
      </c>
      <c r="B3589" s="15">
        <v>39387</v>
      </c>
      <c r="C3589" s="16" t="s">
        <v>69</v>
      </c>
      <c r="D3589" s="17">
        <v>2008</v>
      </c>
      <c r="E3589" s="18" t="str">
        <f t="shared" si="851"/>
        <v>Rotoiti Okawa Bay 2007/08</v>
      </c>
      <c r="F3589" s="18" t="s">
        <v>61</v>
      </c>
      <c r="G3589" s="19">
        <v>4.3000002000000004</v>
      </c>
      <c r="H3589" s="20">
        <v>3.25</v>
      </c>
      <c r="I3589" s="21">
        <v>337</v>
      </c>
      <c r="J3589" s="19">
        <v>35.999997999999998</v>
      </c>
      <c r="K3589" s="19">
        <v>4.9999998999999997</v>
      </c>
      <c r="L3589" s="19">
        <v>1</v>
      </c>
      <c r="M3589" s="19">
        <v>6.0000000999999994</v>
      </c>
      <c r="N3589" s="19">
        <v>7.4000000999999997</v>
      </c>
      <c r="O3589" s="19">
        <v>1.2</v>
      </c>
      <c r="Q3589" s="19">
        <f t="shared" si="846"/>
        <v>3.8290099284794969</v>
      </c>
      <c r="R3589" s="19">
        <f t="shared" si="850"/>
        <v>4.1334163768947798</v>
      </c>
      <c r="S3589" s="19">
        <f t="shared" si="848"/>
        <v>3.9981660016227285</v>
      </c>
      <c r="T3589" s="19">
        <f t="shared" si="839"/>
        <v>4.7624032317882605</v>
      </c>
      <c r="U3589" s="23">
        <f t="shared" si="849"/>
        <v>4.1807488846963166</v>
      </c>
      <c r="V3589" s="24">
        <f t="shared" si="845"/>
        <v>3.931100119115603</v>
      </c>
      <c r="W3589" s="24">
        <f t="shared" si="845"/>
        <v>4.0369471884836399</v>
      </c>
      <c r="X3589" s="24">
        <f t="shared" si="845"/>
        <v>4.0194687630528092</v>
      </c>
      <c r="Y3589" s="24">
        <f t="shared" si="845"/>
        <v>4.4718020606341637</v>
      </c>
      <c r="Z3589" s="24">
        <f t="shared" si="845"/>
        <v>4.1148295328215534</v>
      </c>
      <c r="AA3589" s="20">
        <v>0.82</v>
      </c>
      <c r="AB3589" s="20">
        <v>0.314999999999999</v>
      </c>
      <c r="AC3589" s="17">
        <v>314.23142702857098</v>
      </c>
      <c r="AD3589" s="17">
        <f t="shared" si="844"/>
        <v>314.51367425233718</v>
      </c>
      <c r="AE3589" s="21">
        <v>27</v>
      </c>
      <c r="AF3589" s="21">
        <v>190.70138888888886</v>
      </c>
      <c r="AG3589" s="19">
        <v>3.4504861111111103</v>
      </c>
      <c r="AH3589" s="21">
        <v>245.3</v>
      </c>
      <c r="AI3589" s="22">
        <v>7.7499999999999389E-2</v>
      </c>
      <c r="AJ3589" s="21">
        <v>1305.5</v>
      </c>
      <c r="AK3589" s="21" t="e">
        <f>VLOOKUP($B3589,'[3]Rotoma level Monthly'!$C$2:$N$538,10,FALSE)</f>
        <v>#N/A</v>
      </c>
      <c r="AL3589" s="21" t="e">
        <f>VLOOKUP($B3589,'[3]Rotoma level Monthly'!$C$2:$N$538,11,FALSE)</f>
        <v>#N/A</v>
      </c>
      <c r="AM3589" s="20">
        <v>3.6833703845935033</v>
      </c>
      <c r="AN3589" s="21">
        <v>187.24166666666667</v>
      </c>
    </row>
    <row r="3590" spans="1:40" x14ac:dyDescent="0.25">
      <c r="A3590" t="s">
        <v>103</v>
      </c>
      <c r="B3590" s="15">
        <v>39417</v>
      </c>
      <c r="C3590" s="16" t="s">
        <v>69</v>
      </c>
      <c r="D3590" s="17">
        <v>2008</v>
      </c>
      <c r="E3590" s="18" t="str">
        <f t="shared" si="851"/>
        <v>Rotoiti Okawa Bay 2007/08</v>
      </c>
      <c r="F3590" s="18" t="s">
        <v>61</v>
      </c>
      <c r="G3590" s="19">
        <v>4.9000000999999997</v>
      </c>
      <c r="H3590" s="20">
        <v>3.75</v>
      </c>
      <c r="I3590" s="21">
        <v>409.99999009999999</v>
      </c>
      <c r="J3590" s="19">
        <v>43.000001000000005</v>
      </c>
      <c r="K3590" s="19">
        <v>20</v>
      </c>
      <c r="L3590" s="19">
        <v>2.0000001000000003</v>
      </c>
      <c r="M3590" s="19">
        <v>15</v>
      </c>
      <c r="N3590" s="19">
        <v>6.9000000999999997</v>
      </c>
      <c r="O3590" s="19">
        <v>1.2</v>
      </c>
      <c r="Q3590" s="19">
        <f t="shared" si="846"/>
        <v>3.973098065784832</v>
      </c>
      <c r="R3590" s="19">
        <f t="shared" si="850"/>
        <v>3.956363554813461</v>
      </c>
      <c r="S3590" s="19">
        <f t="shared" si="848"/>
        <v>4.2544793771616671</v>
      </c>
      <c r="T3590" s="19">
        <f t="shared" si="839"/>
        <v>4.9877279197840174</v>
      </c>
      <c r="U3590" s="23">
        <f t="shared" si="849"/>
        <v>4.2929172293859938</v>
      </c>
      <c r="V3590" s="24">
        <f t="shared" si="845"/>
        <v>3.9124829432664678</v>
      </c>
      <c r="W3590" s="24">
        <f t="shared" si="845"/>
        <v>3.9995458572186759</v>
      </c>
      <c r="X3590" s="24">
        <f t="shared" si="845"/>
        <v>4.0424565783694195</v>
      </c>
      <c r="Y3590" s="24">
        <f t="shared" si="845"/>
        <v>4.5291139851726365</v>
      </c>
      <c r="Z3590" s="24">
        <f t="shared" si="845"/>
        <v>4.120899841006799</v>
      </c>
      <c r="AA3590" s="20">
        <v>1.36</v>
      </c>
      <c r="AB3590" s="20">
        <v>0.44166666666666599</v>
      </c>
      <c r="AC3590" s="17">
        <v>314.11589907859002</v>
      </c>
      <c r="AD3590" s="17">
        <f t="shared" si="844"/>
        <v>314.45034334439856</v>
      </c>
      <c r="AE3590" s="21">
        <v>110.5</v>
      </c>
      <c r="AF3590" s="21">
        <v>134.36155913978487</v>
      </c>
      <c r="AG3590" s="19">
        <v>3.8898521505376347</v>
      </c>
      <c r="AH3590" s="21">
        <v>150.1</v>
      </c>
      <c r="AI3590" s="22">
        <v>0.14083333333333248</v>
      </c>
      <c r="AJ3590" s="21">
        <v>1219.5</v>
      </c>
      <c r="AK3590" s="21" t="e">
        <f>VLOOKUP($B3590,'[3]Rotoma level Monthly'!$C$2:$N$538,10,FALSE)</f>
        <v>#N/A</v>
      </c>
      <c r="AL3590" s="21" t="e">
        <f>VLOOKUP($B3590,'[3]Rotoma level Monthly'!$C$2:$N$538,11,FALSE)</f>
        <v>#N/A</v>
      </c>
      <c r="AM3590" s="20">
        <v>3.5583125142231324</v>
      </c>
      <c r="AN3590" s="21">
        <v>179.55000000000004</v>
      </c>
    </row>
    <row r="3591" spans="1:40" x14ac:dyDescent="0.25">
      <c r="A3591" t="s">
        <v>103</v>
      </c>
      <c r="B3591" s="15">
        <v>39448</v>
      </c>
      <c r="C3591" s="16" t="s">
        <v>69</v>
      </c>
      <c r="D3591" s="17">
        <v>2008</v>
      </c>
      <c r="E3591" s="18" t="str">
        <f t="shared" si="851"/>
        <v>Rotoiti Okawa Bay 2007/08</v>
      </c>
      <c r="F3591" s="18" t="s">
        <v>61</v>
      </c>
      <c r="G3591" s="19">
        <v>2.9000001000000002</v>
      </c>
      <c r="H3591" s="20">
        <v>4.5599999000000002</v>
      </c>
      <c r="I3591" s="21">
        <v>443.49999001999998</v>
      </c>
      <c r="J3591" s="19">
        <v>28.000001000000001</v>
      </c>
      <c r="K3591" s="19">
        <v>9.9999997999999994</v>
      </c>
      <c r="L3591" s="19">
        <v>0.50000001999999999</v>
      </c>
      <c r="M3591" s="19">
        <v>4.0000002000000006</v>
      </c>
      <c r="N3591" s="19">
        <v>8.3000001999999995</v>
      </c>
      <c r="O3591" s="19">
        <v>1</v>
      </c>
      <c r="Q3591" s="19">
        <f t="shared" si="846"/>
        <v>3.3944909527015543</v>
      </c>
      <c r="R3591" s="19">
        <f t="shared" si="850"/>
        <v>3.7100191139273391</v>
      </c>
      <c r="S3591" s="19">
        <f t="shared" si="848"/>
        <v>4.3571497793286351</v>
      </c>
      <c r="T3591" s="19">
        <f t="shared" ref="T3591:T3654" si="852">0.218+2.92*LOG($J3591,10)</f>
        <v>4.4437014968099895</v>
      </c>
      <c r="U3591" s="23">
        <f t="shared" si="849"/>
        <v>3.9763403356918796</v>
      </c>
      <c r="V3591" s="24">
        <f t="shared" si="845"/>
        <v>3.8456485079937259</v>
      </c>
      <c r="W3591" s="24">
        <f t="shared" si="845"/>
        <v>3.9284558001362977</v>
      </c>
      <c r="X3591" s="24">
        <f t="shared" si="845"/>
        <v>4.0458240531215406</v>
      </c>
      <c r="Y3591" s="24">
        <f t="shared" si="845"/>
        <v>4.4996600237171682</v>
      </c>
      <c r="Z3591" s="24">
        <f t="shared" si="845"/>
        <v>4.0798970962421821</v>
      </c>
      <c r="AA3591" s="20">
        <v>1.42</v>
      </c>
      <c r="AB3591" s="20">
        <v>-0.49</v>
      </c>
      <c r="AC3591" s="17">
        <v>313.96536046013199</v>
      </c>
      <c r="AD3591" s="17">
        <f t="shared" si="844"/>
        <v>314.37527892951556</v>
      </c>
      <c r="AE3591" s="21">
        <v>34</v>
      </c>
      <c r="AF3591" s="21">
        <v>163.24596774193546</v>
      </c>
      <c r="AG3591" s="19">
        <v>3.6786962365591389</v>
      </c>
      <c r="AH3591" s="21">
        <v>266.8</v>
      </c>
      <c r="AI3591" s="22">
        <v>0.14083333333333248</v>
      </c>
      <c r="AJ3591" s="21">
        <v>1254.5</v>
      </c>
      <c r="AK3591" s="21" t="e">
        <f>VLOOKUP($B3591,'[3]Rotoma level Monthly'!$C$2:$N$538,10,FALSE)</f>
        <v>#N/A</v>
      </c>
      <c r="AL3591" s="21" t="e">
        <f>VLOOKUP($B3591,'[3]Rotoma level Monthly'!$C$2:$N$538,11,FALSE)</f>
        <v>#N/A</v>
      </c>
      <c r="AM3591" s="20">
        <v>3.5398201307105879</v>
      </c>
      <c r="AN3591" s="21">
        <v>183.95000000000002</v>
      </c>
    </row>
    <row r="3592" spans="1:40" x14ac:dyDescent="0.25">
      <c r="A3592" t="s">
        <v>103</v>
      </c>
      <c r="B3592" s="15">
        <v>39479</v>
      </c>
      <c r="C3592" s="16" t="s">
        <v>69</v>
      </c>
      <c r="D3592" s="17">
        <v>2008</v>
      </c>
      <c r="E3592" s="18" t="str">
        <f t="shared" si="851"/>
        <v>Rotoiti Okawa Bay 2007/08</v>
      </c>
      <c r="F3592" s="18" t="s">
        <v>61</v>
      </c>
      <c r="G3592" s="19">
        <v>10.050000000000001</v>
      </c>
      <c r="H3592" s="20">
        <v>4.3800001000000002</v>
      </c>
      <c r="I3592" s="21">
        <v>302.49999001999998</v>
      </c>
      <c r="J3592" s="19">
        <v>30.999998999999999</v>
      </c>
      <c r="K3592" s="19">
        <v>12</v>
      </c>
      <c r="L3592" s="19">
        <v>0.50000001999999999</v>
      </c>
      <c r="M3592" s="19">
        <v>2.0000001000000003</v>
      </c>
      <c r="N3592" s="19">
        <v>7.6999997999999996</v>
      </c>
      <c r="O3592" s="19">
        <v>0.98000001999999997</v>
      </c>
      <c r="Q3592" s="19">
        <f t="shared" si="846"/>
        <v>4.7655017968615301</v>
      </c>
      <c r="R3592" s="19">
        <f t="shared" si="850"/>
        <v>3.761215485617353</v>
      </c>
      <c r="S3592" s="19">
        <f t="shared" si="848"/>
        <v>3.8569833476276796</v>
      </c>
      <c r="T3592" s="19">
        <f t="shared" si="852"/>
        <v>4.5727761050883364</v>
      </c>
      <c r="U3592" s="23">
        <f t="shared" si="849"/>
        <v>4.2391191837987243</v>
      </c>
      <c r="V3592" s="24">
        <f t="shared" si="845"/>
        <v>3.9098250068143954</v>
      </c>
      <c r="W3592" s="24">
        <f t="shared" si="845"/>
        <v>3.8958522233155204</v>
      </c>
      <c r="X3592" s="24">
        <f t="shared" si="845"/>
        <v>4.044038177579524</v>
      </c>
      <c r="Y3592" s="24">
        <f t="shared" si="845"/>
        <v>4.4930529737709088</v>
      </c>
      <c r="Z3592" s="24">
        <f t="shared" si="845"/>
        <v>4.0856920953700877</v>
      </c>
      <c r="AA3592" s="20">
        <v>1.89</v>
      </c>
      <c r="AB3592" s="20">
        <v>8.3333333333333107E-2</v>
      </c>
      <c r="AC3592" s="17">
        <v>313.83425039652298</v>
      </c>
      <c r="AD3592" s="17">
        <f t="shared" si="844"/>
        <v>314.29962939525495</v>
      </c>
      <c r="AE3592" s="21">
        <v>47.5</v>
      </c>
      <c r="AF3592" s="21">
        <v>156.21264367816093</v>
      </c>
      <c r="AG3592" s="19">
        <v>3.9029166666666661</v>
      </c>
      <c r="AH3592" s="21">
        <v>228.9</v>
      </c>
      <c r="AI3592" s="22">
        <v>0.14083333333333248</v>
      </c>
      <c r="AJ3592" s="21">
        <v>1113</v>
      </c>
      <c r="AK3592" s="21" t="e">
        <f>VLOOKUP($B3592,'[3]Rotoma level Monthly'!$C$2:$N$538,10,FALSE)</f>
        <v>#N/A</v>
      </c>
      <c r="AL3592" s="21" t="e">
        <f>VLOOKUP($B3592,'[3]Rotoma level Monthly'!$C$2:$N$538,11,FALSE)</f>
        <v>#N/A</v>
      </c>
      <c r="AM3592" s="20">
        <v>3.5158337955851398</v>
      </c>
      <c r="AN3592" s="21">
        <v>183.38333333333333</v>
      </c>
    </row>
    <row r="3593" spans="1:40" x14ac:dyDescent="0.25">
      <c r="A3593" t="s">
        <v>103</v>
      </c>
      <c r="B3593" s="15">
        <v>39508</v>
      </c>
      <c r="C3593" s="16" t="s">
        <v>69</v>
      </c>
      <c r="D3593" s="17">
        <v>2008</v>
      </c>
      <c r="E3593" s="18" t="str">
        <f t="shared" si="851"/>
        <v>Rotoiti Okawa Bay 2007/08</v>
      </c>
      <c r="F3593" s="18" t="s">
        <v>61</v>
      </c>
      <c r="G3593" s="19">
        <v>2.9000001000000002</v>
      </c>
      <c r="H3593" s="20">
        <v>4.9499998092651367</v>
      </c>
      <c r="I3593" s="21">
        <v>301.00000999999997</v>
      </c>
      <c r="J3593" s="19">
        <v>15</v>
      </c>
      <c r="K3593" s="19">
        <v>0.5</v>
      </c>
      <c r="L3593" s="19">
        <v>1</v>
      </c>
      <c r="M3593" s="19">
        <v>46.999997999999998</v>
      </c>
      <c r="N3593" s="19">
        <v>7.8000002000000004</v>
      </c>
      <c r="O3593" s="19">
        <v>0.69</v>
      </c>
      <c r="Q3593" s="19">
        <f t="shared" si="846"/>
        <v>3.3944909527015543</v>
      </c>
      <c r="R3593" s="19">
        <f t="shared" si="850"/>
        <v>3.6048594129610123</v>
      </c>
      <c r="S3593" s="19">
        <f t="shared" si="848"/>
        <v>3.8504851951669159</v>
      </c>
      <c r="T3593" s="19">
        <f t="shared" si="852"/>
        <v>3.6521864764425889</v>
      </c>
      <c r="U3593" s="23">
        <f t="shared" si="849"/>
        <v>3.625505509318018</v>
      </c>
      <c r="V3593" s="24">
        <f t="shared" si="845"/>
        <v>3.8237118709542295</v>
      </c>
      <c r="W3593" s="24">
        <f t="shared" si="845"/>
        <v>3.844648694401323</v>
      </c>
      <c r="X3593" s="24">
        <f t="shared" si="845"/>
        <v>4.029967912886173</v>
      </c>
      <c r="Y3593" s="24">
        <f t="shared" si="845"/>
        <v>4.409730121437506</v>
      </c>
      <c r="Z3593" s="24">
        <f t="shared" si="845"/>
        <v>4.0270146499198072</v>
      </c>
      <c r="AA3593" s="20">
        <v>1.23</v>
      </c>
      <c r="AB3593" s="20">
        <v>0.391666666666666</v>
      </c>
      <c r="AC3593" s="17">
        <v>313.72171431558002</v>
      </c>
      <c r="AD3593" s="17">
        <f t="shared" si="844"/>
        <v>314.2270439239922</v>
      </c>
      <c r="AE3593" s="21">
        <v>47.5</v>
      </c>
      <c r="AF3593" s="21">
        <v>146.46505376344086</v>
      </c>
      <c r="AG3593" s="19">
        <v>3.2938172043010763</v>
      </c>
      <c r="AH3593" s="21">
        <v>209.9</v>
      </c>
      <c r="AI3593" s="22">
        <v>0.2283333333333325</v>
      </c>
      <c r="AJ3593" s="21">
        <v>1122.5</v>
      </c>
      <c r="AK3593" s="21">
        <f>VLOOKUP($B3593,'[3]Rotoma level Monthly'!$C$2:$N$538,10,FALSE)</f>
        <v>1113</v>
      </c>
      <c r="AL3593" s="21">
        <f>VLOOKUP($B3593,'[3]Rotoma level Monthly'!$C$2:$N$538,11,FALSE)</f>
        <v>1254.625</v>
      </c>
      <c r="AM3593" s="20">
        <v>3.5955287360613304</v>
      </c>
      <c r="AN3593" s="21">
        <v>186.5</v>
      </c>
    </row>
    <row r="3594" spans="1:40" x14ac:dyDescent="0.25">
      <c r="A3594" t="s">
        <v>103</v>
      </c>
      <c r="B3594" s="15">
        <v>39539</v>
      </c>
      <c r="C3594" s="16" t="s">
        <v>69</v>
      </c>
      <c r="D3594" s="17">
        <v>2008</v>
      </c>
      <c r="E3594" s="18" t="str">
        <f t="shared" si="851"/>
        <v>Rotoiti Okawa Bay 2007/08</v>
      </c>
      <c r="F3594" s="18" t="s">
        <v>61</v>
      </c>
      <c r="G3594" s="19">
        <v>5.6999997999999996</v>
      </c>
      <c r="H3594" s="20">
        <v>4.5300001999999999</v>
      </c>
      <c r="I3594" s="21">
        <v>297.99998999999997</v>
      </c>
      <c r="J3594" s="19">
        <v>17.999998999999999</v>
      </c>
      <c r="K3594" s="19">
        <v>4.9999998999999997</v>
      </c>
      <c r="L3594" s="19">
        <v>1</v>
      </c>
      <c r="M3594" s="19">
        <v>4.9999998999999997</v>
      </c>
      <c r="N3594" s="19">
        <v>7.5999999000000003</v>
      </c>
      <c r="O3594" s="19">
        <v>0.70999997999999997</v>
      </c>
      <c r="Q3594" s="19">
        <f t="shared" si="846"/>
        <v>4.1399220947025839</v>
      </c>
      <c r="R3594" s="19">
        <f t="shared" si="850"/>
        <v>3.7184277311213214</v>
      </c>
      <c r="S3594" s="19">
        <f t="shared" si="848"/>
        <v>3.8373909110028701</v>
      </c>
      <c r="T3594" s="19">
        <f t="shared" si="852"/>
        <v>3.8833956444494353</v>
      </c>
      <c r="U3594" s="23">
        <f t="shared" si="849"/>
        <v>3.8947840953190527</v>
      </c>
      <c r="V3594" s="24">
        <f t="shared" si="845"/>
        <v>3.8958693570612248</v>
      </c>
      <c r="W3594" s="24">
        <f t="shared" si="845"/>
        <v>3.8245434939780396</v>
      </c>
      <c r="X3594" s="24">
        <f t="shared" si="845"/>
        <v>4.0156045303156329</v>
      </c>
      <c r="Y3594" s="24">
        <f t="shared" si="845"/>
        <v>4.3793283563251348</v>
      </c>
      <c r="Z3594" s="24">
        <f t="shared" si="845"/>
        <v>4.0288364344200076</v>
      </c>
      <c r="AA3594" s="20">
        <v>0.52</v>
      </c>
      <c r="AB3594" s="20">
        <v>0.73666666666666603</v>
      </c>
      <c r="AC3594" s="17">
        <v>313.70416319131601</v>
      </c>
      <c r="AD3594" s="17">
        <f t="shared" si="844"/>
        <v>314.15653641158548</v>
      </c>
      <c r="AE3594" s="21">
        <v>257</v>
      </c>
      <c r="AF3594" s="21">
        <v>150.63194444444449</v>
      </c>
      <c r="AG3594" s="19">
        <v>3.6145833333333344</v>
      </c>
      <c r="AH3594" s="21">
        <v>142.30000000000001</v>
      </c>
      <c r="AI3594" s="22">
        <v>0.32249999999999901</v>
      </c>
      <c r="AJ3594" s="21">
        <v>1009.5</v>
      </c>
      <c r="AK3594" s="21" t="e">
        <f>VLOOKUP($B3594,'[3]Rotoma level Monthly'!$C$2:$N$538,10,FALSE)</f>
        <v>#N/A</v>
      </c>
      <c r="AL3594" s="21" t="e">
        <f>VLOOKUP($B3594,'[3]Rotoma level Monthly'!$C$2:$N$538,11,FALSE)</f>
        <v>#N/A</v>
      </c>
      <c r="AM3594" s="20">
        <v>3.5572502862405408</v>
      </c>
      <c r="AN3594" s="21">
        <v>181.15</v>
      </c>
    </row>
    <row r="3595" spans="1:40" x14ac:dyDescent="0.25">
      <c r="A3595" t="s">
        <v>103</v>
      </c>
      <c r="B3595" s="15">
        <v>39569</v>
      </c>
      <c r="C3595" s="16" t="s">
        <v>69</v>
      </c>
      <c r="D3595" s="17">
        <v>2008</v>
      </c>
      <c r="E3595" s="18" t="str">
        <f t="shared" si="851"/>
        <v>Rotoiti Okawa Bay 2007/08</v>
      </c>
      <c r="F3595" s="18" t="s">
        <v>61</v>
      </c>
      <c r="G3595" s="19">
        <v>3.7</v>
      </c>
      <c r="H3595" s="20">
        <v>4.8000001907348633</v>
      </c>
      <c r="I3595" s="21">
        <v>312.00001020000002</v>
      </c>
      <c r="J3595" s="19">
        <v>26.000000999999997</v>
      </c>
      <c r="K3595" s="19">
        <v>12</v>
      </c>
      <c r="L3595" s="19">
        <v>7.0000002000000006</v>
      </c>
      <c r="M3595" s="19">
        <v>4.0000002000000006</v>
      </c>
      <c r="N3595" s="19">
        <v>7.3000002000000004</v>
      </c>
      <c r="O3595" s="19">
        <v>0.89999998000000003</v>
      </c>
      <c r="Q3595" s="19">
        <f t="shared" si="846"/>
        <v>3.6632323791301675</v>
      </c>
      <c r="R3595" s="19">
        <f t="shared" si="850"/>
        <v>3.644427679426399</v>
      </c>
      <c r="S3595" s="19">
        <f t="shared" si="848"/>
        <v>3.8974053707317586</v>
      </c>
      <c r="T3595" s="19">
        <f t="shared" si="852"/>
        <v>4.3497222248493976</v>
      </c>
      <c r="U3595" s="23">
        <f t="shared" si="849"/>
        <v>3.8886969135344307</v>
      </c>
      <c r="V3595" s="24">
        <f t="shared" si="845"/>
        <v>3.8983880285464867</v>
      </c>
      <c r="W3595" s="24">
        <f t="shared" si="845"/>
        <v>3.8256523518468399</v>
      </c>
      <c r="X3595" s="24">
        <f t="shared" si="845"/>
        <v>4.0103228123606787</v>
      </c>
      <c r="Y3595" s="24">
        <f t="shared" si="845"/>
        <v>4.396982356062515</v>
      </c>
      <c r="Z3595" s="24">
        <f t="shared" si="845"/>
        <v>4.0328363872041306</v>
      </c>
      <c r="AA3595" s="20">
        <v>-0.22</v>
      </c>
      <c r="AB3595" s="20">
        <v>0.73499999999999899</v>
      </c>
      <c r="AC3595" s="17">
        <v>313.92990050791099</v>
      </c>
      <c r="AD3595" s="17">
        <f t="shared" si="844"/>
        <v>314.11399277499999</v>
      </c>
      <c r="AE3595" s="21">
        <v>89</v>
      </c>
      <c r="AF3595" s="21">
        <v>168.89784946236557</v>
      </c>
      <c r="AG3595" s="19">
        <v>2.5903225806451617</v>
      </c>
      <c r="AH3595" s="21">
        <v>178.7</v>
      </c>
      <c r="AI3595" s="22">
        <v>0.36083333333333251</v>
      </c>
      <c r="AJ3595" s="21">
        <v>1211.5</v>
      </c>
      <c r="AK3595" s="21" t="e">
        <f>VLOOKUP($B3595,'[3]Rotoma level Monthly'!$C$2:$N$538,10,FALSE)</f>
        <v>#N/A</v>
      </c>
      <c r="AL3595" s="21" t="e">
        <f>VLOOKUP($B3595,'[3]Rotoma level Monthly'!$C$2:$N$538,11,FALSE)</f>
        <v>#N/A</v>
      </c>
      <c r="AM3595" s="20">
        <v>3.6559308417960974</v>
      </c>
      <c r="AN3595" s="21">
        <v>180.52499999999998</v>
      </c>
    </row>
    <row r="3596" spans="1:40" x14ac:dyDescent="0.25">
      <c r="A3596" t="s">
        <v>103</v>
      </c>
      <c r="B3596" s="15">
        <v>39600</v>
      </c>
      <c r="C3596" s="16" t="s">
        <v>69</v>
      </c>
      <c r="D3596" s="17">
        <v>2008</v>
      </c>
      <c r="E3596" s="18" t="str">
        <f t="shared" si="851"/>
        <v>Rotoiti Okawa Bay 2007/08</v>
      </c>
      <c r="F3596" s="18" t="s">
        <v>61</v>
      </c>
      <c r="G3596" s="19">
        <v>2.2999999999999998</v>
      </c>
      <c r="H3596" s="20">
        <v>4.9499998092651367</v>
      </c>
      <c r="I3596" s="21">
        <v>165.99999</v>
      </c>
      <c r="J3596" s="19">
        <v>17.999998999999999</v>
      </c>
      <c r="K3596" s="19">
        <v>2.0000001000000003</v>
      </c>
      <c r="L3596" s="19">
        <v>15</v>
      </c>
      <c r="M3596" s="19">
        <v>0.50000001999999999</v>
      </c>
      <c r="N3596" s="19">
        <v>7</v>
      </c>
      <c r="O3596" s="19">
        <v>0.33000001000000001</v>
      </c>
      <c r="Q3596" s="19">
        <f t="shared" si="846"/>
        <v>3.138788703484686</v>
      </c>
      <c r="R3596" s="19">
        <f t="shared" si="850"/>
        <v>3.6048594129610123</v>
      </c>
      <c r="S3596" s="19">
        <f t="shared" si="848"/>
        <v>3.0725252662519851</v>
      </c>
      <c r="T3596" s="19">
        <f t="shared" si="852"/>
        <v>3.8833956444494353</v>
      </c>
      <c r="U3596" s="23">
        <f t="shared" si="849"/>
        <v>3.4248922567867792</v>
      </c>
      <c r="V3596" s="24">
        <f t="shared" ref="V3596:Z3646" si="853">AVERAGE(Q3585:Q3596)</f>
        <v>3.8871177320519901</v>
      </c>
      <c r="W3596" s="24">
        <f t="shared" si="853"/>
        <v>3.8201069795627647</v>
      </c>
      <c r="X3596" s="24">
        <f t="shared" si="853"/>
        <v>3.9547413919570538</v>
      </c>
      <c r="Y3596" s="24">
        <f t="shared" si="853"/>
        <v>4.3757758074332296</v>
      </c>
      <c r="Z3596" s="24">
        <f t="shared" si="853"/>
        <v>4.0094354777512597</v>
      </c>
      <c r="AA3596" s="20">
        <v>0.52</v>
      </c>
      <c r="AB3596" s="20">
        <v>0.52999999999999903</v>
      </c>
      <c r="AC3596" s="17">
        <v>313.890627911872</v>
      </c>
      <c r="AD3596" s="17">
        <f t="shared" si="844"/>
        <v>314.07998844546353</v>
      </c>
      <c r="AE3596" s="21">
        <v>172</v>
      </c>
      <c r="AF3596" s="21">
        <v>185.22916666666666</v>
      </c>
      <c r="AG3596" s="19">
        <v>3.2428472222222222</v>
      </c>
      <c r="AH3596" s="21">
        <v>116.7</v>
      </c>
      <c r="AI3596" s="22">
        <v>0.36083333333333251</v>
      </c>
      <c r="AJ3596" s="21">
        <v>1241.5</v>
      </c>
      <c r="AK3596" s="21" t="e">
        <f>VLOOKUP($B3596,'[3]Rotoma level Monthly'!$C$2:$N$538,10,FALSE)</f>
        <v>#N/A</v>
      </c>
      <c r="AL3596" s="21" t="e">
        <f>VLOOKUP($B3596,'[3]Rotoma level Monthly'!$C$2:$N$538,11,FALSE)</f>
        <v>#N/A</v>
      </c>
      <c r="AM3596" s="20">
        <v>3.6603047217244136</v>
      </c>
      <c r="AN3596" s="21">
        <v>181.41666666666663</v>
      </c>
    </row>
    <row r="3597" spans="1:40" x14ac:dyDescent="0.25">
      <c r="A3597" t="s">
        <v>103</v>
      </c>
      <c r="B3597" s="15">
        <v>39661</v>
      </c>
      <c r="C3597" s="16" t="s">
        <v>70</v>
      </c>
      <c r="D3597" s="17">
        <v>2009</v>
      </c>
      <c r="E3597" s="18" t="str">
        <f t="shared" si="851"/>
        <v>Rotoiti Okawa Bay 2008/09</v>
      </c>
      <c r="F3597" s="18" t="s">
        <v>61</v>
      </c>
      <c r="G3597" s="19">
        <v>3.6499998499999995</v>
      </c>
      <c r="H3597" s="20">
        <v>4.3999998523162844</v>
      </c>
      <c r="I3597" s="21">
        <v>258.5000005</v>
      </c>
      <c r="J3597" s="19">
        <v>23.000000499999999</v>
      </c>
      <c r="K3597" s="19">
        <v>9.5000001000000012</v>
      </c>
      <c r="L3597" s="19">
        <v>15.500000500000001</v>
      </c>
      <c r="M3597" s="19">
        <v>7</v>
      </c>
      <c r="N3597" s="19">
        <v>7.1899997999999998</v>
      </c>
      <c r="O3597" s="19">
        <v>0.61999997500000004</v>
      </c>
      <c r="Q3597" s="19">
        <f t="shared" si="846"/>
        <v>3.64822383038624</v>
      </c>
      <c r="R3597" s="19">
        <f t="shared" si="850"/>
        <v>3.7554371009967973</v>
      </c>
      <c r="S3597" s="19">
        <f t="shared" si="848"/>
        <v>3.6515062502926674</v>
      </c>
      <c r="T3597" s="19">
        <f t="shared" si="852"/>
        <v>4.194245308739629</v>
      </c>
      <c r="U3597" s="23">
        <f t="shared" si="849"/>
        <v>3.8123531226038336</v>
      </c>
      <c r="V3597" s="24">
        <f t="shared" si="853"/>
        <v>3.8138403843819906</v>
      </c>
      <c r="W3597" s="24">
        <f t="shared" si="853"/>
        <v>3.8201069855143301</v>
      </c>
      <c r="X3597" s="24">
        <f t="shared" si="853"/>
        <v>3.9000679208293323</v>
      </c>
      <c r="Y3597" s="24">
        <f t="shared" si="853"/>
        <v>4.3442315744041711</v>
      </c>
      <c r="Z3597" s="24">
        <f t="shared" si="853"/>
        <v>3.9695617162824557</v>
      </c>
      <c r="AA3597" s="20">
        <v>0.95</v>
      </c>
      <c r="AB3597" s="20">
        <v>0.358333333333333</v>
      </c>
      <c r="AC3597" s="17">
        <v>314.32363813554798</v>
      </c>
      <c r="AD3597" s="17">
        <f t="shared" si="844"/>
        <v>314.0774713005747</v>
      </c>
      <c r="AE3597" s="21">
        <v>191.5</v>
      </c>
      <c r="AF3597" s="21">
        <v>195.15456989247312</v>
      </c>
      <c r="AG3597" s="19">
        <v>3.5536290322580637</v>
      </c>
      <c r="AH3597" s="21">
        <v>164.1</v>
      </c>
      <c r="AI3597" s="22">
        <v>0.3749999999999995</v>
      </c>
      <c r="AJ3597" s="21">
        <v>1309</v>
      </c>
      <c r="AK3597" s="21" t="e">
        <f>VLOOKUP($B3597,'[3]Rotoma level Monthly'!$C$2:$N$538,10,FALSE)</f>
        <v>#N/A</v>
      </c>
      <c r="AL3597" s="21" t="e">
        <f>VLOOKUP($B3597,'[3]Rotoma level Monthly'!$C$2:$N$538,11,FALSE)</f>
        <v>#N/A</v>
      </c>
      <c r="AM3597" s="20">
        <v>3.6414946112106734</v>
      </c>
      <c r="AN3597" s="21">
        <v>183.55000000000004</v>
      </c>
    </row>
    <row r="3598" spans="1:40" x14ac:dyDescent="0.25">
      <c r="A3598" t="s">
        <v>103</v>
      </c>
      <c r="B3598" s="15">
        <v>39692</v>
      </c>
      <c r="C3598" s="16" t="s">
        <v>70</v>
      </c>
      <c r="D3598" s="17">
        <v>2009</v>
      </c>
      <c r="E3598" s="18" t="str">
        <f t="shared" si="851"/>
        <v>Rotoiti Okawa Bay 2008/09</v>
      </c>
      <c r="F3598" s="18" t="s">
        <v>61</v>
      </c>
      <c r="G3598" s="19">
        <v>7.3000002000000004</v>
      </c>
      <c r="H3598" s="20">
        <v>4.2399997711181641</v>
      </c>
      <c r="I3598" s="21">
        <v>306.9999904</v>
      </c>
      <c r="J3598" s="19">
        <v>30.999998999999999</v>
      </c>
      <c r="K3598" s="19">
        <v>9.9999997999999994</v>
      </c>
      <c r="L3598" s="19">
        <v>8.0000004000000011</v>
      </c>
      <c r="M3598" s="19">
        <v>0.50000001999999999</v>
      </c>
      <c r="N3598" s="19">
        <v>7.2600002000000003</v>
      </c>
      <c r="O3598" s="19">
        <v>0.87</v>
      </c>
      <c r="Q3598" s="19">
        <f t="shared" si="846"/>
        <v>4.4128400949280939</v>
      </c>
      <c r="R3598" s="19">
        <f t="shared" si="850"/>
        <v>3.8023263899096351</v>
      </c>
      <c r="S3598" s="19">
        <f t="shared" si="848"/>
        <v>3.876286469308893</v>
      </c>
      <c r="T3598" s="19">
        <f t="shared" si="852"/>
        <v>4.5727761050883364</v>
      </c>
      <c r="U3598" s="23">
        <f t="shared" si="849"/>
        <v>4.1660572648087397</v>
      </c>
      <c r="V3598" s="24">
        <f t="shared" si="853"/>
        <v>3.8896536468816181</v>
      </c>
      <c r="W3598" s="24">
        <f t="shared" si="853"/>
        <v>3.8310171946426395</v>
      </c>
      <c r="X3598" s="24">
        <f t="shared" si="853"/>
        <v>3.8889458283763214</v>
      </c>
      <c r="Y3598" s="24">
        <f t="shared" si="853"/>
        <v>4.3172949879136882</v>
      </c>
      <c r="Z3598" s="24">
        <f t="shared" si="853"/>
        <v>3.981727914453566</v>
      </c>
      <c r="AA3598" s="20">
        <v>1.28</v>
      </c>
      <c r="AB3598" s="20">
        <v>0.55999999999999905</v>
      </c>
      <c r="AC3598" s="17">
        <v>314.49951174246598</v>
      </c>
      <c r="AD3598" s="17">
        <f t="shared" si="844"/>
        <v>314.08287812473606</v>
      </c>
      <c r="AE3598" s="21">
        <v>106</v>
      </c>
      <c r="AF3598" s="21">
        <v>177.03472222222226</v>
      </c>
      <c r="AG3598" s="19">
        <v>3.5933333333333328</v>
      </c>
      <c r="AH3598" s="21">
        <v>193.3</v>
      </c>
      <c r="AI3598" s="22">
        <v>0.40416666666666601</v>
      </c>
      <c r="AJ3598" s="21">
        <v>1367</v>
      </c>
      <c r="AK3598" s="21" t="e">
        <f>VLOOKUP($B3598,'[3]Rotoma level Monthly'!$C$2:$N$538,10,FALSE)</f>
        <v>#N/A</v>
      </c>
      <c r="AL3598" s="21" t="e">
        <f>VLOOKUP($B3598,'[3]Rotoma level Monthly'!$C$2:$N$538,11,FALSE)</f>
        <v>#N/A</v>
      </c>
      <c r="AM3598" s="20">
        <v>3.6265808567303868</v>
      </c>
      <c r="AN3598" s="21">
        <v>187.70833333333337</v>
      </c>
    </row>
    <row r="3599" spans="1:40" x14ac:dyDescent="0.25">
      <c r="A3599" t="s">
        <v>103</v>
      </c>
      <c r="B3599" s="15">
        <v>39722</v>
      </c>
      <c r="C3599" s="16" t="s">
        <v>70</v>
      </c>
      <c r="D3599" s="17">
        <v>2009</v>
      </c>
      <c r="E3599" s="18" t="str">
        <f t="shared" si="851"/>
        <v>Rotoiti Okawa Bay 2008/09</v>
      </c>
      <c r="F3599" s="18" t="s">
        <v>61</v>
      </c>
      <c r="G3599" s="19">
        <v>4.3000002000000004</v>
      </c>
      <c r="H3599" s="20">
        <v>5</v>
      </c>
      <c r="I3599" s="21">
        <v>254.00000020000002</v>
      </c>
      <c r="J3599" s="19">
        <v>22</v>
      </c>
      <c r="K3599" s="19">
        <v>12</v>
      </c>
      <c r="L3599" s="19">
        <v>4.0000002000000006</v>
      </c>
      <c r="M3599" s="19">
        <v>4.9999998999999997</v>
      </c>
      <c r="N3599" s="19">
        <v>7.3499999000000003</v>
      </c>
      <c r="O3599" s="19">
        <v>0.75</v>
      </c>
      <c r="Q3599" s="19">
        <f t="shared" si="846"/>
        <v>3.8290099284794969</v>
      </c>
      <c r="R3599" s="19">
        <f t="shared" si="850"/>
        <v>3.5918989265843653</v>
      </c>
      <c r="S3599" s="19">
        <f t="shared" si="848"/>
        <v>3.6285494880553251</v>
      </c>
      <c r="T3599" s="19">
        <f t="shared" si="852"/>
        <v>4.1378742280008423</v>
      </c>
      <c r="U3599" s="23">
        <f t="shared" si="849"/>
        <v>3.7968331427800077</v>
      </c>
      <c r="V3599" s="24">
        <f t="shared" si="853"/>
        <v>3.8834540685473606</v>
      </c>
      <c r="W3599" s="24">
        <f t="shared" si="853"/>
        <v>3.807369226267209</v>
      </c>
      <c r="X3599" s="24">
        <f t="shared" si="853"/>
        <v>3.8439218731056055</v>
      </c>
      <c r="Y3599" s="24">
        <f t="shared" si="853"/>
        <v>4.288100997735758</v>
      </c>
      <c r="Z3599" s="24">
        <f t="shared" si="853"/>
        <v>3.955711541413983</v>
      </c>
      <c r="AA3599" s="20">
        <v>1.3</v>
      </c>
      <c r="AB3599" s="20">
        <v>0.63</v>
      </c>
      <c r="AC3599" s="17">
        <v>314.524333064438</v>
      </c>
      <c r="AD3599" s="17">
        <f t="shared" si="844"/>
        <v>314.09324258591954</v>
      </c>
      <c r="AE3599" s="21">
        <v>155</v>
      </c>
      <c r="AF3599" s="21">
        <v>190.35080645161295</v>
      </c>
      <c r="AG3599" s="19">
        <v>4.268830645161291</v>
      </c>
      <c r="AH3599" s="21">
        <v>198.8</v>
      </c>
      <c r="AI3599" s="22">
        <v>0.42916666666666603</v>
      </c>
      <c r="AJ3599" s="21">
        <v>1388.5</v>
      </c>
      <c r="AK3599" s="21" t="e">
        <f>VLOOKUP($B3599,'[3]Rotoma level Monthly'!$C$2:$N$538,10,FALSE)</f>
        <v>#N/A</v>
      </c>
      <c r="AL3599" s="21" t="e">
        <f>VLOOKUP($B3599,'[3]Rotoma level Monthly'!$C$2:$N$538,11,FALSE)</f>
        <v>#N/A</v>
      </c>
      <c r="AM3599" s="20">
        <v>3.6731182795698927</v>
      </c>
      <c r="AN3599" s="21">
        <v>184.19166666666669</v>
      </c>
    </row>
    <row r="3600" spans="1:40" x14ac:dyDescent="0.25">
      <c r="A3600" t="s">
        <v>103</v>
      </c>
      <c r="B3600" s="15">
        <v>39783</v>
      </c>
      <c r="C3600" s="16" t="s">
        <v>70</v>
      </c>
      <c r="D3600" s="17">
        <v>2009</v>
      </c>
      <c r="E3600" s="18" t="str">
        <f t="shared" si="851"/>
        <v>Rotoiti Okawa Bay 2008/09</v>
      </c>
      <c r="F3600" s="18" t="s">
        <v>61</v>
      </c>
      <c r="G3600" s="19">
        <v>2.8</v>
      </c>
      <c r="H3600" s="20">
        <v>4.5</v>
      </c>
      <c r="I3600" s="21">
        <v>441</v>
      </c>
      <c r="J3600" s="19">
        <v>33</v>
      </c>
      <c r="K3600" s="19">
        <v>13</v>
      </c>
      <c r="L3600" s="19">
        <v>1</v>
      </c>
      <c r="M3600" s="19">
        <v>14</v>
      </c>
      <c r="N3600" s="19">
        <v>7.1599997999999996</v>
      </c>
      <c r="O3600" s="19">
        <v>0.64999998000000003</v>
      </c>
      <c r="Q3600" s="19">
        <f t="shared" si="846"/>
        <v>3.3557813996092367</v>
      </c>
      <c r="R3600" s="19">
        <f t="shared" si="850"/>
        <v>3.7268852046746486</v>
      </c>
      <c r="S3600" s="19">
        <f t="shared" si="848"/>
        <v>4.3497601542981936</v>
      </c>
      <c r="T3600" s="19">
        <f t="shared" si="852"/>
        <v>4.6520607044434303</v>
      </c>
      <c r="U3600" s="23">
        <f t="shared" si="849"/>
        <v>4.0211218657563776</v>
      </c>
      <c r="V3600" s="24">
        <f t="shared" si="853"/>
        <v>3.7953658439374554</v>
      </c>
      <c r="W3600" s="24">
        <f t="shared" si="853"/>
        <v>3.7508446991573439</v>
      </c>
      <c r="X3600" s="24">
        <f t="shared" si="853"/>
        <v>3.8858906342374433</v>
      </c>
      <c r="Y3600" s="24">
        <f t="shared" si="853"/>
        <v>4.3410220908278081</v>
      </c>
      <c r="Z3600" s="24">
        <f t="shared" si="853"/>
        <v>3.9432808170400135</v>
      </c>
      <c r="AA3600" s="20">
        <v>1.21</v>
      </c>
      <c r="AB3600" s="20">
        <v>1.0999999999999901</v>
      </c>
      <c r="AC3600" s="17">
        <v>314.40889366313098</v>
      </c>
      <c r="AD3600" s="17">
        <f t="shared" si="844"/>
        <v>314.0958099580065</v>
      </c>
      <c r="AE3600" s="21">
        <v>128</v>
      </c>
      <c r="AF3600" s="21">
        <v>171.38440860215053</v>
      </c>
      <c r="AG3600" s="19">
        <v>3.7621639784946255</v>
      </c>
      <c r="AH3600" s="21">
        <v>210.9</v>
      </c>
      <c r="AI3600" s="22">
        <v>0.54499999999999904</v>
      </c>
      <c r="AJ3600" s="21">
        <v>1489</v>
      </c>
      <c r="AK3600" s="21" t="e">
        <f>VLOOKUP($B3600,'[3]Rotoma level Monthly'!$C$2:$N$538,10,FALSE)</f>
        <v>#N/A</v>
      </c>
      <c r="AL3600" s="21" t="e">
        <f>VLOOKUP($B3600,'[3]Rotoma level Monthly'!$C$2:$N$538,11,FALSE)</f>
        <v>#N/A</v>
      </c>
      <c r="AM3600" s="20">
        <v>3.6344007616487453</v>
      </c>
      <c r="AN3600" s="21">
        <v>188.38333333333335</v>
      </c>
    </row>
    <row r="3601" spans="1:40" x14ac:dyDescent="0.25">
      <c r="A3601" t="s">
        <v>103</v>
      </c>
      <c r="B3601" s="15">
        <v>39814</v>
      </c>
      <c r="C3601" s="16" t="s">
        <v>70</v>
      </c>
      <c r="D3601" s="17">
        <v>2009</v>
      </c>
      <c r="E3601" s="18" t="str">
        <f t="shared" si="851"/>
        <v>Rotoiti Okawa Bay 2008/09</v>
      </c>
      <c r="F3601" s="18" t="s">
        <v>61</v>
      </c>
      <c r="G3601" s="19">
        <v>2.9000001000000002</v>
      </c>
      <c r="H3601" s="20">
        <v>3.7750000953674316</v>
      </c>
      <c r="I3601" s="21">
        <v>160.50000002000002</v>
      </c>
      <c r="J3601" s="19">
        <v>37</v>
      </c>
      <c r="K3601" s="19">
        <v>13</v>
      </c>
      <c r="L3601" s="19">
        <v>0.50000001999999999</v>
      </c>
      <c r="M3601" s="19">
        <v>4.9999998999999997</v>
      </c>
      <c r="N3601" s="19">
        <v>8.2200003000000006</v>
      </c>
      <c r="O3601" s="19">
        <v>0.92000002000000003</v>
      </c>
      <c r="Q3601" s="19">
        <f t="shared" si="846"/>
        <v>3.3944909527015543</v>
      </c>
      <c r="R3601" s="19">
        <f t="shared" si="850"/>
        <v>3.9480817303114288</v>
      </c>
      <c r="S3601" s="19">
        <f t="shared" si="848"/>
        <v>3.0284798607529759</v>
      </c>
      <c r="T3601" s="19">
        <f t="shared" si="852"/>
        <v>4.7971490342756242</v>
      </c>
      <c r="U3601" s="23">
        <f t="shared" si="849"/>
        <v>3.7920503945103956</v>
      </c>
      <c r="V3601" s="24">
        <f t="shared" si="853"/>
        <v>3.7591559292892938</v>
      </c>
      <c r="W3601" s="24">
        <f t="shared" si="853"/>
        <v>3.7354001452753978</v>
      </c>
      <c r="X3601" s="24">
        <f t="shared" si="853"/>
        <v>3.8050834558316304</v>
      </c>
      <c r="Y3601" s="24">
        <f t="shared" si="853"/>
        <v>4.3439175743684215</v>
      </c>
      <c r="Z3601" s="24">
        <f t="shared" si="853"/>
        <v>3.9108892761911869</v>
      </c>
      <c r="AA3601" s="20">
        <v>0.95</v>
      </c>
      <c r="AB3601" s="20">
        <v>0.67666666666666597</v>
      </c>
      <c r="AC3601" s="17">
        <v>314.28598601465598</v>
      </c>
      <c r="AD3601" s="17">
        <f t="shared" si="844"/>
        <v>314.10035654018026</v>
      </c>
      <c r="AE3601" s="21">
        <v>19</v>
      </c>
      <c r="AF3601" s="21">
        <v>189.26075268817203</v>
      </c>
      <c r="AG3601" s="19">
        <v>3.416868279569893</v>
      </c>
      <c r="AH3601" s="21">
        <v>296.39999999999998</v>
      </c>
      <c r="AI3601" s="22">
        <v>0.59499999999999953</v>
      </c>
      <c r="AJ3601" s="21">
        <v>1506.5</v>
      </c>
      <c r="AK3601" s="21" t="e">
        <f>VLOOKUP($B3601,'[3]Rotoma level Monthly'!$C$2:$N$538,10,FALSE)</f>
        <v>#N/A</v>
      </c>
      <c r="AL3601" s="21" t="e">
        <f>VLOOKUP($B3601,'[3]Rotoma level Monthly'!$C$2:$N$538,11,FALSE)</f>
        <v>#N/A</v>
      </c>
      <c r="AM3601" s="20">
        <v>3.6237600806451611</v>
      </c>
      <c r="AN3601" s="21">
        <v>190.85</v>
      </c>
    </row>
    <row r="3602" spans="1:40" x14ac:dyDescent="0.25">
      <c r="A3602" t="s">
        <v>103</v>
      </c>
      <c r="B3602" s="15">
        <v>39845</v>
      </c>
      <c r="C3602" s="16" t="s">
        <v>70</v>
      </c>
      <c r="D3602" s="17">
        <v>2009</v>
      </c>
      <c r="E3602" s="18" t="str">
        <f t="shared" si="851"/>
        <v>Rotoiti Okawa Bay 2008/09</v>
      </c>
      <c r="F3602" s="18" t="s">
        <v>61</v>
      </c>
      <c r="G3602" s="19">
        <v>8.8999995999999992</v>
      </c>
      <c r="H3602" s="20">
        <v>3.7000000476837158</v>
      </c>
      <c r="I3602" s="21">
        <v>340.50000002000002</v>
      </c>
      <c r="J3602" s="19">
        <v>41.999999000000003</v>
      </c>
      <c r="K3602" s="19">
        <v>17.999998999999999</v>
      </c>
      <c r="L3602" s="19">
        <v>0.50000001999999999</v>
      </c>
      <c r="M3602" s="19">
        <v>4.9999998999999997</v>
      </c>
      <c r="N3602" s="19">
        <v>8.0200005000000001</v>
      </c>
      <c r="Q3602" s="19">
        <f t="shared" si="846"/>
        <v>4.63145056730019</v>
      </c>
      <c r="R3602" s="19">
        <f t="shared" si="850"/>
        <v>3.9730767490316183</v>
      </c>
      <c r="S3602" s="19">
        <f t="shared" si="848"/>
        <v>4.011672519985682</v>
      </c>
      <c r="T3602" s="19">
        <f t="shared" si="852"/>
        <v>4.9578878977680612</v>
      </c>
      <c r="U3602" s="23">
        <f t="shared" si="849"/>
        <v>4.393521933521388</v>
      </c>
      <c r="V3602" s="24">
        <f t="shared" si="853"/>
        <v>3.8140186377489069</v>
      </c>
      <c r="W3602" s="24">
        <f t="shared" si="853"/>
        <v>3.7367929114602449</v>
      </c>
      <c r="X3602" s="24">
        <f t="shared" si="853"/>
        <v>3.7848495510669653</v>
      </c>
      <c r="Y3602" s="24">
        <f t="shared" si="853"/>
        <v>4.3414309058670915</v>
      </c>
      <c r="Z3602" s="24">
        <f t="shared" si="853"/>
        <v>3.919273001535803</v>
      </c>
      <c r="AA3602" s="20">
        <v>1.3</v>
      </c>
      <c r="AB3602" s="20">
        <v>0.84166666666666601</v>
      </c>
      <c r="AC3602" s="17">
        <v>314.123157404219</v>
      </c>
      <c r="AD3602" s="17">
        <f t="shared" ref="AD3602:AD3665" si="854">AVERAGE(AC3591:AC3602)</f>
        <v>314.10096140064928</v>
      </c>
      <c r="AE3602" s="21">
        <v>162</v>
      </c>
      <c r="AF3602" s="21">
        <v>169.6577380952381</v>
      </c>
      <c r="AG3602" s="19">
        <v>3.4715773809523802</v>
      </c>
      <c r="AH3602" s="21">
        <v>210.2</v>
      </c>
      <c r="AI3602" s="22">
        <v>0.65333333333333299</v>
      </c>
      <c r="AJ3602" s="21">
        <v>1491.5</v>
      </c>
      <c r="AK3602" s="21" t="e">
        <f>VLOOKUP($B3602,'[3]Rotoma level Monthly'!$C$2:$N$538,10,FALSE)</f>
        <v>#N/A</v>
      </c>
      <c r="AL3602" s="21" t="e">
        <f>VLOOKUP($B3602,'[3]Rotoma level Monthly'!$C$2:$N$538,11,FALSE)</f>
        <v>#N/A</v>
      </c>
      <c r="AM3602" s="20">
        <v>3.6019410842293911</v>
      </c>
      <c r="AN3602" s="21">
        <v>189.29166666666666</v>
      </c>
    </row>
    <row r="3603" spans="1:40" x14ac:dyDescent="0.25">
      <c r="A3603" t="s">
        <v>103</v>
      </c>
      <c r="B3603" s="15">
        <v>39873</v>
      </c>
      <c r="C3603" s="16" t="s">
        <v>70</v>
      </c>
      <c r="D3603" s="17">
        <v>2009</v>
      </c>
      <c r="E3603" s="18" t="str">
        <f t="shared" si="851"/>
        <v>Rotoiti Okawa Bay 2008/09</v>
      </c>
      <c r="F3603" s="18" t="s">
        <v>61</v>
      </c>
      <c r="G3603" s="19">
        <v>11.4</v>
      </c>
      <c r="H3603" s="20">
        <v>4.4000000953674316</v>
      </c>
      <c r="I3603" s="21">
        <v>271.00001000000003</v>
      </c>
      <c r="J3603" s="19">
        <v>29.999998999999999</v>
      </c>
      <c r="K3603" s="19">
        <v>11</v>
      </c>
      <c r="L3603" s="19">
        <v>1</v>
      </c>
      <c r="M3603" s="19">
        <v>4.9999998999999997</v>
      </c>
      <c r="N3603" s="19">
        <v>7.4299998</v>
      </c>
      <c r="O3603" s="19">
        <v>1.2</v>
      </c>
      <c r="Q3603" s="19">
        <f t="shared" si="846"/>
        <v>4.9045383223946404</v>
      </c>
      <c r="R3603" s="19">
        <f t="shared" si="850"/>
        <v>3.7554370309138028</v>
      </c>
      <c r="S3603" s="19">
        <f t="shared" si="848"/>
        <v>3.7132376137690959</v>
      </c>
      <c r="T3603" s="19">
        <f t="shared" si="852"/>
        <v>4.5311940215100837</v>
      </c>
      <c r="U3603" s="23">
        <f t="shared" si="849"/>
        <v>4.226101747146906</v>
      </c>
      <c r="V3603" s="24">
        <f t="shared" si="853"/>
        <v>3.9398559185566646</v>
      </c>
      <c r="W3603" s="24">
        <f t="shared" si="853"/>
        <v>3.7405777378757832</v>
      </c>
      <c r="X3603" s="24">
        <f t="shared" si="853"/>
        <v>3.7311902039370035</v>
      </c>
      <c r="Y3603" s="24">
        <f t="shared" si="853"/>
        <v>4.3487219495920995</v>
      </c>
      <c r="Z3603" s="24">
        <f t="shared" si="853"/>
        <v>3.9400864524903878</v>
      </c>
      <c r="AA3603" s="20">
        <v>7.0000000000000007E-2</v>
      </c>
      <c r="AB3603" s="20">
        <v>0.83833333333333304</v>
      </c>
      <c r="AC3603" s="17">
        <v>314.13184893107001</v>
      </c>
      <c r="AD3603" s="17">
        <f t="shared" si="854"/>
        <v>314.11483543989419</v>
      </c>
      <c r="AE3603" s="21">
        <v>47.5</v>
      </c>
      <c r="AF3603" s="21">
        <v>179.81854838709671</v>
      </c>
      <c r="AG3603" s="19">
        <v>3.520631720430107</v>
      </c>
      <c r="AH3603" s="21">
        <v>232.9</v>
      </c>
      <c r="AI3603" s="22">
        <v>0.70583333333333242</v>
      </c>
      <c r="AJ3603" s="21">
        <v>1606</v>
      </c>
      <c r="AK3603" s="21" t="e">
        <f>VLOOKUP($B3603,'[3]Rotoma level Monthly'!$C$2:$N$538,10,FALSE)</f>
        <v>#N/A</v>
      </c>
      <c r="AL3603" s="21" t="e">
        <f>VLOOKUP($B3603,'[3]Rotoma level Monthly'!$C$2:$N$538,11,FALSE)</f>
        <v>#N/A</v>
      </c>
      <c r="AM3603" s="20">
        <v>3.5659961437532002</v>
      </c>
      <c r="AN3603" s="21">
        <v>191.20833333333334</v>
      </c>
    </row>
    <row r="3604" spans="1:40" x14ac:dyDescent="0.25">
      <c r="A3604" t="s">
        <v>103</v>
      </c>
      <c r="B3604" s="15">
        <v>39904</v>
      </c>
      <c r="C3604" s="16" t="s">
        <v>70</v>
      </c>
      <c r="D3604" s="17">
        <v>2009</v>
      </c>
      <c r="E3604" s="18" t="str">
        <f t="shared" si="851"/>
        <v>Rotoiti Okawa Bay 2008/09</v>
      </c>
      <c r="F3604" s="18" t="s">
        <v>61</v>
      </c>
      <c r="G3604" s="19">
        <v>5.0999999000000003</v>
      </c>
      <c r="H3604" s="20">
        <v>4.5</v>
      </c>
      <c r="I3604" s="21">
        <v>295.00000000000006</v>
      </c>
      <c r="J3604" s="19">
        <v>30.999998999999999</v>
      </c>
      <c r="K3604" s="19">
        <v>12</v>
      </c>
      <c r="L3604" s="19">
        <v>15</v>
      </c>
      <c r="M3604" s="19">
        <v>4.9999998999999997</v>
      </c>
      <c r="N3604" s="19">
        <v>7.0999999000000003</v>
      </c>
      <c r="O3604" s="19">
        <v>0.93000000999999999</v>
      </c>
      <c r="Q3604" s="19">
        <f t="shared" si="846"/>
        <v>4.0172282256591902</v>
      </c>
      <c r="R3604" s="19">
        <f t="shared" si="850"/>
        <v>3.7268852046746486</v>
      </c>
      <c r="S3604" s="19">
        <f t="shared" si="848"/>
        <v>3.8241642680942705</v>
      </c>
      <c r="T3604" s="19">
        <f t="shared" si="852"/>
        <v>4.5727761050883364</v>
      </c>
      <c r="U3604" s="23">
        <f t="shared" si="849"/>
        <v>4.0352634508791114</v>
      </c>
      <c r="V3604" s="24">
        <f t="shared" si="853"/>
        <v>3.8774997876231363</v>
      </c>
      <c r="W3604" s="24">
        <f t="shared" si="853"/>
        <v>3.7377168811305577</v>
      </c>
      <c r="X3604" s="24">
        <f t="shared" si="853"/>
        <v>3.7284552806425526</v>
      </c>
      <c r="Y3604" s="24">
        <f t="shared" si="853"/>
        <v>4.3487219495921003</v>
      </c>
      <c r="Z3604" s="24">
        <f t="shared" si="853"/>
        <v>3.9230984747470874</v>
      </c>
      <c r="AA3604" s="20">
        <v>0.88</v>
      </c>
      <c r="AB3604" s="20">
        <v>0.89666666666666595</v>
      </c>
      <c r="AC3604" s="17">
        <v>313.941225931806</v>
      </c>
      <c r="AD3604" s="17">
        <f t="shared" si="854"/>
        <v>314.12375006783441</v>
      </c>
      <c r="AE3604" s="21">
        <v>75</v>
      </c>
      <c r="AF3604" s="21">
        <v>144.97916666666666</v>
      </c>
      <c r="AG3604" s="19">
        <v>3.2160416666666665</v>
      </c>
      <c r="AH3604" s="21">
        <v>172.3</v>
      </c>
      <c r="AI3604" s="22">
        <v>0.70583333333333242</v>
      </c>
      <c r="AJ3604" s="21">
        <v>1606</v>
      </c>
      <c r="AK3604" s="21" t="e">
        <f>VLOOKUP($B3604,'[3]Rotoma level Monthly'!$C$2:$N$538,10,FALSE)</f>
        <v>#N/A</v>
      </c>
      <c r="AL3604" s="21" t="e">
        <f>VLOOKUP($B3604,'[3]Rotoma level Monthly'!$C$2:$N$538,11,FALSE)</f>
        <v>#N/A</v>
      </c>
      <c r="AM3604" s="20">
        <v>3.5848973534306201</v>
      </c>
      <c r="AN3604" s="21">
        <v>193.70833333333334</v>
      </c>
    </row>
    <row r="3605" spans="1:40" x14ac:dyDescent="0.25">
      <c r="A3605" t="s">
        <v>103</v>
      </c>
      <c r="B3605" s="15">
        <v>39934</v>
      </c>
      <c r="C3605" s="16" t="s">
        <v>70</v>
      </c>
      <c r="D3605" s="17">
        <v>2009</v>
      </c>
      <c r="E3605" s="18" t="str">
        <f t="shared" si="851"/>
        <v>Rotoiti Okawa Bay 2008/09</v>
      </c>
      <c r="F3605" s="18" t="s">
        <v>61</v>
      </c>
      <c r="G3605" s="19">
        <v>4.5</v>
      </c>
      <c r="H3605" s="20">
        <v>5</v>
      </c>
      <c r="I3605" s="21">
        <v>230.99999</v>
      </c>
      <c r="J3605" s="19">
        <v>26.000000999999997</v>
      </c>
      <c r="K3605" s="19">
        <v>9.6000005000000002</v>
      </c>
      <c r="L3605" s="19">
        <v>21</v>
      </c>
      <c r="M3605" s="19">
        <v>16.000001000000001</v>
      </c>
      <c r="N3605" s="19">
        <v>7.0999999000000003</v>
      </c>
      <c r="O3605" s="19">
        <v>1</v>
      </c>
      <c r="Q3605" s="19">
        <f t="shared" si="846"/>
        <v>3.8791597849893731</v>
      </c>
      <c r="R3605" s="19">
        <f t="shared" si="850"/>
        <v>3.5918989265843653</v>
      </c>
      <c r="S3605" s="19">
        <f t="shared" si="848"/>
        <v>3.5044720028854663</v>
      </c>
      <c r="T3605" s="19">
        <f t="shared" si="852"/>
        <v>4.3497222248493976</v>
      </c>
      <c r="U3605" s="23">
        <f t="shared" si="849"/>
        <v>3.8313132348271504</v>
      </c>
      <c r="V3605" s="24">
        <f t="shared" si="853"/>
        <v>3.9178888569804546</v>
      </c>
      <c r="W3605" s="24">
        <f t="shared" si="853"/>
        <v>3.7366368405991701</v>
      </c>
      <c r="X3605" s="24">
        <f t="shared" si="853"/>
        <v>3.6996208479524317</v>
      </c>
      <c r="Y3605" s="24">
        <f t="shared" si="853"/>
        <v>4.4068499286260012</v>
      </c>
      <c r="Z3605" s="24">
        <f t="shared" si="853"/>
        <v>3.9402491185395152</v>
      </c>
      <c r="AA3605" s="20">
        <v>-0.54</v>
      </c>
      <c r="AB3605" s="20">
        <v>0.66999999999999904</v>
      </c>
      <c r="AC3605" s="17">
        <v>313.868874841143</v>
      </c>
      <c r="AD3605" s="17">
        <f t="shared" si="854"/>
        <v>314.13601344496465</v>
      </c>
      <c r="AE3605" s="21">
        <v>97</v>
      </c>
      <c r="AF3605" s="21">
        <v>186.56586021505379</v>
      </c>
      <c r="AG3605" s="19">
        <v>3.3713709677419361</v>
      </c>
      <c r="AH3605" s="21">
        <v>157.19999999999999</v>
      </c>
      <c r="AI3605" s="22">
        <v>0.67333333333333245</v>
      </c>
      <c r="AJ3605" s="21">
        <v>1424</v>
      </c>
      <c r="AK3605" s="21" t="e">
        <f>VLOOKUP($B3605,'[3]Rotoma level Monthly'!$C$2:$N$538,10,FALSE)</f>
        <v>#N/A</v>
      </c>
      <c r="AL3605" s="21" t="e">
        <f>VLOOKUP($B3605,'[3]Rotoma level Monthly'!$C$2:$N$538,11,FALSE)</f>
        <v>#N/A</v>
      </c>
      <c r="AM3605" s="20">
        <v>3.5516855478750649</v>
      </c>
      <c r="AN3605" s="21">
        <v>191.91666666666666</v>
      </c>
    </row>
    <row r="3606" spans="1:40" x14ac:dyDescent="0.25">
      <c r="A3606" t="s">
        <v>103</v>
      </c>
      <c r="B3606" s="15">
        <v>39965</v>
      </c>
      <c r="C3606" s="16" t="s">
        <v>70</v>
      </c>
      <c r="D3606" s="17">
        <v>2009</v>
      </c>
      <c r="E3606" s="18" t="str">
        <f t="shared" si="851"/>
        <v>Rotoiti Okawa Bay 2008/09</v>
      </c>
      <c r="F3606" s="18" t="s">
        <v>61</v>
      </c>
      <c r="G3606" s="19">
        <v>1.6</v>
      </c>
      <c r="H3606" s="20">
        <v>4.5</v>
      </c>
      <c r="I3606" s="21">
        <v>224.69998999999999</v>
      </c>
      <c r="J3606" s="19">
        <v>17.999998999999999</v>
      </c>
      <c r="K3606" s="19">
        <v>9.399999900000001</v>
      </c>
      <c r="L3606" s="19">
        <v>14.7</v>
      </c>
      <c r="M3606" s="19">
        <v>4.9999998999999997</v>
      </c>
      <c r="N3606" s="19">
        <v>7.3000002000000004</v>
      </c>
      <c r="O3606" s="19">
        <v>0.89999998000000003</v>
      </c>
      <c r="Q3606" s="19">
        <f t="shared" si="846"/>
        <v>2.7384647559460493</v>
      </c>
      <c r="R3606" s="19">
        <f t="shared" si="850"/>
        <v>3.7268852046746486</v>
      </c>
      <c r="S3606" s="19">
        <f t="shared" si="848"/>
        <v>3.4683251898050567</v>
      </c>
      <c r="T3606" s="19">
        <f t="shared" si="852"/>
        <v>3.8833956444494353</v>
      </c>
      <c r="U3606" s="23">
        <f t="shared" si="849"/>
        <v>3.4542676987187972</v>
      </c>
      <c r="V3606" s="24">
        <f t="shared" si="853"/>
        <v>3.8011007454174099</v>
      </c>
      <c r="W3606" s="24">
        <f t="shared" si="853"/>
        <v>3.7373416300619478</v>
      </c>
      <c r="X3606" s="24">
        <f t="shared" si="853"/>
        <v>3.6688653711859476</v>
      </c>
      <c r="Y3606" s="24">
        <f t="shared" si="853"/>
        <v>4.4068499286260012</v>
      </c>
      <c r="Z3606" s="24">
        <f t="shared" si="853"/>
        <v>3.9035394188228261</v>
      </c>
      <c r="AA3606" s="20">
        <v>-0.13</v>
      </c>
      <c r="AB3606" s="20">
        <v>-0.14333333333333301</v>
      </c>
      <c r="AC3606" s="17">
        <v>313.833310444029</v>
      </c>
      <c r="AD3606" s="17">
        <f t="shared" si="854"/>
        <v>314.14677571602414</v>
      </c>
      <c r="AE3606" s="21">
        <v>163</v>
      </c>
      <c r="AF3606" s="21">
        <v>160.48541666666668</v>
      </c>
      <c r="AG3606" s="19">
        <v>3.3215972222222221</v>
      </c>
      <c r="AH3606" s="21">
        <v>151</v>
      </c>
      <c r="AI3606" s="22">
        <v>0.67333333333333245</v>
      </c>
      <c r="AJ3606" s="21">
        <v>1432</v>
      </c>
      <c r="AK3606" s="21" t="e">
        <f>VLOOKUP($B3606,'[3]Rotoma level Monthly'!$C$2:$N$538,10,FALSE)</f>
        <v>#N/A</v>
      </c>
      <c r="AL3606" s="21" t="e">
        <f>VLOOKUP($B3606,'[3]Rotoma level Monthly'!$C$2:$N$538,11,FALSE)</f>
        <v>#N/A</v>
      </c>
      <c r="AM3606" s="20">
        <v>3.6167729134664626</v>
      </c>
      <c r="AN3606" s="21">
        <v>194.77500000000001</v>
      </c>
    </row>
    <row r="3607" spans="1:40" x14ac:dyDescent="0.25">
      <c r="A3607" t="s">
        <v>103</v>
      </c>
      <c r="B3607" s="15">
        <v>39995</v>
      </c>
      <c r="C3607" s="16" t="s">
        <v>71</v>
      </c>
      <c r="D3607" s="17">
        <v>2010</v>
      </c>
      <c r="E3607" s="18" t="str">
        <f t="shared" si="851"/>
        <v>Rotoiti Okawa Bay 2009/10</v>
      </c>
      <c r="F3607" s="18" t="s">
        <v>72</v>
      </c>
      <c r="G3607" s="19">
        <v>3.5</v>
      </c>
      <c r="H3607" s="20">
        <v>5</v>
      </c>
      <c r="I3607" s="21">
        <v>213.89998990000001</v>
      </c>
      <c r="J3607" s="19">
        <v>17.999998999999999</v>
      </c>
      <c r="K3607" s="19">
        <v>7.0000002000000006</v>
      </c>
      <c r="L3607" s="19">
        <v>6.0000000999999994</v>
      </c>
      <c r="M3607" s="19">
        <v>4.9999998999999997</v>
      </c>
      <c r="N3607" s="19">
        <v>7.25</v>
      </c>
      <c r="O3607" s="19">
        <v>0.47</v>
      </c>
      <c r="Q3607" s="19">
        <f t="shared" si="846"/>
        <v>3.6019328326497</v>
      </c>
      <c r="R3607" s="19">
        <f t="shared" si="850"/>
        <v>3.5918989265843653</v>
      </c>
      <c r="S3607" s="19">
        <f t="shared" si="848"/>
        <v>3.4039343998352547</v>
      </c>
      <c r="T3607" s="19">
        <f t="shared" si="852"/>
        <v>3.8833956444494353</v>
      </c>
      <c r="U3607" s="23">
        <f t="shared" si="849"/>
        <v>3.6202904508796889</v>
      </c>
      <c r="V3607" s="24">
        <f t="shared" si="853"/>
        <v>3.7959924498773714</v>
      </c>
      <c r="W3607" s="24">
        <f t="shared" si="853"/>
        <v>3.7329642339917783</v>
      </c>
      <c r="X3607" s="24">
        <f t="shared" si="853"/>
        <v>3.6277427902779062</v>
      </c>
      <c r="Y3607" s="24">
        <f t="shared" si="853"/>
        <v>4.3679893802593375</v>
      </c>
      <c r="Z3607" s="24">
        <f t="shared" si="853"/>
        <v>3.8811722136015976</v>
      </c>
      <c r="AA3607" s="20">
        <v>0.27</v>
      </c>
      <c r="AB3607" s="20">
        <v>6.3333333333333297E-2</v>
      </c>
      <c r="AC3607" s="17">
        <v>313.908202498528</v>
      </c>
      <c r="AD3607" s="17">
        <f t="shared" si="854"/>
        <v>314.14496754857555</v>
      </c>
      <c r="AE3607" s="21">
        <v>178</v>
      </c>
      <c r="AF3607" s="21">
        <v>182.99126344086022</v>
      </c>
      <c r="AG3607" s="19">
        <v>3.5262096774193559</v>
      </c>
      <c r="AH3607" s="21">
        <v>121.4</v>
      </c>
      <c r="AI3607" s="22">
        <v>0.67333333333333245</v>
      </c>
      <c r="AJ3607" s="21">
        <v>1423</v>
      </c>
      <c r="AK3607" s="21" t="e">
        <f>VLOOKUP($B3607,'[3]Rotoma level Monthly'!$C$2:$N$538,10,FALSE)</f>
        <v>#N/A</v>
      </c>
      <c r="AL3607" s="21" t="e">
        <f>VLOOKUP($B3607,'[3]Rotoma level Monthly'!$C$2:$N$538,11,FALSE)</f>
        <v>#N/A</v>
      </c>
      <c r="AM3607" s="20">
        <v>3.6233354134664633</v>
      </c>
      <c r="AN3607" s="21">
        <v>195.27500000000001</v>
      </c>
    </row>
    <row r="3608" spans="1:40" x14ac:dyDescent="0.25">
      <c r="A3608" t="s">
        <v>103</v>
      </c>
      <c r="B3608" s="15">
        <v>40026</v>
      </c>
      <c r="C3608" s="16" t="s">
        <v>71</v>
      </c>
      <c r="D3608" s="17">
        <v>2010</v>
      </c>
      <c r="E3608" s="18" t="str">
        <f t="shared" si="851"/>
        <v>Rotoiti Okawa Bay 2009/10</v>
      </c>
      <c r="F3608" s="18" t="s">
        <v>72</v>
      </c>
      <c r="G3608" s="19">
        <v>2.5999998999999998</v>
      </c>
      <c r="H3608" s="20">
        <v>5</v>
      </c>
      <c r="I3608" s="21">
        <v>258.99998899999997</v>
      </c>
      <c r="J3608" s="19">
        <v>16.000001000000001</v>
      </c>
      <c r="K3608" s="19">
        <v>6.0999999000000003</v>
      </c>
      <c r="L3608" s="19">
        <v>18.999998999999999</v>
      </c>
      <c r="M3608" s="19">
        <v>14</v>
      </c>
      <c r="N3608" s="19">
        <v>7.3000002000000004</v>
      </c>
      <c r="O3608" s="19">
        <v>1.2</v>
      </c>
      <c r="Q3608" s="19">
        <f t="shared" si="846"/>
        <v>3.2740322614186468</v>
      </c>
      <c r="R3608" s="19">
        <f t="shared" si="850"/>
        <v>3.5918989265843653</v>
      </c>
      <c r="S3608" s="19">
        <f t="shared" si="848"/>
        <v>3.6540322343652991</v>
      </c>
      <c r="T3608" s="19">
        <f t="shared" si="852"/>
        <v>3.7340304286140404</v>
      </c>
      <c r="U3608" s="23">
        <f t="shared" si="849"/>
        <v>3.5634984627455881</v>
      </c>
      <c r="V3608" s="24">
        <f t="shared" si="853"/>
        <v>3.8072627463718685</v>
      </c>
      <c r="W3608" s="24">
        <f t="shared" si="853"/>
        <v>3.7318841934603912</v>
      </c>
      <c r="X3608" s="24">
        <f t="shared" si="853"/>
        <v>3.6762017042873487</v>
      </c>
      <c r="Y3608" s="24">
        <f t="shared" si="853"/>
        <v>4.3555422789397209</v>
      </c>
      <c r="Z3608" s="24">
        <f t="shared" si="853"/>
        <v>3.8927227307648313</v>
      </c>
      <c r="AA3608" s="20">
        <v>-0.4</v>
      </c>
      <c r="AB3608" s="20">
        <v>0.215</v>
      </c>
      <c r="AC3608" s="17">
        <v>313.99660406824199</v>
      </c>
      <c r="AD3608" s="17">
        <f t="shared" si="854"/>
        <v>314.15379889493965</v>
      </c>
      <c r="AE3608" s="21">
        <v>186</v>
      </c>
      <c r="AF3608" s="21">
        <v>154.27822580645159</v>
      </c>
      <c r="AG3608" s="19">
        <v>4.080645161290323</v>
      </c>
      <c r="AH3608" s="21">
        <v>130.30000000000001</v>
      </c>
      <c r="AI3608" s="22">
        <v>0.67333333333333245</v>
      </c>
      <c r="AJ3608" s="21">
        <v>1376</v>
      </c>
      <c r="AK3608" s="21" t="e">
        <f>VLOOKUP($B3608,'[3]Rotoma level Monthly'!$C$2:$N$538,10,FALSE)</f>
        <v>#N/A</v>
      </c>
      <c r="AL3608" s="21" t="e">
        <f>VLOOKUP($B3608,'[3]Rotoma level Monthly'!$C$2:$N$538,11,FALSE)</f>
        <v>#N/A</v>
      </c>
      <c r="AM3608" s="20">
        <v>3.5866866679467493</v>
      </c>
      <c r="AN3608" s="21">
        <v>192.45833333333337</v>
      </c>
    </row>
    <row r="3609" spans="1:40" x14ac:dyDescent="0.25">
      <c r="A3609" t="s">
        <v>103</v>
      </c>
      <c r="B3609" s="15">
        <v>40057</v>
      </c>
      <c r="C3609" s="16" t="s">
        <v>71</v>
      </c>
      <c r="D3609" s="17">
        <v>2010</v>
      </c>
      <c r="E3609" s="18" t="str">
        <f t="shared" si="851"/>
        <v>Rotoiti Okawa Bay 2009/10</v>
      </c>
      <c r="F3609" s="18" t="s">
        <v>72</v>
      </c>
      <c r="G3609" s="19">
        <v>2.9000001000000002</v>
      </c>
      <c r="H3609" s="20">
        <v>4.5</v>
      </c>
      <c r="I3609" s="21">
        <v>180.50001001999999</v>
      </c>
      <c r="J3609" s="19">
        <v>17.999998999999999</v>
      </c>
      <c r="K3609" s="19">
        <v>6.3999997999999998</v>
      </c>
      <c r="L3609" s="19">
        <v>0.50000001999999999</v>
      </c>
      <c r="M3609" s="19">
        <v>4.9999998999999997</v>
      </c>
      <c r="N3609" s="19">
        <v>7.1999997999999996</v>
      </c>
      <c r="O3609" s="19">
        <v>1.1000000000000001</v>
      </c>
      <c r="Q3609" s="19">
        <f t="shared" si="846"/>
        <v>3.3944909527015543</v>
      </c>
      <c r="R3609" s="19">
        <f t="shared" si="850"/>
        <v>3.7268852046746486</v>
      </c>
      <c r="S3609" s="19">
        <f t="shared" si="848"/>
        <v>3.1819964633548037</v>
      </c>
      <c r="T3609" s="19">
        <f t="shared" si="852"/>
        <v>3.8833956444494353</v>
      </c>
      <c r="U3609" s="23">
        <f t="shared" si="849"/>
        <v>3.54669206629511</v>
      </c>
      <c r="V3609" s="24">
        <f t="shared" si="853"/>
        <v>3.7861183398981439</v>
      </c>
      <c r="W3609" s="24">
        <f t="shared" si="853"/>
        <v>3.7295048687668788</v>
      </c>
      <c r="X3609" s="24">
        <f t="shared" si="853"/>
        <v>3.6370758887091932</v>
      </c>
      <c r="Y3609" s="24">
        <f t="shared" si="853"/>
        <v>4.3296381402488722</v>
      </c>
      <c r="Z3609" s="24">
        <f t="shared" si="853"/>
        <v>3.8705843094057713</v>
      </c>
      <c r="AA3609" s="20">
        <v>0.33</v>
      </c>
      <c r="AB3609" s="20">
        <v>0.44166666666666599</v>
      </c>
      <c r="AC3609" s="17">
        <v>314.08933177462302</v>
      </c>
      <c r="AD3609" s="17">
        <f t="shared" si="854"/>
        <v>314.13427336486262</v>
      </c>
      <c r="AE3609" s="21">
        <v>119</v>
      </c>
      <c r="AF3609" s="21">
        <v>154.40555555555557</v>
      </c>
      <c r="AG3609" s="19">
        <v>3.2923611111111106</v>
      </c>
      <c r="AH3609" s="21">
        <v>176.1</v>
      </c>
      <c r="AI3609" s="22">
        <v>0.67333333333333245</v>
      </c>
      <c r="AJ3609" s="21">
        <v>1370.5</v>
      </c>
      <c r="AK3609" s="21" t="e">
        <f>VLOOKUP($B3609,'[3]Rotoma level Monthly'!$C$2:$N$538,10,FALSE)</f>
        <v>#N/A</v>
      </c>
      <c r="AL3609" s="21" t="e">
        <f>VLOOKUP($B3609,'[3]Rotoma level Monthly'!$C$2:$N$538,11,FALSE)</f>
        <v>#N/A</v>
      </c>
      <c r="AM3609" s="20">
        <v>3.6306046786994366</v>
      </c>
      <c r="AN3609" s="21">
        <v>191.02500000000001</v>
      </c>
    </row>
    <row r="3610" spans="1:40" x14ac:dyDescent="0.25">
      <c r="A3610" t="s">
        <v>103</v>
      </c>
      <c r="B3610" s="15">
        <v>40087</v>
      </c>
      <c r="C3610" s="16" t="s">
        <v>71</v>
      </c>
      <c r="D3610" s="17">
        <v>2010</v>
      </c>
      <c r="E3610" s="18" t="str">
        <f t="shared" si="851"/>
        <v>Rotoiti Okawa Bay 2009/10</v>
      </c>
      <c r="F3610" s="18" t="s">
        <v>72</v>
      </c>
      <c r="G3610" s="19">
        <v>3.3</v>
      </c>
      <c r="H3610" s="20">
        <v>5.1999997999999996</v>
      </c>
      <c r="I3610" s="21">
        <v>230.50000002000002</v>
      </c>
      <c r="J3610" s="19">
        <v>25</v>
      </c>
      <c r="K3610" s="19">
        <v>6.6</v>
      </c>
      <c r="L3610" s="19">
        <v>0.50000001999999999</v>
      </c>
      <c r="M3610" s="19">
        <v>4.9999998999999997</v>
      </c>
      <c r="N3610" s="19">
        <v>7.0999999000000003</v>
      </c>
      <c r="O3610" s="19">
        <v>1.2</v>
      </c>
      <c r="Q3610" s="19">
        <f t="shared" si="846"/>
        <v>3.5370254072898342</v>
      </c>
      <c r="R3610" s="19">
        <f t="shared" si="850"/>
        <v>3.5411414132768368</v>
      </c>
      <c r="S3610" s="19">
        <f t="shared" si="848"/>
        <v>3.5016394985876826</v>
      </c>
      <c r="T3610" s="19">
        <f t="shared" si="852"/>
        <v>4.2999848253223494</v>
      </c>
      <c r="U3610" s="23">
        <f t="shared" si="849"/>
        <v>3.7199477861191759</v>
      </c>
      <c r="V3610" s="24">
        <f t="shared" si="853"/>
        <v>3.7131337825949555</v>
      </c>
      <c r="W3610" s="24">
        <f t="shared" si="853"/>
        <v>3.7077394540474788</v>
      </c>
      <c r="X3610" s="24">
        <f t="shared" si="853"/>
        <v>3.6058553078157591</v>
      </c>
      <c r="Y3610" s="24">
        <f t="shared" si="853"/>
        <v>4.3069055336017055</v>
      </c>
      <c r="Z3610" s="24">
        <f t="shared" si="853"/>
        <v>3.8334085195149741</v>
      </c>
      <c r="AA3610" s="20">
        <v>-1.43</v>
      </c>
      <c r="AB3610" s="20">
        <v>-4.1666666666666602E-2</v>
      </c>
      <c r="AC3610" s="17">
        <v>314.21656344605702</v>
      </c>
      <c r="AD3610" s="17">
        <f t="shared" si="854"/>
        <v>314.11069434016184</v>
      </c>
      <c r="AE3610" s="21">
        <v>155.5</v>
      </c>
      <c r="AF3610" s="21">
        <v>202.75940860215061</v>
      </c>
      <c r="AG3610" s="19">
        <v>4.4103494623655912</v>
      </c>
      <c r="AH3610" s="21">
        <v>205.1</v>
      </c>
      <c r="AI3610" s="22">
        <v>0.67333333333333245</v>
      </c>
      <c r="AJ3610" s="21">
        <v>1383.5</v>
      </c>
      <c r="AK3610" s="21" t="e">
        <f>VLOOKUP($B3610,'[3]Rotoma level Monthly'!$C$2:$N$538,10,FALSE)</f>
        <v>#N/A</v>
      </c>
      <c r="AL3610" s="21" t="e">
        <f>VLOOKUP($B3610,'[3]Rotoma level Monthly'!$C$2:$N$538,11,FALSE)</f>
        <v>#N/A</v>
      </c>
      <c r="AM3610" s="20">
        <v>3.6055236601809182</v>
      </c>
      <c r="AN3610" s="21">
        <v>191.54999999999998</v>
      </c>
    </row>
    <row r="3611" spans="1:40" x14ac:dyDescent="0.25">
      <c r="A3611" t="s">
        <v>103</v>
      </c>
      <c r="B3611" s="15">
        <v>40118</v>
      </c>
      <c r="C3611" s="16" t="s">
        <v>71</v>
      </c>
      <c r="D3611" s="17">
        <v>2010</v>
      </c>
      <c r="E3611" s="18" t="str">
        <f t="shared" si="851"/>
        <v>Rotoiti Okawa Bay 2009/10</v>
      </c>
      <c r="F3611" s="18" t="s">
        <v>72</v>
      </c>
      <c r="G3611" s="19">
        <v>2.5999998999999998</v>
      </c>
      <c r="H3611" s="20">
        <v>4</v>
      </c>
      <c r="I3611" s="21">
        <v>236</v>
      </c>
      <c r="J3611" s="19">
        <v>37.999999000000003</v>
      </c>
      <c r="K3611" s="19">
        <v>15</v>
      </c>
      <c r="L3611" s="19">
        <v>4.0000002000000006</v>
      </c>
      <c r="M3611" s="19">
        <v>12</v>
      </c>
      <c r="N3611" s="19">
        <v>7</v>
      </c>
      <c r="O3611" s="19">
        <v>0.5</v>
      </c>
      <c r="Q3611" s="19">
        <f t="shared" si="846"/>
        <v>3.2740322614186468</v>
      </c>
      <c r="R3611" s="19">
        <f t="shared" si="850"/>
        <v>3.8756745470895422</v>
      </c>
      <c r="S3611" s="19">
        <f t="shared" si="848"/>
        <v>3.5324651289400211</v>
      </c>
      <c r="T3611" s="19">
        <f t="shared" si="852"/>
        <v>4.8309680687489829</v>
      </c>
      <c r="U3611" s="23">
        <f t="shared" si="849"/>
        <v>3.8782850015492984</v>
      </c>
      <c r="V3611" s="24">
        <f t="shared" si="853"/>
        <v>3.666885643673218</v>
      </c>
      <c r="W3611" s="24">
        <f t="shared" si="853"/>
        <v>3.7313874224229107</v>
      </c>
      <c r="X3611" s="24">
        <f t="shared" si="853"/>
        <v>3.5978482778894834</v>
      </c>
      <c r="Y3611" s="24">
        <f t="shared" si="853"/>
        <v>4.3646633536640502</v>
      </c>
      <c r="Z3611" s="24">
        <f t="shared" si="853"/>
        <v>3.8401961744124158</v>
      </c>
      <c r="AA3611" s="20">
        <v>-0.73</v>
      </c>
      <c r="AB3611" s="20">
        <v>-0.348333333333333</v>
      </c>
      <c r="AC3611" s="17">
        <v>314.13204024518001</v>
      </c>
      <c r="AD3611" s="17">
        <f t="shared" si="854"/>
        <v>314.07800327189034</v>
      </c>
      <c r="AE3611" s="21">
        <v>35.5</v>
      </c>
      <c r="AF3611" s="21">
        <v>221.38047385620911</v>
      </c>
      <c r="AG3611" s="19">
        <v>4.3239624183006535</v>
      </c>
      <c r="AH3611" s="21">
        <v>226</v>
      </c>
      <c r="AI3611" s="22">
        <v>0.55583333333333251</v>
      </c>
      <c r="AJ3611" s="21">
        <v>1384</v>
      </c>
      <c r="AK3611" s="21" t="e">
        <f>VLOOKUP($B3611,'[3]Rotoma level Monthly'!$C$2:$N$538,10,FALSE)</f>
        <v>#N/A</v>
      </c>
      <c r="AL3611" s="21" t="e">
        <f>VLOOKUP($B3611,'[3]Rotoma level Monthly'!$C$2:$N$538,11,FALSE)</f>
        <v>#N/A</v>
      </c>
      <c r="AM3611" s="20">
        <v>3.617316894947944</v>
      </c>
      <c r="AN3611" s="21">
        <v>190.81666666666669</v>
      </c>
    </row>
    <row r="3612" spans="1:40" x14ac:dyDescent="0.25">
      <c r="A3612" t="s">
        <v>103</v>
      </c>
      <c r="B3612" s="15">
        <v>40148</v>
      </c>
      <c r="C3612" s="16" t="s">
        <v>71</v>
      </c>
      <c r="D3612" s="17">
        <v>2010</v>
      </c>
      <c r="E3612" s="18" t="str">
        <f t="shared" si="851"/>
        <v>Rotoiti Okawa Bay 2009/10</v>
      </c>
      <c r="F3612" s="18" t="s">
        <v>72</v>
      </c>
      <c r="G3612" s="19">
        <v>3.0999998999999998</v>
      </c>
      <c r="H3612" s="20">
        <v>4</v>
      </c>
      <c r="I3612" s="21">
        <v>238.99999</v>
      </c>
      <c r="J3612" s="19">
        <v>33</v>
      </c>
      <c r="K3612" s="19">
        <v>13</v>
      </c>
      <c r="L3612" s="19">
        <v>2.0000001000000003</v>
      </c>
      <c r="M3612" s="19">
        <v>0.50000001999999999</v>
      </c>
      <c r="N3612" s="19">
        <v>7.5</v>
      </c>
      <c r="O3612" s="19">
        <v>0.69999999000000002</v>
      </c>
      <c r="Q3612" s="19">
        <f t="shared" si="846"/>
        <v>3.4680586667549234</v>
      </c>
      <c r="R3612" s="19">
        <f t="shared" si="850"/>
        <v>3.8756745470895422</v>
      </c>
      <c r="S3612" s="19">
        <f t="shared" si="848"/>
        <v>3.5489776271582287</v>
      </c>
      <c r="T3612" s="19">
        <f t="shared" si="852"/>
        <v>4.6520607044434303</v>
      </c>
      <c r="U3612" s="23">
        <f t="shared" si="849"/>
        <v>3.8861928863615312</v>
      </c>
      <c r="V3612" s="24">
        <f t="shared" si="853"/>
        <v>3.676242082602025</v>
      </c>
      <c r="W3612" s="24">
        <f t="shared" si="853"/>
        <v>3.7437865342908183</v>
      </c>
      <c r="X3612" s="24">
        <f t="shared" si="853"/>
        <v>3.5311164006278197</v>
      </c>
      <c r="Y3612" s="24">
        <f t="shared" si="853"/>
        <v>4.3646633536640502</v>
      </c>
      <c r="Z3612" s="24">
        <f t="shared" si="853"/>
        <v>3.8289520927961789</v>
      </c>
      <c r="AA3612" s="20">
        <v>-0.79</v>
      </c>
      <c r="AB3612" s="20">
        <v>-0.45833333333333298</v>
      </c>
      <c r="AC3612" s="17">
        <v>314.01543545828099</v>
      </c>
      <c r="AD3612" s="17">
        <f t="shared" si="854"/>
        <v>314.04521508815287</v>
      </c>
      <c r="AE3612" s="21">
        <v>79.5</v>
      </c>
      <c r="AF3612" s="21">
        <v>216.42405913978487</v>
      </c>
      <c r="AG3612" s="19">
        <v>3.7655241935483867</v>
      </c>
      <c r="AH3612" s="21">
        <v>256.89999999999998</v>
      </c>
      <c r="AI3612" s="22">
        <v>0.32833333333333298</v>
      </c>
      <c r="AJ3612" s="21">
        <v>1365.5</v>
      </c>
      <c r="AK3612" s="21" t="e">
        <f>VLOOKUP($B3612,'[3]Rotoma level Monthly'!$C$2:$N$538,10,FALSE)</f>
        <v>#N/A</v>
      </c>
      <c r="AL3612" s="21" t="e">
        <f>VLOOKUP($B3612,'[3]Rotoma level Monthly'!$C$2:$N$538,11,FALSE)</f>
        <v>#N/A</v>
      </c>
      <c r="AM3612" s="20">
        <v>3.6428149205470723</v>
      </c>
      <c r="AN3612" s="21">
        <v>194.64999999999998</v>
      </c>
    </row>
    <row r="3613" spans="1:40" x14ac:dyDescent="0.25">
      <c r="A3613" t="s">
        <v>103</v>
      </c>
      <c r="B3613" s="15">
        <v>40179</v>
      </c>
      <c r="C3613" s="16" t="s">
        <v>71</v>
      </c>
      <c r="D3613" s="17">
        <v>2010</v>
      </c>
      <c r="E3613" s="18" t="str">
        <f t="shared" si="851"/>
        <v>Rotoiti Okawa Bay 2009/10</v>
      </c>
      <c r="F3613" s="18" t="s">
        <v>72</v>
      </c>
      <c r="G3613" s="19">
        <v>1.4</v>
      </c>
      <c r="H3613" s="20">
        <v>3</v>
      </c>
      <c r="I3613" s="21">
        <v>238.99999</v>
      </c>
      <c r="J3613" s="19">
        <v>32.000002000000002</v>
      </c>
      <c r="K3613" s="19">
        <v>9.9999997999999994</v>
      </c>
      <c r="L3613" s="19">
        <v>3</v>
      </c>
      <c r="M3613" s="19">
        <v>2.0000001000000003</v>
      </c>
      <c r="N3613" s="19">
        <v>7.1999997999999996</v>
      </c>
      <c r="O3613" s="19">
        <v>0.60000001999999997</v>
      </c>
      <c r="Q3613" s="19">
        <f t="shared" si="846"/>
        <v>2.5911652106227248</v>
      </c>
      <c r="R3613" s="19">
        <f t="shared" si="850"/>
        <v>4.2314532428503622</v>
      </c>
      <c r="S3613" s="19">
        <f t="shared" si="848"/>
        <v>3.5489776271582287</v>
      </c>
      <c r="T3613" s="19">
        <f t="shared" si="852"/>
        <v>4.6130380159528652</v>
      </c>
      <c r="U3613" s="23">
        <f t="shared" si="849"/>
        <v>3.7461585241460451</v>
      </c>
      <c r="V3613" s="24">
        <f t="shared" si="853"/>
        <v>3.6092982707621228</v>
      </c>
      <c r="W3613" s="24">
        <f t="shared" si="853"/>
        <v>3.7674008270023958</v>
      </c>
      <c r="X3613" s="24">
        <f t="shared" si="853"/>
        <v>3.5744912144949237</v>
      </c>
      <c r="Y3613" s="24">
        <f t="shared" si="853"/>
        <v>4.3493207688038211</v>
      </c>
      <c r="Z3613" s="24">
        <f t="shared" si="853"/>
        <v>3.8251277702658162</v>
      </c>
      <c r="AA3613" s="20">
        <v>-0.97</v>
      </c>
      <c r="AB3613" s="20">
        <v>0.89333333333333298</v>
      </c>
      <c r="AC3613" s="17">
        <v>313.83423790165102</v>
      </c>
      <c r="AD3613" s="17">
        <f t="shared" si="854"/>
        <v>314.00756941206913</v>
      </c>
      <c r="AE3613" s="21">
        <v>139</v>
      </c>
      <c r="AF3613" s="21">
        <v>173.76142473118281</v>
      </c>
      <c r="AG3613" s="19">
        <v>3.673185483870967</v>
      </c>
      <c r="AH3613" s="21">
        <v>232.1</v>
      </c>
      <c r="AI3613" s="22">
        <v>0.32833333333333298</v>
      </c>
      <c r="AJ3613" s="21">
        <v>1317</v>
      </c>
      <c r="AK3613" s="21" t="e">
        <f>VLOOKUP($B3613,'[3]Rotoma level Monthly'!$C$2:$N$538,10,FALSE)</f>
        <v>#N/A</v>
      </c>
      <c r="AL3613" s="21" t="e">
        <f>VLOOKUP($B3613,'[3]Rotoma level Monthly'!$C$2:$N$538,11,FALSE)</f>
        <v>#N/A</v>
      </c>
      <c r="AM3613" s="20">
        <v>3.6430949384682187</v>
      </c>
      <c r="AN3613" s="21">
        <v>189.29166666666666</v>
      </c>
    </row>
    <row r="3614" spans="1:40" x14ac:dyDescent="0.25">
      <c r="A3614" t="s">
        <v>103</v>
      </c>
      <c r="B3614" s="15">
        <v>40210</v>
      </c>
      <c r="C3614" s="16" t="s">
        <v>71</v>
      </c>
      <c r="D3614" s="17">
        <v>2010</v>
      </c>
      <c r="E3614" s="18" t="str">
        <f t="shared" si="851"/>
        <v>Rotoiti Okawa Bay 2009/10</v>
      </c>
      <c r="F3614" s="18" t="s">
        <v>72</v>
      </c>
      <c r="G3614" s="19">
        <v>5.8000002000000004</v>
      </c>
      <c r="H3614" s="20">
        <v>4.5199999809265137</v>
      </c>
      <c r="I3614" s="21">
        <v>279.00001000000003</v>
      </c>
      <c r="J3614" s="19">
        <v>28.999998999999999</v>
      </c>
      <c r="K3614" s="19">
        <v>9.9999997999999994</v>
      </c>
      <c r="L3614" s="19">
        <v>4.0000002000000006</v>
      </c>
      <c r="M3614" s="19">
        <v>8.0000004000000011</v>
      </c>
      <c r="N3614" s="19">
        <v>7</v>
      </c>
      <c r="O3614" s="19">
        <v>1.2</v>
      </c>
      <c r="Q3614" s="19">
        <f t="shared" si="846"/>
        <v>4.1591071416880663</v>
      </c>
      <c r="R3614" s="19">
        <f t="shared" si="850"/>
        <v>3.7212414864247672</v>
      </c>
      <c r="S3614" s="19">
        <f t="shared" si="848"/>
        <v>3.7512686987075194</v>
      </c>
      <c r="T3614" s="19">
        <f t="shared" si="852"/>
        <v>4.4882021101359886</v>
      </c>
      <c r="U3614" s="23">
        <f t="shared" si="849"/>
        <v>4.0299548592390853</v>
      </c>
      <c r="V3614" s="24">
        <f t="shared" si="853"/>
        <v>3.5699363186277799</v>
      </c>
      <c r="W3614" s="24">
        <f t="shared" si="853"/>
        <v>3.7464145551184918</v>
      </c>
      <c r="X3614" s="24">
        <f t="shared" si="853"/>
        <v>3.5527908960550776</v>
      </c>
      <c r="Y3614" s="24">
        <f t="shared" si="853"/>
        <v>4.310180286501148</v>
      </c>
      <c r="Z3614" s="24">
        <f t="shared" si="853"/>
        <v>3.7948305140756236</v>
      </c>
      <c r="AA3614" s="20">
        <v>-1.31</v>
      </c>
      <c r="AB3614" s="20">
        <v>0.51666666666666605</v>
      </c>
      <c r="AC3614" s="17">
        <v>313.80107326970898</v>
      </c>
      <c r="AD3614" s="17">
        <f t="shared" si="854"/>
        <v>313.98072906752657</v>
      </c>
      <c r="AE3614" s="21">
        <v>60.5</v>
      </c>
      <c r="AF3614" s="21">
        <v>151.10267857142853</v>
      </c>
      <c r="AG3614" s="19">
        <v>2.7612351190476194</v>
      </c>
      <c r="AH3614" s="21">
        <v>206.6</v>
      </c>
      <c r="AI3614" s="22">
        <v>0.32833333333333298</v>
      </c>
      <c r="AJ3614" s="21">
        <v>1437</v>
      </c>
      <c r="AK3614" s="21" t="e">
        <f>VLOOKUP($B3614,'[3]Rotoma level Monthly'!$C$2:$N$538,10,FALSE)</f>
        <v>#N/A</v>
      </c>
      <c r="AL3614" s="21" t="e">
        <f>VLOOKUP($B3614,'[3]Rotoma level Monthly'!$C$2:$N$538,11,FALSE)</f>
        <v>#N/A</v>
      </c>
      <c r="AM3614" s="20">
        <v>3.6644547054933079</v>
      </c>
      <c r="AN3614" s="21">
        <v>188.99166666666665</v>
      </c>
    </row>
    <row r="3615" spans="1:40" x14ac:dyDescent="0.25">
      <c r="A3615" t="s">
        <v>103</v>
      </c>
      <c r="B3615" s="15">
        <v>40238</v>
      </c>
      <c r="C3615" s="16" t="s">
        <v>71</v>
      </c>
      <c r="D3615" s="17">
        <v>2010</v>
      </c>
      <c r="E3615" s="18" t="str">
        <f t="shared" si="851"/>
        <v>Rotoiti Okawa Bay 2009/10</v>
      </c>
      <c r="F3615" s="18" t="s">
        <v>72</v>
      </c>
      <c r="G3615" s="19">
        <v>5.5999999000000003</v>
      </c>
      <c r="H3615" s="20">
        <v>4.8000001907348633</v>
      </c>
      <c r="I3615" s="21">
        <v>286.00001000000003</v>
      </c>
      <c r="J3615" s="19">
        <v>26.000000999999997</v>
      </c>
      <c r="K3615" s="19">
        <v>4.9999998999999997</v>
      </c>
      <c r="L3615" s="19">
        <v>0.50000001999999999</v>
      </c>
      <c r="M3615" s="19">
        <v>4.0000002000000006</v>
      </c>
      <c r="N3615" s="19">
        <v>8</v>
      </c>
      <c r="O3615" s="19">
        <v>0.98000001999999997</v>
      </c>
      <c r="Q3615" s="19">
        <f t="shared" si="846"/>
        <v>4.1203975688973919</v>
      </c>
      <c r="R3615" s="19">
        <f t="shared" si="850"/>
        <v>3.644427679426399</v>
      </c>
      <c r="S3615" s="19">
        <f t="shared" si="848"/>
        <v>3.7836618054256355</v>
      </c>
      <c r="T3615" s="19">
        <f t="shared" si="852"/>
        <v>4.3497222248493976</v>
      </c>
      <c r="U3615" s="23">
        <f t="shared" si="849"/>
        <v>3.9745523196497059</v>
      </c>
      <c r="V3615" s="24">
        <f t="shared" si="853"/>
        <v>3.5045912558363419</v>
      </c>
      <c r="W3615" s="24">
        <f t="shared" si="853"/>
        <v>3.7371637758278742</v>
      </c>
      <c r="X3615" s="24">
        <f t="shared" si="853"/>
        <v>3.5586595786931223</v>
      </c>
      <c r="Y3615" s="24">
        <f t="shared" si="853"/>
        <v>4.2950576367794246</v>
      </c>
      <c r="Z3615" s="24">
        <f t="shared" si="853"/>
        <v>3.7738680617841904</v>
      </c>
      <c r="AA3615" s="20">
        <v>-1.03</v>
      </c>
      <c r="AB3615" s="20">
        <v>0.13166666666666599</v>
      </c>
      <c r="AC3615" s="17">
        <v>313.59252846282601</v>
      </c>
      <c r="AD3615" s="17">
        <f t="shared" si="854"/>
        <v>313.93578569517291</v>
      </c>
      <c r="AE3615" s="21">
        <v>20.5</v>
      </c>
      <c r="AF3615" s="21">
        <v>194.67607526881719</v>
      </c>
      <c r="AG3615" s="19">
        <v>3.4506048387096775</v>
      </c>
      <c r="AH3615" s="21">
        <v>238.1</v>
      </c>
      <c r="AI3615" s="22">
        <v>0.17333333333333301</v>
      </c>
      <c r="AJ3615" s="21">
        <v>1335.5</v>
      </c>
      <c r="AK3615" s="21" t="e">
        <f>VLOOKUP($B3615,'[3]Rotoma level Monthly'!$C$2:$N$538,10,FALSE)</f>
        <v>#N/A</v>
      </c>
      <c r="AL3615" s="21" t="e">
        <f>VLOOKUP($B3615,'[3]Rotoma level Monthly'!$C$2:$N$538,11,FALSE)</f>
        <v>#N/A</v>
      </c>
      <c r="AM3615" s="20">
        <v>3.6052595170012451</v>
      </c>
      <c r="AN3615" s="21">
        <v>189.42499999999998</v>
      </c>
    </row>
    <row r="3616" spans="1:40" x14ac:dyDescent="0.25">
      <c r="A3616" t="s">
        <v>103</v>
      </c>
      <c r="B3616" s="15">
        <v>40269</v>
      </c>
      <c r="C3616" s="16" t="s">
        <v>71</v>
      </c>
      <c r="D3616" s="17">
        <v>2010</v>
      </c>
      <c r="E3616" s="18" t="str">
        <f t="shared" si="851"/>
        <v>Rotoiti Okawa Bay 2009/10</v>
      </c>
      <c r="F3616" s="18" t="s">
        <v>72</v>
      </c>
      <c r="G3616" s="19">
        <v>5.1999997999999996</v>
      </c>
      <c r="H3616" s="20">
        <v>4.6999998092651367</v>
      </c>
      <c r="I3616" s="21">
        <v>294.99998999999997</v>
      </c>
      <c r="J3616" s="19">
        <v>24</v>
      </c>
      <c r="K3616" s="19">
        <v>4.9999998999999997</v>
      </c>
      <c r="L3616" s="19">
        <v>3</v>
      </c>
      <c r="M3616" s="19">
        <v>1</v>
      </c>
      <c r="N3616" s="19">
        <v>7.1999997999999996</v>
      </c>
      <c r="O3616" s="19">
        <v>1.3</v>
      </c>
      <c r="Q3616" s="19">
        <f t="shared" ref="Q3616:Q3679" si="855">2.22+2.54*LOG($G3616,10)</f>
        <v>4.0386484504051587</v>
      </c>
      <c r="R3616" s="19">
        <f t="shared" si="850"/>
        <v>3.6714038778476121</v>
      </c>
      <c r="S3616" s="19">
        <f t="shared" si="848"/>
        <v>3.8241642237815099</v>
      </c>
      <c r="T3616" s="19">
        <f t="shared" si="852"/>
        <v>4.248216825797889</v>
      </c>
      <c r="U3616" s="23">
        <f t="shared" si="849"/>
        <v>3.9456083444580425</v>
      </c>
      <c r="V3616" s="24">
        <f t="shared" si="853"/>
        <v>3.5063762745651736</v>
      </c>
      <c r="W3616" s="24">
        <f t="shared" si="853"/>
        <v>3.732540331925621</v>
      </c>
      <c r="X3616" s="24">
        <f t="shared" si="853"/>
        <v>3.5586595750003926</v>
      </c>
      <c r="Y3616" s="24">
        <f t="shared" si="853"/>
        <v>4.2680110301718885</v>
      </c>
      <c r="Z3616" s="24">
        <f t="shared" si="853"/>
        <v>3.7663968029157679</v>
      </c>
      <c r="AA3616" s="20">
        <v>1.47</v>
      </c>
      <c r="AB3616" s="20">
        <v>0.159999999999999</v>
      </c>
      <c r="AC3616" s="17">
        <v>313.38867361111102</v>
      </c>
      <c r="AD3616" s="17">
        <f t="shared" si="854"/>
        <v>313.88973966844833</v>
      </c>
      <c r="AE3616" s="21">
        <v>48</v>
      </c>
      <c r="AF3616" s="21">
        <v>175.38749999999996</v>
      </c>
      <c r="AG3616" s="19">
        <v>2.8314583333333334</v>
      </c>
      <c r="AH3616" s="21">
        <v>201.3</v>
      </c>
      <c r="AI3616" s="22">
        <v>0.14583333333333248</v>
      </c>
      <c r="AJ3616" s="21">
        <v>1308.5</v>
      </c>
      <c r="AK3616" s="21" t="e">
        <f>VLOOKUP($B3616,'[3]Rotoma level Monthly'!$C$2:$N$538,10,FALSE)</f>
        <v>#N/A</v>
      </c>
      <c r="AL3616" s="21" t="e">
        <f>VLOOKUP($B3616,'[3]Rotoma level Monthly'!$C$2:$N$538,11,FALSE)</f>
        <v>#N/A</v>
      </c>
      <c r="AM3616" s="20">
        <v>3.5994239435245423</v>
      </c>
      <c r="AN3616" s="21">
        <v>191.84166666666667</v>
      </c>
    </row>
    <row r="3617" spans="1:40" x14ac:dyDescent="0.25">
      <c r="A3617" t="s">
        <v>103</v>
      </c>
      <c r="B3617" s="15">
        <v>40299</v>
      </c>
      <c r="C3617" s="16" t="s">
        <v>71</v>
      </c>
      <c r="D3617" s="17">
        <v>2010</v>
      </c>
      <c r="E3617" s="18" t="str">
        <f t="shared" si="851"/>
        <v>Rotoiti Okawa Bay 2009/10</v>
      </c>
      <c r="F3617" s="18" t="s">
        <v>72</v>
      </c>
      <c r="G3617" s="19">
        <v>5.1999997999999996</v>
      </c>
      <c r="H3617" s="20">
        <v>5</v>
      </c>
      <c r="I3617" s="21">
        <v>291.00000999999997</v>
      </c>
      <c r="J3617" s="19">
        <v>23</v>
      </c>
      <c r="K3617" s="19">
        <v>4.0000002000000006</v>
      </c>
      <c r="L3617" s="19">
        <v>4.9999998999999997</v>
      </c>
      <c r="M3617" s="19">
        <v>3</v>
      </c>
      <c r="N3617" s="19">
        <v>7</v>
      </c>
      <c r="O3617" s="19">
        <v>1.8</v>
      </c>
      <c r="Q3617" s="19">
        <f t="shared" si="855"/>
        <v>4.0386484504051587</v>
      </c>
      <c r="R3617" s="19">
        <f t="shared" si="850"/>
        <v>3.5918989265843653</v>
      </c>
      <c r="S3617" s="19">
        <f t="shared" si="848"/>
        <v>3.8063179417694486</v>
      </c>
      <c r="T3617" s="19">
        <f t="shared" si="852"/>
        <v>4.1942452811713711</v>
      </c>
      <c r="U3617" s="23">
        <f t="shared" si="849"/>
        <v>3.9077776499825858</v>
      </c>
      <c r="V3617" s="24">
        <f t="shared" si="853"/>
        <v>3.5196669966831551</v>
      </c>
      <c r="W3617" s="24">
        <f t="shared" si="853"/>
        <v>3.732540331925621</v>
      </c>
      <c r="X3617" s="24">
        <f t="shared" si="853"/>
        <v>3.5838134032407241</v>
      </c>
      <c r="Y3617" s="24">
        <f t="shared" si="853"/>
        <v>4.2550546181987192</v>
      </c>
      <c r="Z3617" s="24">
        <f t="shared" si="853"/>
        <v>3.7727688375120541</v>
      </c>
      <c r="AA3617" s="20">
        <v>1.1100000000000001</v>
      </c>
      <c r="AB3617" s="20">
        <v>7.9999999999999905E-2</v>
      </c>
      <c r="AC3617" s="17">
        <v>313.35455712365598</v>
      </c>
      <c r="AD3617" s="17">
        <f t="shared" si="854"/>
        <v>313.8468798586577</v>
      </c>
      <c r="AE3617" s="21">
        <v>280.539999999999</v>
      </c>
      <c r="AF3617" s="21">
        <v>159.89448924731184</v>
      </c>
      <c r="AG3617" s="19">
        <v>2.7748655913978495</v>
      </c>
      <c r="AH3617" s="21">
        <v>128.4</v>
      </c>
      <c r="AI3617" s="22">
        <v>0.10583333333333295</v>
      </c>
      <c r="AJ3617" s="21">
        <v>1281.5</v>
      </c>
      <c r="AK3617" s="21" t="e">
        <f>VLOOKUP($B3617,'[3]Rotoma level Monthly'!$C$2:$N$538,10,FALSE)</f>
        <v>#N/A</v>
      </c>
      <c r="AL3617" s="21" t="e">
        <f>VLOOKUP($B3617,'[3]Rotoma level Monthly'!$C$2:$N$538,11,FALSE)</f>
        <v>#N/A</v>
      </c>
      <c r="AM3617" s="20">
        <v>3.5673753324134316</v>
      </c>
      <c r="AN3617" s="21">
        <v>189.44166666666663</v>
      </c>
    </row>
    <row r="3618" spans="1:40" x14ac:dyDescent="0.25">
      <c r="A3618" t="s">
        <v>103</v>
      </c>
      <c r="B3618" s="15">
        <v>40330</v>
      </c>
      <c r="C3618" s="16" t="s">
        <v>71</v>
      </c>
      <c r="D3618" s="17">
        <v>2010</v>
      </c>
      <c r="E3618" s="18" t="str">
        <f t="shared" si="851"/>
        <v>Rotoiti Okawa Bay 2009/10</v>
      </c>
      <c r="F3618" s="18" t="s">
        <v>72</v>
      </c>
      <c r="G3618" s="19">
        <v>4.9000000999999997</v>
      </c>
      <c r="H3618" s="20">
        <v>4</v>
      </c>
      <c r="I3618" s="21">
        <v>241</v>
      </c>
      <c r="J3618" s="19">
        <v>23</v>
      </c>
      <c r="K3618" s="19">
        <v>8.0000004000000011</v>
      </c>
      <c r="L3618" s="19">
        <v>22</v>
      </c>
      <c r="M3618" s="19">
        <v>4.9999998999999997</v>
      </c>
      <c r="N3618" s="19">
        <v>6.8000002000000004</v>
      </c>
      <c r="O3618" s="19">
        <v>0.60000001999999997</v>
      </c>
      <c r="Q3618" s="19">
        <f t="shared" si="855"/>
        <v>3.973098065784832</v>
      </c>
      <c r="R3618" s="19">
        <f t="shared" si="850"/>
        <v>3.8756745470895422</v>
      </c>
      <c r="S3618" s="19">
        <f t="shared" si="848"/>
        <v>3.5598712981503531</v>
      </c>
      <c r="T3618" s="19">
        <f t="shared" si="852"/>
        <v>4.1942452811713711</v>
      </c>
      <c r="U3618" s="23">
        <f t="shared" si="849"/>
        <v>3.9007222980490246</v>
      </c>
      <c r="V3618" s="24">
        <f t="shared" si="853"/>
        <v>3.6225531058363867</v>
      </c>
      <c r="W3618" s="24">
        <f t="shared" si="853"/>
        <v>3.7449394437935286</v>
      </c>
      <c r="X3618" s="24">
        <f t="shared" si="853"/>
        <v>3.5914422456028325</v>
      </c>
      <c r="Y3618" s="24">
        <f t="shared" si="853"/>
        <v>4.2809587545922119</v>
      </c>
      <c r="Z3618" s="24">
        <f t="shared" si="853"/>
        <v>3.8099733874562403</v>
      </c>
      <c r="AA3618" s="20">
        <v>0.28000000000000003</v>
      </c>
      <c r="AB3618" s="20">
        <v>1.51833333333333</v>
      </c>
      <c r="AC3618" s="17">
        <v>313.63072954861099</v>
      </c>
      <c r="AD3618" s="17">
        <f t="shared" si="854"/>
        <v>313.8299981173729</v>
      </c>
      <c r="AE3618" s="21">
        <v>191.70500000000101</v>
      </c>
      <c r="AF3618" s="21">
        <v>166.70555555555558</v>
      </c>
      <c r="AG3618" s="19">
        <v>3.3209722222222222</v>
      </c>
      <c r="AH3618" s="21">
        <v>97.7</v>
      </c>
      <c r="AI3618" s="22">
        <v>0.14583333333333248</v>
      </c>
      <c r="AJ3618" s="21">
        <v>1465.0399999999991</v>
      </c>
      <c r="AK3618" s="21" t="e">
        <f>VLOOKUP($B3618,'[3]Rotoma level Monthly'!$C$2:$N$538,10,FALSE)</f>
        <v>#N/A</v>
      </c>
      <c r="AL3618" s="21" t="e">
        <f>VLOOKUP($B3618,'[3]Rotoma level Monthly'!$C$2:$N$538,11,FALSE)</f>
        <v>#N/A</v>
      </c>
      <c r="AM3618" s="20">
        <v>3.5176665510514238</v>
      </c>
      <c r="AN3618" s="21">
        <v>184.99999999999997</v>
      </c>
    </row>
    <row r="3619" spans="1:40" x14ac:dyDescent="0.25">
      <c r="A3619" t="s">
        <v>103</v>
      </c>
      <c r="B3619" s="15">
        <v>40360</v>
      </c>
      <c r="C3619" s="16" t="s">
        <v>73</v>
      </c>
      <c r="D3619" s="17">
        <v>2011</v>
      </c>
      <c r="E3619" s="18" t="str">
        <f t="shared" si="851"/>
        <v>Rotoiti Okawa Bay 2010/11</v>
      </c>
      <c r="F3619" s="18" t="s">
        <v>72</v>
      </c>
      <c r="G3619" s="19">
        <v>3.5999998999999998</v>
      </c>
      <c r="H3619" s="20">
        <v>4</v>
      </c>
      <c r="I3619" s="21">
        <v>219</v>
      </c>
      <c r="J3619" s="19">
        <v>25</v>
      </c>
      <c r="K3619" s="19">
        <v>8.9999995999999989</v>
      </c>
      <c r="L3619" s="19">
        <v>6.0000000999999994</v>
      </c>
      <c r="M3619" s="19">
        <v>4.0000002000000006</v>
      </c>
      <c r="N3619" s="19">
        <v>7.0999999000000003</v>
      </c>
      <c r="O3619" s="19">
        <v>0.54000002000000003</v>
      </c>
      <c r="Q3619" s="19">
        <f t="shared" si="855"/>
        <v>3.6330083213070212</v>
      </c>
      <c r="R3619" s="19">
        <f t="shared" si="850"/>
        <v>3.8756745470895422</v>
      </c>
      <c r="S3619" s="19">
        <f t="shared" si="848"/>
        <v>3.4347367856687563</v>
      </c>
      <c r="T3619" s="19">
        <f t="shared" si="852"/>
        <v>4.2999848253223494</v>
      </c>
      <c r="U3619" s="23">
        <f t="shared" si="849"/>
        <v>3.8108511198469173</v>
      </c>
      <c r="V3619" s="24">
        <f t="shared" si="853"/>
        <v>3.6251427298911643</v>
      </c>
      <c r="W3619" s="24">
        <f t="shared" si="853"/>
        <v>3.7685874121689604</v>
      </c>
      <c r="X3619" s="24">
        <f t="shared" si="853"/>
        <v>3.5940091110889578</v>
      </c>
      <c r="Y3619" s="24">
        <f t="shared" si="853"/>
        <v>4.315674519664956</v>
      </c>
      <c r="Z3619" s="24">
        <f t="shared" si="853"/>
        <v>3.8258534432035085</v>
      </c>
      <c r="AA3619" s="20">
        <v>2.12</v>
      </c>
      <c r="AB3619" s="20">
        <v>1.5416666666666601</v>
      </c>
      <c r="AC3619" s="17">
        <v>313.63692909946201</v>
      </c>
      <c r="AD3619" s="17">
        <f t="shared" si="854"/>
        <v>313.80739200078409</v>
      </c>
      <c r="AE3619" s="21">
        <v>50.489999999999903</v>
      </c>
      <c r="AF3619" s="21">
        <v>177.04569892473117</v>
      </c>
      <c r="AG3619" s="19">
        <v>2.9076612903225807</v>
      </c>
      <c r="AH3619" s="21">
        <v>171.2</v>
      </c>
      <c r="AI3619" s="22">
        <v>0.1874999999999995</v>
      </c>
      <c r="AJ3619" s="21">
        <v>1493.7450000000001</v>
      </c>
      <c r="AK3619" s="21" t="e">
        <f>VLOOKUP($B3619,'[3]Rotoma level Monthly'!$C$2:$N$538,10,FALSE)</f>
        <v>#N/A</v>
      </c>
      <c r="AL3619" s="21" t="e">
        <f>VLOOKUP($B3619,'[3]Rotoma level Monthly'!$C$2:$N$538,11,FALSE)</f>
        <v>#N/A</v>
      </c>
      <c r="AM3619" s="20">
        <v>3.5176144677180905</v>
      </c>
      <c r="AN3619" s="21">
        <v>189.14999999999998</v>
      </c>
    </row>
    <row r="3620" spans="1:40" x14ac:dyDescent="0.25">
      <c r="A3620" t="s">
        <v>103</v>
      </c>
      <c r="B3620" s="15">
        <v>40391</v>
      </c>
      <c r="C3620" s="16" t="s">
        <v>73</v>
      </c>
      <c r="D3620" s="17">
        <v>2011</v>
      </c>
      <c r="E3620" s="18" t="str">
        <f t="shared" si="851"/>
        <v>Rotoiti Okawa Bay 2010/11</v>
      </c>
      <c r="F3620" s="18" t="s">
        <v>72</v>
      </c>
      <c r="G3620" s="19">
        <v>8.6000004000000008</v>
      </c>
      <c r="H3620" s="20">
        <v>4.6999998092651367</v>
      </c>
      <c r="I3620" s="21">
        <v>310</v>
      </c>
      <c r="J3620" s="19">
        <v>31.309523292660451</v>
      </c>
      <c r="K3620" s="19">
        <v>7.0584713470574805</v>
      </c>
      <c r="L3620" s="19">
        <v>14.500001000000001</v>
      </c>
      <c r="M3620" s="19">
        <v>8.9999995999999989</v>
      </c>
      <c r="N3620" s="19">
        <v>7.3499999000000003</v>
      </c>
      <c r="O3620" s="19">
        <v>1.7</v>
      </c>
      <c r="Q3620" s="19">
        <f t="shared" si="855"/>
        <v>4.5936261174660089</v>
      </c>
      <c r="R3620" s="19">
        <f t="shared" si="850"/>
        <v>3.6714038778476121</v>
      </c>
      <c r="S3620" s="19">
        <f t="shared" si="848"/>
        <v>3.8889986984411604</v>
      </c>
      <c r="T3620" s="19">
        <f t="shared" si="852"/>
        <v>4.585375249354712</v>
      </c>
      <c r="U3620" s="23">
        <f t="shared" si="849"/>
        <v>4.1848509857773735</v>
      </c>
      <c r="V3620" s="24">
        <f t="shared" si="853"/>
        <v>3.735108884561777</v>
      </c>
      <c r="W3620" s="24">
        <f t="shared" si="853"/>
        <v>3.7752128247742314</v>
      </c>
      <c r="X3620" s="24">
        <f t="shared" si="853"/>
        <v>3.6135896497619453</v>
      </c>
      <c r="Y3620" s="24">
        <f t="shared" si="853"/>
        <v>4.3866199213933443</v>
      </c>
      <c r="Z3620" s="24">
        <f t="shared" si="853"/>
        <v>3.8776328201228245</v>
      </c>
      <c r="AA3620" s="20">
        <v>1.9</v>
      </c>
      <c r="AB3620" s="20">
        <v>1.53</v>
      </c>
      <c r="AC3620" s="17">
        <v>313.92305484462599</v>
      </c>
      <c r="AD3620" s="17">
        <f t="shared" si="854"/>
        <v>313.80126289881605</v>
      </c>
      <c r="AE3620" s="21">
        <v>315.31500000000199</v>
      </c>
      <c r="AF3620" s="21">
        <v>161.51344086021507</v>
      </c>
      <c r="AG3620" s="19">
        <v>3.2879032258064531</v>
      </c>
      <c r="AH3620" s="21">
        <v>135.1</v>
      </c>
      <c r="AI3620" s="22">
        <v>0.30083333333333251</v>
      </c>
      <c r="AJ3620" s="21">
        <v>1366.2350000000001</v>
      </c>
      <c r="AK3620" s="21" t="e">
        <f>VLOOKUP($B3620,'[3]Rotoma level Monthly'!$C$2:$N$538,10,FALSE)</f>
        <v>#N/A</v>
      </c>
      <c r="AL3620" s="21" t="e">
        <f>VLOOKUP($B3620,'[3]Rotoma level Monthly'!$C$2:$N$538,11,FALSE)</f>
        <v>#N/A</v>
      </c>
      <c r="AM3620" s="20">
        <v>3.4660687687933591</v>
      </c>
      <c r="AN3620" s="21">
        <v>189.54999999999998</v>
      </c>
    </row>
    <row r="3621" spans="1:40" x14ac:dyDescent="0.25">
      <c r="A3621" t="s">
        <v>103</v>
      </c>
      <c r="B3621" s="15">
        <v>40422</v>
      </c>
      <c r="C3621" s="16" t="s">
        <v>73</v>
      </c>
      <c r="D3621" s="17">
        <v>2011</v>
      </c>
      <c r="E3621" s="18" t="str">
        <f t="shared" si="851"/>
        <v>Rotoiti Okawa Bay 2010/11</v>
      </c>
      <c r="F3621" s="18" t="s">
        <v>72</v>
      </c>
      <c r="G3621" s="19">
        <v>5</v>
      </c>
      <c r="H3621" s="20">
        <v>5</v>
      </c>
      <c r="I3621" s="21">
        <v>209.99999</v>
      </c>
      <c r="J3621" s="19">
        <v>30.332523292660451</v>
      </c>
      <c r="K3621" s="19">
        <v>11.94347095625748</v>
      </c>
      <c r="L3621" s="19">
        <v>1</v>
      </c>
      <c r="M3621" s="19">
        <v>4.9999998999999997</v>
      </c>
      <c r="N3621" s="19">
        <v>7.3000002000000004</v>
      </c>
      <c r="O3621" s="19">
        <v>0.85000001999999997</v>
      </c>
      <c r="Q3621" s="19">
        <f t="shared" si="855"/>
        <v>3.9953838110134878</v>
      </c>
      <c r="R3621" s="19">
        <f t="shared" si="850"/>
        <v>3.5918989265843653</v>
      </c>
      <c r="S3621" s="19">
        <f t="shared" si="848"/>
        <v>3.3798800149002193</v>
      </c>
      <c r="T3621" s="19">
        <f t="shared" si="852"/>
        <v>4.5451729361279192</v>
      </c>
      <c r="U3621" s="23">
        <f t="shared" si="849"/>
        <v>3.878083922156498</v>
      </c>
      <c r="V3621" s="24">
        <f t="shared" si="853"/>
        <v>3.7851832894211053</v>
      </c>
      <c r="W3621" s="24">
        <f t="shared" si="853"/>
        <v>3.7639639682667076</v>
      </c>
      <c r="X3621" s="24">
        <f t="shared" si="853"/>
        <v>3.6300799457240633</v>
      </c>
      <c r="Y3621" s="24">
        <f t="shared" si="853"/>
        <v>4.4417680290332191</v>
      </c>
      <c r="Z3621" s="24">
        <f t="shared" si="853"/>
        <v>3.9052488081112737</v>
      </c>
      <c r="AA3621" s="20">
        <v>2.41</v>
      </c>
      <c r="AB3621" s="20">
        <v>1.57666666666666</v>
      </c>
      <c r="AC3621" s="17">
        <v>314.20481854223698</v>
      </c>
      <c r="AD3621" s="17">
        <f t="shared" si="854"/>
        <v>313.81088679611725</v>
      </c>
      <c r="AE3621" s="21">
        <v>187.11000000000101</v>
      </c>
      <c r="AF3621" s="21">
        <v>212.87643678160921</v>
      </c>
      <c r="AG3621" s="19">
        <v>4.9275862068965521</v>
      </c>
      <c r="AH3621" s="21">
        <v>146.1</v>
      </c>
      <c r="AI3621" s="22">
        <v>0.33833333333333249</v>
      </c>
      <c r="AJ3621" s="21">
        <v>1495.550000000002</v>
      </c>
      <c r="AK3621" s="21" t="e">
        <f>VLOOKUP($B3621,'[3]Rotoma level Monthly'!$C$2:$N$538,10,FALSE)</f>
        <v>#N/A</v>
      </c>
      <c r="AL3621" s="21" t="e">
        <f>VLOOKUP($B3621,'[3]Rotoma level Monthly'!$C$2:$N$538,11,FALSE)</f>
        <v>#N/A</v>
      </c>
      <c r="AM3621" s="20">
        <v>3.40000694083637</v>
      </c>
      <c r="AN3621" s="21">
        <v>187.04999999999998</v>
      </c>
    </row>
    <row r="3622" spans="1:40" x14ac:dyDescent="0.25">
      <c r="A3622" t="s">
        <v>103</v>
      </c>
      <c r="B3622" s="15">
        <v>40452</v>
      </c>
      <c r="C3622" s="16" t="s">
        <v>73</v>
      </c>
      <c r="D3622" s="17">
        <v>2011</v>
      </c>
      <c r="E3622" s="18" t="str">
        <f t="shared" si="851"/>
        <v>Rotoiti Okawa Bay 2010/11</v>
      </c>
      <c r="F3622" s="18" t="s">
        <v>72</v>
      </c>
      <c r="G3622" s="19">
        <v>6.1999997999999996</v>
      </c>
      <c r="H3622" s="20">
        <v>4</v>
      </c>
      <c r="I3622" s="21">
        <v>250</v>
      </c>
      <c r="J3622" s="19">
        <v>38.14852329266045</v>
      </c>
      <c r="K3622" s="19">
        <v>10.96647095625748</v>
      </c>
      <c r="L3622" s="19">
        <v>2.0000001000000003</v>
      </c>
      <c r="M3622" s="19">
        <v>3</v>
      </c>
      <c r="N3622" s="19">
        <v>7</v>
      </c>
      <c r="O3622" s="19">
        <v>1.3</v>
      </c>
      <c r="Q3622" s="19">
        <f t="shared" si="855"/>
        <v>4.2326748557414362</v>
      </c>
      <c r="R3622" s="19">
        <f t="shared" si="850"/>
        <v>3.8756745470895422</v>
      </c>
      <c r="S3622" s="19">
        <f t="shared" si="848"/>
        <v>3.6077994261028326</v>
      </c>
      <c r="T3622" s="19">
        <f t="shared" si="852"/>
        <v>4.8359149754757027</v>
      </c>
      <c r="U3622" s="23">
        <f t="shared" si="849"/>
        <v>4.1380159511023784</v>
      </c>
      <c r="V3622" s="24">
        <f t="shared" si="853"/>
        <v>3.8431540767920715</v>
      </c>
      <c r="W3622" s="24">
        <f t="shared" si="853"/>
        <v>3.7918417294177664</v>
      </c>
      <c r="X3622" s="24">
        <f t="shared" si="853"/>
        <v>3.6389266063503256</v>
      </c>
      <c r="Y3622" s="24">
        <f t="shared" si="853"/>
        <v>4.4864288748793308</v>
      </c>
      <c r="Z3622" s="24">
        <f t="shared" si="853"/>
        <v>3.9400878218598741</v>
      </c>
      <c r="AA3622" s="20">
        <v>1.78</v>
      </c>
      <c r="AB3622" s="20">
        <v>1.4683333333333299</v>
      </c>
      <c r="AC3622" s="17">
        <v>314.28719996204399</v>
      </c>
      <c r="AD3622" s="17">
        <f t="shared" si="854"/>
        <v>313.81677317244947</v>
      </c>
      <c r="AE3622" s="21">
        <v>62.864999999999903</v>
      </c>
      <c r="AF3622" s="21">
        <v>188.20967741935482</v>
      </c>
      <c r="AG3622" s="19">
        <v>4.15967741935484</v>
      </c>
      <c r="AH3622" s="21">
        <v>245.9</v>
      </c>
      <c r="AI3622" s="22">
        <v>0.70499999999999952</v>
      </c>
      <c r="AJ3622" s="21">
        <v>1563.660000000003</v>
      </c>
      <c r="AK3622" s="21" t="e">
        <f>VLOOKUP($B3622,'[3]Rotoma level Monthly'!$C$2:$N$538,10,FALSE)</f>
        <v>#N/A</v>
      </c>
      <c r="AL3622" s="21" t="e">
        <f>VLOOKUP($B3622,'[3]Rotoma level Monthly'!$C$2:$N$538,11,FALSE)</f>
        <v>#N/A</v>
      </c>
      <c r="AM3622" s="20">
        <v>3.5362756988184896</v>
      </c>
      <c r="AN3622" s="21">
        <v>190.45000000000002</v>
      </c>
    </row>
    <row r="3623" spans="1:40" x14ac:dyDescent="0.25">
      <c r="A3623" t="s">
        <v>103</v>
      </c>
      <c r="B3623" s="15">
        <v>40483</v>
      </c>
      <c r="C3623" s="16" t="s">
        <v>73</v>
      </c>
      <c r="D3623" s="17">
        <v>2011</v>
      </c>
      <c r="E3623" s="18" t="str">
        <f t="shared" si="851"/>
        <v>Rotoiti Okawa Bay 2010/11</v>
      </c>
      <c r="F3623" s="18" t="s">
        <v>72</v>
      </c>
      <c r="G3623" s="19">
        <v>3</v>
      </c>
      <c r="H3623" s="20">
        <v>3.5999999046325684</v>
      </c>
      <c r="I3623" s="21">
        <v>190</v>
      </c>
      <c r="J3623" s="19">
        <v>35.217524269660451</v>
      </c>
      <c r="K3623" s="19">
        <v>15.85147193325748</v>
      </c>
      <c r="L3623" s="19">
        <v>0.50000001999999999</v>
      </c>
      <c r="M3623" s="19">
        <v>3</v>
      </c>
      <c r="N3623" s="19">
        <v>7.0999999000000003</v>
      </c>
      <c r="O3623" s="19">
        <v>0.70999997999999997</v>
      </c>
      <c r="Q3623" s="19">
        <f t="shared" si="855"/>
        <v>3.4318879869879426</v>
      </c>
      <c r="R3623" s="19">
        <f t="shared" si="850"/>
        <v>4.007121150910967</v>
      </c>
      <c r="S3623" s="19">
        <f t="shared" si="848"/>
        <v>3.2490483388680143</v>
      </c>
      <c r="T3623" s="19">
        <f t="shared" si="852"/>
        <v>4.734535761881272</v>
      </c>
      <c r="U3623" s="23">
        <f t="shared" si="849"/>
        <v>3.8556483096620489</v>
      </c>
      <c r="V3623" s="24">
        <f t="shared" si="853"/>
        <v>3.8563087205895132</v>
      </c>
      <c r="W3623" s="24">
        <f t="shared" si="853"/>
        <v>3.8027956130695517</v>
      </c>
      <c r="X3623" s="24">
        <f t="shared" si="853"/>
        <v>3.6153085405109917</v>
      </c>
      <c r="Y3623" s="24">
        <f t="shared" si="853"/>
        <v>4.4783928493070215</v>
      </c>
      <c r="Z3623" s="24">
        <f t="shared" si="853"/>
        <v>3.9382014308692699</v>
      </c>
      <c r="AA3623" s="20">
        <v>1.53</v>
      </c>
      <c r="AB3623" s="20">
        <v>1.67</v>
      </c>
      <c r="AC3623" s="17">
        <v>314.20166051864902</v>
      </c>
      <c r="AD3623" s="17">
        <f t="shared" si="854"/>
        <v>313.82257486190525</v>
      </c>
      <c r="AE3623" s="21">
        <v>54.474999999999902</v>
      </c>
      <c r="AF3623" s="21">
        <v>149.67291666666671</v>
      </c>
      <c r="AG3623" s="19">
        <v>3.4192361111111103</v>
      </c>
      <c r="AH3623" s="21">
        <v>258.8</v>
      </c>
      <c r="AI3623" s="22">
        <v>1.1808333333333314</v>
      </c>
      <c r="AJ3623" s="21">
        <v>1471.025000000003</v>
      </c>
      <c r="AK3623" s="21" t="e">
        <f>VLOOKUP($B3623,'[3]Rotoma level Monthly'!$C$2:$N$538,10,FALSE)</f>
        <v>#N/A</v>
      </c>
      <c r="AL3623" s="21" t="e">
        <f>VLOOKUP($B3623,'[3]Rotoma level Monthly'!$C$2:$N$538,11,FALSE)</f>
        <v>#N/A</v>
      </c>
      <c r="AM3623" s="20">
        <v>3.5153863619009278</v>
      </c>
      <c r="AN3623" s="21">
        <v>193.18333333333337</v>
      </c>
    </row>
    <row r="3624" spans="1:40" x14ac:dyDescent="0.25">
      <c r="A3624" t="s">
        <v>103</v>
      </c>
      <c r="B3624" s="15">
        <v>40513</v>
      </c>
      <c r="C3624" s="16" t="s">
        <v>73</v>
      </c>
      <c r="D3624" s="17">
        <v>2011</v>
      </c>
      <c r="E3624" s="18" t="str">
        <f t="shared" si="851"/>
        <v>Rotoiti Okawa Bay 2010/11</v>
      </c>
      <c r="F3624" s="18" t="s">
        <v>72</v>
      </c>
      <c r="G3624" s="19">
        <v>2.7</v>
      </c>
      <c r="H3624" s="20">
        <v>4</v>
      </c>
      <c r="I3624" s="21">
        <v>270.00001000000003</v>
      </c>
      <c r="J3624" s="19">
        <v>47.918524269660452</v>
      </c>
      <c r="K3624" s="19">
        <v>21.713470956257481</v>
      </c>
      <c r="L3624" s="19">
        <v>1</v>
      </c>
      <c r="M3624" s="19">
        <v>8.9999995999999989</v>
      </c>
      <c r="N3624" s="19">
        <v>6.9000000999999997</v>
      </c>
      <c r="O3624" s="19">
        <v>1.1000000000000001</v>
      </c>
      <c r="Q3624" s="19">
        <f t="shared" si="855"/>
        <v>3.3156639609638279</v>
      </c>
      <c r="R3624" s="19">
        <f t="shared" si="850"/>
        <v>3.8756745470895422</v>
      </c>
      <c r="S3624" s="19">
        <f t="shared" si="848"/>
        <v>3.7084049785343427</v>
      </c>
      <c r="T3624" s="19">
        <f t="shared" si="852"/>
        <v>5.1250700295259248</v>
      </c>
      <c r="U3624" s="23">
        <f t="shared" si="849"/>
        <v>4.0062033790284097</v>
      </c>
      <c r="V3624" s="24">
        <f t="shared" si="853"/>
        <v>3.8436091617735877</v>
      </c>
      <c r="W3624" s="24">
        <f t="shared" si="853"/>
        <v>3.8027956130695522</v>
      </c>
      <c r="X3624" s="24">
        <f t="shared" si="853"/>
        <v>3.6285941531256678</v>
      </c>
      <c r="Y3624" s="24">
        <f t="shared" si="853"/>
        <v>4.5178102930638966</v>
      </c>
      <c r="Z3624" s="24">
        <f t="shared" si="853"/>
        <v>3.9482023052581767</v>
      </c>
      <c r="AA3624" s="20">
        <v>2.64</v>
      </c>
      <c r="AB3624" s="20">
        <v>2.0633333333333299</v>
      </c>
      <c r="AC3624" s="17">
        <v>314.176982862903</v>
      </c>
      <c r="AD3624" s="17">
        <f t="shared" si="854"/>
        <v>313.83603714562372</v>
      </c>
      <c r="AE3624" s="21">
        <v>108</v>
      </c>
      <c r="AF3624" s="21">
        <v>151.92473118279571</v>
      </c>
      <c r="AG3624" s="19">
        <v>3.9889784946236562</v>
      </c>
      <c r="AH3624" s="21">
        <v>188.8</v>
      </c>
      <c r="AI3624" s="22">
        <v>1.4933333333333301</v>
      </c>
      <c r="AJ3624" s="21">
        <v>1490.000000000003</v>
      </c>
      <c r="AK3624" s="21" t="e">
        <f>VLOOKUP($B3624,'[3]Rotoma level Monthly'!$C$2:$N$538,10,FALSE)</f>
        <v>#N/A</v>
      </c>
      <c r="AL3624" s="21" t="e">
        <f>VLOOKUP($B3624,'[3]Rotoma level Monthly'!$C$2:$N$538,11,FALSE)</f>
        <v>#N/A</v>
      </c>
      <c r="AM3624" s="20">
        <v>3.4399925029684657</v>
      </c>
      <c r="AN3624" s="21">
        <v>187.50833333333333</v>
      </c>
    </row>
    <row r="3625" spans="1:40" x14ac:dyDescent="0.25">
      <c r="A3625" t="s">
        <v>103</v>
      </c>
      <c r="B3625" s="15">
        <v>40544</v>
      </c>
      <c r="C3625" s="16" t="s">
        <v>73</v>
      </c>
      <c r="D3625" s="17">
        <v>2011</v>
      </c>
      <c r="E3625" s="18" t="str">
        <f t="shared" si="851"/>
        <v>Rotoiti Okawa Bay 2010/11</v>
      </c>
      <c r="F3625" s="18" t="s">
        <v>72</v>
      </c>
      <c r="G3625" s="19">
        <v>10.7</v>
      </c>
      <c r="H3625" s="20">
        <v>2.5</v>
      </c>
      <c r="I3625" s="21">
        <v>370</v>
      </c>
      <c r="J3625" s="19">
        <v>65.50452426966045</v>
      </c>
      <c r="K3625" s="19">
        <v>18.78247095625748</v>
      </c>
      <c r="L3625" s="19">
        <v>6.0000000999999994</v>
      </c>
      <c r="M3625" s="19">
        <v>4.9999998999999997</v>
      </c>
      <c r="N3625" s="19">
        <v>7.4000000999999997</v>
      </c>
      <c r="O3625" s="19">
        <v>2.2999999999999998</v>
      </c>
      <c r="Q3625" s="19">
        <f t="shared" si="855"/>
        <v>4.8346347953204329</v>
      </c>
      <c r="R3625" s="19">
        <f t="shared" si="850"/>
        <v>4.4524812960920688</v>
      </c>
      <c r="S3625" s="19">
        <f t="shared" si="848"/>
        <v>4.1202871894416546</v>
      </c>
      <c r="T3625" s="19">
        <f t="shared" si="852"/>
        <v>5.521512186948164</v>
      </c>
      <c r="U3625" s="23">
        <f t="shared" si="849"/>
        <v>4.7322288669505799</v>
      </c>
      <c r="V3625" s="24">
        <f t="shared" si="853"/>
        <v>4.0305649604983964</v>
      </c>
      <c r="W3625" s="24">
        <f t="shared" si="853"/>
        <v>3.8212146175063615</v>
      </c>
      <c r="X3625" s="24">
        <f t="shared" si="853"/>
        <v>3.6762032833159535</v>
      </c>
      <c r="Y3625" s="24">
        <f t="shared" si="853"/>
        <v>4.5935164739801708</v>
      </c>
      <c r="Z3625" s="24">
        <f t="shared" si="853"/>
        <v>4.0303748338252205</v>
      </c>
      <c r="AA3625" s="20">
        <v>1.98</v>
      </c>
      <c r="AB3625" s="20">
        <v>-0.17333333333333301</v>
      </c>
      <c r="AC3625" s="17">
        <v>314.27087197580602</v>
      </c>
      <c r="AD3625" s="17">
        <f t="shared" si="854"/>
        <v>313.87242331847</v>
      </c>
      <c r="AE3625" s="21">
        <v>430</v>
      </c>
      <c r="AF3625" s="21">
        <v>143.91263440860214</v>
      </c>
      <c r="AG3625" s="19">
        <v>4.0196908602150545</v>
      </c>
      <c r="AH3625" s="21">
        <v>238.3</v>
      </c>
      <c r="AI3625" s="22">
        <v>1.4933333333333301</v>
      </c>
      <c r="AJ3625" s="21">
        <v>1518.500000000003</v>
      </c>
      <c r="AK3625" s="21" t="e">
        <f>VLOOKUP($B3625,'[3]Rotoma level Monthly'!$C$2:$N$538,10,FALSE)</f>
        <v>#N/A</v>
      </c>
      <c r="AL3625" s="21" t="e">
        <f>VLOOKUP($B3625,'[3]Rotoma level Monthly'!$C$2:$N$538,11,FALSE)</f>
        <v>#N/A</v>
      </c>
      <c r="AM3625" s="20">
        <v>3.4586136947247383</v>
      </c>
      <c r="AN3625" s="21">
        <v>188.02499999999998</v>
      </c>
    </row>
    <row r="3626" spans="1:40" x14ac:dyDescent="0.25">
      <c r="A3626" t="s">
        <v>103</v>
      </c>
      <c r="B3626" s="15">
        <v>40575</v>
      </c>
      <c r="C3626" s="16" t="s">
        <v>73</v>
      </c>
      <c r="D3626" s="17">
        <v>2011</v>
      </c>
      <c r="E3626" s="18" t="str">
        <f t="shared" si="851"/>
        <v>Rotoiti Okawa Bay 2010/11</v>
      </c>
      <c r="F3626" s="18" t="s">
        <v>72</v>
      </c>
      <c r="G3626" s="19">
        <v>38.799999</v>
      </c>
      <c r="H3626" s="20">
        <v>1.3999999761581421</v>
      </c>
      <c r="I3626" s="21">
        <v>634.99998999999991</v>
      </c>
      <c r="J3626" s="19">
        <v>45.964524269660451</v>
      </c>
      <c r="K3626" s="19">
        <v>2.1734709562574799</v>
      </c>
      <c r="L3626" s="19">
        <v>4.9999998999999997</v>
      </c>
      <c r="M3626" s="19">
        <v>6.0000000999999994</v>
      </c>
      <c r="N3626" s="19">
        <v>9.3000001999999995</v>
      </c>
      <c r="O3626" s="19">
        <v>7.0999999000000003</v>
      </c>
      <c r="Q3626" s="19">
        <f t="shared" si="855"/>
        <v>6.2556325545786677</v>
      </c>
      <c r="R3626" s="19">
        <f t="shared" si="850"/>
        <v>5.1398381418574637</v>
      </c>
      <c r="S3626" s="19">
        <f t="shared" si="848"/>
        <v>4.8263488925426028</v>
      </c>
      <c r="T3626" s="19">
        <f t="shared" si="852"/>
        <v>5.072274487090656</v>
      </c>
      <c r="U3626" s="23">
        <f t="shared" si="849"/>
        <v>5.3235235190173471</v>
      </c>
      <c r="V3626" s="24">
        <f t="shared" si="853"/>
        <v>4.2052754115726136</v>
      </c>
      <c r="W3626" s="24">
        <f t="shared" si="853"/>
        <v>3.9394310054590846</v>
      </c>
      <c r="X3626" s="24">
        <f t="shared" si="853"/>
        <v>3.7657932994688772</v>
      </c>
      <c r="Y3626" s="24">
        <f t="shared" si="853"/>
        <v>4.6421891720597266</v>
      </c>
      <c r="Z3626" s="24">
        <f t="shared" si="853"/>
        <v>4.1381722221400761</v>
      </c>
      <c r="AA3626" s="20">
        <v>1.97</v>
      </c>
      <c r="AB3626" s="20">
        <v>0.22166666666666601</v>
      </c>
      <c r="AC3626" s="17">
        <v>314.54166555059498</v>
      </c>
      <c r="AD3626" s="17">
        <f t="shared" si="854"/>
        <v>313.9341393418772</v>
      </c>
      <c r="AE3626" s="21">
        <v>106.76</v>
      </c>
      <c r="AF3626" s="21">
        <v>189.83779761904771</v>
      </c>
      <c r="AG3626" s="19">
        <v>2.6720238095238096</v>
      </c>
      <c r="AH3626" s="21">
        <v>211</v>
      </c>
      <c r="AI3626" s="22">
        <v>1.4933333333333301</v>
      </c>
      <c r="AJ3626" s="21">
        <v>1809.5000000000027</v>
      </c>
      <c r="AK3626" s="21" t="e">
        <f>VLOOKUP($B3626,'[3]Rotoma level Monthly'!$C$2:$N$538,10,FALSE)</f>
        <v>#N/A</v>
      </c>
      <c r="AL3626" s="21" t="e">
        <f>VLOOKUP($B3626,'[3]Rotoma level Monthly'!$C$2:$N$538,11,FALSE)</f>
        <v>#N/A</v>
      </c>
      <c r="AM3626" s="20">
        <v>3.4874891427534127</v>
      </c>
      <c r="AN3626" s="21">
        <v>188.39166666666668</v>
      </c>
    </row>
    <row r="3627" spans="1:40" x14ac:dyDescent="0.25">
      <c r="A3627" t="s">
        <v>103</v>
      </c>
      <c r="B3627" s="15">
        <v>40603</v>
      </c>
      <c r="C3627" s="16" t="s">
        <v>73</v>
      </c>
      <c r="D3627" s="17">
        <v>2011</v>
      </c>
      <c r="E3627" s="18" t="str">
        <f t="shared" si="851"/>
        <v>Rotoiti Okawa Bay 2010/11</v>
      </c>
      <c r="F3627" s="18" t="s">
        <v>72</v>
      </c>
      <c r="G3627" s="19">
        <v>12.1</v>
      </c>
      <c r="H3627" s="20">
        <v>2.2999999523162842</v>
      </c>
      <c r="I3627" s="21">
        <v>351.00000999999997</v>
      </c>
      <c r="J3627" s="19">
        <v>49.872525246660452</v>
      </c>
      <c r="K3627" s="19">
        <v>6.08147115165748</v>
      </c>
      <c r="L3627" s="19">
        <v>1</v>
      </c>
      <c r="M3627" s="19">
        <v>4.0000002000000006</v>
      </c>
      <c r="N3627" s="19">
        <v>7.0999999000000003</v>
      </c>
      <c r="O3627" s="19">
        <v>2.0999998999999998</v>
      </c>
      <c r="Q3627" s="19">
        <f t="shared" si="855"/>
        <v>4.9702748406037838</v>
      </c>
      <c r="R3627" s="19">
        <f t="shared" si="850"/>
        <v>4.552639184274728</v>
      </c>
      <c r="S3627" s="19">
        <f t="shared" si="848"/>
        <v>4.0513744578050463</v>
      </c>
      <c r="T3627" s="19">
        <f t="shared" si="852"/>
        <v>5.1757551678492995</v>
      </c>
      <c r="U3627" s="23">
        <f t="shared" si="849"/>
        <v>4.6875109126332148</v>
      </c>
      <c r="V3627" s="24">
        <f t="shared" si="853"/>
        <v>4.2760985175481467</v>
      </c>
      <c r="W3627" s="24">
        <f t="shared" si="853"/>
        <v>4.0151152975297784</v>
      </c>
      <c r="X3627" s="24">
        <f t="shared" si="853"/>
        <v>3.7881026871671621</v>
      </c>
      <c r="Y3627" s="24">
        <f t="shared" si="853"/>
        <v>4.7110252506430532</v>
      </c>
      <c r="Z3627" s="24">
        <f t="shared" si="853"/>
        <v>4.1975854382220357</v>
      </c>
      <c r="AA3627" s="20">
        <v>2.13</v>
      </c>
      <c r="AB3627" s="20">
        <v>0.52166666666666595</v>
      </c>
      <c r="AC3627" s="17">
        <v>314.551389112903</v>
      </c>
      <c r="AD3627" s="17">
        <f t="shared" si="854"/>
        <v>314.01404439605028</v>
      </c>
      <c r="AE3627" s="21">
        <v>206.36000000000101</v>
      </c>
      <c r="AF3627" s="21">
        <v>157.09543010752697</v>
      </c>
      <c r="AG3627" s="19">
        <v>3.2391801075268805</v>
      </c>
      <c r="AH3627" s="21">
        <v>223.1</v>
      </c>
      <c r="AI3627" s="22">
        <v>1.4933333333333301</v>
      </c>
      <c r="AJ3627" s="21">
        <v>1855.7600000000027</v>
      </c>
      <c r="AK3627" s="21" t="e">
        <f>VLOOKUP($B3627,'[3]Rotoma level Monthly'!$C$2:$N$538,10,FALSE)</f>
        <v>#N/A</v>
      </c>
      <c r="AL3627" s="21" t="e">
        <f>VLOOKUP($B3627,'[3]Rotoma level Monthly'!$C$2:$N$538,11,FALSE)</f>
        <v>#N/A</v>
      </c>
      <c r="AM3627" s="20">
        <v>3.4800548669597617</v>
      </c>
      <c r="AN3627" s="21">
        <v>187.14166666666665</v>
      </c>
    </row>
    <row r="3628" spans="1:40" x14ac:dyDescent="0.25">
      <c r="A3628" t="s">
        <v>103</v>
      </c>
      <c r="B3628" s="15">
        <v>40634</v>
      </c>
      <c r="C3628" s="16" t="s">
        <v>73</v>
      </c>
      <c r="D3628" s="17">
        <v>2011</v>
      </c>
      <c r="E3628" s="18" t="str">
        <f t="shared" si="851"/>
        <v>Rotoiti Okawa Bay 2010/11</v>
      </c>
      <c r="F3628" s="18" t="s">
        <v>72</v>
      </c>
      <c r="G3628" s="19">
        <v>9.8999995999999992</v>
      </c>
      <c r="H3628" s="20">
        <v>2.3499999046325684</v>
      </c>
      <c r="I3628" s="21">
        <v>330.00001000000003</v>
      </c>
      <c r="J3628" s="19">
        <v>36.19452231566045</v>
      </c>
      <c r="K3628" s="19">
        <v>2.1734709562574799</v>
      </c>
      <c r="L3628" s="19">
        <v>1</v>
      </c>
      <c r="M3628" s="19">
        <v>2.0000001000000003</v>
      </c>
      <c r="N3628" s="19">
        <v>7.1999997999999996</v>
      </c>
      <c r="O3628" s="19">
        <v>1.9</v>
      </c>
      <c r="Q3628" s="19">
        <f t="shared" si="855"/>
        <v>4.748913349707756</v>
      </c>
      <c r="R3628" s="19">
        <f t="shared" si="850"/>
        <v>4.5268565787201016</v>
      </c>
      <c r="S3628" s="19">
        <f t="shared" si="848"/>
        <v>3.9707269986453606</v>
      </c>
      <c r="T3628" s="19">
        <f t="shared" si="852"/>
        <v>4.7692371200006658</v>
      </c>
      <c r="U3628" s="23">
        <f t="shared" si="849"/>
        <v>4.5039335117684711</v>
      </c>
      <c r="V3628" s="24">
        <f t="shared" si="853"/>
        <v>4.3352872591566962</v>
      </c>
      <c r="W3628" s="24">
        <f t="shared" si="853"/>
        <v>4.0864030226024859</v>
      </c>
      <c r="X3628" s="24">
        <f t="shared" si="853"/>
        <v>3.8003162517391496</v>
      </c>
      <c r="Y3628" s="24">
        <f t="shared" si="853"/>
        <v>4.7544436084932853</v>
      </c>
      <c r="Z3628" s="24">
        <f t="shared" si="853"/>
        <v>4.2441125354979041</v>
      </c>
      <c r="AA3628" s="20">
        <v>2.4300000000000002</v>
      </c>
      <c r="AB3628" s="20">
        <v>1.165</v>
      </c>
      <c r="AC3628" s="17">
        <v>314.60689791666698</v>
      </c>
      <c r="AD3628" s="17">
        <f t="shared" si="854"/>
        <v>314.11556308817995</v>
      </c>
      <c r="AE3628" s="21">
        <v>140.88999999999999</v>
      </c>
      <c r="AF3628" s="21">
        <v>165.31527777777777</v>
      </c>
      <c r="AG3628" s="19">
        <v>3.256875</v>
      </c>
      <c r="AH3628" s="21">
        <v>160.80000000000001</v>
      </c>
      <c r="AI3628" s="22">
        <v>1.4933333333333301</v>
      </c>
      <c r="AJ3628" s="21">
        <v>2041.6200000000038</v>
      </c>
      <c r="AK3628" s="21" t="e">
        <f>VLOOKUP($B3628,'[3]Rotoma level Monthly'!$C$2:$N$538,10,FALSE)</f>
        <v>#N/A</v>
      </c>
      <c r="AL3628" s="21" t="e">
        <f>VLOOKUP($B3628,'[3]Rotoma level Monthly'!$C$2:$N$538,11,FALSE)</f>
        <v>#N/A</v>
      </c>
      <c r="AM3628" s="20">
        <v>3.4624361393611949</v>
      </c>
      <c r="AN3628" s="21">
        <v>183.76666666666665</v>
      </c>
    </row>
    <row r="3629" spans="1:40" x14ac:dyDescent="0.25">
      <c r="A3629" t="s">
        <v>103</v>
      </c>
      <c r="B3629" s="15">
        <v>40664</v>
      </c>
      <c r="C3629" s="16" t="s">
        <v>73</v>
      </c>
      <c r="D3629" s="17">
        <v>2011</v>
      </c>
      <c r="E3629" s="18" t="str">
        <f t="shared" si="851"/>
        <v>Rotoiti Okawa Bay 2010/11</v>
      </c>
      <c r="F3629" s="18" t="s">
        <v>72</v>
      </c>
      <c r="G3629" s="19">
        <v>9.3000001999999995</v>
      </c>
      <c r="H3629" s="20">
        <v>2.5</v>
      </c>
      <c r="I3629" s="21">
        <v>277.00001000000003</v>
      </c>
      <c r="J3629" s="19">
        <v>37.171524269660452</v>
      </c>
      <c r="K3629" s="19">
        <v>7.0584713470574805</v>
      </c>
      <c r="L3629" s="19">
        <v>0.50000001999999999</v>
      </c>
      <c r="M3629" s="19">
        <v>4.0000002000000006</v>
      </c>
      <c r="N3629" s="19">
        <v>7.0999999000000003</v>
      </c>
      <c r="O3629" s="19">
        <v>1.7</v>
      </c>
      <c r="Q3629" s="19">
        <f t="shared" si="855"/>
        <v>4.6799467130497474</v>
      </c>
      <c r="R3629" s="19">
        <f t="shared" si="850"/>
        <v>4.4524812960920688</v>
      </c>
      <c r="S3629" s="19">
        <f t="shared" si="848"/>
        <v>3.741864152076277</v>
      </c>
      <c r="T3629" s="19">
        <f t="shared" si="852"/>
        <v>4.803014281292235</v>
      </c>
      <c r="U3629" s="23">
        <f t="shared" si="849"/>
        <v>4.4193266106275821</v>
      </c>
      <c r="V3629" s="24">
        <f t="shared" si="853"/>
        <v>4.3887287810437448</v>
      </c>
      <c r="W3629" s="24">
        <f t="shared" si="853"/>
        <v>4.1581182200614615</v>
      </c>
      <c r="X3629" s="24">
        <f t="shared" si="853"/>
        <v>3.7949451025980516</v>
      </c>
      <c r="Y3629" s="24">
        <f t="shared" si="853"/>
        <v>4.8051743585033568</v>
      </c>
      <c r="Z3629" s="24">
        <f t="shared" si="853"/>
        <v>4.2867416155516542</v>
      </c>
      <c r="AA3629" s="20">
        <v>0.32</v>
      </c>
      <c r="AB3629" s="20">
        <v>1.34</v>
      </c>
      <c r="AC3629" s="17">
        <v>314.89021337365602</v>
      </c>
      <c r="AD3629" s="17">
        <f t="shared" si="854"/>
        <v>314.24353444234663</v>
      </c>
      <c r="AE3629" s="21">
        <v>233.5</v>
      </c>
      <c r="AF3629" s="21">
        <v>161.71774193548387</v>
      </c>
      <c r="AG3629" s="19">
        <v>3.6981182795698935</v>
      </c>
      <c r="AH3629" s="21">
        <v>164.5</v>
      </c>
      <c r="AI3629" s="22">
        <v>1.4933333333333301</v>
      </c>
      <c r="AJ3629" s="21">
        <v>2134.5100000000039</v>
      </c>
      <c r="AK3629" s="21" t="e">
        <f>VLOOKUP($B3629,'[3]Rotoma level Monthly'!$C$2:$N$538,10,FALSE)</f>
        <v>#N/A</v>
      </c>
      <c r="AL3629" s="21" t="e">
        <f>VLOOKUP($B3629,'[3]Rotoma level Monthly'!$C$2:$N$538,11,FALSE)</f>
        <v>#N/A</v>
      </c>
      <c r="AM3629" s="20">
        <v>3.4978875282500836</v>
      </c>
      <c r="AN3629" s="21">
        <v>186.77499999999998</v>
      </c>
    </row>
    <row r="3630" spans="1:40" x14ac:dyDescent="0.25">
      <c r="A3630" t="s">
        <v>103</v>
      </c>
      <c r="B3630" s="15">
        <v>40695</v>
      </c>
      <c r="C3630" s="16" t="s">
        <v>73</v>
      </c>
      <c r="D3630" s="17">
        <v>2011</v>
      </c>
      <c r="E3630" s="18" t="str">
        <f t="shared" si="851"/>
        <v>Rotoiti Okawa Bay 2010/11</v>
      </c>
      <c r="F3630" s="18" t="s">
        <v>72</v>
      </c>
      <c r="G3630" s="19">
        <v>12.5</v>
      </c>
      <c r="I3630" s="21">
        <v>328.00001000000003</v>
      </c>
      <c r="J3630" s="19">
        <v>67.458528177660455</v>
      </c>
      <c r="K3630" s="19">
        <v>10.96647095625748</v>
      </c>
      <c r="L3630" s="19">
        <v>2.0000001000000003</v>
      </c>
      <c r="M3630" s="19">
        <v>4.0000002000000006</v>
      </c>
      <c r="N3630" s="19">
        <v>7.1999997999999996</v>
      </c>
      <c r="O3630" s="19">
        <v>2.4000001000000002</v>
      </c>
      <c r="Q3630" s="19">
        <f t="shared" si="855"/>
        <v>5.0061514330404631</v>
      </c>
      <c r="S3630" s="19">
        <f t="shared" si="848"/>
        <v>3.9627803094266159</v>
      </c>
      <c r="T3630" s="19">
        <f t="shared" si="852"/>
        <v>5.5587876354082537</v>
      </c>
      <c r="U3630" s="23">
        <f t="shared" si="849"/>
        <v>4.8425731259584444</v>
      </c>
      <c r="V3630" s="24">
        <f t="shared" si="853"/>
        <v>4.4748165616483808</v>
      </c>
      <c r="W3630" s="24">
        <f t="shared" si="853"/>
        <v>4.183794917604363</v>
      </c>
      <c r="X3630" s="24">
        <f t="shared" si="853"/>
        <v>3.8285208535377397</v>
      </c>
      <c r="Y3630" s="24">
        <f t="shared" si="853"/>
        <v>4.9188862213564297</v>
      </c>
      <c r="Z3630" s="24">
        <f t="shared" si="853"/>
        <v>4.3652291845441065</v>
      </c>
      <c r="AA3630" s="20">
        <v>0.11</v>
      </c>
      <c r="AB3630" s="20">
        <v>0.15833333333333299</v>
      </c>
      <c r="AC3630" s="17">
        <v>315.24262986111103</v>
      </c>
      <c r="AD3630" s="17">
        <f t="shared" si="854"/>
        <v>314.37785946838829</v>
      </c>
      <c r="AE3630" s="21">
        <v>149</v>
      </c>
      <c r="AF3630" s="21">
        <v>148.48541666666674</v>
      </c>
      <c r="AG3630" s="19">
        <v>3.2034027777777774</v>
      </c>
      <c r="AH3630" s="21">
        <v>96</v>
      </c>
      <c r="AI3630" s="22">
        <v>1.404166666666665</v>
      </c>
      <c r="AJ3630" s="21">
        <v>2087.4700000000048</v>
      </c>
      <c r="AK3630" s="21" t="e">
        <f>VLOOKUP($B3630,'[3]Rotoma level Monthly'!$C$2:$N$538,10,FALSE)</f>
        <v>#N/A</v>
      </c>
      <c r="AL3630" s="21" t="e">
        <f>VLOOKUP($B3630,'[3]Rotoma level Monthly'!$C$2:$N$538,11,FALSE)</f>
        <v>#N/A</v>
      </c>
      <c r="AM3630" s="20">
        <v>3.5748252522644202</v>
      </c>
      <c r="AN3630" s="21">
        <v>186.6333333333333</v>
      </c>
    </row>
    <row r="3631" spans="1:40" x14ac:dyDescent="0.25">
      <c r="A3631" t="s">
        <v>103</v>
      </c>
      <c r="B3631" s="15">
        <v>40725</v>
      </c>
      <c r="C3631" s="16" t="s">
        <v>74</v>
      </c>
      <c r="D3631" s="17">
        <v>2012</v>
      </c>
      <c r="E3631" s="18" t="str">
        <f t="shared" si="851"/>
        <v>Rotoiti Okawa Bay 2011/12</v>
      </c>
      <c r="F3631" s="18" t="s">
        <v>72</v>
      </c>
      <c r="G3631" s="19">
        <v>16.299999</v>
      </c>
      <c r="H3631" s="20">
        <v>1.4500000476837158</v>
      </c>
      <c r="I3631" s="21">
        <v>301.99998999999997</v>
      </c>
      <c r="J3631" s="19">
        <v>33.263524269660451</v>
      </c>
      <c r="K3631" s="19">
        <v>1.1964710539574801</v>
      </c>
      <c r="L3631" s="19">
        <v>0.50000001999999999</v>
      </c>
      <c r="M3631" s="19">
        <v>3</v>
      </c>
      <c r="N3631" s="19">
        <v>7.3000002000000004</v>
      </c>
      <c r="O3631" s="19">
        <v>3.4000001000000002</v>
      </c>
      <c r="Q3631" s="19">
        <f t="shared" si="855"/>
        <v>5.2989564475107143</v>
      </c>
      <c r="R3631" s="19">
        <f t="shared" ref="R3631:R3656" si="856">5.56+2.6*LOG(((1/$H3631)-(1/40)),10)</f>
        <v>5.0987505724128246</v>
      </c>
      <c r="S3631" s="19">
        <f t="shared" si="848"/>
        <v>3.85482085501538</v>
      </c>
      <c r="T3631" s="19">
        <f t="shared" si="852"/>
        <v>4.6621473215709992</v>
      </c>
      <c r="U3631" s="23">
        <f t="shared" si="849"/>
        <v>4.7286687991274796</v>
      </c>
      <c r="V3631" s="24">
        <f t="shared" si="853"/>
        <v>4.613645572165356</v>
      </c>
      <c r="W3631" s="24">
        <f t="shared" si="853"/>
        <v>4.2949836471792073</v>
      </c>
      <c r="X3631" s="24">
        <f t="shared" si="853"/>
        <v>3.8635278593166258</v>
      </c>
      <c r="Y3631" s="24">
        <f t="shared" si="853"/>
        <v>4.9490664293771509</v>
      </c>
      <c r="Z3631" s="24">
        <f t="shared" si="853"/>
        <v>4.4417139911508201</v>
      </c>
      <c r="AA3631" s="20">
        <v>1.1299999999999999</v>
      </c>
      <c r="AB3631" s="20">
        <v>0.18833333333333299</v>
      </c>
      <c r="AC3631" s="17">
        <v>315.40060114247302</v>
      </c>
      <c r="AD3631" s="17">
        <f t="shared" si="854"/>
        <v>314.52483213863923</v>
      </c>
      <c r="AE3631" s="21">
        <v>121.461</v>
      </c>
      <c r="AF3631" s="21">
        <v>206.84072580645164</v>
      </c>
      <c r="AG3631" s="19">
        <v>3.9659274193548391</v>
      </c>
      <c r="AH3631" s="21">
        <v>152.9</v>
      </c>
      <c r="AI3631" s="22">
        <v>1.2524999999999999</v>
      </c>
      <c r="AJ3631" s="21">
        <v>2044.765000000004</v>
      </c>
      <c r="AK3631" s="21" t="e">
        <f>VLOOKUP($B3631,'[3]Rotoma level Monthly'!$C$2:$N$538,10,FALSE)</f>
        <v>#N/A</v>
      </c>
      <c r="AL3631" s="21" t="e">
        <f>VLOOKUP($B3631,'[3]Rotoma level Monthly'!$C$2:$N$538,11,FALSE)</f>
        <v>#N/A</v>
      </c>
      <c r="AM3631" s="20">
        <v>3.5650277985607173</v>
      </c>
      <c r="AN3631" s="21">
        <v>185.10833333333332</v>
      </c>
    </row>
    <row r="3632" spans="1:40" x14ac:dyDescent="0.25">
      <c r="A3632" t="s">
        <v>103</v>
      </c>
      <c r="B3632" s="15">
        <v>40756</v>
      </c>
      <c r="C3632" s="16" t="s">
        <v>74</v>
      </c>
      <c r="D3632" s="17">
        <v>2012</v>
      </c>
      <c r="E3632" s="18" t="str">
        <f t="shared" si="851"/>
        <v>Rotoiti Okawa Bay 2011/12</v>
      </c>
      <c r="F3632" s="18" t="s">
        <v>72</v>
      </c>
      <c r="G3632" s="19">
        <v>14.7</v>
      </c>
      <c r="H3632" s="20">
        <v>1.4900000095367432</v>
      </c>
      <c r="I3632" s="21">
        <v>386.99999000000003</v>
      </c>
      <c r="J3632" s="19">
        <v>46.94152231566045</v>
      </c>
      <c r="K3632" s="19">
        <v>5.1044710539574787</v>
      </c>
      <c r="L3632" s="19">
        <v>0.50000001999999999</v>
      </c>
      <c r="M3632" s="19">
        <v>3</v>
      </c>
      <c r="N3632" s="19">
        <v>7.3000002000000004</v>
      </c>
      <c r="O3632" s="19">
        <v>3.5999998999999998</v>
      </c>
      <c r="Q3632" s="19">
        <f t="shared" si="855"/>
        <v>5.184986030260367</v>
      </c>
      <c r="R3632" s="19">
        <f t="shared" si="856"/>
        <v>5.0668508655876323</v>
      </c>
      <c r="S3632" s="19">
        <f t="shared" si="848"/>
        <v>4.1790099709284636</v>
      </c>
      <c r="T3632" s="19">
        <f t="shared" si="852"/>
        <v>5.0989469354666355</v>
      </c>
      <c r="U3632" s="23">
        <f t="shared" si="849"/>
        <v>4.8824484505607746</v>
      </c>
      <c r="V3632" s="24">
        <f t="shared" si="853"/>
        <v>4.6629255648982193</v>
      </c>
      <c r="W3632" s="24">
        <f t="shared" si="853"/>
        <v>4.421842464246482</v>
      </c>
      <c r="X3632" s="24">
        <f t="shared" si="853"/>
        <v>3.887695465357234</v>
      </c>
      <c r="Y3632" s="24">
        <f t="shared" si="853"/>
        <v>4.9918640698864776</v>
      </c>
      <c r="Z3632" s="24">
        <f t="shared" si="853"/>
        <v>4.4998471132161022</v>
      </c>
      <c r="AA3632" s="20">
        <v>0.24</v>
      </c>
      <c r="AB3632" s="20">
        <v>0.193333333333333</v>
      </c>
      <c r="AC3632" s="17">
        <v>315.371733870968</v>
      </c>
      <c r="AD3632" s="17">
        <f t="shared" si="854"/>
        <v>314.64555539083432</v>
      </c>
      <c r="AE3632" s="21">
        <v>57.454999999999899</v>
      </c>
      <c r="AF3632" s="21">
        <v>194.58333333333334</v>
      </c>
      <c r="AG3632" s="19">
        <v>2.9935483870967747</v>
      </c>
      <c r="AH3632" s="21">
        <v>200.9</v>
      </c>
      <c r="AI3632" s="22">
        <v>0.84333333333333305</v>
      </c>
      <c r="AJ3632" s="21">
        <v>2115.7360000000035</v>
      </c>
      <c r="AK3632" s="21" t="e">
        <f>VLOOKUP($B3632,'[3]Rotoma level Monthly'!$C$2:$N$538,10,FALSE)</f>
        <v>#N/A</v>
      </c>
      <c r="AL3632" s="21" t="e">
        <f>VLOOKUP($B3632,'[3]Rotoma level Monthly'!$C$2:$N$538,11,FALSE)</f>
        <v>#N/A</v>
      </c>
      <c r="AM3632" s="20">
        <v>3.6532166426467394</v>
      </c>
      <c r="AN3632" s="21">
        <v>190.59166666666667</v>
      </c>
    </row>
    <row r="3633" spans="1:40" x14ac:dyDescent="0.25">
      <c r="A3633" t="s">
        <v>103</v>
      </c>
      <c r="B3633" s="15">
        <v>40787</v>
      </c>
      <c r="C3633" s="16" t="s">
        <v>74</v>
      </c>
      <c r="D3633" s="17">
        <v>2012</v>
      </c>
      <c r="E3633" s="18" t="str">
        <f t="shared" si="851"/>
        <v>Rotoiti Okawa Bay 2011/12</v>
      </c>
      <c r="F3633" s="18" t="s">
        <v>72</v>
      </c>
      <c r="G3633" s="19">
        <v>20.200001</v>
      </c>
      <c r="H3633" s="20">
        <v>1.7000000476837158</v>
      </c>
      <c r="I3633" s="21">
        <v>326.99999000000003</v>
      </c>
      <c r="J3633" s="19">
        <v>42.056523292660451</v>
      </c>
      <c r="K3633" s="19">
        <v>3.1504711516574804</v>
      </c>
      <c r="L3633" s="19">
        <v>0.50000001999999999</v>
      </c>
      <c r="M3633" s="19">
        <v>4.0000002000000006</v>
      </c>
      <c r="N3633" s="19">
        <v>7.5999999000000003</v>
      </c>
      <c r="O3633" s="19">
        <v>3.2</v>
      </c>
      <c r="Q3633" s="19">
        <f t="shared" si="855"/>
        <v>5.5355925330037294</v>
      </c>
      <c r="R3633" s="19">
        <f t="shared" si="856"/>
        <v>4.9117936062041441</v>
      </c>
      <c r="S3633" s="19">
        <f t="shared" si="848"/>
        <v>3.9587886955311178</v>
      </c>
      <c r="T3633" s="19">
        <f t="shared" si="852"/>
        <v>4.9595934339707402</v>
      </c>
      <c r="U3633" s="23">
        <f t="shared" si="849"/>
        <v>4.8414420671774323</v>
      </c>
      <c r="V3633" s="24">
        <f t="shared" si="853"/>
        <v>4.791276291730739</v>
      </c>
      <c r="W3633" s="24">
        <f t="shared" si="853"/>
        <v>4.5418328896664617</v>
      </c>
      <c r="X3633" s="24">
        <f t="shared" si="853"/>
        <v>3.9359378554098092</v>
      </c>
      <c r="Y3633" s="24">
        <f t="shared" si="853"/>
        <v>5.0263991113733786</v>
      </c>
      <c r="Z3633" s="24">
        <f t="shared" si="853"/>
        <v>4.5801269586345139</v>
      </c>
      <c r="AA3633" s="20">
        <v>1.1000000000000001</v>
      </c>
      <c r="AB3633" s="20">
        <v>0.32</v>
      </c>
      <c r="AC3633" s="17">
        <v>315.30045069444401</v>
      </c>
      <c r="AD3633" s="17">
        <f t="shared" si="854"/>
        <v>314.73685807018495</v>
      </c>
      <c r="AE3633" s="21">
        <v>65.760999999999996</v>
      </c>
      <c r="AF3633" s="21">
        <v>193.54097222222225</v>
      </c>
      <c r="AG3633" s="19">
        <v>3.3280555555555549</v>
      </c>
      <c r="AH3633" s="21">
        <v>230.7</v>
      </c>
      <c r="AI3633" s="22">
        <v>0.42083333333333295</v>
      </c>
      <c r="AJ3633" s="21">
        <v>1857.8760000000018</v>
      </c>
      <c r="AK3633" s="21" t="e">
        <f>VLOOKUP($B3633,'[3]Rotoma level Monthly'!$C$2:$N$538,10,FALSE)</f>
        <v>#N/A</v>
      </c>
      <c r="AL3633" s="21" t="e">
        <f>VLOOKUP($B3633,'[3]Rotoma level Monthly'!$C$2:$N$538,11,FALSE)</f>
        <v>#N/A</v>
      </c>
      <c r="AM3633" s="20">
        <v>3.6286870727542655</v>
      </c>
      <c r="AN3633" s="21">
        <v>197.64166666666665</v>
      </c>
    </row>
    <row r="3634" spans="1:40" x14ac:dyDescent="0.25">
      <c r="A3634" t="s">
        <v>103</v>
      </c>
      <c r="B3634" s="15">
        <v>40817</v>
      </c>
      <c r="C3634" s="16" t="s">
        <v>74</v>
      </c>
      <c r="D3634" s="17">
        <v>2012</v>
      </c>
      <c r="E3634" s="18" t="str">
        <f t="shared" si="851"/>
        <v>Rotoiti Okawa Bay 2011/12</v>
      </c>
      <c r="F3634" s="18" t="s">
        <v>72</v>
      </c>
      <c r="G3634" s="19">
        <v>6.1999997999999996</v>
      </c>
      <c r="H3634" s="20">
        <v>2.3399999141693115</v>
      </c>
      <c r="I3634" s="21">
        <v>233</v>
      </c>
      <c r="J3634" s="19">
        <v>32.286526223660452</v>
      </c>
      <c r="K3634" s="19">
        <v>3.1504711516574804</v>
      </c>
      <c r="L3634" s="19">
        <v>0.50000001999999999</v>
      </c>
      <c r="M3634" s="19">
        <v>3</v>
      </c>
      <c r="N3634" s="19">
        <v>7.4000000999999997</v>
      </c>
      <c r="O3634" s="19">
        <v>2.5999998999999998</v>
      </c>
      <c r="Q3634" s="19">
        <f t="shared" si="855"/>
        <v>4.2326748557414362</v>
      </c>
      <c r="R3634" s="19">
        <f t="shared" si="856"/>
        <v>4.5319716580416305</v>
      </c>
      <c r="S3634" s="19">
        <f t="shared" si="848"/>
        <v>3.5157413222883167</v>
      </c>
      <c r="T3634" s="19">
        <f t="shared" si="852"/>
        <v>4.6243422569096646</v>
      </c>
      <c r="U3634" s="23">
        <f t="shared" si="849"/>
        <v>4.2261825232452619</v>
      </c>
      <c r="V3634" s="24">
        <f t="shared" si="853"/>
        <v>4.791276291730739</v>
      </c>
      <c r="W3634" s="24">
        <f t="shared" si="853"/>
        <v>4.6014962633893788</v>
      </c>
      <c r="X3634" s="24">
        <f t="shared" si="853"/>
        <v>3.9282663467585994</v>
      </c>
      <c r="Y3634" s="24">
        <f t="shared" si="853"/>
        <v>5.0087680514928756</v>
      </c>
      <c r="Z3634" s="24">
        <f t="shared" si="853"/>
        <v>4.5874741729797535</v>
      </c>
      <c r="AA3634" s="20">
        <v>0.71</v>
      </c>
      <c r="AB3634" s="20">
        <v>0.52333333333333298</v>
      </c>
      <c r="AC3634" s="17">
        <v>315.51714280914001</v>
      </c>
      <c r="AD3634" s="17">
        <f t="shared" si="854"/>
        <v>314.83935330744288</v>
      </c>
      <c r="AE3634" s="21">
        <v>174</v>
      </c>
      <c r="AF3634" s="21">
        <v>133.22991071428569</v>
      </c>
      <c r="AG3634" s="19">
        <v>3.8747023809523808</v>
      </c>
      <c r="AH3634" s="21">
        <v>169.6</v>
      </c>
      <c r="AI3634" s="22">
        <v>0.42083333333333295</v>
      </c>
      <c r="AJ3634" s="21">
        <v>1736.5270000000007</v>
      </c>
      <c r="AK3634" s="21" t="e">
        <f>VLOOKUP($B3634,'[3]Rotoma level Monthly'!$C$2:$N$538,10,FALSE)</f>
        <v>#N/A</v>
      </c>
      <c r="AL3634" s="21" t="e">
        <f>VLOOKUP($B3634,'[3]Rotoma level Monthly'!$C$2:$N$538,11,FALSE)</f>
        <v>#N/A</v>
      </c>
      <c r="AM3634" s="20">
        <v>3.4953928518091826</v>
      </c>
      <c r="AN3634" s="21">
        <v>191.28333333333333</v>
      </c>
    </row>
    <row r="3635" spans="1:40" x14ac:dyDescent="0.25">
      <c r="A3635" t="s">
        <v>103</v>
      </c>
      <c r="B3635" s="15">
        <v>40848</v>
      </c>
      <c r="C3635" s="16" t="s">
        <v>74</v>
      </c>
      <c r="D3635" s="17">
        <v>2012</v>
      </c>
      <c r="E3635" s="18" t="str">
        <f t="shared" si="851"/>
        <v>Rotoiti Okawa Bay 2011/12</v>
      </c>
      <c r="F3635" s="18" t="s">
        <v>72</v>
      </c>
      <c r="G3635" s="19">
        <v>3.0999998999999998</v>
      </c>
      <c r="H3635" s="20">
        <v>2.1500000953674316</v>
      </c>
      <c r="I3635" s="21">
        <v>248</v>
      </c>
      <c r="J3635" s="19">
        <v>28.378525246660452</v>
      </c>
      <c r="K3635" s="19">
        <v>3.1504711516574804</v>
      </c>
      <c r="L3635" s="19">
        <v>2.0000001000000003</v>
      </c>
      <c r="M3635" s="19">
        <v>3</v>
      </c>
      <c r="N3635" s="19">
        <v>7.0999999000000003</v>
      </c>
      <c r="O3635" s="19">
        <v>2.5999998999999998</v>
      </c>
      <c r="Q3635" s="19">
        <f t="shared" si="855"/>
        <v>3.4680586667549234</v>
      </c>
      <c r="R3635" s="19">
        <f t="shared" si="856"/>
        <v>4.6332752718091612</v>
      </c>
      <c r="S3635" s="19">
        <f t="shared" si="848"/>
        <v>3.597299559286911</v>
      </c>
      <c r="T3635" s="19">
        <f t="shared" si="852"/>
        <v>4.4607302820701689</v>
      </c>
      <c r="U3635" s="23">
        <f t="shared" si="849"/>
        <v>4.0398409449802912</v>
      </c>
      <c r="V3635" s="24">
        <f t="shared" si="853"/>
        <v>4.7942905150446533</v>
      </c>
      <c r="W3635" s="24">
        <f t="shared" si="853"/>
        <v>4.6584193652892152</v>
      </c>
      <c r="X3635" s="24">
        <f t="shared" si="853"/>
        <v>3.9572872817935072</v>
      </c>
      <c r="Y3635" s="24">
        <f t="shared" si="853"/>
        <v>4.9859509281752832</v>
      </c>
      <c r="Z3635" s="24">
        <f t="shared" si="853"/>
        <v>4.6028235592562741</v>
      </c>
      <c r="AA3635" s="20">
        <v>1.2</v>
      </c>
      <c r="AB3635" s="20">
        <v>0.74833333333333296</v>
      </c>
      <c r="AC3635" s="17">
        <v>315.64207430555598</v>
      </c>
      <c r="AD3635" s="17">
        <f t="shared" si="854"/>
        <v>314.95938778968514</v>
      </c>
      <c r="AE3635" s="21">
        <v>52.499000000000002</v>
      </c>
      <c r="AF3635" s="21">
        <v>214.86736111111111</v>
      </c>
      <c r="AG3635" s="19">
        <v>4.8864583333333345</v>
      </c>
      <c r="AH3635" s="21">
        <v>257.8</v>
      </c>
      <c r="AI3635" s="22">
        <v>0.42083333333333295</v>
      </c>
      <c r="AJ3635" s="21">
        <v>1847.6620000000009</v>
      </c>
      <c r="AK3635" s="21" t="e">
        <f>VLOOKUP($B3635,'[3]Rotoma level Monthly'!$C$2:$N$538,10,FALSE)</f>
        <v>#N/A</v>
      </c>
      <c r="AL3635" s="21" t="e">
        <f>VLOOKUP($B3635,'[3]Rotoma level Monthly'!$C$2:$N$538,11,FALSE)</f>
        <v>#N/A</v>
      </c>
      <c r="AM3635" s="20">
        <v>3.4716449319423108</v>
      </c>
      <c r="AN3635" s="21">
        <v>191.20000000000002</v>
      </c>
    </row>
    <row r="3636" spans="1:40" x14ac:dyDescent="0.25">
      <c r="A3636" t="s">
        <v>103</v>
      </c>
      <c r="B3636" s="15">
        <v>40878</v>
      </c>
      <c r="C3636" s="16" t="s">
        <v>74</v>
      </c>
      <c r="D3636" s="17">
        <v>2012</v>
      </c>
      <c r="E3636" s="18" t="str">
        <f t="shared" si="851"/>
        <v>Rotoiti Okawa Bay 2011/12</v>
      </c>
      <c r="F3636" s="18" t="s">
        <v>72</v>
      </c>
      <c r="G3636" s="19">
        <v>9.1000004000000008</v>
      </c>
      <c r="H3636" s="20">
        <v>1.5499999523162842</v>
      </c>
      <c r="I3636" s="21">
        <v>342.99998999999997</v>
      </c>
      <c r="J3636" s="19">
        <v>36.19452231566045</v>
      </c>
      <c r="K3636" s="19">
        <v>3.1504711516574804</v>
      </c>
      <c r="L3636" s="19">
        <v>7.0000002000000006</v>
      </c>
      <c r="M3636" s="19">
        <v>17.000001000000001</v>
      </c>
      <c r="N3636" s="19">
        <v>7.4000000999999997</v>
      </c>
      <c r="O3636" s="19">
        <v>2.8</v>
      </c>
      <c r="Q3636" s="19">
        <f t="shared" si="855"/>
        <v>4.6559651849838399</v>
      </c>
      <c r="R3636" s="19">
        <f t="shared" si="856"/>
        <v>5.0205121381995426</v>
      </c>
      <c r="S3636" s="19">
        <f t="shared" si="848"/>
        <v>4.0212352632171804</v>
      </c>
      <c r="T3636" s="19">
        <f t="shared" si="852"/>
        <v>4.7692371200006658</v>
      </c>
      <c r="U3636" s="23">
        <f t="shared" si="849"/>
        <v>4.6167374266003076</v>
      </c>
      <c r="V3636" s="24">
        <f t="shared" si="853"/>
        <v>4.9059822837129881</v>
      </c>
      <c r="W3636" s="24">
        <f t="shared" si="853"/>
        <v>4.7624955099355786</v>
      </c>
      <c r="X3636" s="24">
        <f t="shared" si="853"/>
        <v>3.9833564721837433</v>
      </c>
      <c r="Y3636" s="24">
        <f t="shared" si="853"/>
        <v>4.9562981857148456</v>
      </c>
      <c r="Z3636" s="24">
        <f t="shared" si="853"/>
        <v>4.6537013965539327</v>
      </c>
      <c r="AA3636" s="20">
        <v>2.23</v>
      </c>
      <c r="AB3636" s="20">
        <v>1.1016666666666599</v>
      </c>
      <c r="AC3636" s="17">
        <v>315.67245463709702</v>
      </c>
      <c r="AD3636" s="17">
        <f t="shared" si="854"/>
        <v>315.08401043753463</v>
      </c>
      <c r="AE3636" s="21">
        <v>351.87899999999797</v>
      </c>
      <c r="AF3636" s="21">
        <v>90.649193548387103</v>
      </c>
      <c r="AG3636" s="19">
        <v>4.0885080645161285</v>
      </c>
      <c r="AH3636" s="21">
        <v>165.1</v>
      </c>
      <c r="AI3636" s="22">
        <v>0.42083333333333295</v>
      </c>
      <c r="AJ3636" s="21">
        <v>1845.6860000000011</v>
      </c>
      <c r="AK3636" s="21" t="e">
        <f>VLOOKUP($B3636,'[3]Rotoma level Monthly'!$C$2:$N$538,10,FALSE)</f>
        <v>#N/A</v>
      </c>
      <c r="AL3636" s="21" t="e">
        <f>VLOOKUP($B3636,'[3]Rotoma level Monthly'!$C$2:$N$538,11,FALSE)</f>
        <v>#N/A</v>
      </c>
      <c r="AM3636" s="20">
        <v>3.5939134504608301</v>
      </c>
      <c r="AN3636" s="21">
        <v>189.22500000000002</v>
      </c>
    </row>
    <row r="3637" spans="1:40" x14ac:dyDescent="0.25">
      <c r="A3637" t="s">
        <v>103</v>
      </c>
      <c r="B3637" s="15">
        <v>40909</v>
      </c>
      <c r="C3637" s="16" t="s">
        <v>74</v>
      </c>
      <c r="D3637" s="17">
        <v>2012</v>
      </c>
      <c r="E3637" s="18" t="str">
        <f t="shared" si="851"/>
        <v>Rotoiti Okawa Bay 2011/12</v>
      </c>
      <c r="F3637" s="18" t="s">
        <v>72</v>
      </c>
      <c r="G3637" s="19">
        <v>4</v>
      </c>
      <c r="H3637" s="20">
        <v>2.2000000476837158</v>
      </c>
      <c r="I3637" s="21">
        <v>266.99999000000003</v>
      </c>
      <c r="J3637" s="19">
        <v>31.309523292660451</v>
      </c>
      <c r="K3637" s="19">
        <v>2.1734709562574799</v>
      </c>
      <c r="L3637" s="19">
        <v>13</v>
      </c>
      <c r="M3637" s="19">
        <v>9.9999997999999994</v>
      </c>
      <c r="N3637" s="19">
        <v>7.3000002000000004</v>
      </c>
      <c r="O3637" s="19">
        <v>1.74</v>
      </c>
      <c r="Q3637" s="19">
        <f t="shared" si="855"/>
        <v>3.7492323779730246</v>
      </c>
      <c r="R3637" s="19">
        <f t="shared" si="856"/>
        <v>4.6058237060879277</v>
      </c>
      <c r="S3637" s="19">
        <f t="shared" ref="S3637:S3700" si="857">-3.61+3.01*LOG($I3637)</f>
        <v>3.6937988477475803</v>
      </c>
      <c r="T3637" s="19">
        <f t="shared" si="852"/>
        <v>4.585375249354712</v>
      </c>
      <c r="U3637" s="23">
        <f t="shared" ref="U3637:U3700" si="858">AVERAGE(Q3637:T3637)</f>
        <v>4.1585575452908108</v>
      </c>
      <c r="V3637" s="24">
        <f t="shared" si="853"/>
        <v>4.8155320822673708</v>
      </c>
      <c r="W3637" s="24">
        <f t="shared" si="853"/>
        <v>4.7764357290261117</v>
      </c>
      <c r="X3637" s="24">
        <f t="shared" si="853"/>
        <v>3.9478157770425706</v>
      </c>
      <c r="Y3637" s="24">
        <f t="shared" si="853"/>
        <v>4.8782867742487248</v>
      </c>
      <c r="Z3637" s="24">
        <f t="shared" si="853"/>
        <v>4.6058954530822858</v>
      </c>
      <c r="AA3637" s="20">
        <v>0.95</v>
      </c>
      <c r="AB3637" s="20">
        <v>1.8683333333333301</v>
      </c>
      <c r="AC3637" s="17">
        <v>315.999647513441</v>
      </c>
      <c r="AD3637" s="17">
        <f t="shared" si="854"/>
        <v>315.22807506567091</v>
      </c>
      <c r="AE3637" s="21">
        <v>120.357</v>
      </c>
      <c r="AF3637" s="21">
        <v>186.47715053763451</v>
      </c>
      <c r="AG3637" s="19">
        <v>4.0812499999999998</v>
      </c>
      <c r="AH3637" s="21">
        <v>234.5</v>
      </c>
      <c r="AI3637" s="22">
        <v>0.52249999999999952</v>
      </c>
      <c r="AJ3637" s="21">
        <v>2089.5649999999991</v>
      </c>
      <c r="AK3637" s="21" t="e">
        <f>VLOOKUP($B3637,'[3]Rotoma level Monthly'!$C$2:$N$538,10,FALSE)</f>
        <v>#N/A</v>
      </c>
      <c r="AL3637" s="21" t="e">
        <f>VLOOKUP($B3637,'[3]Rotoma level Monthly'!$C$2:$N$538,11,FALSE)</f>
        <v>#N/A</v>
      </c>
      <c r="AM3637" s="20">
        <v>3.6022075812852026</v>
      </c>
      <c r="AN3637" s="21">
        <v>188.9083333333333</v>
      </c>
    </row>
    <row r="3638" spans="1:40" x14ac:dyDescent="0.25">
      <c r="A3638" t="s">
        <v>103</v>
      </c>
      <c r="B3638" s="15">
        <v>40940</v>
      </c>
      <c r="C3638" s="16" t="s">
        <v>74</v>
      </c>
      <c r="D3638" s="17">
        <v>2012</v>
      </c>
      <c r="E3638" s="18" t="str">
        <f t="shared" si="851"/>
        <v>Rotoiti Okawa Bay 2011/12</v>
      </c>
      <c r="F3638" s="18" t="s">
        <v>72</v>
      </c>
      <c r="G3638" s="19">
        <v>5.3000002000000004</v>
      </c>
      <c r="H3638" s="20">
        <v>2.9000000953674316</v>
      </c>
      <c r="I3638" s="21">
        <v>287.99998999999997</v>
      </c>
      <c r="J3638" s="19">
        <v>42.056523292660451</v>
      </c>
      <c r="K3638" s="19">
        <v>13.897470956257479</v>
      </c>
      <c r="L3638" s="19">
        <v>8.0000004000000011</v>
      </c>
      <c r="M3638" s="19">
        <v>15</v>
      </c>
      <c r="N3638" s="19">
        <v>7.0999999000000003</v>
      </c>
      <c r="O3638" s="19">
        <v>2.0999998999999998</v>
      </c>
      <c r="Q3638" s="19">
        <f t="shared" si="855"/>
        <v>4.0596607504127196</v>
      </c>
      <c r="R3638" s="19">
        <f t="shared" si="856"/>
        <v>4.2727813529735785</v>
      </c>
      <c r="S3638" s="19">
        <f t="shared" si="857"/>
        <v>3.7927713427654788</v>
      </c>
      <c r="T3638" s="19">
        <f t="shared" si="852"/>
        <v>4.9595934339707402</v>
      </c>
      <c r="U3638" s="23">
        <f t="shared" si="858"/>
        <v>4.2712017200306294</v>
      </c>
      <c r="V3638" s="24">
        <f t="shared" si="853"/>
        <v>4.6325344319202086</v>
      </c>
      <c r="W3638" s="24">
        <f t="shared" si="853"/>
        <v>4.697612384582122</v>
      </c>
      <c r="X3638" s="24">
        <f t="shared" si="853"/>
        <v>3.8616843145611441</v>
      </c>
      <c r="Y3638" s="24">
        <f t="shared" si="853"/>
        <v>4.8688966864887311</v>
      </c>
      <c r="Z3638" s="24">
        <f t="shared" si="853"/>
        <v>4.5182019698333926</v>
      </c>
      <c r="AA3638" s="20">
        <v>0.21</v>
      </c>
      <c r="AB3638" s="20">
        <v>1.58666666666666</v>
      </c>
      <c r="AC3638" s="17">
        <v>315.92114655172401</v>
      </c>
      <c r="AD3638" s="17">
        <f t="shared" si="854"/>
        <v>315.34303181576496</v>
      </c>
      <c r="AE3638" s="21">
        <v>122.396</v>
      </c>
      <c r="AF3638" s="21">
        <v>160.4066091954023</v>
      </c>
      <c r="AG3638" s="19">
        <v>3.0179597701149428</v>
      </c>
      <c r="AH3638" s="21">
        <v>179.4</v>
      </c>
      <c r="AI3638" s="22">
        <v>0.63583333333333303</v>
      </c>
      <c r="AJ3638" s="21">
        <v>1779.9219999999991</v>
      </c>
      <c r="AK3638" s="21" t="e">
        <f>VLOOKUP($B3638,'[3]Rotoma level Monthly'!$C$2:$N$538,10,FALSE)</f>
        <v>#N/A</v>
      </c>
      <c r="AL3638" s="21" t="e">
        <f>VLOOKUP($B3638,'[3]Rotoma level Monthly'!$C$2:$N$538,11,FALSE)</f>
        <v>#N/A</v>
      </c>
      <c r="AM3638" s="20">
        <v>3.6073375096006139</v>
      </c>
      <c r="AN3638" s="21">
        <v>186.27499999999998</v>
      </c>
    </row>
    <row r="3639" spans="1:40" x14ac:dyDescent="0.25">
      <c r="A3639" t="s">
        <v>103</v>
      </c>
      <c r="B3639" s="15">
        <v>40969</v>
      </c>
      <c r="C3639" s="16" t="s">
        <v>74</v>
      </c>
      <c r="D3639" s="17">
        <v>2012</v>
      </c>
      <c r="E3639" s="18" t="str">
        <f t="shared" si="851"/>
        <v>Rotoiti Okawa Bay 2011/12</v>
      </c>
      <c r="F3639" s="18" t="s">
        <v>72</v>
      </c>
      <c r="G3639" s="19">
        <v>7.0999999000000003</v>
      </c>
      <c r="H3639" s="20">
        <v>2.8499999046325684</v>
      </c>
      <c r="I3639" s="21">
        <v>236</v>
      </c>
      <c r="J3639" s="19">
        <v>31.309523292660451</v>
      </c>
      <c r="K3639" s="19">
        <v>4.12747085855748</v>
      </c>
      <c r="L3639" s="19">
        <v>3</v>
      </c>
      <c r="M3639" s="19">
        <v>1</v>
      </c>
      <c r="N3639" s="19">
        <v>7.3000002000000004</v>
      </c>
      <c r="O3639" s="19">
        <v>1.5</v>
      </c>
      <c r="Q3639" s="19">
        <f t="shared" si="855"/>
        <v>4.3821961902097186</v>
      </c>
      <c r="R3639" s="19">
        <f t="shared" si="856"/>
        <v>4.2939403542594183</v>
      </c>
      <c r="S3639" s="19">
        <f t="shared" si="857"/>
        <v>3.5324651289400211</v>
      </c>
      <c r="T3639" s="19">
        <f t="shared" si="852"/>
        <v>4.585375249354712</v>
      </c>
      <c r="U3639" s="23">
        <f t="shared" si="858"/>
        <v>4.1984942306909678</v>
      </c>
      <c r="V3639" s="24">
        <f t="shared" si="853"/>
        <v>4.5835278777207025</v>
      </c>
      <c r="W3639" s="24">
        <f t="shared" si="853"/>
        <v>4.6740943091261844</v>
      </c>
      <c r="X3639" s="24">
        <f t="shared" si="853"/>
        <v>3.8184418704890581</v>
      </c>
      <c r="Y3639" s="24">
        <f t="shared" si="853"/>
        <v>4.8196983599475152</v>
      </c>
      <c r="Z3639" s="24">
        <f t="shared" si="853"/>
        <v>4.4774505796715385</v>
      </c>
      <c r="AA3639" s="20">
        <v>0.34</v>
      </c>
      <c r="AB3639" s="20">
        <v>1.24166666666666</v>
      </c>
      <c r="AC3639" s="17">
        <v>315.91841969085999</v>
      </c>
      <c r="AD3639" s="17">
        <f t="shared" si="854"/>
        <v>315.45695103059472</v>
      </c>
      <c r="AE3639" s="21">
        <v>129.63300000000001</v>
      </c>
      <c r="AF3639" s="21">
        <v>157.0685483870968</v>
      </c>
      <c r="AG3639" s="19">
        <v>4.1236559139784932</v>
      </c>
      <c r="AH3639" s="21">
        <v>215.7</v>
      </c>
      <c r="AI3639" s="22">
        <v>0.92499999999999649</v>
      </c>
      <c r="AJ3639" s="21">
        <v>1795.5579999999989</v>
      </c>
      <c r="AK3639" s="21">
        <f>VLOOKUP($B3639,'[3]Rotoma level Monthly'!$C$2:$N$538,10,FALSE)</f>
        <v>1779.9219999999991</v>
      </c>
      <c r="AL3639" s="21">
        <f>VLOOKUP($B3639,'[3]Rotoma level Monthly'!$C$2:$N$538,11,FALSE)</f>
        <v>1953.0915833333354</v>
      </c>
      <c r="AM3639" s="20">
        <v>3.6361655063165421</v>
      </c>
      <c r="AN3639" s="21">
        <v>185.6583333333333</v>
      </c>
    </row>
    <row r="3640" spans="1:40" x14ac:dyDescent="0.25">
      <c r="A3640" t="s">
        <v>103</v>
      </c>
      <c r="B3640" s="15">
        <v>41000</v>
      </c>
      <c r="C3640" s="16" t="s">
        <v>74</v>
      </c>
      <c r="D3640" s="17">
        <v>2012</v>
      </c>
      <c r="E3640" s="18" t="str">
        <f t="shared" si="851"/>
        <v>Rotoiti Okawa Bay 2011/12</v>
      </c>
      <c r="F3640" s="18" t="s">
        <v>72</v>
      </c>
      <c r="G3640" s="19">
        <v>4.5</v>
      </c>
      <c r="H3640" s="20">
        <v>2.8399999141693115</v>
      </c>
      <c r="I3640" s="21">
        <v>245</v>
      </c>
      <c r="J3640" s="19">
        <v>28.378525246660452</v>
      </c>
      <c r="K3640" s="19">
        <v>2.1734709562574799</v>
      </c>
      <c r="L3640" s="19">
        <v>2.0000001000000003</v>
      </c>
      <c r="M3640" s="19">
        <v>1</v>
      </c>
      <c r="N3640" s="19">
        <v>7.5</v>
      </c>
      <c r="O3640" s="19">
        <v>1.4</v>
      </c>
      <c r="Q3640" s="19">
        <f t="shared" si="855"/>
        <v>3.8791597849893731</v>
      </c>
      <c r="R3640" s="19">
        <f t="shared" si="856"/>
        <v>4.2982132089949996</v>
      </c>
      <c r="S3640" s="19">
        <f t="shared" si="857"/>
        <v>3.5813899139372425</v>
      </c>
      <c r="T3640" s="19">
        <f t="shared" si="852"/>
        <v>4.4607302820701689</v>
      </c>
      <c r="U3640" s="23">
        <f t="shared" si="858"/>
        <v>4.054873297497946</v>
      </c>
      <c r="V3640" s="24">
        <f t="shared" si="853"/>
        <v>4.5110484139941711</v>
      </c>
      <c r="W3640" s="24">
        <f t="shared" si="853"/>
        <v>4.6533085482420837</v>
      </c>
      <c r="X3640" s="24">
        <f t="shared" si="853"/>
        <v>3.7859971134300481</v>
      </c>
      <c r="Y3640" s="24">
        <f t="shared" si="853"/>
        <v>4.7939894567866412</v>
      </c>
      <c r="Z3640" s="24">
        <f t="shared" si="853"/>
        <v>4.4400288951489948</v>
      </c>
      <c r="AA3640" s="20">
        <v>-0.51</v>
      </c>
      <c r="AB3640" s="20">
        <v>0.86</v>
      </c>
      <c r="AC3640" s="17">
        <v>315.855019097222</v>
      </c>
      <c r="AD3640" s="17">
        <f t="shared" si="854"/>
        <v>315.56096112897433</v>
      </c>
      <c r="AE3640" s="21">
        <v>70.5</v>
      </c>
      <c r="AF3640" s="21">
        <v>171.23194444444454</v>
      </c>
      <c r="AG3640" s="19">
        <v>3.0491666666666672</v>
      </c>
      <c r="AH3640" s="21">
        <v>191.6</v>
      </c>
      <c r="AI3640" s="22">
        <v>0.80416666666666647</v>
      </c>
      <c r="AJ3640" s="21">
        <v>1718.8309999999979</v>
      </c>
      <c r="AK3640" s="21" t="e">
        <f>VLOOKUP($B3640,'[3]Rotoma level Monthly'!$C$2:$N$538,10,FALSE)</f>
        <v>#N/A</v>
      </c>
      <c r="AL3640" s="21" t="e">
        <f>VLOOKUP($B3640,'[3]Rotoma level Monthly'!$C$2:$N$538,11,FALSE)</f>
        <v>#N/A</v>
      </c>
      <c r="AM3640" s="20">
        <v>3.7098718235208437</v>
      </c>
      <c r="AN3640" s="21">
        <v>188.22499999999999</v>
      </c>
    </row>
    <row r="3641" spans="1:40" x14ac:dyDescent="0.25">
      <c r="A3641" t="s">
        <v>103</v>
      </c>
      <c r="B3641" s="15">
        <v>41030</v>
      </c>
      <c r="C3641" s="16" t="s">
        <v>74</v>
      </c>
      <c r="D3641" s="17">
        <v>2012</v>
      </c>
      <c r="E3641" s="18" t="str">
        <f t="shared" si="851"/>
        <v>Rotoiti Okawa Bay 2011/12</v>
      </c>
      <c r="F3641" s="18" t="s">
        <v>72</v>
      </c>
      <c r="G3641" s="19">
        <v>8.8000001999999995</v>
      </c>
      <c r="H3641" s="20">
        <v>2.9500000476837158</v>
      </c>
      <c r="I3641" s="21">
        <v>331.99999000000003</v>
      </c>
      <c r="J3641" s="19">
        <v>32.286526223660452</v>
      </c>
      <c r="K3641" s="19">
        <v>3.1504711516574804</v>
      </c>
      <c r="L3641" s="19">
        <v>0.50000001999999999</v>
      </c>
      <c r="M3641" s="19">
        <v>3</v>
      </c>
      <c r="N3641" s="19">
        <v>7.5</v>
      </c>
      <c r="O3641" s="19">
        <v>2.2999999999999998</v>
      </c>
      <c r="Q3641" s="19">
        <f t="shared" si="855"/>
        <v>4.6189860123320639</v>
      </c>
      <c r="R3641" s="19">
        <f t="shared" si="856"/>
        <v>4.2519561133189274</v>
      </c>
      <c r="S3641" s="19">
        <f t="shared" si="857"/>
        <v>3.978625592574859</v>
      </c>
      <c r="T3641" s="19">
        <f t="shared" si="852"/>
        <v>4.6243422569096646</v>
      </c>
      <c r="U3641" s="23">
        <f t="shared" si="858"/>
        <v>4.3684774937838791</v>
      </c>
      <c r="V3641" s="24">
        <f t="shared" si="853"/>
        <v>4.5059683556010315</v>
      </c>
      <c r="W3641" s="24">
        <f t="shared" si="853"/>
        <v>4.6350789861717994</v>
      </c>
      <c r="X3641" s="24">
        <f t="shared" si="853"/>
        <v>3.8057272334715968</v>
      </c>
      <c r="Y3641" s="24">
        <f t="shared" si="853"/>
        <v>4.7791001214214264</v>
      </c>
      <c r="Z3641" s="24">
        <f t="shared" si="853"/>
        <v>4.4357914687453528</v>
      </c>
      <c r="AA3641" s="20">
        <v>-0.15</v>
      </c>
      <c r="AB3641" s="20">
        <v>0.57999999999999996</v>
      </c>
      <c r="AC3641" s="17">
        <v>315.83994254032302</v>
      </c>
      <c r="AD3641" s="17">
        <f t="shared" si="854"/>
        <v>315.64010522619662</v>
      </c>
      <c r="AE3641" s="21">
        <v>139.5</v>
      </c>
      <c r="AF3641" s="21">
        <v>172.49596774193549</v>
      </c>
      <c r="AG3641" s="19">
        <v>3.0857526881720423</v>
      </c>
      <c r="AH3641" s="21">
        <v>204.1</v>
      </c>
      <c r="AI3641" s="22">
        <v>0.66416666666666646</v>
      </c>
      <c r="AJ3641" s="21">
        <v>1648.440999999998</v>
      </c>
      <c r="AK3641" s="21" t="e">
        <f>VLOOKUP($B3641,'[3]Rotoma level Monthly'!$C$2:$N$538,10,FALSE)</f>
        <v>#N/A</v>
      </c>
      <c r="AL3641" s="21" t="e">
        <f>VLOOKUP($B3641,'[3]Rotoma level Monthly'!$C$2:$N$538,11,FALSE)</f>
        <v>#N/A</v>
      </c>
      <c r="AM3641" s="20">
        <v>3.6925627957430653</v>
      </c>
      <c r="AN3641" s="21">
        <v>191.52500000000001</v>
      </c>
    </row>
    <row r="3642" spans="1:40" x14ac:dyDescent="0.25">
      <c r="A3642" t="s">
        <v>103</v>
      </c>
      <c r="B3642" s="15">
        <v>41061</v>
      </c>
      <c r="C3642" s="16" t="s">
        <v>74</v>
      </c>
      <c r="D3642" s="17">
        <v>2012</v>
      </c>
      <c r="E3642" s="18" t="str">
        <f t="shared" si="851"/>
        <v>Rotoiti Okawa Bay 2011/12</v>
      </c>
      <c r="F3642" s="18" t="s">
        <v>72</v>
      </c>
      <c r="G3642" s="19">
        <v>8.1999998000000005</v>
      </c>
      <c r="H3642" s="20">
        <v>2.2999999523162842</v>
      </c>
      <c r="I3642" s="21">
        <v>322</v>
      </c>
      <c r="J3642" s="19">
        <v>33.263524269660451</v>
      </c>
      <c r="K3642" s="19">
        <v>3.1504711516574804</v>
      </c>
      <c r="L3642" s="19">
        <v>1</v>
      </c>
      <c r="M3642" s="19">
        <v>1</v>
      </c>
      <c r="N3642" s="19">
        <v>7.3000002000000004</v>
      </c>
      <c r="O3642" s="19">
        <v>2.2999999999999998</v>
      </c>
      <c r="Q3642" s="19">
        <f t="shared" si="855"/>
        <v>4.5410871581495673</v>
      </c>
      <c r="R3642" s="19">
        <f t="shared" si="856"/>
        <v>4.552639184274728</v>
      </c>
      <c r="S3642" s="19">
        <f t="shared" si="857"/>
        <v>3.9386461738044507</v>
      </c>
      <c r="T3642" s="19">
        <f t="shared" si="852"/>
        <v>4.6621473215709992</v>
      </c>
      <c r="U3642" s="23">
        <f t="shared" si="858"/>
        <v>4.4236299594499364</v>
      </c>
      <c r="V3642" s="24">
        <f t="shared" si="853"/>
        <v>4.4672129993601226</v>
      </c>
      <c r="W3642" s="24">
        <f t="shared" si="853"/>
        <v>4.6282090026803759</v>
      </c>
      <c r="X3642" s="24">
        <f t="shared" si="853"/>
        <v>3.8037160555030831</v>
      </c>
      <c r="Y3642" s="24">
        <f t="shared" si="853"/>
        <v>4.7043800952683226</v>
      </c>
      <c r="Z3642" s="24">
        <f t="shared" si="853"/>
        <v>4.4008795382029762</v>
      </c>
      <c r="AA3642" s="20">
        <v>-0.95</v>
      </c>
      <c r="AB3642" s="20">
        <v>0.133333333333333</v>
      </c>
      <c r="AC3642" s="17">
        <v>315.82774409722202</v>
      </c>
      <c r="AD3642" s="17">
        <f t="shared" si="854"/>
        <v>315.68886474587254</v>
      </c>
      <c r="AE3642" s="21">
        <v>70</v>
      </c>
      <c r="AF3642" s="21">
        <v>181.88194444444443</v>
      </c>
      <c r="AG3642" s="19">
        <v>3.1832638888888889</v>
      </c>
      <c r="AH3642" s="21">
        <v>112.6</v>
      </c>
      <c r="AI3642" s="22">
        <v>0.66416666666666646</v>
      </c>
      <c r="AJ3642" s="21">
        <v>1554.440999999998</v>
      </c>
      <c r="AK3642" s="21" t="e">
        <f>VLOOKUP($B3642,'[3]Rotoma level Monthly'!$C$2:$N$538,10,FALSE)</f>
        <v>#N/A</v>
      </c>
      <c r="AL3642" s="21" t="e">
        <f>VLOOKUP($B3642,'[3]Rotoma level Monthly'!$C$2:$N$538,11,FALSE)</f>
        <v>#N/A</v>
      </c>
      <c r="AM3642" s="20">
        <v>3.6415323297932449</v>
      </c>
      <c r="AN3642" s="21">
        <v>192.90833333333333</v>
      </c>
    </row>
    <row r="3643" spans="1:40" x14ac:dyDescent="0.25">
      <c r="A3643" t="s">
        <v>103</v>
      </c>
      <c r="B3643" s="15">
        <v>41091</v>
      </c>
      <c r="C3643" s="16" t="s">
        <v>75</v>
      </c>
      <c r="D3643" s="17">
        <v>2013</v>
      </c>
      <c r="E3643" s="18" t="str">
        <f t="shared" si="851"/>
        <v>Rotoiti Okawa Bay 2012/13</v>
      </c>
      <c r="F3643" s="18" t="s">
        <v>72</v>
      </c>
      <c r="G3643" s="19">
        <v>7.4000000999999997</v>
      </c>
      <c r="H3643" s="20">
        <v>2.7000000476837158</v>
      </c>
      <c r="I3643" s="21">
        <v>236</v>
      </c>
      <c r="J3643" s="19">
        <v>25.447524269660452</v>
      </c>
      <c r="K3643" s="19">
        <v>3.1504711516574804</v>
      </c>
      <c r="L3643" s="19">
        <v>1</v>
      </c>
      <c r="M3643" s="19">
        <v>4.0000002000000006</v>
      </c>
      <c r="N3643" s="19">
        <v>7.1999997999999996</v>
      </c>
      <c r="O3643" s="19">
        <v>1.8</v>
      </c>
      <c r="Q3643" s="19">
        <f t="shared" si="855"/>
        <v>4.4278485830235432</v>
      </c>
      <c r="R3643" s="19">
        <f t="shared" si="856"/>
        <v>4.359541177051228</v>
      </c>
      <c r="S3643" s="19">
        <f t="shared" si="857"/>
        <v>3.5324651289400211</v>
      </c>
      <c r="T3643" s="19">
        <f t="shared" si="852"/>
        <v>4.3224849687108629</v>
      </c>
      <c r="U3643" s="23">
        <f t="shared" si="858"/>
        <v>4.1605849644314139</v>
      </c>
      <c r="V3643" s="24">
        <f t="shared" si="853"/>
        <v>4.3946206773195255</v>
      </c>
      <c r="W3643" s="24">
        <f t="shared" si="853"/>
        <v>4.5666082197335767</v>
      </c>
      <c r="X3643" s="24">
        <f t="shared" si="853"/>
        <v>3.7768530783301366</v>
      </c>
      <c r="Y3643" s="24">
        <f t="shared" si="853"/>
        <v>4.6760748991966441</v>
      </c>
      <c r="Z3643" s="24">
        <f t="shared" si="853"/>
        <v>4.3535392186449711</v>
      </c>
      <c r="AA3643" s="20">
        <v>-0.13</v>
      </c>
      <c r="AB3643" s="20">
        <v>0.125</v>
      </c>
      <c r="AC3643" s="17">
        <v>315.80584845430099</v>
      </c>
      <c r="AD3643" s="17">
        <f t="shared" si="854"/>
        <v>315.72263535519147</v>
      </c>
      <c r="AE3643" s="21">
        <v>204</v>
      </c>
      <c r="AF3643" s="21">
        <v>144.46841397849468</v>
      </c>
      <c r="AG3643" s="19">
        <v>2.8352822580645154</v>
      </c>
      <c r="AH3643" s="21">
        <v>146.1</v>
      </c>
      <c r="AI3643" s="22">
        <v>0.66416666666666646</v>
      </c>
      <c r="AJ3643" s="21">
        <v>1475.440999999998</v>
      </c>
      <c r="AK3643" s="21" t="e">
        <f>VLOOKUP($B3643,'[3]Rotoma level Monthly'!$C$2:$N$538,10,FALSE)</f>
        <v>#N/A</v>
      </c>
      <c r="AL3643" s="21" t="e">
        <f>VLOOKUP($B3643,'[3]Rotoma level Monthly'!$C$2:$N$538,11,FALSE)</f>
        <v>#N/A</v>
      </c>
      <c r="AM3643" s="20">
        <v>3.6398540890525037</v>
      </c>
      <c r="AN3643" s="21">
        <v>192.34166666666667</v>
      </c>
    </row>
    <row r="3644" spans="1:40" x14ac:dyDescent="0.25">
      <c r="A3644" t="s">
        <v>103</v>
      </c>
      <c r="B3644" s="15">
        <v>41122</v>
      </c>
      <c r="C3644" s="16" t="s">
        <v>75</v>
      </c>
      <c r="D3644" s="17">
        <v>2013</v>
      </c>
      <c r="E3644" s="18" t="str">
        <f t="shared" si="851"/>
        <v>Rotoiti Okawa Bay 2012/13</v>
      </c>
      <c r="F3644" s="18" t="s">
        <v>72</v>
      </c>
      <c r="G3644" s="19">
        <v>6.5999999000000003</v>
      </c>
      <c r="H3644" s="20">
        <v>3</v>
      </c>
      <c r="I3644" s="21">
        <v>221</v>
      </c>
      <c r="J3644" s="19">
        <v>23.493524269660451</v>
      </c>
      <c r="K3644" s="19">
        <v>4.12747085855748</v>
      </c>
      <c r="L3644" s="19">
        <v>1</v>
      </c>
      <c r="M3644" s="19">
        <v>1</v>
      </c>
      <c r="N3644" s="19">
        <v>7.25</v>
      </c>
      <c r="O3644" s="19">
        <v>1.3</v>
      </c>
      <c r="Q3644" s="19">
        <f t="shared" si="855"/>
        <v>4.3016415795625891</v>
      </c>
      <c r="R3644" s="19">
        <f t="shared" si="856"/>
        <v>4.2314532428503622</v>
      </c>
      <c r="S3644" s="19">
        <f t="shared" si="857"/>
        <v>3.4466207437921823</v>
      </c>
      <c r="T3644" s="19">
        <f t="shared" si="852"/>
        <v>4.2211686572534779</v>
      </c>
      <c r="U3644" s="23">
        <f t="shared" si="858"/>
        <v>4.050221055864653</v>
      </c>
      <c r="V3644" s="24">
        <f t="shared" si="853"/>
        <v>4.3210086397613781</v>
      </c>
      <c r="W3644" s="24">
        <f t="shared" si="853"/>
        <v>4.4969917511721382</v>
      </c>
      <c r="X3644" s="24">
        <f t="shared" si="853"/>
        <v>3.7158206427354465</v>
      </c>
      <c r="Y3644" s="24">
        <f t="shared" si="853"/>
        <v>4.6029267093455477</v>
      </c>
      <c r="Z3644" s="24">
        <f t="shared" si="853"/>
        <v>4.2841869357536284</v>
      </c>
      <c r="AA3644" s="20">
        <v>-0.46</v>
      </c>
      <c r="AB3644" s="20">
        <v>0.105</v>
      </c>
      <c r="AC3644" s="17">
        <v>316.15850739247298</v>
      </c>
      <c r="AD3644" s="17">
        <f t="shared" si="854"/>
        <v>315.78819981531694</v>
      </c>
      <c r="AE3644" s="21">
        <v>115.027999999999</v>
      </c>
      <c r="AF3644" s="21">
        <v>155.39381720430106</v>
      </c>
      <c r="AG3644" s="19">
        <v>2.4018817204301079</v>
      </c>
      <c r="AH3644" s="21">
        <v>168.7</v>
      </c>
      <c r="AI3644" s="22">
        <v>0.66416666666666646</v>
      </c>
      <c r="AJ3644" s="21">
        <v>1557.9799999999977</v>
      </c>
      <c r="AK3644" s="21" t="e">
        <f>VLOOKUP($B3644,'[3]Rotoma level Monthly'!$C$2:$N$538,10,FALSE)</f>
        <v>#N/A</v>
      </c>
      <c r="AL3644" s="21" t="e">
        <f>VLOOKUP($B3644,'[3]Rotoma level Monthly'!$C$2:$N$538,11,FALSE)</f>
        <v>#N/A</v>
      </c>
      <c r="AM3644" s="20">
        <v>3.5456336589449768</v>
      </c>
      <c r="AN3644" s="21">
        <v>189.6583333333333</v>
      </c>
    </row>
    <row r="3645" spans="1:40" x14ac:dyDescent="0.25">
      <c r="A3645" t="s">
        <v>103</v>
      </c>
      <c r="B3645" s="15">
        <v>41153</v>
      </c>
      <c r="C3645" s="16" t="s">
        <v>75</v>
      </c>
      <c r="D3645" s="17">
        <v>2013</v>
      </c>
      <c r="E3645" s="18" t="str">
        <f t="shared" si="851"/>
        <v>Rotoiti Okawa Bay 2012/13</v>
      </c>
      <c r="F3645" s="18" t="s">
        <v>72</v>
      </c>
      <c r="G3645" s="19">
        <v>4</v>
      </c>
      <c r="H3645" s="20">
        <v>3.25</v>
      </c>
      <c r="I3645" s="21">
        <v>259.99999000000003</v>
      </c>
      <c r="J3645" s="19">
        <v>24.470524269660451</v>
      </c>
      <c r="K3645" s="19">
        <v>3.1504711516574804</v>
      </c>
      <c r="L3645" s="19">
        <v>2.0000001000000003</v>
      </c>
      <c r="M3645" s="19">
        <v>2.0000001000000003</v>
      </c>
      <c r="N3645" s="19">
        <v>7.4000000999999997</v>
      </c>
      <c r="O3645" s="19">
        <v>1.5</v>
      </c>
      <c r="Q3645" s="19">
        <f t="shared" si="855"/>
        <v>3.7492323779730246</v>
      </c>
      <c r="R3645" s="19">
        <f t="shared" si="856"/>
        <v>4.1334163768947798</v>
      </c>
      <c r="S3645" s="19">
        <f t="shared" si="857"/>
        <v>3.6590697271142223</v>
      </c>
      <c r="T3645" s="19">
        <f t="shared" si="852"/>
        <v>4.2728383601086124</v>
      </c>
      <c r="U3645" s="23">
        <f t="shared" si="858"/>
        <v>3.9536392105226597</v>
      </c>
      <c r="V3645" s="24">
        <f t="shared" si="853"/>
        <v>4.1721452935088186</v>
      </c>
      <c r="W3645" s="24">
        <f t="shared" si="853"/>
        <v>4.4321269820630231</v>
      </c>
      <c r="X3645" s="24">
        <f t="shared" si="853"/>
        <v>3.6908440620340386</v>
      </c>
      <c r="Y3645" s="24">
        <f t="shared" si="853"/>
        <v>4.5456971198570368</v>
      </c>
      <c r="Z3645" s="24">
        <f t="shared" si="853"/>
        <v>4.2102033643657295</v>
      </c>
      <c r="AA3645" s="20">
        <v>0.21</v>
      </c>
      <c r="AB3645" s="20">
        <v>-3.8333333333333199E-2</v>
      </c>
      <c r="AC3645" s="17">
        <v>316.25994062500001</v>
      </c>
      <c r="AD3645" s="17">
        <f t="shared" si="854"/>
        <v>315.86815730952992</v>
      </c>
      <c r="AE3645" s="21">
        <v>123.647999999999</v>
      </c>
      <c r="AF3645" s="21">
        <v>171.68611111111113</v>
      </c>
      <c r="AG3645" s="19">
        <v>4.1988888888888898</v>
      </c>
      <c r="AH3645" s="21">
        <v>170.2</v>
      </c>
      <c r="AI3645" s="22">
        <v>0.66416666666666646</v>
      </c>
      <c r="AJ3645" s="21">
        <v>1615.5529999999967</v>
      </c>
      <c r="AK3645" s="21" t="e">
        <f>VLOOKUP($B3645,'[3]Rotoma level Monthly'!$C$2:$N$538,10,FALSE)</f>
        <v>#N/A</v>
      </c>
      <c r="AL3645" s="21" t="e">
        <f>VLOOKUP($B3645,'[3]Rotoma level Monthly'!$C$2:$N$538,11,FALSE)</f>
        <v>#N/A</v>
      </c>
      <c r="AM3645" s="20">
        <v>3.4963281033894211</v>
      </c>
      <c r="AN3645" s="21">
        <v>184.61666666666665</v>
      </c>
    </row>
    <row r="3646" spans="1:40" x14ac:dyDescent="0.25">
      <c r="A3646" t="s">
        <v>103</v>
      </c>
      <c r="B3646" s="15">
        <v>41183</v>
      </c>
      <c r="C3646" s="16" t="s">
        <v>75</v>
      </c>
      <c r="D3646" s="17">
        <v>2013</v>
      </c>
      <c r="E3646" s="18" t="str">
        <f t="shared" si="851"/>
        <v>Rotoiti Okawa Bay 2012/13</v>
      </c>
      <c r="F3646" s="18" t="s">
        <v>72</v>
      </c>
      <c r="G3646" s="19">
        <v>2.8</v>
      </c>
      <c r="H3646" s="20">
        <v>4.3000001907348633</v>
      </c>
      <c r="I3646" s="21">
        <v>202.99999</v>
      </c>
      <c r="J3646" s="19">
        <v>18.60852329266045</v>
      </c>
      <c r="K3646" s="19">
        <v>6.08147115165748</v>
      </c>
      <c r="L3646" s="19">
        <v>1</v>
      </c>
      <c r="M3646" s="19">
        <v>4.0000002000000006</v>
      </c>
      <c r="N3646" s="19">
        <v>7.4000000999999997</v>
      </c>
      <c r="O3646" s="19">
        <v>1.5</v>
      </c>
      <c r="Q3646" s="19">
        <f t="shared" si="855"/>
        <v>3.3557813996092367</v>
      </c>
      <c r="R3646" s="19">
        <f t="shared" si="856"/>
        <v>3.7845633438129291</v>
      </c>
      <c r="S3646" s="19">
        <f t="shared" si="857"/>
        <v>3.3355630097233804</v>
      </c>
      <c r="T3646" s="19">
        <f t="shared" si="852"/>
        <v>3.925558778387551</v>
      </c>
      <c r="U3646" s="23">
        <f t="shared" si="858"/>
        <v>3.600366632883274</v>
      </c>
      <c r="V3646" s="24">
        <f t="shared" si="853"/>
        <v>4.0990708388311345</v>
      </c>
      <c r="W3646" s="24">
        <f t="shared" si="853"/>
        <v>4.3698429558772984</v>
      </c>
      <c r="X3646" s="24">
        <f t="shared" si="853"/>
        <v>3.675829202653627</v>
      </c>
      <c r="Y3646" s="24">
        <f t="shared" si="853"/>
        <v>4.4874651633135283</v>
      </c>
      <c r="Z3646" s="24">
        <f t="shared" si="853"/>
        <v>4.1580520401688972</v>
      </c>
      <c r="AA3646" s="20">
        <v>0.23</v>
      </c>
      <c r="AB3646" s="20">
        <v>-2.4999999999999901E-2</v>
      </c>
      <c r="AC3646" s="17">
        <v>316.284902217742</v>
      </c>
      <c r="AD3646" s="17">
        <f t="shared" si="854"/>
        <v>315.93213726024675</v>
      </c>
      <c r="AE3646" s="21">
        <v>76.607999999999905</v>
      </c>
      <c r="AF3646" s="21">
        <v>213.64314516129036</v>
      </c>
      <c r="AG3646" s="19">
        <v>4.61122311827957</v>
      </c>
      <c r="AH3646" s="21">
        <v>236</v>
      </c>
      <c r="AI3646" s="22">
        <v>0.66416666666666646</v>
      </c>
      <c r="AJ3646" s="21">
        <v>1673.4399999999957</v>
      </c>
      <c r="AK3646" s="21" t="e">
        <f>VLOOKUP($B3646,'[3]Rotoma level Monthly'!$C$2:$N$538,10,FALSE)</f>
        <v>#N/A</v>
      </c>
      <c r="AL3646" s="21" t="e">
        <f>VLOOKUP($B3646,'[3]Rotoma level Monthly'!$C$2:$N$538,11,FALSE)</f>
        <v>#N/A</v>
      </c>
      <c r="AM3646" s="20">
        <v>3.5688975478338656</v>
      </c>
      <c r="AN3646" s="21">
        <v>190.14999999999998</v>
      </c>
    </row>
    <row r="3647" spans="1:40" x14ac:dyDescent="0.25">
      <c r="A3647" t="s">
        <v>103</v>
      </c>
      <c r="B3647" s="15">
        <v>41214</v>
      </c>
      <c r="C3647" s="16" t="s">
        <v>75</v>
      </c>
      <c r="D3647" s="17">
        <v>2013</v>
      </c>
      <c r="E3647" s="18" t="str">
        <f t="shared" si="851"/>
        <v>Rotoiti Okawa Bay 2012/13</v>
      </c>
      <c r="F3647" s="18" t="s">
        <v>72</v>
      </c>
      <c r="G3647" s="19">
        <v>1.84</v>
      </c>
      <c r="H3647" s="20">
        <v>5.3499999046325684</v>
      </c>
      <c r="I3647" s="21">
        <v>191</v>
      </c>
      <c r="J3647" s="19">
        <v>17.631525246660452</v>
      </c>
      <c r="K3647" s="19">
        <v>2.1734709562574799</v>
      </c>
      <c r="L3647" s="19">
        <v>0.50000001999999999</v>
      </c>
      <c r="M3647" s="19">
        <v>1</v>
      </c>
      <c r="N3647" s="19">
        <v>7.4000000999999997</v>
      </c>
      <c r="O3647" s="19">
        <v>0.89999998000000003</v>
      </c>
      <c r="Q3647" s="19">
        <f t="shared" si="855"/>
        <v>2.8926372704442227</v>
      </c>
      <c r="R3647" s="19">
        <f t="shared" si="856"/>
        <v>3.5041526337924154</v>
      </c>
      <c r="S3647" s="19">
        <f t="shared" si="857"/>
        <v>3.2559104354156596</v>
      </c>
      <c r="T3647" s="19">
        <f t="shared" si="852"/>
        <v>3.8571664593708332</v>
      </c>
      <c r="U3647" s="23">
        <f t="shared" si="858"/>
        <v>3.3774666997557823</v>
      </c>
      <c r="V3647" s="24">
        <f t="shared" ref="V3647:Z3697" si="859">AVERAGE(Q3636:Q3647)</f>
        <v>4.051119055805243</v>
      </c>
      <c r="W3647" s="24">
        <f t="shared" si="859"/>
        <v>4.2757494027092369</v>
      </c>
      <c r="X3647" s="24">
        <f t="shared" si="859"/>
        <v>3.6473801089976896</v>
      </c>
      <c r="Y3647" s="24">
        <f t="shared" si="859"/>
        <v>4.4371681780885837</v>
      </c>
      <c r="Z3647" s="24">
        <f t="shared" si="859"/>
        <v>4.1028541864001875</v>
      </c>
      <c r="AA3647" s="20">
        <v>0.37</v>
      </c>
      <c r="AB3647" s="20">
        <v>-0.12166666666666601</v>
      </c>
      <c r="AC3647" s="17">
        <v>316.14563888888898</v>
      </c>
      <c r="AD3647" s="17">
        <f t="shared" si="854"/>
        <v>315.97410097552455</v>
      </c>
      <c r="AE3647" s="21">
        <v>24.913</v>
      </c>
      <c r="AF3647" s="21">
        <v>195.62916666666663</v>
      </c>
      <c r="AG3647" s="19">
        <v>4.0034722222222214</v>
      </c>
      <c r="AH3647" s="21">
        <v>251.2</v>
      </c>
      <c r="AI3647" s="22">
        <v>0.35666666666666647</v>
      </c>
      <c r="AJ3647" s="21">
        <v>1576.0479999999957</v>
      </c>
      <c r="AK3647" s="21" t="e">
        <f>VLOOKUP($B3647,'[3]Rotoma level Monthly'!$C$2:$N$538,10,FALSE)</f>
        <v>#N/A</v>
      </c>
      <c r="AL3647" s="21" t="e">
        <f>VLOOKUP($B3647,'[3]Rotoma level Monthly'!$C$2:$N$538,11,FALSE)</f>
        <v>#N/A</v>
      </c>
      <c r="AM3647" s="20">
        <v>3.6302742759444642</v>
      </c>
      <c r="AN3647" s="21">
        <v>189.6</v>
      </c>
    </row>
    <row r="3648" spans="1:40" x14ac:dyDescent="0.25">
      <c r="A3648" t="s">
        <v>103</v>
      </c>
      <c r="B3648" s="15">
        <v>41244</v>
      </c>
      <c r="C3648" s="16" t="s">
        <v>75</v>
      </c>
      <c r="D3648" s="17">
        <v>2013</v>
      </c>
      <c r="E3648" s="18" t="str">
        <f t="shared" si="851"/>
        <v>Rotoiti Okawa Bay 2012/13</v>
      </c>
      <c r="F3648" s="18" t="s">
        <v>72</v>
      </c>
      <c r="G3648" s="19">
        <v>1.7</v>
      </c>
      <c r="H3648" s="20">
        <v>4.4000000953674316</v>
      </c>
      <c r="I3648" s="21">
        <v>178</v>
      </c>
      <c r="J3648" s="19">
        <v>17.631525246660452</v>
      </c>
      <c r="K3648" s="19">
        <v>1.1964710539574801</v>
      </c>
      <c r="L3648" s="19">
        <v>3</v>
      </c>
      <c r="M3648" s="19">
        <v>3</v>
      </c>
      <c r="N3648" s="19">
        <v>7.25</v>
      </c>
      <c r="O3648" s="19">
        <v>0.80000000999999998</v>
      </c>
      <c r="Q3648" s="19">
        <f t="shared" si="855"/>
        <v>2.8053402603008157</v>
      </c>
      <c r="R3648" s="19">
        <f t="shared" si="856"/>
        <v>3.7554370309138028</v>
      </c>
      <c r="S3648" s="19">
        <f t="shared" si="857"/>
        <v>3.1637642069497711</v>
      </c>
      <c r="T3648" s="19">
        <f t="shared" si="852"/>
        <v>3.8571664593708332</v>
      </c>
      <c r="U3648" s="23">
        <f t="shared" si="858"/>
        <v>3.3954269893838056</v>
      </c>
      <c r="V3648" s="24">
        <f t="shared" si="859"/>
        <v>3.8969003120816583</v>
      </c>
      <c r="W3648" s="24">
        <f t="shared" si="859"/>
        <v>4.1703264771020914</v>
      </c>
      <c r="X3648" s="24">
        <f t="shared" si="859"/>
        <v>3.5759241876420718</v>
      </c>
      <c r="Y3648" s="24">
        <f t="shared" si="859"/>
        <v>4.3611622897027642</v>
      </c>
      <c r="Z3648" s="24">
        <f t="shared" si="859"/>
        <v>4.001078316632146</v>
      </c>
      <c r="AA3648" s="20">
        <v>-0.69</v>
      </c>
      <c r="AB3648" s="20">
        <v>-7.8333333333333199E-2</v>
      </c>
      <c r="AC3648" s="17">
        <v>315.99446841397901</v>
      </c>
      <c r="AD3648" s="17">
        <f t="shared" si="854"/>
        <v>316.00093545693136</v>
      </c>
      <c r="AE3648" s="21">
        <v>107.92400000000001</v>
      </c>
      <c r="AF3648" s="21">
        <v>142.06317204301072</v>
      </c>
      <c r="AG3648" s="19">
        <v>3.6795026881720427</v>
      </c>
      <c r="AH3648" s="21">
        <v>196.3</v>
      </c>
      <c r="AI3648" s="22">
        <v>0.12916666666666649</v>
      </c>
      <c r="AJ3648" s="21">
        <v>1548.4619999999959</v>
      </c>
      <c r="AK3648" s="21" t="e">
        <f>VLOOKUP($B3648,'[3]Rotoma level Monthly'!$C$2:$N$538,10,FALSE)</f>
        <v>#N/A</v>
      </c>
      <c r="AL3648" s="21" t="e">
        <f>VLOOKUP($B3648,'[3]Rotoma level Monthly'!$C$2:$N$538,11,FALSE)</f>
        <v>#N/A</v>
      </c>
      <c r="AM3648" s="20">
        <v>3.5566921000185387</v>
      </c>
      <c r="AN3648" s="21">
        <v>192.20000000000002</v>
      </c>
    </row>
    <row r="3649" spans="1:40" x14ac:dyDescent="0.25">
      <c r="A3649" t="s">
        <v>103</v>
      </c>
      <c r="B3649" s="15">
        <v>41275</v>
      </c>
      <c r="C3649" s="16" t="s">
        <v>75</v>
      </c>
      <c r="D3649" s="17">
        <v>2013</v>
      </c>
      <c r="E3649" s="18" t="str">
        <f t="shared" si="851"/>
        <v>Rotoiti Okawa Bay 2012/13</v>
      </c>
      <c r="F3649" s="18" t="s">
        <v>72</v>
      </c>
      <c r="G3649" s="19">
        <v>3.4000001000000002</v>
      </c>
      <c r="H3649" s="20">
        <v>4.5999999046325684</v>
      </c>
      <c r="I3649" s="21">
        <v>280</v>
      </c>
      <c r="J3649" s="19">
        <v>22.516524269660451</v>
      </c>
      <c r="K3649" s="19">
        <v>2.1734709562574799</v>
      </c>
      <c r="L3649" s="19">
        <v>1</v>
      </c>
      <c r="M3649" s="19">
        <v>1</v>
      </c>
      <c r="N3649" s="19">
        <v>7.3000002000000004</v>
      </c>
      <c r="O3649" s="19">
        <v>2</v>
      </c>
      <c r="Q3649" s="19">
        <f t="shared" si="855"/>
        <v>3.5699564817316802</v>
      </c>
      <c r="R3649" s="19">
        <f t="shared" si="856"/>
        <v>3.6988821678941397</v>
      </c>
      <c r="S3649" s="19">
        <f t="shared" si="857"/>
        <v>3.7559456743400799</v>
      </c>
      <c r="T3649" s="19">
        <f t="shared" si="852"/>
        <v>4.1673039481916225</v>
      </c>
      <c r="U3649" s="23">
        <f t="shared" si="858"/>
        <v>3.7980220680393808</v>
      </c>
      <c r="V3649" s="24">
        <f t="shared" si="859"/>
        <v>3.8819606540615461</v>
      </c>
      <c r="W3649" s="24">
        <f t="shared" si="859"/>
        <v>4.0947480155859424</v>
      </c>
      <c r="X3649" s="24">
        <f t="shared" si="859"/>
        <v>3.5811030898581144</v>
      </c>
      <c r="Y3649" s="24">
        <f t="shared" si="859"/>
        <v>4.3263230146058396</v>
      </c>
      <c r="Z3649" s="24">
        <f t="shared" si="859"/>
        <v>3.9710336935278607</v>
      </c>
      <c r="AA3649" s="20">
        <v>-0.08</v>
      </c>
      <c r="AB3649" s="20">
        <v>0.9</v>
      </c>
      <c r="AC3649" s="17">
        <v>315.83806149193498</v>
      </c>
      <c r="AD3649" s="17">
        <f t="shared" si="854"/>
        <v>315.9874699551392</v>
      </c>
      <c r="AE3649" s="21">
        <v>0</v>
      </c>
      <c r="AF3649" s="21">
        <v>182.4146505376344</v>
      </c>
      <c r="AG3649" s="19">
        <v>3.9255712365591386</v>
      </c>
      <c r="AH3649" s="21">
        <v>300.60000000000002</v>
      </c>
      <c r="AI3649" s="22">
        <v>0.12916666666666649</v>
      </c>
      <c r="AJ3649" s="21">
        <v>1304.506999999998</v>
      </c>
      <c r="AK3649" s="21" t="e">
        <f>VLOOKUP($B3649,'[3]Rotoma level Monthly'!$C$2:$N$538,10,FALSE)</f>
        <v>#N/A</v>
      </c>
      <c r="AL3649" s="21" t="e">
        <f>VLOOKUP($B3649,'[3]Rotoma level Monthly'!$C$2:$N$538,11,FALSE)</f>
        <v>#N/A</v>
      </c>
      <c r="AM3649" s="20">
        <v>3.5226083186565318</v>
      </c>
      <c r="AN3649" s="21">
        <v>197.70833333333334</v>
      </c>
    </row>
    <row r="3650" spans="1:40" x14ac:dyDescent="0.25">
      <c r="A3650" t="s">
        <v>103</v>
      </c>
      <c r="B3650" s="15">
        <v>41306</v>
      </c>
      <c r="C3650" s="16" t="s">
        <v>75</v>
      </c>
      <c r="D3650" s="17">
        <v>2013</v>
      </c>
      <c r="E3650" s="18" t="str">
        <f t="shared" si="851"/>
        <v>Rotoiti Okawa Bay 2012/13</v>
      </c>
      <c r="F3650" s="18" t="s">
        <v>72</v>
      </c>
      <c r="G3650" s="19">
        <v>3.7</v>
      </c>
      <c r="H3650" s="20">
        <v>3.5999999046325684</v>
      </c>
      <c r="I3650" s="21">
        <v>246.99999</v>
      </c>
      <c r="J3650" s="19">
        <v>22.516524269660451</v>
      </c>
      <c r="K3650" s="19">
        <v>2.1734709562574799</v>
      </c>
      <c r="L3650" s="19">
        <v>0.50000001999999999</v>
      </c>
      <c r="M3650" s="19">
        <v>3</v>
      </c>
      <c r="N3650" s="19">
        <v>7.8000002000000004</v>
      </c>
      <c r="O3650" s="19">
        <v>1.1000000000000001</v>
      </c>
      <c r="Q3650" s="19">
        <f t="shared" si="855"/>
        <v>3.6632323791301675</v>
      </c>
      <c r="R3650" s="19">
        <f t="shared" si="856"/>
        <v>4.007121150910967</v>
      </c>
      <c r="S3650" s="19">
        <f t="shared" si="857"/>
        <v>3.5920177763874466</v>
      </c>
      <c r="T3650" s="19">
        <f t="shared" si="852"/>
        <v>4.1673039481916225</v>
      </c>
      <c r="U3650" s="23">
        <f t="shared" si="858"/>
        <v>3.8574188136550509</v>
      </c>
      <c r="V3650" s="24">
        <f t="shared" si="859"/>
        <v>3.8489249564546668</v>
      </c>
      <c r="W3650" s="24">
        <f t="shared" si="859"/>
        <v>4.072609665414058</v>
      </c>
      <c r="X3650" s="24">
        <f t="shared" si="859"/>
        <v>3.5643736259932779</v>
      </c>
      <c r="Y3650" s="24">
        <f t="shared" si="859"/>
        <v>4.2602988907909127</v>
      </c>
      <c r="Z3650" s="24">
        <f t="shared" si="859"/>
        <v>3.9365517846632287</v>
      </c>
      <c r="AA3650" s="20">
        <v>-0.34</v>
      </c>
      <c r="AB3650" s="20">
        <v>0.80333333333333301</v>
      </c>
      <c r="AC3650" s="17">
        <v>315.62780691964298</v>
      </c>
      <c r="AD3650" s="17">
        <f t="shared" si="854"/>
        <v>315.96302498579911</v>
      </c>
      <c r="AE3650" s="21">
        <v>21.957000000000001</v>
      </c>
      <c r="AF3650" s="21">
        <v>162.0386904761904</v>
      </c>
      <c r="AG3650" s="19">
        <v>3.2712723214285724</v>
      </c>
      <c r="AH3650" s="21">
        <v>274.8</v>
      </c>
      <c r="AI3650" s="22">
        <v>0.12916666666666649</v>
      </c>
      <c r="AJ3650" s="21">
        <v>1184.1499999999978</v>
      </c>
      <c r="AK3650" s="21" t="e">
        <f>VLOOKUP($B3650,'[3]Rotoma level Monthly'!$C$2:$N$538,10,FALSE)</f>
        <v>#N/A</v>
      </c>
      <c r="AL3650" s="21" t="e">
        <f>VLOOKUP($B3650,'[3]Rotoma level Monthly'!$C$2:$N$538,11,FALSE)</f>
        <v>#N/A</v>
      </c>
      <c r="AM3650" s="20">
        <v>3.5096350883697931</v>
      </c>
      <c r="AN3650" s="21">
        <v>205.65833333333333</v>
      </c>
    </row>
    <row r="3651" spans="1:40" x14ac:dyDescent="0.25">
      <c r="A3651" t="s">
        <v>103</v>
      </c>
      <c r="B3651" s="15">
        <v>41334</v>
      </c>
      <c r="C3651" s="16" t="s">
        <v>75</v>
      </c>
      <c r="D3651" s="17">
        <v>2013</v>
      </c>
      <c r="E3651" s="18" t="str">
        <f t="shared" ref="E3651:E3714" si="860">CONCATENATE(A3651," ",C3651)</f>
        <v>Rotoiti Okawa Bay 2012/13</v>
      </c>
      <c r="F3651" s="18" t="s">
        <v>72</v>
      </c>
      <c r="G3651" s="19">
        <v>5.5</v>
      </c>
      <c r="H3651" s="20">
        <v>3.9500000476837158</v>
      </c>
      <c r="I3651" s="21">
        <v>256.00000999999997</v>
      </c>
      <c r="J3651" s="19">
        <v>30.332523292660451</v>
      </c>
      <c r="K3651" s="19">
        <v>8.0354705654574783</v>
      </c>
      <c r="L3651" s="19">
        <v>0.50000001999999999</v>
      </c>
      <c r="M3651" s="19">
        <v>1</v>
      </c>
      <c r="N3651" s="19">
        <v>8.5</v>
      </c>
      <c r="O3651" s="19">
        <v>1.1000000000000001</v>
      </c>
      <c r="Q3651" s="19">
        <f t="shared" si="855"/>
        <v>4.1005212313153798</v>
      </c>
      <c r="R3651" s="19">
        <f t="shared" si="856"/>
        <v>3.8914452583380141</v>
      </c>
      <c r="S3651" s="19">
        <f t="shared" si="857"/>
        <v>3.6388023466521973</v>
      </c>
      <c r="T3651" s="19">
        <f t="shared" si="852"/>
        <v>4.5451729361279192</v>
      </c>
      <c r="U3651" s="23">
        <f t="shared" si="858"/>
        <v>4.0439854431083777</v>
      </c>
      <c r="V3651" s="24">
        <f t="shared" si="859"/>
        <v>3.8254520432134718</v>
      </c>
      <c r="W3651" s="24">
        <f t="shared" si="859"/>
        <v>4.0390684074206087</v>
      </c>
      <c r="X3651" s="24">
        <f t="shared" si="859"/>
        <v>3.573235060802626</v>
      </c>
      <c r="Y3651" s="24">
        <f t="shared" si="859"/>
        <v>4.2569486980220139</v>
      </c>
      <c r="Z3651" s="24">
        <f t="shared" si="859"/>
        <v>3.9236760523646796</v>
      </c>
      <c r="AA3651" s="20">
        <v>1.07</v>
      </c>
      <c r="AB3651" s="20">
        <v>0.79833333333333301</v>
      </c>
      <c r="AC3651" s="17">
        <v>315.37813104838699</v>
      </c>
      <c r="AD3651" s="17">
        <f t="shared" si="854"/>
        <v>315.91800093225964</v>
      </c>
      <c r="AE3651" s="21">
        <v>52.922000000000097</v>
      </c>
      <c r="AF3651" s="21">
        <v>160.92741935483875</v>
      </c>
      <c r="AG3651" s="19">
        <v>2.9531720430107526</v>
      </c>
      <c r="AH3651" s="21">
        <v>252.5</v>
      </c>
      <c r="AI3651" s="22">
        <v>0.12916666666666649</v>
      </c>
      <c r="AJ3651" s="21">
        <v>1083.7109999999982</v>
      </c>
      <c r="AK3651" s="21" t="e">
        <f>VLOOKUP($B3651,'[3]Rotoma level Monthly'!$C$2:$N$538,10,FALSE)</f>
        <v>#N/A</v>
      </c>
      <c r="AL3651" s="21" t="e">
        <f>VLOOKUP($B3651,'[3]Rotoma level Monthly'!$C$2:$N$538,11,FALSE)</f>
        <v>#N/A</v>
      </c>
      <c r="AM3651" s="20">
        <v>3.530744467645929</v>
      </c>
      <c r="AN3651" s="21">
        <v>208.72500000000002</v>
      </c>
    </row>
    <row r="3652" spans="1:40" x14ac:dyDescent="0.25">
      <c r="A3652" t="s">
        <v>103</v>
      </c>
      <c r="B3652" s="15">
        <v>41365</v>
      </c>
      <c r="C3652" s="16" t="s">
        <v>75</v>
      </c>
      <c r="D3652" s="17">
        <v>2013</v>
      </c>
      <c r="E3652" s="18" t="str">
        <f t="shared" si="860"/>
        <v>Rotoiti Okawa Bay 2012/13</v>
      </c>
      <c r="F3652" s="18" t="s">
        <v>72</v>
      </c>
      <c r="G3652" s="19">
        <v>8.3999995999999992</v>
      </c>
      <c r="H3652" s="20">
        <v>5.5799998999999998</v>
      </c>
      <c r="I3652" s="21">
        <v>243</v>
      </c>
      <c r="J3652" s="19">
        <v>23.493524269660451</v>
      </c>
      <c r="K3652" s="19">
        <v>5.1044710539574787</v>
      </c>
      <c r="L3652" s="19">
        <v>4.9999998999999997</v>
      </c>
      <c r="M3652" s="19">
        <v>4.0000002000000006</v>
      </c>
      <c r="N3652" s="19">
        <v>7.1999997999999996</v>
      </c>
      <c r="O3652" s="19">
        <v>1.6</v>
      </c>
      <c r="Q3652" s="19">
        <f t="shared" si="855"/>
        <v>4.567669334068226</v>
      </c>
      <c r="R3652" s="19">
        <f t="shared" si="856"/>
        <v>3.4491033804040954</v>
      </c>
      <c r="S3652" s="19">
        <f t="shared" si="857"/>
        <v>3.5706748835309194</v>
      </c>
      <c r="T3652" s="19">
        <f t="shared" si="852"/>
        <v>4.2211686572534779</v>
      </c>
      <c r="U3652" s="23">
        <f t="shared" si="858"/>
        <v>3.9521540638141799</v>
      </c>
      <c r="V3652" s="24">
        <f t="shared" si="859"/>
        <v>3.882827838970043</v>
      </c>
      <c r="W3652" s="24">
        <f t="shared" si="859"/>
        <v>3.968309255038033</v>
      </c>
      <c r="X3652" s="24">
        <f t="shared" si="859"/>
        <v>3.5723421416020993</v>
      </c>
      <c r="Y3652" s="24">
        <f t="shared" si="859"/>
        <v>4.2369852292872894</v>
      </c>
      <c r="Z3652" s="24">
        <f t="shared" si="859"/>
        <v>3.9151161162243659</v>
      </c>
      <c r="AA3652" s="20">
        <v>0.15</v>
      </c>
      <c r="AB3652" s="20">
        <v>0.70499999999999996</v>
      </c>
      <c r="AC3652" s="17">
        <v>315.31474340277799</v>
      </c>
      <c r="AD3652" s="17">
        <f t="shared" si="854"/>
        <v>315.87297795772264</v>
      </c>
      <c r="AE3652" s="21">
        <v>184.100999999999</v>
      </c>
      <c r="AF3652" s="21">
        <v>180.06944444444454</v>
      </c>
      <c r="AG3652" s="19">
        <v>3.3755347222222216</v>
      </c>
      <c r="AH3652" s="21">
        <v>172.2</v>
      </c>
      <c r="AI3652" s="22">
        <v>0.12916666666666649</v>
      </c>
      <c r="AJ3652" s="21">
        <v>1006.9999999999981</v>
      </c>
      <c r="AK3652" s="21" t="e">
        <f>VLOOKUP($B3652,'[3]Rotoma level Monthly'!$C$2:$N$538,10,FALSE)</f>
        <v>#N/A</v>
      </c>
      <c r="AL3652" s="21" t="e">
        <f>VLOOKUP($B3652,'[3]Rotoma level Monthly'!$C$2:$N$538,11,FALSE)</f>
        <v>#N/A</v>
      </c>
      <c r="AM3652" s="20">
        <v>3.4332041450652837</v>
      </c>
      <c r="AN3652" s="21">
        <v>207.10833333333335</v>
      </c>
    </row>
    <row r="3653" spans="1:40" x14ac:dyDescent="0.25">
      <c r="A3653" t="s">
        <v>103</v>
      </c>
      <c r="B3653" s="15">
        <v>41395</v>
      </c>
      <c r="C3653" s="16" t="s">
        <v>75</v>
      </c>
      <c r="D3653" s="17">
        <v>2013</v>
      </c>
      <c r="E3653" s="18" t="str">
        <f t="shared" si="860"/>
        <v>Rotoiti Okawa Bay 2012/13</v>
      </c>
      <c r="F3653" s="18" t="s">
        <v>72</v>
      </c>
      <c r="G3653" s="19">
        <v>3.8</v>
      </c>
      <c r="H3653" s="20">
        <v>4.9000000953674316</v>
      </c>
      <c r="I3653" s="21">
        <v>220</v>
      </c>
      <c r="J3653" s="19">
        <v>18.60852329266045</v>
      </c>
      <c r="K3653" s="19">
        <v>4.12747085855748</v>
      </c>
      <c r="L3653" s="19">
        <v>2.0000001000000003</v>
      </c>
      <c r="M3653" s="19">
        <v>4.9999998999999997</v>
      </c>
      <c r="N3653" s="19">
        <v>7.5999999000000003</v>
      </c>
      <c r="O3653" s="19">
        <v>1.1000000000000001</v>
      </c>
      <c r="Q3653" s="19">
        <f t="shared" si="855"/>
        <v>3.6926503354066975</v>
      </c>
      <c r="R3653" s="19">
        <f t="shared" si="856"/>
        <v>3.6179326922396795</v>
      </c>
      <c r="S3653" s="19">
        <f t="shared" si="857"/>
        <v>3.4406922692748405</v>
      </c>
      <c r="T3653" s="19">
        <f t="shared" si="852"/>
        <v>3.925558778387551</v>
      </c>
      <c r="U3653" s="23">
        <f t="shared" si="858"/>
        <v>3.6692085188271921</v>
      </c>
      <c r="V3653" s="24">
        <f t="shared" si="859"/>
        <v>3.8056331992262629</v>
      </c>
      <c r="W3653" s="24">
        <f t="shared" si="859"/>
        <v>3.9154739699480956</v>
      </c>
      <c r="X3653" s="24">
        <f t="shared" si="859"/>
        <v>3.5275143646604312</v>
      </c>
      <c r="Y3653" s="24">
        <f t="shared" si="859"/>
        <v>4.1787532727437808</v>
      </c>
      <c r="Z3653" s="24">
        <f t="shared" si="859"/>
        <v>3.856843701644642</v>
      </c>
      <c r="AA3653" s="20">
        <v>0.95</v>
      </c>
      <c r="AB3653" s="20">
        <v>0.663333333333333</v>
      </c>
      <c r="AC3653" s="17">
        <v>315.39867439516098</v>
      </c>
      <c r="AD3653" s="17">
        <f t="shared" si="854"/>
        <v>315.83620561229242</v>
      </c>
      <c r="AE3653" s="21">
        <v>131.023</v>
      </c>
      <c r="AF3653" s="21">
        <v>159.38844086021507</v>
      </c>
      <c r="AG3653" s="19">
        <v>2.7360080645161289</v>
      </c>
      <c r="AH3653" s="21">
        <v>173</v>
      </c>
      <c r="AI3653" s="22">
        <v>0.12916666666666649</v>
      </c>
      <c r="AJ3653" s="21">
        <v>1120.6009999999972</v>
      </c>
      <c r="AK3653" s="21" t="e">
        <f>VLOOKUP($B3653,'[3]Rotoma level Monthly'!$C$2:$N$538,10,FALSE)</f>
        <v>#N/A</v>
      </c>
      <c r="AL3653" s="21" t="e">
        <f>VLOOKUP($B3653,'[3]Rotoma level Monthly'!$C$2:$N$538,11,FALSE)</f>
        <v>#N/A</v>
      </c>
      <c r="AM3653" s="20">
        <v>3.4604014830282472</v>
      </c>
      <c r="AN3653" s="21">
        <v>204.51666666666665</v>
      </c>
    </row>
    <row r="3654" spans="1:40" x14ac:dyDescent="0.25">
      <c r="A3654" t="s">
        <v>103</v>
      </c>
      <c r="B3654" s="15">
        <v>41426</v>
      </c>
      <c r="C3654" s="16" t="s">
        <v>75</v>
      </c>
      <c r="D3654" s="17">
        <v>2013</v>
      </c>
      <c r="E3654" s="18" t="str">
        <f t="shared" si="860"/>
        <v>Rotoiti Okawa Bay 2012/13</v>
      </c>
      <c r="F3654" s="18" t="s">
        <v>72</v>
      </c>
      <c r="G3654" s="19">
        <v>4.8000002000000004</v>
      </c>
      <c r="H3654" s="20">
        <v>5.5999999000000003</v>
      </c>
      <c r="I3654" s="21">
        <v>338</v>
      </c>
      <c r="J3654" s="19">
        <v>18.60852329266045</v>
      </c>
      <c r="K3654" s="19">
        <v>3.1504711516574804</v>
      </c>
      <c r="L3654" s="19">
        <v>71.000002000000009</v>
      </c>
      <c r="M3654" s="19">
        <v>70</v>
      </c>
      <c r="N3654" s="19">
        <v>7</v>
      </c>
      <c r="O3654" s="19">
        <v>1</v>
      </c>
      <c r="Q3654" s="19">
        <f t="shared" si="855"/>
        <v>3.9503527888968231</v>
      </c>
      <c r="R3654" s="19">
        <f t="shared" si="856"/>
        <v>3.4444071264632856</v>
      </c>
      <c r="S3654" s="19">
        <f t="shared" si="857"/>
        <v>4.002039267835741</v>
      </c>
      <c r="T3654" s="19">
        <f t="shared" si="852"/>
        <v>3.925558778387551</v>
      </c>
      <c r="U3654" s="23">
        <f t="shared" si="858"/>
        <v>3.8305894903958499</v>
      </c>
      <c r="V3654" s="24">
        <f t="shared" si="859"/>
        <v>3.7564053351218671</v>
      </c>
      <c r="W3654" s="24">
        <f t="shared" si="859"/>
        <v>3.8231212984638083</v>
      </c>
      <c r="X3654" s="24">
        <f t="shared" si="859"/>
        <v>3.5327971224963721</v>
      </c>
      <c r="Y3654" s="24">
        <f t="shared" si="859"/>
        <v>4.1173708941451599</v>
      </c>
      <c r="Z3654" s="24">
        <f t="shared" si="859"/>
        <v>3.807423662556801</v>
      </c>
      <c r="AA3654" s="20">
        <v>1.5</v>
      </c>
      <c r="AB3654" s="20">
        <v>0.46666666666666601</v>
      </c>
      <c r="AC3654" s="17">
        <v>315.43665104166701</v>
      </c>
      <c r="AD3654" s="17">
        <f t="shared" si="854"/>
        <v>315.80361452432953</v>
      </c>
      <c r="AE3654" s="21">
        <v>131.976</v>
      </c>
      <c r="AF3654" s="21">
        <v>166.49305555555557</v>
      </c>
      <c r="AG3654" s="19">
        <v>3.1627708333333331</v>
      </c>
      <c r="AH3654" s="21">
        <v>122.5</v>
      </c>
      <c r="AI3654" s="22">
        <v>0.295833333333333</v>
      </c>
      <c r="AJ3654" s="21">
        <v>1112.1239999999971</v>
      </c>
      <c r="AK3654" s="21" t="e">
        <f>VLOOKUP($B3654,'[3]Rotoma level Monthly'!$C$2:$N$538,10,FALSE)</f>
        <v>#N/A</v>
      </c>
      <c r="AL3654" s="21" t="e">
        <f>VLOOKUP($B3654,'[3]Rotoma level Monthly'!$C$2:$N$538,11,FALSE)</f>
        <v>#N/A</v>
      </c>
      <c r="AM3654" s="20">
        <v>3.4312560977235873</v>
      </c>
      <c r="AN3654" s="21">
        <v>205.34166666666667</v>
      </c>
    </row>
    <row r="3655" spans="1:40" x14ac:dyDescent="0.25">
      <c r="A3655" t="s">
        <v>103</v>
      </c>
      <c r="B3655" s="15">
        <v>41456</v>
      </c>
      <c r="C3655" s="16" t="s">
        <v>76</v>
      </c>
      <c r="D3655" s="17">
        <v>2014</v>
      </c>
      <c r="E3655" s="18" t="str">
        <f t="shared" si="860"/>
        <v>Rotoiti Okawa Bay 2013/14</v>
      </c>
      <c r="F3655" s="18" t="s">
        <v>72</v>
      </c>
      <c r="G3655" s="19">
        <v>2.5999998999999998</v>
      </c>
      <c r="H3655" s="20">
        <v>4.3000001907348633</v>
      </c>
      <c r="I3655" s="21">
        <v>184</v>
      </c>
      <c r="J3655" s="19">
        <v>15.677524269660449</v>
      </c>
      <c r="K3655" s="19">
        <v>5.1044710539574787</v>
      </c>
      <c r="L3655" s="19">
        <v>1.5</v>
      </c>
      <c r="M3655" s="19">
        <v>4.0000002000000006</v>
      </c>
      <c r="N3655" s="19">
        <v>7.4000000999999997</v>
      </c>
      <c r="O3655" s="19">
        <v>0.60000001999999997</v>
      </c>
      <c r="Q3655" s="19">
        <f t="shared" si="855"/>
        <v>3.2740322614186468</v>
      </c>
      <c r="R3655" s="19">
        <f t="shared" si="856"/>
        <v>3.7845633438129291</v>
      </c>
      <c r="S3655" s="19">
        <f t="shared" si="857"/>
        <v>3.2071016472587037</v>
      </c>
      <c r="T3655" s="19">
        <f t="shared" ref="T3655:T3718" si="861">0.218+2.92*LOG($J3655,10)</f>
        <v>3.7082102467374249</v>
      </c>
      <c r="U3655" s="23">
        <f t="shared" si="858"/>
        <v>3.4934768748069258</v>
      </c>
      <c r="V3655" s="24">
        <f t="shared" si="859"/>
        <v>3.6602539749881253</v>
      </c>
      <c r="W3655" s="24">
        <f t="shared" si="859"/>
        <v>3.7752064790272826</v>
      </c>
      <c r="X3655" s="24">
        <f t="shared" si="859"/>
        <v>3.5056834990229286</v>
      </c>
      <c r="Y3655" s="24">
        <f t="shared" si="859"/>
        <v>4.0661813339807074</v>
      </c>
      <c r="Z3655" s="24">
        <f t="shared" si="859"/>
        <v>3.7518313217547608</v>
      </c>
      <c r="AA3655" s="20">
        <v>0.87</v>
      </c>
      <c r="AB3655" s="20">
        <v>0.40666666666666601</v>
      </c>
      <c r="AC3655" s="17">
        <v>315.407118615591</v>
      </c>
      <c r="AD3655" s="17">
        <f t="shared" si="854"/>
        <v>315.77038703777038</v>
      </c>
      <c r="AE3655" s="21">
        <v>45.261000000000003</v>
      </c>
      <c r="AF3655" s="21">
        <v>176.27016129032262</v>
      </c>
      <c r="AG3655" s="19">
        <v>2.4181317204301083</v>
      </c>
      <c r="AH3655" s="21">
        <v>172.1</v>
      </c>
      <c r="AI3655" s="22">
        <v>0.43666666666666598</v>
      </c>
      <c r="AJ3655" s="21">
        <v>1174.0999999999972</v>
      </c>
      <c r="AK3655" s="21" t="e">
        <f>VLOOKUP($B3655,'[3]Rotoma level Monthly'!$C$2:$N$538,10,FALSE)</f>
        <v>#N/A</v>
      </c>
      <c r="AL3655" s="21" t="e">
        <f>VLOOKUP($B3655,'[3]Rotoma level Monthly'!$C$2:$N$538,11,FALSE)</f>
        <v>#N/A</v>
      </c>
      <c r="AM3655" s="20">
        <v>3.4295483430939577</v>
      </c>
      <c r="AN3655" s="21">
        <v>207.50833333333333</v>
      </c>
    </row>
    <row r="3656" spans="1:40" x14ac:dyDescent="0.25">
      <c r="A3656" t="s">
        <v>103</v>
      </c>
      <c r="B3656" s="15">
        <v>41487</v>
      </c>
      <c r="C3656" s="16" t="s">
        <v>76</v>
      </c>
      <c r="D3656" s="17">
        <v>2014</v>
      </c>
      <c r="E3656" s="18" t="str">
        <f t="shared" si="860"/>
        <v>Rotoiti Okawa Bay 2013/14</v>
      </c>
      <c r="F3656" s="18" t="s">
        <v>72</v>
      </c>
      <c r="G3656" s="19">
        <v>2.7</v>
      </c>
      <c r="H3656" s="20">
        <v>3</v>
      </c>
      <c r="I3656" s="21">
        <v>172.00001</v>
      </c>
      <c r="J3656" s="19">
        <v>16.654525246660452</v>
      </c>
      <c r="K3656" s="19">
        <v>3.1504711516574804</v>
      </c>
      <c r="L3656" s="19">
        <v>0.50000001999999999</v>
      </c>
      <c r="M3656" s="19">
        <v>3</v>
      </c>
      <c r="N3656" s="19">
        <v>7.5999999000000003</v>
      </c>
      <c r="O3656" s="19">
        <v>0.75</v>
      </c>
      <c r="Q3656" s="19">
        <f t="shared" si="855"/>
        <v>3.3156639609638279</v>
      </c>
      <c r="R3656" s="19">
        <f t="shared" si="856"/>
        <v>4.2314532428503622</v>
      </c>
      <c r="S3656" s="19">
        <f t="shared" si="857"/>
        <v>3.1189407011932544</v>
      </c>
      <c r="T3656" s="19">
        <f t="shared" si="861"/>
        <v>3.784874191081439</v>
      </c>
      <c r="U3656" s="23">
        <f t="shared" si="858"/>
        <v>3.6127330240222211</v>
      </c>
      <c r="V3656" s="24">
        <f t="shared" si="859"/>
        <v>3.578089173438229</v>
      </c>
      <c r="W3656" s="24">
        <f t="shared" si="859"/>
        <v>3.775206479027283</v>
      </c>
      <c r="X3656" s="24">
        <f t="shared" si="859"/>
        <v>3.478376828806351</v>
      </c>
      <c r="Y3656" s="24">
        <f t="shared" si="859"/>
        <v>4.0298234617997037</v>
      </c>
      <c r="Z3656" s="24">
        <f t="shared" si="859"/>
        <v>3.7153739857678918</v>
      </c>
      <c r="AA3656" s="20">
        <v>-0.01</v>
      </c>
      <c r="AB3656" s="20">
        <v>0.42666666666666597</v>
      </c>
      <c r="AC3656" s="17">
        <v>315.32174932795698</v>
      </c>
      <c r="AD3656" s="17">
        <f t="shared" si="854"/>
        <v>315.70065719906074</v>
      </c>
      <c r="AE3656" s="21">
        <v>101.535</v>
      </c>
      <c r="AF3656" s="21">
        <v>162.86290322580649</v>
      </c>
      <c r="AG3656" s="19">
        <v>3.2832930107526876</v>
      </c>
      <c r="AH3656" s="21">
        <v>141.5</v>
      </c>
      <c r="AI3656" s="22">
        <v>0.44666666666666599</v>
      </c>
      <c r="AJ3656" s="21">
        <v>1015.360999999997</v>
      </c>
      <c r="AK3656" s="21" t="e">
        <f>VLOOKUP($B3656,'[3]Rotoma level Monthly'!$C$2:$N$538,10,FALSE)</f>
        <v>#N/A</v>
      </c>
      <c r="AL3656" s="21" t="e">
        <f>VLOOKUP($B3656,'[3]Rotoma level Monthly'!$C$2:$N$538,11,FALSE)</f>
        <v>#N/A</v>
      </c>
      <c r="AM3656" s="20">
        <v>3.3947857982910907</v>
      </c>
      <c r="AN3656" s="21">
        <v>205.24166666666667</v>
      </c>
    </row>
    <row r="3657" spans="1:40" x14ac:dyDescent="0.25">
      <c r="A3657" t="s">
        <v>103</v>
      </c>
      <c r="B3657" s="15">
        <v>41518</v>
      </c>
      <c r="C3657" s="16" t="s">
        <v>76</v>
      </c>
      <c r="D3657" s="17">
        <v>2014</v>
      </c>
      <c r="E3657" s="18" t="str">
        <f t="shared" si="860"/>
        <v>Rotoiti Okawa Bay 2013/14</v>
      </c>
      <c r="F3657" s="18" t="s">
        <v>72</v>
      </c>
      <c r="G3657" s="19">
        <v>2</v>
      </c>
      <c r="I3657" s="21">
        <v>180.00000999999997</v>
      </c>
      <c r="J3657" s="19">
        <v>13.72352426966045</v>
      </c>
      <c r="K3657" s="19">
        <v>1.1964710539574801</v>
      </c>
      <c r="L3657" s="19">
        <v>2.0000001000000003</v>
      </c>
      <c r="M3657" s="19">
        <v>3</v>
      </c>
      <c r="N3657" s="19">
        <v>7.9000000999999997</v>
      </c>
      <c r="O3657" s="19">
        <v>0.69999999000000002</v>
      </c>
      <c r="Q3657" s="19">
        <f t="shared" si="855"/>
        <v>2.9846161889865122</v>
      </c>
      <c r="S3657" s="19">
        <f t="shared" si="857"/>
        <v>3.1783703129846379</v>
      </c>
      <c r="T3657" s="19">
        <f t="shared" si="861"/>
        <v>3.539399711690538</v>
      </c>
      <c r="U3657" s="23">
        <f t="shared" si="858"/>
        <v>3.2341287378872292</v>
      </c>
      <c r="V3657" s="24">
        <f t="shared" si="859"/>
        <v>3.5143711576893524</v>
      </c>
      <c r="W3657" s="24">
        <f t="shared" si="859"/>
        <v>3.7426419428575106</v>
      </c>
      <c r="X3657" s="24">
        <f t="shared" si="859"/>
        <v>3.4383185442955528</v>
      </c>
      <c r="Y3657" s="24">
        <f t="shared" si="859"/>
        <v>3.9687035744315309</v>
      </c>
      <c r="Z3657" s="24">
        <f t="shared" si="859"/>
        <v>3.6554147797149397</v>
      </c>
      <c r="AA3657" s="20">
        <v>0.33</v>
      </c>
      <c r="AB3657" s="20">
        <v>0.68833333333333302</v>
      </c>
      <c r="AC3657" s="17">
        <v>315.34829652777802</v>
      </c>
      <c r="AD3657" s="17">
        <f t="shared" si="854"/>
        <v>315.62468685762559</v>
      </c>
      <c r="AE3657" s="21">
        <v>174.093999999999</v>
      </c>
      <c r="AF3657" s="21">
        <v>179.15277777777774</v>
      </c>
      <c r="AG3657" s="19">
        <v>4.4142083333333346</v>
      </c>
      <c r="AH3657" s="21">
        <v>153.9</v>
      </c>
      <c r="AI3657" s="22">
        <v>0.5649999999999995</v>
      </c>
      <c r="AJ3657" s="21">
        <v>1001.867999999998</v>
      </c>
      <c r="AK3657" s="21" t="e">
        <f>VLOOKUP($B3657,'[3]Rotoma level Monthly'!$C$2:$N$538,10,FALSE)</f>
        <v>#N/A</v>
      </c>
      <c r="AL3657" s="21" t="e">
        <f>VLOOKUP($B3657,'[3]Rotoma level Monthly'!$C$2:$N$538,11,FALSE)</f>
        <v>#N/A</v>
      </c>
      <c r="AM3657" s="20">
        <v>3.468236739151306</v>
      </c>
      <c r="AN3657" s="21">
        <v>203.88333333333335</v>
      </c>
    </row>
    <row r="3658" spans="1:40" x14ac:dyDescent="0.25">
      <c r="A3658" t="s">
        <v>103</v>
      </c>
      <c r="B3658" s="15">
        <v>41548</v>
      </c>
      <c r="C3658" s="16" t="s">
        <v>76</v>
      </c>
      <c r="D3658" s="17">
        <v>2014</v>
      </c>
      <c r="E3658" s="18" t="str">
        <f t="shared" si="860"/>
        <v>Rotoiti Okawa Bay 2013/14</v>
      </c>
      <c r="F3658" s="18" t="s">
        <v>72</v>
      </c>
      <c r="G3658" s="19">
        <v>2.5</v>
      </c>
      <c r="H3658" s="20">
        <v>5.5999999000000003</v>
      </c>
      <c r="I3658" s="21">
        <v>231.00001</v>
      </c>
      <c r="J3658" s="19">
        <v>25.447524269660452</v>
      </c>
      <c r="K3658" s="19">
        <v>8.0354705654574783</v>
      </c>
      <c r="L3658" s="19">
        <v>3</v>
      </c>
      <c r="M3658" s="19">
        <v>3</v>
      </c>
      <c r="N3658" s="19">
        <v>7.5</v>
      </c>
      <c r="O3658" s="19">
        <v>1.4</v>
      </c>
      <c r="Q3658" s="19">
        <f t="shared" si="855"/>
        <v>3.2307676220269759</v>
      </c>
      <c r="R3658" s="19">
        <f t="shared" ref="R3658:R3666" si="862">5.56+2.6*LOG(((1/$H3658)-(1/40)),10)</f>
        <v>3.4444071264632856</v>
      </c>
      <c r="S3658" s="19">
        <f t="shared" si="857"/>
        <v>3.5044721160652395</v>
      </c>
      <c r="T3658" s="19">
        <f t="shared" si="861"/>
        <v>4.3224849687108629</v>
      </c>
      <c r="U3658" s="23">
        <f t="shared" si="858"/>
        <v>3.6255329583165912</v>
      </c>
      <c r="V3658" s="24">
        <f t="shared" si="859"/>
        <v>3.5039533428908309</v>
      </c>
      <c r="W3658" s="24">
        <f t="shared" si="859"/>
        <v>3.7117186503711794</v>
      </c>
      <c r="X3658" s="24">
        <f t="shared" si="859"/>
        <v>3.4523943031573743</v>
      </c>
      <c r="Y3658" s="24">
        <f t="shared" si="859"/>
        <v>4.0017807569584729</v>
      </c>
      <c r="Z3658" s="24">
        <f t="shared" si="859"/>
        <v>3.6575119735010495</v>
      </c>
      <c r="AA3658" s="20">
        <v>-0.18</v>
      </c>
      <c r="AB3658" s="20">
        <v>0.51166666666666605</v>
      </c>
      <c r="AC3658" s="17">
        <v>315.36562298387099</v>
      </c>
      <c r="AD3658" s="17">
        <f t="shared" si="854"/>
        <v>315.5480802548031</v>
      </c>
      <c r="AE3658" s="21">
        <v>52.768000000000001</v>
      </c>
      <c r="AF3658" s="21">
        <v>222.1572580645161</v>
      </c>
      <c r="AG3658" s="19">
        <v>4.388427130002988</v>
      </c>
      <c r="AH3658" s="21">
        <v>259.7</v>
      </c>
      <c r="AI3658" s="22">
        <v>0.58749999999999947</v>
      </c>
      <c r="AJ3658" s="21">
        <v>1052.313999999998</v>
      </c>
      <c r="AK3658" s="21" t="e">
        <f>VLOOKUP($B3658,'[3]Rotoma level Monthly'!$C$2:$N$538,10,FALSE)</f>
        <v>#N/A</v>
      </c>
      <c r="AL3658" s="21" t="e">
        <f>VLOOKUP($B3658,'[3]Rotoma level Monthly'!$C$2:$N$538,11,FALSE)</f>
        <v>#N/A</v>
      </c>
      <c r="AM3658" s="20">
        <v>3.4861800261883427</v>
      </c>
      <c r="AN3658" s="21">
        <v>205.85833333333332</v>
      </c>
    </row>
    <row r="3659" spans="1:40" x14ac:dyDescent="0.25">
      <c r="A3659" t="s">
        <v>103</v>
      </c>
      <c r="B3659" s="15">
        <v>41579</v>
      </c>
      <c r="C3659" s="16" t="s">
        <v>76</v>
      </c>
      <c r="D3659" s="17">
        <v>2014</v>
      </c>
      <c r="E3659" s="18" t="str">
        <f t="shared" si="860"/>
        <v>Rotoiti Okawa Bay 2013/14</v>
      </c>
      <c r="F3659" s="18" t="s">
        <v>72</v>
      </c>
      <c r="G3659" s="19">
        <v>2.8</v>
      </c>
      <c r="H3659" s="20">
        <v>4.6999998092651367</v>
      </c>
      <c r="I3659" s="21">
        <v>239.99999</v>
      </c>
      <c r="J3659" s="19">
        <v>26.424525246660448</v>
      </c>
      <c r="K3659" s="19">
        <v>9.0124707608574788</v>
      </c>
      <c r="L3659" s="19">
        <v>0.50000001999999999</v>
      </c>
      <c r="M3659" s="19">
        <v>3</v>
      </c>
      <c r="N3659" s="19">
        <v>8.1999998000000005</v>
      </c>
      <c r="O3659" s="19">
        <v>1.4</v>
      </c>
      <c r="Q3659" s="19">
        <f t="shared" si="855"/>
        <v>3.3557813996092367</v>
      </c>
      <c r="R3659" s="19">
        <f t="shared" si="862"/>
        <v>3.6714038778476121</v>
      </c>
      <c r="S3659" s="19">
        <f t="shared" si="857"/>
        <v>3.5544357830841666</v>
      </c>
      <c r="T3659" s="19">
        <f t="shared" si="861"/>
        <v>4.370261004568273</v>
      </c>
      <c r="U3659" s="23">
        <f t="shared" si="858"/>
        <v>3.737970516277322</v>
      </c>
      <c r="V3659" s="24">
        <f t="shared" si="859"/>
        <v>3.5425486869879155</v>
      </c>
      <c r="W3659" s="24">
        <f t="shared" si="859"/>
        <v>3.7269233089216516</v>
      </c>
      <c r="X3659" s="24">
        <f t="shared" si="859"/>
        <v>3.4772714154630826</v>
      </c>
      <c r="Y3659" s="24">
        <f t="shared" si="859"/>
        <v>4.0445386357249253</v>
      </c>
      <c r="Z3659" s="24">
        <f t="shared" si="859"/>
        <v>3.6875539582111778</v>
      </c>
      <c r="AA3659" s="20">
        <v>0.82</v>
      </c>
      <c r="AB3659" s="20">
        <v>0.55500000000000005</v>
      </c>
      <c r="AC3659" s="17">
        <v>315.33162256944399</v>
      </c>
      <c r="AD3659" s="17">
        <f t="shared" si="854"/>
        <v>315.48024556151591</v>
      </c>
      <c r="AE3659" s="21">
        <v>100.819</v>
      </c>
      <c r="AF3659" s="21">
        <v>164.53472222222231</v>
      </c>
      <c r="AG3659" s="19">
        <v>3.5759236111111106</v>
      </c>
      <c r="AH3659" s="21">
        <v>269</v>
      </c>
      <c r="AI3659" s="22">
        <v>0.60916666666666652</v>
      </c>
      <c r="AJ3659" s="21">
        <v>1028.4739999999981</v>
      </c>
      <c r="AK3659" s="21" t="e">
        <f>VLOOKUP($B3659,'[3]Rotoma level Monthly'!$C$2:$N$538,10,FALSE)</f>
        <v>#N/A</v>
      </c>
      <c r="AL3659" s="21" t="e">
        <f>VLOOKUP($B3659,'[3]Rotoma level Monthly'!$C$2:$N$538,11,FALSE)</f>
        <v>#N/A</v>
      </c>
      <c r="AM3659" s="20">
        <v>3.4676136938319608</v>
      </c>
      <c r="AN3659" s="21">
        <v>207.34166666666667</v>
      </c>
    </row>
    <row r="3660" spans="1:40" x14ac:dyDescent="0.25">
      <c r="A3660" t="s">
        <v>103</v>
      </c>
      <c r="B3660" s="15">
        <v>41609</v>
      </c>
      <c r="C3660" s="16" t="s">
        <v>76</v>
      </c>
      <c r="D3660" s="17">
        <v>2014</v>
      </c>
      <c r="E3660" s="18" t="str">
        <f t="shared" si="860"/>
        <v>Rotoiti Okawa Bay 2013/14</v>
      </c>
      <c r="F3660" s="18" t="s">
        <v>72</v>
      </c>
      <c r="G3660" s="19">
        <v>6.6999997999999996</v>
      </c>
      <c r="H3660" s="20">
        <v>2.9000000953674316</v>
      </c>
      <c r="I3660" s="21">
        <v>336</v>
      </c>
      <c r="J3660" s="19">
        <v>53.780525246660446</v>
      </c>
      <c r="K3660" s="19">
        <v>18.78247095625748</v>
      </c>
      <c r="L3660" s="19">
        <v>0.50000001999999999</v>
      </c>
      <c r="M3660" s="19">
        <v>1</v>
      </c>
      <c r="N3660" s="19">
        <v>7.1999997999999996</v>
      </c>
      <c r="O3660" s="19">
        <v>1.5</v>
      </c>
      <c r="Q3660" s="19">
        <f t="shared" si="855"/>
        <v>4.3182299659315024</v>
      </c>
      <c r="R3660" s="19">
        <f t="shared" si="862"/>
        <v>4.2727813529735785</v>
      </c>
      <c r="S3660" s="19">
        <f t="shared" si="857"/>
        <v>3.9942812249434305</v>
      </c>
      <c r="T3660" s="19">
        <f t="shared" si="861"/>
        <v>5.2714251151597615</v>
      </c>
      <c r="U3660" s="23">
        <f t="shared" si="858"/>
        <v>4.4641794147520688</v>
      </c>
      <c r="V3660" s="24">
        <f t="shared" si="859"/>
        <v>3.6686228291238057</v>
      </c>
      <c r="W3660" s="24">
        <f t="shared" si="859"/>
        <v>3.7739546109270861</v>
      </c>
      <c r="X3660" s="24">
        <f t="shared" si="859"/>
        <v>3.546481166962554</v>
      </c>
      <c r="Y3660" s="24">
        <f t="shared" si="859"/>
        <v>4.162393523707336</v>
      </c>
      <c r="Z3660" s="24">
        <f t="shared" si="859"/>
        <v>3.7766166603251996</v>
      </c>
      <c r="AA3660" s="20">
        <v>-0.02</v>
      </c>
      <c r="AB3660" s="20">
        <v>0.30166666666666597</v>
      </c>
      <c r="AC3660" s="17">
        <v>315.30291229838701</v>
      </c>
      <c r="AD3660" s="17">
        <f t="shared" si="854"/>
        <v>315.4226158852166</v>
      </c>
      <c r="AE3660" s="21">
        <v>136.858</v>
      </c>
      <c r="AF3660" s="21">
        <v>177.29166666666671</v>
      </c>
      <c r="AG3660" s="19">
        <v>3.9578897849462376</v>
      </c>
      <c r="AH3660" s="21">
        <v>223.5</v>
      </c>
      <c r="AI3660" s="22">
        <v>0.60916666666666652</v>
      </c>
      <c r="AJ3660" s="21">
        <v>1104.3799999999981</v>
      </c>
      <c r="AK3660" s="21" t="e">
        <f>VLOOKUP($B3660,'[3]Rotoma level Monthly'!$C$2:$N$538,10,FALSE)</f>
        <v>#N/A</v>
      </c>
      <c r="AL3660" s="21" t="e">
        <f>VLOOKUP($B3660,'[3]Rotoma level Monthly'!$C$2:$N$538,11,FALSE)</f>
        <v>#N/A</v>
      </c>
      <c r="AM3660" s="20">
        <v>3.4319846429060346</v>
      </c>
      <c r="AN3660" s="21">
        <v>209.60833333333335</v>
      </c>
    </row>
    <row r="3661" spans="1:40" x14ac:dyDescent="0.25">
      <c r="A3661" t="s">
        <v>103</v>
      </c>
      <c r="B3661" s="15">
        <v>41640</v>
      </c>
      <c r="C3661" s="16" t="s">
        <v>76</v>
      </c>
      <c r="D3661" s="17">
        <v>2014</v>
      </c>
      <c r="E3661" s="18" t="str">
        <f t="shared" si="860"/>
        <v>Rotoiti Okawa Bay 2013/14</v>
      </c>
      <c r="F3661" s="18" t="s">
        <v>72</v>
      </c>
      <c r="G3661" s="19">
        <v>14.2</v>
      </c>
      <c r="H3661" s="20">
        <v>2</v>
      </c>
      <c r="I3661" s="21">
        <v>444.00000999999997</v>
      </c>
      <c r="J3661" s="19">
        <v>68.43552231566045</v>
      </c>
      <c r="K3661" s="19">
        <v>27.57546997925748</v>
      </c>
      <c r="L3661" s="19">
        <v>1</v>
      </c>
      <c r="M3661" s="19">
        <v>16.000001000000001</v>
      </c>
      <c r="N3661" s="19">
        <v>7.0999999000000003</v>
      </c>
      <c r="O3661" s="19">
        <v>4.5999999000000003</v>
      </c>
      <c r="Q3661" s="19">
        <f t="shared" si="855"/>
        <v>5.1468123947329634</v>
      </c>
      <c r="R3661" s="19">
        <f t="shared" si="862"/>
        <v>4.7194033850246528</v>
      </c>
      <c r="S3661" s="19">
        <f t="shared" si="857"/>
        <v>4.3586227694870399</v>
      </c>
      <c r="T3661" s="19">
        <f t="shared" si="861"/>
        <v>5.5770222318206342</v>
      </c>
      <c r="U3661" s="23">
        <f t="shared" si="858"/>
        <v>4.9504651952663226</v>
      </c>
      <c r="V3661" s="24">
        <f t="shared" si="859"/>
        <v>3.8000274885405791</v>
      </c>
      <c r="W3661" s="24">
        <f t="shared" si="859"/>
        <v>3.8667292670298608</v>
      </c>
      <c r="X3661" s="24">
        <f t="shared" si="859"/>
        <v>3.596704258224801</v>
      </c>
      <c r="Y3661" s="24">
        <f t="shared" si="859"/>
        <v>4.2798700473430884</v>
      </c>
      <c r="Z3661" s="24">
        <f t="shared" si="859"/>
        <v>3.8726535875941113</v>
      </c>
      <c r="AA3661" s="20">
        <v>1.23</v>
      </c>
      <c r="AB3661" s="20">
        <v>0.14833333333333301</v>
      </c>
      <c r="AC3661" s="17">
        <v>315.16164321864102</v>
      </c>
      <c r="AD3661" s="17">
        <f t="shared" si="854"/>
        <v>315.36624769577548</v>
      </c>
      <c r="AE3661" s="21">
        <v>55.888000000000098</v>
      </c>
      <c r="AF3661" s="21">
        <v>200.79301075268822</v>
      </c>
      <c r="AG3661" s="19">
        <v>4.293293010752687</v>
      </c>
      <c r="AH3661" s="21">
        <v>300.7</v>
      </c>
      <c r="AI3661" s="22">
        <v>0.53333333333333299</v>
      </c>
      <c r="AJ3661" s="21">
        <v>1133.313999999998</v>
      </c>
      <c r="AK3661" s="21" t="e">
        <f>VLOOKUP($B3661,'[3]Rotoma level Monthly'!$C$2:$N$538,10,FALSE)</f>
        <v>#N/A</v>
      </c>
      <c r="AL3661" s="21" t="e">
        <f>VLOOKUP($B3661,'[3]Rotoma level Monthly'!$C$2:$N$538,11,FALSE)</f>
        <v>#N/A</v>
      </c>
      <c r="AM3661" s="20">
        <v>3.4551835676372176</v>
      </c>
      <c r="AN3661" s="21">
        <v>209.61666666666665</v>
      </c>
    </row>
    <row r="3662" spans="1:40" x14ac:dyDescent="0.25">
      <c r="A3662" t="s">
        <v>103</v>
      </c>
      <c r="B3662" s="15">
        <v>41671</v>
      </c>
      <c r="C3662" s="16" t="s">
        <v>76</v>
      </c>
      <c r="D3662" s="17">
        <v>2014</v>
      </c>
      <c r="E3662" s="18" t="str">
        <f t="shared" si="860"/>
        <v>Rotoiti Okawa Bay 2013/14</v>
      </c>
      <c r="F3662" s="18" t="s">
        <v>72</v>
      </c>
      <c r="G3662" s="19">
        <v>11.5</v>
      </c>
      <c r="H3662" s="20">
        <v>2.1700000762939453</v>
      </c>
      <c r="I3662" s="21">
        <v>485.00000999999997</v>
      </c>
      <c r="J3662" s="19">
        <v>41.079525246660452</v>
      </c>
      <c r="K3662" s="19">
        <v>1.1964710539574801</v>
      </c>
      <c r="L3662" s="19">
        <v>2.0000001000000003</v>
      </c>
      <c r="M3662" s="19">
        <v>1</v>
      </c>
      <c r="N3662" s="19">
        <v>8.3999995999999992</v>
      </c>
      <c r="O3662" s="19">
        <v>2.8</v>
      </c>
      <c r="Q3662" s="19">
        <f t="shared" si="855"/>
        <v>4.9141725144981736</v>
      </c>
      <c r="R3662" s="19">
        <f t="shared" si="862"/>
        <v>4.6222231599252313</v>
      </c>
      <c r="S3662" s="19">
        <f t="shared" si="857"/>
        <v>4.4740826601459354</v>
      </c>
      <c r="T3662" s="19">
        <f t="shared" si="861"/>
        <v>4.9297862142581055</v>
      </c>
      <c r="U3662" s="23">
        <f t="shared" si="858"/>
        <v>4.7350661372068616</v>
      </c>
      <c r="V3662" s="24">
        <f t="shared" si="859"/>
        <v>3.9042724998212468</v>
      </c>
      <c r="W3662" s="24">
        <f t="shared" si="859"/>
        <v>3.9226476314857037</v>
      </c>
      <c r="X3662" s="24">
        <f t="shared" si="859"/>
        <v>3.6702096652046756</v>
      </c>
      <c r="Y3662" s="24">
        <f t="shared" si="859"/>
        <v>4.3434102361819615</v>
      </c>
      <c r="Z3662" s="24">
        <f t="shared" si="859"/>
        <v>3.9457908645567614</v>
      </c>
      <c r="AA3662" s="20">
        <v>-0.13</v>
      </c>
      <c r="AB3662" s="20">
        <v>0.20333333333333301</v>
      </c>
      <c r="AC3662" s="17">
        <v>314.961996039513</v>
      </c>
      <c r="AD3662" s="17">
        <f t="shared" si="854"/>
        <v>315.31076345576457</v>
      </c>
      <c r="AE3662" s="21">
        <v>22.193999999999999</v>
      </c>
      <c r="AF3662" s="21">
        <v>167.75297619047615</v>
      </c>
      <c r="AG3662" s="19">
        <v>3.6429985119047621</v>
      </c>
      <c r="AH3662" s="21">
        <v>216.3</v>
      </c>
      <c r="AI3662" s="22">
        <v>0.48916666666666603</v>
      </c>
      <c r="AJ3662" s="21">
        <v>1189.2019999999982</v>
      </c>
      <c r="AK3662" s="21" t="e">
        <f>VLOOKUP($B3662,'[3]Rotoma level Monthly'!$C$2:$N$538,10,FALSE)</f>
        <v>#N/A</v>
      </c>
      <c r="AL3662" s="21" t="e">
        <f>VLOOKUP($B3662,'[3]Rotoma level Monthly'!$C$2:$N$538,11,FALSE)</f>
        <v>#N/A</v>
      </c>
      <c r="AM3662" s="20">
        <v>3.4858270488200134</v>
      </c>
      <c r="AN3662" s="21">
        <v>204.7416666666667</v>
      </c>
    </row>
    <row r="3663" spans="1:40" x14ac:dyDescent="0.25">
      <c r="A3663" t="s">
        <v>103</v>
      </c>
      <c r="B3663" s="15">
        <v>41699</v>
      </c>
      <c r="C3663" s="16" t="s">
        <v>76</v>
      </c>
      <c r="D3663" s="17">
        <v>2014</v>
      </c>
      <c r="E3663" s="18" t="str">
        <f t="shared" si="860"/>
        <v>Rotoiti Okawa Bay 2013/14</v>
      </c>
      <c r="F3663" s="18" t="s">
        <v>72</v>
      </c>
      <c r="G3663" s="19">
        <v>12.4</v>
      </c>
      <c r="H3663" s="20">
        <v>1.5</v>
      </c>
      <c r="I3663" s="21">
        <v>456</v>
      </c>
      <c r="J3663" s="19">
        <v>34.240526223660453</v>
      </c>
      <c r="K3663" s="19">
        <v>0.21947095625747981</v>
      </c>
      <c r="L3663" s="19">
        <v>0.50000001999999999</v>
      </c>
      <c r="M3663" s="19">
        <v>1</v>
      </c>
      <c r="N3663" s="19">
        <v>7.9000000999999997</v>
      </c>
      <c r="O3663" s="19">
        <v>2</v>
      </c>
      <c r="Q3663" s="19">
        <f t="shared" si="855"/>
        <v>4.9972910803120776</v>
      </c>
      <c r="R3663" s="19">
        <f t="shared" si="862"/>
        <v>5.0590046457246274</v>
      </c>
      <c r="S3663" s="19">
        <f t="shared" si="857"/>
        <v>4.3934841764199479</v>
      </c>
      <c r="T3663" s="19">
        <f t="shared" si="861"/>
        <v>4.6988580570234149</v>
      </c>
      <c r="U3663" s="23">
        <f t="shared" si="858"/>
        <v>4.7871594898700174</v>
      </c>
      <c r="V3663" s="24">
        <f t="shared" si="859"/>
        <v>3.9790033205709712</v>
      </c>
      <c r="W3663" s="24">
        <f t="shared" si="859"/>
        <v>4.0287893939753951</v>
      </c>
      <c r="X3663" s="24">
        <f t="shared" si="859"/>
        <v>3.7330998176853214</v>
      </c>
      <c r="Y3663" s="24">
        <f t="shared" si="859"/>
        <v>4.3562173295899198</v>
      </c>
      <c r="Z3663" s="24">
        <f t="shared" si="859"/>
        <v>4.0077220351202323</v>
      </c>
      <c r="AA3663" s="20">
        <v>-1.24</v>
      </c>
      <c r="AB3663" s="20">
        <v>-3.8333333333333199E-2</v>
      </c>
      <c r="AC3663" s="17">
        <v>314.825928427419</v>
      </c>
      <c r="AD3663" s="17">
        <f t="shared" si="854"/>
        <v>315.26474657068394</v>
      </c>
      <c r="AE3663" s="21">
        <v>39.867000000000097</v>
      </c>
      <c r="AF3663" s="21">
        <v>175.43682795698922</v>
      </c>
      <c r="AG3663" s="19">
        <v>3.2731922043010746</v>
      </c>
      <c r="AH3663" s="21">
        <v>274.5</v>
      </c>
      <c r="AI3663" s="22">
        <v>0.44666666666666599</v>
      </c>
      <c r="AJ3663" s="21">
        <v>1189.4389999999983</v>
      </c>
      <c r="AK3663" s="21" t="e">
        <f>VLOOKUP($B3663,'[3]Rotoma level Monthly'!$C$2:$N$538,10,FALSE)</f>
        <v>#N/A</v>
      </c>
      <c r="AL3663" s="21" t="e">
        <f>VLOOKUP($B3663,'[3]Rotoma level Monthly'!$C$2:$N$538,11,FALSE)</f>
        <v>#N/A</v>
      </c>
      <c r="AM3663" s="20">
        <v>3.5168042313596959</v>
      </c>
      <c r="AN3663" s="21">
        <v>206.57500000000002</v>
      </c>
    </row>
    <row r="3664" spans="1:40" x14ac:dyDescent="0.25">
      <c r="A3664" t="s">
        <v>103</v>
      </c>
      <c r="B3664" s="15">
        <v>41730</v>
      </c>
      <c r="C3664" s="16" t="s">
        <v>76</v>
      </c>
      <c r="D3664" s="17">
        <v>2014</v>
      </c>
      <c r="E3664" s="18" t="str">
        <f t="shared" si="860"/>
        <v>Rotoiti Okawa Bay 2013/14</v>
      </c>
      <c r="F3664" s="18" t="s">
        <v>72</v>
      </c>
      <c r="G3664" s="19">
        <v>8.8999995999999992</v>
      </c>
      <c r="H3664" s="20">
        <v>5.6787929999999998</v>
      </c>
      <c r="I3664" s="21">
        <v>400.99998999999997</v>
      </c>
      <c r="J3664" s="19">
        <v>32.286526223660452</v>
      </c>
      <c r="K3664" s="19">
        <v>2.1734709562574799</v>
      </c>
      <c r="L3664" s="19">
        <v>18.999998999999999</v>
      </c>
      <c r="M3664" s="19">
        <v>8.0000004000000011</v>
      </c>
      <c r="N3664" s="19">
        <v>7</v>
      </c>
      <c r="O3664" s="19">
        <v>1.6</v>
      </c>
      <c r="Q3664" s="19">
        <f t="shared" si="855"/>
        <v>4.63145056730019</v>
      </c>
      <c r="R3664" s="19">
        <f t="shared" si="862"/>
        <v>3.4260409596832155</v>
      </c>
      <c r="S3664" s="19">
        <f t="shared" si="857"/>
        <v>4.225464528987585</v>
      </c>
      <c r="T3664" s="19">
        <f t="shared" si="861"/>
        <v>4.6243422569096646</v>
      </c>
      <c r="U3664" s="23">
        <f t="shared" si="858"/>
        <v>4.2268245782201639</v>
      </c>
      <c r="V3664" s="24">
        <f t="shared" si="859"/>
        <v>3.9843184233403028</v>
      </c>
      <c r="W3664" s="24">
        <f t="shared" si="859"/>
        <v>4.026692810273496</v>
      </c>
      <c r="X3664" s="24">
        <f t="shared" si="859"/>
        <v>3.7876656214733777</v>
      </c>
      <c r="Y3664" s="24">
        <f t="shared" si="859"/>
        <v>4.3898151295612688</v>
      </c>
      <c r="Z3664" s="24">
        <f t="shared" si="859"/>
        <v>4.0306112446540645</v>
      </c>
      <c r="AA3664" s="20">
        <v>0.88</v>
      </c>
      <c r="AB3664" s="20">
        <v>7.0000000000000007E-2</v>
      </c>
      <c r="AC3664" s="17">
        <v>314.85202361111101</v>
      </c>
      <c r="AD3664" s="17">
        <f t="shared" si="854"/>
        <v>315.22618658804504</v>
      </c>
      <c r="AE3664" s="21">
        <v>186.43900000000201</v>
      </c>
      <c r="AF3664" s="21">
        <v>169.04166666666666</v>
      </c>
      <c r="AG3664" s="19">
        <v>3.1716180555555558</v>
      </c>
      <c r="AH3664" s="21">
        <v>177</v>
      </c>
      <c r="AI3664" s="22">
        <v>0.41666666666666596</v>
      </c>
      <c r="AJ3664" s="21">
        <v>1176.3839999999984</v>
      </c>
      <c r="AK3664" s="21" t="e">
        <f>VLOOKUP($B3664,'[3]Rotoma level Monthly'!$C$2:$N$538,10,FALSE)</f>
        <v>#N/A</v>
      </c>
      <c r="AL3664" s="21" t="e">
        <f>VLOOKUP($B3664,'[3]Rotoma level Monthly'!$C$2:$N$538,11,FALSE)</f>
        <v>#N/A</v>
      </c>
      <c r="AM3664" s="20">
        <v>3.5434725781338892</v>
      </c>
      <c r="AN3664" s="21">
        <v>206.97499999999999</v>
      </c>
    </row>
    <row r="3665" spans="1:40" x14ac:dyDescent="0.25">
      <c r="A3665" t="s">
        <v>103</v>
      </c>
      <c r="B3665" s="15">
        <v>41760</v>
      </c>
      <c r="C3665" s="16" t="s">
        <v>76</v>
      </c>
      <c r="D3665" s="17">
        <v>2014</v>
      </c>
      <c r="E3665" s="18" t="str">
        <f t="shared" si="860"/>
        <v>Rotoiti Okawa Bay 2013/14</v>
      </c>
      <c r="F3665" s="18" t="s">
        <v>72</v>
      </c>
      <c r="G3665" s="19">
        <v>16.799999</v>
      </c>
      <c r="H3665" s="20">
        <v>1.8999999761581421</v>
      </c>
      <c r="I3665" s="21">
        <v>365.00000999999997</v>
      </c>
      <c r="J3665" s="19">
        <v>35.217524269660451</v>
      </c>
      <c r="K3665" s="19">
        <v>2.1734709562574799</v>
      </c>
      <c r="L3665" s="19">
        <v>0.50000001999999999</v>
      </c>
      <c r="M3665" s="19">
        <v>2.0000001000000003</v>
      </c>
      <c r="N3665" s="19">
        <v>6.8000002000000004</v>
      </c>
      <c r="O3665" s="19">
        <v>2.2999999999999998</v>
      </c>
      <c r="Q3665" s="19">
        <f t="shared" si="855"/>
        <v>5.3322855099225004</v>
      </c>
      <c r="R3665" s="19">
        <f t="shared" si="862"/>
        <v>4.7802896117023126</v>
      </c>
      <c r="S3665" s="19">
        <f t="shared" si="857"/>
        <v>4.1025015578284094</v>
      </c>
      <c r="T3665" s="19">
        <f t="shared" si="861"/>
        <v>4.734535761881272</v>
      </c>
      <c r="U3665" s="23">
        <f t="shared" si="858"/>
        <v>4.7374031103336236</v>
      </c>
      <c r="V3665" s="24">
        <f t="shared" si="859"/>
        <v>4.1209546878832866</v>
      </c>
      <c r="W3665" s="24">
        <f t="shared" si="859"/>
        <v>4.132361621133736</v>
      </c>
      <c r="X3665" s="24">
        <f t="shared" si="859"/>
        <v>3.8428163955195078</v>
      </c>
      <c r="Y3665" s="24">
        <f t="shared" si="859"/>
        <v>4.4572298781857453</v>
      </c>
      <c r="Z3665" s="24">
        <f t="shared" si="859"/>
        <v>4.1196274606129331</v>
      </c>
      <c r="AA3665" s="20">
        <v>0.56000000000000005</v>
      </c>
      <c r="AB3665" s="20">
        <v>0.101666666666666</v>
      </c>
      <c r="AC3665" s="17">
        <v>314.86225033602199</v>
      </c>
      <c r="AD3665" s="17">
        <f t="shared" si="854"/>
        <v>315.1814845831168</v>
      </c>
      <c r="AE3665" s="21">
        <v>86.739000000000303</v>
      </c>
      <c r="AF3665" s="21">
        <v>188.76344086021507</v>
      </c>
      <c r="AG3665" s="19">
        <v>2.8245362903225799</v>
      </c>
      <c r="AH3665" s="21">
        <v>206.6</v>
      </c>
      <c r="AI3665" s="22">
        <v>0.35416666666666596</v>
      </c>
      <c r="AJ3665" s="21">
        <v>1178.7220000000013</v>
      </c>
      <c r="AK3665" s="21" t="e">
        <f>VLOOKUP($B3665,'[3]Rotoma level Monthly'!$C$2:$N$538,10,FALSE)</f>
        <v>#N/A</v>
      </c>
      <c r="AL3665" s="21" t="e">
        <f>VLOOKUP($B3665,'[3]Rotoma level Monthly'!$C$2:$N$538,11,FALSE)</f>
        <v>#N/A</v>
      </c>
      <c r="AM3665" s="20">
        <v>3.5264795225783341</v>
      </c>
      <c r="AN3665" s="21">
        <v>209.77499999999998</v>
      </c>
    </row>
    <row r="3666" spans="1:40" x14ac:dyDescent="0.25">
      <c r="A3666" t="s">
        <v>103</v>
      </c>
      <c r="B3666" s="15">
        <v>41791</v>
      </c>
      <c r="C3666" s="16" t="s">
        <v>76</v>
      </c>
      <c r="D3666" s="17">
        <v>2014</v>
      </c>
      <c r="E3666" s="18" t="str">
        <f t="shared" si="860"/>
        <v>Rotoiti Okawa Bay 2013/14</v>
      </c>
      <c r="F3666" s="18" t="s">
        <v>72</v>
      </c>
      <c r="G3666" s="19">
        <v>15</v>
      </c>
      <c r="H3666" s="20">
        <v>2.8299999237060547</v>
      </c>
      <c r="I3666" s="21">
        <v>356.99998999999997</v>
      </c>
      <c r="J3666" s="19">
        <v>31.309523292660451</v>
      </c>
      <c r="K3666" s="19">
        <v>7.0584713470574805</v>
      </c>
      <c r="L3666" s="19">
        <v>21</v>
      </c>
      <c r="M3666" s="19">
        <v>3</v>
      </c>
      <c r="N3666" s="19">
        <v>7.1999997999999996</v>
      </c>
      <c r="O3666" s="19">
        <v>2</v>
      </c>
      <c r="Q3666" s="19">
        <f t="shared" si="855"/>
        <v>5.2072717980014307</v>
      </c>
      <c r="R3666" s="19">
        <f t="shared" si="862"/>
        <v>4.302499981791887</v>
      </c>
      <c r="S3666" s="19">
        <f t="shared" si="857"/>
        <v>4.0735312938807144</v>
      </c>
      <c r="T3666" s="19">
        <f t="shared" si="861"/>
        <v>4.585375249354712</v>
      </c>
      <c r="U3666" s="23">
        <f t="shared" si="858"/>
        <v>4.5421695807571858</v>
      </c>
      <c r="V3666" s="24">
        <f t="shared" si="859"/>
        <v>4.2256979386420026</v>
      </c>
      <c r="W3666" s="24">
        <f t="shared" si="859"/>
        <v>4.2103700625272458</v>
      </c>
      <c r="X3666" s="24">
        <f t="shared" si="859"/>
        <v>3.8487740643565895</v>
      </c>
      <c r="Y3666" s="24">
        <f t="shared" si="859"/>
        <v>4.5122145840996746</v>
      </c>
      <c r="Z3666" s="24">
        <f t="shared" si="859"/>
        <v>4.1789258014763773</v>
      </c>
      <c r="AA3666" s="20">
        <v>-0.05</v>
      </c>
      <c r="AB3666" s="20">
        <v>-0.53999999999999904</v>
      </c>
      <c r="AC3666" s="17">
        <v>314.88884930555599</v>
      </c>
      <c r="AD3666" s="17">
        <f t="shared" ref="AD3666:AD3729" si="863">AVERAGE(AC3655:AC3666)</f>
        <v>315.13583443844084</v>
      </c>
      <c r="AE3666" s="21">
        <v>95.712000000000401</v>
      </c>
      <c r="AF3666" s="21">
        <v>162.85416666666663</v>
      </c>
      <c r="AG3666" s="19">
        <v>3.2182638888888904</v>
      </c>
      <c r="AH3666" s="21">
        <v>108.3</v>
      </c>
      <c r="AI3666" s="22">
        <v>0.2524999999999995</v>
      </c>
      <c r="AJ3666" s="21">
        <v>1134.4380000000015</v>
      </c>
      <c r="AK3666" s="21" t="e">
        <f>VLOOKUP($B3666,'[3]Rotoma level Monthly'!$C$2:$N$538,10,FALSE)</f>
        <v>#N/A</v>
      </c>
      <c r="AL3666" s="21" t="e">
        <f>VLOOKUP($B3666,'[3]Rotoma level Monthly'!$C$2:$N$538,11,FALSE)</f>
        <v>#N/A</v>
      </c>
      <c r="AM3666" s="20">
        <v>3.5338568747288712</v>
      </c>
      <c r="AN3666" s="21">
        <v>208.59166666666667</v>
      </c>
    </row>
    <row r="3667" spans="1:40" x14ac:dyDescent="0.25">
      <c r="A3667" t="s">
        <v>103</v>
      </c>
      <c r="B3667" s="15">
        <v>41821</v>
      </c>
      <c r="C3667" s="16" t="s">
        <v>77</v>
      </c>
      <c r="D3667" s="17">
        <v>2015</v>
      </c>
      <c r="E3667" s="18" t="str">
        <f t="shared" si="860"/>
        <v>Rotoiti Okawa Bay 2014/15</v>
      </c>
      <c r="F3667" s="18" t="s">
        <v>72</v>
      </c>
      <c r="G3667" s="19">
        <v>8.3999995999999992</v>
      </c>
      <c r="I3667" s="21">
        <v>344.00001000000003</v>
      </c>
      <c r="J3667" s="19">
        <v>33.263524269660451</v>
      </c>
      <c r="K3667" s="19">
        <v>7.0584713470574805</v>
      </c>
      <c r="L3667" s="19">
        <v>51.5</v>
      </c>
      <c r="M3667" s="19">
        <v>6.0000000999999994</v>
      </c>
      <c r="N3667" s="19">
        <v>6.9500003000000001</v>
      </c>
      <c r="O3667" s="19">
        <v>2.7</v>
      </c>
      <c r="Q3667" s="19">
        <f t="shared" si="855"/>
        <v>4.567669334068226</v>
      </c>
      <c r="S3667" s="19">
        <f t="shared" si="857"/>
        <v>4.0250409501410722</v>
      </c>
      <c r="T3667" s="19">
        <f t="shared" si="861"/>
        <v>4.6621473215709992</v>
      </c>
      <c r="U3667" s="23">
        <f t="shared" si="858"/>
        <v>4.4182858685934328</v>
      </c>
      <c r="V3667" s="24">
        <f t="shared" si="859"/>
        <v>4.3335010280294677</v>
      </c>
      <c r="W3667" s="24">
        <f t="shared" si="859"/>
        <v>4.2529507343986763</v>
      </c>
      <c r="X3667" s="24">
        <f t="shared" si="859"/>
        <v>3.9169356729301192</v>
      </c>
      <c r="Y3667" s="24">
        <f t="shared" si="859"/>
        <v>4.5917093403358065</v>
      </c>
      <c r="Z3667" s="24">
        <f t="shared" si="859"/>
        <v>4.2559932176252522</v>
      </c>
      <c r="AA3667" s="20">
        <v>-0.26</v>
      </c>
      <c r="AB3667" s="20">
        <v>-0.45999999999999902</v>
      </c>
      <c r="AC3667" s="17">
        <v>314.96117573924698</v>
      </c>
      <c r="AD3667" s="17">
        <f t="shared" si="863"/>
        <v>315.09867253207887</v>
      </c>
      <c r="AE3667" s="21">
        <v>57.327500000000001</v>
      </c>
      <c r="AF3667" s="21">
        <v>170.16129032258061</v>
      </c>
      <c r="AG3667" s="19">
        <v>3.4709744623655916</v>
      </c>
      <c r="AH3667" s="21">
        <v>172.2</v>
      </c>
      <c r="AI3667" s="22">
        <v>0.17583333333333301</v>
      </c>
      <c r="AJ3667" s="21">
        <v>1098.1740000000018</v>
      </c>
      <c r="AK3667" s="21" t="e">
        <f>VLOOKUP($B3667,'[3]Rotoma level Monthly'!$C$2:$N$538,10,FALSE)</f>
        <v>#N/A</v>
      </c>
      <c r="AL3667" s="21" t="e">
        <f>VLOOKUP($B3667,'[3]Rotoma level Monthly'!$C$2:$N$538,11,FALSE)</f>
        <v>#N/A</v>
      </c>
      <c r="AM3667" s="20">
        <v>3.5384812960251679</v>
      </c>
      <c r="AN3667" s="21">
        <v>208.6</v>
      </c>
    </row>
    <row r="3668" spans="1:40" x14ac:dyDescent="0.25">
      <c r="A3668" t="s">
        <v>103</v>
      </c>
      <c r="B3668" s="15">
        <v>41852</v>
      </c>
      <c r="C3668" s="16" t="s">
        <v>77</v>
      </c>
      <c r="D3668" s="17">
        <v>2015</v>
      </c>
      <c r="E3668" s="18" t="str">
        <f t="shared" si="860"/>
        <v>Rotoiti Okawa Bay 2014/15</v>
      </c>
      <c r="F3668" s="18" t="s">
        <v>72</v>
      </c>
      <c r="G3668" s="19">
        <v>7.3000002000000004</v>
      </c>
      <c r="H3668" s="20">
        <v>3.3</v>
      </c>
      <c r="I3668" s="21">
        <v>284.00001000000003</v>
      </c>
      <c r="J3668" s="19">
        <v>9.8155238788604482</v>
      </c>
      <c r="K3668" s="19">
        <v>4.12747085855748</v>
      </c>
      <c r="L3668" s="19">
        <v>0.50000001999999999</v>
      </c>
      <c r="M3668" s="19">
        <v>4.0000002000000006</v>
      </c>
      <c r="N3668" s="19">
        <v>7.5</v>
      </c>
      <c r="O3668" s="19">
        <v>1.1000000000000001</v>
      </c>
      <c r="Q3668" s="19">
        <f t="shared" si="855"/>
        <v>4.4128400949280939</v>
      </c>
      <c r="R3668" s="19">
        <f t="shared" ref="R3668:R3674" si="864">5.56+2.6*LOG(((1/$H3668)-(1/40)),10)</f>
        <v>4.1146395459202223</v>
      </c>
      <c r="S3668" s="19">
        <f t="shared" si="857"/>
        <v>3.7744882495706809</v>
      </c>
      <c r="T3668" s="19">
        <f t="shared" si="861"/>
        <v>3.1143873730713496</v>
      </c>
      <c r="U3668" s="23">
        <f t="shared" si="858"/>
        <v>3.8540888158725863</v>
      </c>
      <c r="V3668" s="24">
        <f t="shared" si="859"/>
        <v>4.4249323725264906</v>
      </c>
      <c r="W3668" s="24">
        <f t="shared" si="859"/>
        <v>4.241269364705663</v>
      </c>
      <c r="X3668" s="24">
        <f t="shared" si="859"/>
        <v>3.971564635294905</v>
      </c>
      <c r="Y3668" s="24">
        <f t="shared" si="859"/>
        <v>4.5358354388349653</v>
      </c>
      <c r="Z3668" s="24">
        <f t="shared" si="859"/>
        <v>4.2761062002794503</v>
      </c>
      <c r="AA3668" s="20">
        <v>-1.1000000000000001</v>
      </c>
      <c r="AB3668" s="20">
        <v>-0.65</v>
      </c>
      <c r="AC3668" s="17">
        <v>314.89057594086</v>
      </c>
      <c r="AD3668" s="17">
        <f t="shared" si="863"/>
        <v>315.06274141648743</v>
      </c>
      <c r="AE3668" s="21">
        <v>200.89550000000199</v>
      </c>
      <c r="AF3668" s="21">
        <v>171.64650537634409</v>
      </c>
      <c r="AG3668" s="19">
        <v>3.8057459677419332</v>
      </c>
      <c r="AH3668" s="21">
        <v>188.2</v>
      </c>
      <c r="AI3668" s="22">
        <v>0.1249999999999995</v>
      </c>
      <c r="AJ3668" s="21">
        <v>1110.2405000000019</v>
      </c>
      <c r="AK3668" s="21" t="e">
        <f>VLOOKUP($B3668,'[3]Rotoma level Monthly'!$C$2:$N$538,10,FALSE)</f>
        <v>#N/A</v>
      </c>
      <c r="AL3668" s="21" t="e">
        <f>VLOOKUP($B3668,'[3]Rotoma level Monthly'!$C$2:$N$538,11,FALSE)</f>
        <v>#N/A</v>
      </c>
      <c r="AM3668" s="20">
        <v>3.6262181911864579</v>
      </c>
      <c r="AN3668" s="21">
        <v>212.49166666666665</v>
      </c>
    </row>
    <row r="3669" spans="1:40" x14ac:dyDescent="0.25">
      <c r="A3669" t="s">
        <v>103</v>
      </c>
      <c r="B3669" s="15">
        <v>41883</v>
      </c>
      <c r="C3669" s="16" t="s">
        <v>77</v>
      </c>
      <c r="D3669" s="17">
        <v>2015</v>
      </c>
      <c r="E3669" s="18" t="str">
        <f t="shared" si="860"/>
        <v>Rotoiti Okawa Bay 2014/15</v>
      </c>
      <c r="F3669" s="18" t="s">
        <v>72</v>
      </c>
      <c r="G3669" s="19">
        <v>9</v>
      </c>
      <c r="H3669" s="20">
        <v>5.75</v>
      </c>
      <c r="I3669" s="21">
        <v>268.99999000000003</v>
      </c>
      <c r="J3669" s="19">
        <v>29.35552329266045</v>
      </c>
      <c r="K3669" s="19">
        <v>3.1504711516574804</v>
      </c>
      <c r="L3669" s="19">
        <v>0.50000001999999999</v>
      </c>
      <c r="M3669" s="19">
        <v>2.0000001000000003</v>
      </c>
      <c r="N3669" s="19">
        <v>7.4000000999999997</v>
      </c>
      <c r="O3669" s="19">
        <v>2</v>
      </c>
      <c r="Q3669" s="19">
        <f t="shared" si="855"/>
        <v>4.6437759739758855</v>
      </c>
      <c r="R3669" s="19">
        <f t="shared" si="864"/>
        <v>3.4096251235082136</v>
      </c>
      <c r="S3669" s="19">
        <f t="shared" si="857"/>
        <v>3.7035543142114702</v>
      </c>
      <c r="T3669" s="19">
        <f t="shared" si="861"/>
        <v>4.5036542934746855</v>
      </c>
      <c r="U3669" s="23">
        <f t="shared" si="858"/>
        <v>4.0651524262925633</v>
      </c>
      <c r="V3669" s="24">
        <f t="shared" si="859"/>
        <v>4.5631956879422715</v>
      </c>
      <c r="W3669" s="24">
        <f t="shared" si="859"/>
        <v>4.1656653427786221</v>
      </c>
      <c r="X3669" s="24">
        <f t="shared" si="859"/>
        <v>4.015329968730474</v>
      </c>
      <c r="Y3669" s="24">
        <f t="shared" si="859"/>
        <v>4.6161899873169778</v>
      </c>
      <c r="Z3669" s="24">
        <f t="shared" si="859"/>
        <v>4.3453581743132279</v>
      </c>
      <c r="AA3669" s="20">
        <v>-0.8</v>
      </c>
      <c r="AB3669" s="20">
        <v>-0.61166666666666603</v>
      </c>
      <c r="AC3669" s="17">
        <v>314.92119048039098</v>
      </c>
      <c r="AD3669" s="17">
        <f t="shared" si="863"/>
        <v>315.02714924587184</v>
      </c>
      <c r="AE3669" s="21">
        <v>142.21100000000101</v>
      </c>
      <c r="AF3669" s="21">
        <v>158.51388888888889</v>
      </c>
      <c r="AG3669" s="19">
        <v>3.9926275584795321</v>
      </c>
      <c r="AH3669" s="21">
        <v>163.6</v>
      </c>
      <c r="AI3669" s="22">
        <v>8.5833333333333012E-2</v>
      </c>
      <c r="AJ3669" s="21">
        <v>1209.6010000000038</v>
      </c>
      <c r="AK3669" s="21" t="e">
        <f>VLOOKUP($B3669,'[3]Rotoma level Monthly'!$C$2:$N$538,10,FALSE)</f>
        <v>#N/A</v>
      </c>
      <c r="AL3669" s="21" t="e">
        <f>VLOOKUP($B3669,'[3]Rotoma level Monthly'!$C$2:$N$538,11,FALSE)</f>
        <v>#N/A</v>
      </c>
      <c r="AM3669" s="20">
        <v>3.6697559376022286</v>
      </c>
      <c r="AN3669" s="21">
        <v>213.29999999999995</v>
      </c>
    </row>
    <row r="3670" spans="1:40" x14ac:dyDescent="0.25">
      <c r="A3670" t="s">
        <v>103</v>
      </c>
      <c r="B3670" s="15">
        <v>41913</v>
      </c>
      <c r="C3670" s="16" t="s">
        <v>77</v>
      </c>
      <c r="D3670" s="17">
        <v>2015</v>
      </c>
      <c r="E3670" s="18" t="str">
        <f t="shared" si="860"/>
        <v>Rotoiti Okawa Bay 2014/15</v>
      </c>
      <c r="F3670" s="18" t="s">
        <v>72</v>
      </c>
      <c r="G3670" s="19">
        <v>2.5</v>
      </c>
      <c r="H3670" s="20">
        <v>2.9</v>
      </c>
      <c r="I3670" s="21">
        <v>268.00001000000003</v>
      </c>
      <c r="J3670" s="19">
        <v>25.447524269660452</v>
      </c>
      <c r="K3670" s="19">
        <v>5.1044710539574787</v>
      </c>
      <c r="L3670" s="19">
        <v>2.0000001000000003</v>
      </c>
      <c r="M3670" s="19">
        <v>1</v>
      </c>
      <c r="N3670" s="19">
        <v>7.8000002000000004</v>
      </c>
      <c r="O3670" s="19">
        <v>1.6</v>
      </c>
      <c r="Q3670" s="19">
        <f t="shared" si="855"/>
        <v>3.2307676220269759</v>
      </c>
      <c r="R3670" s="19">
        <f t="shared" si="864"/>
        <v>4.2727813930091312</v>
      </c>
      <c r="S3670" s="19">
        <f t="shared" si="857"/>
        <v>3.6986857788037582</v>
      </c>
      <c r="T3670" s="19">
        <f t="shared" si="861"/>
        <v>4.3224849687108629</v>
      </c>
      <c r="U3670" s="23">
        <f t="shared" si="858"/>
        <v>3.8811799406376819</v>
      </c>
      <c r="V3670" s="24">
        <f t="shared" si="859"/>
        <v>4.5631956879422715</v>
      </c>
      <c r="W3670" s="24">
        <f t="shared" si="859"/>
        <v>4.2409720942827898</v>
      </c>
      <c r="X3670" s="24">
        <f t="shared" si="859"/>
        <v>4.0315144406253518</v>
      </c>
      <c r="Y3670" s="24">
        <f t="shared" si="859"/>
        <v>4.6161899873169778</v>
      </c>
      <c r="Z3670" s="24">
        <f t="shared" si="859"/>
        <v>4.3666620895066526</v>
      </c>
      <c r="AA3670" s="20">
        <v>-0.78</v>
      </c>
      <c r="AB3670" s="20">
        <v>-0.70499999999999996</v>
      </c>
      <c r="AC3670" s="17">
        <v>314.89565216159298</v>
      </c>
      <c r="AD3670" s="17">
        <f t="shared" si="863"/>
        <v>314.98798501068194</v>
      </c>
      <c r="AE3670" s="21">
        <v>96.184697298122003</v>
      </c>
      <c r="AF3670" s="21">
        <v>184.60488505747119</v>
      </c>
      <c r="AG3670" s="19">
        <v>4.4454813218390807</v>
      </c>
      <c r="AH3670" s="21">
        <v>192</v>
      </c>
      <c r="AI3670" s="22">
        <v>1.5833333333333401E-2</v>
      </c>
      <c r="AJ3670" s="21">
        <v>1177.7180000000058</v>
      </c>
      <c r="AK3670" s="21" t="e">
        <f>VLOOKUP($B3670,'[3]Rotoma level Monthly'!$C$2:$N$538,10,FALSE)</f>
        <v>#N/A</v>
      </c>
      <c r="AL3670" s="21" t="e">
        <f>VLOOKUP($B3670,'[3]Rotoma level Monthly'!$C$2:$N$538,11,FALSE)</f>
        <v>#N/A</v>
      </c>
      <c r="AM3670" s="20">
        <v>3.6346242063644119</v>
      </c>
      <c r="AN3670" s="21">
        <v>207.6583333333333</v>
      </c>
    </row>
    <row r="3671" spans="1:40" x14ac:dyDescent="0.25">
      <c r="A3671" t="s">
        <v>103</v>
      </c>
      <c r="B3671" s="15">
        <v>41944</v>
      </c>
      <c r="C3671" s="16" t="s">
        <v>77</v>
      </c>
      <c r="D3671" s="17">
        <v>2015</v>
      </c>
      <c r="E3671" s="18" t="str">
        <f t="shared" si="860"/>
        <v>Rotoiti Okawa Bay 2014/15</v>
      </c>
      <c r="F3671" s="18" t="s">
        <v>72</v>
      </c>
      <c r="G3671" s="19">
        <v>7.6999997999999996</v>
      </c>
      <c r="H3671" s="20">
        <v>3.15</v>
      </c>
      <c r="I3671" s="21">
        <v>322</v>
      </c>
      <c r="J3671" s="19">
        <v>38.14852329266045</v>
      </c>
      <c r="K3671" s="19">
        <v>8.0354705654574783</v>
      </c>
      <c r="L3671" s="19">
        <v>2.0000001000000003</v>
      </c>
      <c r="M3671" s="19">
        <v>8.0000004000000011</v>
      </c>
      <c r="N3671" s="19">
        <v>7.5</v>
      </c>
      <c r="O3671" s="19">
        <v>1.9</v>
      </c>
      <c r="Q3671" s="19">
        <f t="shared" si="855"/>
        <v>4.4716864132859477</v>
      </c>
      <c r="R3671" s="19">
        <f t="shared" si="864"/>
        <v>4.1717740624015187</v>
      </c>
      <c r="S3671" s="19">
        <f t="shared" si="857"/>
        <v>3.9386461738044507</v>
      </c>
      <c r="T3671" s="19">
        <f t="shared" si="861"/>
        <v>4.8359149754757027</v>
      </c>
      <c r="U3671" s="23">
        <f t="shared" si="858"/>
        <v>4.3545054062419046</v>
      </c>
      <c r="V3671" s="24">
        <f t="shared" si="859"/>
        <v>4.65618777241533</v>
      </c>
      <c r="W3671" s="24">
        <f t="shared" si="859"/>
        <v>4.2864602928785995</v>
      </c>
      <c r="X3671" s="24">
        <f t="shared" si="859"/>
        <v>4.0635319731853743</v>
      </c>
      <c r="Y3671" s="24">
        <f t="shared" si="859"/>
        <v>4.6549944848925966</v>
      </c>
      <c r="Z3671" s="24">
        <f t="shared" si="859"/>
        <v>4.4180399970037003</v>
      </c>
      <c r="AA3671" s="20">
        <v>-1.05</v>
      </c>
      <c r="AB3671" s="20">
        <v>-0.67333333333333301</v>
      </c>
      <c r="AC3671" s="17">
        <v>314.79547597297602</v>
      </c>
      <c r="AD3671" s="17">
        <f t="shared" si="863"/>
        <v>314.94330612764298</v>
      </c>
      <c r="AE3671" s="21">
        <v>63.751302701877499</v>
      </c>
      <c r="AF3671" s="21">
        <v>226.5347222222222</v>
      </c>
      <c r="AG3671" s="19">
        <v>4.8066944444444468</v>
      </c>
      <c r="AH3671" s="21">
        <v>234.6</v>
      </c>
      <c r="AI3671" s="22">
        <v>-0.24916666666666612</v>
      </c>
      <c r="AJ3671" s="21">
        <v>1221.134697298128</v>
      </c>
      <c r="AK3671" s="21" t="e">
        <f>VLOOKUP($B3671,'[3]Rotoma level Monthly'!$C$2:$N$538,10,FALSE)</f>
        <v>#N/A</v>
      </c>
      <c r="AL3671" s="21" t="e">
        <f>VLOOKUP($B3671,'[3]Rotoma level Monthly'!$C$2:$N$538,11,FALSE)</f>
        <v>#N/A</v>
      </c>
      <c r="AM3671" s="20">
        <v>3.6393787223507537</v>
      </c>
      <c r="AN3671" s="21">
        <v>204.79166666666663</v>
      </c>
    </row>
    <row r="3672" spans="1:40" x14ac:dyDescent="0.25">
      <c r="A3672" t="s">
        <v>103</v>
      </c>
      <c r="B3672" s="15">
        <v>41974</v>
      </c>
      <c r="C3672" s="16" t="s">
        <v>77</v>
      </c>
      <c r="D3672" s="17">
        <v>2015</v>
      </c>
      <c r="E3672" s="18" t="str">
        <f t="shared" si="860"/>
        <v>Rotoiti Okawa Bay 2014/15</v>
      </c>
      <c r="F3672" s="18" t="s">
        <v>72</v>
      </c>
      <c r="G3672" s="19">
        <v>4.1999997999999996</v>
      </c>
      <c r="H3672" s="20">
        <v>3.4</v>
      </c>
      <c r="I3672" s="21">
        <v>255</v>
      </c>
      <c r="J3672" s="19">
        <v>34.240526223660453</v>
      </c>
      <c r="K3672" s="19">
        <v>12.920470956257478</v>
      </c>
      <c r="L3672" s="19">
        <v>2.0000001000000003</v>
      </c>
      <c r="M3672" s="19">
        <v>6.0000000999999994</v>
      </c>
      <c r="N3672" s="19">
        <v>7.4000000999999997</v>
      </c>
      <c r="O3672" s="19">
        <v>1.2</v>
      </c>
      <c r="Q3672" s="19">
        <f t="shared" si="855"/>
        <v>3.8030531450817144</v>
      </c>
      <c r="R3672" s="19">
        <f t="shared" si="864"/>
        <v>4.0778496602629017</v>
      </c>
      <c r="S3672" s="19">
        <f t="shared" si="857"/>
        <v>3.6336859431062041</v>
      </c>
      <c r="T3672" s="19">
        <f t="shared" si="861"/>
        <v>4.6988580570234149</v>
      </c>
      <c r="U3672" s="23">
        <f t="shared" si="858"/>
        <v>4.0533617013685586</v>
      </c>
      <c r="V3672" s="24">
        <f t="shared" si="859"/>
        <v>4.6132563706778473</v>
      </c>
      <c r="W3672" s="24">
        <f t="shared" si="859"/>
        <v>4.2687392299049014</v>
      </c>
      <c r="X3672" s="24">
        <f t="shared" si="859"/>
        <v>4.0334823663656056</v>
      </c>
      <c r="Y3672" s="24">
        <f t="shared" si="859"/>
        <v>4.6072805633812353</v>
      </c>
      <c r="Z3672" s="24">
        <f t="shared" si="859"/>
        <v>4.3838051875550752</v>
      </c>
      <c r="AA3672" s="20">
        <v>-0.64</v>
      </c>
      <c r="AB3672" s="20">
        <v>-0.77166666666666595</v>
      </c>
      <c r="AC3672" s="17">
        <v>314.68636452843901</v>
      </c>
      <c r="AD3672" s="17">
        <f t="shared" si="863"/>
        <v>314.891927146814</v>
      </c>
      <c r="AE3672" s="21">
        <v>122.09502304146</v>
      </c>
      <c r="AF3672" s="21">
        <v>162.54704301075265</v>
      </c>
      <c r="AG3672" s="19">
        <v>3.6496303763440872</v>
      </c>
      <c r="AH3672" s="21">
        <v>201.5</v>
      </c>
      <c r="AI3672" s="22">
        <v>-0.499999999999999</v>
      </c>
      <c r="AJ3672" s="21">
        <v>1184.0670000000055</v>
      </c>
      <c r="AK3672" s="21" t="e">
        <f>VLOOKUP($B3672,'[3]Rotoma level Monthly'!$C$2:$N$538,10,FALSE)</f>
        <v>#N/A</v>
      </c>
      <c r="AL3672" s="21" t="e">
        <f>VLOOKUP($B3672,'[3]Rotoma level Monthly'!$C$2:$N$538,11,FALSE)</f>
        <v>#N/A</v>
      </c>
      <c r="AM3672" s="20">
        <v>3.7419429584618644</v>
      </c>
      <c r="AN3672" s="21">
        <v>202.95833333333334</v>
      </c>
    </row>
    <row r="3673" spans="1:40" x14ac:dyDescent="0.25">
      <c r="A3673" t="s">
        <v>103</v>
      </c>
      <c r="B3673" s="15">
        <v>42005</v>
      </c>
      <c r="C3673" s="16" t="s">
        <v>77</v>
      </c>
      <c r="D3673" s="17">
        <v>2015</v>
      </c>
      <c r="E3673" s="18" t="str">
        <f t="shared" si="860"/>
        <v>Rotoiti Okawa Bay 2014/15</v>
      </c>
      <c r="F3673" s="18" t="s">
        <v>72</v>
      </c>
      <c r="G3673" s="19">
        <v>15.6</v>
      </c>
      <c r="H3673" s="20">
        <v>3.6</v>
      </c>
      <c r="I3673" s="21">
        <v>529.99996999999996</v>
      </c>
      <c r="J3673" s="19">
        <v>83.09052329266045</v>
      </c>
      <c r="K3673" s="19">
        <v>16.828469979257481</v>
      </c>
      <c r="L3673" s="19">
        <v>2.0000001000000003</v>
      </c>
      <c r="M3673" s="19">
        <v>1</v>
      </c>
      <c r="N3673" s="19">
        <v>7.9000000999999997</v>
      </c>
      <c r="O3673" s="19">
        <v>9.6000004000000008</v>
      </c>
      <c r="Q3673" s="19">
        <f t="shared" si="855"/>
        <v>5.2505364798203322</v>
      </c>
      <c r="R3673" s="19">
        <f t="shared" si="864"/>
        <v>4.0071211180398958</v>
      </c>
      <c r="S3673" s="19">
        <f t="shared" si="857"/>
        <v>4.5900702935044269</v>
      </c>
      <c r="T3673" s="19">
        <f t="shared" si="861"/>
        <v>5.8230903627843622</v>
      </c>
      <c r="U3673" s="23">
        <f t="shared" si="858"/>
        <v>4.9177045635372538</v>
      </c>
      <c r="V3673" s="24">
        <f t="shared" si="859"/>
        <v>4.6219000444351286</v>
      </c>
      <c r="W3673" s="24">
        <f t="shared" si="859"/>
        <v>4.2039862965426504</v>
      </c>
      <c r="X3673" s="24">
        <f t="shared" si="859"/>
        <v>4.0527696600337206</v>
      </c>
      <c r="Y3673" s="24">
        <f t="shared" si="859"/>
        <v>4.6277862409615453</v>
      </c>
      <c r="Z3673" s="24">
        <f t="shared" si="859"/>
        <v>4.3810751349109855</v>
      </c>
      <c r="AA3673" s="20">
        <v>-0.74</v>
      </c>
      <c r="AB3673" s="20">
        <v>3.3333333333333298E-2</v>
      </c>
      <c r="AC3673" s="17">
        <v>314.55241610405398</v>
      </c>
      <c r="AD3673" s="17">
        <f t="shared" si="863"/>
        <v>314.8411582205984</v>
      </c>
      <c r="AE3673" s="21">
        <v>33.459618191098798</v>
      </c>
      <c r="AF3673" s="21">
        <v>171.12231182795688</v>
      </c>
      <c r="AG3673" s="19">
        <v>3.1606586021505372</v>
      </c>
      <c r="AH3673" s="21">
        <v>327.5</v>
      </c>
      <c r="AI3673" s="22">
        <v>-0.499999999999999</v>
      </c>
      <c r="AJ3673" s="21">
        <v>1169.3040230414656</v>
      </c>
      <c r="AK3673" s="21" t="e">
        <f>VLOOKUP($B3673,'[3]Rotoma level Monthly'!$C$2:$N$538,10,FALSE)</f>
        <v>#N/A</v>
      </c>
      <c r="AL3673" s="21" t="e">
        <f>VLOOKUP($B3673,'[3]Rotoma level Monthly'!$C$2:$N$538,11,FALSE)</f>
        <v>#N/A</v>
      </c>
      <c r="AM3673" s="20">
        <v>3.7162546744116853</v>
      </c>
      <c r="AN3673" s="21">
        <v>205.19166666666663</v>
      </c>
    </row>
    <row r="3674" spans="1:40" x14ac:dyDescent="0.25">
      <c r="A3674" t="s">
        <v>103</v>
      </c>
      <c r="B3674" s="15">
        <v>42036</v>
      </c>
      <c r="C3674" s="16" t="s">
        <v>77</v>
      </c>
      <c r="D3674" s="17">
        <v>2015</v>
      </c>
      <c r="E3674" s="18" t="str">
        <f t="shared" si="860"/>
        <v>Rotoiti Okawa Bay 2014/15</v>
      </c>
      <c r="F3674" s="18" t="s">
        <v>72</v>
      </c>
      <c r="G3674" s="19">
        <v>7.4000000999999997</v>
      </c>
      <c r="H3674" s="20">
        <v>2.74</v>
      </c>
      <c r="I3674" s="21">
        <v>285</v>
      </c>
      <c r="J3674" s="19">
        <v>33.263524269660451</v>
      </c>
      <c r="K3674" s="19">
        <v>8.0354705654574783</v>
      </c>
      <c r="L3674" s="19">
        <v>2.0000001000000003</v>
      </c>
      <c r="M3674" s="19">
        <v>1</v>
      </c>
      <c r="N3674" s="19">
        <v>8.6999998000000005</v>
      </c>
      <c r="O3674" s="19">
        <v>1.9</v>
      </c>
      <c r="Q3674" s="19">
        <f t="shared" si="855"/>
        <v>4.4278485830235432</v>
      </c>
      <c r="R3674" s="19">
        <f t="shared" si="864"/>
        <v>4.3417239706708708</v>
      </c>
      <c r="S3674" s="19">
        <f t="shared" si="857"/>
        <v>3.7790830286256152</v>
      </c>
      <c r="T3674" s="19">
        <f t="shared" si="861"/>
        <v>4.6621473215709992</v>
      </c>
      <c r="U3674" s="23">
        <f t="shared" si="858"/>
        <v>4.3027007259727572</v>
      </c>
      <c r="V3674" s="24">
        <f t="shared" si="859"/>
        <v>4.5813730501455767</v>
      </c>
      <c r="W3674" s="24">
        <f t="shared" si="859"/>
        <v>4.1784863702467998</v>
      </c>
      <c r="X3674" s="24">
        <f t="shared" si="859"/>
        <v>3.9948530240736937</v>
      </c>
      <c r="Y3674" s="24">
        <f t="shared" si="859"/>
        <v>4.6054829999042868</v>
      </c>
      <c r="Z3674" s="24">
        <f t="shared" si="859"/>
        <v>4.3450446839748107</v>
      </c>
      <c r="AA3674" s="20">
        <v>0.04</v>
      </c>
      <c r="AB3674" s="20">
        <v>4.1666666666666699E-2</v>
      </c>
      <c r="AC3674" s="17">
        <v>314.34762178564</v>
      </c>
      <c r="AD3674" s="17">
        <f t="shared" si="863"/>
        <v>314.78996036610897</v>
      </c>
      <c r="AE3674" s="21">
        <v>62.456500519820104</v>
      </c>
      <c r="AF3674" s="21">
        <v>165.18601190476184</v>
      </c>
      <c r="AG3674" s="19">
        <v>3.2568898809523819</v>
      </c>
      <c r="AH3674" s="21">
        <v>222</v>
      </c>
      <c r="AI3674" s="22">
        <v>-0.499999999999999</v>
      </c>
      <c r="AJ3674" s="21">
        <v>1146.8756412325642</v>
      </c>
      <c r="AK3674" s="21" t="e">
        <f>VLOOKUP($B3674,'[3]Rotoma level Monthly'!$C$2:$N$538,10,FALSE)</f>
        <v>#N/A</v>
      </c>
      <c r="AL3674" s="21" t="e">
        <f>VLOOKUP($B3674,'[3]Rotoma level Monthly'!$C$2:$N$538,11,FALSE)</f>
        <v>#N/A</v>
      </c>
      <c r="AM3674" s="20">
        <v>3.621868473694839</v>
      </c>
      <c r="AN3674" s="21">
        <v>205.66666666666666</v>
      </c>
    </row>
    <row r="3675" spans="1:40" x14ac:dyDescent="0.25">
      <c r="A3675" t="s">
        <v>103</v>
      </c>
      <c r="B3675" s="15">
        <v>42064</v>
      </c>
      <c r="C3675" s="16" t="s">
        <v>77</v>
      </c>
      <c r="D3675" s="17">
        <v>2015</v>
      </c>
      <c r="E3675" s="18" t="str">
        <f t="shared" si="860"/>
        <v>Rotoiti Okawa Bay 2014/15</v>
      </c>
      <c r="F3675" s="18" t="s">
        <v>72</v>
      </c>
      <c r="G3675" s="19">
        <v>117</v>
      </c>
      <c r="I3675" s="21">
        <v>2443.0000999999997</v>
      </c>
      <c r="J3675" s="19">
        <v>384.98352426966045</v>
      </c>
      <c r="K3675" s="19">
        <v>9.9894709562574793</v>
      </c>
      <c r="L3675" s="19">
        <v>3</v>
      </c>
      <c r="M3675" s="19">
        <v>4.9999998999999997</v>
      </c>
      <c r="N3675" s="19">
        <v>7.4000000999999997</v>
      </c>
      <c r="O3675" s="19">
        <v>33</v>
      </c>
      <c r="Q3675" s="19">
        <f t="shared" si="855"/>
        <v>7.4731920888352512</v>
      </c>
      <c r="S3675" s="19">
        <f t="shared" si="857"/>
        <v>6.5876496890991056</v>
      </c>
      <c r="T3675" s="19">
        <f t="shared" si="861"/>
        <v>7.7674910600923894</v>
      </c>
      <c r="U3675" s="23">
        <f t="shared" si="858"/>
        <v>7.2761109460089157</v>
      </c>
      <c r="V3675" s="24">
        <f t="shared" si="859"/>
        <v>4.7876981341891742</v>
      </c>
      <c r="W3675" s="24">
        <f t="shared" si="859"/>
        <v>4.0904345426990165</v>
      </c>
      <c r="X3675" s="24">
        <f t="shared" si="859"/>
        <v>4.1777001501302911</v>
      </c>
      <c r="Y3675" s="24">
        <f t="shared" si="859"/>
        <v>4.8612024168267007</v>
      </c>
      <c r="Z3675" s="24">
        <f t="shared" si="859"/>
        <v>4.5524573053197193</v>
      </c>
      <c r="AA3675" s="20">
        <v>-1.03</v>
      </c>
      <c r="AB3675" s="20">
        <v>-0.184999999999999</v>
      </c>
      <c r="AC3675" s="17">
        <v>314.23799747422902</v>
      </c>
      <c r="AD3675" s="17">
        <f t="shared" si="863"/>
        <v>314.74096612000977</v>
      </c>
      <c r="AE3675" s="21">
        <v>59.027000000000001</v>
      </c>
      <c r="AF3675" s="21">
        <v>159.32123655913981</v>
      </c>
      <c r="AG3675" s="19">
        <v>2.9181048387096764</v>
      </c>
      <c r="AH3675" s="21">
        <v>206.3</v>
      </c>
      <c r="AI3675" s="22">
        <v>-0.499999999999999</v>
      </c>
      <c r="AJ3675" s="21">
        <v>1187.1381417523844</v>
      </c>
      <c r="AK3675" s="21" t="e">
        <f>VLOOKUP($B3675,'[3]Rotoma level Monthly'!$C$2:$N$538,10,FALSE)</f>
        <v>#N/A</v>
      </c>
      <c r="AL3675" s="21" t="e">
        <f>VLOOKUP($B3675,'[3]Rotoma level Monthly'!$C$2:$N$538,11,FALSE)</f>
        <v>#N/A</v>
      </c>
      <c r="AM3675" s="20">
        <v>3.5896927544488069</v>
      </c>
      <c r="AN3675" s="21">
        <v>199.98333333333335</v>
      </c>
    </row>
    <row r="3676" spans="1:40" x14ac:dyDescent="0.25">
      <c r="A3676" t="s">
        <v>103</v>
      </c>
      <c r="B3676" s="15">
        <v>42095</v>
      </c>
      <c r="C3676" s="16" t="s">
        <v>77</v>
      </c>
      <c r="D3676" s="17">
        <v>2015</v>
      </c>
      <c r="E3676" s="18" t="str">
        <f t="shared" si="860"/>
        <v>Rotoiti Okawa Bay 2014/15</v>
      </c>
      <c r="F3676" s="18" t="s">
        <v>72</v>
      </c>
      <c r="G3676" s="19">
        <v>4</v>
      </c>
      <c r="H3676" s="20">
        <v>3.3</v>
      </c>
      <c r="I3676" s="21">
        <v>223</v>
      </c>
      <c r="J3676" s="19">
        <v>17.631525246660452</v>
      </c>
      <c r="K3676" s="19">
        <v>5.1044710539574787</v>
      </c>
      <c r="L3676" s="19">
        <v>4.9999998999999997</v>
      </c>
      <c r="M3676" s="19">
        <v>1</v>
      </c>
      <c r="N3676" s="19">
        <v>7.4000000999999997</v>
      </c>
      <c r="O3676" s="19">
        <v>0.60000001999999997</v>
      </c>
      <c r="Q3676" s="19">
        <f t="shared" si="855"/>
        <v>3.7492323779730246</v>
      </c>
      <c r="R3676" s="19">
        <f t="shared" ref="R3676:R3681" si="865">5.56+2.6*LOG(((1/$H3676)-(1/40)),10)</f>
        <v>4.1146395459202223</v>
      </c>
      <c r="S3676" s="19">
        <f t="shared" si="857"/>
        <v>3.4583976377749628</v>
      </c>
      <c r="T3676" s="19">
        <f t="shared" si="861"/>
        <v>3.8571664593708332</v>
      </c>
      <c r="U3676" s="23">
        <f t="shared" si="858"/>
        <v>3.7948590052597604</v>
      </c>
      <c r="V3676" s="24">
        <f t="shared" si="859"/>
        <v>4.7141799517452432</v>
      </c>
      <c r="W3676" s="24">
        <f t="shared" si="859"/>
        <v>4.1592944013227164</v>
      </c>
      <c r="X3676" s="24">
        <f t="shared" si="859"/>
        <v>4.1137779091959059</v>
      </c>
      <c r="Y3676" s="24">
        <f t="shared" si="859"/>
        <v>4.7972711003651316</v>
      </c>
      <c r="Z3676" s="24">
        <f t="shared" si="859"/>
        <v>4.5164601742396853</v>
      </c>
      <c r="AA3676" s="20">
        <v>-0.22</v>
      </c>
      <c r="AB3676" s="20">
        <v>-0.19166666666666601</v>
      </c>
      <c r="AC3676" s="17">
        <v>314.09221320006998</v>
      </c>
      <c r="AD3676" s="17">
        <f t="shared" si="863"/>
        <v>314.6776485857564</v>
      </c>
      <c r="AE3676" s="21">
        <v>129.94800000000001</v>
      </c>
      <c r="AF3676" s="21">
        <v>159.13194444444437</v>
      </c>
      <c r="AG3676" s="19">
        <v>3.1295833333333336</v>
      </c>
      <c r="AH3676" s="21">
        <v>164.6</v>
      </c>
      <c r="AI3676" s="22">
        <v>-0.499999999999999</v>
      </c>
      <c r="AJ3676" s="21">
        <v>1206.2981417523843</v>
      </c>
      <c r="AK3676" s="21" t="e">
        <f>VLOOKUP($B3676,'[3]Rotoma level Monthly'!$C$2:$N$538,10,FALSE)</f>
        <v>#N/A</v>
      </c>
      <c r="AL3676" s="21" t="e">
        <f>VLOOKUP($B3676,'[3]Rotoma level Monthly'!$C$2:$N$538,11,FALSE)</f>
        <v>#N/A</v>
      </c>
      <c r="AM3676" s="20">
        <v>3.5601021406495241</v>
      </c>
      <c r="AN3676" s="21">
        <v>198.95000000000002</v>
      </c>
    </row>
    <row r="3677" spans="1:40" x14ac:dyDescent="0.25">
      <c r="A3677" t="s">
        <v>103</v>
      </c>
      <c r="B3677" s="15">
        <v>42125</v>
      </c>
      <c r="C3677" s="16" t="s">
        <v>77</v>
      </c>
      <c r="D3677" s="17">
        <v>2015</v>
      </c>
      <c r="E3677" s="18" t="str">
        <f t="shared" si="860"/>
        <v>Rotoiti Okawa Bay 2014/15</v>
      </c>
      <c r="F3677" s="18" t="s">
        <v>72</v>
      </c>
      <c r="G3677" s="19">
        <v>1.9</v>
      </c>
      <c r="H3677" s="20">
        <v>3.6500001000000002</v>
      </c>
      <c r="I3677" s="21">
        <v>241</v>
      </c>
      <c r="J3677" s="19">
        <v>14.700524269660448</v>
      </c>
      <c r="K3677" s="19">
        <v>3.1504711516574804</v>
      </c>
      <c r="L3677" s="19">
        <v>2.0000001000000003</v>
      </c>
      <c r="M3677" s="19">
        <v>4.0000002000000006</v>
      </c>
      <c r="N3677" s="19">
        <v>7.3000002000000004</v>
      </c>
      <c r="O3677" s="19">
        <v>0.5</v>
      </c>
      <c r="Q3677" s="19">
        <f t="shared" si="855"/>
        <v>2.9280341464201856</v>
      </c>
      <c r="R3677" s="19">
        <f t="shared" si="865"/>
        <v>3.9899940204251951</v>
      </c>
      <c r="S3677" s="19">
        <f t="shared" si="857"/>
        <v>3.5598712981503531</v>
      </c>
      <c r="T3677" s="19">
        <f t="shared" si="861"/>
        <v>3.6266118443634876</v>
      </c>
      <c r="U3677" s="23">
        <f t="shared" si="858"/>
        <v>3.5261278273398053</v>
      </c>
      <c r="V3677" s="24">
        <f t="shared" si="859"/>
        <v>4.5138256714533842</v>
      </c>
      <c r="W3677" s="24">
        <f t="shared" si="859"/>
        <v>4.080264842195005</v>
      </c>
      <c r="X3677" s="24">
        <f t="shared" si="859"/>
        <v>4.0685587208894018</v>
      </c>
      <c r="Y3677" s="24">
        <f t="shared" si="859"/>
        <v>4.7049441072386493</v>
      </c>
      <c r="Z3677" s="24">
        <f t="shared" si="859"/>
        <v>4.4155205673235338</v>
      </c>
      <c r="AA3677" s="20">
        <v>-1.24</v>
      </c>
      <c r="AB3677" s="20">
        <v>-0.53500000000000003</v>
      </c>
      <c r="AC3677" s="17">
        <v>314.05071347177301</v>
      </c>
      <c r="AD3677" s="17">
        <f t="shared" si="863"/>
        <v>314.61002051373566</v>
      </c>
      <c r="AE3677" s="21">
        <v>110.80800000000001</v>
      </c>
      <c r="AF3677" s="21">
        <v>164.6774193548388</v>
      </c>
      <c r="AG3677" s="19">
        <v>2.9121575268817192</v>
      </c>
      <c r="AH3677" s="21">
        <v>177.1</v>
      </c>
      <c r="AI3677" s="22">
        <v>-0.53749999999999953</v>
      </c>
      <c r="AJ3677" s="21">
        <v>1149.8071417523822</v>
      </c>
      <c r="AK3677" s="21" t="e">
        <f>VLOOKUP($B3677,'[3]Rotoma level Monthly'!$C$2:$N$538,10,FALSE)</f>
        <v>#N/A</v>
      </c>
      <c r="AL3677" s="21" t="e">
        <f>VLOOKUP($B3677,'[3]Rotoma level Monthly'!$C$2:$N$538,11,FALSE)</f>
        <v>#N/A</v>
      </c>
      <c r="AM3677" s="20">
        <v>3.5565992471310057</v>
      </c>
      <c r="AN3677" s="21">
        <v>196.49166666666665</v>
      </c>
    </row>
    <row r="3678" spans="1:40" x14ac:dyDescent="0.25">
      <c r="A3678" t="s">
        <v>103</v>
      </c>
      <c r="B3678" s="15">
        <v>42156</v>
      </c>
      <c r="C3678" s="16" t="s">
        <v>77</v>
      </c>
      <c r="D3678" s="17">
        <v>2015</v>
      </c>
      <c r="E3678" s="18" t="str">
        <f t="shared" si="860"/>
        <v>Rotoiti Okawa Bay 2014/15</v>
      </c>
      <c r="F3678" s="18" t="s">
        <v>72</v>
      </c>
      <c r="G3678" s="19">
        <v>3.8</v>
      </c>
      <c r="H3678" s="20">
        <v>3.04</v>
      </c>
      <c r="I3678" s="21">
        <v>256.00000999999997</v>
      </c>
      <c r="J3678" s="19">
        <v>18.60852329266045</v>
      </c>
      <c r="K3678" s="19">
        <v>3.1504711516574804</v>
      </c>
      <c r="L3678" s="19">
        <v>4.9999998999999997</v>
      </c>
      <c r="M3678" s="19">
        <v>23</v>
      </c>
      <c r="N3678" s="19">
        <v>7.4000000999999997</v>
      </c>
      <c r="O3678" s="19">
        <v>1.5</v>
      </c>
      <c r="Q3678" s="19">
        <f t="shared" si="855"/>
        <v>3.6926503354066975</v>
      </c>
      <c r="R3678" s="19">
        <f t="shared" si="865"/>
        <v>4.2152758077895172</v>
      </c>
      <c r="S3678" s="19">
        <f t="shared" si="857"/>
        <v>3.6388023466521973</v>
      </c>
      <c r="T3678" s="19">
        <f t="shared" si="861"/>
        <v>3.925558778387551</v>
      </c>
      <c r="U3678" s="23">
        <f t="shared" si="858"/>
        <v>3.8680718170589907</v>
      </c>
      <c r="V3678" s="24">
        <f t="shared" si="859"/>
        <v>4.3876072162371562</v>
      </c>
      <c r="W3678" s="24">
        <f t="shared" si="859"/>
        <v>4.0715424247947682</v>
      </c>
      <c r="X3678" s="24">
        <f t="shared" si="859"/>
        <v>4.0323313086203578</v>
      </c>
      <c r="Y3678" s="24">
        <f t="shared" si="859"/>
        <v>4.6499594013247201</v>
      </c>
      <c r="Z3678" s="24">
        <f t="shared" si="859"/>
        <v>4.3593457536820175</v>
      </c>
      <c r="AA3678" s="20">
        <v>-1.1100000000000001</v>
      </c>
      <c r="AB3678" s="20">
        <v>-1.105</v>
      </c>
      <c r="AC3678" s="17">
        <v>314.06963334459198</v>
      </c>
      <c r="AD3678" s="17">
        <f t="shared" si="863"/>
        <v>314.54175251698871</v>
      </c>
      <c r="AE3678" s="21">
        <v>107.40600000000001</v>
      </c>
      <c r="AF3678" s="21">
        <v>194.96527777777771</v>
      </c>
      <c r="AG3678" s="19">
        <v>4.225938888888888</v>
      </c>
      <c r="AH3678" s="21">
        <v>115.2</v>
      </c>
      <c r="AI3678" s="22">
        <v>-0.57333333333333303</v>
      </c>
      <c r="AJ3678" s="21">
        <v>1173.876141752382</v>
      </c>
      <c r="AK3678" s="21" t="e">
        <f>VLOOKUP($B3678,'[3]Rotoma level Monthly'!$C$2:$N$538,10,FALSE)</f>
        <v>#N/A</v>
      </c>
      <c r="AL3678" s="21" t="e">
        <f>VLOOKUP($B3678,'[3]Rotoma level Monthly'!$C$2:$N$538,11,FALSE)</f>
        <v>#N/A</v>
      </c>
      <c r="AM3678" s="20">
        <v>3.5639010168442677</v>
      </c>
      <c r="AN3678" s="21">
        <v>197.06666666666663</v>
      </c>
    </row>
    <row r="3679" spans="1:40" x14ac:dyDescent="0.25">
      <c r="A3679" t="s">
        <v>103</v>
      </c>
      <c r="B3679" s="15">
        <v>42186</v>
      </c>
      <c r="C3679" s="16" t="s">
        <v>78</v>
      </c>
      <c r="D3679" s="17">
        <v>2016</v>
      </c>
      <c r="E3679" s="18" t="str">
        <f t="shared" si="860"/>
        <v>Rotoiti Okawa Bay 2015/16</v>
      </c>
      <c r="F3679" s="18" t="s">
        <v>72</v>
      </c>
      <c r="G3679" s="19">
        <v>6.6</v>
      </c>
      <c r="H3679" s="20">
        <v>4.3</v>
      </c>
      <c r="I3679" s="21">
        <v>200</v>
      </c>
      <c r="J3679" s="19">
        <v>18.60852426966045</v>
      </c>
      <c r="K3679" s="19">
        <v>1.1964709562574798</v>
      </c>
      <c r="L3679" s="19">
        <v>1.5</v>
      </c>
      <c r="M3679" s="19">
        <v>2</v>
      </c>
      <c r="N3679" s="19">
        <v>7.6349999999999998</v>
      </c>
      <c r="O3679" s="19">
        <v>0.91300000000000003</v>
      </c>
      <c r="Q3679" s="19">
        <f t="shared" si="855"/>
        <v>4.3016415962763457</v>
      </c>
      <c r="R3679" s="19">
        <f t="shared" si="865"/>
        <v>3.7845633999320749</v>
      </c>
      <c r="S3679" s="19">
        <f t="shared" si="857"/>
        <v>3.3161002869485832</v>
      </c>
      <c r="T3679" s="19">
        <f t="shared" si="861"/>
        <v>3.9255588449684726</v>
      </c>
      <c r="U3679" s="23">
        <f t="shared" si="858"/>
        <v>3.8319660320313691</v>
      </c>
      <c r="V3679" s="24">
        <f t="shared" si="859"/>
        <v>4.3654382380878332</v>
      </c>
      <c r="W3679" s="24">
        <f t="shared" si="859"/>
        <v>4.0454534225345231</v>
      </c>
      <c r="X3679" s="24">
        <f t="shared" si="859"/>
        <v>3.9732529200209838</v>
      </c>
      <c r="Y3679" s="24">
        <f t="shared" si="859"/>
        <v>4.5885770282745098</v>
      </c>
      <c r="Z3679" s="24">
        <f t="shared" si="859"/>
        <v>4.3104857673018451</v>
      </c>
      <c r="AA3679" s="20">
        <v>-1.45</v>
      </c>
      <c r="AB3679" s="20">
        <v>-1.02833333333333</v>
      </c>
      <c r="AC3679" s="17">
        <v>313.99861222550601</v>
      </c>
      <c r="AD3679" s="17">
        <f t="shared" si="863"/>
        <v>314.4615388908436</v>
      </c>
      <c r="AE3679" s="21">
        <v>153.09</v>
      </c>
      <c r="AF3679" s="21">
        <v>166.81451612903228</v>
      </c>
      <c r="AG3679" s="19">
        <v>3.2360846774193557</v>
      </c>
      <c r="AH3679" s="21">
        <v>148.30000000000001</v>
      </c>
      <c r="AI3679" s="22">
        <v>-0.63083333333333302</v>
      </c>
      <c r="AJ3679" s="21">
        <v>1185.5701417523815</v>
      </c>
      <c r="AK3679" s="21" t="e">
        <f>VLOOKUP($B3679,'[3]Rotoma level Monthly'!$C$2:$N$538,10,FALSE)</f>
        <v>#N/A</v>
      </c>
      <c r="AL3679" s="21" t="e">
        <f>VLOOKUP($B3679,'[3]Rotoma level Monthly'!$C$2:$N$538,11,FALSE)</f>
        <v>#N/A</v>
      </c>
      <c r="AM3679" s="20">
        <v>3.6478739335109349</v>
      </c>
      <c r="AN3679" s="21">
        <v>195.07500000000002</v>
      </c>
    </row>
    <row r="3680" spans="1:40" x14ac:dyDescent="0.25">
      <c r="A3680" t="s">
        <v>103</v>
      </c>
      <c r="B3680" s="15">
        <v>42217</v>
      </c>
      <c r="C3680" s="16" t="s">
        <v>78</v>
      </c>
      <c r="D3680" s="17">
        <v>2016</v>
      </c>
      <c r="E3680" s="18" t="str">
        <f t="shared" si="860"/>
        <v>Rotoiti Okawa Bay 2015/16</v>
      </c>
      <c r="F3680" s="18" t="s">
        <v>72</v>
      </c>
      <c r="G3680" s="19">
        <v>6.6</v>
      </c>
      <c r="H3680" s="20">
        <v>3.25</v>
      </c>
      <c r="I3680" s="21">
        <v>289</v>
      </c>
      <c r="J3680" s="19">
        <v>25.447524269660452</v>
      </c>
      <c r="K3680" s="19">
        <v>2.1734709562574799</v>
      </c>
      <c r="L3680" s="19">
        <v>1</v>
      </c>
      <c r="M3680" s="19">
        <v>2</v>
      </c>
      <c r="N3680" s="19">
        <v>7.46</v>
      </c>
      <c r="O3680" s="19">
        <v>1.37</v>
      </c>
      <c r="Q3680" s="19">
        <f t="shared" ref="Q3680:Q3708" si="866">2.22+2.54*LOG($G3680,10)</f>
        <v>4.3016415962763457</v>
      </c>
      <c r="R3680" s="19">
        <f t="shared" si="865"/>
        <v>4.1334163768947798</v>
      </c>
      <c r="S3680" s="19">
        <f t="shared" si="857"/>
        <v>3.7973025066972084</v>
      </c>
      <c r="T3680" s="19">
        <f t="shared" si="861"/>
        <v>4.3224849687108629</v>
      </c>
      <c r="U3680" s="23">
        <f t="shared" si="858"/>
        <v>4.1387113621447993</v>
      </c>
      <c r="V3680" s="24">
        <f t="shared" si="859"/>
        <v>4.3561716965335213</v>
      </c>
      <c r="W3680" s="24">
        <f t="shared" si="859"/>
        <v>4.0471604071685752</v>
      </c>
      <c r="X3680" s="24">
        <f t="shared" si="859"/>
        <v>3.9751541081148614</v>
      </c>
      <c r="Y3680" s="24">
        <f t="shared" si="859"/>
        <v>4.6892518279111348</v>
      </c>
      <c r="Z3680" s="24">
        <f t="shared" si="859"/>
        <v>4.3342043128245296</v>
      </c>
      <c r="AA3680" s="20">
        <v>-1.93</v>
      </c>
      <c r="AB3680" s="20">
        <v>-1.0549999999999999</v>
      </c>
      <c r="AC3680" s="17">
        <v>314.03165422950502</v>
      </c>
      <c r="AD3680" s="17">
        <f t="shared" si="863"/>
        <v>314.38996208156402</v>
      </c>
      <c r="AE3680" s="21">
        <v>159.13849999999999</v>
      </c>
      <c r="AF3680" s="21">
        <v>164.69086021505373</v>
      </c>
      <c r="AG3680" s="19">
        <v>3.0041263440860191</v>
      </c>
      <c r="AH3680" s="21">
        <v>152.30000000000001</v>
      </c>
      <c r="AI3680" s="22">
        <v>-0.64249999999999952</v>
      </c>
      <c r="AJ3680" s="21">
        <v>1281.3326417523813</v>
      </c>
      <c r="AK3680" s="21" t="e">
        <f>VLOOKUP($B3680,'[3]Rotoma level Monthly'!$C$2:$N$538,10,FALSE)</f>
        <v>#N/A</v>
      </c>
      <c r="AL3680" s="21" t="e">
        <f>VLOOKUP($B3680,'[3]Rotoma level Monthly'!$C$2:$N$538,11,FALSE)</f>
        <v>#N/A</v>
      </c>
      <c r="AM3680" s="20">
        <v>3.628299784765415</v>
      </c>
      <c r="AN3680" s="21">
        <v>192.08333333333334</v>
      </c>
    </row>
    <row r="3681" spans="1:40" x14ac:dyDescent="0.25">
      <c r="A3681" t="s">
        <v>103</v>
      </c>
      <c r="B3681" s="15">
        <v>42248</v>
      </c>
      <c r="C3681" s="16" t="s">
        <v>78</v>
      </c>
      <c r="D3681" s="17">
        <v>2016</v>
      </c>
      <c r="E3681" s="18" t="str">
        <f t="shared" si="860"/>
        <v>Rotoiti Okawa Bay 2015/16</v>
      </c>
      <c r="F3681" s="18" t="s">
        <v>72</v>
      </c>
      <c r="G3681" s="19">
        <v>5.9</v>
      </c>
      <c r="H3681" s="20">
        <v>4</v>
      </c>
      <c r="I3681" s="21">
        <v>252</v>
      </c>
      <c r="J3681" s="19">
        <v>29.355524269660449</v>
      </c>
      <c r="K3681" s="19">
        <v>6.0814709562574798</v>
      </c>
      <c r="L3681" s="19">
        <v>1</v>
      </c>
      <c r="M3681" s="19">
        <v>4</v>
      </c>
      <c r="N3681" s="19">
        <v>7.59</v>
      </c>
      <c r="O3681" s="19">
        <v>1.93</v>
      </c>
      <c r="Q3681" s="19">
        <f t="shared" si="866"/>
        <v>4.1779641095710467</v>
      </c>
      <c r="R3681" s="19">
        <f t="shared" si="865"/>
        <v>3.8756745470895422</v>
      </c>
      <c r="S3681" s="19">
        <f t="shared" si="857"/>
        <v>3.618215627752448</v>
      </c>
      <c r="T3681" s="19">
        <f t="shared" si="861"/>
        <v>4.5036543356804621</v>
      </c>
      <c r="U3681" s="23">
        <f t="shared" si="858"/>
        <v>4.0438771550233747</v>
      </c>
      <c r="V3681" s="24">
        <f t="shared" si="859"/>
        <v>4.3173540411664506</v>
      </c>
      <c r="W3681" s="24">
        <f t="shared" si="859"/>
        <v>4.0895285365850595</v>
      </c>
      <c r="X3681" s="24">
        <f t="shared" si="859"/>
        <v>3.9680425509099426</v>
      </c>
      <c r="Y3681" s="24">
        <f t="shared" si="859"/>
        <v>4.6892518314282832</v>
      </c>
      <c r="Z3681" s="24">
        <f t="shared" si="859"/>
        <v>4.3324313735520974</v>
      </c>
      <c r="AA3681" s="20">
        <v>-1.81</v>
      </c>
      <c r="AB3681" s="20">
        <v>-1.29</v>
      </c>
      <c r="AC3681" s="17">
        <v>314.06993303724698</v>
      </c>
      <c r="AD3681" s="17">
        <f t="shared" si="863"/>
        <v>314.31902396130204</v>
      </c>
      <c r="AE3681" s="21">
        <v>183.16900000000101</v>
      </c>
      <c r="AF3681" s="21">
        <v>175.76388888888886</v>
      </c>
      <c r="AG3681" s="19">
        <v>3.5814930555555557</v>
      </c>
      <c r="AH3681" s="21">
        <v>158.4</v>
      </c>
      <c r="AI3681" s="22">
        <v>-0.68916666666666648</v>
      </c>
      <c r="AJ3681" s="21">
        <v>1239.5756417523794</v>
      </c>
      <c r="AK3681" s="21" t="e">
        <f>VLOOKUP($B3681,'[3]Rotoma level Monthly'!$C$2:$N$538,10,FALSE)</f>
        <v>#N/A</v>
      </c>
      <c r="AL3681" s="21" t="e">
        <f>VLOOKUP($B3681,'[3]Rotoma level Monthly'!$C$2:$N$538,11,FALSE)</f>
        <v>#N/A</v>
      </c>
      <c r="AM3681" s="20">
        <v>3.5614981494607552</v>
      </c>
      <c r="AN3681" s="21">
        <v>191.64999999999998</v>
      </c>
    </row>
    <row r="3682" spans="1:40" x14ac:dyDescent="0.25">
      <c r="A3682" t="s">
        <v>103</v>
      </c>
      <c r="B3682" s="15">
        <v>42278</v>
      </c>
      <c r="C3682" s="16" t="s">
        <v>78</v>
      </c>
      <c r="D3682" s="17">
        <v>2016</v>
      </c>
      <c r="E3682" s="18" t="str">
        <f t="shared" si="860"/>
        <v>Rotoiti Okawa Bay 2015/16</v>
      </c>
      <c r="F3682" s="18" t="s">
        <v>72</v>
      </c>
      <c r="G3682" s="19">
        <v>2.2000000000000002</v>
      </c>
      <c r="I3682" s="21">
        <v>208</v>
      </c>
      <c r="J3682" s="19">
        <v>26.424524269660452</v>
      </c>
      <c r="K3682" s="19">
        <v>9.9894709562574793</v>
      </c>
      <c r="L3682" s="19">
        <v>3</v>
      </c>
      <c r="M3682" s="19">
        <v>3</v>
      </c>
      <c r="N3682" s="19">
        <v>7.51</v>
      </c>
      <c r="O3682" s="19">
        <v>0.79600000000000004</v>
      </c>
      <c r="Q3682" s="19">
        <f t="shared" si="866"/>
        <v>3.0897536092884041</v>
      </c>
      <c r="S3682" s="19">
        <f t="shared" si="857"/>
        <v>3.3673706382379121</v>
      </c>
      <c r="T3682" s="19">
        <f t="shared" si="861"/>
        <v>4.3702609576810474</v>
      </c>
      <c r="U3682" s="23">
        <f t="shared" si="858"/>
        <v>3.6091284017357879</v>
      </c>
      <c r="V3682" s="24">
        <f t="shared" si="859"/>
        <v>4.3056028734382368</v>
      </c>
      <c r="W3682" s="24">
        <f t="shared" si="859"/>
        <v>4.0712032509426521</v>
      </c>
      <c r="X3682" s="24">
        <f t="shared" si="859"/>
        <v>3.9404329558627889</v>
      </c>
      <c r="Y3682" s="24">
        <f t="shared" si="859"/>
        <v>4.6932331638424651</v>
      </c>
      <c r="Z3682" s="24">
        <f t="shared" si="859"/>
        <v>4.3097604119769395</v>
      </c>
      <c r="AA3682" s="20">
        <v>-1.96</v>
      </c>
      <c r="AB3682" s="20">
        <v>-1.3099999999999901</v>
      </c>
      <c r="AC3682" s="17">
        <v>314.04241884682898</v>
      </c>
      <c r="AD3682" s="17">
        <f t="shared" si="863"/>
        <v>314.24792118507173</v>
      </c>
      <c r="AE3682" s="21">
        <v>32.591999999999999</v>
      </c>
      <c r="AF3682" s="21">
        <v>217.38772928526251</v>
      </c>
      <c r="AG3682" s="19">
        <v>4.0597939059139794</v>
      </c>
      <c r="AI3682" s="22">
        <v>-0.72249999999999948</v>
      </c>
      <c r="AJ3682" s="21">
        <v>1280.5336417523793</v>
      </c>
      <c r="AK3682" s="21" t="e">
        <f>VLOOKUP($B3682,'[3]Rotoma level Monthly'!$C$2:$N$538,10,FALSE)</f>
        <v>#N/A</v>
      </c>
      <c r="AL3682" s="21" t="e">
        <f>VLOOKUP($B3682,'[3]Rotoma level Monthly'!$C$2:$N$538,11,FALSE)</f>
        <v>#N/A</v>
      </c>
      <c r="AM3682" s="20">
        <v>3.5272369408837569</v>
      </c>
    </row>
    <row r="3683" spans="1:40" x14ac:dyDescent="0.25">
      <c r="A3683" t="s">
        <v>103</v>
      </c>
      <c r="B3683" s="15">
        <v>42309</v>
      </c>
      <c r="C3683" s="16" t="s">
        <v>78</v>
      </c>
      <c r="D3683" s="17">
        <v>2016</v>
      </c>
      <c r="E3683" s="18" t="str">
        <f t="shared" si="860"/>
        <v>Rotoiti Okawa Bay 2015/16</v>
      </c>
      <c r="F3683" s="18" t="s">
        <v>72</v>
      </c>
      <c r="G3683" s="19">
        <v>1</v>
      </c>
      <c r="H3683" s="20">
        <v>4</v>
      </c>
      <c r="I3683" s="21">
        <v>234</v>
      </c>
      <c r="J3683" s="19">
        <v>28.378524269660449</v>
      </c>
      <c r="K3683" s="19">
        <v>10.96647095625748</v>
      </c>
      <c r="L3683" s="19">
        <v>2</v>
      </c>
      <c r="M3683" s="19">
        <v>7</v>
      </c>
      <c r="N3683" s="19">
        <v>7.16</v>
      </c>
      <c r="O3683" s="19">
        <v>0.54</v>
      </c>
      <c r="Q3683" s="19">
        <f t="shared" si="866"/>
        <v>2.2200000000000002</v>
      </c>
      <c r="R3683" s="19">
        <f t="shared" ref="R3683:R3684" si="867">5.56+2.6*LOG(((1/$H3683)-(1/40)),10)</f>
        <v>3.8756745470895422</v>
      </c>
      <c r="S3683" s="19">
        <f t="shared" si="857"/>
        <v>3.5213397308045296</v>
      </c>
      <c r="T3683" s="19">
        <f t="shared" si="861"/>
        <v>4.4607302384113563</v>
      </c>
      <c r="U3683" s="23">
        <f t="shared" si="858"/>
        <v>3.5194361290763569</v>
      </c>
      <c r="V3683" s="24">
        <f t="shared" si="859"/>
        <v>4.1179623389977404</v>
      </c>
      <c r="W3683" s="24">
        <f t="shared" si="859"/>
        <v>4.0415932994114545</v>
      </c>
      <c r="X3683" s="24">
        <f t="shared" si="859"/>
        <v>3.9056574189461291</v>
      </c>
      <c r="Y3683" s="24">
        <f t="shared" si="859"/>
        <v>4.6619677690871031</v>
      </c>
      <c r="Z3683" s="24">
        <f t="shared" si="859"/>
        <v>4.2401713055464763</v>
      </c>
      <c r="AA3683" s="20">
        <v>-0.6</v>
      </c>
      <c r="AB3683" s="20">
        <v>-1.4766666666666599</v>
      </c>
      <c r="AC3683" s="17">
        <v>313.912353296638</v>
      </c>
      <c r="AD3683" s="17">
        <f t="shared" si="863"/>
        <v>314.17432762871022</v>
      </c>
      <c r="AE3683" s="21">
        <v>105.85899999999999</v>
      </c>
      <c r="AF3683" s="21">
        <v>204.09722222222223</v>
      </c>
      <c r="AG3683" s="19">
        <v>4.211652925000001</v>
      </c>
      <c r="AH3683" s="21">
        <v>256.60000000000002</v>
      </c>
      <c r="AI3683" s="22">
        <v>-0.89999999999999791</v>
      </c>
      <c r="AJ3683" s="21">
        <v>1216.9409444542575</v>
      </c>
      <c r="AK3683" s="21" t="e">
        <f>VLOOKUP($B3683,'[3]Rotoma level Monthly'!$C$2:$N$538,10,FALSE)</f>
        <v>#N/A</v>
      </c>
      <c r="AL3683" s="21" t="e">
        <f>VLOOKUP($B3683,'[3]Rotoma level Monthly'!$C$2:$N$538,11,FALSE)</f>
        <v>#N/A</v>
      </c>
      <c r="AM3683" s="20">
        <v>3.4950963228899981</v>
      </c>
      <c r="AN3683" s="21">
        <v>197.0333333333333</v>
      </c>
    </row>
    <row r="3684" spans="1:40" x14ac:dyDescent="0.25">
      <c r="A3684" t="s">
        <v>103</v>
      </c>
      <c r="B3684" s="15">
        <v>42339</v>
      </c>
      <c r="C3684" s="16" t="s">
        <v>78</v>
      </c>
      <c r="D3684" s="17">
        <v>2016</v>
      </c>
      <c r="E3684" s="18" t="str">
        <f t="shared" si="860"/>
        <v>Rotoiti Okawa Bay 2015/16</v>
      </c>
      <c r="F3684" s="18" t="s">
        <v>72</v>
      </c>
      <c r="G3684" s="19">
        <v>4.5999999999999996</v>
      </c>
      <c r="H3684" s="20">
        <v>4</v>
      </c>
      <c r="I3684" s="21">
        <v>277</v>
      </c>
      <c r="J3684" s="19">
        <v>31.30952426966045</v>
      </c>
      <c r="K3684" s="19">
        <v>9.012470956257479</v>
      </c>
      <c r="L3684" s="19">
        <v>2</v>
      </c>
      <c r="M3684" s="19">
        <v>2</v>
      </c>
      <c r="N3684" s="19">
        <v>8.2799999999999994</v>
      </c>
      <c r="O3684" s="19">
        <v>0.91500000000000004</v>
      </c>
      <c r="Q3684" s="19">
        <f t="shared" si="866"/>
        <v>3.9034048924711984</v>
      </c>
      <c r="R3684" s="19">
        <f t="shared" si="867"/>
        <v>3.8756745470895422</v>
      </c>
      <c r="S3684" s="19">
        <f t="shared" si="857"/>
        <v>3.7418641048839896</v>
      </c>
      <c r="T3684" s="19">
        <f t="shared" si="861"/>
        <v>4.5853752889264623</v>
      </c>
      <c r="U3684" s="23">
        <f t="shared" si="858"/>
        <v>4.0265797083427977</v>
      </c>
      <c r="V3684" s="24">
        <f t="shared" si="859"/>
        <v>4.1263249846135306</v>
      </c>
      <c r="W3684" s="24">
        <f t="shared" si="859"/>
        <v>4.0213757880941197</v>
      </c>
      <c r="X3684" s="24">
        <f t="shared" si="859"/>
        <v>3.9146722657609438</v>
      </c>
      <c r="Y3684" s="24">
        <f t="shared" si="859"/>
        <v>4.6525108717456902</v>
      </c>
      <c r="Z3684" s="24">
        <f t="shared" si="859"/>
        <v>4.2379394727943307</v>
      </c>
      <c r="AA3684" s="20">
        <v>-1</v>
      </c>
      <c r="AB3684" s="20">
        <v>-1.4583333333333299</v>
      </c>
      <c r="AC3684" s="17">
        <v>313.776393440449</v>
      </c>
      <c r="AD3684" s="17">
        <f t="shared" si="863"/>
        <v>314.09849670471101</v>
      </c>
      <c r="AE3684" s="21">
        <v>45.260710000000003</v>
      </c>
      <c r="AF3684" s="21">
        <v>186.60618279569897</v>
      </c>
      <c r="AG3684" s="19">
        <v>3.9188219086021499</v>
      </c>
      <c r="AH3684" s="21">
        <v>253.1</v>
      </c>
      <c r="AI3684" s="22">
        <v>-1.041666666666665</v>
      </c>
      <c r="AJ3684" s="21">
        <v>1259.0486417523798</v>
      </c>
      <c r="AK3684" s="21" t="e">
        <f>VLOOKUP($B3684,'[3]Rotoma level Monthly'!$C$2:$N$538,10,FALSE)</f>
        <v>#N/A</v>
      </c>
      <c r="AL3684" s="21" t="e">
        <f>VLOOKUP($B3684,'[3]Rotoma level Monthly'!$C$2:$N$538,11,FALSE)</f>
        <v>#N/A</v>
      </c>
      <c r="AM3684" s="20">
        <v>3.4455095296029614</v>
      </c>
      <c r="AN3684" s="21">
        <v>198.57499999999996</v>
      </c>
    </row>
    <row r="3685" spans="1:40" x14ac:dyDescent="0.25">
      <c r="A3685" t="s">
        <v>103</v>
      </c>
      <c r="B3685" s="15">
        <v>42370</v>
      </c>
      <c r="C3685" s="16" t="s">
        <v>78</v>
      </c>
      <c r="D3685" s="17">
        <v>2016</v>
      </c>
      <c r="E3685" s="18" t="str">
        <f t="shared" si="860"/>
        <v>Rotoiti Okawa Bay 2015/16</v>
      </c>
      <c r="F3685" s="18" t="s">
        <v>72</v>
      </c>
      <c r="G3685" s="19">
        <v>2.8</v>
      </c>
      <c r="I3685" s="21">
        <v>283</v>
      </c>
      <c r="J3685" s="19">
        <v>25.447524269660452</v>
      </c>
      <c r="K3685" s="19">
        <v>6.0814709562574798</v>
      </c>
      <c r="L3685" s="19">
        <v>4</v>
      </c>
      <c r="M3685" s="19">
        <v>5</v>
      </c>
      <c r="N3685" s="19">
        <v>7.33</v>
      </c>
      <c r="O3685" s="19">
        <v>0.95</v>
      </c>
      <c r="Q3685" s="19">
        <f t="shared" si="866"/>
        <v>3.3557813996092367</v>
      </c>
      <c r="S3685" s="19">
        <f t="shared" si="857"/>
        <v>3.7698771709281131</v>
      </c>
      <c r="T3685" s="19">
        <f t="shared" si="861"/>
        <v>4.3224849687108629</v>
      </c>
      <c r="U3685" s="23">
        <f t="shared" si="858"/>
        <v>3.8160478464160712</v>
      </c>
      <c r="V3685" s="24">
        <f t="shared" si="859"/>
        <v>3.9684287279292731</v>
      </c>
      <c r="W3685" s="24">
        <f t="shared" si="859"/>
        <v>4.022959640322366</v>
      </c>
      <c r="X3685" s="24">
        <f t="shared" si="859"/>
        <v>3.8463228388795847</v>
      </c>
      <c r="Y3685" s="24">
        <f t="shared" si="859"/>
        <v>4.5274604222395656</v>
      </c>
      <c r="Z3685" s="24">
        <f t="shared" si="859"/>
        <v>4.1461347463675651</v>
      </c>
      <c r="AA3685" s="20">
        <v>-1.91</v>
      </c>
      <c r="AB3685" s="20">
        <v>-1.04666666666666</v>
      </c>
      <c r="AC3685" s="17">
        <v>313.69987259050299</v>
      </c>
      <c r="AD3685" s="17">
        <f t="shared" si="863"/>
        <v>314.02745141191508</v>
      </c>
      <c r="AE3685" s="21">
        <v>134.50847999999999</v>
      </c>
      <c r="AF3685" s="21">
        <v>154.36155913978484</v>
      </c>
      <c r="AG3685" s="19">
        <v>3.8225000000000016</v>
      </c>
      <c r="AH3685" s="21">
        <v>210.7</v>
      </c>
      <c r="AI3685" s="22">
        <v>-1.05083333333333</v>
      </c>
      <c r="AJ3685" s="21">
        <v>1182.21432871092</v>
      </c>
      <c r="AK3685" s="21" t="e">
        <f>VLOOKUP($B3685,'[3]Rotoma level Monthly'!$C$2:$N$538,10,FALSE)</f>
        <v>#N/A</v>
      </c>
      <c r="AL3685" s="21" t="e">
        <f>VLOOKUP($B3685,'[3]Rotoma level Monthly'!$C$2:$N$538,11,FALSE)</f>
        <v>#N/A</v>
      </c>
      <c r="AM3685" s="20">
        <v>3.4679421572911333</v>
      </c>
      <c r="AN3685" s="21">
        <v>199.34166666666667</v>
      </c>
    </row>
    <row r="3686" spans="1:40" x14ac:dyDescent="0.25">
      <c r="A3686" t="s">
        <v>103</v>
      </c>
      <c r="B3686" s="15">
        <v>42401</v>
      </c>
      <c r="C3686" s="16" t="s">
        <v>78</v>
      </c>
      <c r="D3686" s="17">
        <v>2016</v>
      </c>
      <c r="E3686" s="18" t="str">
        <f t="shared" si="860"/>
        <v>Rotoiti Okawa Bay 2015/16</v>
      </c>
      <c r="F3686" s="18" t="s">
        <v>72</v>
      </c>
      <c r="G3686" s="19">
        <v>8.4</v>
      </c>
      <c r="I3686" s="21">
        <v>245</v>
      </c>
      <c r="J3686" s="19">
        <v>22.516524269660451</v>
      </c>
      <c r="K3686" s="19">
        <v>1.1964709562574798</v>
      </c>
      <c r="L3686" s="19">
        <v>2</v>
      </c>
      <c r="M3686" s="19">
        <v>4</v>
      </c>
      <c r="N3686" s="19">
        <v>7.54</v>
      </c>
      <c r="O3686" s="19">
        <v>1.01</v>
      </c>
      <c r="Q3686" s="19">
        <f t="shared" si="866"/>
        <v>4.5676693865971796</v>
      </c>
      <c r="S3686" s="19">
        <f t="shared" si="857"/>
        <v>3.5813899139372425</v>
      </c>
      <c r="T3686" s="19">
        <f t="shared" si="861"/>
        <v>4.1673039481916225</v>
      </c>
      <c r="U3686" s="23">
        <f t="shared" si="858"/>
        <v>4.105454416242015</v>
      </c>
      <c r="V3686" s="24">
        <f t="shared" si="859"/>
        <v>3.98008046156041</v>
      </c>
      <c r="W3686" s="24">
        <f t="shared" si="859"/>
        <v>3.9831140990288016</v>
      </c>
      <c r="X3686" s="24">
        <f t="shared" si="859"/>
        <v>3.8298484126555539</v>
      </c>
      <c r="Y3686" s="24">
        <f t="shared" si="859"/>
        <v>4.486223474457951</v>
      </c>
      <c r="Z3686" s="24">
        <f t="shared" si="859"/>
        <v>4.1296975538900034</v>
      </c>
      <c r="AA3686" s="20">
        <v>-1.77</v>
      </c>
      <c r="AB3686" s="20">
        <v>-1.1583333333333301</v>
      </c>
      <c r="AC3686" s="17">
        <v>313.74452368259398</v>
      </c>
      <c r="AD3686" s="17">
        <f t="shared" si="863"/>
        <v>313.97719323666121</v>
      </c>
      <c r="AE3686" s="21">
        <v>147.47473049999999</v>
      </c>
      <c r="AF3686" s="21">
        <v>144.94971264367811</v>
      </c>
      <c r="AG3686" s="19">
        <v>3.4419181034482764</v>
      </c>
      <c r="AH3686" s="21">
        <v>171.1</v>
      </c>
      <c r="AI3686" s="22">
        <v>-1.08</v>
      </c>
      <c r="AJ3686" s="21">
        <v>1283.2631905198211</v>
      </c>
      <c r="AK3686" s="21" t="e">
        <f>VLOOKUP($B3686,'[3]Rotoma level Monthly'!$C$2:$N$538,10,FALSE)</f>
        <v>#N/A</v>
      </c>
      <c r="AL3686" s="21" t="e">
        <f>VLOOKUP($B3686,'[3]Rotoma level Monthly'!$C$2:$N$538,11,FALSE)</f>
        <v>#N/A</v>
      </c>
      <c r="AM3686" s="20">
        <v>3.5230956071119217</v>
      </c>
      <c r="AN3686" s="21">
        <v>186.30833333333331</v>
      </c>
    </row>
    <row r="3687" spans="1:40" x14ac:dyDescent="0.25">
      <c r="A3687" t="s">
        <v>103</v>
      </c>
      <c r="B3687" s="15">
        <v>42430</v>
      </c>
      <c r="C3687" s="16" t="s">
        <v>78</v>
      </c>
      <c r="D3687" s="17">
        <v>2016</v>
      </c>
      <c r="E3687" s="18" t="str">
        <f t="shared" si="860"/>
        <v>Rotoiti Okawa Bay 2015/16</v>
      </c>
      <c r="F3687" s="18" t="s">
        <v>72</v>
      </c>
      <c r="G3687" s="19">
        <v>38.200000000000003</v>
      </c>
      <c r="H3687" s="20">
        <v>4.0999999999999996</v>
      </c>
      <c r="I3687" s="21">
        <v>820</v>
      </c>
      <c r="J3687" s="19">
        <v>109.46952426966045</v>
      </c>
      <c r="K3687" s="19">
        <v>2.1734709562574799</v>
      </c>
      <c r="L3687" s="19">
        <v>5</v>
      </c>
      <c r="M3687" s="19">
        <v>3</v>
      </c>
      <c r="N3687" s="19">
        <v>7.32</v>
      </c>
      <c r="O3687" s="19">
        <v>7.76</v>
      </c>
      <c r="Q3687" s="19">
        <f t="shared" si="866"/>
        <v>6.2384409417957389</v>
      </c>
      <c r="R3687" s="19">
        <f t="shared" ref="R3687:R3730" si="868">5.56+2.6*LOG(((1/$H3687)-(1/40)),10)</f>
        <v>3.8446515613796155</v>
      </c>
      <c r="S3687" s="19">
        <f t="shared" si="857"/>
        <v>5.1605796956749881</v>
      </c>
      <c r="T3687" s="19">
        <f t="shared" si="861"/>
        <v>6.1727362337627039</v>
      </c>
      <c r="U3687" s="23">
        <f t="shared" si="858"/>
        <v>5.3541021081532616</v>
      </c>
      <c r="V3687" s="24">
        <f t="shared" si="859"/>
        <v>3.8771845326404502</v>
      </c>
      <c r="W3687" s="24">
        <f t="shared" si="859"/>
        <v>3.9677293726233365</v>
      </c>
      <c r="X3687" s="24">
        <f t="shared" si="859"/>
        <v>3.7109259132035444</v>
      </c>
      <c r="Y3687" s="24">
        <f t="shared" si="859"/>
        <v>4.3533272389304773</v>
      </c>
      <c r="Z3687" s="24">
        <f t="shared" si="859"/>
        <v>3.9695301507353657</v>
      </c>
      <c r="AA3687" s="20">
        <v>-0.4</v>
      </c>
      <c r="AB3687" s="20">
        <v>-1.0916666666666599</v>
      </c>
      <c r="AC3687" s="17">
        <v>313.79343185180301</v>
      </c>
      <c r="AD3687" s="17">
        <f t="shared" si="863"/>
        <v>313.94014610145905</v>
      </c>
      <c r="AE3687" s="21">
        <v>166.72928999999999</v>
      </c>
      <c r="AF3687" s="21">
        <v>156.83467741935488</v>
      </c>
      <c r="AG3687" s="19">
        <v>3.2158736559139776</v>
      </c>
      <c r="AH3687" s="21">
        <v>171.6</v>
      </c>
      <c r="AI3687" s="22">
        <v>-1.0983333333333301</v>
      </c>
      <c r="AJ3687" s="21">
        <v>1368.2814205000011</v>
      </c>
      <c r="AK3687" s="21">
        <f>VLOOKUP($B3687,'[3]Rotoma level Monthly'!$C$2:$N$538,10,FALSE)</f>
        <v>1283.2631905198211</v>
      </c>
      <c r="AL3687" s="21">
        <f>VLOOKUP($B3687,'[3]Rotoma level Monthly'!$C$2:$N$538,11,FALSE)</f>
        <v>1220.4665616213695</v>
      </c>
      <c r="AM3687" s="20">
        <v>3.5385146256532458</v>
      </c>
      <c r="AN3687" s="21">
        <v>182.10833333333335</v>
      </c>
    </row>
    <row r="3688" spans="1:40" x14ac:dyDescent="0.25">
      <c r="A3688" t="s">
        <v>103</v>
      </c>
      <c r="B3688" s="15">
        <v>42461</v>
      </c>
      <c r="C3688" s="16" t="s">
        <v>78</v>
      </c>
      <c r="D3688" s="17">
        <v>2016</v>
      </c>
      <c r="E3688" s="18" t="str">
        <f t="shared" si="860"/>
        <v>Rotoiti Okawa Bay 2015/16</v>
      </c>
      <c r="F3688" s="18" t="s">
        <v>72</v>
      </c>
      <c r="G3688" s="19">
        <v>14.2</v>
      </c>
      <c r="H3688" s="20">
        <v>3.95</v>
      </c>
      <c r="I3688" s="21">
        <v>338</v>
      </c>
      <c r="J3688" s="19">
        <v>32.286524269660447</v>
      </c>
      <c r="K3688" s="19">
        <v>2.1734709562574799</v>
      </c>
      <c r="L3688" s="19">
        <v>2</v>
      </c>
      <c r="M3688" s="19">
        <v>11</v>
      </c>
      <c r="N3688" s="19">
        <v>7.49</v>
      </c>
      <c r="O3688" s="19">
        <v>1.67</v>
      </c>
      <c r="Q3688" s="19">
        <f t="shared" si="866"/>
        <v>5.1468123947329634</v>
      </c>
      <c r="R3688" s="19">
        <f t="shared" si="868"/>
        <v>3.891445273462665</v>
      </c>
      <c r="S3688" s="19">
        <f t="shared" si="857"/>
        <v>4.002039267835741</v>
      </c>
      <c r="T3688" s="19">
        <f t="shared" si="861"/>
        <v>4.6243421801610722</v>
      </c>
      <c r="U3688" s="23">
        <f t="shared" si="858"/>
        <v>4.41615977904811</v>
      </c>
      <c r="V3688" s="24">
        <f t="shared" si="859"/>
        <v>3.9936495340371114</v>
      </c>
      <c r="W3688" s="24">
        <f t="shared" si="859"/>
        <v>3.9429300090169415</v>
      </c>
      <c r="X3688" s="24">
        <f t="shared" si="859"/>
        <v>3.7562293823752757</v>
      </c>
      <c r="Y3688" s="24">
        <f t="shared" si="859"/>
        <v>4.4172585489963305</v>
      </c>
      <c r="Z3688" s="24">
        <f t="shared" si="859"/>
        <v>4.0213052152177289</v>
      </c>
      <c r="AA3688" s="20">
        <v>-1.84</v>
      </c>
      <c r="AB3688" s="20">
        <v>-1.26833333333333</v>
      </c>
      <c r="AC3688" s="17">
        <v>313.87494918735098</v>
      </c>
      <c r="AD3688" s="17">
        <f t="shared" si="863"/>
        <v>313.92204076706582</v>
      </c>
      <c r="AE3688" s="21">
        <v>80.3840000000001</v>
      </c>
      <c r="AF3688" s="21">
        <v>172.0486111111112</v>
      </c>
      <c r="AG3688" s="19">
        <v>2.3990625000000003</v>
      </c>
      <c r="AH3688" s="21">
        <v>166.6</v>
      </c>
      <c r="AI3688" s="22">
        <v>-1.131666666666665</v>
      </c>
      <c r="AJ3688" s="21">
        <v>1475.9837105000011</v>
      </c>
      <c r="AK3688" s="21" t="e">
        <f>VLOOKUP($B3688,'[3]Rotoma level Monthly'!$C$2:$N$538,10,FALSE)</f>
        <v>#N/A</v>
      </c>
      <c r="AL3688" s="21" t="e">
        <f>VLOOKUP($B3688,'[3]Rotoma level Monthly'!$C$2:$N$538,11,FALSE)</f>
        <v>#N/A</v>
      </c>
      <c r="AM3688" s="20">
        <v>3.5633286937536042</v>
      </c>
      <c r="AN3688" s="21">
        <v>178.79999999999998</v>
      </c>
    </row>
    <row r="3689" spans="1:40" x14ac:dyDescent="0.25">
      <c r="A3689" t="s">
        <v>103</v>
      </c>
      <c r="B3689" s="15">
        <v>42491</v>
      </c>
      <c r="C3689" s="16" t="s">
        <v>78</v>
      </c>
      <c r="D3689" s="17">
        <v>2016</v>
      </c>
      <c r="E3689" s="18" t="str">
        <f t="shared" si="860"/>
        <v>Rotoiti Okawa Bay 2015/16</v>
      </c>
      <c r="F3689" s="18" t="s">
        <v>72</v>
      </c>
      <c r="G3689" s="19">
        <v>23.2</v>
      </c>
      <c r="H3689" s="20">
        <v>2.4750000000000001</v>
      </c>
      <c r="I3689" s="21">
        <v>408</v>
      </c>
      <c r="J3689" s="19">
        <v>64.527524269660447</v>
      </c>
      <c r="K3689" s="19">
        <v>19.759470956257481</v>
      </c>
      <c r="L3689" s="19">
        <v>1</v>
      </c>
      <c r="M3689" s="19">
        <v>10</v>
      </c>
      <c r="N3689" s="19">
        <v>7.21</v>
      </c>
      <c r="O3689" s="19">
        <v>1.76</v>
      </c>
      <c r="Q3689" s="19">
        <f t="shared" si="866"/>
        <v>5.6883394816228847</v>
      </c>
      <c r="R3689" s="19">
        <f t="shared" si="868"/>
        <v>4.4645823164261706</v>
      </c>
      <c r="S3689" s="19">
        <f t="shared" si="857"/>
        <v>4.2480870909005386</v>
      </c>
      <c r="T3689" s="19">
        <f t="shared" si="861"/>
        <v>5.5024554082677595</v>
      </c>
      <c r="U3689" s="23">
        <f t="shared" si="858"/>
        <v>4.9758660743043386</v>
      </c>
      <c r="V3689" s="24">
        <f t="shared" si="859"/>
        <v>4.2236749786373364</v>
      </c>
      <c r="W3689" s="24">
        <f t="shared" si="859"/>
        <v>3.9956620419059385</v>
      </c>
      <c r="X3689" s="24">
        <f t="shared" si="859"/>
        <v>3.8135806984377911</v>
      </c>
      <c r="Y3689" s="24">
        <f t="shared" si="859"/>
        <v>4.5735788459883526</v>
      </c>
      <c r="Z3689" s="24">
        <f t="shared" si="859"/>
        <v>4.1421167357981057</v>
      </c>
      <c r="AA3689" s="20">
        <v>0.4</v>
      </c>
      <c r="AB3689" s="20">
        <v>-1.02666666666666</v>
      </c>
      <c r="AC3689" s="17">
        <v>313.77803115191199</v>
      </c>
      <c r="AD3689" s="17">
        <f t="shared" si="863"/>
        <v>313.89931724041077</v>
      </c>
      <c r="AE3689" s="21">
        <v>132.096</v>
      </c>
      <c r="AF3689" s="21">
        <v>204.46236559139777</v>
      </c>
      <c r="AG3689" s="19">
        <v>3.3755779569892468</v>
      </c>
      <c r="AH3689" s="21">
        <v>118.6</v>
      </c>
      <c r="AI3689" s="22">
        <v>-1.131666666666665</v>
      </c>
      <c r="AJ3689" s="21">
        <v>1426.4197105000012</v>
      </c>
      <c r="AK3689" s="21" t="e">
        <f>VLOOKUP($B3689,'[3]Rotoma level Monthly'!$C$2:$N$538,10,FALSE)</f>
        <v>#N/A</v>
      </c>
      <c r="AL3689" s="21" t="e">
        <f>VLOOKUP($B3689,'[3]Rotoma level Monthly'!$C$2:$N$538,11,FALSE)</f>
        <v>#N/A</v>
      </c>
      <c r="AM3689" s="20">
        <v>3.5024519576424935</v>
      </c>
      <c r="AN3689" s="21">
        <v>174.96666666666667</v>
      </c>
    </row>
    <row r="3690" spans="1:40" x14ac:dyDescent="0.25">
      <c r="A3690" t="s">
        <v>103</v>
      </c>
      <c r="B3690" s="15">
        <v>42522</v>
      </c>
      <c r="C3690" s="16" t="s">
        <v>78</v>
      </c>
      <c r="D3690" s="17">
        <v>2016</v>
      </c>
      <c r="E3690" s="18" t="str">
        <f t="shared" si="860"/>
        <v>Rotoiti Okawa Bay 2015/16</v>
      </c>
      <c r="F3690" s="18" t="s">
        <v>72</v>
      </c>
      <c r="G3690" s="19">
        <v>15.1</v>
      </c>
      <c r="H3690" s="20">
        <v>2.3250000000000002</v>
      </c>
      <c r="I3690" s="21">
        <v>363.20000000000005</v>
      </c>
      <c r="J3690" s="19">
        <v>56.437964269660448</v>
      </c>
      <c r="K3690" s="19">
        <v>18.78247095625748</v>
      </c>
      <c r="L3690" s="19">
        <v>0</v>
      </c>
      <c r="M3690" s="19">
        <v>3</v>
      </c>
      <c r="N3690" s="19">
        <v>7.19</v>
      </c>
      <c r="O3690" s="19">
        <v>3.01</v>
      </c>
      <c r="Q3690" s="19">
        <f t="shared" si="866"/>
        <v>5.2146014461246502</v>
      </c>
      <c r="R3690" s="19">
        <f t="shared" si="868"/>
        <v>4.5396828123251085</v>
      </c>
      <c r="S3690" s="19">
        <f t="shared" si="857"/>
        <v>4.0960389779456321</v>
      </c>
      <c r="T3690" s="19">
        <f t="shared" si="861"/>
        <v>5.3325883135681664</v>
      </c>
      <c r="U3690" s="23">
        <f t="shared" si="858"/>
        <v>4.7957278874908891</v>
      </c>
      <c r="V3690" s="24">
        <f t="shared" si="859"/>
        <v>4.3505042378638317</v>
      </c>
      <c r="W3690" s="24">
        <f t="shared" si="859"/>
        <v>4.0317072646321153</v>
      </c>
      <c r="X3690" s="24">
        <f t="shared" si="859"/>
        <v>3.8516837510455773</v>
      </c>
      <c r="Y3690" s="24">
        <f t="shared" si="859"/>
        <v>4.6908313072534042</v>
      </c>
      <c r="Z3690" s="24">
        <f t="shared" si="859"/>
        <v>4.2194214083340977</v>
      </c>
      <c r="AA3690" s="20">
        <v>0.69</v>
      </c>
      <c r="AB3690" s="20">
        <v>0.15</v>
      </c>
      <c r="AC3690" s="17">
        <v>313.81925576246499</v>
      </c>
      <c r="AD3690" s="17">
        <f t="shared" si="863"/>
        <v>313.87845244190015</v>
      </c>
      <c r="AE3690" s="21">
        <v>174.08</v>
      </c>
      <c r="AF3690" s="21">
        <v>167.61111111111111</v>
      </c>
      <c r="AG3690" s="19">
        <v>3.2871597222222224</v>
      </c>
      <c r="AH3690" s="21">
        <v>121.1</v>
      </c>
      <c r="AI3690" s="22">
        <v>-1.1249999999999951</v>
      </c>
      <c r="AJ3690" s="21">
        <v>1447.707710500001</v>
      </c>
      <c r="AK3690" s="21" t="e">
        <f>VLOOKUP($B3690,'[3]Rotoma level Monthly'!$C$2:$N$538,10,FALSE)</f>
        <v>#N/A</v>
      </c>
      <c r="AL3690" s="21" t="e">
        <f>VLOOKUP($B3690,'[3]Rotoma level Monthly'!$C$2:$N$538,11,FALSE)</f>
        <v>#N/A</v>
      </c>
      <c r="AM3690" s="20">
        <v>3.541070326818121</v>
      </c>
      <c r="AN3690" s="21">
        <v>170.29999999999998</v>
      </c>
    </row>
    <row r="3691" spans="1:40" x14ac:dyDescent="0.25">
      <c r="A3691" t="s">
        <v>103</v>
      </c>
      <c r="B3691" s="15">
        <v>42552</v>
      </c>
      <c r="C3691" s="16" t="s">
        <v>79</v>
      </c>
      <c r="D3691" s="17">
        <v>2017</v>
      </c>
      <c r="E3691" s="18" t="str">
        <f t="shared" si="860"/>
        <v>Rotoiti Okawa Bay 2016/17</v>
      </c>
      <c r="F3691" s="18" t="s">
        <v>72</v>
      </c>
      <c r="G3691" s="19">
        <v>9.6</v>
      </c>
      <c r="H3691" s="20">
        <v>2.2999999999999998</v>
      </c>
      <c r="I3691" s="21">
        <v>341</v>
      </c>
      <c r="J3691" s="19">
        <v>25.447524269660452</v>
      </c>
      <c r="K3691" s="19">
        <v>14.874470956257479</v>
      </c>
      <c r="L3691" s="19">
        <v>3.5</v>
      </c>
      <c r="M3691" s="19">
        <v>3</v>
      </c>
      <c r="N3691" s="19">
        <v>7.2349999999999994</v>
      </c>
      <c r="O3691" s="19">
        <v>4.28</v>
      </c>
      <c r="Q3691" s="19">
        <f t="shared" si="866"/>
        <v>4.7149689319205041</v>
      </c>
      <c r="R3691" s="19">
        <f t="shared" si="868"/>
        <v>4.5526391594366178</v>
      </c>
      <c r="S3691" s="19">
        <f t="shared" si="857"/>
        <v>4.0135906807674164</v>
      </c>
      <c r="T3691" s="19">
        <f t="shared" si="861"/>
        <v>4.3224849687108629</v>
      </c>
      <c r="U3691" s="23">
        <f t="shared" si="858"/>
        <v>4.4009209352088501</v>
      </c>
      <c r="V3691" s="24">
        <f t="shared" si="859"/>
        <v>4.3849481825008452</v>
      </c>
      <c r="W3691" s="24">
        <f t="shared" si="859"/>
        <v>4.1170490156881758</v>
      </c>
      <c r="X3691" s="24">
        <f t="shared" si="859"/>
        <v>3.9098079505304799</v>
      </c>
      <c r="Y3691" s="24">
        <f t="shared" si="859"/>
        <v>4.723908484231937</v>
      </c>
      <c r="Z3691" s="24">
        <f t="shared" si="859"/>
        <v>4.2668343169322211</v>
      </c>
      <c r="AA3691" s="20">
        <v>0.47</v>
      </c>
      <c r="AB3691" s="20">
        <v>0.20333333333333301</v>
      </c>
      <c r="AC3691" s="17">
        <v>314.04521075145902</v>
      </c>
      <c r="AD3691" s="17">
        <f t="shared" si="863"/>
        <v>313.88233565239619</v>
      </c>
      <c r="AE3691" s="21">
        <v>153.34199999999899</v>
      </c>
      <c r="AF3691" s="21">
        <v>184.64381720430111</v>
      </c>
      <c r="AG3691" s="19">
        <v>4.1435473118279571</v>
      </c>
      <c r="AH3691" s="21">
        <v>150.1</v>
      </c>
      <c r="AI3691" s="22">
        <v>-1.1249999999999951</v>
      </c>
      <c r="AJ3691" s="21">
        <v>1514.381710500001</v>
      </c>
      <c r="AK3691" s="21" t="e">
        <f>VLOOKUP($B3691,'[3]Rotoma level Monthly'!$C$2:$N$538,10,FALSE)</f>
        <v>#N/A</v>
      </c>
      <c r="AL3691" s="21" t="e">
        <f>VLOOKUP($B3691,'[3]Rotoma level Monthly'!$C$2:$N$538,11,FALSE)</f>
        <v>#N/A</v>
      </c>
      <c r="AM3691" s="20">
        <v>3.4628387295958984</v>
      </c>
      <c r="AN3691" s="21">
        <v>173.20833333333329</v>
      </c>
    </row>
    <row r="3692" spans="1:40" x14ac:dyDescent="0.25">
      <c r="A3692" t="s">
        <v>103</v>
      </c>
      <c r="B3692" s="15">
        <v>42583</v>
      </c>
      <c r="C3692" s="16" t="s">
        <v>79</v>
      </c>
      <c r="D3692" s="17">
        <v>2017</v>
      </c>
      <c r="E3692" s="18" t="str">
        <f t="shared" si="860"/>
        <v>Rotoiti Okawa Bay 2016/17</v>
      </c>
      <c r="F3692" s="18" t="s">
        <v>72</v>
      </c>
      <c r="G3692" s="19">
        <v>4.3</v>
      </c>
      <c r="H3692" s="20">
        <v>2.4</v>
      </c>
      <c r="I3692" s="21">
        <v>311</v>
      </c>
      <c r="J3692" s="19">
        <v>43.033524269660447</v>
      </c>
      <c r="K3692" s="19">
        <v>9.012470956257479</v>
      </c>
      <c r="L3692" s="19">
        <v>2</v>
      </c>
      <c r="M3692" s="19">
        <v>4</v>
      </c>
      <c r="N3692" s="19">
        <v>7.46</v>
      </c>
      <c r="O3692" s="19">
        <v>3.02</v>
      </c>
      <c r="Q3692" s="19">
        <f t="shared" si="866"/>
        <v>3.8290098771721497</v>
      </c>
      <c r="R3692" s="19">
        <f t="shared" si="868"/>
        <v>4.5015831909090407</v>
      </c>
      <c r="S3692" s="19">
        <f t="shared" si="857"/>
        <v>3.8932087709707806</v>
      </c>
      <c r="T3692" s="19">
        <f t="shared" si="861"/>
        <v>4.9887161902849098</v>
      </c>
      <c r="U3692" s="23">
        <f t="shared" si="858"/>
        <v>4.3031295073342202</v>
      </c>
      <c r="V3692" s="24">
        <f t="shared" si="859"/>
        <v>4.3455622059088297</v>
      </c>
      <c r="W3692" s="24">
        <f t="shared" si="859"/>
        <v>4.1579564394675375</v>
      </c>
      <c r="X3692" s="24">
        <f t="shared" si="859"/>
        <v>3.9178001392199442</v>
      </c>
      <c r="Y3692" s="24">
        <f t="shared" si="859"/>
        <v>4.7794277526964404</v>
      </c>
      <c r="Z3692" s="24">
        <f t="shared" si="859"/>
        <v>4.28053582903134</v>
      </c>
      <c r="AA3692" s="20">
        <v>0.56000000000000005</v>
      </c>
      <c r="AB3692" s="20">
        <v>0.33333333333333298</v>
      </c>
      <c r="AC3692" s="17">
        <v>314.11581606128999</v>
      </c>
      <c r="AD3692" s="17">
        <f t="shared" si="863"/>
        <v>313.88934913837829</v>
      </c>
      <c r="AE3692" s="21">
        <v>94.162999999999798</v>
      </c>
      <c r="AF3692" s="21">
        <v>180.57123655913975</v>
      </c>
      <c r="AG3692" s="19">
        <v>3.0704172912446235</v>
      </c>
      <c r="AH3692" s="21">
        <v>166.3</v>
      </c>
      <c r="AI3692" s="22">
        <v>-1.1249999999999951</v>
      </c>
      <c r="AJ3692" s="21">
        <v>1514.6337104999998</v>
      </c>
      <c r="AK3692" s="21" t="e">
        <f>VLOOKUP($B3692,'[3]Rotoma level Monthly'!$C$2:$N$538,10,FALSE)</f>
        <v>#N/A</v>
      </c>
      <c r="AL3692" s="21" t="e">
        <f>VLOOKUP($B3692,'[3]Rotoma level Monthly'!$C$2:$N$538,11,FALSE)</f>
        <v>#N/A</v>
      </c>
      <c r="AM3692" s="20">
        <v>3.5384606157966156</v>
      </c>
      <c r="AN3692" s="21">
        <v>174.70833333333329</v>
      </c>
    </row>
    <row r="3693" spans="1:40" x14ac:dyDescent="0.25">
      <c r="A3693" t="s">
        <v>103</v>
      </c>
      <c r="B3693" s="15">
        <v>42614</v>
      </c>
      <c r="C3693" s="16" t="s">
        <v>79</v>
      </c>
      <c r="D3693" s="17">
        <v>2017</v>
      </c>
      <c r="E3693" s="18" t="str">
        <f t="shared" si="860"/>
        <v>Rotoiti Okawa Bay 2016/17</v>
      </c>
      <c r="F3693" s="18" t="s">
        <v>72</v>
      </c>
      <c r="G3693" s="19">
        <v>7.3</v>
      </c>
      <c r="H3693" s="20">
        <v>2.95</v>
      </c>
      <c r="I3693" s="21">
        <v>297</v>
      </c>
      <c r="J3693" s="19">
        <v>44.010524269660451</v>
      </c>
      <c r="K3693" s="19">
        <v>12.920470956257478</v>
      </c>
      <c r="L3693" s="19">
        <v>3</v>
      </c>
      <c r="M3693" s="19">
        <v>2</v>
      </c>
      <c r="N3693" s="19">
        <v>7.34</v>
      </c>
      <c r="O3693" s="19">
        <v>1.93</v>
      </c>
      <c r="Q3693" s="19">
        <f t="shared" si="866"/>
        <v>4.412840064705958</v>
      </c>
      <c r="R3693" s="19">
        <f t="shared" si="868"/>
        <v>4.2519561330239757</v>
      </c>
      <c r="S3693" s="19">
        <f t="shared" si="857"/>
        <v>3.8329969124448087</v>
      </c>
      <c r="T3693" s="19">
        <f t="shared" si="861"/>
        <v>5.0171851028456551</v>
      </c>
      <c r="U3693" s="23">
        <f t="shared" si="858"/>
        <v>4.3787445532550997</v>
      </c>
      <c r="V3693" s="24">
        <f t="shared" si="859"/>
        <v>4.3651352021700722</v>
      </c>
      <c r="W3693" s="24">
        <f t="shared" si="859"/>
        <v>4.1997655045713636</v>
      </c>
      <c r="X3693" s="24">
        <f t="shared" si="859"/>
        <v>3.9356985796109742</v>
      </c>
      <c r="Y3693" s="24">
        <f t="shared" si="859"/>
        <v>4.8222219832935407</v>
      </c>
      <c r="Z3693" s="24">
        <f t="shared" si="859"/>
        <v>4.3084414455506499</v>
      </c>
      <c r="AA3693" s="20">
        <v>1.28</v>
      </c>
      <c r="AB3693" s="20">
        <v>0.45500000000000002</v>
      </c>
      <c r="AC3693" s="17">
        <v>314.11827228511299</v>
      </c>
      <c r="AD3693" s="17">
        <f t="shared" si="863"/>
        <v>313.8933774090338</v>
      </c>
      <c r="AE3693" s="21">
        <v>132.665999999999</v>
      </c>
      <c r="AF3693" s="21">
        <v>163.91666666666666</v>
      </c>
      <c r="AG3693" s="19">
        <v>3.6925678979972205</v>
      </c>
      <c r="AH3693" s="21">
        <v>97.5</v>
      </c>
      <c r="AI3693" s="22">
        <v>-1.0691666666666599</v>
      </c>
      <c r="AJ3693" s="21">
        <v>1449.6582104999998</v>
      </c>
      <c r="AK3693" s="21" t="e">
        <f>VLOOKUP($B3693,'[3]Rotoma level Monthly'!$C$2:$N$538,10,FALSE)</f>
        <v>#N/A</v>
      </c>
      <c r="AL3693" s="21" t="e">
        <f>VLOOKUP($B3693,'[3]Rotoma level Monthly'!$C$2:$N$538,11,FALSE)</f>
        <v>#N/A</v>
      </c>
      <c r="AM3693" s="20">
        <v>3.5439848613931662</v>
      </c>
      <c r="AN3693" s="21">
        <v>170.14166666666662</v>
      </c>
    </row>
    <row r="3694" spans="1:40" x14ac:dyDescent="0.25">
      <c r="A3694" t="s">
        <v>103</v>
      </c>
      <c r="B3694" s="15">
        <v>42644</v>
      </c>
      <c r="C3694" s="16" t="s">
        <v>79</v>
      </c>
      <c r="D3694" s="17">
        <v>2017</v>
      </c>
      <c r="E3694" s="18" t="str">
        <f t="shared" si="860"/>
        <v>Rotoiti Okawa Bay 2016/17</v>
      </c>
      <c r="F3694" s="18" t="s">
        <v>72</v>
      </c>
      <c r="G3694" s="19">
        <v>4.7</v>
      </c>
      <c r="H3694" s="20">
        <v>3.1</v>
      </c>
      <c r="I3694" s="21">
        <v>249</v>
      </c>
      <c r="J3694" s="19">
        <v>35.217524269660451</v>
      </c>
      <c r="K3694" s="19">
        <v>9.012470956257479</v>
      </c>
      <c r="L3694" s="19">
        <v>1</v>
      </c>
      <c r="M3694" s="19">
        <v>3</v>
      </c>
      <c r="N3694" s="19">
        <v>7.29</v>
      </c>
      <c r="O3694" s="19">
        <v>2.02</v>
      </c>
      <c r="Q3694" s="19">
        <f t="shared" si="866"/>
        <v>3.9271285591567224</v>
      </c>
      <c r="R3694" s="19">
        <f t="shared" si="868"/>
        <v>4.1913721705917455</v>
      </c>
      <c r="S3694" s="19">
        <f t="shared" si="857"/>
        <v>3.6025600347581661</v>
      </c>
      <c r="T3694" s="19">
        <f t="shared" si="861"/>
        <v>4.734535761881272</v>
      </c>
      <c r="U3694" s="23">
        <f t="shared" si="858"/>
        <v>4.1138991315969768</v>
      </c>
      <c r="V3694" s="24">
        <f t="shared" si="859"/>
        <v>4.434916447992431</v>
      </c>
      <c r="W3694" s="24">
        <f t="shared" si="859"/>
        <v>4.1989261711734027</v>
      </c>
      <c r="X3694" s="24">
        <f t="shared" si="859"/>
        <v>3.9552976959876616</v>
      </c>
      <c r="Y3694" s="24">
        <f t="shared" si="859"/>
        <v>4.8525782169768918</v>
      </c>
      <c r="Z3694" s="24">
        <f t="shared" si="859"/>
        <v>4.3505056730390832</v>
      </c>
      <c r="AA3694" s="20">
        <v>-0.42</v>
      </c>
      <c r="AB3694" s="20">
        <v>0.45833333333333298</v>
      </c>
      <c r="AC3694" s="17">
        <v>314.23518944632201</v>
      </c>
      <c r="AD3694" s="17">
        <f t="shared" si="863"/>
        <v>313.90944162565825</v>
      </c>
      <c r="AE3694" s="21">
        <v>118.807</v>
      </c>
      <c r="AF3694" s="21">
        <v>193.92591714105001</v>
      </c>
      <c r="AG3694" s="19">
        <v>4.0829756975083793</v>
      </c>
      <c r="AH3694" s="21">
        <v>176.6</v>
      </c>
      <c r="AI3694" s="22">
        <v>-1.03666666666666</v>
      </c>
      <c r="AJ3694" s="21">
        <v>1399.155210499998</v>
      </c>
      <c r="AK3694" s="21" t="e">
        <f>VLOOKUP($B3694,'[3]Rotoma level Monthly'!$C$2:$N$538,10,FALSE)</f>
        <v>#N/A</v>
      </c>
      <c r="AL3694" s="21" t="e">
        <f>VLOOKUP($B3694,'[3]Rotoma level Monthly'!$C$2:$N$538,11,FALSE)</f>
        <v>#N/A</v>
      </c>
      <c r="AM3694" s="20">
        <v>3.5532410982633049</v>
      </c>
      <c r="AN3694" s="21">
        <v>171.6583333333333</v>
      </c>
    </row>
    <row r="3695" spans="1:40" x14ac:dyDescent="0.25">
      <c r="A3695" t="s">
        <v>103</v>
      </c>
      <c r="B3695" s="15">
        <v>42675</v>
      </c>
      <c r="C3695" s="16" t="s">
        <v>79</v>
      </c>
      <c r="D3695" s="17">
        <v>2017</v>
      </c>
      <c r="E3695" s="18" t="str">
        <f t="shared" si="860"/>
        <v>Rotoiti Okawa Bay 2016/17</v>
      </c>
      <c r="F3695" s="18" t="s">
        <v>72</v>
      </c>
      <c r="G3695" s="19">
        <v>5.3</v>
      </c>
      <c r="H3695" s="20">
        <v>3.1</v>
      </c>
      <c r="I3695" s="21">
        <v>252</v>
      </c>
      <c r="J3695" s="19">
        <v>33.263524269660451</v>
      </c>
      <c r="K3695" s="19">
        <v>8.0354709562574786</v>
      </c>
      <c r="L3695" s="19">
        <v>3</v>
      </c>
      <c r="M3695" s="19">
        <v>2</v>
      </c>
      <c r="N3695" s="19">
        <v>7.28</v>
      </c>
      <c r="O3695" s="19">
        <v>1.49</v>
      </c>
      <c r="Q3695" s="19">
        <f t="shared" si="866"/>
        <v>4.0596607087860042</v>
      </c>
      <c r="R3695" s="19">
        <f t="shared" si="868"/>
        <v>4.1913721705917455</v>
      </c>
      <c r="S3695" s="19">
        <f t="shared" si="857"/>
        <v>3.618215627752448</v>
      </c>
      <c r="T3695" s="19">
        <f t="shared" si="861"/>
        <v>4.6621473215709992</v>
      </c>
      <c r="U3695" s="23">
        <f t="shared" si="858"/>
        <v>4.1328489571752991</v>
      </c>
      <c r="V3695" s="24">
        <f t="shared" si="859"/>
        <v>4.5882215070579315</v>
      </c>
      <c r="W3695" s="24">
        <f t="shared" si="859"/>
        <v>4.2304959335236232</v>
      </c>
      <c r="X3695" s="24">
        <f t="shared" si="859"/>
        <v>3.9633706873999883</v>
      </c>
      <c r="Y3695" s="24">
        <f t="shared" si="859"/>
        <v>4.8693629739068633</v>
      </c>
      <c r="Z3695" s="24">
        <f t="shared" si="859"/>
        <v>4.401623408713994</v>
      </c>
      <c r="AA3695" s="20">
        <v>-0.15</v>
      </c>
      <c r="AB3695" s="20">
        <v>0.40500000000000003</v>
      </c>
      <c r="AC3695" s="17">
        <v>314.23822141348398</v>
      </c>
      <c r="AD3695" s="17">
        <f t="shared" si="863"/>
        <v>313.93659730206213</v>
      </c>
      <c r="AE3695" s="21">
        <v>132.75599999999901</v>
      </c>
      <c r="AF3695" s="21">
        <v>212.04861111111114</v>
      </c>
      <c r="AG3695" s="19">
        <v>4.9822515389055546</v>
      </c>
      <c r="AH3695" s="21">
        <v>205.1</v>
      </c>
      <c r="AI3695" s="22">
        <v>-0.43833333333333002</v>
      </c>
      <c r="AJ3695" s="21">
        <v>1485.3702104999979</v>
      </c>
      <c r="AK3695" s="21" t="e">
        <f>VLOOKUP($B3695,'[3]Rotoma level Monthly'!$C$2:$N$538,10,FALSE)</f>
        <v>#N/A</v>
      </c>
      <c r="AL3695" s="21" t="e">
        <f>VLOOKUP($B3695,'[3]Rotoma level Monthly'!$C$2:$N$538,11,FALSE)</f>
        <v>#N/A</v>
      </c>
      <c r="AM3695" s="20">
        <v>3.5551729142295052</v>
      </c>
      <c r="AN3695" s="21">
        <v>167.36666666666665</v>
      </c>
    </row>
    <row r="3696" spans="1:40" x14ac:dyDescent="0.25">
      <c r="A3696" t="s">
        <v>103</v>
      </c>
      <c r="B3696" s="15">
        <v>42705</v>
      </c>
      <c r="C3696" s="16" t="s">
        <v>79</v>
      </c>
      <c r="D3696" s="17">
        <v>2017</v>
      </c>
      <c r="E3696" s="18" t="str">
        <f t="shared" si="860"/>
        <v>Rotoiti Okawa Bay 2016/17</v>
      </c>
      <c r="F3696" s="18" t="s">
        <v>72</v>
      </c>
      <c r="G3696" s="19">
        <v>5.5</v>
      </c>
      <c r="H3696" s="20">
        <v>2.6</v>
      </c>
      <c r="I3696" s="21">
        <v>392</v>
      </c>
      <c r="J3696" s="19">
        <v>48.895524269660449</v>
      </c>
      <c r="K3696" s="19">
        <v>3.1504709562574797</v>
      </c>
      <c r="L3696" s="19">
        <v>3</v>
      </c>
      <c r="M3696" s="19">
        <v>16</v>
      </c>
      <c r="N3696" s="19">
        <v>7.43</v>
      </c>
      <c r="O3696" s="19">
        <v>3.48</v>
      </c>
      <c r="Q3696" s="19">
        <f t="shared" si="866"/>
        <v>4.1005212313153798</v>
      </c>
      <c r="R3696" s="19">
        <f t="shared" si="868"/>
        <v>4.4051794835444191</v>
      </c>
      <c r="S3696" s="19">
        <f t="shared" si="857"/>
        <v>4.1957910617315761</v>
      </c>
      <c r="T3696" s="19">
        <f t="shared" si="861"/>
        <v>5.1506657927323012</v>
      </c>
      <c r="U3696" s="23">
        <f t="shared" si="858"/>
        <v>4.4630393923309191</v>
      </c>
      <c r="V3696" s="24">
        <f t="shared" si="859"/>
        <v>4.6046478686282812</v>
      </c>
      <c r="W3696" s="24">
        <f t="shared" si="859"/>
        <v>4.2834464271691122</v>
      </c>
      <c r="X3696" s="24">
        <f t="shared" si="859"/>
        <v>4.0011979338039536</v>
      </c>
      <c r="Y3696" s="24">
        <f t="shared" si="859"/>
        <v>4.9164705158906825</v>
      </c>
      <c r="Z3696" s="24">
        <f t="shared" si="859"/>
        <v>4.4379950490463376</v>
      </c>
      <c r="AA3696" s="20">
        <v>0.18</v>
      </c>
      <c r="AB3696" s="20">
        <v>0.32</v>
      </c>
      <c r="AC3696" s="17">
        <v>314.16008040988697</v>
      </c>
      <c r="AD3696" s="17">
        <f t="shared" si="863"/>
        <v>313.96857121618194</v>
      </c>
      <c r="AE3696" s="21">
        <v>48.052500000000101</v>
      </c>
      <c r="AF3696" s="21">
        <v>186.20967741935479</v>
      </c>
      <c r="AG3696" s="19">
        <v>4.0305062689193552</v>
      </c>
      <c r="AH3696" s="21">
        <v>227.2</v>
      </c>
      <c r="AI3696" s="22">
        <v>0.1766666666666665</v>
      </c>
      <c r="AJ3696" s="21">
        <v>1512.267210499997</v>
      </c>
      <c r="AK3696" s="21" t="e">
        <f>VLOOKUP($B3696,'[3]Rotoma level Monthly'!$C$2:$N$538,10,FALSE)</f>
        <v>#N/A</v>
      </c>
      <c r="AL3696" s="21" t="e">
        <f>VLOOKUP($B3696,'[3]Rotoma level Monthly'!$C$2:$N$538,11,FALSE)</f>
        <v>#N/A</v>
      </c>
      <c r="AM3696" s="20">
        <v>3.6193894653883008</v>
      </c>
      <c r="AN3696" s="21">
        <v>165.20833333333331</v>
      </c>
    </row>
    <row r="3697" spans="1:40" x14ac:dyDescent="0.25">
      <c r="A3697" t="s">
        <v>103</v>
      </c>
      <c r="B3697" s="15">
        <v>42736</v>
      </c>
      <c r="C3697" s="16" t="s">
        <v>79</v>
      </c>
      <c r="D3697" s="17">
        <v>2017</v>
      </c>
      <c r="E3697" s="18" t="str">
        <f t="shared" si="860"/>
        <v>Rotoiti Okawa Bay 2016/17</v>
      </c>
      <c r="F3697" s="18" t="s">
        <v>72</v>
      </c>
      <c r="G3697" s="19">
        <v>7.2</v>
      </c>
      <c r="H3697" s="20">
        <v>1.85</v>
      </c>
      <c r="I3697" s="21">
        <v>299</v>
      </c>
      <c r="J3697" s="19">
        <v>41.079524269660453</v>
      </c>
      <c r="K3697" s="19">
        <v>4.1274709562574792</v>
      </c>
      <c r="L3697" s="19">
        <v>1</v>
      </c>
      <c r="M3697" s="19">
        <v>4</v>
      </c>
      <c r="N3697" s="19">
        <v>7.25</v>
      </c>
      <c r="O3697" s="19">
        <v>2.58</v>
      </c>
      <c r="Q3697" s="19">
        <f t="shared" si="866"/>
        <v>4.3976245409354213</v>
      </c>
      <c r="R3697" s="19">
        <f t="shared" si="868"/>
        <v>4.8118833386557993</v>
      </c>
      <c r="S3697" s="19">
        <f t="shared" si="857"/>
        <v>3.8417702768565323</v>
      </c>
      <c r="T3697" s="19">
        <f t="shared" si="861"/>
        <v>4.9297861840977593</v>
      </c>
      <c r="U3697" s="23">
        <f t="shared" si="858"/>
        <v>4.4952660851363788</v>
      </c>
      <c r="V3697" s="24">
        <f t="shared" si="859"/>
        <v>4.6914681304054637</v>
      </c>
      <c r="W3697" s="24">
        <f t="shared" si="859"/>
        <v>4.3314861463951742</v>
      </c>
      <c r="X3697" s="24">
        <f t="shared" si="859"/>
        <v>4.0071890259646548</v>
      </c>
      <c r="Y3697" s="24">
        <f t="shared" si="859"/>
        <v>4.9670789505062567</v>
      </c>
      <c r="Z3697" s="24">
        <f t="shared" si="859"/>
        <v>4.4945965689396967</v>
      </c>
      <c r="AA3697" s="20">
        <v>0.15</v>
      </c>
      <c r="AB3697" s="20">
        <v>-1.19166666666666</v>
      </c>
      <c r="AC3697" s="17">
        <v>314.01353393098901</v>
      </c>
      <c r="AD3697" s="17">
        <f t="shared" si="863"/>
        <v>313.99470966122249</v>
      </c>
      <c r="AE3697" s="21">
        <v>48.497500000000002</v>
      </c>
      <c r="AF3697" s="21">
        <v>214.83870967741939</v>
      </c>
      <c r="AG3697" s="19">
        <v>4.7050231440833317</v>
      </c>
      <c r="AH3697" s="21">
        <v>255</v>
      </c>
      <c r="AI3697" s="22">
        <v>0.1766666666666665</v>
      </c>
      <c r="AJ3697" s="21">
        <v>1515.059000499997</v>
      </c>
      <c r="AK3697" s="21" t="e">
        <f>VLOOKUP($B3697,'[3]Rotoma level Monthly'!$C$2:$N$538,10,FALSE)</f>
        <v>#N/A</v>
      </c>
      <c r="AL3697" s="21" t="e">
        <f>VLOOKUP($B3697,'[3]Rotoma level Monthly'!$C$2:$N$538,11,FALSE)</f>
        <v>#N/A</v>
      </c>
      <c r="AM3697" s="20">
        <v>3.6286964954147352</v>
      </c>
      <c r="AN3697" s="21">
        <v>168.9</v>
      </c>
    </row>
    <row r="3698" spans="1:40" x14ac:dyDescent="0.25">
      <c r="A3698" t="s">
        <v>103</v>
      </c>
      <c r="B3698" s="15">
        <v>42767</v>
      </c>
      <c r="C3698" s="16" t="s">
        <v>79</v>
      </c>
      <c r="D3698" s="17">
        <v>2017</v>
      </c>
      <c r="E3698" s="18" t="str">
        <f t="shared" si="860"/>
        <v>Rotoiti Okawa Bay 2016/17</v>
      </c>
      <c r="F3698" s="18" t="s">
        <v>72</v>
      </c>
      <c r="G3698" s="19">
        <v>14.8</v>
      </c>
      <c r="H3698" s="20">
        <v>2.4</v>
      </c>
      <c r="I3698" s="21">
        <v>401</v>
      </c>
      <c r="J3698" s="19">
        <v>49.872524269660452</v>
      </c>
      <c r="K3698" s="19">
        <v>9.7647609562574793</v>
      </c>
      <c r="L3698" s="19">
        <v>2</v>
      </c>
      <c r="M3698" s="19">
        <v>0.35090000000000005</v>
      </c>
      <c r="N3698" s="19">
        <v>7.48</v>
      </c>
      <c r="O3698" s="19">
        <v>3.4</v>
      </c>
      <c r="Q3698" s="19">
        <f t="shared" si="866"/>
        <v>5.1924647571031919</v>
      </c>
      <c r="R3698" s="19">
        <f t="shared" si="868"/>
        <v>4.5015831909090407</v>
      </c>
      <c r="S3698" s="19">
        <f t="shared" si="857"/>
        <v>4.2254645615867474</v>
      </c>
      <c r="T3698" s="19">
        <f t="shared" si="861"/>
        <v>5.1757551430065103</v>
      </c>
      <c r="U3698" s="23">
        <f t="shared" si="858"/>
        <v>4.7738169131513732</v>
      </c>
      <c r="V3698" s="24">
        <f t="shared" ref="V3698:Z3748" si="869">AVERAGE(Q3687:Q3698)</f>
        <v>4.7435344112809652</v>
      </c>
      <c r="W3698" s="24">
        <f t="shared" si="869"/>
        <v>4.3456609001046624</v>
      </c>
      <c r="X3698" s="24">
        <f t="shared" si="869"/>
        <v>4.0608619132687815</v>
      </c>
      <c r="Y3698" s="24">
        <f t="shared" si="869"/>
        <v>5.0511165500741644</v>
      </c>
      <c r="Z3698" s="24">
        <f t="shared" si="869"/>
        <v>4.5502934436821434</v>
      </c>
      <c r="AA3698" s="20">
        <v>-0.22</v>
      </c>
      <c r="AB3698" s="20">
        <v>-0.90666666666666595</v>
      </c>
      <c r="AC3698" s="17">
        <v>313.94155319139901</v>
      </c>
      <c r="AD3698" s="17">
        <f t="shared" si="863"/>
        <v>314.01112878695625</v>
      </c>
      <c r="AE3698" s="21">
        <v>226.15150000000099</v>
      </c>
      <c r="AF3698" s="21">
        <v>189.9702380952381</v>
      </c>
      <c r="AG3698" s="19">
        <v>3.1260920938601191</v>
      </c>
      <c r="AH3698" s="21">
        <v>168.3</v>
      </c>
      <c r="AI3698" s="22">
        <v>0.1766666666666665</v>
      </c>
      <c r="AJ3698" s="21">
        <v>1429.0480204999967</v>
      </c>
      <c r="AK3698" s="21" t="e">
        <f>VLOOKUP($B3698,'[3]Rotoma level Monthly'!$C$2:$N$538,10,FALSE)</f>
        <v>#N/A</v>
      </c>
      <c r="AL3698" s="21" t="e">
        <f>VLOOKUP($B3698,'[3]Rotoma level Monthly'!$C$2:$N$538,11,FALSE)</f>
        <v>#N/A</v>
      </c>
      <c r="AM3698" s="20">
        <v>3.7022400907550126</v>
      </c>
      <c r="AN3698" s="21">
        <v>168.66666666666666</v>
      </c>
    </row>
    <row r="3699" spans="1:40" x14ac:dyDescent="0.25">
      <c r="A3699" t="s">
        <v>103</v>
      </c>
      <c r="B3699" s="15">
        <v>42795</v>
      </c>
      <c r="C3699" s="16" t="s">
        <v>79</v>
      </c>
      <c r="D3699" s="17">
        <v>2017</v>
      </c>
      <c r="E3699" s="18" t="str">
        <f t="shared" si="860"/>
        <v>Rotoiti Okawa Bay 2016/17</v>
      </c>
      <c r="F3699" s="18" t="s">
        <v>72</v>
      </c>
      <c r="G3699" s="19">
        <v>16.899999999999999</v>
      </c>
      <c r="H3699" s="20">
        <v>2.2000000000000002</v>
      </c>
      <c r="I3699" s="21">
        <v>390</v>
      </c>
      <c r="J3699" s="19">
        <v>61.596524269660449</v>
      </c>
      <c r="K3699" s="19">
        <v>7.0584709562574801</v>
      </c>
      <c r="L3699" s="19">
        <v>1</v>
      </c>
      <c r="M3699" s="19">
        <v>2</v>
      </c>
      <c r="N3699" s="19">
        <v>7.6</v>
      </c>
      <c r="O3699" s="19">
        <v>2.5499999999999998</v>
      </c>
      <c r="Q3699" s="19">
        <f t="shared" si="866"/>
        <v>5.3388322297187312</v>
      </c>
      <c r="R3699" s="19">
        <f t="shared" si="868"/>
        <v>4.6058237319863471</v>
      </c>
      <c r="S3699" s="19">
        <f t="shared" si="857"/>
        <v>4.189104467149761</v>
      </c>
      <c r="T3699" s="19">
        <f t="shared" si="861"/>
        <v>5.443504123730575</v>
      </c>
      <c r="U3699" s="23">
        <f t="shared" si="858"/>
        <v>4.8943161381463529</v>
      </c>
      <c r="V3699" s="24">
        <f t="shared" si="869"/>
        <v>4.6685670186078809</v>
      </c>
      <c r="W3699" s="24">
        <f t="shared" si="869"/>
        <v>4.4090919143218885</v>
      </c>
      <c r="X3699" s="24">
        <f t="shared" si="869"/>
        <v>3.979905644225012</v>
      </c>
      <c r="Y3699" s="24">
        <f t="shared" si="869"/>
        <v>4.990347207571487</v>
      </c>
      <c r="Z3699" s="24">
        <f t="shared" si="869"/>
        <v>4.5119779461815668</v>
      </c>
      <c r="AA3699" s="20">
        <v>0.55000000000000004</v>
      </c>
      <c r="AB3699" s="20">
        <v>-0.51333333333333298</v>
      </c>
      <c r="AC3699" s="17">
        <v>314.12007309546198</v>
      </c>
      <c r="AD3699" s="17">
        <f t="shared" si="863"/>
        <v>314.03834889059442</v>
      </c>
      <c r="AE3699" s="21">
        <v>388.58699999999698</v>
      </c>
      <c r="AF3699" s="21">
        <v>168.77688172043017</v>
      </c>
      <c r="AG3699" s="19">
        <v>3.5699955166290329</v>
      </c>
      <c r="AH3699" s="21">
        <v>183.9</v>
      </c>
      <c r="AI3699" s="22">
        <v>0.1766666666666665</v>
      </c>
      <c r="AJ3699" s="21">
        <v>1507.7247899999979</v>
      </c>
      <c r="AK3699" s="21" t="e">
        <f>VLOOKUP($B3699,'[3]Rotoma level Monthly'!$C$2:$N$538,10,FALSE)</f>
        <v>#N/A</v>
      </c>
      <c r="AL3699" s="21" t="e">
        <f>VLOOKUP($B3699,'[3]Rotoma level Monthly'!$C$2:$N$538,11,FALSE)</f>
        <v>#N/A</v>
      </c>
      <c r="AM3699" s="20">
        <v>3.6759212566226651</v>
      </c>
      <c r="AN3699" s="21">
        <v>169.69166666666669</v>
      </c>
    </row>
    <row r="3700" spans="1:40" x14ac:dyDescent="0.25">
      <c r="A3700" t="s">
        <v>103</v>
      </c>
      <c r="B3700" s="15">
        <v>42826</v>
      </c>
      <c r="C3700" s="16" t="s">
        <v>79</v>
      </c>
      <c r="D3700" s="17">
        <v>2017</v>
      </c>
      <c r="E3700" s="18" t="str">
        <f t="shared" si="860"/>
        <v>Rotoiti Okawa Bay 2016/17</v>
      </c>
      <c r="F3700" s="18" t="s">
        <v>72</v>
      </c>
      <c r="G3700" s="19">
        <v>10.8</v>
      </c>
      <c r="H3700" s="20">
        <v>2.35</v>
      </c>
      <c r="I3700" s="21">
        <v>293</v>
      </c>
      <c r="J3700" s="19">
        <v>40.102524269660449</v>
      </c>
      <c r="K3700" s="19">
        <v>5.1044709562574795</v>
      </c>
      <c r="L3700" s="19">
        <v>1</v>
      </c>
      <c r="M3700" s="19">
        <v>1</v>
      </c>
      <c r="N3700" s="19">
        <v>7.27</v>
      </c>
      <c r="O3700" s="19">
        <v>2.13</v>
      </c>
      <c r="Q3700" s="19">
        <f t="shared" si="866"/>
        <v>4.8448963389368522</v>
      </c>
      <c r="R3700" s="19">
        <f t="shared" si="868"/>
        <v>4.5268565300362535</v>
      </c>
      <c r="S3700" s="19">
        <f t="shared" si="857"/>
        <v>3.8152715372658697</v>
      </c>
      <c r="T3700" s="19">
        <f t="shared" si="861"/>
        <v>4.8992613941430054</v>
      </c>
      <c r="U3700" s="23">
        <f t="shared" si="858"/>
        <v>4.5215714500954949</v>
      </c>
      <c r="V3700" s="24">
        <f t="shared" si="869"/>
        <v>4.6434073472915385</v>
      </c>
      <c r="W3700" s="24">
        <f t="shared" si="869"/>
        <v>4.462042852369688</v>
      </c>
      <c r="X3700" s="24">
        <f t="shared" si="869"/>
        <v>3.9643416666775231</v>
      </c>
      <c r="Y3700" s="24">
        <f t="shared" si="869"/>
        <v>5.0132571420699819</v>
      </c>
      <c r="Z3700" s="24">
        <f t="shared" si="869"/>
        <v>4.5207622521021822</v>
      </c>
      <c r="AA3700" s="20">
        <v>-0.44</v>
      </c>
      <c r="AB3700" s="20">
        <v>-0.25999999999999901</v>
      </c>
      <c r="AC3700" s="17">
        <v>314.56617612494603</v>
      </c>
      <c r="AD3700" s="17">
        <f t="shared" si="863"/>
        <v>314.09595113539405</v>
      </c>
      <c r="AE3700" s="21">
        <v>329.31500000000301</v>
      </c>
      <c r="AF3700" s="21">
        <v>158.05555555555557</v>
      </c>
      <c r="AG3700" s="19">
        <v>2.873029318505556</v>
      </c>
      <c r="AH3700" s="21">
        <v>166.9</v>
      </c>
      <c r="AI3700" s="22">
        <v>0.1766666666666665</v>
      </c>
      <c r="AJ3700" s="21">
        <v>1729.582499999995</v>
      </c>
      <c r="AK3700" s="21" t="e">
        <f>VLOOKUP($B3700,'[3]Rotoma level Monthly'!$C$2:$N$538,10,FALSE)</f>
        <v>#N/A</v>
      </c>
      <c r="AL3700" s="21" t="e">
        <f>VLOOKUP($B3700,'[3]Rotoma level Monthly'!$C$2:$N$538,11,FALSE)</f>
        <v>#N/A</v>
      </c>
      <c r="AM3700" s="20">
        <v>3.705431411682254</v>
      </c>
      <c r="AN3700" s="21">
        <v>169.71666666666667</v>
      </c>
    </row>
    <row r="3701" spans="1:40" x14ac:dyDescent="0.25">
      <c r="A3701" t="s">
        <v>103</v>
      </c>
      <c r="B3701" s="15">
        <v>42856</v>
      </c>
      <c r="C3701" s="16" t="s">
        <v>79</v>
      </c>
      <c r="D3701" s="17">
        <v>2017</v>
      </c>
      <c r="E3701" s="18" t="str">
        <f t="shared" si="860"/>
        <v>Rotoiti Okawa Bay 2016/17</v>
      </c>
      <c r="F3701" s="18" t="s">
        <v>72</v>
      </c>
      <c r="G3701" s="19">
        <v>4.0999999999999996</v>
      </c>
      <c r="H3701" s="20">
        <v>3.6</v>
      </c>
      <c r="I3701" s="21">
        <v>232</v>
      </c>
      <c r="J3701" s="19">
        <v>26.424524269660452</v>
      </c>
      <c r="K3701" s="19">
        <v>4.1274709562574792</v>
      </c>
      <c r="L3701" s="19">
        <v>4</v>
      </c>
      <c r="N3701" s="19">
        <v>6.95</v>
      </c>
      <c r="O3701" s="19">
        <v>1.1100000000000001</v>
      </c>
      <c r="Q3701" s="19">
        <f t="shared" si="866"/>
        <v>3.7764709960681282</v>
      </c>
      <c r="R3701" s="19">
        <f t="shared" si="868"/>
        <v>4.0071211180398958</v>
      </c>
      <c r="S3701" s="19">
        <f t="shared" ref="S3701:S3755" si="870">-3.61+3.01*LOG($I3701)</f>
        <v>3.5101188345216081</v>
      </c>
      <c r="T3701" s="19">
        <f t="shared" si="861"/>
        <v>4.3702609576810474</v>
      </c>
      <c r="U3701" s="23">
        <f t="shared" ref="U3701:U3708" si="871">AVERAGE(Q3701:T3701)</f>
        <v>3.91599297657767</v>
      </c>
      <c r="V3701" s="24">
        <f t="shared" si="869"/>
        <v>4.4840849734953077</v>
      </c>
      <c r="W3701" s="24">
        <f t="shared" si="869"/>
        <v>4.4239210858374998</v>
      </c>
      <c r="X3701" s="24">
        <f t="shared" si="869"/>
        <v>3.9028443119792784</v>
      </c>
      <c r="Y3701" s="24">
        <f t="shared" si="869"/>
        <v>4.9189076045210891</v>
      </c>
      <c r="Z3701" s="24">
        <f t="shared" si="869"/>
        <v>4.4324394939582934</v>
      </c>
      <c r="AA3701" s="20">
        <v>0.17</v>
      </c>
      <c r="AB3701" s="20">
        <v>-0.13166666666666599</v>
      </c>
      <c r="AC3701" s="17">
        <v>314.801047149429</v>
      </c>
      <c r="AD3701" s="17">
        <f t="shared" si="863"/>
        <v>314.18120246852044</v>
      </c>
      <c r="AE3701" s="21">
        <v>185.622999999999</v>
      </c>
      <c r="AF3701" s="21">
        <v>163.78360215053755</v>
      </c>
      <c r="AG3701" s="19">
        <v>3.4500276254543016</v>
      </c>
      <c r="AH3701" s="21">
        <v>146.30000000000001</v>
      </c>
      <c r="AI3701" s="22">
        <v>0.1766666666666665</v>
      </c>
      <c r="AJ3701" s="21">
        <v>1978.5134999999982</v>
      </c>
      <c r="AK3701" s="21" t="e">
        <f>VLOOKUP($B3701,'[3]Rotoma level Monthly'!$C$2:$N$538,10,FALSE)</f>
        <v>#N/A</v>
      </c>
      <c r="AL3701" s="21" t="e">
        <f>VLOOKUP($B3701,'[3]Rotoma level Monthly'!$C$2:$N$538,11,FALSE)</f>
        <v>#N/A</v>
      </c>
      <c r="AM3701" s="20">
        <v>3.7449286465577174</v>
      </c>
      <c r="AN3701" s="21">
        <v>172.02500000000001</v>
      </c>
    </row>
    <row r="3702" spans="1:40" x14ac:dyDescent="0.25">
      <c r="A3702" t="s">
        <v>103</v>
      </c>
      <c r="B3702" s="15">
        <v>42887</v>
      </c>
      <c r="C3702" s="16" t="s">
        <v>79</v>
      </c>
      <c r="D3702" s="17">
        <v>2017</v>
      </c>
      <c r="E3702" s="18" t="str">
        <f t="shared" si="860"/>
        <v>Rotoiti Okawa Bay 2016/17</v>
      </c>
      <c r="F3702" s="18" t="s">
        <v>72</v>
      </c>
      <c r="G3702" s="19">
        <v>7.7</v>
      </c>
      <c r="H3702" s="20">
        <v>3</v>
      </c>
      <c r="I3702" s="21">
        <v>299</v>
      </c>
      <c r="J3702" s="19">
        <v>30.33252426966045</v>
      </c>
      <c r="K3702" s="19">
        <v>5.1044709562574795</v>
      </c>
      <c r="L3702" s="19">
        <v>2</v>
      </c>
      <c r="M3702" s="19">
        <v>9</v>
      </c>
      <c r="N3702" s="19">
        <v>7.1</v>
      </c>
      <c r="O3702" s="19">
        <v>1.7</v>
      </c>
      <c r="Q3702" s="19">
        <f t="shared" si="866"/>
        <v>4.4716864419381039</v>
      </c>
      <c r="R3702" s="19">
        <f t="shared" si="868"/>
        <v>4.2314532428503622</v>
      </c>
      <c r="S3702" s="19">
        <f t="shared" si="870"/>
        <v>3.8417702768565323</v>
      </c>
      <c r="T3702" s="19">
        <f t="shared" si="861"/>
        <v>4.5451729769742624</v>
      </c>
      <c r="U3702" s="23">
        <f t="shared" si="871"/>
        <v>4.2725207346548153</v>
      </c>
      <c r="V3702" s="24">
        <f t="shared" si="869"/>
        <v>4.4221753898130949</v>
      </c>
      <c r="W3702" s="24">
        <f t="shared" si="869"/>
        <v>4.3982352883812705</v>
      </c>
      <c r="X3702" s="24">
        <f t="shared" si="869"/>
        <v>3.8816552535551874</v>
      </c>
      <c r="Y3702" s="24">
        <f t="shared" si="869"/>
        <v>4.85328965980493</v>
      </c>
      <c r="Z3702" s="24">
        <f t="shared" si="869"/>
        <v>4.388838897888621</v>
      </c>
      <c r="AA3702" s="20">
        <v>-0.95</v>
      </c>
      <c r="AB3702" s="20">
        <v>0.21833333333333299</v>
      </c>
      <c r="AC3702" s="17">
        <v>314.89886175458298</v>
      </c>
      <c r="AD3702" s="17">
        <f t="shared" si="863"/>
        <v>314.27116963453028</v>
      </c>
      <c r="AE3702" s="21">
        <v>86.071000000000296</v>
      </c>
      <c r="AF3702" s="21">
        <v>172.93749999999994</v>
      </c>
      <c r="AG3702" s="19">
        <v>2.6933310161916659</v>
      </c>
      <c r="AH3702" s="21">
        <v>157.30000000000001</v>
      </c>
      <c r="AI3702" s="22">
        <v>0.21083333333333298</v>
      </c>
      <c r="AJ3702" s="21">
        <v>2032.0404999999971</v>
      </c>
      <c r="AK3702" s="21" t="e">
        <f>VLOOKUP($B3702,'[3]Rotoma level Monthly'!$C$2:$N$538,10,FALSE)</f>
        <v>#N/A</v>
      </c>
      <c r="AL3702" s="21" t="e">
        <f>VLOOKUP($B3702,'[3]Rotoma level Monthly'!$C$2:$N$538,11,FALSE)</f>
        <v>#N/A</v>
      </c>
      <c r="AM3702" s="20">
        <v>3.7511327855964716</v>
      </c>
      <c r="AN3702" s="21">
        <v>175.04166666666666</v>
      </c>
    </row>
    <row r="3703" spans="1:40" x14ac:dyDescent="0.25">
      <c r="A3703" t="s">
        <v>103</v>
      </c>
      <c r="B3703" s="15">
        <v>42917</v>
      </c>
      <c r="C3703" s="16" t="s">
        <v>80</v>
      </c>
      <c r="D3703" s="17">
        <v>2018</v>
      </c>
      <c r="E3703" s="18" t="str">
        <f t="shared" si="860"/>
        <v>Rotoiti Okawa Bay 2017/18</v>
      </c>
      <c r="F3703" s="18" t="s">
        <v>72</v>
      </c>
      <c r="G3703" s="19">
        <v>4.3</v>
      </c>
      <c r="H3703" s="20">
        <v>2.6</v>
      </c>
      <c r="I3703" s="21">
        <v>205</v>
      </c>
      <c r="J3703" s="19">
        <v>29.355524269660449</v>
      </c>
      <c r="K3703" s="19">
        <v>3.1504709562574797</v>
      </c>
      <c r="L3703" s="19">
        <v>1.5</v>
      </c>
      <c r="M3703" s="19">
        <v>2</v>
      </c>
      <c r="N3703" s="19">
        <v>7.22</v>
      </c>
      <c r="O3703" s="19">
        <v>1.5</v>
      </c>
      <c r="Q3703" s="19">
        <f t="shared" si="866"/>
        <v>3.8290098771721497</v>
      </c>
      <c r="R3703" s="19">
        <f t="shared" si="868"/>
        <v>4.4051794835444191</v>
      </c>
      <c r="S3703" s="19">
        <f t="shared" si="870"/>
        <v>3.3483791217778198</v>
      </c>
      <c r="T3703" s="19">
        <f t="shared" si="861"/>
        <v>4.5036543356804621</v>
      </c>
      <c r="U3703" s="23">
        <f t="shared" si="871"/>
        <v>4.0215557045437125</v>
      </c>
      <c r="V3703" s="24">
        <f t="shared" si="869"/>
        <v>4.3483454685840659</v>
      </c>
      <c r="W3703" s="24">
        <f t="shared" si="869"/>
        <v>4.3859469820569208</v>
      </c>
      <c r="X3703" s="24">
        <f t="shared" si="869"/>
        <v>3.8262209569727204</v>
      </c>
      <c r="Y3703" s="24">
        <f t="shared" si="869"/>
        <v>4.8683871070523965</v>
      </c>
      <c r="Z3703" s="24">
        <f t="shared" si="869"/>
        <v>4.3572251286665251</v>
      </c>
      <c r="AA3703" s="20">
        <v>0.87</v>
      </c>
      <c r="AB3703" s="20">
        <v>0.21333333333333299</v>
      </c>
      <c r="AC3703" s="17">
        <v>315.05479383813503</v>
      </c>
      <c r="AD3703" s="17">
        <f t="shared" si="863"/>
        <v>314.35530155841997</v>
      </c>
      <c r="AE3703" s="21">
        <v>194.39599999999999</v>
      </c>
      <c r="AF3703" s="21">
        <v>166.2029569892473</v>
      </c>
      <c r="AG3703" s="19">
        <v>3.2429360784408594</v>
      </c>
      <c r="AH3703" s="21">
        <v>108.7</v>
      </c>
      <c r="AI3703" s="22">
        <v>0.21583333333333299</v>
      </c>
      <c r="AJ3703" s="21">
        <v>1944.0314999999971</v>
      </c>
      <c r="AK3703" s="21" t="e">
        <f>VLOOKUP($B3703,'[3]Rotoma level Monthly'!$C$2:$N$538,10,FALSE)</f>
        <v>#N/A</v>
      </c>
      <c r="AL3703" s="21" t="e">
        <f>VLOOKUP($B3703,'[3]Rotoma level Monthly'!$C$2:$N$538,11,FALSE)</f>
        <v>#N/A</v>
      </c>
      <c r="AM3703" s="20">
        <v>3.7016470600939253</v>
      </c>
      <c r="AN3703" s="21">
        <v>171.59166666666667</v>
      </c>
    </row>
    <row r="3704" spans="1:40" x14ac:dyDescent="0.25">
      <c r="A3704" t="s">
        <v>103</v>
      </c>
      <c r="B3704" s="15">
        <v>42948</v>
      </c>
      <c r="C3704" s="16" t="s">
        <v>80</v>
      </c>
      <c r="D3704" s="17">
        <v>2018</v>
      </c>
      <c r="E3704" s="18" t="str">
        <f t="shared" si="860"/>
        <v>Rotoiti Okawa Bay 2017/18</v>
      </c>
      <c r="F3704" s="18" t="s">
        <v>72</v>
      </c>
      <c r="G3704" s="19">
        <v>13.2</v>
      </c>
      <c r="H3704" s="20">
        <v>2.2000000000000002</v>
      </c>
      <c r="I3704" s="21">
        <v>265</v>
      </c>
      <c r="J3704" s="19">
        <v>32.286524269660447</v>
      </c>
      <c r="K3704" s="19">
        <v>1.1964709562574798</v>
      </c>
      <c r="L3704" s="19">
        <v>2</v>
      </c>
      <c r="N3704" s="19">
        <v>7.4</v>
      </c>
      <c r="O3704" s="19">
        <v>2.4500000000000002</v>
      </c>
      <c r="Q3704" s="19">
        <f t="shared" si="866"/>
        <v>5.0662577852628585</v>
      </c>
      <c r="R3704" s="19">
        <f t="shared" si="868"/>
        <v>4.6058237319863471</v>
      </c>
      <c r="S3704" s="19">
        <f t="shared" si="870"/>
        <v>3.6839700805497917</v>
      </c>
      <c r="T3704" s="19">
        <f t="shared" si="861"/>
        <v>4.6243421801610722</v>
      </c>
      <c r="U3704" s="23">
        <f t="shared" si="871"/>
        <v>4.4950984444900168</v>
      </c>
      <c r="V3704" s="24">
        <f t="shared" si="869"/>
        <v>4.451449460924958</v>
      </c>
      <c r="W3704" s="24">
        <f t="shared" si="869"/>
        <v>4.3946336938133639</v>
      </c>
      <c r="X3704" s="24">
        <f t="shared" si="869"/>
        <v>3.8087843994376378</v>
      </c>
      <c r="Y3704" s="24">
        <f t="shared" si="869"/>
        <v>4.8380226062087441</v>
      </c>
      <c r="Z3704" s="24">
        <f t="shared" si="869"/>
        <v>4.3732225400961751</v>
      </c>
      <c r="AA3704" s="20">
        <v>0.37</v>
      </c>
      <c r="AB3704" s="20">
        <v>0.36666666666666597</v>
      </c>
      <c r="AC3704" s="17">
        <v>315.18700173261902</v>
      </c>
      <c r="AD3704" s="17">
        <f t="shared" si="863"/>
        <v>314.44456703103072</v>
      </c>
      <c r="AE3704" s="21">
        <v>208.99349999999899</v>
      </c>
      <c r="AF3704" s="21">
        <v>153.48118279569889</v>
      </c>
      <c r="AG3704" s="19">
        <v>3.004037482470431</v>
      </c>
      <c r="AH3704" s="21">
        <v>124</v>
      </c>
      <c r="AI3704" s="22">
        <v>0.21583333333333299</v>
      </c>
      <c r="AJ3704" s="21">
        <v>1985.0854999999981</v>
      </c>
      <c r="AK3704" s="21" t="e">
        <f>VLOOKUP($B3704,'[3]Rotoma level Monthly'!$C$2:$N$538,10,FALSE)</f>
        <v>#N/A</v>
      </c>
      <c r="AL3704" s="21" t="e">
        <f>VLOOKUP($B3704,'[3]Rotoma level Monthly'!$C$2:$N$538,11,FALSE)</f>
        <v>#N/A</v>
      </c>
      <c r="AM3704" s="20">
        <v>3.6265961239783331</v>
      </c>
      <c r="AN3704" s="21">
        <v>168.06666666666669</v>
      </c>
    </row>
    <row r="3705" spans="1:40" x14ac:dyDescent="0.25">
      <c r="A3705" t="s">
        <v>103</v>
      </c>
      <c r="B3705" s="15">
        <v>42979</v>
      </c>
      <c r="C3705" s="16" t="s">
        <v>80</v>
      </c>
      <c r="D3705" s="17">
        <v>2018</v>
      </c>
      <c r="E3705" s="18" t="str">
        <f t="shared" si="860"/>
        <v>Rotoiti Okawa Bay 2017/18</v>
      </c>
      <c r="F3705" s="18" t="s">
        <v>72</v>
      </c>
      <c r="G3705" s="19">
        <v>7.7</v>
      </c>
      <c r="H3705" s="20">
        <v>2.2999999999999998</v>
      </c>
      <c r="I3705" s="21">
        <v>270</v>
      </c>
      <c r="J3705" s="19">
        <v>56.711524269660451</v>
      </c>
      <c r="K3705" s="19">
        <v>0.21947095625747981</v>
      </c>
      <c r="L3705" s="19">
        <v>2</v>
      </c>
      <c r="M3705" s="19">
        <v>3</v>
      </c>
      <c r="N3705" s="19">
        <v>7.45</v>
      </c>
      <c r="O3705" s="19">
        <v>2.48</v>
      </c>
      <c r="Q3705" s="19">
        <f t="shared" si="866"/>
        <v>4.4716864419381039</v>
      </c>
      <c r="R3705" s="19">
        <f t="shared" si="868"/>
        <v>4.5526391594366178</v>
      </c>
      <c r="S3705" s="19">
        <f t="shared" si="870"/>
        <v>3.7084049301185513</v>
      </c>
      <c r="T3705" s="19">
        <f t="shared" si="861"/>
        <v>5.338720255089715</v>
      </c>
      <c r="U3705" s="23">
        <f t="shared" si="871"/>
        <v>4.5178626966457465</v>
      </c>
      <c r="V3705" s="24">
        <f t="shared" si="869"/>
        <v>4.4563533256943035</v>
      </c>
      <c r="W3705" s="24">
        <f t="shared" si="869"/>
        <v>4.4196906126810829</v>
      </c>
      <c r="X3705" s="24">
        <f t="shared" si="869"/>
        <v>3.7984017342437837</v>
      </c>
      <c r="Y3705" s="24">
        <f t="shared" si="869"/>
        <v>4.8648172022290828</v>
      </c>
      <c r="Z3705" s="24">
        <f t="shared" si="869"/>
        <v>4.3848157187120629</v>
      </c>
      <c r="AA3705" s="20">
        <v>0.63</v>
      </c>
      <c r="AB3705" s="20">
        <v>0.293333333333333</v>
      </c>
      <c r="AC3705" s="17">
        <v>315.421096302715</v>
      </c>
      <c r="AD3705" s="17">
        <f t="shared" si="863"/>
        <v>314.55313569916416</v>
      </c>
      <c r="AE3705" s="21">
        <v>133.227</v>
      </c>
      <c r="AF3705" s="21">
        <v>197.59722222222229</v>
      </c>
      <c r="AG3705" s="19">
        <v>3.9451458299250004</v>
      </c>
      <c r="AH3705" s="21">
        <v>132.5</v>
      </c>
      <c r="AI3705" s="22">
        <v>0.21583333333333299</v>
      </c>
      <c r="AJ3705" s="21">
        <v>2099.9159999999974</v>
      </c>
      <c r="AK3705" s="21" t="e">
        <f>VLOOKUP($B3705,'[3]Rotoma level Monthly'!$C$2:$N$538,10,FALSE)</f>
        <v>#N/A</v>
      </c>
      <c r="AL3705" s="21" t="e">
        <f>VLOOKUP($B3705,'[3]Rotoma level Monthly'!$C$2:$N$538,11,FALSE)</f>
        <v>#N/A</v>
      </c>
      <c r="AM3705" s="20">
        <v>3.6210644732471504</v>
      </c>
      <c r="AN3705" s="21">
        <v>170.98333333333335</v>
      </c>
    </row>
    <row r="3706" spans="1:40" x14ac:dyDescent="0.25">
      <c r="A3706" t="s">
        <v>103</v>
      </c>
      <c r="B3706" s="15">
        <v>43009</v>
      </c>
      <c r="C3706" s="16" t="s">
        <v>80</v>
      </c>
      <c r="D3706" s="17">
        <v>2018</v>
      </c>
      <c r="E3706" s="18" t="str">
        <f t="shared" si="860"/>
        <v>Rotoiti Okawa Bay 2017/18</v>
      </c>
      <c r="F3706" s="18" t="s">
        <v>72</v>
      </c>
      <c r="G3706" s="19">
        <v>8.8000000000000007</v>
      </c>
      <c r="H3706" s="20">
        <v>2.1</v>
      </c>
      <c r="I3706" s="21">
        <v>264.79999999999995</v>
      </c>
      <c r="J3706" s="19">
        <v>31.30952426966045</v>
      </c>
      <c r="K3706" s="19">
        <v>2.1734709562574799</v>
      </c>
      <c r="L3706" s="19">
        <v>1</v>
      </c>
      <c r="M3706" s="19">
        <v>2</v>
      </c>
      <c r="N3706" s="19">
        <v>7.33</v>
      </c>
      <c r="O3706" s="19">
        <v>2.3199999999999998</v>
      </c>
      <c r="Q3706" s="19">
        <f t="shared" si="866"/>
        <v>4.6189859872614285</v>
      </c>
      <c r="R3706" s="19">
        <f t="shared" si="868"/>
        <v>4.6613358021560956</v>
      </c>
      <c r="S3706" s="19">
        <f t="shared" si="870"/>
        <v>3.6829831221106626</v>
      </c>
      <c r="T3706" s="19">
        <f t="shared" si="861"/>
        <v>4.5853752889264623</v>
      </c>
      <c r="U3706" s="23">
        <f t="shared" si="871"/>
        <v>4.3871700501136619</v>
      </c>
      <c r="V3706" s="24">
        <f t="shared" si="869"/>
        <v>4.5140081113696953</v>
      </c>
      <c r="W3706" s="24">
        <f t="shared" si="869"/>
        <v>4.4588542486447791</v>
      </c>
      <c r="X3706" s="24">
        <f t="shared" si="869"/>
        <v>3.8051036581898252</v>
      </c>
      <c r="Y3706" s="24">
        <f t="shared" si="869"/>
        <v>4.8523871628161812</v>
      </c>
      <c r="Z3706" s="24">
        <f t="shared" si="869"/>
        <v>4.4075882952551195</v>
      </c>
      <c r="AA3706" s="20">
        <v>0.89</v>
      </c>
      <c r="AB3706" s="20">
        <v>0.35499999999999998</v>
      </c>
      <c r="AC3706" s="17">
        <v>315.557359709823</v>
      </c>
      <c r="AD3706" s="17">
        <f t="shared" si="863"/>
        <v>314.66331655445589</v>
      </c>
      <c r="AE3706" s="21">
        <v>98.180499999999995</v>
      </c>
      <c r="AF3706" s="21">
        <v>172.65456989247306</v>
      </c>
      <c r="AG3706" s="19">
        <v>4.113481179241937</v>
      </c>
      <c r="AH3706" s="21">
        <v>174.6</v>
      </c>
      <c r="AI3706" s="22">
        <v>0.21583333333333299</v>
      </c>
      <c r="AJ3706" s="21">
        <v>2100.476999999998</v>
      </c>
      <c r="AK3706" s="21" t="e">
        <f>VLOOKUP($B3706,'[3]Rotoma level Monthly'!$C$2:$N$538,10,FALSE)</f>
        <v>#N/A</v>
      </c>
      <c r="AL3706" s="21" t="e">
        <f>VLOOKUP($B3706,'[3]Rotoma level Monthly'!$C$2:$N$538,11,FALSE)</f>
        <v>#N/A</v>
      </c>
      <c r="AM3706" s="20">
        <v>3.6421126342411321</v>
      </c>
      <c r="AN3706" s="21">
        <v>170.81666666666669</v>
      </c>
    </row>
    <row r="3707" spans="1:40" x14ac:dyDescent="0.25">
      <c r="A3707" t="s">
        <v>103</v>
      </c>
      <c r="B3707" s="15">
        <v>43040</v>
      </c>
      <c r="C3707" s="16" t="s">
        <v>80</v>
      </c>
      <c r="D3707" s="17">
        <v>2018</v>
      </c>
      <c r="E3707" s="18" t="str">
        <f t="shared" si="860"/>
        <v>Rotoiti Okawa Bay 2017/18</v>
      </c>
      <c r="F3707" s="18" t="s">
        <v>72</v>
      </c>
      <c r="G3707" s="19">
        <v>5.0999999999999996</v>
      </c>
      <c r="H3707" s="20">
        <v>1.7</v>
      </c>
      <c r="I3707" s="21">
        <v>306</v>
      </c>
      <c r="J3707" s="19">
        <v>33.263524269660451</v>
      </c>
      <c r="K3707" s="19">
        <v>1.1964709562574798</v>
      </c>
      <c r="L3707" s="19">
        <v>0</v>
      </c>
      <c r="M3707" s="19">
        <v>1</v>
      </c>
      <c r="N3707" s="19">
        <v>7.29</v>
      </c>
      <c r="O3707" s="19">
        <v>2.29</v>
      </c>
      <c r="Q3707" s="19">
        <f t="shared" si="866"/>
        <v>4.0172282472887586</v>
      </c>
      <c r="R3707" s="19">
        <f t="shared" si="868"/>
        <v>4.9117936392822044</v>
      </c>
      <c r="S3707" s="19">
        <f t="shared" si="870"/>
        <v>3.8720214937095556</v>
      </c>
      <c r="T3707" s="19">
        <f t="shared" si="861"/>
        <v>4.6621473215709992</v>
      </c>
      <c r="U3707" s="23">
        <f t="shared" si="871"/>
        <v>4.3657976754628791</v>
      </c>
      <c r="V3707" s="24">
        <f t="shared" si="869"/>
        <v>4.5104720729115906</v>
      </c>
      <c r="W3707" s="24">
        <f t="shared" si="869"/>
        <v>4.5188893710356499</v>
      </c>
      <c r="X3707" s="24">
        <f t="shared" si="869"/>
        <v>3.8262541470195846</v>
      </c>
      <c r="Y3707" s="24">
        <f t="shared" si="869"/>
        <v>4.8523871628161812</v>
      </c>
      <c r="Z3707" s="24">
        <f t="shared" si="869"/>
        <v>4.4270006884457516</v>
      </c>
      <c r="AA3707" s="20">
        <v>1.08</v>
      </c>
      <c r="AB3707" s="20">
        <v>0.48166666666666602</v>
      </c>
      <c r="AC3707" s="17">
        <v>315.59448072262899</v>
      </c>
      <c r="AD3707" s="17">
        <f t="shared" si="863"/>
        <v>314.77633816355132</v>
      </c>
      <c r="AE3707" s="21">
        <v>75.331999999999994</v>
      </c>
      <c r="AF3707" s="21">
        <v>154.47557471264378</v>
      </c>
      <c r="AG3707" s="19">
        <v>3.9573786683563221</v>
      </c>
      <c r="AH3707" s="21">
        <v>170.9</v>
      </c>
      <c r="AI3707" s="22">
        <v>0.21583333333333299</v>
      </c>
      <c r="AJ3707" s="21">
        <v>2079.8504999999982</v>
      </c>
      <c r="AK3707" s="21" t="e">
        <f>VLOOKUP($B3707,'[3]Rotoma level Monthly'!$C$2:$N$538,10,FALSE)</f>
        <v>#N/A</v>
      </c>
      <c r="AL3707" s="21" t="e">
        <f>VLOOKUP($B3707,'[3]Rotoma level Monthly'!$C$2:$N$538,11,FALSE)</f>
        <v>#N/A</v>
      </c>
      <c r="AM3707" s="20">
        <v>3.644654757718929</v>
      </c>
      <c r="AN3707" s="21">
        <v>167.96666666666667</v>
      </c>
    </row>
    <row r="3708" spans="1:40" x14ac:dyDescent="0.25">
      <c r="A3708" t="s">
        <v>103</v>
      </c>
      <c r="B3708" s="15">
        <v>43070</v>
      </c>
      <c r="C3708" s="16" t="s">
        <v>80</v>
      </c>
      <c r="D3708" s="17">
        <v>2018</v>
      </c>
      <c r="E3708" s="18" t="str">
        <f t="shared" si="860"/>
        <v>Rotoiti Okawa Bay 2017/18</v>
      </c>
      <c r="F3708" s="18" t="s">
        <v>72</v>
      </c>
      <c r="G3708" s="19">
        <v>3.4</v>
      </c>
      <c r="H3708" s="20">
        <v>3</v>
      </c>
      <c r="I3708" s="21">
        <v>305</v>
      </c>
      <c r="J3708" s="19">
        <v>56.711524269660451</v>
      </c>
      <c r="K3708" s="19">
        <v>12.920470956257478</v>
      </c>
      <c r="L3708" s="19">
        <v>1</v>
      </c>
      <c r="M3708" s="19">
        <v>3</v>
      </c>
      <c r="N3708" s="19">
        <v>7.53</v>
      </c>
      <c r="O3708" s="19">
        <v>3.47</v>
      </c>
      <c r="Q3708" s="19">
        <f t="shared" si="866"/>
        <v>3.5699564492873277</v>
      </c>
      <c r="R3708" s="19">
        <f t="shared" si="868"/>
        <v>4.2314532428503622</v>
      </c>
      <c r="S3708" s="19">
        <f t="shared" si="870"/>
        <v>3.8677425164338248</v>
      </c>
      <c r="T3708" s="19">
        <f t="shared" si="861"/>
        <v>5.338720255089715</v>
      </c>
      <c r="U3708" s="23">
        <f t="shared" si="871"/>
        <v>4.2519681159153073</v>
      </c>
      <c r="V3708" s="24">
        <f t="shared" si="869"/>
        <v>4.4662583410759202</v>
      </c>
      <c r="W3708" s="24">
        <f t="shared" si="869"/>
        <v>4.5044121843111453</v>
      </c>
      <c r="X3708" s="24">
        <f t="shared" si="869"/>
        <v>3.7989167682447711</v>
      </c>
      <c r="Y3708" s="24">
        <f t="shared" si="869"/>
        <v>4.8680583680126333</v>
      </c>
      <c r="Z3708" s="24">
        <f t="shared" si="869"/>
        <v>4.4094114154111175</v>
      </c>
      <c r="AA3708" s="20">
        <v>-0.23</v>
      </c>
      <c r="AB3708" s="20">
        <v>0.60166666666666602</v>
      </c>
      <c r="AC3708" s="17">
        <v>315.46102580459097</v>
      </c>
      <c r="AD3708" s="17">
        <f t="shared" si="863"/>
        <v>314.8847502797766</v>
      </c>
      <c r="AE3708" s="21">
        <v>33.085000000000001</v>
      </c>
      <c r="AF3708" s="21">
        <v>171.78763440860217</v>
      </c>
      <c r="AG3708" s="19">
        <v>3.6415613767822586</v>
      </c>
      <c r="AH3708" s="21">
        <v>284.39999999999998</v>
      </c>
      <c r="AI3708" s="22">
        <v>0.21583333333333299</v>
      </c>
      <c r="AJ3708" s="21">
        <v>2022.4264999999991</v>
      </c>
      <c r="AK3708" s="21" t="e">
        <f>VLOOKUP($B3708,'[3]Rotoma level Monthly'!$C$2:$N$538,10,FALSE)</f>
        <v>#N/A</v>
      </c>
      <c r="AL3708" s="21" t="e">
        <f>VLOOKUP($B3708,'[3]Rotoma level Monthly'!$C$2:$N$538,11,FALSE)</f>
        <v>#N/A</v>
      </c>
      <c r="AM3708" s="20">
        <v>3.5592486851731593</v>
      </c>
      <c r="AN3708" s="21">
        <v>172.73333333333335</v>
      </c>
    </row>
    <row r="3709" spans="1:40" x14ac:dyDescent="0.25">
      <c r="A3709" t="s">
        <v>103</v>
      </c>
      <c r="B3709" s="15">
        <v>43101</v>
      </c>
      <c r="C3709" s="16" t="s">
        <v>80</v>
      </c>
      <c r="D3709" s="17">
        <v>2018</v>
      </c>
      <c r="E3709" s="18" t="str">
        <f t="shared" si="860"/>
        <v>Rotoiti Okawa Bay 2017/18</v>
      </c>
      <c r="F3709" s="18" t="s">
        <v>72</v>
      </c>
      <c r="H3709" s="20">
        <v>3.2</v>
      </c>
      <c r="I3709" s="21">
        <v>260</v>
      </c>
      <c r="J3709" s="19">
        <v>30.33252426966045</v>
      </c>
      <c r="K3709" s="19">
        <v>2.1734709562574799</v>
      </c>
      <c r="L3709" s="19">
        <v>1</v>
      </c>
      <c r="M3709" s="19">
        <v>1</v>
      </c>
      <c r="N3709" s="19">
        <v>7.64</v>
      </c>
      <c r="O3709" s="19">
        <v>1.91</v>
      </c>
      <c r="R3709" s="19">
        <f t="shared" si="868"/>
        <v>4.1524584074666873</v>
      </c>
      <c r="S3709" s="19">
        <f t="shared" si="870"/>
        <v>3.6590697773921614</v>
      </c>
      <c r="T3709" s="19">
        <f t="shared" si="861"/>
        <v>4.5451729769742624</v>
      </c>
      <c r="V3709" s="24">
        <f t="shared" si="869"/>
        <v>4.4724977774523307</v>
      </c>
      <c r="W3709" s="24">
        <f t="shared" si="869"/>
        <v>4.4494601067120536</v>
      </c>
      <c r="X3709" s="24">
        <f t="shared" si="869"/>
        <v>3.7836917266227399</v>
      </c>
      <c r="Y3709" s="24">
        <f t="shared" si="869"/>
        <v>4.8360072674190082</v>
      </c>
      <c r="Z3709" s="24">
        <f t="shared" si="869"/>
        <v>4.4016064454360935</v>
      </c>
      <c r="AA3709" s="20">
        <v>0.9</v>
      </c>
      <c r="AB3709" s="20">
        <v>0.391666666666666</v>
      </c>
      <c r="AC3709" s="17">
        <v>315.55624467496602</v>
      </c>
      <c r="AD3709" s="17">
        <f t="shared" si="863"/>
        <v>315.01330950844135</v>
      </c>
      <c r="AE3709" s="21">
        <v>249.627999999998</v>
      </c>
      <c r="AF3709" s="21">
        <v>131.35080645161287</v>
      </c>
      <c r="AG3709" s="19">
        <v>3.6823573743575255</v>
      </c>
      <c r="AH3709" s="21">
        <v>158</v>
      </c>
      <c r="AI3709" s="22">
        <v>0.25583333333333302</v>
      </c>
      <c r="AJ3709" s="21">
        <v>2007.4589999999994</v>
      </c>
      <c r="AK3709" s="21" t="e">
        <f>VLOOKUP($B3709,'[3]Rotoma level Monthly'!$C$2:$N$538,10,FALSE)</f>
        <v>#N/A</v>
      </c>
      <c r="AL3709" s="21" t="e">
        <f>VLOOKUP($B3709,'[3]Rotoma level Monthly'!$C$2:$N$538,11,FALSE)</f>
        <v>#N/A</v>
      </c>
      <c r="AM3709" s="20">
        <v>3.5268366108284006</v>
      </c>
      <c r="AN3709" s="21">
        <v>164.65</v>
      </c>
    </row>
    <row r="3710" spans="1:40" x14ac:dyDescent="0.25">
      <c r="A3710" t="s">
        <v>103</v>
      </c>
      <c r="B3710" s="15">
        <v>43132</v>
      </c>
      <c r="C3710" s="16" t="s">
        <v>80</v>
      </c>
      <c r="D3710" s="17">
        <v>2018</v>
      </c>
      <c r="E3710" s="18" t="str">
        <f t="shared" si="860"/>
        <v>Rotoiti Okawa Bay 2017/18</v>
      </c>
      <c r="F3710" s="18" t="s">
        <v>72</v>
      </c>
      <c r="G3710" s="19">
        <v>11.7</v>
      </c>
      <c r="H3710" s="20">
        <v>2.25</v>
      </c>
      <c r="I3710" s="21">
        <v>300</v>
      </c>
      <c r="J3710" s="19">
        <v>35.217524269660451</v>
      </c>
      <c r="K3710" s="19">
        <v>4.1274709562574792</v>
      </c>
      <c r="L3710" s="19">
        <v>1</v>
      </c>
      <c r="N3710" s="19">
        <v>8.19</v>
      </c>
      <c r="O3710" s="19">
        <v>2</v>
      </c>
      <c r="Q3710" s="19">
        <f t="shared" ref="Q3710:Q3753" si="872">2.22+2.54*LOG($G3710,10)</f>
        <v>4.9331920888352503</v>
      </c>
      <c r="R3710" s="19">
        <f t="shared" si="868"/>
        <v>4.5789535609672933</v>
      </c>
      <c r="S3710" s="19">
        <f t="shared" si="870"/>
        <v>3.8461349767061841</v>
      </c>
      <c r="T3710" s="19">
        <f t="shared" si="861"/>
        <v>4.734535761881272</v>
      </c>
      <c r="U3710" s="23">
        <f t="shared" ref="U3710:U3753" si="873">AVERAGE(Q3710:T3710)</f>
        <v>4.5232040970974996</v>
      </c>
      <c r="V3710" s="24">
        <f t="shared" si="869"/>
        <v>4.4489275348825172</v>
      </c>
      <c r="W3710" s="24">
        <f t="shared" si="869"/>
        <v>4.4559076375502409</v>
      </c>
      <c r="X3710" s="24">
        <f t="shared" si="869"/>
        <v>3.7520809278826932</v>
      </c>
      <c r="Y3710" s="24">
        <f t="shared" si="869"/>
        <v>4.7992389856585715</v>
      </c>
      <c r="Z3710" s="24">
        <f t="shared" si="869"/>
        <v>4.3788234621584685</v>
      </c>
      <c r="AA3710" s="20">
        <v>-0.55000000000000004</v>
      </c>
      <c r="AB3710" s="20">
        <v>0.206666666666666</v>
      </c>
      <c r="AC3710" s="17">
        <v>315.69406006697</v>
      </c>
      <c r="AD3710" s="17">
        <f t="shared" si="863"/>
        <v>315.15935174807231</v>
      </c>
      <c r="AE3710" s="21">
        <v>243.43199999999899</v>
      </c>
      <c r="AF3710" s="21">
        <v>156.40625000000003</v>
      </c>
      <c r="AG3710" s="19">
        <v>3.507714944059523</v>
      </c>
      <c r="AH3710" s="21">
        <v>135.6</v>
      </c>
      <c r="AI3710" s="22">
        <v>0.25583333333333302</v>
      </c>
      <c r="AJ3710" s="21">
        <v>2208.5894999999973</v>
      </c>
      <c r="AK3710" s="21" t="e">
        <f>VLOOKUP($B3710,'[3]Rotoma level Monthly'!$C$2:$N$538,10,FALSE)</f>
        <v>#N/A</v>
      </c>
      <c r="AL3710" s="21" t="e">
        <f>VLOOKUP($B3710,'[3]Rotoma level Monthly'!$C$2:$N$538,11,FALSE)</f>
        <v>#N/A</v>
      </c>
      <c r="AM3710" s="20">
        <v>3.4416144633512502</v>
      </c>
      <c r="AN3710" s="21">
        <v>161.92499999999998</v>
      </c>
    </row>
    <row r="3711" spans="1:40" x14ac:dyDescent="0.25">
      <c r="A3711" t="s">
        <v>103</v>
      </c>
      <c r="B3711" s="15">
        <v>43160</v>
      </c>
      <c r="C3711" s="16" t="s">
        <v>80</v>
      </c>
      <c r="D3711" s="17">
        <v>2018</v>
      </c>
      <c r="E3711" s="18" t="str">
        <f t="shared" si="860"/>
        <v>Rotoiti Okawa Bay 2017/18</v>
      </c>
      <c r="F3711" s="18" t="s">
        <v>72</v>
      </c>
      <c r="G3711" s="19">
        <v>12.9</v>
      </c>
      <c r="H3711" s="20">
        <v>1.9</v>
      </c>
      <c r="I3711" s="21">
        <v>340</v>
      </c>
      <c r="J3711" s="19">
        <v>41.079524269660453</v>
      </c>
      <c r="K3711" s="19">
        <v>5.1044709562574795</v>
      </c>
      <c r="L3711" s="19">
        <v>1</v>
      </c>
      <c r="M3711" s="19">
        <v>4</v>
      </c>
      <c r="N3711" s="19">
        <v>7.56</v>
      </c>
      <c r="O3711" s="19">
        <v>2.72</v>
      </c>
      <c r="Q3711" s="19">
        <f t="shared" si="872"/>
        <v>5.0408978641600921</v>
      </c>
      <c r="R3711" s="19">
        <f t="shared" si="868"/>
        <v>4.7802895968265524</v>
      </c>
      <c r="S3711" s="19">
        <f t="shared" si="870"/>
        <v>4.0097515402971862</v>
      </c>
      <c r="T3711" s="19">
        <f t="shared" si="861"/>
        <v>4.9297861840977593</v>
      </c>
      <c r="U3711" s="23">
        <f t="shared" si="873"/>
        <v>4.690181296345397</v>
      </c>
      <c r="V3711" s="24">
        <f t="shared" si="869"/>
        <v>4.4218425925590044</v>
      </c>
      <c r="W3711" s="24">
        <f t="shared" si="869"/>
        <v>4.4704464596202582</v>
      </c>
      <c r="X3711" s="24">
        <f t="shared" si="869"/>
        <v>3.7371348506449791</v>
      </c>
      <c r="Y3711" s="24">
        <f t="shared" si="869"/>
        <v>4.7564291573558366</v>
      </c>
      <c r="Z3711" s="24">
        <f t="shared" si="869"/>
        <v>4.3602657492674721</v>
      </c>
      <c r="AA3711" s="20">
        <v>1.07</v>
      </c>
      <c r="AB3711" s="20">
        <v>0.171666666666666</v>
      </c>
      <c r="AC3711" s="17">
        <v>315.68441448335699</v>
      </c>
      <c r="AD3711" s="17">
        <f t="shared" si="863"/>
        <v>315.28971353039691</v>
      </c>
      <c r="AE3711" s="21">
        <v>73.680000000000007</v>
      </c>
      <c r="AF3711" s="21">
        <v>143.80314009661831</v>
      </c>
      <c r="AG3711" s="19">
        <v>3.1756226824416673</v>
      </c>
      <c r="AH3711" s="21">
        <v>191.1</v>
      </c>
      <c r="AI3711" s="22">
        <v>0.25583333333333302</v>
      </c>
      <c r="AJ3711" s="21">
        <v>2225.8699999999949</v>
      </c>
      <c r="AK3711" s="21" t="e">
        <f>VLOOKUP($B3711,'[3]Rotoma level Monthly'!$C$2:$N$538,10,FALSE)</f>
        <v>#N/A</v>
      </c>
      <c r="AL3711" s="21" t="e">
        <f>VLOOKUP($B3711,'[3]Rotoma level Monthly'!$C$2:$N$538,11,FALSE)</f>
        <v>#N/A</v>
      </c>
      <c r="AM3711" s="20">
        <v>3.4734163675345342</v>
      </c>
      <c r="AN3711" s="21">
        <v>162.52499999999998</v>
      </c>
    </row>
    <row r="3712" spans="1:40" x14ac:dyDescent="0.25">
      <c r="A3712" t="s">
        <v>103</v>
      </c>
      <c r="B3712" s="15">
        <v>43191</v>
      </c>
      <c r="C3712" s="16" t="s">
        <v>80</v>
      </c>
      <c r="D3712" s="17">
        <v>2018</v>
      </c>
      <c r="E3712" s="18" t="str">
        <f t="shared" si="860"/>
        <v>Rotoiti Okawa Bay 2017/18</v>
      </c>
      <c r="F3712" s="18" t="s">
        <v>72</v>
      </c>
      <c r="G3712" s="19">
        <v>10.3</v>
      </c>
      <c r="H3712" s="20">
        <v>3.2</v>
      </c>
      <c r="I3712" s="21">
        <v>274</v>
      </c>
      <c r="J3712" s="19">
        <v>29.355524269660449</v>
      </c>
      <c r="K3712" s="19">
        <v>2.1734709562574799</v>
      </c>
      <c r="L3712" s="19">
        <v>1</v>
      </c>
      <c r="N3712" s="19">
        <v>7.61</v>
      </c>
      <c r="O3712" s="19">
        <v>1.66</v>
      </c>
      <c r="Q3712" s="19">
        <f t="shared" si="872"/>
        <v>4.7926065507511373</v>
      </c>
      <c r="R3712" s="19">
        <f t="shared" si="868"/>
        <v>4.1524584074666873</v>
      </c>
      <c r="S3712" s="19">
        <f t="shared" si="870"/>
        <v>3.7276291940893675</v>
      </c>
      <c r="T3712" s="19">
        <f t="shared" si="861"/>
        <v>4.5036543356804621</v>
      </c>
      <c r="U3712" s="23">
        <f t="shared" si="873"/>
        <v>4.2940871219969132</v>
      </c>
      <c r="V3712" s="24">
        <f t="shared" si="869"/>
        <v>4.4170889754512128</v>
      </c>
      <c r="W3712" s="24">
        <f t="shared" si="869"/>
        <v>4.4392466160727944</v>
      </c>
      <c r="X3712" s="24">
        <f t="shared" si="869"/>
        <v>3.729831322046937</v>
      </c>
      <c r="Y3712" s="24">
        <f t="shared" si="869"/>
        <v>4.7234619024839573</v>
      </c>
      <c r="Z3712" s="24">
        <f t="shared" si="869"/>
        <v>4.3395853558039645</v>
      </c>
      <c r="AA3712" s="20">
        <v>0.52</v>
      </c>
      <c r="AB3712" s="20">
        <v>0.32833333333333298</v>
      </c>
      <c r="AC3712" s="17">
        <v>315.58768783670399</v>
      </c>
      <c r="AD3712" s="17">
        <f t="shared" si="863"/>
        <v>315.37483950637676</v>
      </c>
      <c r="AE3712" s="21">
        <v>285.34800000000098</v>
      </c>
      <c r="AF3712" s="21">
        <v>187.6875</v>
      </c>
      <c r="AG3712" s="19">
        <v>3.8429714472972223</v>
      </c>
      <c r="AH3712" s="21">
        <v>147.30000000000001</v>
      </c>
      <c r="AI3712" s="22">
        <v>0.31083333333333296</v>
      </c>
      <c r="AJ3712" s="21">
        <v>1910.9629999999981</v>
      </c>
      <c r="AK3712" s="21" t="e">
        <f>VLOOKUP($B3712,'[3]Rotoma level Monthly'!$C$2:$N$538,10,FALSE)</f>
        <v>#N/A</v>
      </c>
      <c r="AL3712" s="21" t="e">
        <f>VLOOKUP($B3712,'[3]Rotoma level Monthly'!$C$2:$N$538,11,FALSE)</f>
        <v>#N/A</v>
      </c>
      <c r="AM3712" s="20">
        <v>3.4405519646855875</v>
      </c>
      <c r="AN3712" s="21">
        <v>160.89166666666662</v>
      </c>
    </row>
    <row r="3713" spans="1:40" x14ac:dyDescent="0.25">
      <c r="A3713" t="s">
        <v>103</v>
      </c>
      <c r="B3713" s="15">
        <v>43221</v>
      </c>
      <c r="C3713" s="16" t="s">
        <v>80</v>
      </c>
      <c r="D3713" s="17">
        <v>2018</v>
      </c>
      <c r="E3713" s="18" t="str">
        <f t="shared" si="860"/>
        <v>Rotoiti Okawa Bay 2017/18</v>
      </c>
      <c r="F3713" s="18" t="s">
        <v>72</v>
      </c>
      <c r="G3713" s="19">
        <v>10.8</v>
      </c>
      <c r="H3713" s="20">
        <v>2.2000000000000002</v>
      </c>
      <c r="I3713" s="21">
        <v>389</v>
      </c>
      <c r="J3713" s="19">
        <v>36.194524269660448</v>
      </c>
      <c r="K3713" s="19">
        <v>1.1964709562574798</v>
      </c>
      <c r="L3713" s="19">
        <v>3</v>
      </c>
      <c r="M3713" s="19">
        <v>5</v>
      </c>
      <c r="N3713" s="19">
        <v>7.54</v>
      </c>
      <c r="O3713" s="19">
        <v>2.4</v>
      </c>
      <c r="Q3713" s="19">
        <f t="shared" si="872"/>
        <v>4.8448963389368522</v>
      </c>
      <c r="R3713" s="19">
        <f t="shared" si="868"/>
        <v>4.6058237319863471</v>
      </c>
      <c r="S3713" s="19">
        <f t="shared" si="870"/>
        <v>4.1857482999903795</v>
      </c>
      <c r="T3713" s="19">
        <f t="shared" si="861"/>
        <v>4.7692371884625526</v>
      </c>
      <c r="U3713" s="23">
        <f t="shared" si="873"/>
        <v>4.6014263898440326</v>
      </c>
      <c r="V3713" s="24">
        <f t="shared" si="869"/>
        <v>4.5142185520756417</v>
      </c>
      <c r="W3713" s="24">
        <f t="shared" si="869"/>
        <v>4.4891385005683313</v>
      </c>
      <c r="X3713" s="24">
        <f t="shared" si="869"/>
        <v>3.786133777502668</v>
      </c>
      <c r="Y3713" s="24">
        <f t="shared" si="869"/>
        <v>4.7567099217157498</v>
      </c>
      <c r="Z3713" s="24">
        <f t="shared" si="869"/>
        <v>4.401897484282725</v>
      </c>
      <c r="AA3713" s="20">
        <v>0.32</v>
      </c>
      <c r="AB3713" s="20">
        <v>0.40666666666666601</v>
      </c>
      <c r="AC3713" s="17">
        <v>315.77129124856799</v>
      </c>
      <c r="AD3713" s="17">
        <f t="shared" si="863"/>
        <v>315.45569318130498</v>
      </c>
      <c r="AE3713" s="21">
        <v>134.67599999999999</v>
      </c>
      <c r="AF3713" s="21">
        <v>185.36290322580646</v>
      </c>
      <c r="AG3713" s="19">
        <v>3.2972154989435483</v>
      </c>
      <c r="AI3713" s="22">
        <v>0.34166666666666645</v>
      </c>
      <c r="AJ3713" s="21">
        <v>1866.9959999999965</v>
      </c>
      <c r="AK3713" s="21" t="e">
        <f>VLOOKUP($B3713,'[3]Rotoma level Monthly'!$C$2:$N$538,10,FALSE)</f>
        <v>#N/A</v>
      </c>
      <c r="AL3713" s="21" t="e">
        <f>VLOOKUP($B3713,'[3]Rotoma level Monthly'!$C$2:$N$538,11,FALSE)</f>
        <v>#N/A</v>
      </c>
      <c r="AM3713" s="20">
        <v>3.5213804754182267</v>
      </c>
    </row>
    <row r="3714" spans="1:40" x14ac:dyDescent="0.25">
      <c r="A3714" t="s">
        <v>103</v>
      </c>
      <c r="B3714" s="15">
        <v>43252</v>
      </c>
      <c r="C3714" s="16" t="s">
        <v>80</v>
      </c>
      <c r="D3714" s="17">
        <v>2018</v>
      </c>
      <c r="E3714" s="18" t="str">
        <f t="shared" si="860"/>
        <v>Rotoiti Okawa Bay 2017/18</v>
      </c>
      <c r="F3714" s="18" t="s">
        <v>72</v>
      </c>
      <c r="G3714" s="19">
        <v>12.4</v>
      </c>
      <c r="H3714" s="20">
        <v>2.15</v>
      </c>
      <c r="I3714" s="21">
        <v>290</v>
      </c>
      <c r="J3714" s="19">
        <v>32.286524269660447</v>
      </c>
      <c r="K3714" s="19">
        <v>3.1504709562574797</v>
      </c>
      <c r="L3714" s="19">
        <v>2</v>
      </c>
      <c r="N3714" s="19">
        <v>7.48</v>
      </c>
      <c r="O3714" s="19">
        <v>2.4300000000000002</v>
      </c>
      <c r="Q3714" s="19">
        <f t="shared" si="872"/>
        <v>4.9972910803120776</v>
      </c>
      <c r="R3714" s="19">
        <f t="shared" si="868"/>
        <v>4.6332753247405618</v>
      </c>
      <c r="S3714" s="19">
        <f t="shared" si="870"/>
        <v>3.8018179736758575</v>
      </c>
      <c r="T3714" s="19">
        <f t="shared" si="861"/>
        <v>4.6243421801610722</v>
      </c>
      <c r="U3714" s="23">
        <f t="shared" si="873"/>
        <v>4.5141816397223931</v>
      </c>
      <c r="V3714" s="24">
        <f t="shared" si="869"/>
        <v>4.5620007919278214</v>
      </c>
      <c r="W3714" s="24">
        <f t="shared" si="869"/>
        <v>4.5226236740591821</v>
      </c>
      <c r="X3714" s="24">
        <f t="shared" si="869"/>
        <v>3.7828044189042789</v>
      </c>
      <c r="Y3714" s="24">
        <f t="shared" si="869"/>
        <v>4.7633073553146499</v>
      </c>
      <c r="Z3714" s="24">
        <f t="shared" si="869"/>
        <v>4.423866657470688</v>
      </c>
      <c r="AA3714" s="20">
        <v>-0.46</v>
      </c>
      <c r="AB3714" s="20">
        <v>-0.51666666666666605</v>
      </c>
      <c r="AC3714" s="17">
        <v>315.820866074398</v>
      </c>
      <c r="AD3714" s="17">
        <f t="shared" si="863"/>
        <v>315.53252687462293</v>
      </c>
      <c r="AE3714" s="21">
        <v>151.73099999999999</v>
      </c>
      <c r="AF3714" s="21">
        <v>171.04166666666669</v>
      </c>
      <c r="AG3714" s="19">
        <v>3.1774089478722218</v>
      </c>
      <c r="AH3714" s="21">
        <v>121.6</v>
      </c>
      <c r="AI3714" s="22">
        <v>0.34166666666666645</v>
      </c>
      <c r="AJ3714" s="21">
        <v>1816.0489999999972</v>
      </c>
      <c r="AK3714" s="21" t="e">
        <f>VLOOKUP($B3714,'[3]Rotoma level Monthly'!$C$2:$N$538,10,FALSE)</f>
        <v>#N/A</v>
      </c>
      <c r="AL3714" s="21" t="e">
        <f>VLOOKUP($B3714,'[3]Rotoma level Monthly'!$C$2:$N$538,11,FALSE)</f>
        <v>#N/A</v>
      </c>
      <c r="AM3714" s="20">
        <v>3.508646131542331</v>
      </c>
      <c r="AN3714" s="21">
        <v>158.83333333333331</v>
      </c>
    </row>
    <row r="3715" spans="1:40" x14ac:dyDescent="0.25">
      <c r="A3715" t="s">
        <v>103</v>
      </c>
      <c r="B3715" s="15">
        <v>43282</v>
      </c>
      <c r="C3715" s="16" t="s">
        <v>81</v>
      </c>
      <c r="D3715" s="17">
        <v>2019</v>
      </c>
      <c r="E3715" s="18" t="str">
        <f t="shared" ref="E3715:E3755" si="874">CONCATENATE(A3715," ",C3715)</f>
        <v>Rotoiti Okawa Bay 2018/19</v>
      </c>
      <c r="F3715" s="18" t="s">
        <v>72</v>
      </c>
      <c r="G3715" s="19">
        <v>11.7</v>
      </c>
      <c r="H3715" s="20">
        <v>2.7</v>
      </c>
      <c r="I3715" s="21">
        <v>329</v>
      </c>
      <c r="J3715" s="19">
        <v>36.194524269660448</v>
      </c>
      <c r="K3715" s="19">
        <v>5.1044709562574795</v>
      </c>
      <c r="L3715" s="19">
        <v>5</v>
      </c>
      <c r="N3715" s="19">
        <v>7.5250000000000004</v>
      </c>
      <c r="O3715" s="19">
        <v>2.5099999999999998</v>
      </c>
      <c r="Q3715" s="19">
        <f t="shared" si="872"/>
        <v>4.9331920888352503</v>
      </c>
      <c r="R3715" s="19">
        <f t="shared" si="868"/>
        <v>4.359541198436518</v>
      </c>
      <c r="S3715" s="19">
        <f t="shared" si="870"/>
        <v>3.9667596528294227</v>
      </c>
      <c r="T3715" s="19">
        <f t="shared" si="861"/>
        <v>4.7692371884625526</v>
      </c>
      <c r="U3715" s="23">
        <f t="shared" si="873"/>
        <v>4.507182532140936</v>
      </c>
      <c r="V3715" s="24">
        <f t="shared" si="869"/>
        <v>4.6623809929881039</v>
      </c>
      <c r="W3715" s="24">
        <f t="shared" si="869"/>
        <v>4.5188204836335224</v>
      </c>
      <c r="X3715" s="24">
        <f t="shared" si="869"/>
        <v>3.8343361298252456</v>
      </c>
      <c r="Y3715" s="24">
        <f t="shared" si="869"/>
        <v>4.7854392597131588</v>
      </c>
      <c r="Z3715" s="24">
        <f t="shared" si="869"/>
        <v>4.4680145508886175</v>
      </c>
      <c r="AA3715" s="20">
        <v>0.2</v>
      </c>
      <c r="AB3715" s="20">
        <v>-0.478333333333333</v>
      </c>
      <c r="AC3715" s="17">
        <v>315.82266995125298</v>
      </c>
      <c r="AD3715" s="17">
        <f t="shared" si="863"/>
        <v>315.5965165507161</v>
      </c>
      <c r="AE3715" s="21">
        <v>98.460500000000394</v>
      </c>
      <c r="AF3715" s="21">
        <v>169.07930107526883</v>
      </c>
      <c r="AG3715" s="19">
        <v>3.1260797464032262</v>
      </c>
      <c r="AI3715" s="22">
        <v>0.34166666666666645</v>
      </c>
      <c r="AJ3715" s="21">
        <v>1881.7089999999969</v>
      </c>
      <c r="AK3715" s="21" t="e">
        <f>VLOOKUP($B3715,'[3]Rotoma level Monthly'!$C$2:$N$538,10,FALSE)</f>
        <v>#N/A</v>
      </c>
      <c r="AL3715" s="21" t="e">
        <f>VLOOKUP($B3715,'[3]Rotoma level Monthly'!$C$2:$N$538,11,FALSE)</f>
        <v>#N/A</v>
      </c>
      <c r="AM3715" s="20">
        <v>3.5489859591823767</v>
      </c>
    </row>
    <row r="3716" spans="1:40" x14ac:dyDescent="0.25">
      <c r="A3716" t="s">
        <v>103</v>
      </c>
      <c r="B3716" s="15">
        <v>43313</v>
      </c>
      <c r="C3716" s="16" t="s">
        <v>81</v>
      </c>
      <c r="D3716" s="17">
        <v>2019</v>
      </c>
      <c r="E3716" s="18" t="str">
        <f t="shared" si="874"/>
        <v>Rotoiti Okawa Bay 2018/19</v>
      </c>
      <c r="F3716" s="18" t="s">
        <v>72</v>
      </c>
      <c r="G3716" s="19">
        <v>35</v>
      </c>
      <c r="H3716" s="20">
        <v>2.1</v>
      </c>
      <c r="I3716" s="21">
        <v>771</v>
      </c>
      <c r="J3716" s="19">
        <v>108.49252426966045</v>
      </c>
      <c r="K3716" s="19">
        <v>5.1044709562574795</v>
      </c>
      <c r="L3716" s="19">
        <v>2</v>
      </c>
      <c r="M3716" s="19">
        <v>8</v>
      </c>
      <c r="N3716" s="19">
        <v>7.29</v>
      </c>
      <c r="O3716" s="19">
        <v>18.2</v>
      </c>
      <c r="Q3716" s="19">
        <f t="shared" si="872"/>
        <v>6.1419328326497</v>
      </c>
      <c r="R3716" s="19">
        <f t="shared" si="868"/>
        <v>4.6613358021560956</v>
      </c>
      <c r="S3716" s="19">
        <f t="shared" si="870"/>
        <v>5.080033677933379</v>
      </c>
      <c r="T3716" s="19">
        <f t="shared" si="861"/>
        <v>6.1613674567113854</v>
      </c>
      <c r="U3716" s="23">
        <f t="shared" si="873"/>
        <v>5.5111674423626402</v>
      </c>
      <c r="V3716" s="24">
        <f t="shared" si="869"/>
        <v>4.7601696336596353</v>
      </c>
      <c r="W3716" s="24">
        <f t="shared" si="869"/>
        <v>4.5234464894810014</v>
      </c>
      <c r="X3716" s="24">
        <f t="shared" si="869"/>
        <v>3.9506747629405443</v>
      </c>
      <c r="Y3716" s="24">
        <f t="shared" si="869"/>
        <v>4.9135246994256851</v>
      </c>
      <c r="Z3716" s="24">
        <f t="shared" si="869"/>
        <v>4.5603844597861274</v>
      </c>
      <c r="AA3716" s="20">
        <v>-0.65</v>
      </c>
      <c r="AB3716" s="20">
        <v>-0.38166666666666599</v>
      </c>
      <c r="AC3716" s="17">
        <v>315.91357671033302</v>
      </c>
      <c r="AD3716" s="17">
        <f t="shared" si="863"/>
        <v>315.65706446552559</v>
      </c>
      <c r="AE3716" s="21">
        <v>134.545500000001</v>
      </c>
      <c r="AF3716" s="21">
        <v>175.72172619047618</v>
      </c>
      <c r="AG3716" s="19">
        <v>3.0162367698809516</v>
      </c>
      <c r="AH3716" s="21">
        <v>130.69999999999999</v>
      </c>
      <c r="AI3716" s="22">
        <v>0.31083333333333296</v>
      </c>
      <c r="AJ3716" s="21">
        <v>1785.7734999999975</v>
      </c>
      <c r="AK3716" s="21" t="e">
        <f>VLOOKUP($B3716,'[3]Rotoma level Monthly'!$C$2:$N$538,10,FALSE)</f>
        <v>#N/A</v>
      </c>
      <c r="AL3716" s="21" t="e">
        <f>VLOOKUP($B3716,'[3]Rotoma level Monthly'!$C$2:$N$538,11,FALSE)</f>
        <v>#N/A</v>
      </c>
      <c r="AM3716" s="20">
        <v>3.5392479315125738</v>
      </c>
      <c r="AN3716" s="21">
        <v>156.61666666666665</v>
      </c>
    </row>
    <row r="3717" spans="1:40" x14ac:dyDescent="0.25">
      <c r="A3717" t="s">
        <v>103</v>
      </c>
      <c r="B3717" s="15">
        <v>43344</v>
      </c>
      <c r="C3717" s="16" t="s">
        <v>81</v>
      </c>
      <c r="D3717" s="17">
        <v>2019</v>
      </c>
      <c r="E3717" s="18" t="str">
        <f t="shared" si="874"/>
        <v>Rotoiti Okawa Bay 2018/19</v>
      </c>
      <c r="F3717" s="18" t="s">
        <v>72</v>
      </c>
      <c r="G3717" s="19">
        <v>14.4</v>
      </c>
      <c r="H3717" s="20">
        <v>2.4500000000000002</v>
      </c>
      <c r="I3717" s="21">
        <v>396</v>
      </c>
      <c r="J3717" s="19">
        <v>39.125524269660453</v>
      </c>
      <c r="K3717" s="19">
        <v>0.21947095625747981</v>
      </c>
      <c r="L3717" s="19">
        <v>0</v>
      </c>
      <c r="M3717" s="19">
        <v>6</v>
      </c>
      <c r="N3717" s="19">
        <v>7.66</v>
      </c>
      <c r="O3717" s="19">
        <v>4.8600000000000003</v>
      </c>
      <c r="Q3717" s="19">
        <f t="shared" si="872"/>
        <v>5.1622407299219342</v>
      </c>
      <c r="R3717" s="19">
        <f t="shared" si="868"/>
        <v>4.4767980506839997</v>
      </c>
      <c r="S3717" s="19">
        <f t="shared" si="870"/>
        <v>4.2090625096357908</v>
      </c>
      <c r="T3717" s="19">
        <f t="shared" si="861"/>
        <v>4.867983696406724</v>
      </c>
      <c r="U3717" s="23">
        <f t="shared" si="873"/>
        <v>4.6790212466621117</v>
      </c>
      <c r="V3717" s="24">
        <f t="shared" si="869"/>
        <v>4.8229472962036191</v>
      </c>
      <c r="W3717" s="24">
        <f t="shared" si="869"/>
        <v>4.51712639708495</v>
      </c>
      <c r="X3717" s="24">
        <f t="shared" si="869"/>
        <v>3.9923962279003149</v>
      </c>
      <c r="Y3717" s="24">
        <f t="shared" si="869"/>
        <v>4.8742966528687681</v>
      </c>
      <c r="Z3717" s="24">
        <f t="shared" si="869"/>
        <v>4.5750352370603427</v>
      </c>
      <c r="AA3717" s="20">
        <v>-1.04</v>
      </c>
      <c r="AB3717" s="20">
        <v>-0.45333333333333298</v>
      </c>
      <c r="AC3717" s="17">
        <v>315.95358849108402</v>
      </c>
      <c r="AD3717" s="17">
        <f t="shared" si="863"/>
        <v>315.7014388145563</v>
      </c>
      <c r="AE3717" s="21">
        <v>65.541500000000099</v>
      </c>
      <c r="AF3717" s="21">
        <v>194.90972222222217</v>
      </c>
      <c r="AG3717" s="19">
        <v>3.8858418176305549</v>
      </c>
      <c r="AH3717" s="21">
        <v>193.9</v>
      </c>
      <c r="AI3717" s="22">
        <v>0.26749999999999952</v>
      </c>
      <c r="AJ3717" s="21">
        <v>1711.3254999999995</v>
      </c>
      <c r="AK3717" s="21" t="e">
        <f>VLOOKUP($B3717,'[3]Rotoma level Monthly'!$C$2:$N$538,10,FALSE)</f>
        <v>#N/A</v>
      </c>
      <c r="AL3717" s="21" t="e">
        <f>VLOOKUP($B3717,'[3]Rotoma level Monthly'!$C$2:$N$538,11,FALSE)</f>
        <v>#N/A</v>
      </c>
      <c r="AM3717" s="20">
        <v>3.5402645387967842</v>
      </c>
      <c r="AN3717" s="21">
        <v>163.71666666666667</v>
      </c>
    </row>
    <row r="3718" spans="1:40" x14ac:dyDescent="0.25">
      <c r="A3718" t="s">
        <v>103</v>
      </c>
      <c r="B3718" s="15">
        <v>43374</v>
      </c>
      <c r="C3718" s="16" t="s">
        <v>81</v>
      </c>
      <c r="D3718" s="17">
        <v>2019</v>
      </c>
      <c r="E3718" s="18" t="str">
        <f t="shared" si="874"/>
        <v>Rotoiti Okawa Bay 2018/19</v>
      </c>
      <c r="F3718" s="18" t="s">
        <v>72</v>
      </c>
      <c r="G3718" s="19">
        <v>3.4</v>
      </c>
      <c r="H3718" s="20">
        <v>3.5</v>
      </c>
      <c r="I3718" s="21">
        <v>188</v>
      </c>
      <c r="J3718" s="19">
        <v>17.631524269660449</v>
      </c>
      <c r="L3718" s="19">
        <v>0</v>
      </c>
      <c r="M3718" s="19">
        <v>3</v>
      </c>
      <c r="N3718" s="19">
        <v>7.47</v>
      </c>
      <c r="O3718" s="19">
        <v>1.22</v>
      </c>
      <c r="Q3718" s="19">
        <f t="shared" si="872"/>
        <v>3.5699564492873277</v>
      </c>
      <c r="R3718" s="19">
        <f t="shared" si="868"/>
        <v>4.0420285548234149</v>
      </c>
      <c r="S3718" s="19">
        <f t="shared" si="870"/>
        <v>3.2352151262836766</v>
      </c>
      <c r="T3718" s="19">
        <f t="shared" si="861"/>
        <v>3.8571663891005246</v>
      </c>
      <c r="U3718" s="23">
        <f t="shared" si="873"/>
        <v>3.6760916298737358</v>
      </c>
      <c r="V3718" s="24">
        <f t="shared" si="869"/>
        <v>4.7275809745696096</v>
      </c>
      <c r="W3718" s="24">
        <f t="shared" si="869"/>
        <v>4.4655174598072271</v>
      </c>
      <c r="X3718" s="24">
        <f t="shared" si="869"/>
        <v>3.9550822282480653</v>
      </c>
      <c r="Y3718" s="24">
        <f t="shared" si="869"/>
        <v>4.8136125778832737</v>
      </c>
      <c r="Z3718" s="24">
        <f t="shared" si="869"/>
        <v>4.5103917443112591</v>
      </c>
      <c r="AA3718" s="20">
        <v>0.28999999999999998</v>
      </c>
      <c r="AB3718" s="20">
        <v>-0.40500000000000003</v>
      </c>
      <c r="AC3718" s="17">
        <v>315.85145155309101</v>
      </c>
      <c r="AD3718" s="17">
        <f t="shared" si="863"/>
        <v>315.72594646816202</v>
      </c>
      <c r="AE3718" s="21">
        <v>94.728710079275501</v>
      </c>
      <c r="AF3718" s="21">
        <v>201.88844086021507</v>
      </c>
      <c r="AG3718" s="19">
        <v>3.4534849133844094</v>
      </c>
      <c r="AH3718" s="21">
        <v>229.6</v>
      </c>
      <c r="AI3718" s="22">
        <v>0.18916666666666598</v>
      </c>
      <c r="AJ3718" s="21">
        <v>1643.6399999999992</v>
      </c>
      <c r="AK3718" s="21" t="e">
        <f>VLOOKUP($B3718,'[3]Rotoma level Monthly'!$C$2:$N$538,10,FALSE)</f>
        <v>#N/A</v>
      </c>
      <c r="AL3718" s="21" t="e">
        <f>VLOOKUP($B3718,'[3]Rotoma level Monthly'!$C$2:$N$538,11,FALSE)</f>
        <v>#N/A</v>
      </c>
      <c r="AM3718" s="20">
        <v>3.535322537772247</v>
      </c>
      <c r="AN3718" s="21">
        <v>172.51666666666665</v>
      </c>
    </row>
    <row r="3719" spans="1:40" x14ac:dyDescent="0.25">
      <c r="A3719" t="s">
        <v>103</v>
      </c>
      <c r="B3719" s="15">
        <v>43405</v>
      </c>
      <c r="C3719" s="16" t="s">
        <v>81</v>
      </c>
      <c r="D3719" s="17">
        <v>2019</v>
      </c>
      <c r="E3719" s="18" t="str">
        <f t="shared" si="874"/>
        <v>Rotoiti Okawa Bay 2018/19</v>
      </c>
      <c r="F3719" s="18" t="s">
        <v>72</v>
      </c>
      <c r="G3719" s="19">
        <v>3.4</v>
      </c>
      <c r="H3719" s="20">
        <v>3.6</v>
      </c>
      <c r="I3719" s="21">
        <v>246</v>
      </c>
      <c r="J3719" s="19">
        <v>21.539524269660451</v>
      </c>
      <c r="K3719" s="19">
        <v>0.21947095625747981</v>
      </c>
      <c r="L3719" s="19">
        <v>1</v>
      </c>
      <c r="M3719" s="19">
        <v>12</v>
      </c>
      <c r="N3719" s="19">
        <v>7.58</v>
      </c>
      <c r="O3719" s="19">
        <v>1.65</v>
      </c>
      <c r="Q3719" s="19">
        <f t="shared" si="872"/>
        <v>3.5699564492873277</v>
      </c>
      <c r="R3719" s="19">
        <f t="shared" si="868"/>
        <v>4.0071211180398958</v>
      </c>
      <c r="S3719" s="19">
        <f t="shared" si="870"/>
        <v>3.5867146723811714</v>
      </c>
      <c r="T3719" s="19">
        <f t="shared" ref="T3719:T3755" si="875">0.218+2.92*LOG($J3719,10)</f>
        <v>4.111049432645749</v>
      </c>
      <c r="U3719" s="23">
        <f t="shared" si="873"/>
        <v>3.8187104180885356</v>
      </c>
      <c r="V3719" s="24">
        <f t="shared" si="869"/>
        <v>4.686919902024024</v>
      </c>
      <c r="W3719" s="24">
        <f t="shared" si="869"/>
        <v>4.3901280830370357</v>
      </c>
      <c r="X3719" s="24">
        <f t="shared" si="869"/>
        <v>3.9313066598040334</v>
      </c>
      <c r="Y3719" s="24">
        <f t="shared" si="869"/>
        <v>4.7676877538061699</v>
      </c>
      <c r="Z3719" s="24">
        <f t="shared" si="869"/>
        <v>4.4606565390954094</v>
      </c>
      <c r="AA3719" s="20">
        <v>-0.08</v>
      </c>
      <c r="AB3719" s="20">
        <v>-0.28999999999999998</v>
      </c>
      <c r="AC3719" s="17">
        <v>315.79321365983799</v>
      </c>
      <c r="AD3719" s="17">
        <f t="shared" si="863"/>
        <v>315.74250754626274</v>
      </c>
      <c r="AE3719" s="21">
        <v>123.733861834655</v>
      </c>
      <c r="AF3719" s="21">
        <v>163.74305555555551</v>
      </c>
      <c r="AG3719" s="19">
        <v>3.5600270030972223</v>
      </c>
      <c r="AH3719" s="21">
        <v>196.2</v>
      </c>
      <c r="AI3719" s="22">
        <v>-5.9166666666666978E-2</v>
      </c>
      <c r="AJ3719" s="21">
        <v>1640.188210079275</v>
      </c>
      <c r="AK3719" s="21" t="e">
        <f>VLOOKUP($B3719,'[3]Rotoma level Monthly'!$C$2:$N$538,10,FALSE)</f>
        <v>#N/A</v>
      </c>
      <c r="AL3719" s="21" t="e">
        <f>VLOOKUP($B3719,'[3]Rotoma level Monthly'!$C$2:$N$538,11,FALSE)</f>
        <v>#N/A</v>
      </c>
      <c r="AM3719" s="20">
        <v>3.4803228489507863</v>
      </c>
      <c r="AN3719" s="21">
        <v>177.82499999999996</v>
      </c>
    </row>
    <row r="3720" spans="1:40" x14ac:dyDescent="0.25">
      <c r="A3720" t="s">
        <v>103</v>
      </c>
      <c r="B3720" s="15">
        <v>43435</v>
      </c>
      <c r="C3720" s="16" t="s">
        <v>81</v>
      </c>
      <c r="D3720" s="17">
        <v>2019</v>
      </c>
      <c r="E3720" s="18" t="str">
        <f t="shared" si="874"/>
        <v>Rotoiti Okawa Bay 2018/19</v>
      </c>
      <c r="F3720" s="18" t="s">
        <v>72</v>
      </c>
      <c r="G3720" s="19">
        <v>3.2</v>
      </c>
      <c r="H3720" s="20">
        <v>4.3499999999999996</v>
      </c>
      <c r="I3720" s="21">
        <v>222</v>
      </c>
      <c r="J3720" s="19">
        <v>19.58552426966045</v>
      </c>
      <c r="K3720" s="19">
        <v>5.1044709562574795</v>
      </c>
      <c r="L3720" s="19">
        <v>0</v>
      </c>
      <c r="M3720" s="19">
        <v>25</v>
      </c>
      <c r="N3720" s="19">
        <v>7.54</v>
      </c>
      <c r="O3720" s="19">
        <v>1.08</v>
      </c>
      <c r="Q3720" s="19">
        <f t="shared" si="872"/>
        <v>3.5030809449325613</v>
      </c>
      <c r="R3720" s="19">
        <f t="shared" si="868"/>
        <v>3.7699267433537398</v>
      </c>
      <c r="S3720" s="19">
        <f t="shared" si="870"/>
        <v>3.4525224530964223</v>
      </c>
      <c r="T3720" s="19">
        <f t="shared" si="875"/>
        <v>3.9904507878852353</v>
      </c>
      <c r="U3720" s="23">
        <f t="shared" si="873"/>
        <v>3.6789952323169897</v>
      </c>
      <c r="V3720" s="24">
        <f t="shared" si="869"/>
        <v>4.6808403107190459</v>
      </c>
      <c r="W3720" s="24">
        <f t="shared" si="869"/>
        <v>4.3516675414123158</v>
      </c>
      <c r="X3720" s="24">
        <f t="shared" si="869"/>
        <v>3.8967049878592497</v>
      </c>
      <c r="Y3720" s="24">
        <f t="shared" si="869"/>
        <v>4.655331964872464</v>
      </c>
      <c r="Z3720" s="24">
        <f t="shared" si="869"/>
        <v>4.408568095131927</v>
      </c>
      <c r="AA3720" s="20">
        <v>0.85</v>
      </c>
      <c r="AB3720" s="20">
        <v>-7.1666666666666601E-2</v>
      </c>
      <c r="AC3720" s="17">
        <v>315.89719619892497</v>
      </c>
      <c r="AD3720" s="17">
        <f t="shared" si="863"/>
        <v>315.7788550791239</v>
      </c>
      <c r="AE3720" s="21">
        <v>231.283125707816</v>
      </c>
      <c r="AF3720" s="21">
        <v>153.91522988505747</v>
      </c>
      <c r="AG3720" s="19">
        <v>3.7456138217959749</v>
      </c>
      <c r="AH3720" s="21">
        <v>204.6</v>
      </c>
      <c r="AI3720" s="22">
        <v>-0.18083333333333329</v>
      </c>
      <c r="AJ3720" s="21">
        <v>1688.5900719139302</v>
      </c>
      <c r="AK3720" s="21" t="e">
        <f>VLOOKUP($B3720,'[3]Rotoma level Monthly'!$C$2:$N$538,10,FALSE)</f>
        <v>#N/A</v>
      </c>
      <c r="AL3720" s="21" t="e">
        <f>VLOOKUP($B3720,'[3]Rotoma level Monthly'!$C$2:$N$538,11,FALSE)</f>
        <v>#N/A</v>
      </c>
      <c r="AM3720" s="20">
        <v>3.4472102101791946</v>
      </c>
      <c r="AN3720" s="21">
        <v>180.32500000000002</v>
      </c>
    </row>
    <row r="3721" spans="1:40" x14ac:dyDescent="0.25">
      <c r="A3721" t="s">
        <v>103</v>
      </c>
      <c r="B3721" s="15">
        <v>43466</v>
      </c>
      <c r="C3721" s="16" t="s">
        <v>81</v>
      </c>
      <c r="D3721" s="17">
        <v>2019</v>
      </c>
      <c r="E3721" s="18" t="str">
        <f t="shared" si="874"/>
        <v>Rotoiti Okawa Bay 2018/19</v>
      </c>
      <c r="F3721" s="18" t="s">
        <v>72</v>
      </c>
      <c r="G3721" s="19">
        <v>7.9</v>
      </c>
      <c r="H3721" s="20">
        <v>2.7</v>
      </c>
      <c r="I3721" s="21">
        <v>230</v>
      </c>
      <c r="J3721" s="19">
        <v>25.154424269660449</v>
      </c>
      <c r="K3721" s="19">
        <v>3.1504709562574797</v>
      </c>
      <c r="L3721" s="19">
        <v>1.46</v>
      </c>
      <c r="M3721" s="19">
        <v>2</v>
      </c>
      <c r="N3721" s="19">
        <v>7.29</v>
      </c>
      <c r="O3721" s="19">
        <v>2.0299999999999998</v>
      </c>
      <c r="Q3721" s="19">
        <f t="shared" si="872"/>
        <v>4.499972811877722</v>
      </c>
      <c r="R3721" s="19">
        <f t="shared" si="868"/>
        <v>4.359541198436518</v>
      </c>
      <c r="S3721" s="19">
        <f t="shared" si="870"/>
        <v>3.4988007864129549</v>
      </c>
      <c r="T3721" s="19">
        <f t="shared" si="875"/>
        <v>4.3077939946066399</v>
      </c>
      <c r="U3721" s="23">
        <f t="shared" si="873"/>
        <v>4.1665271978334584</v>
      </c>
      <c r="V3721" s="24">
        <f t="shared" si="869"/>
        <v>4.6657680191489357</v>
      </c>
      <c r="W3721" s="24">
        <f t="shared" si="869"/>
        <v>4.3689244406598027</v>
      </c>
      <c r="X3721" s="24">
        <f t="shared" si="869"/>
        <v>3.8833492386109825</v>
      </c>
      <c r="Y3721" s="24">
        <f t="shared" si="869"/>
        <v>4.6355503830084945</v>
      </c>
      <c r="Z3721" s="24">
        <f t="shared" si="869"/>
        <v>4.3883980203570543</v>
      </c>
      <c r="AA3721" s="20">
        <v>-0.03</v>
      </c>
      <c r="AB3721" s="20">
        <v>0.45166666666666599</v>
      </c>
      <c r="AC3721" s="17">
        <v>315.869057694388</v>
      </c>
      <c r="AD3721" s="17">
        <f t="shared" si="863"/>
        <v>315.80492283074238</v>
      </c>
      <c r="AE3721" s="21">
        <v>61.279733750804901</v>
      </c>
      <c r="AF3721" s="21">
        <v>199.34139784946237</v>
      </c>
      <c r="AG3721" s="19">
        <v>4.1269646021693545</v>
      </c>
      <c r="AH3721" s="21">
        <v>294.60000000000002</v>
      </c>
      <c r="AI3721" s="22">
        <v>-0.18083333333333329</v>
      </c>
      <c r="AJ3721" s="21">
        <v>1886.7881976217461</v>
      </c>
      <c r="AK3721" s="21" t="e">
        <f>VLOOKUP($B3721,'[3]Rotoma level Monthly'!$C$2:$N$538,10,FALSE)</f>
        <v>#N/A</v>
      </c>
      <c r="AL3721" s="21" t="e">
        <f>VLOOKUP($B3721,'[3]Rotoma level Monthly'!$C$2:$N$538,11,FALSE)</f>
        <v>#N/A</v>
      </c>
      <c r="AM3721" s="20">
        <v>3.4558812472636711</v>
      </c>
      <c r="AN3721" s="21">
        <v>190.63333333333333</v>
      </c>
    </row>
    <row r="3722" spans="1:40" x14ac:dyDescent="0.25">
      <c r="A3722" t="s">
        <v>103</v>
      </c>
      <c r="B3722" s="15">
        <v>43497</v>
      </c>
      <c r="C3722" s="16" t="s">
        <v>81</v>
      </c>
      <c r="D3722" s="17">
        <v>2019</v>
      </c>
      <c r="E3722" s="18" t="str">
        <f t="shared" si="874"/>
        <v>Rotoiti Okawa Bay 2018/19</v>
      </c>
      <c r="F3722" s="18" t="s">
        <v>72</v>
      </c>
      <c r="G3722" s="19">
        <v>12.1</v>
      </c>
      <c r="H3722" s="20">
        <v>2.0499999999999998</v>
      </c>
      <c r="I3722" s="21">
        <v>327</v>
      </c>
      <c r="J3722" s="19">
        <v>41.274924269660453</v>
      </c>
      <c r="K3722" s="19">
        <v>6.0814709562574798</v>
      </c>
      <c r="L3722" s="19">
        <v>1.42</v>
      </c>
      <c r="M3722" s="19">
        <v>4</v>
      </c>
      <c r="N3722" s="19">
        <v>7.53</v>
      </c>
      <c r="O3722" s="19">
        <v>3.07</v>
      </c>
      <c r="Q3722" s="19">
        <f t="shared" si="872"/>
        <v>4.9702748406037838</v>
      </c>
      <c r="R3722" s="19">
        <f t="shared" si="868"/>
        <v>4.6900346124042338</v>
      </c>
      <c r="S3722" s="19">
        <f t="shared" si="870"/>
        <v>3.95878873550746</v>
      </c>
      <c r="T3722" s="19">
        <f t="shared" si="875"/>
        <v>4.9358039524961672</v>
      </c>
      <c r="U3722" s="23">
        <f t="shared" si="873"/>
        <v>4.6387255352529113</v>
      </c>
      <c r="V3722" s="24">
        <f t="shared" si="869"/>
        <v>4.6688582484629801</v>
      </c>
      <c r="W3722" s="24">
        <f t="shared" si="869"/>
        <v>4.3781811949462144</v>
      </c>
      <c r="X3722" s="24">
        <f t="shared" si="869"/>
        <v>3.8927370518444224</v>
      </c>
      <c r="Y3722" s="24">
        <f t="shared" si="869"/>
        <v>4.652322732226402</v>
      </c>
      <c r="Z3722" s="24">
        <f t="shared" si="869"/>
        <v>4.398024806870005</v>
      </c>
      <c r="AA3722" s="20">
        <v>-1.23</v>
      </c>
      <c r="AB3722" s="20">
        <v>0.185</v>
      </c>
      <c r="AC3722" s="17">
        <v>315.64084996621602</v>
      </c>
      <c r="AD3722" s="17">
        <f t="shared" si="863"/>
        <v>315.8004886556796</v>
      </c>
      <c r="AE3722" s="21">
        <v>22.823529411764699</v>
      </c>
      <c r="AF3722" s="21">
        <v>169.82142857142858</v>
      </c>
      <c r="AG3722" s="19">
        <v>3.7381431846011899</v>
      </c>
      <c r="AH3722" s="21">
        <v>248.8</v>
      </c>
      <c r="AI3722" s="22">
        <v>-0.18083333333333329</v>
      </c>
      <c r="AJ3722" s="21">
        <v>1698.439931372553</v>
      </c>
      <c r="AK3722" s="21" t="e">
        <f>VLOOKUP($B3722,'[3]Rotoma level Monthly'!$C$2:$N$538,10,FALSE)</f>
        <v>#N/A</v>
      </c>
      <c r="AL3722" s="21" t="e">
        <f>VLOOKUP($B3722,'[3]Rotoma level Monthly'!$C$2:$N$538,11,FALSE)</f>
        <v>#N/A</v>
      </c>
      <c r="AM3722" s="20">
        <v>3.4929318495813235</v>
      </c>
      <c r="AN3722" s="21">
        <v>187.66666666666666</v>
      </c>
    </row>
    <row r="3723" spans="1:40" x14ac:dyDescent="0.25">
      <c r="A3723" t="s">
        <v>103</v>
      </c>
      <c r="B3723" s="15">
        <v>43525</v>
      </c>
      <c r="C3723" s="16" t="s">
        <v>81</v>
      </c>
      <c r="D3723" s="17">
        <v>2019</v>
      </c>
      <c r="E3723" s="18" t="str">
        <f t="shared" si="874"/>
        <v>Rotoiti Okawa Bay 2018/19</v>
      </c>
      <c r="F3723" s="18" t="s">
        <v>72</v>
      </c>
      <c r="G3723" s="19">
        <v>22.4</v>
      </c>
      <c r="H3723" s="20">
        <v>2.85</v>
      </c>
      <c r="I3723" s="21">
        <v>476.2</v>
      </c>
      <c r="J3723" s="19">
        <v>57.786224269660451</v>
      </c>
      <c r="K3723" s="19">
        <v>7.4492709562574788</v>
      </c>
      <c r="L3723" s="19">
        <v>1.5</v>
      </c>
      <c r="M3723" s="19">
        <v>6.8999999999999995</v>
      </c>
      <c r="N3723" s="19">
        <v>8.48</v>
      </c>
      <c r="O3723" s="19">
        <v>2.63</v>
      </c>
      <c r="Q3723" s="19">
        <f t="shared" si="872"/>
        <v>5.6496299665687735</v>
      </c>
      <c r="R3723" s="19">
        <f t="shared" si="868"/>
        <v>4.2939403135763161</v>
      </c>
      <c r="S3723" s="19">
        <f t="shared" si="870"/>
        <v>4.4501460671172719</v>
      </c>
      <c r="T3723" s="19">
        <f t="shared" si="875"/>
        <v>5.3625270107615224</v>
      </c>
      <c r="U3723" s="23">
        <f t="shared" si="873"/>
        <v>4.939060839505971</v>
      </c>
      <c r="V3723" s="24">
        <f t="shared" si="869"/>
        <v>4.7195859236637041</v>
      </c>
      <c r="W3723" s="24">
        <f t="shared" si="869"/>
        <v>4.337652088008694</v>
      </c>
      <c r="X3723" s="24">
        <f t="shared" si="869"/>
        <v>3.9294365957460964</v>
      </c>
      <c r="Y3723" s="24">
        <f t="shared" si="869"/>
        <v>4.6883844677817157</v>
      </c>
      <c r="Z3723" s="24">
        <f t="shared" si="869"/>
        <v>4.4187647688000533</v>
      </c>
      <c r="AA3723" s="20">
        <v>-0.61</v>
      </c>
      <c r="AB3723" s="20">
        <v>-2.1666666666666601E-2</v>
      </c>
      <c r="AC3723" s="17">
        <v>315.45451661636798</v>
      </c>
      <c r="AD3723" s="17">
        <f t="shared" si="863"/>
        <v>315.78133050009717</v>
      </c>
      <c r="AE3723" s="21">
        <v>41.843137254901997</v>
      </c>
      <c r="AF3723" s="21">
        <v>147.40591397849465</v>
      </c>
      <c r="AG3723" s="19">
        <v>2.9732676198924728</v>
      </c>
      <c r="AH3723" s="21">
        <v>190.7</v>
      </c>
      <c r="AI3723" s="22">
        <v>-0.18083333333333329</v>
      </c>
      <c r="AJ3723" s="21">
        <v>1477.8314607843186</v>
      </c>
      <c r="AK3723" s="21" t="e">
        <f>VLOOKUP($B3723,'[3]Rotoma level Monthly'!$C$2:$N$538,10,FALSE)</f>
        <v>#N/A</v>
      </c>
      <c r="AL3723" s="21" t="e">
        <f>VLOOKUP($B3723,'[3]Rotoma level Monthly'!$C$2:$N$538,11,FALSE)</f>
        <v>#N/A</v>
      </c>
      <c r="AM3723" s="20">
        <v>3.5121342029597948</v>
      </c>
      <c r="AN3723" s="21">
        <v>190.39166666666665</v>
      </c>
    </row>
    <row r="3724" spans="1:40" x14ac:dyDescent="0.25">
      <c r="A3724" t="s">
        <v>103</v>
      </c>
      <c r="B3724" s="15">
        <v>43556</v>
      </c>
      <c r="C3724" s="16" t="s">
        <v>81</v>
      </c>
      <c r="D3724" s="17">
        <v>2019</v>
      </c>
      <c r="E3724" s="18" t="str">
        <f t="shared" si="874"/>
        <v>Rotoiti Okawa Bay 2018/19</v>
      </c>
      <c r="F3724" s="18" t="s">
        <v>72</v>
      </c>
      <c r="G3724" s="19">
        <v>15.1</v>
      </c>
      <c r="H3724" s="20">
        <v>2.4</v>
      </c>
      <c r="I3724" s="21">
        <v>488.59999999999997</v>
      </c>
      <c r="J3724" s="19">
        <v>46.843824269660452</v>
      </c>
      <c r="K3724" s="19">
        <v>4.42057095625748</v>
      </c>
      <c r="L3724" s="19">
        <v>1.6</v>
      </c>
      <c r="M3724" s="19">
        <v>10.4</v>
      </c>
      <c r="N3724" s="19">
        <v>7.52</v>
      </c>
      <c r="O3724" s="19">
        <v>2.91</v>
      </c>
      <c r="Q3724" s="19">
        <f t="shared" si="872"/>
        <v>5.2146014461246502</v>
      </c>
      <c r="R3724" s="19">
        <f t="shared" si="868"/>
        <v>4.5015831909090407</v>
      </c>
      <c r="S3724" s="19">
        <f t="shared" si="870"/>
        <v>4.4837499225386281</v>
      </c>
      <c r="T3724" s="19">
        <f t="shared" si="875"/>
        <v>5.096304841827128</v>
      </c>
      <c r="U3724" s="23">
        <f t="shared" si="873"/>
        <v>4.8240598503498617</v>
      </c>
      <c r="V3724" s="24">
        <f t="shared" si="869"/>
        <v>4.7547521649448301</v>
      </c>
      <c r="W3724" s="24">
        <f t="shared" si="869"/>
        <v>4.3667458199622233</v>
      </c>
      <c r="X3724" s="24">
        <f t="shared" si="869"/>
        <v>3.9924466564502015</v>
      </c>
      <c r="Y3724" s="24">
        <f t="shared" si="869"/>
        <v>4.7377720099606044</v>
      </c>
      <c r="Z3724" s="24">
        <f t="shared" si="869"/>
        <v>4.4629291628294645</v>
      </c>
      <c r="AA3724" s="20">
        <v>0</v>
      </c>
      <c r="AB3724" s="20">
        <v>-0.16999999999999901</v>
      </c>
      <c r="AC3724" s="17">
        <v>315.38509600694402</v>
      </c>
      <c r="AD3724" s="17">
        <f t="shared" si="863"/>
        <v>315.76444784761719</v>
      </c>
      <c r="AE3724" s="21">
        <v>78.598122299767397</v>
      </c>
      <c r="AF3724" s="21">
        <v>179.52083333333334</v>
      </c>
      <c r="AG3724" s="19">
        <v>3.3328140403305553</v>
      </c>
      <c r="AI3724" s="22">
        <v>-0.22999999999999948</v>
      </c>
      <c r="AJ3724" s="21">
        <v>1445.9945980392208</v>
      </c>
      <c r="AK3724" s="21" t="e">
        <f>VLOOKUP($B3724,'[3]Rotoma level Monthly'!$C$2:$N$538,10,FALSE)</f>
        <v>#N/A</v>
      </c>
      <c r="AL3724" s="21" t="e">
        <f>VLOOKUP($B3724,'[3]Rotoma level Monthly'!$C$2:$N$538,11,FALSE)</f>
        <v>#N/A</v>
      </c>
      <c r="AM3724" s="20">
        <v>3.4952712810806958</v>
      </c>
    </row>
    <row r="3725" spans="1:40" x14ac:dyDescent="0.25">
      <c r="A3725" t="s">
        <v>103</v>
      </c>
      <c r="B3725" s="15">
        <v>43586</v>
      </c>
      <c r="C3725" s="16" t="s">
        <v>81</v>
      </c>
      <c r="D3725" s="17">
        <v>2019</v>
      </c>
      <c r="E3725" s="18" t="str">
        <f t="shared" si="874"/>
        <v>Rotoiti Okawa Bay 2018/19</v>
      </c>
      <c r="F3725" s="18" t="s">
        <v>72</v>
      </c>
      <c r="G3725" s="19">
        <v>14.8</v>
      </c>
      <c r="H3725" s="20">
        <v>2.15</v>
      </c>
      <c r="I3725" s="21">
        <v>404.8</v>
      </c>
      <c r="J3725" s="19">
        <v>42.642724269660448</v>
      </c>
      <c r="K3725" s="19">
        <v>10.96647095625748</v>
      </c>
      <c r="L3725" s="19">
        <v>0.89500000000000002</v>
      </c>
      <c r="M3725" s="19">
        <v>4.1000000000000005</v>
      </c>
      <c r="N3725" s="19">
        <v>7.49</v>
      </c>
      <c r="O3725" s="19">
        <v>3.48</v>
      </c>
      <c r="Q3725" s="19">
        <f t="shared" si="872"/>
        <v>5.1924647571031919</v>
      </c>
      <c r="R3725" s="19">
        <f t="shared" si="868"/>
        <v>4.6332753247405618</v>
      </c>
      <c r="S3725" s="19">
        <f t="shared" si="870"/>
        <v>4.2377939165335441</v>
      </c>
      <c r="T3725" s="19">
        <f t="shared" si="875"/>
        <v>4.9771472312451337</v>
      </c>
      <c r="U3725" s="23">
        <f t="shared" si="873"/>
        <v>4.7601703074056081</v>
      </c>
      <c r="V3725" s="24">
        <f t="shared" si="869"/>
        <v>4.7837161997920248</v>
      </c>
      <c r="W3725" s="24">
        <f t="shared" si="869"/>
        <v>4.3690334526917409</v>
      </c>
      <c r="X3725" s="24">
        <f t="shared" si="869"/>
        <v>3.9967837911621316</v>
      </c>
      <c r="Y3725" s="24">
        <f t="shared" si="869"/>
        <v>4.7550978468591527</v>
      </c>
      <c r="Z3725" s="24">
        <f t="shared" si="869"/>
        <v>4.4761578226262628</v>
      </c>
      <c r="AA3725" s="20">
        <v>-0.77</v>
      </c>
      <c r="AB3725" s="20">
        <v>-0.478333333333333</v>
      </c>
      <c r="AC3725" s="17">
        <v>315.269030745968</v>
      </c>
      <c r="AD3725" s="17">
        <f t="shared" si="863"/>
        <v>315.72259280573388</v>
      </c>
      <c r="AE3725" s="21">
        <v>79.956416464891007</v>
      </c>
      <c r="AF3725" s="21">
        <v>179.22222222222223</v>
      </c>
      <c r="AG3725" s="19">
        <v>3.0820223738805557</v>
      </c>
      <c r="AH3725" s="21">
        <v>165</v>
      </c>
      <c r="AI3725" s="22">
        <v>-0.33583333333333298</v>
      </c>
      <c r="AJ3725" s="21">
        <v>1239.244720338987</v>
      </c>
      <c r="AK3725" s="21" t="e">
        <f>VLOOKUP($B3725,'[3]Rotoma level Monthly'!$C$2:$N$538,10,FALSE)</f>
        <v>#N/A</v>
      </c>
      <c r="AL3725" s="21" t="e">
        <f>VLOOKUP($B3725,'[3]Rotoma level Monthly'!$C$2:$N$538,11,FALSE)</f>
        <v>#N/A</v>
      </c>
      <c r="AM3725" s="20">
        <v>3.4527581638334737</v>
      </c>
      <c r="AN3725" s="21">
        <v>192.84166666666667</v>
      </c>
    </row>
    <row r="3726" spans="1:40" x14ac:dyDescent="0.25">
      <c r="A3726" t="s">
        <v>103</v>
      </c>
      <c r="B3726" s="15">
        <v>43617</v>
      </c>
      <c r="C3726" s="16" t="s">
        <v>81</v>
      </c>
      <c r="D3726" s="17">
        <v>2019</v>
      </c>
      <c r="E3726" s="18" t="str">
        <f t="shared" si="874"/>
        <v>Rotoiti Okawa Bay 2018/19</v>
      </c>
      <c r="F3726" s="18" t="s">
        <v>72</v>
      </c>
      <c r="G3726" s="19">
        <v>12.6</v>
      </c>
      <c r="H3726" s="20">
        <v>2.8</v>
      </c>
      <c r="I3726" s="21">
        <v>383</v>
      </c>
      <c r="J3726" s="19">
        <v>36.194524269660448</v>
      </c>
      <c r="K3726" s="19">
        <v>3.1504709562574797</v>
      </c>
      <c r="L3726" s="19">
        <v>1</v>
      </c>
      <c r="M3726" s="19">
        <v>20</v>
      </c>
      <c r="N3726" s="19">
        <v>7.38</v>
      </c>
      <c r="O3726" s="19">
        <v>1.5</v>
      </c>
      <c r="Q3726" s="19">
        <f t="shared" si="872"/>
        <v>5.0149411845986096</v>
      </c>
      <c r="R3726" s="19">
        <f t="shared" si="868"/>
        <v>4.3154447847504613</v>
      </c>
      <c r="S3726" s="19">
        <f t="shared" si="870"/>
        <v>4.165428309645554</v>
      </c>
      <c r="T3726" s="19">
        <f t="shared" si="875"/>
        <v>4.7692371884625526</v>
      </c>
      <c r="U3726" s="23">
        <f t="shared" si="873"/>
        <v>4.5662628668642942</v>
      </c>
      <c r="V3726" s="24">
        <f t="shared" si="869"/>
        <v>4.7851870418159033</v>
      </c>
      <c r="W3726" s="24">
        <f t="shared" si="869"/>
        <v>4.3425475743592328</v>
      </c>
      <c r="X3726" s="24">
        <f t="shared" si="869"/>
        <v>4.02708465249294</v>
      </c>
      <c r="Y3726" s="24">
        <f t="shared" si="869"/>
        <v>4.7671724308842762</v>
      </c>
      <c r="Z3726" s="24">
        <f t="shared" si="869"/>
        <v>4.4804979248880876</v>
      </c>
      <c r="AA3726" s="20">
        <v>-0.95</v>
      </c>
      <c r="AB3726" s="20">
        <v>-0.26333333333333298</v>
      </c>
      <c r="AC3726" s="17">
        <v>315.20124270833298</v>
      </c>
      <c r="AD3726" s="17">
        <f t="shared" si="863"/>
        <v>315.67095752522846</v>
      </c>
      <c r="AE3726" s="21">
        <v>79.967301715573896</v>
      </c>
      <c r="AF3726" s="21">
        <v>196.90972222222217</v>
      </c>
      <c r="AG3726" s="19">
        <v>2.8415910469277765</v>
      </c>
      <c r="AH3726" s="21">
        <v>158.6</v>
      </c>
      <c r="AI3726" s="22">
        <v>-0.27666666666666651</v>
      </c>
      <c r="AJ3726" s="21">
        <v>1184.525136803878</v>
      </c>
      <c r="AK3726" s="21" t="e">
        <f>VLOOKUP($B3726,'[3]Rotoma level Monthly'!$C$2:$N$538,10,FALSE)</f>
        <v>#N/A</v>
      </c>
      <c r="AL3726" s="21" t="e">
        <f>VLOOKUP($B3726,'[3]Rotoma level Monthly'!$C$2:$N$538,11,FALSE)</f>
        <v>#N/A</v>
      </c>
      <c r="AM3726" s="20">
        <v>3.4348254034115571</v>
      </c>
      <c r="AN3726" s="21">
        <v>190.13333333333333</v>
      </c>
    </row>
    <row r="3727" spans="1:40" x14ac:dyDescent="0.25">
      <c r="A3727" t="s">
        <v>103</v>
      </c>
      <c r="B3727" s="15">
        <v>43647</v>
      </c>
      <c r="C3727" s="16" t="s">
        <v>82</v>
      </c>
      <c r="D3727" s="17">
        <v>2020</v>
      </c>
      <c r="E3727" s="18" t="str">
        <f t="shared" si="874"/>
        <v>Rotoiti Okawa Bay 2019/20</v>
      </c>
      <c r="F3727" s="18" t="s">
        <v>72</v>
      </c>
      <c r="G3727" s="19">
        <v>10.1</v>
      </c>
      <c r="H3727" s="20">
        <v>4.8</v>
      </c>
      <c r="I3727" s="21">
        <v>311</v>
      </c>
      <c r="J3727" s="19">
        <v>34.240524269660447</v>
      </c>
      <c r="K3727" s="19">
        <v>9.012470956257479</v>
      </c>
      <c r="L3727" s="19">
        <v>11</v>
      </c>
      <c r="M3727" s="19">
        <v>10</v>
      </c>
      <c r="N3727" s="19">
        <v>7.4450000000000003</v>
      </c>
      <c r="O3727" s="19">
        <v>2.06</v>
      </c>
      <c r="Q3727" s="19">
        <f t="shared" si="872"/>
        <v>4.770976289407912</v>
      </c>
      <c r="R3727" s="19">
        <f t="shared" si="868"/>
        <v>3.6444277304139114</v>
      </c>
      <c r="S3727" s="19">
        <f t="shared" si="870"/>
        <v>3.8932087709707806</v>
      </c>
      <c r="T3727" s="19">
        <f t="shared" si="875"/>
        <v>4.6988579846546266</v>
      </c>
      <c r="U3727" s="23">
        <f t="shared" si="873"/>
        <v>4.2518676938618079</v>
      </c>
      <c r="V3727" s="24">
        <f t="shared" si="869"/>
        <v>4.7716690585302919</v>
      </c>
      <c r="W3727" s="24">
        <f t="shared" si="869"/>
        <v>4.2829547853573482</v>
      </c>
      <c r="X3727" s="24">
        <f t="shared" si="869"/>
        <v>4.0209554123380533</v>
      </c>
      <c r="Y3727" s="24">
        <f t="shared" si="869"/>
        <v>4.7613074972336165</v>
      </c>
      <c r="Z3727" s="24">
        <f t="shared" si="869"/>
        <v>4.4592216883648268</v>
      </c>
      <c r="AA3727" s="20">
        <v>-0.53</v>
      </c>
      <c r="AB3727" s="20">
        <v>-0.24333333333333301</v>
      </c>
      <c r="AC3727" s="17">
        <v>315.29873493503601</v>
      </c>
      <c r="AD3727" s="17">
        <f t="shared" si="863"/>
        <v>315.62729627387699</v>
      </c>
      <c r="AE3727" s="21">
        <v>208.843161856964</v>
      </c>
      <c r="AF3727" s="21">
        <v>166.16935483870978</v>
      </c>
      <c r="AG3727" s="19">
        <v>3.2972154989435492</v>
      </c>
      <c r="AH3727" s="21">
        <v>119.5</v>
      </c>
      <c r="AI3727" s="22">
        <v>-0.25333333333333297</v>
      </c>
      <c r="AJ3727" s="21">
        <v>1112.761438519452</v>
      </c>
      <c r="AK3727" s="21" t="e">
        <f>VLOOKUP($B3727,'[3]Rotoma level Monthly'!$C$2:$N$538,10,FALSE)</f>
        <v>#N/A</v>
      </c>
      <c r="AL3727" s="21" t="e">
        <f>VLOOKUP($B3727,'[3]Rotoma level Monthly'!$C$2:$N$538,11,FALSE)</f>
        <v>#N/A</v>
      </c>
      <c r="AM3727" s="20">
        <v>3.406840578332853</v>
      </c>
      <c r="AN3727" s="21">
        <v>187.81666666666663</v>
      </c>
    </row>
    <row r="3728" spans="1:40" x14ac:dyDescent="0.25">
      <c r="A3728" t="s">
        <v>103</v>
      </c>
      <c r="B3728" s="15">
        <v>43709</v>
      </c>
      <c r="C3728" s="16" t="s">
        <v>82</v>
      </c>
      <c r="D3728" s="17">
        <v>2020</v>
      </c>
      <c r="E3728" s="18" t="str">
        <f t="shared" si="874"/>
        <v>Rotoiti Okawa Bay 2019/20</v>
      </c>
      <c r="F3728" s="18" t="s">
        <v>72</v>
      </c>
      <c r="G3728" s="19">
        <v>4.2</v>
      </c>
      <c r="H3728" s="20">
        <v>3.75</v>
      </c>
      <c r="I3728" s="21">
        <v>419</v>
      </c>
      <c r="J3728" s="19">
        <v>32.286524269660447</v>
      </c>
      <c r="K3728" s="19">
        <v>3.1504709562574797</v>
      </c>
      <c r="L3728" s="19">
        <v>3</v>
      </c>
      <c r="M3728" s="19">
        <v>10</v>
      </c>
      <c r="N3728" s="19">
        <v>7.56</v>
      </c>
      <c r="O3728" s="19">
        <v>3.22</v>
      </c>
      <c r="Q3728" s="19">
        <f t="shared" si="872"/>
        <v>3.8030531976106676</v>
      </c>
      <c r="R3728" s="19">
        <f t="shared" si="868"/>
        <v>3.956363554813461</v>
      </c>
      <c r="S3728" s="19">
        <f t="shared" si="870"/>
        <v>4.2828642091285474</v>
      </c>
      <c r="T3728" s="19">
        <f t="shared" si="875"/>
        <v>4.6243421801610722</v>
      </c>
      <c r="U3728" s="23">
        <f t="shared" si="873"/>
        <v>4.1666557854284374</v>
      </c>
      <c r="V3728" s="24">
        <f t="shared" si="869"/>
        <v>4.5767624222770387</v>
      </c>
      <c r="W3728" s="24">
        <f t="shared" si="869"/>
        <v>4.2242070980787956</v>
      </c>
      <c r="X3728" s="24">
        <f t="shared" si="869"/>
        <v>3.9545246232709843</v>
      </c>
      <c r="Y3728" s="24">
        <f t="shared" si="869"/>
        <v>4.6332220575210901</v>
      </c>
      <c r="Z3728" s="24">
        <f t="shared" si="869"/>
        <v>4.3471790502869769</v>
      </c>
      <c r="AA3728" s="20">
        <v>-1.28</v>
      </c>
      <c r="AB3728" s="20">
        <v>-0.39833333333333298</v>
      </c>
      <c r="AC3728" s="17">
        <v>315.30990636574103</v>
      </c>
      <c r="AD3728" s="17">
        <f t="shared" si="863"/>
        <v>315.57699041182764</v>
      </c>
      <c r="AE3728" s="21">
        <v>125.904944846104</v>
      </c>
      <c r="AF3728" s="21">
        <v>193.85296934865897</v>
      </c>
      <c r="AG3728" s="19">
        <v>4.3530672589042148</v>
      </c>
      <c r="AH3728" s="21">
        <v>178.1</v>
      </c>
      <c r="AI3728" s="22">
        <v>-0.206666666666666</v>
      </c>
      <c r="AJ3728" s="21">
        <v>1216.7993531995016</v>
      </c>
      <c r="AK3728" s="21" t="e">
        <f>VLOOKUP($B3728,'[3]Rotoma level Monthly'!$C$2:$N$538,10,FALSE)</f>
        <v>#N/A</v>
      </c>
      <c r="AL3728" s="21" t="e">
        <f>VLOOKUP($B3728,'[3]Rotoma level Monthly'!$C$2:$N$538,11,FALSE)</f>
        <v>#N/A</v>
      </c>
      <c r="AM3728" s="20">
        <v>3.5232853284740471</v>
      </c>
      <c r="AN3728" s="21">
        <v>196.21666666666667</v>
      </c>
    </row>
    <row r="3729" spans="1:40" x14ac:dyDescent="0.25">
      <c r="A3729" t="s">
        <v>103</v>
      </c>
      <c r="B3729" s="15">
        <v>43739</v>
      </c>
      <c r="C3729" s="16" t="s">
        <v>82</v>
      </c>
      <c r="D3729" s="17">
        <v>2020</v>
      </c>
      <c r="E3729" s="18" t="str">
        <f t="shared" si="874"/>
        <v>Rotoiti Okawa Bay 2019/20</v>
      </c>
      <c r="F3729" s="18" t="s">
        <v>72</v>
      </c>
      <c r="G3729" s="19">
        <v>4</v>
      </c>
      <c r="H3729" s="20">
        <v>2.95</v>
      </c>
      <c r="I3729" s="21">
        <v>281</v>
      </c>
      <c r="J3729" s="19">
        <v>29</v>
      </c>
      <c r="K3729" s="19">
        <v>5</v>
      </c>
      <c r="L3729" s="19">
        <v>1</v>
      </c>
      <c r="M3729" s="19">
        <v>4</v>
      </c>
      <c r="N3729" s="19">
        <v>7.61</v>
      </c>
      <c r="O3729" s="19">
        <v>1.45</v>
      </c>
      <c r="Q3729" s="19">
        <f t="shared" si="872"/>
        <v>3.7492323779730246</v>
      </c>
      <c r="R3729" s="19">
        <f t="shared" si="868"/>
        <v>4.2519561330239757</v>
      </c>
      <c r="S3729" s="19">
        <f t="shared" si="870"/>
        <v>3.7606060229142897</v>
      </c>
      <c r="T3729" s="19">
        <f t="shared" si="875"/>
        <v>4.4882021538649512</v>
      </c>
      <c r="U3729" s="23">
        <f t="shared" si="873"/>
        <v>4.0624991719440606</v>
      </c>
      <c r="V3729" s="24">
        <f t="shared" si="869"/>
        <v>4.4590117262812958</v>
      </c>
      <c r="W3729" s="24">
        <f t="shared" si="869"/>
        <v>4.2054702716071271</v>
      </c>
      <c r="X3729" s="24">
        <f t="shared" si="869"/>
        <v>3.9171532493775252</v>
      </c>
      <c r="Y3729" s="24">
        <f t="shared" si="869"/>
        <v>4.6015735956426083</v>
      </c>
      <c r="Z3729" s="24">
        <f t="shared" si="869"/>
        <v>4.295802210727139</v>
      </c>
      <c r="AA3729" s="20">
        <v>-0.54</v>
      </c>
      <c r="AB3729" s="20">
        <v>-0.47499999999999998</v>
      </c>
      <c r="AC3729" s="17">
        <v>315.32485735887099</v>
      </c>
      <c r="AD3729" s="17">
        <f t="shared" si="863"/>
        <v>315.52459615080988</v>
      </c>
      <c r="AE3729" s="21">
        <v>137.41368078175901</v>
      </c>
      <c r="AF3729" s="21">
        <v>204.52956989247312</v>
      </c>
      <c r="AG3729" s="19">
        <v>4.6808221285725802</v>
      </c>
      <c r="AH3729" s="21">
        <v>209.8</v>
      </c>
      <c r="AI3729" s="22">
        <v>-0.206666666666666</v>
      </c>
      <c r="AJ3729" s="21">
        <v>1277.1627980456053</v>
      </c>
      <c r="AK3729" s="21" t="e">
        <f>VLOOKUP($B3729,'[3]Rotoma level Monthly'!$C$2:$N$538,10,FALSE)</f>
        <v>#N/A</v>
      </c>
      <c r="AL3729" s="21" t="e">
        <f>VLOOKUP($B3729,'[3]Rotoma level Monthly'!$C$2:$N$538,11,FALSE)</f>
        <v>#N/A</v>
      </c>
      <c r="AM3729" s="20">
        <v>3.5622207819135183</v>
      </c>
      <c r="AN3729" s="21">
        <v>197.54166666666666</v>
      </c>
    </row>
    <row r="3730" spans="1:40" x14ac:dyDescent="0.25">
      <c r="A3730" t="s">
        <v>103</v>
      </c>
      <c r="B3730" s="15">
        <v>43800</v>
      </c>
      <c r="C3730" s="16" t="s">
        <v>82</v>
      </c>
      <c r="D3730" s="17">
        <v>2020</v>
      </c>
      <c r="E3730" s="18" t="str">
        <f t="shared" si="874"/>
        <v>Rotoiti Okawa Bay 2019/20</v>
      </c>
      <c r="F3730" s="18" t="s">
        <v>72</v>
      </c>
      <c r="G3730" s="19">
        <v>5.65</v>
      </c>
      <c r="H3730" s="20">
        <v>2.95</v>
      </c>
      <c r="I3730" s="21">
        <v>313.5</v>
      </c>
      <c r="J3730" s="19">
        <v>29.5</v>
      </c>
      <c r="K3730" s="19">
        <v>3.5</v>
      </c>
      <c r="L3730" s="19">
        <v>0.5</v>
      </c>
      <c r="M3730" s="19">
        <v>6</v>
      </c>
      <c r="N3730" s="19">
        <v>7.875</v>
      </c>
      <c r="O3730" s="19">
        <v>2.66</v>
      </c>
      <c r="Q3730" s="19">
        <f t="shared" si="872"/>
        <v>4.1302030574613742</v>
      </c>
      <c r="R3730" s="19">
        <f t="shared" si="868"/>
        <v>4.2519561330239757</v>
      </c>
      <c r="S3730" s="19">
        <f t="shared" si="870"/>
        <v>3.9036750109518725</v>
      </c>
      <c r="T3730" s="19">
        <f t="shared" si="875"/>
        <v>4.5098802866562355</v>
      </c>
      <c r="U3730" s="23">
        <f t="shared" si="873"/>
        <v>4.1989286220233648</v>
      </c>
      <c r="V3730" s="24">
        <f t="shared" si="869"/>
        <v>4.5056989436291328</v>
      </c>
      <c r="W3730" s="24">
        <f t="shared" si="869"/>
        <v>4.222964236457174</v>
      </c>
      <c r="X3730" s="24">
        <f t="shared" si="869"/>
        <v>3.9728582397665413</v>
      </c>
      <c r="Y3730" s="24">
        <f t="shared" si="869"/>
        <v>4.6559664204389177</v>
      </c>
      <c r="Z3730" s="24">
        <f t="shared" si="869"/>
        <v>4.3393719600729428</v>
      </c>
      <c r="AA3730" s="20">
        <v>-0.6</v>
      </c>
      <c r="AB3730" s="20">
        <v>-0.72333333333333305</v>
      </c>
      <c r="AC3730" s="17">
        <v>315.25864919354802</v>
      </c>
      <c r="AD3730" s="17">
        <f t="shared" ref="AD3730:AD3754" si="876">AVERAGE(AC3719:AC3730)</f>
        <v>315.47519595418129</v>
      </c>
      <c r="AE3730" s="21">
        <v>194.15839709112899</v>
      </c>
      <c r="AF3730" s="21">
        <v>176.50537634408605</v>
      </c>
      <c r="AG3730" s="19">
        <v>4.6939598227069901</v>
      </c>
      <c r="AH3730" s="21">
        <v>277.7</v>
      </c>
      <c r="AI3730" s="22">
        <v>-0.25333333333333297</v>
      </c>
      <c r="AJ3730" s="21">
        <v>1268.6806821577336</v>
      </c>
      <c r="AK3730" s="21" t="e">
        <f>VLOOKUP($B3730,'[3]Rotoma level Monthly'!$C$2:$N$538,10,FALSE)</f>
        <v>#N/A</v>
      </c>
      <c r="AL3730" s="21" t="e">
        <f>VLOOKUP($B3730,'[3]Rotoma level Monthly'!$C$2:$N$538,11,FALSE)</f>
        <v>#N/A</v>
      </c>
      <c r="AM3730" s="20">
        <v>3.7078455909606807</v>
      </c>
      <c r="AN3730" s="21">
        <v>201.54999999999998</v>
      </c>
    </row>
    <row r="3731" spans="1:40" x14ac:dyDescent="0.25">
      <c r="A3731" t="s">
        <v>103</v>
      </c>
      <c r="B3731" s="15">
        <v>43831</v>
      </c>
      <c r="C3731" s="16" t="s">
        <v>82</v>
      </c>
      <c r="D3731" s="17">
        <v>2020</v>
      </c>
      <c r="E3731" s="18" t="str">
        <f t="shared" si="874"/>
        <v>Rotoiti Okawa Bay 2019/20</v>
      </c>
      <c r="F3731" s="18" t="s">
        <v>72</v>
      </c>
      <c r="G3731" s="19">
        <v>1.4</v>
      </c>
      <c r="I3731" s="21">
        <v>224</v>
      </c>
      <c r="J3731" s="19">
        <v>25</v>
      </c>
      <c r="K3731" s="19">
        <v>5</v>
      </c>
      <c r="L3731" s="19">
        <v>3</v>
      </c>
      <c r="M3731" s="19">
        <v>10</v>
      </c>
      <c r="N3731" s="19">
        <v>8.58</v>
      </c>
      <c r="O3731" s="19">
        <v>1.51</v>
      </c>
      <c r="Q3731" s="19">
        <f t="shared" si="872"/>
        <v>2.5911652106227248</v>
      </c>
      <c r="S3731" s="19">
        <f t="shared" si="870"/>
        <v>3.4642465351858296</v>
      </c>
      <c r="T3731" s="19">
        <f t="shared" si="875"/>
        <v>4.2999848253223494</v>
      </c>
      <c r="U3731" s="23">
        <f t="shared" si="873"/>
        <v>3.4517988570436344</v>
      </c>
      <c r="V3731" s="24">
        <f t="shared" si="869"/>
        <v>4.4241330070737499</v>
      </c>
      <c r="W3731" s="24">
        <f t="shared" si="869"/>
        <v>4.2425863381314723</v>
      </c>
      <c r="X3731" s="24">
        <f t="shared" si="869"/>
        <v>3.9626525616669297</v>
      </c>
      <c r="Y3731" s="24">
        <f t="shared" si="869"/>
        <v>4.6717110364953003</v>
      </c>
      <c r="Z3731" s="24">
        <f t="shared" si="869"/>
        <v>4.3087959966525338</v>
      </c>
      <c r="AA3731" s="20"/>
      <c r="AB3731" s="20"/>
      <c r="AC3731" s="17">
        <v>315.10756093190003</v>
      </c>
      <c r="AD3731" s="17">
        <f t="shared" si="876"/>
        <v>315.41805822685313</v>
      </c>
      <c r="AE3731" s="21">
        <v>13.1511627906977</v>
      </c>
      <c r="AF3731" s="21">
        <v>198.17204301075262</v>
      </c>
      <c r="AG3731" s="19">
        <v>4.1079495185537649</v>
      </c>
      <c r="AH3731" s="21">
        <v>335.8</v>
      </c>
      <c r="AI3731" s="22">
        <v>-0.26333333333333298</v>
      </c>
      <c r="AJ3731" s="21">
        <v>1231.5559535410468</v>
      </c>
      <c r="AK3731" s="21" t="e">
        <f>VLOOKUP($B3731,'[3]Rotoma level Monthly'!$C$2:$N$538,10,FALSE)</f>
        <v>#N/A</v>
      </c>
      <c r="AL3731" s="21" t="e">
        <f>VLOOKUP($B3731,'[3]Rotoma level Monthly'!$C$2:$N$538,11,FALSE)</f>
        <v>#N/A</v>
      </c>
      <c r="AM3731" s="20">
        <v>3.7868744243699317</v>
      </c>
      <c r="AN3731" s="21">
        <v>213.18333333333331</v>
      </c>
    </row>
    <row r="3732" spans="1:40" x14ac:dyDescent="0.25">
      <c r="A3732" t="s">
        <v>103</v>
      </c>
      <c r="B3732" s="15">
        <v>43862</v>
      </c>
      <c r="C3732" s="16" t="s">
        <v>82</v>
      </c>
      <c r="D3732" s="17">
        <v>2020</v>
      </c>
      <c r="E3732" s="18" t="str">
        <f t="shared" si="874"/>
        <v>Rotoiti Okawa Bay 2019/20</v>
      </c>
      <c r="F3732" s="18" t="s">
        <v>72</v>
      </c>
      <c r="G3732" s="19">
        <v>7.7</v>
      </c>
      <c r="H3732" s="20">
        <v>3.1</v>
      </c>
      <c r="I3732" s="21">
        <v>325.2</v>
      </c>
      <c r="J3732" s="19">
        <v>39.199999999999996</v>
      </c>
      <c r="K3732" s="19">
        <v>7.1000000000000005</v>
      </c>
      <c r="L3732" s="19">
        <v>2</v>
      </c>
      <c r="M3732" s="19">
        <v>0.7</v>
      </c>
      <c r="N3732" s="19">
        <v>9.02</v>
      </c>
      <c r="O3732" s="19">
        <v>3.61</v>
      </c>
      <c r="Q3732" s="19">
        <f t="shared" si="872"/>
        <v>4.4716864419381039</v>
      </c>
      <c r="R3732" s="19">
        <f t="shared" ref="R3732:R3744" si="877">5.56+2.6*LOG(((1/$H3732)-(1/40)),10)</f>
        <v>4.1913721705917455</v>
      </c>
      <c r="S3732" s="19">
        <f t="shared" si="870"/>
        <v>3.9515731161353114</v>
      </c>
      <c r="T3732" s="19">
        <f t="shared" si="875"/>
        <v>4.8703953156997351</v>
      </c>
      <c r="U3732" s="23">
        <f t="shared" si="873"/>
        <v>4.3712567610912236</v>
      </c>
      <c r="V3732" s="24">
        <f t="shared" si="869"/>
        <v>4.5048501318242105</v>
      </c>
      <c r="W3732" s="24">
        <f t="shared" si="869"/>
        <v>4.2808995587894731</v>
      </c>
      <c r="X3732" s="24">
        <f t="shared" si="869"/>
        <v>4.0042401169201698</v>
      </c>
      <c r="Y3732" s="24">
        <f t="shared" si="869"/>
        <v>4.7450397471465093</v>
      </c>
      <c r="Z3732" s="24">
        <f t="shared" si="869"/>
        <v>4.3664844573837192</v>
      </c>
      <c r="AA3732" s="20"/>
      <c r="AB3732" s="20"/>
      <c r="AC3732" s="17">
        <v>314.87465846503801</v>
      </c>
      <c r="AD3732" s="17">
        <f t="shared" si="876"/>
        <v>315.33284674902927</v>
      </c>
      <c r="AE3732" s="21">
        <v>6.5755813953488298</v>
      </c>
      <c r="AF3732" s="21">
        <v>175.86206896551727</v>
      </c>
      <c r="AG3732" s="19">
        <v>3.6029589687902295</v>
      </c>
      <c r="AH3732" s="21">
        <v>283.3</v>
      </c>
      <c r="AI3732" s="22">
        <v>-0.33083333333333298</v>
      </c>
      <c r="AJ3732" s="21">
        <v>1183.4273825809396</v>
      </c>
      <c r="AK3732" s="21" t="e">
        <f>VLOOKUP($B3732,'[3]Rotoma level Monthly'!$C$2:$N$538,10,FALSE)</f>
        <v>#N/A</v>
      </c>
      <c r="AL3732" s="21" t="e">
        <f>VLOOKUP($B3732,'[3]Rotoma level Monthly'!$C$2:$N$538,11,FALSE)</f>
        <v>#N/A</v>
      </c>
      <c r="AM3732" s="20">
        <v>3.785289834068633</v>
      </c>
      <c r="AN3732" s="21">
        <v>219.74166666666667</v>
      </c>
    </row>
    <row r="3733" spans="1:40" x14ac:dyDescent="0.25">
      <c r="A3733" t="s">
        <v>103</v>
      </c>
      <c r="B3733" s="15">
        <v>43983</v>
      </c>
      <c r="C3733" s="16" t="s">
        <v>82</v>
      </c>
      <c r="D3733" s="17">
        <v>2020</v>
      </c>
      <c r="E3733" s="18" t="str">
        <f t="shared" si="874"/>
        <v>Rotoiti Okawa Bay 2019/20</v>
      </c>
      <c r="F3733" s="18" t="s">
        <v>72</v>
      </c>
      <c r="G3733" s="19">
        <v>7</v>
      </c>
      <c r="H3733" s="20">
        <v>3.3</v>
      </c>
      <c r="I3733" s="21">
        <v>342.9</v>
      </c>
      <c r="J3733" s="19">
        <v>35.1</v>
      </c>
      <c r="K3733" s="19">
        <v>6.1000000000000005</v>
      </c>
      <c r="L3733" s="19">
        <v>6.5</v>
      </c>
      <c r="M3733" s="19">
        <v>7.2</v>
      </c>
      <c r="N3733" s="19">
        <v>7.54</v>
      </c>
      <c r="O3733" s="19">
        <v>2.04</v>
      </c>
      <c r="Q3733" s="19">
        <f t="shared" si="872"/>
        <v>4.3665490216362119</v>
      </c>
      <c r="R3733" s="19">
        <f t="shared" si="877"/>
        <v>4.1146395459202223</v>
      </c>
      <c r="S3733" s="19">
        <f t="shared" si="870"/>
        <v>4.0208541301959819</v>
      </c>
      <c r="T3733" s="19">
        <f t="shared" si="875"/>
        <v>4.7302967800802058</v>
      </c>
      <c r="U3733" s="23">
        <f t="shared" si="873"/>
        <v>4.3080848694581553</v>
      </c>
      <c r="V3733" s="24">
        <f t="shared" si="869"/>
        <v>4.4937314826374184</v>
      </c>
      <c r="W3733" s="24">
        <f t="shared" si="869"/>
        <v>4.2586357721970822</v>
      </c>
      <c r="X3733" s="24">
        <f t="shared" si="869"/>
        <v>4.0477445622354224</v>
      </c>
      <c r="Y3733" s="24">
        <f t="shared" si="869"/>
        <v>4.78024831260264</v>
      </c>
      <c r="Z3733" s="24">
        <f t="shared" si="869"/>
        <v>4.3782809300191117</v>
      </c>
      <c r="AA3733" s="20"/>
      <c r="AB3733" s="20"/>
      <c r="AC3733" s="17">
        <v>314.49346116340399</v>
      </c>
      <c r="AD3733" s="17">
        <f t="shared" si="876"/>
        <v>315.21821370478057</v>
      </c>
      <c r="AE3733" s="21">
        <v>185.69897475667199</v>
      </c>
      <c r="AF3733" s="21">
        <v>149.72916666666666</v>
      </c>
      <c r="AG3733" s="19">
        <v>3.516442126591667</v>
      </c>
      <c r="AH3733" s="21">
        <v>112.2</v>
      </c>
      <c r="AI3733" s="22">
        <v>-0.43666666666666648</v>
      </c>
      <c r="AJ3733" s="21">
        <v>1156.6745374115164</v>
      </c>
      <c r="AK3733" s="21" t="e">
        <f>VLOOKUP($B3733,'[3]Rotoma level Monthly'!$C$2:$N$538,10,FALSE)</f>
        <v>#N/A</v>
      </c>
      <c r="AL3733" s="21" t="e">
        <f>VLOOKUP($B3733,'[3]Rotoma level Monthly'!$C$2:$N$538,11,FALSE)</f>
        <v>#N/A</v>
      </c>
      <c r="AM3733" s="20">
        <v>3.7880773978291811</v>
      </c>
      <c r="AN3733" s="21">
        <v>206.39166666666665</v>
      </c>
    </row>
    <row r="3734" spans="1:40" x14ac:dyDescent="0.25">
      <c r="A3734" t="s">
        <v>103</v>
      </c>
      <c r="B3734" s="15">
        <v>44013</v>
      </c>
      <c r="C3734" s="16" t="s">
        <v>83</v>
      </c>
      <c r="D3734" s="17">
        <v>2021</v>
      </c>
      <c r="E3734" s="18" t="str">
        <f t="shared" si="874"/>
        <v>Rotoiti Okawa Bay 2020/21</v>
      </c>
      <c r="F3734" s="18" t="s">
        <v>72</v>
      </c>
      <c r="G3734" s="19">
        <v>11</v>
      </c>
      <c r="H3734" s="20">
        <v>3.15</v>
      </c>
      <c r="I3734" s="21">
        <v>312.3</v>
      </c>
      <c r="J3734" s="19">
        <v>38</v>
      </c>
      <c r="K3734" s="19">
        <v>10.3</v>
      </c>
      <c r="L3734" s="19">
        <v>4.6499999999999995</v>
      </c>
      <c r="M3734" s="19">
        <v>13.4</v>
      </c>
      <c r="N3734" s="19">
        <v>7.54</v>
      </c>
      <c r="O3734" s="19">
        <v>2.75</v>
      </c>
      <c r="Q3734" s="19">
        <f t="shared" si="872"/>
        <v>4.8651374203018918</v>
      </c>
      <c r="R3734" s="19">
        <f t="shared" si="877"/>
        <v>4.1717740624015187</v>
      </c>
      <c r="S3734" s="19">
        <f t="shared" si="870"/>
        <v>3.898661672532898</v>
      </c>
      <c r="T3734" s="19">
        <f t="shared" si="875"/>
        <v>4.8309681021210844</v>
      </c>
      <c r="U3734" s="23">
        <f t="shared" si="873"/>
        <v>4.4416353143393481</v>
      </c>
      <c r="V3734" s="24">
        <f t="shared" si="869"/>
        <v>4.4849700309455942</v>
      </c>
      <c r="W3734" s="24">
        <f t="shared" si="869"/>
        <v>4.2115211767422895</v>
      </c>
      <c r="X3734" s="24">
        <f t="shared" si="869"/>
        <v>4.0427339736542089</v>
      </c>
      <c r="Y3734" s="24">
        <f t="shared" si="869"/>
        <v>4.7715119917380502</v>
      </c>
      <c r="Z3734" s="24">
        <f t="shared" si="869"/>
        <v>4.3618567449429806</v>
      </c>
      <c r="AA3734" s="20"/>
      <c r="AB3734" s="20"/>
      <c r="AC3734" s="17">
        <v>314.62044283862502</v>
      </c>
      <c r="AD3734" s="17">
        <f t="shared" si="876"/>
        <v>315.1331797774813</v>
      </c>
      <c r="AE3734" s="21">
        <v>142.96658097686401</v>
      </c>
      <c r="AF3734" s="21">
        <v>176.29704301075267</v>
      </c>
      <c r="AG3734" s="19">
        <v>3.2681742803306451</v>
      </c>
      <c r="AH3734" s="21">
        <v>129</v>
      </c>
      <c r="AI3734" s="22">
        <v>-0.47499999999999998</v>
      </c>
      <c r="AJ3734" s="21">
        <v>1262.4062104526145</v>
      </c>
      <c r="AK3734" s="21" t="e">
        <f>VLOOKUP($B3734,'[3]Rotoma level Monthly'!$C$2:$N$538,10,FALSE)</f>
        <v>#N/A</v>
      </c>
      <c r="AL3734" s="21" t="e">
        <f>VLOOKUP($B3734,'[3]Rotoma level Monthly'!$C$2:$N$538,11,FALSE)</f>
        <v>#N/A</v>
      </c>
      <c r="AM3734" s="20">
        <v>3.8443149878011726</v>
      </c>
      <c r="AN3734" s="21">
        <v>203.92499999999998</v>
      </c>
    </row>
    <row r="3735" spans="1:40" x14ac:dyDescent="0.25">
      <c r="A3735" t="s">
        <v>103</v>
      </c>
      <c r="B3735" s="15">
        <v>44044</v>
      </c>
      <c r="C3735" s="16" t="s">
        <v>83</v>
      </c>
      <c r="D3735" s="17">
        <v>2021</v>
      </c>
      <c r="E3735" s="18" t="str">
        <f t="shared" si="874"/>
        <v>Rotoiti Okawa Bay 2020/21</v>
      </c>
      <c r="F3735" s="18" t="s">
        <v>72</v>
      </c>
      <c r="G3735" s="19">
        <v>16.899999999999999</v>
      </c>
      <c r="H3735" s="20">
        <v>3.4</v>
      </c>
      <c r="I3735" s="21">
        <v>456.9</v>
      </c>
      <c r="J3735" s="19">
        <v>59.1</v>
      </c>
      <c r="K3735" s="19">
        <v>11.2</v>
      </c>
      <c r="L3735" s="19">
        <v>2</v>
      </c>
      <c r="M3735" s="19">
        <v>8.6</v>
      </c>
      <c r="N3735" s="19">
        <v>7.62</v>
      </c>
      <c r="O3735" s="19">
        <v>2.58</v>
      </c>
      <c r="Q3735" s="19">
        <f t="shared" si="872"/>
        <v>5.3388322297187312</v>
      </c>
      <c r="R3735" s="19">
        <f t="shared" si="877"/>
        <v>4.0778496602629017</v>
      </c>
      <c r="S3735" s="19">
        <f t="shared" si="870"/>
        <v>4.3960616857476715</v>
      </c>
      <c r="T3735" s="19">
        <f t="shared" si="875"/>
        <v>5.3910354441732649</v>
      </c>
      <c r="U3735" s="23">
        <f t="shared" si="873"/>
        <v>4.8009447549756423</v>
      </c>
      <c r="V3735" s="24">
        <f t="shared" si="869"/>
        <v>4.4590702195414247</v>
      </c>
      <c r="W3735" s="24">
        <f t="shared" si="869"/>
        <v>4.1918765718956159</v>
      </c>
      <c r="X3735" s="24">
        <f t="shared" si="869"/>
        <v>4.0382269418734085</v>
      </c>
      <c r="Y3735" s="24">
        <f t="shared" si="869"/>
        <v>4.7738876945223616</v>
      </c>
      <c r="Z3735" s="24">
        <f t="shared" si="869"/>
        <v>4.3503470712321208</v>
      </c>
      <c r="AA3735" s="20"/>
      <c r="AB3735" s="20"/>
      <c r="AC3735" s="17">
        <v>314.63354366636099</v>
      </c>
      <c r="AD3735" s="17">
        <f t="shared" si="876"/>
        <v>315.06476536498076</v>
      </c>
      <c r="AE3735" s="21">
        <v>121.683022242093</v>
      </c>
      <c r="AF3735" s="21">
        <v>182.69489247311833</v>
      </c>
      <c r="AG3735" s="19">
        <v>3.4393100328709671</v>
      </c>
      <c r="AH3735" s="21">
        <v>167.8</v>
      </c>
      <c r="AI3735" s="22">
        <v>-0.59916666666666651</v>
      </c>
      <c r="AJ3735" s="21">
        <v>1196.5296295725143</v>
      </c>
      <c r="AK3735" s="21" t="e">
        <f>VLOOKUP($B3735,'[3]Rotoma level Monthly'!$C$2:$N$538,10,FALSE)</f>
        <v>#N/A</v>
      </c>
      <c r="AL3735" s="21" t="e">
        <f>VLOOKUP($B3735,'[3]Rotoma level Monthly'!$C$2:$N$538,11,FALSE)</f>
        <v>#N/A</v>
      </c>
      <c r="AM3735" s="20">
        <v>3.8418948862500972</v>
      </c>
      <c r="AN3735" s="21">
        <v>207.95000000000002</v>
      </c>
    </row>
    <row r="3736" spans="1:40" x14ac:dyDescent="0.25">
      <c r="A3736" t="s">
        <v>103</v>
      </c>
      <c r="B3736" s="15">
        <v>44075</v>
      </c>
      <c r="C3736" s="16" t="s">
        <v>83</v>
      </c>
      <c r="D3736" s="17">
        <v>2021</v>
      </c>
      <c r="E3736" s="18" t="str">
        <f t="shared" si="874"/>
        <v>Rotoiti Okawa Bay 2020/21</v>
      </c>
      <c r="F3736" s="18" t="s">
        <v>72</v>
      </c>
      <c r="G3736" s="19">
        <v>4.7</v>
      </c>
      <c r="H3736" s="20">
        <v>3.6</v>
      </c>
      <c r="I3736" s="21">
        <v>254</v>
      </c>
      <c r="J3736" s="19">
        <v>35.200000000000003</v>
      </c>
      <c r="K3736" s="19">
        <v>8.2000000000000011</v>
      </c>
      <c r="L3736" s="19">
        <v>2.1</v>
      </c>
      <c r="M3736" s="19">
        <v>3.9</v>
      </c>
      <c r="N3736" s="19">
        <v>7.78</v>
      </c>
      <c r="O3736" s="19">
        <v>3.14</v>
      </c>
      <c r="Q3736" s="19">
        <f t="shared" si="872"/>
        <v>3.9271285591567224</v>
      </c>
      <c r="R3736" s="19">
        <f t="shared" si="877"/>
        <v>4.0071211180398958</v>
      </c>
      <c r="S3736" s="19">
        <f t="shared" si="870"/>
        <v>3.6285494870260133</v>
      </c>
      <c r="T3736" s="19">
        <f t="shared" si="875"/>
        <v>4.7339045773561415</v>
      </c>
      <c r="U3736" s="23">
        <f t="shared" si="873"/>
        <v>4.0741759353946936</v>
      </c>
      <c r="V3736" s="24">
        <f t="shared" si="869"/>
        <v>4.3517808122940966</v>
      </c>
      <c r="W3736" s="24">
        <f t="shared" si="869"/>
        <v>4.1469254743620576</v>
      </c>
      <c r="X3736" s="24">
        <f t="shared" si="869"/>
        <v>3.9669602389140235</v>
      </c>
      <c r="Y3736" s="24">
        <f t="shared" si="869"/>
        <v>4.7436876724831123</v>
      </c>
      <c r="Z3736" s="24">
        <f t="shared" si="869"/>
        <v>4.2878567449858558</v>
      </c>
      <c r="AA3736" s="20"/>
      <c r="AB3736" s="20"/>
      <c r="AC3736" s="17">
        <v>314.58757158552299</v>
      </c>
      <c r="AD3736" s="17">
        <f t="shared" si="876"/>
        <v>314.99830499652904</v>
      </c>
      <c r="AE3736" s="21">
        <v>59.347826086956701</v>
      </c>
      <c r="AF3736" s="21">
        <v>219.06250000000006</v>
      </c>
      <c r="AG3736" s="19">
        <v>4.8522114155611105</v>
      </c>
      <c r="AH3736" s="21">
        <v>217.2</v>
      </c>
      <c r="AI3736" s="22">
        <v>-0.72333333333333305</v>
      </c>
      <c r="AJ3736" s="21">
        <v>1190.0118989915206</v>
      </c>
      <c r="AK3736" s="21" t="e">
        <f>VLOOKUP($B3736,'[3]Rotoma level Monthly'!$C$2:$N$538,10,FALSE)</f>
        <v>#N/A</v>
      </c>
      <c r="AL3736" s="21" t="e">
        <f>VLOOKUP($B3736,'[3]Rotoma level Monthly'!$C$2:$N$538,11,FALSE)</f>
        <v>#N/A</v>
      </c>
      <c r="AM3736" s="20">
        <v>3.7749675540697658</v>
      </c>
      <c r="AN3736" s="21">
        <v>211.46666666666661</v>
      </c>
    </row>
    <row r="3737" spans="1:40" x14ac:dyDescent="0.25">
      <c r="A3737" t="s">
        <v>103</v>
      </c>
      <c r="B3737" s="15">
        <v>44105</v>
      </c>
      <c r="C3737" s="16" t="s">
        <v>83</v>
      </c>
      <c r="D3737" s="17">
        <v>2021</v>
      </c>
      <c r="E3737" s="18" t="str">
        <f t="shared" si="874"/>
        <v>Rotoiti Okawa Bay 2020/21</v>
      </c>
      <c r="F3737" s="18" t="s">
        <v>72</v>
      </c>
      <c r="G3737" s="19">
        <v>4.8</v>
      </c>
      <c r="H3737" s="20">
        <v>3.35</v>
      </c>
      <c r="I3737" s="21">
        <v>253</v>
      </c>
      <c r="J3737" s="19">
        <v>30</v>
      </c>
      <c r="K3737" s="19">
        <v>8</v>
      </c>
      <c r="L3737" s="19">
        <v>0</v>
      </c>
      <c r="M3737" s="19">
        <v>4</v>
      </c>
      <c r="N3737" s="19">
        <v>7.64</v>
      </c>
      <c r="O3737" s="19">
        <v>1.73</v>
      </c>
      <c r="Q3737" s="19">
        <f t="shared" si="872"/>
        <v>3.9503527429339917</v>
      </c>
      <c r="R3737" s="19">
        <f t="shared" si="877"/>
        <v>4.0961198695920809</v>
      </c>
      <c r="S3737" s="19">
        <f t="shared" si="870"/>
        <v>3.6233927687392113</v>
      </c>
      <c r="T3737" s="19">
        <f t="shared" si="875"/>
        <v>4.5311940637814141</v>
      </c>
      <c r="U3737" s="23">
        <f t="shared" si="873"/>
        <v>4.0502648612616747</v>
      </c>
      <c r="V3737" s="24">
        <f t="shared" si="869"/>
        <v>4.2482714777799968</v>
      </c>
      <c r="W3737" s="24">
        <f t="shared" si="869"/>
        <v>4.0980931602576494</v>
      </c>
      <c r="X3737" s="24">
        <f t="shared" si="869"/>
        <v>3.9157601432644964</v>
      </c>
      <c r="Y3737" s="24">
        <f t="shared" si="869"/>
        <v>4.7065249085278031</v>
      </c>
      <c r="Z3737" s="24">
        <f t="shared" si="869"/>
        <v>4.2286979578071948</v>
      </c>
      <c r="AA3737" s="20"/>
      <c r="AB3737" s="20"/>
      <c r="AC3737" s="17">
        <v>314.51140411987302</v>
      </c>
      <c r="AD3737" s="17">
        <f t="shared" si="876"/>
        <v>314.93516944435447</v>
      </c>
      <c r="AE3737" s="21">
        <v>63.9600000000001</v>
      </c>
      <c r="AF3737" s="21">
        <v>143.62903225806451</v>
      </c>
      <c r="AG3737" s="19">
        <v>3.5976538200698922</v>
      </c>
      <c r="AH3737" s="21">
        <v>174.7</v>
      </c>
      <c r="AI3737" s="22">
        <v>-0.7524999999999995</v>
      </c>
      <c r="AJ3737" s="21">
        <v>1123.4547802323732</v>
      </c>
      <c r="AK3737" s="21" t="e">
        <f>VLOOKUP($B3737,'[3]Rotoma level Monthly'!$C$2:$N$538,10,FALSE)</f>
        <v>#N/A</v>
      </c>
      <c r="AL3737" s="21" t="e">
        <f>VLOOKUP($B3737,'[3]Rotoma level Monthly'!$C$2:$N$538,11,FALSE)</f>
        <v>#N/A</v>
      </c>
      <c r="AM3737" s="20">
        <v>3.816562900457841</v>
      </c>
      <c r="AN3737" s="21">
        <v>211.18333333333328</v>
      </c>
    </row>
    <row r="3738" spans="1:40" x14ac:dyDescent="0.25">
      <c r="A3738" t="s">
        <v>103</v>
      </c>
      <c r="B3738" s="15">
        <v>44136</v>
      </c>
      <c r="C3738" s="16" t="s">
        <v>83</v>
      </c>
      <c r="D3738" s="17">
        <v>2021</v>
      </c>
      <c r="E3738" s="18" t="str">
        <f t="shared" si="874"/>
        <v>Rotoiti Okawa Bay 2020/21</v>
      </c>
      <c r="F3738" s="18" t="s">
        <v>72</v>
      </c>
      <c r="G3738" s="19">
        <v>3.7</v>
      </c>
      <c r="H3738" s="20">
        <v>4.7</v>
      </c>
      <c r="I3738" s="21">
        <v>229</v>
      </c>
      <c r="J3738" s="19">
        <v>26</v>
      </c>
      <c r="K3738" s="19">
        <v>6</v>
      </c>
      <c r="L3738" s="19">
        <v>4</v>
      </c>
      <c r="M3738" s="19">
        <v>8</v>
      </c>
      <c r="N3738" s="19">
        <v>7.69</v>
      </c>
      <c r="O3738" s="19">
        <v>1.62</v>
      </c>
      <c r="Q3738" s="19">
        <f t="shared" si="872"/>
        <v>3.6632323791301675</v>
      </c>
      <c r="R3738" s="19">
        <f t="shared" si="877"/>
        <v>3.6714038259227708</v>
      </c>
      <c r="S3738" s="19">
        <f t="shared" si="870"/>
        <v>3.4931048018430624</v>
      </c>
      <c r="T3738" s="19">
        <f t="shared" si="875"/>
        <v>4.3497221760747884</v>
      </c>
      <c r="U3738" s="23">
        <f t="shared" si="873"/>
        <v>3.7943657957426971</v>
      </c>
      <c r="V3738" s="24">
        <f t="shared" si="869"/>
        <v>4.1356290773242934</v>
      </c>
      <c r="W3738" s="24">
        <f t="shared" si="869"/>
        <v>4.0395439821824048</v>
      </c>
      <c r="X3738" s="24">
        <f t="shared" si="869"/>
        <v>3.8597331842809557</v>
      </c>
      <c r="Y3738" s="24">
        <f t="shared" si="869"/>
        <v>4.6715653241621551</v>
      </c>
      <c r="Z3738" s="24">
        <f t="shared" si="869"/>
        <v>4.1643732018803954</v>
      </c>
      <c r="AA3738" s="20"/>
      <c r="AB3738" s="20"/>
      <c r="AC3738" s="17">
        <v>314.54144288194402</v>
      </c>
      <c r="AD3738" s="17">
        <f t="shared" si="876"/>
        <v>314.88018612548871</v>
      </c>
      <c r="AE3738" s="21">
        <v>189.69306122448901</v>
      </c>
      <c r="AF3738" s="21">
        <v>174.94444444444449</v>
      </c>
      <c r="AG3738" s="19">
        <v>4.3656327122777778</v>
      </c>
      <c r="AH3738" s="21">
        <v>228.1</v>
      </c>
      <c r="AI3738" s="22">
        <v>-0.72333333333333305</v>
      </c>
      <c r="AJ3738" s="21">
        <v>1050.0010994506142</v>
      </c>
      <c r="AK3738" s="21" t="e">
        <f>VLOOKUP($B3738,'[3]Rotoma level Monthly'!$C$2:$N$538,10,FALSE)</f>
        <v>#N/A</v>
      </c>
      <c r="AL3738" s="21" t="e">
        <f>VLOOKUP($B3738,'[3]Rotoma level Monthly'!$C$2:$N$538,11,FALSE)</f>
        <v>#N/A</v>
      </c>
      <c r="AM3738" s="20">
        <v>3.7262988747492831</v>
      </c>
      <c r="AN3738" s="21">
        <v>212.70833333333329</v>
      </c>
    </row>
    <row r="3739" spans="1:40" x14ac:dyDescent="0.25">
      <c r="A3739" t="s">
        <v>103</v>
      </c>
      <c r="B3739" s="15">
        <v>44166</v>
      </c>
      <c r="C3739" s="16" t="s">
        <v>83</v>
      </c>
      <c r="D3739" s="17">
        <v>2021</v>
      </c>
      <c r="E3739" s="18" t="str">
        <f t="shared" si="874"/>
        <v>Rotoiti Okawa Bay 2020/21</v>
      </c>
      <c r="F3739" s="18" t="s">
        <v>72</v>
      </c>
      <c r="G3739" s="19">
        <v>3.7</v>
      </c>
      <c r="H3739" s="20">
        <v>3.5</v>
      </c>
      <c r="I3739" s="21">
        <v>245</v>
      </c>
      <c r="J3739" s="19">
        <v>29</v>
      </c>
      <c r="K3739" s="19">
        <v>4</v>
      </c>
      <c r="L3739" s="19">
        <v>2</v>
      </c>
      <c r="M3739" s="19">
        <v>3</v>
      </c>
      <c r="N3739" s="19">
        <v>8.64</v>
      </c>
      <c r="O3739" s="19">
        <v>1.35</v>
      </c>
      <c r="Q3739" s="19">
        <f t="shared" si="872"/>
        <v>3.6632323791301675</v>
      </c>
      <c r="R3739" s="19">
        <f t="shared" si="877"/>
        <v>4.0420285548234149</v>
      </c>
      <c r="S3739" s="19">
        <f t="shared" si="870"/>
        <v>3.5813899139372425</v>
      </c>
      <c r="T3739" s="19">
        <f t="shared" si="875"/>
        <v>4.4882021538649512</v>
      </c>
      <c r="U3739" s="23">
        <f t="shared" si="873"/>
        <v>3.9437132504389441</v>
      </c>
      <c r="V3739" s="24">
        <f t="shared" si="869"/>
        <v>4.0433170848011484</v>
      </c>
      <c r="W3739" s="24">
        <f t="shared" si="869"/>
        <v>4.0756895116741783</v>
      </c>
      <c r="X3739" s="24">
        <f t="shared" si="869"/>
        <v>3.8337482795281606</v>
      </c>
      <c r="Y3739" s="24">
        <f t="shared" si="869"/>
        <v>4.6540106715963487</v>
      </c>
      <c r="Z3739" s="24">
        <f t="shared" si="869"/>
        <v>4.13869366492849</v>
      </c>
      <c r="AA3739" s="20"/>
      <c r="AB3739" s="20"/>
      <c r="AC3739" s="17">
        <v>314.47627021729397</v>
      </c>
      <c r="AD3739" s="17">
        <f t="shared" si="876"/>
        <v>314.81164739901021</v>
      </c>
      <c r="AE3739" s="21">
        <v>63.240816326530698</v>
      </c>
      <c r="AF3739" s="21">
        <v>190.10080645161287</v>
      </c>
      <c r="AG3739" s="19">
        <v>4.4007818062338719</v>
      </c>
      <c r="AH3739" s="21">
        <v>320.8</v>
      </c>
      <c r="AI3739" s="22">
        <v>0</v>
      </c>
      <c r="AJ3739" s="21">
        <v>1167.1273854308033</v>
      </c>
      <c r="AK3739" s="21" t="e">
        <f>VLOOKUP($B3739,'[3]Rotoma level Monthly'!$C$2:$N$538,10,FALSE)</f>
        <v>#N/A</v>
      </c>
      <c r="AL3739" s="21" t="e">
        <f>VLOOKUP($B3739,'[3]Rotoma level Monthly'!$C$2:$N$538,11,FALSE)</f>
        <v>#N/A</v>
      </c>
      <c r="AM3739" s="20">
        <v>3.7500859760661811</v>
      </c>
      <c r="AN3739" s="21">
        <v>216.30000000000004</v>
      </c>
    </row>
    <row r="3740" spans="1:40" x14ac:dyDescent="0.25">
      <c r="A3740" t="s">
        <v>103</v>
      </c>
      <c r="B3740" s="15">
        <v>44197</v>
      </c>
      <c r="C3740" s="16" t="s">
        <v>83</v>
      </c>
      <c r="D3740" s="17">
        <v>2021</v>
      </c>
      <c r="E3740" s="18" t="str">
        <f t="shared" si="874"/>
        <v>Rotoiti Okawa Bay 2020/21</v>
      </c>
      <c r="F3740" s="18" t="s">
        <v>72</v>
      </c>
      <c r="G3740" s="19">
        <v>13.7</v>
      </c>
      <c r="H3740" s="20">
        <v>3.7</v>
      </c>
      <c r="I3740" s="21">
        <v>448</v>
      </c>
      <c r="J3740" s="19">
        <v>68</v>
      </c>
      <c r="K3740" s="19">
        <v>5</v>
      </c>
      <c r="L3740" s="19">
        <v>0</v>
      </c>
      <c r="M3740" s="19">
        <v>3</v>
      </c>
      <c r="N3740" s="19">
        <v>7.46</v>
      </c>
      <c r="O3740" s="19">
        <v>4.21</v>
      </c>
      <c r="Q3740" s="19">
        <f t="shared" si="872"/>
        <v>5.1072702405772734</v>
      </c>
      <c r="R3740" s="19">
        <f t="shared" si="877"/>
        <v>3.9730767650670025</v>
      </c>
      <c r="S3740" s="19">
        <f t="shared" si="870"/>
        <v>4.3703468221344135</v>
      </c>
      <c r="T3740" s="19">
        <f t="shared" si="875"/>
        <v>5.5689260251022095</v>
      </c>
      <c r="U3740" s="23">
        <f t="shared" si="873"/>
        <v>4.7549049632202252</v>
      </c>
      <c r="V3740" s="24">
        <f t="shared" si="869"/>
        <v>4.1520018383816977</v>
      </c>
      <c r="W3740" s="24">
        <f t="shared" si="869"/>
        <v>4.0772088944245013</v>
      </c>
      <c r="X3740" s="24">
        <f t="shared" si="869"/>
        <v>3.8410384972786495</v>
      </c>
      <c r="Y3740" s="24">
        <f t="shared" si="869"/>
        <v>4.7327259920081106</v>
      </c>
      <c r="Z3740" s="24">
        <f t="shared" si="869"/>
        <v>4.1877144297444726</v>
      </c>
      <c r="AA3740" s="20"/>
      <c r="AB3740" s="20"/>
      <c r="AC3740" s="17">
        <v>314.35821807795702</v>
      </c>
      <c r="AD3740" s="17">
        <f t="shared" si="876"/>
        <v>314.73234004169484</v>
      </c>
      <c r="AE3740" s="21">
        <v>76.187755102041095</v>
      </c>
      <c r="AF3740" s="21">
        <v>186.68010752688173</v>
      </c>
      <c r="AG3740" s="19">
        <v>3.9700037301424747</v>
      </c>
      <c r="AH3740" s="21">
        <v>301</v>
      </c>
      <c r="AI3740" s="22">
        <v>0</v>
      </c>
      <c r="AJ3740" s="21">
        <v>1036.2098046662052</v>
      </c>
      <c r="AK3740" s="21" t="e">
        <f>VLOOKUP($B3740,'[3]Rotoma level Monthly'!$C$2:$N$538,10,FALSE)</f>
        <v>#N/A</v>
      </c>
      <c r="AL3740" s="21" t="e">
        <f>VLOOKUP($B3740,'[3]Rotoma level Monthly'!$C$2:$N$538,11,FALSE)</f>
        <v>#N/A</v>
      </c>
      <c r="AM3740" s="20">
        <v>3.725654474693421</v>
      </c>
      <c r="AN3740" s="21">
        <v>213.4</v>
      </c>
    </row>
    <row r="3741" spans="1:40" x14ac:dyDescent="0.25">
      <c r="A3741" t="s">
        <v>103</v>
      </c>
      <c r="B3741" s="15">
        <v>44228</v>
      </c>
      <c r="C3741" s="16" t="s">
        <v>83</v>
      </c>
      <c r="D3741" s="17">
        <v>2021</v>
      </c>
      <c r="E3741" s="18" t="str">
        <f t="shared" si="874"/>
        <v>Rotoiti Okawa Bay 2020/21</v>
      </c>
      <c r="F3741" s="18" t="s">
        <v>72</v>
      </c>
      <c r="G3741" s="19">
        <v>8</v>
      </c>
      <c r="H3741" s="20">
        <v>3.1</v>
      </c>
      <c r="I3741" s="21">
        <v>275</v>
      </c>
      <c r="J3741" s="19">
        <v>26</v>
      </c>
      <c r="K3741" s="19">
        <v>5</v>
      </c>
      <c r="L3741" s="19">
        <v>9</v>
      </c>
      <c r="M3741" s="19">
        <v>9</v>
      </c>
      <c r="N3741" s="19">
        <v>7.85</v>
      </c>
      <c r="O3741" s="19">
        <v>1.58</v>
      </c>
      <c r="Q3741" s="19">
        <f t="shared" si="872"/>
        <v>4.5138485669595365</v>
      </c>
      <c r="R3741" s="19">
        <f t="shared" si="877"/>
        <v>4.1913721705917455</v>
      </c>
      <c r="S3741" s="19">
        <f t="shared" si="870"/>
        <v>3.7323914084290908</v>
      </c>
      <c r="T3741" s="19">
        <f t="shared" si="875"/>
        <v>4.3497221760747884</v>
      </c>
      <c r="U3741" s="23">
        <f t="shared" si="873"/>
        <v>4.1968335805137906</v>
      </c>
      <c r="V3741" s="24">
        <f t="shared" si="869"/>
        <v>4.2157198541305743</v>
      </c>
      <c r="W3741" s="24">
        <f t="shared" si="869"/>
        <v>4.0717012614761163</v>
      </c>
      <c r="X3741" s="24">
        <f t="shared" si="869"/>
        <v>3.8386872794048834</v>
      </c>
      <c r="Y3741" s="24">
        <f t="shared" si="869"/>
        <v>4.7211859938589313</v>
      </c>
      <c r="Z3741" s="24">
        <f t="shared" si="869"/>
        <v>4.1989089637919497</v>
      </c>
      <c r="AA3741" s="20"/>
      <c r="AB3741" s="20"/>
      <c r="AC3741" s="17">
        <v>314.15395758928599</v>
      </c>
      <c r="AD3741" s="17">
        <f t="shared" si="876"/>
        <v>314.63476506089609</v>
      </c>
      <c r="AE3741" s="21">
        <v>59.382870389534901</v>
      </c>
      <c r="AF3741" s="21">
        <v>141.44345238095244</v>
      </c>
      <c r="AG3741" s="19">
        <v>3.5766137535238101</v>
      </c>
      <c r="AH3741" s="21">
        <v>259.3</v>
      </c>
      <c r="AI3741" s="22">
        <v>0</v>
      </c>
      <c r="AJ3741" s="21">
        <v>1099.2463969775483</v>
      </c>
      <c r="AK3741" s="21" t="e">
        <f>VLOOKUP($B3741,'[3]Rotoma level Monthly'!$C$2:$N$538,10,FALSE)</f>
        <v>#N/A</v>
      </c>
      <c r="AL3741" s="21" t="e">
        <f>VLOOKUP($B3741,'[3]Rotoma level Monthly'!$C$2:$N$538,11,FALSE)</f>
        <v>#N/A</v>
      </c>
      <c r="AM3741" s="20">
        <v>3.7141589923258138</v>
      </c>
      <c r="AN3741" s="21">
        <v>211.4</v>
      </c>
    </row>
    <row r="3742" spans="1:40" x14ac:dyDescent="0.25">
      <c r="A3742" t="s">
        <v>103</v>
      </c>
      <c r="B3742" s="15">
        <v>44256</v>
      </c>
      <c r="C3742" s="16" t="s">
        <v>83</v>
      </c>
      <c r="D3742" s="17">
        <v>2021</v>
      </c>
      <c r="E3742" s="18" t="str">
        <f t="shared" si="874"/>
        <v>Rotoiti Okawa Bay 2020/21</v>
      </c>
      <c r="F3742" s="18" t="s">
        <v>72</v>
      </c>
      <c r="G3742" s="19">
        <v>35.9</v>
      </c>
      <c r="H3742" s="20">
        <v>1.8</v>
      </c>
      <c r="I3742" s="21">
        <v>860</v>
      </c>
      <c r="J3742" s="19">
        <v>101</v>
      </c>
      <c r="K3742" s="19">
        <v>2</v>
      </c>
      <c r="L3742" s="19">
        <v>3</v>
      </c>
      <c r="M3742" s="19">
        <v>17</v>
      </c>
      <c r="N3742" s="19">
        <v>9.26</v>
      </c>
      <c r="O3742" s="19">
        <v>9.94</v>
      </c>
      <c r="Q3742" s="19">
        <f t="shared" si="872"/>
        <v>6.1699398993889307</v>
      </c>
      <c r="R3742" s="19">
        <f t="shared" si="877"/>
        <v>4.8443002528491448</v>
      </c>
      <c r="S3742" s="19">
        <f t="shared" si="870"/>
        <v>5.2228403382431399</v>
      </c>
      <c r="T3742" s="19">
        <f t="shared" si="875"/>
        <v>6.0706184114453166</v>
      </c>
      <c r="U3742" s="23">
        <f t="shared" si="873"/>
        <v>5.576924725481633</v>
      </c>
      <c r="V3742" s="24">
        <f t="shared" si="869"/>
        <v>4.385697924291204</v>
      </c>
      <c r="W3742" s="24">
        <f t="shared" si="869"/>
        <v>4.125550726914768</v>
      </c>
      <c r="X3742" s="24">
        <f t="shared" si="869"/>
        <v>3.9486177233458224</v>
      </c>
      <c r="Y3742" s="24">
        <f t="shared" si="869"/>
        <v>4.851247504258021</v>
      </c>
      <c r="Z3742" s="24">
        <f t="shared" si="869"/>
        <v>4.3137419724134718</v>
      </c>
      <c r="AA3742" s="20"/>
      <c r="AB3742" s="20"/>
      <c r="AC3742" s="17">
        <v>314.00009643817202</v>
      </c>
      <c r="AD3742" s="17">
        <f t="shared" si="876"/>
        <v>314.52988566461477</v>
      </c>
      <c r="AE3742" s="21">
        <v>131.894523326572</v>
      </c>
      <c r="AF3742" s="21">
        <v>145.83333333333331</v>
      </c>
      <c r="AG3742" s="19">
        <v>3.4099230854650537</v>
      </c>
      <c r="AH3742" s="21">
        <v>217</v>
      </c>
      <c r="AI3742" s="22">
        <v>0</v>
      </c>
      <c r="AJ3742" s="21">
        <v>1152.0536859717345</v>
      </c>
      <c r="AK3742" s="21" t="e">
        <f>VLOOKUP($B3742,'[3]Rotoma level Monthly'!$C$2:$N$538,10,FALSE)</f>
        <v>#N/A</v>
      </c>
      <c r="AL3742" s="21" t="e">
        <f>VLOOKUP($B3742,'[3]Rotoma level Monthly'!$C$2:$N$538,11,FALSE)</f>
        <v>#N/A</v>
      </c>
      <c r="AM3742" s="20">
        <v>3.7119635577202783</v>
      </c>
      <c r="AN3742" s="21">
        <v>210.02500000000001</v>
      </c>
    </row>
    <row r="3743" spans="1:40" x14ac:dyDescent="0.25">
      <c r="A3743" t="s">
        <v>103</v>
      </c>
      <c r="B3743" s="15">
        <v>44287</v>
      </c>
      <c r="C3743" s="16" t="s">
        <v>83</v>
      </c>
      <c r="D3743" s="17">
        <v>2021</v>
      </c>
      <c r="E3743" s="18" t="str">
        <f t="shared" si="874"/>
        <v>Rotoiti Okawa Bay 2020/21</v>
      </c>
      <c r="F3743" s="18" t="s">
        <v>72</v>
      </c>
      <c r="G3743" s="19">
        <v>32.5</v>
      </c>
      <c r="H3743" s="20">
        <v>3.5</v>
      </c>
      <c r="I3743" s="21">
        <v>661.5</v>
      </c>
      <c r="J3743" s="19">
        <v>68.8</v>
      </c>
      <c r="K3743" s="19">
        <v>3</v>
      </c>
      <c r="L3743" s="19">
        <v>4</v>
      </c>
      <c r="M3743" s="19">
        <v>2.9</v>
      </c>
      <c r="N3743" s="19">
        <v>7.82</v>
      </c>
      <c r="O3743" s="19">
        <v>6.45</v>
      </c>
      <c r="Q3743" s="19">
        <f t="shared" si="872"/>
        <v>6.0601837368863407</v>
      </c>
      <c r="R3743" s="19">
        <f t="shared" si="877"/>
        <v>4.0420285548234149</v>
      </c>
      <c r="S3743" s="19">
        <f t="shared" si="870"/>
        <v>4.8797948440557946</v>
      </c>
      <c r="T3743" s="19">
        <f t="shared" si="875"/>
        <v>5.5837582396476924</v>
      </c>
      <c r="U3743" s="23">
        <f t="shared" si="873"/>
        <v>5.1414413438533106</v>
      </c>
      <c r="V3743" s="24">
        <f t="shared" si="869"/>
        <v>4.6747828014798385</v>
      </c>
      <c r="W3743" s="24">
        <f t="shared" si="869"/>
        <v>4.1185905459071552</v>
      </c>
      <c r="X3743" s="24">
        <f t="shared" si="869"/>
        <v>4.0665800824183194</v>
      </c>
      <c r="Y3743" s="24">
        <f t="shared" si="869"/>
        <v>4.9582286221184662</v>
      </c>
      <c r="Z3743" s="24">
        <f t="shared" si="869"/>
        <v>4.4545455129809444</v>
      </c>
      <c r="AA3743" s="20"/>
      <c r="AB3743" s="20"/>
      <c r="AC3743" s="17">
        <v>313.90777494213</v>
      </c>
      <c r="AD3743" s="17">
        <f t="shared" si="876"/>
        <v>314.42990349880057</v>
      </c>
      <c r="AE3743" s="21">
        <v>84.640973630831596</v>
      </c>
      <c r="AF3743" s="21">
        <v>184.99305555555563</v>
      </c>
      <c r="AG3743" s="19">
        <v>3.2474305527500014</v>
      </c>
      <c r="AH3743" s="21">
        <v>194.1</v>
      </c>
      <c r="AI3743" s="22">
        <v>0</v>
      </c>
      <c r="AJ3743" s="21">
        <v>1200.2819836388173</v>
      </c>
      <c r="AK3743" s="21" t="e">
        <f>VLOOKUP($B3743,'[3]Rotoma level Monthly'!$C$2:$N$538,10,FALSE)</f>
        <v>#N/A</v>
      </c>
      <c r="AL3743" s="21" t="e">
        <f>VLOOKUP($B3743,'[3]Rotoma level Monthly'!$C$2:$N$538,11,FALSE)</f>
        <v>#N/A</v>
      </c>
      <c r="AM3743" s="20">
        <v>3.7046168208688002</v>
      </c>
      <c r="AN3743" s="21">
        <v>208.64999999999998</v>
      </c>
    </row>
    <row r="3744" spans="1:40" x14ac:dyDescent="0.25">
      <c r="A3744" t="s">
        <v>103</v>
      </c>
      <c r="B3744" s="15">
        <v>44317</v>
      </c>
      <c r="C3744" s="16" t="s">
        <v>83</v>
      </c>
      <c r="D3744" s="17">
        <v>2021</v>
      </c>
      <c r="E3744" s="18" t="str">
        <f t="shared" si="874"/>
        <v>Rotoiti Okawa Bay 2020/21</v>
      </c>
      <c r="F3744" s="18" t="s">
        <v>72</v>
      </c>
      <c r="G3744" s="19">
        <v>28.2</v>
      </c>
      <c r="H3744" s="20">
        <v>2.8</v>
      </c>
      <c r="I3744" s="21">
        <v>551.79999999999995</v>
      </c>
      <c r="J3744" s="19">
        <v>56.9</v>
      </c>
      <c r="K3744" s="19">
        <v>3.8</v>
      </c>
      <c r="L3744" s="19">
        <v>3.4</v>
      </c>
      <c r="M3744" s="19">
        <v>5.1000000000000005</v>
      </c>
      <c r="N3744" s="19">
        <v>7.73</v>
      </c>
      <c r="O3744" s="19">
        <v>3.01</v>
      </c>
      <c r="Q3744" s="19">
        <f t="shared" si="872"/>
        <v>5.9036327351311773</v>
      </c>
      <c r="R3744" s="19">
        <f t="shared" si="877"/>
        <v>4.3154447847504613</v>
      </c>
      <c r="S3744" s="19">
        <f t="shared" si="870"/>
        <v>4.6427629053909314</v>
      </c>
      <c r="T3744" s="19">
        <f t="shared" si="875"/>
        <v>5.3429278178736066</v>
      </c>
      <c r="U3744" s="23">
        <f t="shared" si="873"/>
        <v>5.0511920607865441</v>
      </c>
      <c r="V3744" s="24">
        <f t="shared" si="869"/>
        <v>4.794111659245929</v>
      </c>
      <c r="W3744" s="24">
        <f t="shared" si="869"/>
        <v>4.128929930420381</v>
      </c>
      <c r="X3744" s="24">
        <f t="shared" si="869"/>
        <v>4.1241792315229544</v>
      </c>
      <c r="Y3744" s="24">
        <f t="shared" si="869"/>
        <v>4.997606330632955</v>
      </c>
      <c r="Z3744" s="24">
        <f t="shared" si="869"/>
        <v>4.5112067879555546</v>
      </c>
      <c r="AA3744" s="20"/>
      <c r="AB3744" s="20"/>
      <c r="AC3744" s="17">
        <v>313.78864902553801</v>
      </c>
      <c r="AD3744" s="17">
        <f t="shared" si="876"/>
        <v>314.33940271217563</v>
      </c>
      <c r="AE3744" s="21">
        <v>78.4575999999999</v>
      </c>
      <c r="AF3744" s="21">
        <v>165.23521505376348</v>
      </c>
      <c r="AG3744" s="19">
        <v>3.3774245789220432</v>
      </c>
      <c r="AH3744" s="21">
        <v>169</v>
      </c>
      <c r="AI3744" s="22">
        <v>0</v>
      </c>
      <c r="AJ3744" s="21">
        <v>1243.2265532070633</v>
      </c>
      <c r="AK3744" s="21" t="e">
        <f>VLOOKUP($B3744,'[3]Rotoma level Monthly'!$C$2:$N$538,10,FALSE)</f>
        <v>#N/A</v>
      </c>
      <c r="AL3744" s="21" t="e">
        <f>VLOOKUP($B3744,'[3]Rotoma level Monthly'!$C$2:$N$538,11,FALSE)</f>
        <v>#N/A</v>
      </c>
      <c r="AM3744" s="20">
        <v>3.7176267874213469</v>
      </c>
      <c r="AN3744" s="21">
        <v>207.51666666666665</v>
      </c>
    </row>
    <row r="3745" spans="1:40" x14ac:dyDescent="0.25">
      <c r="A3745" t="s">
        <v>103</v>
      </c>
      <c r="B3745" s="15">
        <v>44348</v>
      </c>
      <c r="C3745" s="16" t="s">
        <v>83</v>
      </c>
      <c r="D3745" s="17">
        <v>2021</v>
      </c>
      <c r="E3745" s="18" t="str">
        <f t="shared" si="874"/>
        <v>Rotoiti Okawa Bay 2020/21</v>
      </c>
      <c r="F3745" s="18" t="s">
        <v>72</v>
      </c>
      <c r="G3745" s="19">
        <v>11.5</v>
      </c>
      <c r="I3745" s="21">
        <v>420.8</v>
      </c>
      <c r="J3745" s="19">
        <v>45.8</v>
      </c>
      <c r="K3745" s="19">
        <v>4.1000000000000005</v>
      </c>
      <c r="L3745" s="19">
        <v>6</v>
      </c>
      <c r="M3745" s="19">
        <v>14.1</v>
      </c>
      <c r="N3745" s="19">
        <v>7.57</v>
      </c>
      <c r="O3745" s="19">
        <v>2.44</v>
      </c>
      <c r="Q3745" s="19">
        <f t="shared" si="872"/>
        <v>4.9141725144981736</v>
      </c>
      <c r="S3745" s="19">
        <f t="shared" si="870"/>
        <v>4.2884679507485046</v>
      </c>
      <c r="T3745" s="19">
        <f t="shared" si="875"/>
        <v>5.0677271957712975</v>
      </c>
      <c r="U3745" s="23">
        <f t="shared" si="873"/>
        <v>4.7567892203393249</v>
      </c>
      <c r="V3745" s="24">
        <f t="shared" si="869"/>
        <v>4.8397469503177586</v>
      </c>
      <c r="W3745" s="24">
        <f t="shared" si="869"/>
        <v>4.1302290562840325</v>
      </c>
      <c r="X3745" s="24">
        <f t="shared" si="869"/>
        <v>4.1464803832356649</v>
      </c>
      <c r="Y3745" s="24">
        <f t="shared" si="869"/>
        <v>5.0257255319405472</v>
      </c>
      <c r="Z3745" s="24">
        <f t="shared" si="869"/>
        <v>4.5485988171956526</v>
      </c>
      <c r="AA3745" s="20"/>
      <c r="AB3745" s="20"/>
      <c r="AC3745" s="17">
        <v>313.81448912037001</v>
      </c>
      <c r="AD3745" s="17">
        <f t="shared" si="876"/>
        <v>314.28282170858944</v>
      </c>
      <c r="AE3745" s="21">
        <v>157.87199999999899</v>
      </c>
      <c r="AF3745" s="21">
        <v>165.09722222222223</v>
      </c>
      <c r="AG3745" s="19">
        <v>3.2549328675583329</v>
      </c>
      <c r="AH3745" s="21">
        <v>127</v>
      </c>
      <c r="AI3745" s="22">
        <v>0</v>
      </c>
      <c r="AJ3745" s="21">
        <v>1257.1540040625853</v>
      </c>
      <c r="AK3745" s="21" t="e">
        <f>VLOOKUP($B3745,'[3]Rotoma level Monthly'!$C$2:$N$538,10,FALSE)</f>
        <v>#N/A</v>
      </c>
      <c r="AL3745" s="21" t="e">
        <f>VLOOKUP($B3745,'[3]Rotoma level Monthly'!$C$2:$N$538,11,FALSE)</f>
        <v>#N/A</v>
      </c>
      <c r="AM3745" s="20">
        <v>3.7518001578949431</v>
      </c>
      <c r="AN3745" s="21">
        <v>208.75</v>
      </c>
    </row>
    <row r="3746" spans="1:40" x14ac:dyDescent="0.25">
      <c r="A3746" t="s">
        <v>103</v>
      </c>
      <c r="B3746" s="15">
        <v>44378</v>
      </c>
      <c r="C3746" s="16" t="s">
        <v>84</v>
      </c>
      <c r="D3746" s="17">
        <v>2022</v>
      </c>
      <c r="E3746" s="18" t="str">
        <f t="shared" si="874"/>
        <v>Rotoiti Okawa Bay 2021/22</v>
      </c>
      <c r="F3746" s="18" t="s">
        <v>72</v>
      </c>
      <c r="G3746" s="19">
        <v>37.700000000000003</v>
      </c>
      <c r="H3746" s="20">
        <v>2.7</v>
      </c>
      <c r="I3746" s="21">
        <v>774.7</v>
      </c>
      <c r="J3746" s="19">
        <v>107.6</v>
      </c>
      <c r="K3746" s="19">
        <v>13</v>
      </c>
      <c r="L3746" s="19">
        <v>3.0500000000000003</v>
      </c>
      <c r="M3746" s="19">
        <v>6.8999999999999995</v>
      </c>
      <c r="N3746" s="19">
        <v>7.29</v>
      </c>
      <c r="O3746" s="19">
        <v>3.94</v>
      </c>
      <c r="Q3746" s="19">
        <f t="shared" si="872"/>
        <v>6.2239070295227137</v>
      </c>
      <c r="R3746" s="19">
        <f t="shared" ref="R3746:R3754" si="878">5.56+2.6*LOG(((1/$H3746)-(1/40)),10)</f>
        <v>4.359541198436518</v>
      </c>
      <c r="S3746" s="19">
        <f t="shared" si="870"/>
        <v>5.0862920034598389</v>
      </c>
      <c r="T3746" s="19">
        <f t="shared" si="875"/>
        <v>6.1508918322846808</v>
      </c>
      <c r="U3746" s="23">
        <f t="shared" si="873"/>
        <v>5.4551580159259379</v>
      </c>
      <c r="V3746" s="24">
        <f t="shared" si="869"/>
        <v>4.9529777510861601</v>
      </c>
      <c r="W3746" s="24">
        <f t="shared" si="869"/>
        <v>4.147298795923577</v>
      </c>
      <c r="X3746" s="24">
        <f t="shared" si="869"/>
        <v>4.2454495774795769</v>
      </c>
      <c r="Y3746" s="24">
        <f t="shared" si="869"/>
        <v>5.1357191761208458</v>
      </c>
      <c r="Z3746" s="24">
        <f t="shared" si="869"/>
        <v>4.6330590423278677</v>
      </c>
      <c r="AA3746" s="20"/>
      <c r="AB3746" s="20"/>
      <c r="AC3746" s="17">
        <v>313.88659475806497</v>
      </c>
      <c r="AD3746" s="17">
        <f t="shared" si="876"/>
        <v>314.22166770187607</v>
      </c>
      <c r="AE3746" s="21">
        <v>123.364723144104</v>
      </c>
      <c r="AF3746" s="21">
        <v>176.2836021505376</v>
      </c>
      <c r="AG3746" s="19">
        <v>3.5627352119758053</v>
      </c>
      <c r="AH3746" s="21">
        <v>157.69999999999999</v>
      </c>
      <c r="AI3746" s="22">
        <v>0</v>
      </c>
      <c r="AJ3746" s="21">
        <v>1229.3270293059118</v>
      </c>
      <c r="AK3746" s="21" t="e">
        <f>VLOOKUP($B3746,'[3]Rotoma level Monthly'!$C$2:$N$538,10,FALSE)</f>
        <v>#N/A</v>
      </c>
      <c r="AL3746" s="21" t="e">
        <f>VLOOKUP($B3746,'[3]Rotoma level Monthly'!$C$2:$N$538,11,FALSE)</f>
        <v>#N/A</v>
      </c>
      <c r="AM3746" s="20">
        <v>3.730007719642165</v>
      </c>
      <c r="AN3746" s="21">
        <v>211.14166666666665</v>
      </c>
    </row>
    <row r="3747" spans="1:40" x14ac:dyDescent="0.25">
      <c r="A3747" t="s">
        <v>103</v>
      </c>
      <c r="B3747" s="15">
        <v>44409</v>
      </c>
      <c r="C3747" s="16" t="s">
        <v>84</v>
      </c>
      <c r="D3747" s="17">
        <v>2022</v>
      </c>
      <c r="E3747" s="18" t="str">
        <f t="shared" si="874"/>
        <v>Rotoiti Okawa Bay 2021/22</v>
      </c>
      <c r="F3747" s="18" t="s">
        <v>72</v>
      </c>
      <c r="G3747" s="19">
        <v>8.1999999999999993</v>
      </c>
      <c r="H3747" s="20">
        <v>2.85</v>
      </c>
      <c r="I3747" s="21">
        <v>351.1</v>
      </c>
      <c r="J3747" s="19">
        <v>39.1</v>
      </c>
      <c r="K3747" s="19">
        <v>7.9</v>
      </c>
      <c r="L3747" s="19">
        <v>1.9</v>
      </c>
      <c r="M3747" s="19">
        <v>4.2</v>
      </c>
      <c r="N3747" s="19">
        <v>7.98</v>
      </c>
      <c r="O3747" s="19">
        <v>2.74</v>
      </c>
      <c r="Q3747" s="19">
        <f t="shared" si="872"/>
        <v>4.541087185054641</v>
      </c>
      <c r="R3747" s="19">
        <f t="shared" si="878"/>
        <v>4.2939403135763161</v>
      </c>
      <c r="S3747" s="19">
        <f t="shared" si="870"/>
        <v>4.0517467966907059</v>
      </c>
      <c r="T3747" s="19">
        <f t="shared" si="875"/>
        <v>4.8671561315959302</v>
      </c>
      <c r="U3747" s="23">
        <f t="shared" si="873"/>
        <v>4.4384826067293979</v>
      </c>
      <c r="V3747" s="24">
        <f t="shared" si="869"/>
        <v>4.8864989973641526</v>
      </c>
      <c r="W3747" s="24">
        <f t="shared" si="869"/>
        <v>4.1669434007702515</v>
      </c>
      <c r="X3747" s="24">
        <f t="shared" si="869"/>
        <v>4.2167566700581629</v>
      </c>
      <c r="Y3747" s="24">
        <f t="shared" si="869"/>
        <v>5.0920625667394015</v>
      </c>
      <c r="Z3747" s="24">
        <f t="shared" si="869"/>
        <v>4.6028538633073488</v>
      </c>
      <c r="AA3747" s="20"/>
      <c r="AB3747" s="20"/>
      <c r="AC3747" s="17">
        <v>313.91668357974902</v>
      </c>
      <c r="AD3747" s="17">
        <f t="shared" si="876"/>
        <v>314.16192936132506</v>
      </c>
      <c r="AE3747" s="21">
        <v>95.069868995632802</v>
      </c>
      <c r="AF3747" s="21">
        <v>181.00672043010758</v>
      </c>
      <c r="AG3747" s="19">
        <v>3.4090933363618272</v>
      </c>
      <c r="AH3747" s="21">
        <v>164.9</v>
      </c>
      <c r="AI3747" s="22">
        <v>0</v>
      </c>
      <c r="AJ3747" s="21">
        <v>1209.7251714731519</v>
      </c>
      <c r="AK3747" s="21" t="e">
        <f>VLOOKUP($B3747,'[3]Rotoma level Monthly'!$C$2:$N$538,10,FALSE)</f>
        <v>#N/A</v>
      </c>
      <c r="AL3747" s="21" t="e">
        <f>VLOOKUP($B3747,'[3]Rotoma level Monthly'!$C$2:$N$538,11,FALSE)</f>
        <v>#N/A</v>
      </c>
      <c r="AM3747" s="20">
        <v>3.754554463945929</v>
      </c>
      <c r="AN3747" s="21">
        <v>210.89999999999998</v>
      </c>
    </row>
    <row r="3748" spans="1:40" x14ac:dyDescent="0.25">
      <c r="A3748" t="s">
        <v>103</v>
      </c>
      <c r="B3748" s="15">
        <v>44440</v>
      </c>
      <c r="C3748" s="16" t="s">
        <v>84</v>
      </c>
      <c r="D3748" s="17">
        <v>2022</v>
      </c>
      <c r="E3748" s="18" t="str">
        <f t="shared" si="874"/>
        <v>Rotoiti Okawa Bay 2021/22</v>
      </c>
      <c r="F3748" s="18" t="s">
        <v>72</v>
      </c>
      <c r="G3748" s="19">
        <v>11.7</v>
      </c>
      <c r="H3748" s="20">
        <v>4.1500000000000004</v>
      </c>
      <c r="I3748" s="21">
        <v>368.20000000000005</v>
      </c>
      <c r="J3748" s="19">
        <v>37.6</v>
      </c>
      <c r="K3748" s="19">
        <v>7.3</v>
      </c>
      <c r="L3748" s="19">
        <v>3</v>
      </c>
      <c r="M3748" s="19">
        <v>4.4000000000000004</v>
      </c>
      <c r="N3748" s="19">
        <v>7.7</v>
      </c>
      <c r="O3748" s="19">
        <v>2.57</v>
      </c>
      <c r="Q3748" s="19">
        <f t="shared" si="872"/>
        <v>4.9331920888352503</v>
      </c>
      <c r="R3748" s="19">
        <f t="shared" si="878"/>
        <v>3.829390787105786</v>
      </c>
      <c r="S3748" s="19">
        <f t="shared" si="870"/>
        <v>4.1139121903456672</v>
      </c>
      <c r="T3748" s="19">
        <f t="shared" si="875"/>
        <v>4.8175485071887696</v>
      </c>
      <c r="U3748" s="23">
        <f t="shared" si="873"/>
        <v>4.423510893368868</v>
      </c>
      <c r="V3748" s="24">
        <f t="shared" si="869"/>
        <v>4.9703376248373639</v>
      </c>
      <c r="W3748" s="24">
        <f t="shared" si="869"/>
        <v>4.1507860979580595</v>
      </c>
      <c r="X3748" s="24">
        <f t="shared" si="869"/>
        <v>4.2572035620014672</v>
      </c>
      <c r="Y3748" s="24">
        <f t="shared" si="869"/>
        <v>5.099032894225453</v>
      </c>
      <c r="Z3748" s="24">
        <f t="shared" si="869"/>
        <v>4.6319651098051962</v>
      </c>
      <c r="AA3748" s="20"/>
      <c r="AB3748" s="20"/>
      <c r="AC3748" s="17">
        <v>313.93716718749999</v>
      </c>
      <c r="AD3748" s="17">
        <f t="shared" si="876"/>
        <v>314.10772899482316</v>
      </c>
      <c r="AE3748" s="21">
        <v>178.86026200873201</v>
      </c>
      <c r="AF3748" s="21">
        <v>197.31944444444446</v>
      </c>
      <c r="AG3748" s="19">
        <v>4.0798302433888889</v>
      </c>
      <c r="AH3748" s="21">
        <v>185.2</v>
      </c>
      <c r="AI3748" s="22">
        <v>0</v>
      </c>
      <c r="AJ3748" s="21">
        <v>1183.1120182266916</v>
      </c>
      <c r="AK3748" s="21" t="e">
        <f>VLOOKUP($B3748,'[3]Rotoma level Monthly'!$C$2:$N$538,10,FALSE)</f>
        <v>#N/A</v>
      </c>
      <c r="AL3748" s="21" t="e">
        <f>VLOOKUP($B3748,'[3]Rotoma level Monthly'!$C$2:$N$538,11,FALSE)</f>
        <v>#N/A</v>
      </c>
      <c r="AM3748" s="20">
        <v>3.7520364059034996</v>
      </c>
      <c r="AN3748" s="21">
        <v>208.23333333333332</v>
      </c>
    </row>
    <row r="3749" spans="1:40" x14ac:dyDescent="0.25">
      <c r="A3749" t="s">
        <v>103</v>
      </c>
      <c r="B3749" s="15">
        <v>44470</v>
      </c>
      <c r="C3749" s="16" t="s">
        <v>84</v>
      </c>
      <c r="D3749" s="17">
        <v>2022</v>
      </c>
      <c r="E3749" s="18" t="str">
        <f t="shared" si="874"/>
        <v>Rotoiti Okawa Bay 2021/22</v>
      </c>
      <c r="F3749" s="18" t="s">
        <v>72</v>
      </c>
      <c r="G3749" s="19">
        <v>3.3</v>
      </c>
      <c r="H3749" s="20">
        <v>3.1</v>
      </c>
      <c r="I3749" s="21">
        <v>249.4</v>
      </c>
      <c r="J3749" s="19">
        <v>25.8</v>
      </c>
      <c r="K3749" s="19">
        <v>4.2</v>
      </c>
      <c r="L3749" s="19">
        <v>0.4</v>
      </c>
      <c r="M3749" s="19">
        <v>6.1000000000000005</v>
      </c>
      <c r="N3749" s="19">
        <v>7.66</v>
      </c>
      <c r="O3749" s="19">
        <v>1.5</v>
      </c>
      <c r="Q3749" s="19">
        <f t="shared" si="872"/>
        <v>3.5370254072898342</v>
      </c>
      <c r="R3749" s="19">
        <f t="shared" si="878"/>
        <v>4.1913721705917455</v>
      </c>
      <c r="S3749" s="19">
        <f t="shared" si="870"/>
        <v>3.6046583119189965</v>
      </c>
      <c r="T3749" s="19">
        <f t="shared" si="875"/>
        <v>4.3399295414126318</v>
      </c>
      <c r="U3749" s="23">
        <f t="shared" si="873"/>
        <v>3.918246357803302</v>
      </c>
      <c r="V3749" s="24">
        <f t="shared" ref="V3749:Z3755" si="879">AVERAGE(Q3738:Q3749)</f>
        <v>4.9358936802003504</v>
      </c>
      <c r="W3749" s="24">
        <f t="shared" si="879"/>
        <v>4.1594453980489385</v>
      </c>
      <c r="X3749" s="24">
        <f t="shared" si="879"/>
        <v>4.2556423572664492</v>
      </c>
      <c r="Y3749" s="24">
        <f t="shared" si="879"/>
        <v>5.083094184028055</v>
      </c>
      <c r="Z3749" s="24">
        <f t="shared" si="879"/>
        <v>4.6209635678503327</v>
      </c>
      <c r="AA3749" s="20"/>
      <c r="AB3749" s="20"/>
      <c r="AC3749" s="17">
        <v>314.01965585797501</v>
      </c>
      <c r="AD3749" s="17">
        <f t="shared" si="876"/>
        <v>314.06674997299837</v>
      </c>
      <c r="AE3749" s="21">
        <v>130.87554585152799</v>
      </c>
      <c r="AF3749" s="21">
        <v>152.35887096774198</v>
      </c>
      <c r="AG3749" s="19">
        <v>3.9980077623763433</v>
      </c>
      <c r="AH3749" s="21">
        <v>190.7</v>
      </c>
      <c r="AI3749" s="22">
        <v>0</v>
      </c>
      <c r="AJ3749" s="21">
        <v>1302.6244541484671</v>
      </c>
      <c r="AK3749" s="21" t="e">
        <f>VLOOKUP($B3749,'[3]Rotoma level Monthly'!$C$2:$N$538,10,FALSE)</f>
        <v>#N/A</v>
      </c>
      <c r="AL3749" s="21" t="e">
        <f>VLOOKUP($B3749,'[3]Rotoma level Monthly'!$C$2:$N$538,11,FALSE)</f>
        <v>#N/A</v>
      </c>
      <c r="AM3749" s="20">
        <v>3.6876713082224817</v>
      </c>
      <c r="AN3749" s="21">
        <v>209.56666666666663</v>
      </c>
    </row>
    <row r="3750" spans="1:40" x14ac:dyDescent="0.25">
      <c r="A3750" t="s">
        <v>103</v>
      </c>
      <c r="B3750" s="15">
        <v>44501</v>
      </c>
      <c r="C3750" s="16" t="s">
        <v>84</v>
      </c>
      <c r="D3750" s="17">
        <v>2022</v>
      </c>
      <c r="E3750" s="18" t="str">
        <f t="shared" si="874"/>
        <v>Rotoiti Okawa Bay 2021/22</v>
      </c>
      <c r="F3750" s="18" t="s">
        <v>72</v>
      </c>
      <c r="G3750" s="19">
        <v>5.4</v>
      </c>
      <c r="H3750" s="20">
        <v>4.3</v>
      </c>
      <c r="I3750" s="21">
        <v>300.39999999999998</v>
      </c>
      <c r="J3750" s="19">
        <v>30.4</v>
      </c>
      <c r="K3750" s="19">
        <v>4.3</v>
      </c>
      <c r="L3750" s="19">
        <v>2.5</v>
      </c>
      <c r="M3750" s="19">
        <v>3.6</v>
      </c>
      <c r="N3750" s="19">
        <v>8.0299999999999994</v>
      </c>
      <c r="O3750" s="19">
        <v>1.65</v>
      </c>
      <c r="Q3750" s="19">
        <f t="shared" si="872"/>
        <v>4.0802801499503403</v>
      </c>
      <c r="R3750" s="19">
        <f t="shared" si="878"/>
        <v>3.7845633999320749</v>
      </c>
      <c r="S3750" s="19">
        <f t="shared" si="870"/>
        <v>3.847876784279713</v>
      </c>
      <c r="T3750" s="19">
        <f t="shared" si="875"/>
        <v>4.5479908641375602</v>
      </c>
      <c r="U3750" s="23">
        <f t="shared" si="873"/>
        <v>4.0651777995749221</v>
      </c>
      <c r="V3750" s="24">
        <f t="shared" si="879"/>
        <v>4.9706476611020323</v>
      </c>
      <c r="W3750" s="24">
        <f t="shared" si="879"/>
        <v>4.1697326320497838</v>
      </c>
      <c r="X3750" s="24">
        <f t="shared" si="879"/>
        <v>4.28520668913617</v>
      </c>
      <c r="Y3750" s="24">
        <f t="shared" si="879"/>
        <v>5.0996165746999527</v>
      </c>
      <c r="Z3750" s="24">
        <f t="shared" si="879"/>
        <v>4.6435312348363498</v>
      </c>
      <c r="AA3750" s="20"/>
      <c r="AB3750" s="20"/>
      <c r="AC3750" s="17">
        <v>314.01168634259301</v>
      </c>
      <c r="AD3750" s="17">
        <f t="shared" si="876"/>
        <v>314.0226035947191</v>
      </c>
      <c r="AE3750" s="21">
        <v>57</v>
      </c>
      <c r="AF3750" s="21">
        <v>190.86769005847961</v>
      </c>
      <c r="AG3750" s="19">
        <v>4.0108741301714455</v>
      </c>
      <c r="AH3750" s="21">
        <v>228.7</v>
      </c>
      <c r="AI3750" s="22">
        <v>0</v>
      </c>
      <c r="AJ3750" s="21">
        <v>1369.539999999995</v>
      </c>
      <c r="AK3750" s="21" t="e">
        <f>VLOOKUP($B3750,'[3]Rotoma level Monthly'!$C$2:$N$538,10,FALSE)</f>
        <v>#N/A</v>
      </c>
      <c r="AL3750" s="21" t="e">
        <f>VLOOKUP($B3750,'[3]Rotoma level Monthly'!$C$2:$N$538,11,FALSE)</f>
        <v>#N/A</v>
      </c>
      <c r="AM3750" s="20">
        <v>3.7210341367480191</v>
      </c>
      <c r="AN3750" s="21">
        <v>209.61666666666665</v>
      </c>
    </row>
    <row r="3751" spans="1:40" x14ac:dyDescent="0.25">
      <c r="A3751" t="s">
        <v>103</v>
      </c>
      <c r="B3751" s="15">
        <v>44531</v>
      </c>
      <c r="C3751" s="16" t="s">
        <v>84</v>
      </c>
      <c r="D3751" s="17">
        <v>2022</v>
      </c>
      <c r="E3751" s="18" t="str">
        <f t="shared" si="874"/>
        <v>Rotoiti Okawa Bay 2021/22</v>
      </c>
      <c r="F3751" s="18" t="s">
        <v>72</v>
      </c>
      <c r="G3751" s="19">
        <v>11</v>
      </c>
      <c r="H3751" s="20">
        <v>2.2999999999999998</v>
      </c>
      <c r="I3751" s="21">
        <v>383.29999999999995</v>
      </c>
      <c r="J3751" s="19">
        <v>43.5</v>
      </c>
      <c r="K3751" s="19">
        <v>5.2</v>
      </c>
      <c r="L3751" s="19">
        <v>1.5</v>
      </c>
      <c r="M3751" s="19">
        <v>14.7</v>
      </c>
      <c r="N3751" s="19">
        <v>7.4</v>
      </c>
      <c r="O3751" s="19">
        <v>3.45</v>
      </c>
      <c r="Q3751" s="19">
        <f t="shared" si="872"/>
        <v>4.8651374203018918</v>
      </c>
      <c r="R3751" s="19">
        <f t="shared" si="878"/>
        <v>4.5526391594366178</v>
      </c>
      <c r="S3751" s="19">
        <f t="shared" si="870"/>
        <v>4.1664518459555993</v>
      </c>
      <c r="T3751" s="19">
        <f t="shared" si="875"/>
        <v>5.0023886303075402</v>
      </c>
      <c r="U3751" s="23">
        <f t="shared" si="873"/>
        <v>4.6466542640004125</v>
      </c>
      <c r="V3751" s="24">
        <f t="shared" si="879"/>
        <v>5.070806414533009</v>
      </c>
      <c r="W3751" s="24">
        <f t="shared" si="879"/>
        <v>4.2161517779237121</v>
      </c>
      <c r="X3751" s="24">
        <f t="shared" si="879"/>
        <v>4.3339618501376993</v>
      </c>
      <c r="Y3751" s="24">
        <f t="shared" si="879"/>
        <v>5.1424654477368348</v>
      </c>
      <c r="Z3751" s="24">
        <f t="shared" si="879"/>
        <v>4.7021096526331387</v>
      </c>
      <c r="AA3751" s="20"/>
      <c r="AB3751" s="20"/>
      <c r="AC3751" s="17">
        <v>314.01168634259301</v>
      </c>
      <c r="AD3751" s="17">
        <f t="shared" si="876"/>
        <v>313.98388827182731</v>
      </c>
      <c r="AE3751" s="21"/>
      <c r="AF3751" s="21"/>
      <c r="AG3751" s="19"/>
      <c r="AH3751" s="21">
        <v>240.7</v>
      </c>
    </row>
    <row r="3752" spans="1:40" x14ac:dyDescent="0.25">
      <c r="A3752" t="s">
        <v>103</v>
      </c>
      <c r="B3752" s="15">
        <v>44562</v>
      </c>
      <c r="C3752" s="16" t="s">
        <v>84</v>
      </c>
      <c r="D3752" s="17">
        <v>2022</v>
      </c>
      <c r="E3752" s="18" t="str">
        <f t="shared" si="874"/>
        <v>Rotoiti Okawa Bay 2021/22</v>
      </c>
      <c r="F3752" s="18" t="s">
        <v>72</v>
      </c>
      <c r="G3752" s="19">
        <v>6.5</v>
      </c>
      <c r="H3752" s="20">
        <v>2.75</v>
      </c>
      <c r="I3752" s="21">
        <v>340.3</v>
      </c>
      <c r="J3752" s="19">
        <v>33.099999999999994</v>
      </c>
      <c r="K3752" s="19">
        <v>5.8999999999999995</v>
      </c>
      <c r="L3752" s="19">
        <v>1.2</v>
      </c>
      <c r="M3752" s="19">
        <v>2.1</v>
      </c>
      <c r="N3752" s="19">
        <v>7.93</v>
      </c>
      <c r="O3752" s="19">
        <v>1.72</v>
      </c>
      <c r="Q3752" s="19">
        <f t="shared" si="872"/>
        <v>4.2847999258728535</v>
      </c>
      <c r="R3752" s="19">
        <f t="shared" si="878"/>
        <v>4.3373073390078254</v>
      </c>
      <c r="S3752" s="19">
        <f t="shared" si="870"/>
        <v>4.0109044667783849</v>
      </c>
      <c r="T3752" s="19">
        <f t="shared" si="875"/>
        <v>4.6558977418250977</v>
      </c>
      <c r="U3752" s="23">
        <f t="shared" si="873"/>
        <v>4.3222273683710402</v>
      </c>
      <c r="V3752" s="24">
        <f t="shared" si="879"/>
        <v>5.0022672216409729</v>
      </c>
      <c r="W3752" s="24">
        <f t="shared" si="879"/>
        <v>4.2492636482819677</v>
      </c>
      <c r="X3752" s="24">
        <f t="shared" si="879"/>
        <v>4.3040083205246971</v>
      </c>
      <c r="Y3752" s="24">
        <f t="shared" si="879"/>
        <v>5.0663797574637428</v>
      </c>
      <c r="Z3752" s="24">
        <f t="shared" si="879"/>
        <v>4.6660531863957075</v>
      </c>
      <c r="AA3752" s="20"/>
      <c r="AB3752" s="20"/>
      <c r="AC3752" s="17">
        <v>314.01168634259301</v>
      </c>
      <c r="AD3752" s="17">
        <f t="shared" si="876"/>
        <v>313.95501062721365</v>
      </c>
      <c r="AE3752" s="21"/>
      <c r="AF3752" s="21"/>
      <c r="AG3752" s="19"/>
      <c r="AH3752" s="21">
        <v>336</v>
      </c>
    </row>
    <row r="3753" spans="1:40" x14ac:dyDescent="0.25">
      <c r="A3753" t="s">
        <v>103</v>
      </c>
      <c r="B3753" s="15">
        <v>44593</v>
      </c>
      <c r="C3753" s="16" t="s">
        <v>84</v>
      </c>
      <c r="D3753" s="17">
        <v>2022</v>
      </c>
      <c r="E3753" s="18" t="str">
        <f t="shared" si="874"/>
        <v>Rotoiti Okawa Bay 2021/22</v>
      </c>
      <c r="F3753" s="18" t="s">
        <v>72</v>
      </c>
      <c r="G3753" s="19">
        <v>21.3</v>
      </c>
      <c r="H3753" s="20">
        <v>2.6</v>
      </c>
      <c r="I3753" s="21">
        <v>396.3</v>
      </c>
      <c r="J3753" s="19">
        <v>44.5</v>
      </c>
      <c r="K3753" s="19">
        <v>7.4</v>
      </c>
      <c r="L3753" s="19">
        <v>1.1000000000000001</v>
      </c>
      <c r="M3753" s="19">
        <v>3.6</v>
      </c>
      <c r="N3753" s="19">
        <v>7.79</v>
      </c>
      <c r="O3753" s="19">
        <v>3.92</v>
      </c>
      <c r="Q3753" s="19">
        <f t="shared" si="872"/>
        <v>5.5940841927343943</v>
      </c>
      <c r="R3753" s="19">
        <f t="shared" si="878"/>
        <v>4.4051794835444191</v>
      </c>
      <c r="S3753" s="19">
        <f t="shared" si="870"/>
        <v>4.2100524577259115</v>
      </c>
      <c r="T3753" s="19">
        <f t="shared" si="875"/>
        <v>5.0312112320643196</v>
      </c>
      <c r="U3753" s="23">
        <f t="shared" si="873"/>
        <v>4.8101318415172614</v>
      </c>
      <c r="V3753" s="24">
        <f t="shared" si="879"/>
        <v>5.0922868571222111</v>
      </c>
      <c r="W3753" s="24">
        <f t="shared" si="879"/>
        <v>4.2687006767322098</v>
      </c>
      <c r="X3753" s="24">
        <f t="shared" si="879"/>
        <v>4.343813407966099</v>
      </c>
      <c r="Y3753" s="24">
        <f t="shared" si="879"/>
        <v>5.1231705121295379</v>
      </c>
      <c r="Z3753" s="24">
        <f t="shared" si="879"/>
        <v>4.7171613748126626</v>
      </c>
      <c r="AA3753" s="20"/>
      <c r="AB3753" s="20"/>
      <c r="AC3753" s="17">
        <v>314.01168634259301</v>
      </c>
      <c r="AD3753" s="17">
        <f t="shared" si="876"/>
        <v>313.94315468998923</v>
      </c>
      <c r="AE3753" s="21"/>
      <c r="AF3753" s="21"/>
      <c r="AG3753" s="19"/>
      <c r="AH3753" s="21">
        <v>201.4</v>
      </c>
    </row>
    <row r="3754" spans="1:40" x14ac:dyDescent="0.25">
      <c r="A3754" t="s">
        <v>103</v>
      </c>
      <c r="B3754" s="15">
        <v>44621</v>
      </c>
      <c r="C3754" s="16" t="s">
        <v>84</v>
      </c>
      <c r="D3754" s="17">
        <v>2022</v>
      </c>
      <c r="E3754" s="18" t="str">
        <f t="shared" si="874"/>
        <v>Rotoiti Okawa Bay 2021/22</v>
      </c>
      <c r="F3754" s="18" t="s">
        <v>72</v>
      </c>
      <c r="H3754" s="20">
        <v>3.8</v>
      </c>
      <c r="I3754" s="21">
        <v>1166</v>
      </c>
      <c r="J3754" s="19">
        <v>142.30000000000001</v>
      </c>
      <c r="K3754" s="19">
        <v>3.5</v>
      </c>
      <c r="L3754" s="19">
        <v>2.4</v>
      </c>
      <c r="M3754" s="19">
        <v>2.4</v>
      </c>
      <c r="N3754" s="19">
        <v>8.4600000000000009</v>
      </c>
      <c r="O3754" s="19">
        <v>11.6</v>
      </c>
      <c r="R3754" s="19">
        <f t="shared" si="878"/>
        <v>3.9398489547298219</v>
      </c>
      <c r="S3754" s="19">
        <f t="shared" si="870"/>
        <v>5.6207626367732164</v>
      </c>
      <c r="T3754" s="19">
        <f t="shared" si="875"/>
        <v>6.5053583082461097</v>
      </c>
      <c r="V3754" s="24">
        <f t="shared" si="879"/>
        <v>4.994318398734328</v>
      </c>
      <c r="W3754" s="24">
        <f t="shared" si="879"/>
        <v>4.1864778314486362</v>
      </c>
      <c r="X3754" s="24">
        <f t="shared" si="879"/>
        <v>4.3769735995102712</v>
      </c>
      <c r="Y3754" s="24">
        <f t="shared" si="879"/>
        <v>5.1593988368629367</v>
      </c>
      <c r="Z3754" s="24">
        <f t="shared" si="879"/>
        <v>4.6390010702063931</v>
      </c>
      <c r="AA3754" s="20"/>
      <c r="AB3754" s="20"/>
      <c r="AC3754" s="17">
        <v>314.01168634259301</v>
      </c>
      <c r="AD3754" s="17">
        <f t="shared" si="876"/>
        <v>313.94412051535761</v>
      </c>
      <c r="AE3754" s="21"/>
      <c r="AF3754" s="21"/>
      <c r="AG3754" s="19"/>
      <c r="AH3754" s="21">
        <v>272.60000000000002</v>
      </c>
    </row>
    <row r="3755" spans="1:40" x14ac:dyDescent="0.25">
      <c r="A3755" t="s">
        <v>103</v>
      </c>
      <c r="B3755" s="15">
        <v>44652</v>
      </c>
      <c r="C3755" s="16" t="s">
        <v>84</v>
      </c>
      <c r="D3755" s="17">
        <v>2022</v>
      </c>
      <c r="E3755" s="18" t="str">
        <f t="shared" si="874"/>
        <v>Rotoiti Okawa Bay 2021/22</v>
      </c>
      <c r="F3755" s="18" t="s">
        <v>72</v>
      </c>
      <c r="I3755" s="21">
        <v>617.19999999999993</v>
      </c>
      <c r="J3755" s="19">
        <v>75</v>
      </c>
      <c r="K3755" s="19">
        <v>2.7</v>
      </c>
      <c r="L3755" s="19">
        <v>8.5</v>
      </c>
      <c r="M3755" s="19">
        <v>9.4</v>
      </c>
      <c r="N3755" s="19">
        <v>7.58</v>
      </c>
      <c r="O3755" s="19">
        <v>4.7300000000000004</v>
      </c>
      <c r="S3755" s="19">
        <f t="shared" si="870"/>
        <v>4.7891820113472434</v>
      </c>
      <c r="T3755" s="19">
        <f t="shared" si="875"/>
        <v>5.6931788891037627</v>
      </c>
      <c r="X3755" s="24">
        <f t="shared" si="879"/>
        <v>4.3694225301178919</v>
      </c>
      <c r="Y3755" s="24">
        <f t="shared" si="879"/>
        <v>5.1685172243176094</v>
      </c>
      <c r="AA3755" s="20"/>
      <c r="AB3755" s="20"/>
      <c r="AC3755" s="17">
        <v>314.01168634259301</v>
      </c>
      <c r="AD3755" s="17">
        <f>AVERAGE(AC3744:AC3755)</f>
        <v>313.95277979872952</v>
      </c>
      <c r="AE3755" s="21"/>
      <c r="AF3755" s="21"/>
      <c r="AG3755" s="19"/>
    </row>
  </sheetData>
  <autoFilter ref="A1:AN3755" xr:uid="{70EE832D-F8A4-42EF-BE75-5AE06748316F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 top 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Hamill</dc:creator>
  <cp:lastModifiedBy>Whitney Woelmer</cp:lastModifiedBy>
  <dcterms:created xsi:type="dcterms:W3CDTF">2023-11-24T00:35:49Z</dcterms:created>
  <dcterms:modified xsi:type="dcterms:W3CDTF">2023-12-06T03:15:08Z</dcterms:modified>
</cp:coreProperties>
</file>